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I_Rent" sheetId="2" r:id="rId5"/>
    <sheet name="DI_Sharpe" sheetId="3" r:id="rId6"/>
    <sheet name="DI_Ord" sheetId="4" r:id="rId7"/>
    <sheet name="DI_Pontos" sheetId="5" r:id="rId8"/>
    <sheet name="DI_Prep" sheetId="6" r:id="rId9"/>
    <sheet name="DI_Nota" sheetId="7" r:id="rId10"/>
    <sheet name="DI_Nota Total" sheetId="8" r:id="rId11"/>
    <sheet name="Multi_Rent" sheetId="9" r:id="rId12"/>
    <sheet name="Multi_Sharpe" sheetId="10" r:id="rId13"/>
    <sheet name="Multi_Ord" sheetId="11" r:id="rId14"/>
    <sheet name="Multi_Pontos" sheetId="12" r:id="rId15"/>
    <sheet name="Multi_Prep" sheetId="13" r:id="rId16"/>
    <sheet name="Multi_Nota" sheetId="14" r:id="rId17"/>
    <sheet name="Multi_Nota Total" sheetId="15" r:id="rId18"/>
    <sheet name="Ações_Rent" sheetId="16" r:id="rId19"/>
    <sheet name="Ações_Sharpe" sheetId="17" r:id="rId20"/>
    <sheet name="Ações_Ord" sheetId="18" r:id="rId21"/>
    <sheet name="Ações_Pontos" sheetId="19" r:id="rId22"/>
    <sheet name="Ações_Prep" sheetId="20" r:id="rId23"/>
    <sheet name="Ações_Nota" sheetId="21" r:id="rId24"/>
    <sheet name="Ações_Nota Total" sheetId="22" r:id="rId25"/>
    <sheet name="MultiBV_Rent" sheetId="23" r:id="rId26"/>
    <sheet name="MultiBV_Sharpe" sheetId="24" r:id="rId27"/>
    <sheet name="MultiBV_Ord" sheetId="25" r:id="rId28"/>
  </sheets>
</workbook>
</file>

<file path=xl/sharedStrings.xml><?xml version="1.0" encoding="utf-8"?>
<sst xmlns="http://schemas.openxmlformats.org/spreadsheetml/2006/main" uniqueCount="2468">
  <si>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</si>
  <si>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</si>
  <si>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</si>
  <si>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</si>
  <si>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DI_Rent</t>
  </si>
  <si>
    <t>Table 1</t>
  </si>
  <si>
    <t>Name</t>
  </si>
  <si>
    <t>CNPJ of the Fund</t>
  </si>
  <si>
    <t>Return jul/16 a jun/19 2016-07-01 to 2019-06-30 Base Currency</t>
  </si>
  <si>
    <t>Return out/16 a set/19 2016-10-01 to 2019-09-30 Base Currency</t>
  </si>
  <si>
    <t>Return jan/17 a dez/19 2017-01-01 to 2019-12-31 Base Currency</t>
  </si>
  <si>
    <t>Return abr/17 a mar/20 2017-04-01 to 2020-03-31 Base Currency</t>
  </si>
  <si>
    <t>Return jul/17 a jun/20 2017-07-01 to 2020-06-30 Base Currency</t>
  </si>
  <si>
    <t>Return out/17 a set/20 2017-10-01 to 2020-09-30 Base Currency</t>
  </si>
  <si>
    <t>Return jan/18 a dez/20 2018-01-01 to 2020-12-31 Base Currency</t>
  </si>
  <si>
    <t>Return abr/18 a mar/21 2018-04-01 to 2021-03-31 Base Currency</t>
  </si>
  <si>
    <t>Return jul/18 a jun/21 2018-07-01 to 2021-06-30 Base Currency</t>
  </si>
  <si>
    <t>Return out/18 a set/21 2018-10-01 to 2021-09-30 Base Currency</t>
  </si>
  <si>
    <t>Return jan/19 a dez/21 2019-01-01 to 2021-12-31 Base Currency</t>
  </si>
  <si>
    <t>Return abr/19 a mar/22 2019-04-01 to 2022-03-31 Base Currency</t>
  </si>
  <si>
    <t>Return jul/19 a jun/22 2019-07-01 to 2022-06-30 Base Currency</t>
  </si>
  <si>
    <t>Return out/19 a set/22 2019-10-01 to 2022-09-30 Base Currency</t>
  </si>
  <si>
    <t>Return jan/20 a dez/22 2020-01-01 to 2022-12-31 Base Currency</t>
  </si>
  <si>
    <t>Return abr/20 a mar/23 2020-04-01 to 2023-03-31 Base Currency</t>
  </si>
  <si>
    <t>BB Private FIC FI RF LP</t>
  </si>
  <si>
    <t>15.037.554/0001-30</t>
  </si>
  <si>
    <t>BRAM Private Portifólio FIC FI RF Ref DI</t>
  </si>
  <si>
    <t>05.513.332/0001-93</t>
  </si>
  <si>
    <t>Caixa Top FIC FI RF Ref DI LP</t>
  </si>
  <si>
    <t>19.769.018/0001-80</t>
  </si>
  <si>
    <t>BP Plural Yield Ref DI FI RF IE</t>
  </si>
  <si>
    <t>11.616.354/0001-81</t>
  </si>
  <si>
    <t>Sul América Exclusive FI RF Ref DI</t>
  </si>
  <si>
    <t>04.839.017/0001-98</t>
  </si>
  <si>
    <t>Caixa Mega FI RF Ref DI LP</t>
  </si>
  <si>
    <t>10.322.633/0001-70</t>
  </si>
  <si>
    <t>G5 Referenciado DI FI RF</t>
  </si>
  <si>
    <t>23.668.524/0001-50</t>
  </si>
  <si>
    <t>Caixa Especial FIC FI RF LP</t>
  </si>
  <si>
    <t>03.737.190/0001-12</t>
  </si>
  <si>
    <t>Itaú Soberano Simples FIC FI RF</t>
  </si>
  <si>
    <t>06.175.696/0001-73</t>
  </si>
  <si>
    <t>Itau Private FIC FI RF Ref DI Exc</t>
  </si>
  <si>
    <t>00.829.288/0001-01</t>
  </si>
  <si>
    <t>BTG Tesouro Selic FI RF Ref DI</t>
  </si>
  <si>
    <t>09.215.250/0001-13</t>
  </si>
  <si>
    <t>Western Asset Soberano II FI RF</t>
  </si>
  <si>
    <t>22.773.421/0001-98</t>
  </si>
  <si>
    <t>Itaú Premium FIC FI RF</t>
  </si>
  <si>
    <t>09.093.757/0001-41</t>
  </si>
  <si>
    <t>Santander VIP FIC FI RF Ref DI</t>
  </si>
  <si>
    <t>02.910.278/0001-21</t>
  </si>
  <si>
    <t>Caixa Rubi FIC FI RF Ref DI LP</t>
  </si>
  <si>
    <t>10.646.885/0001-54</t>
  </si>
  <si>
    <t>BRAM Special FIC FI RF Ref DI</t>
  </si>
  <si>
    <t>60.906.179/0001-72</t>
  </si>
  <si>
    <t>Votorantim BV Federal FIC FI RF Ref DI</t>
  </si>
  <si>
    <t>08.669.394/0001-87</t>
  </si>
  <si>
    <t>Western Soberano FIC FI RF Ref Selic2</t>
  </si>
  <si>
    <t>09.087.618/0001-05</t>
  </si>
  <si>
    <t>CSHG CS Evolution DI Priv FIC FI RF</t>
  </si>
  <si>
    <t>04.299.610/0001-99</t>
  </si>
  <si>
    <t>Itaú Excellence FIC FI RF</t>
  </si>
  <si>
    <t>10.474.810/0001-33</t>
  </si>
  <si>
    <t>Santander Tít Públ Advc Ref DI FIC FI RF</t>
  </si>
  <si>
    <t>04.682.022/0001-30</t>
  </si>
  <si>
    <t>BRAM Ágora Liquidez FIC FI RF Ref DI</t>
  </si>
  <si>
    <t>07.287.126/0001-38</t>
  </si>
  <si>
    <t>BB VIP FIC FI RF Ref DI LP</t>
  </si>
  <si>
    <t>04.061.224/0001-64</t>
  </si>
  <si>
    <t>BRAM Prime Plus FIC FI RF</t>
  </si>
  <si>
    <t>05.222.545/0001-66</t>
  </si>
  <si>
    <t>BNP Soberano Simples FIC FI RF Ref DI</t>
  </si>
  <si>
    <t>09.636.619/0001-61</t>
  </si>
  <si>
    <t>BRAM Macro FIC FI RF</t>
  </si>
  <si>
    <t>01.606.545/0001-09</t>
  </si>
  <si>
    <t>Caixa Personal FIC FI RF LP</t>
  </si>
  <si>
    <t>02.201.163/0001-68</t>
  </si>
  <si>
    <t>BB Tesouro Selic FIC FI RF LP</t>
  </si>
  <si>
    <t>04.857.834/0001-79</t>
  </si>
  <si>
    <t>Órama DI Simples FI RF LP</t>
  </si>
  <si>
    <t>12.823.610/0001-74</t>
  </si>
  <si>
    <t>BRAM Priv Simples Federal Plus FIC FI RF</t>
  </si>
  <si>
    <t>04.525.916/0001-16</t>
  </si>
  <si>
    <t>Safra Soberano Inst Simples FIC FI RF</t>
  </si>
  <si>
    <t>08.935.364/0001-75</t>
  </si>
  <si>
    <t>Caixa Sigma FIC FI RF Ref DI LP</t>
  </si>
  <si>
    <t>10.731.794/0001-17</t>
  </si>
  <si>
    <t>Sicredi Taxa SELIC FIC FI RF LP</t>
  </si>
  <si>
    <t>07.277.931/0001-80</t>
  </si>
  <si>
    <t>Itaú Excellence FIC FI RF Ref DI</t>
  </si>
  <si>
    <t>10.474.514/0001-32</t>
  </si>
  <si>
    <t>Itaú Itaú Premium FIC FI RF Ref DI</t>
  </si>
  <si>
    <t>03.184.233/0001-80</t>
  </si>
  <si>
    <t>Itaú Evolução Ref DI FIC FI RF</t>
  </si>
  <si>
    <t>97.519.794/0001-36</t>
  </si>
  <si>
    <t>Santander Top FIC FI RF Ref DI</t>
  </si>
  <si>
    <t>22.918.180/0001-28</t>
  </si>
  <si>
    <t>BNB Plus FIC FI RF LP</t>
  </si>
  <si>
    <t>06.124.241/0001-29</t>
  </si>
  <si>
    <t>Banrisul Master FI RF Rer DI LP</t>
  </si>
  <si>
    <t>01.822.655/0001-08</t>
  </si>
  <si>
    <t>BRAM Prime Plus FIC FI RF Ref DI</t>
  </si>
  <si>
    <t>05.222.538/0001-64</t>
  </si>
  <si>
    <t>Itau Vip FIC FI RF Ref DI</t>
  </si>
  <si>
    <t>05.073.650/0001-80</t>
  </si>
  <si>
    <t>Caixa Relacionamen Personal FIC FI RF LP</t>
  </si>
  <si>
    <t>10.577.509/0001-55</t>
  </si>
  <si>
    <t>Caixa E-Fundo FIC FI RF LP</t>
  </si>
  <si>
    <t>15.154.422/0001-99</t>
  </si>
  <si>
    <t>CA Safra Di Premiere Ref Di FIC FI RF LP</t>
  </si>
  <si>
    <t>02.546.749/0001-64</t>
  </si>
  <si>
    <t>Caixa Supremo FIC FI RF LP</t>
  </si>
  <si>
    <t>07.986.178/0001-00</t>
  </si>
  <si>
    <t>Caixa Preferencial FIC FI RF Ref DI LP</t>
  </si>
  <si>
    <t>03.737.211/0001-08</t>
  </si>
  <si>
    <t>BB Premium FIC FI RF Ref DI LP</t>
  </si>
  <si>
    <t>10.304.401/0001-99</t>
  </si>
  <si>
    <t>BB Mega FIC FI RF Ref DI LP</t>
  </si>
  <si>
    <t>03.504.010/0001-52</t>
  </si>
  <si>
    <t>Caixa Investidor FIC FI RF LP</t>
  </si>
  <si>
    <t>03.164.294/0001-85</t>
  </si>
  <si>
    <t>Banrisul Soberano Simples FI RF LP</t>
  </si>
  <si>
    <t>11.311.874/0001-86</t>
  </si>
  <si>
    <t>Itaú Super Premium PRS FIC FI RF</t>
  </si>
  <si>
    <t>04.148.140/0001-62</t>
  </si>
  <si>
    <t>ARX BNY Liquidez FI RF Ref DI</t>
  </si>
  <si>
    <t>17.898.543/0001-70</t>
  </si>
  <si>
    <t>BB 90 Mil FIC FI RF LP</t>
  </si>
  <si>
    <t>04.061.359/0001-20</t>
  </si>
  <si>
    <t>BB Parceria 10 Mil FIC FI RF LP</t>
  </si>
  <si>
    <t>07.861.571/0001-60</t>
  </si>
  <si>
    <t>Santander Ref Di Mais FIC FI RF</t>
  </si>
  <si>
    <t>00.856.755/0001-92</t>
  </si>
  <si>
    <t>BB Cash Private FIC FI RF Ref DI</t>
  </si>
  <si>
    <t>19.303.792/0001-00</t>
  </si>
  <si>
    <t>Caixa Pleno FIC FI RF Ref DI LP</t>
  </si>
  <si>
    <t>10.740.508/0001-80</t>
  </si>
  <si>
    <t>BB 90 Mil FIC FI RF Ref DI LP</t>
  </si>
  <si>
    <t>04.061.548/0001-00</t>
  </si>
  <si>
    <t>BRAM FIC FI RF Ref DI</t>
  </si>
  <si>
    <t>00.306.278/0001-91</t>
  </si>
  <si>
    <t>Itaú Premium FIC FI RF Ref DI 2</t>
  </si>
  <si>
    <t>05.575.465/0001-94</t>
  </si>
  <si>
    <t>BRAM Marte FIC FI RF</t>
  </si>
  <si>
    <t>02.567.997/0001-91</t>
  </si>
  <si>
    <t>BNP Excellent FIC FI RF Ref DI</t>
  </si>
  <si>
    <t>07.657.626/0001-14</t>
  </si>
  <si>
    <t>BRAM Prime Special FIC FI RF</t>
  </si>
  <si>
    <t>05.983.558/0001-58</t>
  </si>
  <si>
    <t>Western Excellent FIC FI RF Ref DI</t>
  </si>
  <si>
    <t>00.819.915/0001-23</t>
  </si>
  <si>
    <t>Santander Master FIC FI RF Ref DI</t>
  </si>
  <si>
    <t>02.367.527/0001-84</t>
  </si>
  <si>
    <t>Itaú Maxime FIC FI RF</t>
  </si>
  <si>
    <t>03.618.607/0001-28</t>
  </si>
  <si>
    <t>BRAM H Prime Plus FIC FI RF Ref DI LP</t>
  </si>
  <si>
    <t>04.088.561/0001-45</t>
  </si>
  <si>
    <t>BB Plus FIC FI RF Ref DI LP</t>
  </si>
  <si>
    <t>01.996.007/0001-78</t>
  </si>
  <si>
    <t>BB Classe 200 FIC FI RF Ref DI LP</t>
  </si>
  <si>
    <t>04.528.776/0001-30</t>
  </si>
  <si>
    <t>BNB Especial FIC FI RF Ref DI</t>
  </si>
  <si>
    <t>03.772.955/0001-55</t>
  </si>
  <si>
    <t>Itaú Maxime FIC FI RF Ref DI</t>
  </si>
  <si>
    <t>02.887.948/0001-36</t>
  </si>
  <si>
    <t>Itaú Master FIC FI RF</t>
  </si>
  <si>
    <t>10.474.356/0001-10</t>
  </si>
  <si>
    <t>Itaú Especial FIC FI RF</t>
  </si>
  <si>
    <t>04.222.433/0001-42</t>
  </si>
  <si>
    <t>BB Plus Ágil FIC FI RF Ref DI</t>
  </si>
  <si>
    <t>05.943.661/0001-74</t>
  </si>
  <si>
    <t>Itaú Master FIC FI RF Ref DI</t>
  </si>
  <si>
    <t>03.515.596/0001-50</t>
  </si>
  <si>
    <t>Itaú Especial FIC FI RF Ref DI</t>
  </si>
  <si>
    <t>04.220.338/0001-00</t>
  </si>
  <si>
    <t>BRAM 30.000 FIC FI RF Ref DI LP</t>
  </si>
  <si>
    <t>04.520.220/0001-05</t>
  </si>
  <si>
    <t>Bancoob Sicoob FI RF Ref DI</t>
  </si>
  <si>
    <t>14.287.871/0001-42</t>
  </si>
  <si>
    <t>BNB Conta Reserva FI RF</t>
  </si>
  <si>
    <t>19.320.686/0001-26</t>
  </si>
  <si>
    <t>BRAM Platinum FIC FI RF Ref DI</t>
  </si>
  <si>
    <t>04.237.583/0001-20</t>
  </si>
  <si>
    <t>BRAM Prime Special FIC FI RF Ref DI</t>
  </si>
  <si>
    <t>05.983.569/0001-38</t>
  </si>
  <si>
    <t>BRB Simples Tesouro FIC FI RF LP</t>
  </si>
  <si>
    <t>07.351.138/0001-84</t>
  </si>
  <si>
    <t>Itau Futura FIC FI RF Ref DI</t>
  </si>
  <si>
    <t>10.474.847/0001-61</t>
  </si>
  <si>
    <t>BRAM Saturno FIC FI RF</t>
  </si>
  <si>
    <t>01.197.545/0001-00</t>
  </si>
  <si>
    <t>Western Master FIC FI RF Ref DI</t>
  </si>
  <si>
    <t>01.605.280/0001-24</t>
  </si>
  <si>
    <t>Itaú Uniclass FIC FI RF Ref DI</t>
  </si>
  <si>
    <t>03.652.358/0001-97</t>
  </si>
  <si>
    <t>BRAM Prime FIC FI RF</t>
  </si>
  <si>
    <t>05.222.547/0001-55</t>
  </si>
  <si>
    <t>Itau Uniclass Premium FIC FI RF</t>
  </si>
  <si>
    <t>10.474.352/0001-32</t>
  </si>
  <si>
    <t>Itau Mega FIC FI RF</t>
  </si>
  <si>
    <t>08.078.462/0001-33</t>
  </si>
  <si>
    <t>Caixa Clássico FIC FI RF LP</t>
  </si>
  <si>
    <t>01.165.796/0001-03</t>
  </si>
  <si>
    <t>Itaú Premium Ref DI FIC FI RF</t>
  </si>
  <si>
    <t>10.397.617/0001-46</t>
  </si>
  <si>
    <t>Itaú Mega FIC FI RF Ref DI</t>
  </si>
  <si>
    <t>08.927.292/0001-14</t>
  </si>
  <si>
    <t>Caixa Ideal FIC FI RF LP</t>
  </si>
  <si>
    <t>68.623.479/0001-56</t>
  </si>
  <si>
    <t>Caixa E-Simples FI RF LP</t>
  </si>
  <si>
    <t>22.791.329/0001-50</t>
  </si>
  <si>
    <t>Santander Max Ref DI FIC FI RF</t>
  </si>
  <si>
    <t>09.300.201/0001-89</t>
  </si>
  <si>
    <t>Itaú Maxi FIC FI RF</t>
  </si>
  <si>
    <t>10.475.107/0001-40</t>
  </si>
  <si>
    <t>Caixa Beta FIC FI RF Ref DI LP</t>
  </si>
  <si>
    <t>00.834.072/0001-34</t>
  </si>
  <si>
    <t>Caixa Soberano FIC FI RF LP</t>
  </si>
  <si>
    <t>02.323.746/0001-61</t>
  </si>
  <si>
    <t>Itau Maxi FIC FI RF Ref DI</t>
  </si>
  <si>
    <t>10.397.614/0001-02</t>
  </si>
  <si>
    <t>BRAM H 15.000 FIC FI RF Ref DI LP</t>
  </si>
  <si>
    <t>03.805.990/0001-23</t>
  </si>
  <si>
    <t>BRAM Topázio FIC FI RF Ref DI</t>
  </si>
  <si>
    <t>05.983.641/0001-27</t>
  </si>
  <si>
    <t>Itaú Uniclass Conservador FIC FI RF</t>
  </si>
  <si>
    <t>03.699.947/0001-20</t>
  </si>
  <si>
    <t>BRAM Prime FIC FI RF Ref DI</t>
  </si>
  <si>
    <t>05.222.510/0001-27</t>
  </si>
  <si>
    <t>Itaú Max FIC FI RF</t>
  </si>
  <si>
    <t>07.104.783/0001-00</t>
  </si>
  <si>
    <t>Itaú Max FIC FI RF Ref DI</t>
  </si>
  <si>
    <t>07.104.788/0001-25</t>
  </si>
  <si>
    <t>Itaú Personnalité Plus FIC FI RF</t>
  </si>
  <si>
    <t>00.832.431/0001-14</t>
  </si>
  <si>
    <t>Itaú Plus Ref DI FIC FI RF</t>
  </si>
  <si>
    <t>00.832.414/0001-87</t>
  </si>
  <si>
    <t>Itaú FIC FI RF</t>
  </si>
  <si>
    <t>10.397.618/0001-90</t>
  </si>
  <si>
    <t>BRAM H Plus FIC FI RF LP</t>
  </si>
  <si>
    <t>01.114.310/0001-08</t>
  </si>
  <si>
    <t>BB Ágil FIC FI RF Ref DI</t>
  </si>
  <si>
    <t>00.756.851/0001-69</t>
  </si>
  <si>
    <t>BB Simples FI RF</t>
  </si>
  <si>
    <t>22.051.699/0001-51</t>
  </si>
  <si>
    <t>Itau A FIC FI RF Ref DI</t>
  </si>
  <si>
    <t>10.397.571/0001-65</t>
  </si>
  <si>
    <t>BNB Clássico FIC FI RF Ref DI</t>
  </si>
  <si>
    <t>07.371.945/0001-69</t>
  </si>
  <si>
    <t>BRAM H 1.000 FIC FI RF Ref DI LP</t>
  </si>
  <si>
    <t>05.635.774/0001-02</t>
  </si>
  <si>
    <t>Banrisul VIP FI RF LP</t>
  </si>
  <si>
    <t>00.743.026/0001-20</t>
  </si>
  <si>
    <t>BRAM Simples Automático FIC FI RF</t>
  </si>
  <si>
    <t>07.667.259/0001-30</t>
  </si>
  <si>
    <t>BNB Essencial FI RF</t>
  </si>
  <si>
    <t>19.273.198/0001-05</t>
  </si>
  <si>
    <t>BRAM Mercúrio FIC FI RF</t>
  </si>
  <si>
    <t>01.606.546/0001-53</t>
  </si>
  <si>
    <t>Itau Super FIC FI RF</t>
  </si>
  <si>
    <t>03.184.134/0001-06</t>
  </si>
  <si>
    <t>Itau Super Fundo FIC FI RF Ref DI</t>
  </si>
  <si>
    <t>03.182.559/0001-78</t>
  </si>
  <si>
    <t>Itau Money Market FIC FI RF</t>
  </si>
  <si>
    <t>00.785.365/0001-79</t>
  </si>
  <si>
    <t>Santander Centrum Ref DI FIC FI RF</t>
  </si>
  <si>
    <t>02.543.811/0001-64</t>
  </si>
  <si>
    <t>BB Social 50 FIC FI RF Ref DI</t>
  </si>
  <si>
    <t>05.080.623/0001-35</t>
  </si>
  <si>
    <t>BRAM Brilhante FIC FI RF Ref DI</t>
  </si>
  <si>
    <t>04.237.578/0001-17</t>
  </si>
  <si>
    <t>BRAM H 50 FIC FI RF Ref DI LP</t>
  </si>
  <si>
    <t>00.885.760/0001-23</t>
  </si>
  <si>
    <t>Itau Prêmio FIC FI RF</t>
  </si>
  <si>
    <t>03.184.103/0001-47</t>
  </si>
  <si>
    <t>Santander Supremo FIC FI RF Ref DI</t>
  </si>
  <si>
    <t>02.423.569/0001-95</t>
  </si>
  <si>
    <t>Itau Prêmio FIC FI RF Ref DI</t>
  </si>
  <si>
    <t>02.939.538/0001-91</t>
  </si>
  <si>
    <t>BRAM Safira FIC FI RF Ref DI</t>
  </si>
  <si>
    <t>04.237.569/0001-26</t>
  </si>
  <si>
    <t>BRAM Vênus FIC FI RF</t>
  </si>
  <si>
    <t>00.793.947/0001-05</t>
  </si>
  <si>
    <t>BRB Mais FI RF</t>
  </si>
  <si>
    <t>05.554.339/0001-53</t>
  </si>
  <si>
    <t>BRAM Hiperfundo FIC FI RF Ref DI</t>
  </si>
  <si>
    <t>03.766.575/0001-08</t>
  </si>
  <si>
    <t>Banrisul Super FI RF CP</t>
  </si>
  <si>
    <t>02.430.487/0001-78</t>
  </si>
  <si>
    <t>BB Soberano Private FIC FI RF Ref DI LP</t>
  </si>
  <si>
    <t>25.244.537/0001-28</t>
  </si>
  <si>
    <t>Itaú Privilège FIC FI RF Ref DI</t>
  </si>
  <si>
    <t>26.199.519/0001-34</t>
  </si>
  <si>
    <t>XP Trend Pós-Fixado Simples FIC FI RF</t>
  </si>
  <si>
    <t>26.559.284/0001-44</t>
  </si>
  <si>
    <t>Warren Tesouro Selic Simples FI RF</t>
  </si>
  <si>
    <t>24.986.670/0001-97</t>
  </si>
  <si>
    <t>BTG Tesouro SelicSimples Ourinvest FI RF</t>
  </si>
  <si>
    <t>27.036.105/0001-57</t>
  </si>
  <si>
    <t>Santander Advanced Ref DI FIC FI RF</t>
  </si>
  <si>
    <t>26.507.128/0001-30</t>
  </si>
  <si>
    <t>Itau Clássico FIC FI RF Ref DI</t>
  </si>
  <si>
    <t>27.467.895/0001-25</t>
  </si>
  <si>
    <t>BRAM Next Simples FIC FI RF</t>
  </si>
  <si>
    <t>13.397.537/0001-89</t>
  </si>
  <si>
    <t>BB High FIC FI RF LP</t>
  </si>
  <si>
    <t>29.224.634/0001-00</t>
  </si>
  <si>
    <t>BRAM Bradesco VIP FIC FI RF Ref DI</t>
  </si>
  <si>
    <t>28.849.744/0001-02</t>
  </si>
  <si>
    <t>BRAM Bradesco Supremo FIC FI RF Ref DI</t>
  </si>
  <si>
    <t>28.849.736/0001-58</t>
  </si>
  <si>
    <t>BRAM Asset FIC FI RF Ref DI</t>
  </si>
  <si>
    <t>32.158.410/0001-51</t>
  </si>
  <si>
    <t>Santander PI Selic Simples FI RF</t>
  </si>
  <si>
    <t>30.353.590/0001-05</t>
  </si>
  <si>
    <t>XP Trend DI Simples FI RF</t>
  </si>
  <si>
    <t>32.893.503/0001-20</t>
  </si>
  <si>
    <t>BNB Soberano FI RF</t>
  </si>
  <si>
    <t>30.568.193/0001-42</t>
  </si>
  <si>
    <t>Santander Hiper Ref DI FIC FI RF</t>
  </si>
  <si>
    <t>34.246.448/0001-01</t>
  </si>
  <si>
    <t>DI_Sharpe</t>
  </si>
  <si>
    <t>Sharpe Ratio (arith) Jul/16 a jun/19 2016-07-01 to 2019-06-30 Base Currency</t>
  </si>
  <si>
    <t>Sharpe Ratio (arith) out/16 a set/19 2016-10-01 to 2019-09-30 Base Currency</t>
  </si>
  <si>
    <t>Sharpe Ratio (arith) jan/17 a dez/19 2017-01-01 to 2019-12-31 Base Currency</t>
  </si>
  <si>
    <t>Sharpe Ratio (arith) abr/17 a mar/20 2017-04-01 to 2020-03-31 Base Currency</t>
  </si>
  <si>
    <t>Sharpe Ratio (arith) jul/17 a jun/20 2017-07-01 to 2020-06-30 Base Currency</t>
  </si>
  <si>
    <t>Sharpe Ratio (arith) out/17 a set/20 2017-10-01 to 2020-09-30 Base Currency</t>
  </si>
  <si>
    <t>Sharpe Ratio (arith) jan/18 a dez/20 2018-01-01 to 2020-12-31 Base Currency</t>
  </si>
  <si>
    <t>Sharpe Ratio (arith) abr/18 a mar/21 2018-04-01 to 2021-03-31 Base Currency</t>
  </si>
  <si>
    <t>Sharpe Ratio (arith) jul/18 a jun/21 2018-07-01 to 2021-06-30 Base Currency</t>
  </si>
  <si>
    <t>Sharpe Ratio (arith) out/18 a set/21 2018-10-01 to 2021-09-30 Base Currency</t>
  </si>
  <si>
    <t>Sharpe Ratio (arith) jan/19 a dez21 2019-01-01 to 2021-12-31 Base Currency</t>
  </si>
  <si>
    <t>Sharpe Ratio (arith) abr/19 a mar/22 2019-04-01 to 2022-03-31 Base Currency</t>
  </si>
  <si>
    <t>Sharpe Ratio (arith) jul/19 a jun/22 2019-07-01 to 2022-06-30 Base Currency</t>
  </si>
  <si>
    <t>Sharpe Ratio (arith) out/19 a set/22 2019-10-01 to 2022-09-30 Base Currency</t>
  </si>
  <si>
    <t>Sharpe Ratio (arith) jan/20 a dez/22 2020-01-01 to 2022-12-31 Base Currency</t>
  </si>
  <si>
    <t>Sharpe Ratio (arith) abr/20 a mar/23 2020-04-01 to 2023-03-31 Base Currency</t>
  </si>
  <si>
    <t>Santander Referenciado Di Top FIC FI RF</t>
  </si>
  <si>
    <t>Santander Referencd Di Master FIC FI RF</t>
  </si>
  <si>
    <t>Santander Referenciado Di Max FIC FI RF</t>
  </si>
  <si>
    <t>DI_Ord</t>
  </si>
  <si>
    <t>jul/16 a jun/19</t>
  </si>
  <si>
    <t>out/16 a set/19</t>
  </si>
  <si>
    <t>jan/17 a dez/19</t>
  </si>
  <si>
    <t>abr/17 a mar/20</t>
  </si>
  <si>
    <t>jul/17 a jun/20</t>
  </si>
  <si>
    <t>out/17 a set/20</t>
  </si>
  <si>
    <t>jan/18 a dez/20</t>
  </si>
  <si>
    <t>abr/18 a mar/21</t>
  </si>
  <si>
    <t>jul/18 a jun/21</t>
  </si>
  <si>
    <t>out/18 a set/21</t>
  </si>
  <si>
    <t>jan/19 a dez/21</t>
  </si>
  <si>
    <t>abr/19 a mar/22</t>
  </si>
  <si>
    <t>jul/19 a jun/22</t>
  </si>
  <si>
    <t>out/19 a set/22</t>
  </si>
  <si>
    <t>jan/20 a dez/22</t>
  </si>
  <si>
    <t>abr/20 a mar/23</t>
  </si>
  <si>
    <t>Retorno</t>
  </si>
  <si>
    <t>Sharpe</t>
  </si>
  <si>
    <t xml:space="preserve"> </t>
  </si>
  <si>
    <t xml:space="preserve"> =SE(ÉNÚM(AH3);ORDEM.EQ(AH3;$AH$3:$AH$151;1);"")</t>
  </si>
  <si>
    <t>DI_Pontos</t>
  </si>
  <si>
    <t>Fundo</t>
  </si>
  <si>
    <t>DI_Prep</t>
  </si>
  <si>
    <t>DI_Nota</t>
  </si>
  <si>
    <r>
      <rPr>
        <sz val="10"/>
        <color indexed="8"/>
        <rFont val="Verdana"/>
      </rPr>
      <t>BB Private FIC FI RF LP</t>
    </r>
  </si>
  <si>
    <r>
      <rPr>
        <sz val="10"/>
        <color indexed="8"/>
        <rFont val="Verdana"/>
      </rPr>
      <t>15.037.554/0001-30</t>
    </r>
  </si>
  <si>
    <r>
      <rPr>
        <sz val="10"/>
        <color indexed="8"/>
        <rFont val="Verdana"/>
      </rPr>
      <t>BRAM Private Portifólio FIC FI RF Ref DI</t>
    </r>
  </si>
  <si>
    <r>
      <rPr>
        <sz val="10"/>
        <color indexed="8"/>
        <rFont val="Verdana"/>
      </rPr>
      <t>05.513.332/0001-93</t>
    </r>
  </si>
  <si>
    <r>
      <rPr>
        <sz val="10"/>
        <color indexed="8"/>
        <rFont val="Verdana"/>
      </rPr>
      <t>Caixa Top FIC FI RF Ref DI LP</t>
    </r>
  </si>
  <si>
    <r>
      <rPr>
        <sz val="10"/>
        <color indexed="8"/>
        <rFont val="Verdana"/>
      </rPr>
      <t>19.769.018/0001-80</t>
    </r>
  </si>
  <si>
    <r>
      <rPr>
        <sz val="10"/>
        <color indexed="8"/>
        <rFont val="Verdana"/>
      </rPr>
      <t>BP Plural Yield Ref DI FI RF IE</t>
    </r>
  </si>
  <si>
    <r>
      <rPr>
        <sz val="10"/>
        <color indexed="8"/>
        <rFont val="Verdana"/>
      </rPr>
      <t>11.616.354/0001-81</t>
    </r>
  </si>
  <si>
    <r>
      <rPr>
        <sz val="10"/>
        <color indexed="8"/>
        <rFont val="Verdana"/>
      </rPr>
      <t>Sul América Exclusive FI RF Ref DI</t>
    </r>
  </si>
  <si>
    <r>
      <rPr>
        <sz val="10"/>
        <color indexed="8"/>
        <rFont val="Verdana"/>
      </rPr>
      <t>04.839.017/0001-98</t>
    </r>
  </si>
  <si>
    <r>
      <rPr>
        <sz val="10"/>
        <color indexed="8"/>
        <rFont val="Verdana"/>
      </rPr>
      <t>Caixa Mega FI RF Ref DI LP</t>
    </r>
  </si>
  <si>
    <r>
      <rPr>
        <sz val="10"/>
        <color indexed="8"/>
        <rFont val="Verdana"/>
      </rPr>
      <t>10.322.633/0001-70</t>
    </r>
  </si>
  <si>
    <r>
      <rPr>
        <sz val="10"/>
        <color indexed="8"/>
        <rFont val="Verdana"/>
      </rPr>
      <t>G5 Referenciado DI FI RF</t>
    </r>
  </si>
  <si>
    <r>
      <rPr>
        <sz val="10"/>
        <color indexed="8"/>
        <rFont val="Verdana"/>
      </rPr>
      <t>23.668.524/0001-50</t>
    </r>
  </si>
  <si>
    <r>
      <rPr>
        <sz val="10"/>
        <color indexed="8"/>
        <rFont val="Verdana"/>
      </rPr>
      <t>Caixa Especial FIC FI RF LP</t>
    </r>
  </si>
  <si>
    <r>
      <rPr>
        <sz val="10"/>
        <color indexed="8"/>
        <rFont val="Verdana"/>
      </rPr>
      <t>03.737.190/0001-12</t>
    </r>
  </si>
  <si>
    <r>
      <rPr>
        <sz val="10"/>
        <color indexed="8"/>
        <rFont val="Verdana"/>
      </rPr>
      <t>Itaú Soberano Simples FIC FI RF</t>
    </r>
  </si>
  <si>
    <r>
      <rPr>
        <sz val="10"/>
        <color indexed="8"/>
        <rFont val="Verdana"/>
      </rPr>
      <t>06.175.696/0001-73</t>
    </r>
  </si>
  <si>
    <r>
      <rPr>
        <sz val="10"/>
        <color indexed="8"/>
        <rFont val="Verdana"/>
      </rPr>
      <t>Itau Private FIC FI RF Ref DI Exc</t>
    </r>
  </si>
  <si>
    <r>
      <rPr>
        <sz val="10"/>
        <color indexed="8"/>
        <rFont val="Verdana"/>
      </rPr>
      <t>00.829.288/0001-01</t>
    </r>
  </si>
  <si>
    <r>
      <rPr>
        <sz val="10"/>
        <color indexed="8"/>
        <rFont val="Verdana"/>
      </rPr>
      <t>BTG Tesouro Selic FI RF Ref DI</t>
    </r>
  </si>
  <si>
    <r>
      <rPr>
        <sz val="10"/>
        <color indexed="8"/>
        <rFont val="Verdana"/>
      </rPr>
      <t>09.215.250/0001-13</t>
    </r>
  </si>
  <si>
    <r>
      <rPr>
        <sz val="10"/>
        <color indexed="8"/>
        <rFont val="Verdana"/>
      </rPr>
      <t>Western Asset Soberano II FI RF</t>
    </r>
  </si>
  <si>
    <r>
      <rPr>
        <sz val="10"/>
        <color indexed="8"/>
        <rFont val="Verdana"/>
      </rPr>
      <t>22.773.421/0001-98</t>
    </r>
  </si>
  <si>
    <r>
      <rPr>
        <sz val="10"/>
        <color indexed="8"/>
        <rFont val="Verdana"/>
      </rPr>
      <t>Itaú Premium FIC FI RF</t>
    </r>
  </si>
  <si>
    <r>
      <rPr>
        <sz val="10"/>
        <color indexed="8"/>
        <rFont val="Verdana"/>
      </rPr>
      <t>09.093.757/0001-41</t>
    </r>
  </si>
  <si>
    <r>
      <rPr>
        <sz val="10"/>
        <color indexed="8"/>
        <rFont val="Verdana"/>
      </rPr>
      <t>Santander VIP FIC FI RF Ref DI</t>
    </r>
  </si>
  <si>
    <r>
      <rPr>
        <sz val="10"/>
        <color indexed="8"/>
        <rFont val="Verdana"/>
      </rPr>
      <t>02.910.278/0001-21</t>
    </r>
  </si>
  <si>
    <r>
      <rPr>
        <sz val="10"/>
        <color indexed="8"/>
        <rFont val="Verdana"/>
      </rPr>
      <t>Caixa Rubi FIC FI RF Ref DI LP</t>
    </r>
  </si>
  <si>
    <r>
      <rPr>
        <sz val="10"/>
        <color indexed="8"/>
        <rFont val="Verdana"/>
      </rPr>
      <t>10.646.885/0001-54</t>
    </r>
  </si>
  <si>
    <r>
      <rPr>
        <sz val="10"/>
        <color indexed="8"/>
        <rFont val="Verdana"/>
      </rPr>
      <t>BRAM Special FIC FI RF Ref DI</t>
    </r>
  </si>
  <si>
    <r>
      <rPr>
        <sz val="10"/>
        <color indexed="8"/>
        <rFont val="Verdana"/>
      </rPr>
      <t>60.906.179/0001-72</t>
    </r>
  </si>
  <si>
    <r>
      <rPr>
        <sz val="10"/>
        <color indexed="8"/>
        <rFont val="Verdana"/>
      </rPr>
      <t>Votorantim BV Federal FIC FI RF Ref DI</t>
    </r>
  </si>
  <si>
    <r>
      <rPr>
        <sz val="10"/>
        <color indexed="8"/>
        <rFont val="Verdana"/>
      </rPr>
      <t>08.669.394/0001-87</t>
    </r>
  </si>
  <si>
    <r>
      <rPr>
        <sz val="10"/>
        <color indexed="8"/>
        <rFont val="Verdana"/>
      </rPr>
      <t>Western Soberano FIC FI RF Ref Selic2</t>
    </r>
  </si>
  <si>
    <r>
      <rPr>
        <sz val="10"/>
        <color indexed="8"/>
        <rFont val="Verdana"/>
      </rPr>
      <t>09.087.618/0001-05</t>
    </r>
  </si>
  <si>
    <r>
      <rPr>
        <sz val="10"/>
        <color indexed="8"/>
        <rFont val="Verdana"/>
      </rPr>
      <t>CSHG CS Evolution DI Priv FIC FI RF</t>
    </r>
  </si>
  <si>
    <r>
      <rPr>
        <sz val="10"/>
        <color indexed="8"/>
        <rFont val="Verdana"/>
      </rPr>
      <t>04.299.610/0001-99</t>
    </r>
  </si>
  <si>
    <r>
      <rPr>
        <sz val="10"/>
        <color indexed="8"/>
        <rFont val="Verdana"/>
      </rPr>
      <t>Itaú Excellence FIC FI RF</t>
    </r>
  </si>
  <si>
    <r>
      <rPr>
        <sz val="10"/>
        <color indexed="8"/>
        <rFont val="Verdana"/>
      </rPr>
      <t>10.474.810/0001-33</t>
    </r>
  </si>
  <si>
    <r>
      <rPr>
        <sz val="10"/>
        <color indexed="8"/>
        <rFont val="Verdana"/>
      </rPr>
      <t>Santander Tít Públ Advc Ref DI FIC FI RF</t>
    </r>
  </si>
  <si>
    <r>
      <rPr>
        <sz val="10"/>
        <color indexed="8"/>
        <rFont val="Verdana"/>
      </rPr>
      <t>04.682.022/0001-30</t>
    </r>
  </si>
  <si>
    <r>
      <rPr>
        <sz val="10"/>
        <color indexed="8"/>
        <rFont val="Verdana"/>
      </rPr>
      <t>BRAM Ágora Liquidez FIC FI RF Ref DI</t>
    </r>
  </si>
  <si>
    <r>
      <rPr>
        <sz val="10"/>
        <color indexed="8"/>
        <rFont val="Verdana"/>
      </rPr>
      <t>07.287.126/0001-38</t>
    </r>
  </si>
  <si>
    <r>
      <rPr>
        <sz val="10"/>
        <color indexed="8"/>
        <rFont val="Verdana"/>
      </rPr>
      <t>BB VIP FIC FI RF Ref DI LP</t>
    </r>
  </si>
  <si>
    <r>
      <rPr>
        <sz val="10"/>
        <color indexed="8"/>
        <rFont val="Verdana"/>
      </rPr>
      <t>04.061.224/0001-64</t>
    </r>
  </si>
  <si>
    <r>
      <rPr>
        <sz val="10"/>
        <color indexed="8"/>
        <rFont val="Verdana"/>
      </rPr>
      <t>BRAM Prime Plus FIC FI RF</t>
    </r>
  </si>
  <si>
    <r>
      <rPr>
        <sz val="10"/>
        <color indexed="8"/>
        <rFont val="Verdana"/>
      </rPr>
      <t>05.222.545/0001-66</t>
    </r>
  </si>
  <si>
    <r>
      <rPr>
        <sz val="10"/>
        <color indexed="8"/>
        <rFont val="Verdana"/>
      </rPr>
      <t>BNP Soberano Simples FIC FI RF Ref DI</t>
    </r>
  </si>
  <si>
    <r>
      <rPr>
        <sz val="10"/>
        <color indexed="8"/>
        <rFont val="Verdana"/>
      </rPr>
      <t>09.636.619/0001-61</t>
    </r>
  </si>
  <si>
    <r>
      <rPr>
        <sz val="10"/>
        <color indexed="8"/>
        <rFont val="Verdana"/>
      </rPr>
      <t>BRAM Macro FIC FI RF</t>
    </r>
  </si>
  <si>
    <r>
      <rPr>
        <sz val="10"/>
        <color indexed="8"/>
        <rFont val="Verdana"/>
      </rPr>
      <t>01.606.545/0001-09</t>
    </r>
  </si>
  <si>
    <r>
      <rPr>
        <sz val="10"/>
        <color indexed="8"/>
        <rFont val="Verdana"/>
      </rPr>
      <t>Caixa Personal FIC FI RF LP</t>
    </r>
  </si>
  <si>
    <r>
      <rPr>
        <sz val="10"/>
        <color indexed="8"/>
        <rFont val="Verdana"/>
      </rPr>
      <t>02.201.163/0001-68</t>
    </r>
  </si>
  <si>
    <r>
      <rPr>
        <sz val="10"/>
        <color indexed="8"/>
        <rFont val="Verdana"/>
      </rPr>
      <t>BB Tesouro Selic FIC FI RF LP</t>
    </r>
  </si>
  <si>
    <r>
      <rPr>
        <sz val="10"/>
        <color indexed="8"/>
        <rFont val="Verdana"/>
      </rPr>
      <t>04.857.834/0001-79</t>
    </r>
  </si>
  <si>
    <r>
      <rPr>
        <sz val="10"/>
        <color indexed="8"/>
        <rFont val="Verdana"/>
      </rPr>
      <t>Órama DI Simples FI RF LP</t>
    </r>
  </si>
  <si>
    <r>
      <rPr>
        <sz val="10"/>
        <color indexed="8"/>
        <rFont val="Verdana"/>
      </rPr>
      <t>12.823.610/0001-74</t>
    </r>
  </si>
  <si>
    <r>
      <rPr>
        <sz val="10"/>
        <color indexed="8"/>
        <rFont val="Verdana"/>
      </rPr>
      <t>BRAM Priv Simples Federal Plus FIC FI RF</t>
    </r>
  </si>
  <si>
    <r>
      <rPr>
        <sz val="10"/>
        <color indexed="8"/>
        <rFont val="Verdana"/>
      </rPr>
      <t>04.525.916/0001-16</t>
    </r>
  </si>
  <si>
    <r>
      <rPr>
        <sz val="10"/>
        <color indexed="8"/>
        <rFont val="Verdana"/>
      </rPr>
      <t>Safra Soberano Inst Simples FIC FI RF</t>
    </r>
  </si>
  <si>
    <r>
      <rPr>
        <sz val="10"/>
        <color indexed="8"/>
        <rFont val="Verdana"/>
      </rPr>
      <t>08.935.364/0001-75</t>
    </r>
  </si>
  <si>
    <r>
      <rPr>
        <sz val="10"/>
        <color indexed="8"/>
        <rFont val="Verdana"/>
      </rPr>
      <t>Caixa Sigma FIC FI RF Ref DI LP</t>
    </r>
  </si>
  <si>
    <r>
      <rPr>
        <sz val="10"/>
        <color indexed="8"/>
        <rFont val="Verdana"/>
      </rPr>
      <t>10.731.794/0001-17</t>
    </r>
  </si>
  <si>
    <r>
      <rPr>
        <sz val="10"/>
        <color indexed="8"/>
        <rFont val="Verdana"/>
      </rPr>
      <t>Sicredi Taxa SELIC FIC FI RF LP</t>
    </r>
  </si>
  <si>
    <r>
      <rPr>
        <sz val="10"/>
        <color indexed="8"/>
        <rFont val="Verdana"/>
      </rPr>
      <t>07.277.931/0001-80</t>
    </r>
  </si>
  <si>
    <r>
      <rPr>
        <sz val="10"/>
        <color indexed="8"/>
        <rFont val="Verdana"/>
      </rPr>
      <t>Itaú Excellence FIC FI RF Ref DI</t>
    </r>
  </si>
  <si>
    <r>
      <rPr>
        <sz val="10"/>
        <color indexed="8"/>
        <rFont val="Verdana"/>
      </rPr>
      <t>10.474.514/0001-32</t>
    </r>
  </si>
  <si>
    <r>
      <rPr>
        <sz val="10"/>
        <color indexed="8"/>
        <rFont val="Verdana"/>
      </rPr>
      <t>Itaú Itaú Premium FIC FI RF Ref DI</t>
    </r>
  </si>
  <si>
    <r>
      <rPr>
        <sz val="10"/>
        <color indexed="8"/>
        <rFont val="Verdana"/>
      </rPr>
      <t>03.184.233/0001-80</t>
    </r>
  </si>
  <si>
    <r>
      <rPr>
        <sz val="10"/>
        <color indexed="8"/>
        <rFont val="Verdana"/>
      </rPr>
      <t>Itaú Evolução Ref DI FIC FI RF</t>
    </r>
  </si>
  <si>
    <r>
      <rPr>
        <sz val="10"/>
        <color indexed="8"/>
        <rFont val="Verdana"/>
      </rPr>
      <t>97.519.794/0001-36</t>
    </r>
  </si>
  <si>
    <r>
      <rPr>
        <sz val="10"/>
        <color indexed="8"/>
        <rFont val="Verdana"/>
      </rPr>
      <t>Santander Top FIC FI RF Ref DI</t>
    </r>
  </si>
  <si>
    <r>
      <rPr>
        <sz val="10"/>
        <color indexed="8"/>
        <rFont val="Verdana"/>
      </rPr>
      <t>22.918.180/0001-28</t>
    </r>
  </si>
  <si>
    <r>
      <rPr>
        <sz val="10"/>
        <color indexed="8"/>
        <rFont val="Verdana"/>
      </rPr>
      <t>BNB Plus FIC FI RF LP</t>
    </r>
  </si>
  <si>
    <r>
      <rPr>
        <sz val="10"/>
        <color indexed="8"/>
        <rFont val="Verdana"/>
      </rPr>
      <t>06.124.241/0001-29</t>
    </r>
  </si>
  <si>
    <r>
      <rPr>
        <sz val="10"/>
        <color indexed="8"/>
        <rFont val="Verdana"/>
      </rPr>
      <t>Banrisul Master FI RF Rer DI LP</t>
    </r>
  </si>
  <si>
    <r>
      <rPr>
        <sz val="10"/>
        <color indexed="8"/>
        <rFont val="Verdana"/>
      </rPr>
      <t>01.822.655/0001-08</t>
    </r>
  </si>
  <si>
    <r>
      <rPr>
        <sz val="10"/>
        <color indexed="8"/>
        <rFont val="Verdana"/>
      </rPr>
      <t>BRAM Prime Plus FIC FI RF Ref DI</t>
    </r>
  </si>
  <si>
    <r>
      <rPr>
        <sz val="10"/>
        <color indexed="8"/>
        <rFont val="Verdana"/>
      </rPr>
      <t>05.222.538/0001-64</t>
    </r>
  </si>
  <si>
    <r>
      <rPr>
        <sz val="10"/>
        <color indexed="8"/>
        <rFont val="Verdana"/>
      </rPr>
      <t>Itau Vip FIC FI RF Ref DI</t>
    </r>
  </si>
  <si>
    <r>
      <rPr>
        <sz val="10"/>
        <color indexed="8"/>
        <rFont val="Verdana"/>
      </rPr>
      <t>05.073.650/0001-80</t>
    </r>
  </si>
  <si>
    <r>
      <rPr>
        <sz val="10"/>
        <color indexed="8"/>
        <rFont val="Verdana"/>
      </rPr>
      <t>Caixa Relacionamen Personal FIC FI RF LP</t>
    </r>
  </si>
  <si>
    <r>
      <rPr>
        <sz val="10"/>
        <color indexed="8"/>
        <rFont val="Verdana"/>
      </rPr>
      <t>10.577.509/0001-55</t>
    </r>
  </si>
  <si>
    <r>
      <rPr>
        <sz val="10"/>
        <color indexed="8"/>
        <rFont val="Verdana"/>
      </rPr>
      <t>Caixa E-Fundo FIC FI RF LP</t>
    </r>
  </si>
  <si>
    <r>
      <rPr>
        <sz val="10"/>
        <color indexed="8"/>
        <rFont val="Verdana"/>
      </rPr>
      <t>15.154.422/0001-99</t>
    </r>
  </si>
  <si>
    <r>
      <rPr>
        <sz val="10"/>
        <color indexed="8"/>
        <rFont val="Verdana"/>
      </rPr>
      <t>CA Safra Di Premiere Ref Di FIC FI RF LP</t>
    </r>
  </si>
  <si>
    <r>
      <rPr>
        <sz val="10"/>
        <color indexed="8"/>
        <rFont val="Verdana"/>
      </rPr>
      <t>02.546.749/0001-64</t>
    </r>
  </si>
  <si>
    <r>
      <rPr>
        <sz val="10"/>
        <color indexed="8"/>
        <rFont val="Verdana"/>
      </rPr>
      <t>Caixa Supremo FIC FI RF LP</t>
    </r>
  </si>
  <si>
    <r>
      <rPr>
        <sz val="10"/>
        <color indexed="8"/>
        <rFont val="Verdana"/>
      </rPr>
      <t>07.986.178/0001-00</t>
    </r>
  </si>
  <si>
    <r>
      <rPr>
        <sz val="10"/>
        <color indexed="8"/>
        <rFont val="Verdana"/>
      </rPr>
      <t>Caixa Preferencial FIC FI RF Ref DI LP</t>
    </r>
  </si>
  <si>
    <r>
      <rPr>
        <sz val="10"/>
        <color indexed="8"/>
        <rFont val="Verdana"/>
      </rPr>
      <t>03.737.211/0001-08</t>
    </r>
  </si>
  <si>
    <r>
      <rPr>
        <sz val="10"/>
        <color indexed="8"/>
        <rFont val="Verdana"/>
      </rPr>
      <t>BB Premium FIC FI RF Ref DI LP</t>
    </r>
  </si>
  <si>
    <r>
      <rPr>
        <sz val="10"/>
        <color indexed="8"/>
        <rFont val="Verdana"/>
      </rPr>
      <t>10.304.401/0001-99</t>
    </r>
  </si>
  <si>
    <r>
      <rPr>
        <sz val="10"/>
        <color indexed="8"/>
        <rFont val="Verdana"/>
      </rPr>
      <t>BB Mega FIC FI RF Ref DI LP</t>
    </r>
  </si>
  <si>
    <r>
      <rPr>
        <sz val="10"/>
        <color indexed="8"/>
        <rFont val="Verdana"/>
      </rPr>
      <t>03.504.010/0001-52</t>
    </r>
  </si>
  <si>
    <r>
      <rPr>
        <sz val="10"/>
        <color indexed="8"/>
        <rFont val="Verdana"/>
      </rPr>
      <t>Caixa Investidor FIC FI RF LP</t>
    </r>
  </si>
  <si>
    <r>
      <rPr>
        <sz val="10"/>
        <color indexed="8"/>
        <rFont val="Verdana"/>
      </rPr>
      <t>03.164.294/0001-85</t>
    </r>
  </si>
  <si>
    <r>
      <rPr>
        <sz val="10"/>
        <color indexed="8"/>
        <rFont val="Verdana"/>
      </rPr>
      <t>Banrisul Soberano Simples FI RF LP</t>
    </r>
  </si>
  <si>
    <r>
      <rPr>
        <sz val="10"/>
        <color indexed="8"/>
        <rFont val="Verdana"/>
      </rPr>
      <t>11.311.874/0001-86</t>
    </r>
  </si>
  <si>
    <r>
      <rPr>
        <sz val="10"/>
        <color indexed="8"/>
        <rFont val="Verdana"/>
      </rPr>
      <t>Itaú Super Premium PRS FIC FI RF</t>
    </r>
  </si>
  <si>
    <r>
      <rPr>
        <sz val="10"/>
        <color indexed="8"/>
        <rFont val="Verdana"/>
      </rPr>
      <t>04.148.140/0001-62</t>
    </r>
  </si>
  <si>
    <r>
      <rPr>
        <sz val="10"/>
        <color indexed="8"/>
        <rFont val="Verdana"/>
      </rPr>
      <t>ARX BNY Liquidez FI RF Ref DI</t>
    </r>
  </si>
  <si>
    <r>
      <rPr>
        <sz val="10"/>
        <color indexed="8"/>
        <rFont val="Verdana"/>
      </rPr>
      <t>17.898.543/0001-70</t>
    </r>
  </si>
  <si>
    <r>
      <rPr>
        <sz val="10"/>
        <color indexed="8"/>
        <rFont val="Verdana"/>
      </rPr>
      <t>BB 90 Mil FIC FI RF LP</t>
    </r>
  </si>
  <si>
    <r>
      <rPr>
        <sz val="10"/>
        <color indexed="8"/>
        <rFont val="Verdana"/>
      </rPr>
      <t>04.061.359/0001-20</t>
    </r>
  </si>
  <si>
    <r>
      <rPr>
        <sz val="10"/>
        <color indexed="8"/>
        <rFont val="Verdana"/>
      </rPr>
      <t>BB Parceria 10 Mil FIC FI RF LP</t>
    </r>
  </si>
  <si>
    <r>
      <rPr>
        <sz val="10"/>
        <color indexed="8"/>
        <rFont val="Verdana"/>
      </rPr>
      <t>07.861.571/0001-60</t>
    </r>
  </si>
  <si>
    <r>
      <rPr>
        <sz val="10"/>
        <color indexed="8"/>
        <rFont val="Verdana"/>
      </rPr>
      <t>Santander Ref Di Mais FIC FI RF</t>
    </r>
  </si>
  <si>
    <r>
      <rPr>
        <sz val="10"/>
        <color indexed="8"/>
        <rFont val="Verdana"/>
      </rPr>
      <t>00.856.755/0001-92</t>
    </r>
  </si>
  <si>
    <r>
      <rPr>
        <sz val="10"/>
        <color indexed="8"/>
        <rFont val="Verdana"/>
      </rPr>
      <t>BB Cash Private FIC FI RF Ref DI</t>
    </r>
  </si>
  <si>
    <r>
      <rPr>
        <sz val="10"/>
        <color indexed="8"/>
        <rFont val="Verdana"/>
      </rPr>
      <t>19.303.792/0001-00</t>
    </r>
  </si>
  <si>
    <r>
      <rPr>
        <sz val="10"/>
        <color indexed="8"/>
        <rFont val="Verdana"/>
      </rPr>
      <t>Caixa Pleno FIC FI RF Ref DI LP</t>
    </r>
  </si>
  <si>
    <r>
      <rPr>
        <sz val="10"/>
        <color indexed="8"/>
        <rFont val="Verdana"/>
      </rPr>
      <t>10.740.508/0001-80</t>
    </r>
  </si>
  <si>
    <r>
      <rPr>
        <sz val="10"/>
        <color indexed="8"/>
        <rFont val="Verdana"/>
      </rPr>
      <t>BB 90 Mil FIC FI RF Ref DI LP</t>
    </r>
  </si>
  <si>
    <r>
      <rPr>
        <sz val="10"/>
        <color indexed="8"/>
        <rFont val="Verdana"/>
      </rPr>
      <t>04.061.548/0001-00</t>
    </r>
  </si>
  <si>
    <r>
      <rPr>
        <sz val="10"/>
        <color indexed="8"/>
        <rFont val="Verdana"/>
      </rPr>
      <t>BRAM FIC FI RF Ref DI</t>
    </r>
  </si>
  <si>
    <r>
      <rPr>
        <sz val="10"/>
        <color indexed="8"/>
        <rFont val="Verdana"/>
      </rPr>
      <t>00.306.278/0001-91</t>
    </r>
  </si>
  <si>
    <r>
      <rPr>
        <sz val="10"/>
        <color indexed="8"/>
        <rFont val="Verdana"/>
      </rPr>
      <t>Itaú Premium FIC FI RF Ref DI 2</t>
    </r>
  </si>
  <si>
    <r>
      <rPr>
        <sz val="10"/>
        <color indexed="8"/>
        <rFont val="Verdana"/>
      </rPr>
      <t>05.575.465/0001-94</t>
    </r>
  </si>
  <si>
    <r>
      <rPr>
        <sz val="10"/>
        <color indexed="8"/>
        <rFont val="Verdana"/>
      </rPr>
      <t>BRAM Marte FIC FI RF</t>
    </r>
  </si>
  <si>
    <r>
      <rPr>
        <sz val="10"/>
        <color indexed="8"/>
        <rFont val="Verdana"/>
      </rPr>
      <t>02.567.997/0001-91</t>
    </r>
  </si>
  <si>
    <r>
      <rPr>
        <sz val="10"/>
        <color indexed="8"/>
        <rFont val="Verdana"/>
      </rPr>
      <t>BNP Excellent FIC FI RF Ref DI</t>
    </r>
  </si>
  <si>
    <r>
      <rPr>
        <sz val="10"/>
        <color indexed="8"/>
        <rFont val="Verdana"/>
      </rPr>
      <t>07.657.626/0001-14</t>
    </r>
  </si>
  <si>
    <r>
      <rPr>
        <sz val="10"/>
        <color indexed="8"/>
        <rFont val="Verdana"/>
      </rPr>
      <t>BRAM Prime Special FIC FI RF</t>
    </r>
  </si>
  <si>
    <r>
      <rPr>
        <sz val="10"/>
        <color indexed="8"/>
        <rFont val="Verdana"/>
      </rPr>
      <t>05.983.558/0001-58</t>
    </r>
  </si>
  <si>
    <r>
      <rPr>
        <sz val="10"/>
        <color indexed="8"/>
        <rFont val="Verdana"/>
      </rPr>
      <t>Western Excellent FIC FI RF Ref DI</t>
    </r>
  </si>
  <si>
    <r>
      <rPr>
        <sz val="10"/>
        <color indexed="8"/>
        <rFont val="Verdana"/>
      </rPr>
      <t>00.819.915/0001-23</t>
    </r>
  </si>
  <si>
    <r>
      <rPr>
        <sz val="10"/>
        <color indexed="8"/>
        <rFont val="Verdana"/>
      </rPr>
      <t>Santander Master FIC FI RF Ref DI</t>
    </r>
  </si>
  <si>
    <r>
      <rPr>
        <sz val="10"/>
        <color indexed="8"/>
        <rFont val="Verdana"/>
      </rPr>
      <t>02.367.527/0001-84</t>
    </r>
  </si>
  <si>
    <r>
      <rPr>
        <sz val="10"/>
        <color indexed="8"/>
        <rFont val="Verdana"/>
      </rPr>
      <t>Itaú Maxime FIC FI RF</t>
    </r>
  </si>
  <si>
    <r>
      <rPr>
        <sz val="10"/>
        <color indexed="8"/>
        <rFont val="Verdana"/>
      </rPr>
      <t>03.618.607/0001-28</t>
    </r>
  </si>
  <si>
    <r>
      <rPr>
        <sz val="10"/>
        <color indexed="8"/>
        <rFont val="Verdana"/>
      </rPr>
      <t>BRAM H Prime Plus FIC FI RF Ref DI LP</t>
    </r>
  </si>
  <si>
    <r>
      <rPr>
        <sz val="10"/>
        <color indexed="8"/>
        <rFont val="Verdana"/>
      </rPr>
      <t>04.088.561/0001-45</t>
    </r>
  </si>
  <si>
    <r>
      <rPr>
        <sz val="10"/>
        <color indexed="8"/>
        <rFont val="Verdana"/>
      </rPr>
      <t>BB Plus FIC FI RF Ref DI LP</t>
    </r>
  </si>
  <si>
    <r>
      <rPr>
        <sz val="10"/>
        <color indexed="8"/>
        <rFont val="Verdana"/>
      </rPr>
      <t>01.996.007/0001-78</t>
    </r>
  </si>
  <si>
    <r>
      <rPr>
        <sz val="10"/>
        <color indexed="8"/>
        <rFont val="Verdana"/>
      </rPr>
      <t>BB Classe 200 FIC FI RF Ref DI LP</t>
    </r>
  </si>
  <si>
    <r>
      <rPr>
        <sz val="10"/>
        <color indexed="8"/>
        <rFont val="Verdana"/>
      </rPr>
      <t>04.528.776/0001-30</t>
    </r>
  </si>
  <si>
    <r>
      <rPr>
        <sz val="10"/>
        <color indexed="8"/>
        <rFont val="Verdana"/>
      </rPr>
      <t>BNB Especial FIC FI RF Ref DI</t>
    </r>
  </si>
  <si>
    <r>
      <rPr>
        <sz val="10"/>
        <color indexed="8"/>
        <rFont val="Verdana"/>
      </rPr>
      <t>03.772.955/0001-55</t>
    </r>
  </si>
  <si>
    <r>
      <rPr>
        <sz val="10"/>
        <color indexed="8"/>
        <rFont val="Verdana"/>
      </rPr>
      <t>Itaú Maxime FIC FI RF Ref DI</t>
    </r>
  </si>
  <si>
    <r>
      <rPr>
        <sz val="10"/>
        <color indexed="8"/>
        <rFont val="Verdana"/>
      </rPr>
      <t>02.887.948/0001-36</t>
    </r>
  </si>
  <si>
    <r>
      <rPr>
        <sz val="10"/>
        <color indexed="8"/>
        <rFont val="Verdana"/>
      </rPr>
      <t>Itaú Master FIC FI RF</t>
    </r>
  </si>
  <si>
    <r>
      <rPr>
        <sz val="10"/>
        <color indexed="8"/>
        <rFont val="Verdana"/>
      </rPr>
      <t>10.474.356/0001-10</t>
    </r>
  </si>
  <si>
    <r>
      <rPr>
        <sz val="10"/>
        <color indexed="8"/>
        <rFont val="Verdana"/>
      </rPr>
      <t>Itaú Especial FIC FI RF</t>
    </r>
  </si>
  <si>
    <r>
      <rPr>
        <sz val="10"/>
        <color indexed="8"/>
        <rFont val="Verdana"/>
      </rPr>
      <t>04.222.433/0001-42</t>
    </r>
  </si>
  <si>
    <r>
      <rPr>
        <sz val="10"/>
        <color indexed="8"/>
        <rFont val="Verdana"/>
      </rPr>
      <t>BB Plus Ágil FIC FI RF Ref DI</t>
    </r>
  </si>
  <si>
    <r>
      <rPr>
        <sz val="10"/>
        <color indexed="8"/>
        <rFont val="Verdana"/>
      </rPr>
      <t>05.943.661/0001-74</t>
    </r>
  </si>
  <si>
    <r>
      <rPr>
        <sz val="10"/>
        <color indexed="8"/>
        <rFont val="Verdana"/>
      </rPr>
      <t>Itaú Master FIC FI RF Ref DI</t>
    </r>
  </si>
  <si>
    <r>
      <rPr>
        <sz val="10"/>
        <color indexed="8"/>
        <rFont val="Verdana"/>
      </rPr>
      <t>03.515.596/0001-50</t>
    </r>
  </si>
  <si>
    <r>
      <rPr>
        <sz val="10"/>
        <color indexed="8"/>
        <rFont val="Verdana"/>
      </rPr>
      <t>Itaú Especial FIC FI RF Ref DI</t>
    </r>
  </si>
  <si>
    <r>
      <rPr>
        <sz val="10"/>
        <color indexed="8"/>
        <rFont val="Verdana"/>
      </rPr>
      <t>04.220.338/0001-00</t>
    </r>
  </si>
  <si>
    <r>
      <rPr>
        <sz val="10"/>
        <color indexed="8"/>
        <rFont val="Verdana"/>
      </rPr>
      <t>BRAM 30.000 FIC FI RF Ref DI LP</t>
    </r>
  </si>
  <si>
    <r>
      <rPr>
        <sz val="10"/>
        <color indexed="8"/>
        <rFont val="Verdana"/>
      </rPr>
      <t>04.520.220/0001-05</t>
    </r>
  </si>
  <si>
    <r>
      <rPr>
        <sz val="10"/>
        <color indexed="8"/>
        <rFont val="Verdana"/>
      </rPr>
      <t>Bancoob Sicoob FI RF Ref DI</t>
    </r>
  </si>
  <si>
    <r>
      <rPr>
        <sz val="10"/>
        <color indexed="8"/>
        <rFont val="Verdana"/>
      </rPr>
      <t>14.287.871/0001-42</t>
    </r>
  </si>
  <si>
    <r>
      <rPr>
        <sz val="10"/>
        <color indexed="8"/>
        <rFont val="Verdana"/>
      </rPr>
      <t>BNB Conta Reserva FI RF</t>
    </r>
  </si>
  <si>
    <r>
      <rPr>
        <sz val="10"/>
        <color indexed="8"/>
        <rFont val="Verdana"/>
      </rPr>
      <t>19.320.686/0001-26</t>
    </r>
  </si>
  <si>
    <r>
      <rPr>
        <sz val="10"/>
        <color indexed="8"/>
        <rFont val="Verdana"/>
      </rPr>
      <t>BRAM Platinum FIC FI RF Ref DI</t>
    </r>
  </si>
  <si>
    <r>
      <rPr>
        <sz val="10"/>
        <color indexed="8"/>
        <rFont val="Verdana"/>
      </rPr>
      <t>04.237.583/0001-20</t>
    </r>
  </si>
  <si>
    <r>
      <rPr>
        <sz val="10"/>
        <color indexed="8"/>
        <rFont val="Verdana"/>
      </rPr>
      <t>BRAM Prime Special FIC FI RF Ref DI</t>
    </r>
  </si>
  <si>
    <r>
      <rPr>
        <sz val="10"/>
        <color indexed="8"/>
        <rFont val="Verdana"/>
      </rPr>
      <t>05.983.569/0001-38</t>
    </r>
  </si>
  <si>
    <r>
      <rPr>
        <sz val="10"/>
        <color indexed="8"/>
        <rFont val="Verdana"/>
      </rPr>
      <t>BRB Simples Tesouro FIC FI RF LP</t>
    </r>
  </si>
  <si>
    <r>
      <rPr>
        <sz val="10"/>
        <color indexed="8"/>
        <rFont val="Verdana"/>
      </rPr>
      <t>07.351.138/0001-84</t>
    </r>
  </si>
  <si>
    <r>
      <rPr>
        <sz val="10"/>
        <color indexed="8"/>
        <rFont val="Verdana"/>
      </rPr>
      <t>Itau Futura FIC FI RF Ref DI</t>
    </r>
  </si>
  <si>
    <r>
      <rPr>
        <sz val="10"/>
        <color indexed="8"/>
        <rFont val="Verdana"/>
      </rPr>
      <t>10.474.847/0001-61</t>
    </r>
  </si>
  <si>
    <r>
      <rPr>
        <sz val="10"/>
        <color indexed="8"/>
        <rFont val="Verdana"/>
      </rPr>
      <t>BRAM Saturno FIC FI RF</t>
    </r>
  </si>
  <si>
    <r>
      <rPr>
        <sz val="10"/>
        <color indexed="8"/>
        <rFont val="Verdana"/>
      </rPr>
      <t>01.197.545/0001-00</t>
    </r>
  </si>
  <si>
    <r>
      <rPr>
        <sz val="10"/>
        <color indexed="8"/>
        <rFont val="Verdana"/>
      </rPr>
      <t>Western Master FIC FI RF Ref DI</t>
    </r>
  </si>
  <si>
    <r>
      <rPr>
        <sz val="10"/>
        <color indexed="8"/>
        <rFont val="Verdana"/>
      </rPr>
      <t>01.605.280/0001-24</t>
    </r>
  </si>
  <si>
    <r>
      <rPr>
        <sz val="10"/>
        <color indexed="8"/>
        <rFont val="Verdana"/>
      </rPr>
      <t>Itaú Uniclass FIC FI RF Ref DI</t>
    </r>
  </si>
  <si>
    <r>
      <rPr>
        <sz val="10"/>
        <color indexed="8"/>
        <rFont val="Verdana"/>
      </rPr>
      <t>03.652.358/0001-97</t>
    </r>
  </si>
  <si>
    <r>
      <rPr>
        <sz val="10"/>
        <color indexed="8"/>
        <rFont val="Verdana"/>
      </rPr>
      <t>BRAM Prime FIC FI RF</t>
    </r>
  </si>
  <si>
    <r>
      <rPr>
        <sz val="10"/>
        <color indexed="8"/>
        <rFont val="Verdana"/>
      </rPr>
      <t>05.222.547/0001-55</t>
    </r>
  </si>
  <si>
    <r>
      <rPr>
        <sz val="10"/>
        <color indexed="8"/>
        <rFont val="Verdana"/>
      </rPr>
      <t>Itau Uniclass Premium FIC FI RF</t>
    </r>
  </si>
  <si>
    <r>
      <rPr>
        <sz val="10"/>
        <color indexed="8"/>
        <rFont val="Verdana"/>
      </rPr>
      <t>10.474.352/0001-32</t>
    </r>
  </si>
  <si>
    <r>
      <rPr>
        <sz val="10"/>
        <color indexed="8"/>
        <rFont val="Verdana"/>
      </rPr>
      <t>Itau Mega FIC FI RF</t>
    </r>
  </si>
  <si>
    <r>
      <rPr>
        <sz val="10"/>
        <color indexed="8"/>
        <rFont val="Verdana"/>
      </rPr>
      <t>08.078.462/0001-33</t>
    </r>
  </si>
  <si>
    <r>
      <rPr>
        <sz val="10"/>
        <color indexed="8"/>
        <rFont val="Verdana"/>
      </rPr>
      <t>Caixa Clássico FIC FI RF LP</t>
    </r>
  </si>
  <si>
    <r>
      <rPr>
        <sz val="10"/>
        <color indexed="8"/>
        <rFont val="Verdana"/>
      </rPr>
      <t>01.165.796/0001-03</t>
    </r>
  </si>
  <si>
    <r>
      <rPr>
        <sz val="10"/>
        <color indexed="8"/>
        <rFont val="Verdana"/>
      </rPr>
      <t>Itaú Premium Ref DI FIC FI RF</t>
    </r>
  </si>
  <si>
    <r>
      <rPr>
        <sz val="10"/>
        <color indexed="8"/>
        <rFont val="Verdana"/>
      </rPr>
      <t>10.397.617/0001-46</t>
    </r>
  </si>
  <si>
    <r>
      <rPr>
        <sz val="10"/>
        <color indexed="8"/>
        <rFont val="Verdana"/>
      </rPr>
      <t>Itaú Mega FIC FI RF Ref DI</t>
    </r>
  </si>
  <si>
    <r>
      <rPr>
        <sz val="10"/>
        <color indexed="8"/>
        <rFont val="Verdana"/>
      </rPr>
      <t>08.927.292/0001-14</t>
    </r>
  </si>
  <si>
    <r>
      <rPr>
        <sz val="10"/>
        <color indexed="8"/>
        <rFont val="Verdana"/>
      </rPr>
      <t>Caixa Ideal FIC FI RF LP</t>
    </r>
  </si>
  <si>
    <r>
      <rPr>
        <sz val="10"/>
        <color indexed="8"/>
        <rFont val="Verdana"/>
      </rPr>
      <t>68.623.479/0001-56</t>
    </r>
  </si>
  <si>
    <r>
      <rPr>
        <sz val="10"/>
        <color indexed="8"/>
        <rFont val="Verdana"/>
      </rPr>
      <t>Caixa E-Simples FI RF LP</t>
    </r>
  </si>
  <si>
    <r>
      <rPr>
        <sz val="10"/>
        <color indexed="8"/>
        <rFont val="Verdana"/>
      </rPr>
      <t>22.791.329/0001-50</t>
    </r>
  </si>
  <si>
    <r>
      <rPr>
        <sz val="10"/>
        <color indexed="8"/>
        <rFont val="Verdana"/>
      </rPr>
      <t>Santander Max Ref DI FIC FI RF</t>
    </r>
  </si>
  <si>
    <r>
      <rPr>
        <sz val="10"/>
        <color indexed="8"/>
        <rFont val="Verdana"/>
      </rPr>
      <t>09.300.201/0001-89</t>
    </r>
  </si>
  <si>
    <r>
      <rPr>
        <sz val="10"/>
        <color indexed="8"/>
        <rFont val="Verdana"/>
      </rPr>
      <t>Itaú Maxi FIC FI RF</t>
    </r>
  </si>
  <si>
    <r>
      <rPr>
        <sz val="10"/>
        <color indexed="8"/>
        <rFont val="Verdana"/>
      </rPr>
      <t>10.475.107/0001-40</t>
    </r>
  </si>
  <si>
    <r>
      <rPr>
        <sz val="10"/>
        <color indexed="8"/>
        <rFont val="Verdana"/>
      </rPr>
      <t>Caixa Beta FIC FI RF Ref DI LP</t>
    </r>
  </si>
  <si>
    <r>
      <rPr>
        <sz val="10"/>
        <color indexed="8"/>
        <rFont val="Verdana"/>
      </rPr>
      <t>00.834.072/0001-34</t>
    </r>
  </si>
  <si>
    <r>
      <rPr>
        <sz val="10"/>
        <color indexed="8"/>
        <rFont val="Verdana"/>
      </rPr>
      <t>Caixa Soberano FIC FI RF LP</t>
    </r>
  </si>
  <si>
    <r>
      <rPr>
        <sz val="10"/>
        <color indexed="8"/>
        <rFont val="Verdana"/>
      </rPr>
      <t>02.323.746/0001-61</t>
    </r>
  </si>
  <si>
    <r>
      <rPr>
        <sz val="10"/>
        <color indexed="8"/>
        <rFont val="Verdana"/>
      </rPr>
      <t>Itau Maxi FIC FI RF Ref DI</t>
    </r>
  </si>
  <si>
    <r>
      <rPr>
        <sz val="10"/>
        <color indexed="8"/>
        <rFont val="Verdana"/>
      </rPr>
      <t>10.397.614/0001-02</t>
    </r>
  </si>
  <si>
    <r>
      <rPr>
        <sz val="10"/>
        <color indexed="8"/>
        <rFont val="Verdana"/>
      </rPr>
      <t>BRAM H 15.000 FIC FI RF Ref DI LP</t>
    </r>
  </si>
  <si>
    <r>
      <rPr>
        <sz val="10"/>
        <color indexed="8"/>
        <rFont val="Verdana"/>
      </rPr>
      <t>03.805.990/0001-23</t>
    </r>
  </si>
  <si>
    <r>
      <rPr>
        <sz val="10"/>
        <color indexed="8"/>
        <rFont val="Verdana"/>
      </rPr>
      <t>BRAM Topázio FIC FI RF Ref DI</t>
    </r>
  </si>
  <si>
    <r>
      <rPr>
        <sz val="10"/>
        <color indexed="8"/>
        <rFont val="Verdana"/>
      </rPr>
      <t>05.983.641/0001-27</t>
    </r>
  </si>
  <si>
    <r>
      <rPr>
        <sz val="10"/>
        <color indexed="8"/>
        <rFont val="Verdana"/>
      </rPr>
      <t>Itaú Uniclass Conservador FIC FI RF</t>
    </r>
  </si>
  <si>
    <r>
      <rPr>
        <sz val="10"/>
        <color indexed="8"/>
        <rFont val="Verdana"/>
      </rPr>
      <t>03.699.947/0001-20</t>
    </r>
  </si>
  <si>
    <r>
      <rPr>
        <sz val="10"/>
        <color indexed="8"/>
        <rFont val="Verdana"/>
      </rPr>
      <t>BRAM Prime FIC FI RF Ref DI</t>
    </r>
  </si>
  <si>
    <r>
      <rPr>
        <sz val="10"/>
        <color indexed="8"/>
        <rFont val="Verdana"/>
      </rPr>
      <t>05.222.510/0001-27</t>
    </r>
  </si>
  <si>
    <r>
      <rPr>
        <sz val="10"/>
        <color indexed="8"/>
        <rFont val="Verdana"/>
      </rPr>
      <t>Itaú Max FIC FI RF</t>
    </r>
  </si>
  <si>
    <r>
      <rPr>
        <sz val="10"/>
        <color indexed="8"/>
        <rFont val="Verdana"/>
      </rPr>
      <t>07.104.783/0001-00</t>
    </r>
  </si>
  <si>
    <r>
      <rPr>
        <sz val="10"/>
        <color indexed="8"/>
        <rFont val="Verdana"/>
      </rPr>
      <t>Itaú Max FIC FI RF Ref DI</t>
    </r>
  </si>
  <si>
    <r>
      <rPr>
        <sz val="10"/>
        <color indexed="8"/>
        <rFont val="Verdana"/>
      </rPr>
      <t>07.104.788/0001-25</t>
    </r>
  </si>
  <si>
    <r>
      <rPr>
        <sz val="10"/>
        <color indexed="8"/>
        <rFont val="Verdana"/>
      </rPr>
      <t>Itaú Personnalité Plus FIC FI RF</t>
    </r>
  </si>
  <si>
    <r>
      <rPr>
        <sz val="10"/>
        <color indexed="8"/>
        <rFont val="Verdana"/>
      </rPr>
      <t>00.832.431/0001-14</t>
    </r>
  </si>
  <si>
    <r>
      <rPr>
        <sz val="10"/>
        <color indexed="8"/>
        <rFont val="Verdana"/>
      </rPr>
      <t>Itaú Plus Ref DI FIC FI RF</t>
    </r>
  </si>
  <si>
    <r>
      <rPr>
        <sz val="10"/>
        <color indexed="8"/>
        <rFont val="Verdana"/>
      </rPr>
      <t>00.832.414/0001-87</t>
    </r>
  </si>
  <si>
    <r>
      <rPr>
        <sz val="10"/>
        <color indexed="8"/>
        <rFont val="Verdana"/>
      </rPr>
      <t>Itaú FIC FI RF</t>
    </r>
  </si>
  <si>
    <r>
      <rPr>
        <sz val="10"/>
        <color indexed="8"/>
        <rFont val="Verdana"/>
      </rPr>
      <t>10.397.618/0001-90</t>
    </r>
  </si>
  <si>
    <r>
      <rPr>
        <sz val="10"/>
        <color indexed="8"/>
        <rFont val="Verdana"/>
      </rPr>
      <t>BRAM H Plus FIC FI RF LP</t>
    </r>
  </si>
  <si>
    <r>
      <rPr>
        <sz val="10"/>
        <color indexed="8"/>
        <rFont val="Verdana"/>
      </rPr>
      <t>01.114.310/0001-08</t>
    </r>
  </si>
  <si>
    <r>
      <rPr>
        <sz val="10"/>
        <color indexed="8"/>
        <rFont val="Verdana"/>
      </rPr>
      <t>BB Ágil FIC FI RF Ref DI</t>
    </r>
  </si>
  <si>
    <r>
      <rPr>
        <sz val="10"/>
        <color indexed="8"/>
        <rFont val="Verdana"/>
      </rPr>
      <t>00.756.851/0001-69</t>
    </r>
  </si>
  <si>
    <r>
      <rPr>
        <sz val="10"/>
        <color indexed="8"/>
        <rFont val="Verdana"/>
      </rPr>
      <t>BB Simples FI RF</t>
    </r>
  </si>
  <si>
    <r>
      <rPr>
        <sz val="10"/>
        <color indexed="8"/>
        <rFont val="Verdana"/>
      </rPr>
      <t>22.051.699/0001-51</t>
    </r>
  </si>
  <si>
    <r>
      <rPr>
        <sz val="10"/>
        <color indexed="8"/>
        <rFont val="Verdana"/>
      </rPr>
      <t>Itau A FIC FI RF Ref DI</t>
    </r>
  </si>
  <si>
    <r>
      <rPr>
        <sz val="10"/>
        <color indexed="8"/>
        <rFont val="Verdana"/>
      </rPr>
      <t>10.397.571/0001-65</t>
    </r>
  </si>
  <si>
    <r>
      <rPr>
        <sz val="10"/>
        <color indexed="8"/>
        <rFont val="Verdana"/>
      </rPr>
      <t>BNB Clássico FIC FI RF Ref DI</t>
    </r>
  </si>
  <si>
    <r>
      <rPr>
        <sz val="10"/>
        <color indexed="8"/>
        <rFont val="Verdana"/>
      </rPr>
      <t>07.371.945/0001-69</t>
    </r>
  </si>
  <si>
    <r>
      <rPr>
        <sz val="10"/>
        <color indexed="8"/>
        <rFont val="Verdana"/>
      </rPr>
      <t>BRAM H 1.000 FIC FI RF Ref DI LP</t>
    </r>
  </si>
  <si>
    <r>
      <rPr>
        <sz val="10"/>
        <color indexed="8"/>
        <rFont val="Verdana"/>
      </rPr>
      <t>05.635.774/0001-02</t>
    </r>
  </si>
  <si>
    <r>
      <rPr>
        <sz val="10"/>
        <color indexed="8"/>
        <rFont val="Verdana"/>
      </rPr>
      <t>Banrisul VIP FI RF LP</t>
    </r>
  </si>
  <si>
    <r>
      <rPr>
        <sz val="10"/>
        <color indexed="8"/>
        <rFont val="Verdana"/>
      </rPr>
      <t>00.743.026/0001-20</t>
    </r>
  </si>
  <si>
    <r>
      <rPr>
        <sz val="10"/>
        <color indexed="8"/>
        <rFont val="Verdana"/>
      </rPr>
      <t>BRAM Simples Automático FIC FI RF</t>
    </r>
  </si>
  <si>
    <r>
      <rPr>
        <sz val="10"/>
        <color indexed="8"/>
        <rFont val="Verdana"/>
      </rPr>
      <t>07.667.259/0001-30</t>
    </r>
  </si>
  <si>
    <r>
      <rPr>
        <sz val="10"/>
        <color indexed="8"/>
        <rFont val="Verdana"/>
      </rPr>
      <t>BNB Essencial FI RF</t>
    </r>
  </si>
  <si>
    <r>
      <rPr>
        <sz val="10"/>
        <color indexed="8"/>
        <rFont val="Verdana"/>
      </rPr>
      <t>19.273.198/0001-05</t>
    </r>
  </si>
  <si>
    <r>
      <rPr>
        <sz val="10"/>
        <color indexed="8"/>
        <rFont val="Verdana"/>
      </rPr>
      <t>BRAM Mercúrio FIC FI RF</t>
    </r>
  </si>
  <si>
    <r>
      <rPr>
        <sz val="10"/>
        <color indexed="8"/>
        <rFont val="Verdana"/>
      </rPr>
      <t>01.606.546/0001-53</t>
    </r>
  </si>
  <si>
    <r>
      <rPr>
        <sz val="10"/>
        <color indexed="8"/>
        <rFont val="Verdana"/>
      </rPr>
      <t>Itau Super FIC FI RF</t>
    </r>
  </si>
  <si>
    <r>
      <rPr>
        <sz val="10"/>
        <color indexed="8"/>
        <rFont val="Verdana"/>
      </rPr>
      <t>03.184.134/0001-06</t>
    </r>
  </si>
  <si>
    <r>
      <rPr>
        <sz val="10"/>
        <color indexed="8"/>
        <rFont val="Verdana"/>
      </rPr>
      <t>Itau Super Fundo FIC FI RF Ref DI</t>
    </r>
  </si>
  <si>
    <r>
      <rPr>
        <sz val="10"/>
        <color indexed="8"/>
        <rFont val="Verdana"/>
      </rPr>
      <t>03.182.559/0001-78</t>
    </r>
  </si>
  <si>
    <r>
      <rPr>
        <sz val="10"/>
        <color indexed="8"/>
        <rFont val="Verdana"/>
      </rPr>
      <t>Itau Money Market FIC FI RF</t>
    </r>
  </si>
  <si>
    <r>
      <rPr>
        <sz val="10"/>
        <color indexed="8"/>
        <rFont val="Verdana"/>
      </rPr>
      <t>00.785.365/0001-79</t>
    </r>
  </si>
  <si>
    <r>
      <rPr>
        <sz val="10"/>
        <color indexed="8"/>
        <rFont val="Verdana"/>
      </rPr>
      <t>Santander Centrum Ref DI FIC FI RF</t>
    </r>
  </si>
  <si>
    <r>
      <rPr>
        <sz val="10"/>
        <color indexed="8"/>
        <rFont val="Verdana"/>
      </rPr>
      <t>02.543.811/0001-64</t>
    </r>
  </si>
  <si>
    <r>
      <rPr>
        <sz val="10"/>
        <color indexed="8"/>
        <rFont val="Verdana"/>
      </rPr>
      <t>BB Social 50 FIC FI RF Ref DI</t>
    </r>
  </si>
  <si>
    <r>
      <rPr>
        <sz val="10"/>
        <color indexed="8"/>
        <rFont val="Verdana"/>
      </rPr>
      <t>05.080.623/0001-35</t>
    </r>
  </si>
  <si>
    <r>
      <rPr>
        <sz val="10"/>
        <color indexed="8"/>
        <rFont val="Verdana"/>
      </rPr>
      <t>BRAM Brilhante FIC FI RF Ref DI</t>
    </r>
  </si>
  <si>
    <r>
      <rPr>
        <sz val="10"/>
        <color indexed="8"/>
        <rFont val="Verdana"/>
      </rPr>
      <t>04.237.578/0001-17</t>
    </r>
  </si>
  <si>
    <r>
      <rPr>
        <sz val="10"/>
        <color indexed="8"/>
        <rFont val="Verdana"/>
      </rPr>
      <t>BRAM H 50 FIC FI RF Ref DI LP</t>
    </r>
  </si>
  <si>
    <r>
      <rPr>
        <sz val="10"/>
        <color indexed="8"/>
        <rFont val="Verdana"/>
      </rPr>
      <t>00.885.760/0001-23</t>
    </r>
  </si>
  <si>
    <r>
      <rPr>
        <sz val="10"/>
        <color indexed="8"/>
        <rFont val="Verdana"/>
      </rPr>
      <t>Itau Prêmio FIC FI RF</t>
    </r>
  </si>
  <si>
    <r>
      <rPr>
        <sz val="10"/>
        <color indexed="8"/>
        <rFont val="Verdana"/>
      </rPr>
      <t>03.184.103/0001-47</t>
    </r>
  </si>
  <si>
    <r>
      <rPr>
        <sz val="10"/>
        <color indexed="8"/>
        <rFont val="Verdana"/>
      </rPr>
      <t>Santander Supremo FIC FI RF Ref DI</t>
    </r>
  </si>
  <si>
    <r>
      <rPr>
        <sz val="10"/>
        <color indexed="8"/>
        <rFont val="Verdana"/>
      </rPr>
      <t>02.423.569/0001-95</t>
    </r>
  </si>
  <si>
    <r>
      <rPr>
        <sz val="10"/>
        <color indexed="8"/>
        <rFont val="Verdana"/>
      </rPr>
      <t>Itau Prêmio FIC FI RF Ref DI</t>
    </r>
  </si>
  <si>
    <r>
      <rPr>
        <sz val="10"/>
        <color indexed="8"/>
        <rFont val="Verdana"/>
      </rPr>
      <t>02.939.538/0001-91</t>
    </r>
  </si>
  <si>
    <r>
      <rPr>
        <sz val="10"/>
        <color indexed="8"/>
        <rFont val="Verdana"/>
      </rPr>
      <t>BRAM Safira FIC FI RF Ref DI</t>
    </r>
  </si>
  <si>
    <r>
      <rPr>
        <sz val="10"/>
        <color indexed="8"/>
        <rFont val="Verdana"/>
      </rPr>
      <t>04.237.569/0001-26</t>
    </r>
  </si>
  <si>
    <r>
      <rPr>
        <sz val="10"/>
        <color indexed="8"/>
        <rFont val="Verdana"/>
      </rPr>
      <t>BRAM Vênus FIC FI RF</t>
    </r>
  </si>
  <si>
    <r>
      <rPr>
        <sz val="10"/>
        <color indexed="8"/>
        <rFont val="Verdana"/>
      </rPr>
      <t>00.793.947/0001-05</t>
    </r>
  </si>
  <si>
    <r>
      <rPr>
        <sz val="10"/>
        <color indexed="8"/>
        <rFont val="Verdana"/>
      </rPr>
      <t>BRB Mais FI RF</t>
    </r>
  </si>
  <si>
    <r>
      <rPr>
        <sz val="10"/>
        <color indexed="8"/>
        <rFont val="Verdana"/>
      </rPr>
      <t>05.554.339/0001-53</t>
    </r>
  </si>
  <si>
    <r>
      <rPr>
        <sz val="10"/>
        <color indexed="8"/>
        <rFont val="Verdana"/>
      </rPr>
      <t>BRAM Hiperfundo FIC FI RF Ref DI</t>
    </r>
  </si>
  <si>
    <r>
      <rPr>
        <sz val="10"/>
        <color indexed="8"/>
        <rFont val="Verdana"/>
      </rPr>
      <t>03.766.575/0001-08</t>
    </r>
  </si>
  <si>
    <r>
      <rPr>
        <sz val="10"/>
        <color indexed="8"/>
        <rFont val="Verdana"/>
      </rPr>
      <t>Banrisul Super FI RF CP</t>
    </r>
  </si>
  <si>
    <r>
      <rPr>
        <sz val="10"/>
        <color indexed="8"/>
        <rFont val="Verdana"/>
      </rPr>
      <t>02.430.487/0001-78</t>
    </r>
  </si>
  <si>
    <r>
      <rPr>
        <sz val="10"/>
        <color indexed="8"/>
        <rFont val="Verdana"/>
      </rPr>
      <t>BB Soberano Private FIC FI RF Ref DI LP</t>
    </r>
  </si>
  <si>
    <r>
      <rPr>
        <sz val="10"/>
        <color indexed="8"/>
        <rFont val="Verdana"/>
      </rPr>
      <t>25.244.537/0001-28</t>
    </r>
  </si>
  <si>
    <r>
      <rPr>
        <sz val="10"/>
        <color indexed="8"/>
        <rFont val="Verdana"/>
      </rPr>
      <t>Itaú Privilège FIC FI RF Ref DI</t>
    </r>
  </si>
  <si>
    <r>
      <rPr>
        <sz val="10"/>
        <color indexed="8"/>
        <rFont val="Verdana"/>
      </rPr>
      <t>26.199.519/0001-34</t>
    </r>
  </si>
  <si>
    <r>
      <rPr>
        <sz val="10"/>
        <color indexed="8"/>
        <rFont val="Verdana"/>
      </rPr>
      <t>XP Trend Pós-Fixado Simples FIC FI RF</t>
    </r>
  </si>
  <si>
    <r>
      <rPr>
        <sz val="10"/>
        <color indexed="8"/>
        <rFont val="Verdana"/>
      </rPr>
      <t>26.559.284/0001-44</t>
    </r>
  </si>
  <si>
    <r>
      <rPr>
        <sz val="10"/>
        <color indexed="8"/>
        <rFont val="Verdana"/>
      </rPr>
      <t>Warren Tesouro Selic Simples FI RF</t>
    </r>
  </si>
  <si>
    <r>
      <rPr>
        <sz val="10"/>
        <color indexed="8"/>
        <rFont val="Verdana"/>
      </rPr>
      <t>24.986.670/0001-97</t>
    </r>
  </si>
  <si>
    <r>
      <rPr>
        <sz val="10"/>
        <color indexed="8"/>
        <rFont val="Verdana"/>
      </rPr>
      <t>BTG Tesouro SelicSimples Ourinvest FI RF</t>
    </r>
  </si>
  <si>
    <r>
      <rPr>
        <sz val="10"/>
        <color indexed="8"/>
        <rFont val="Verdana"/>
      </rPr>
      <t>27.036.105/0001-57</t>
    </r>
  </si>
  <si>
    <r>
      <rPr>
        <sz val="10"/>
        <color indexed="8"/>
        <rFont val="Verdana"/>
      </rPr>
      <t>Santander Advanced Ref DI FIC FI RF</t>
    </r>
  </si>
  <si>
    <r>
      <rPr>
        <sz val="10"/>
        <color indexed="8"/>
        <rFont val="Verdana"/>
      </rPr>
      <t>26.507.128/0001-30</t>
    </r>
  </si>
  <si>
    <r>
      <rPr>
        <sz val="10"/>
        <color indexed="8"/>
        <rFont val="Verdana"/>
      </rPr>
      <t>Itau Clássico FIC FI RF Ref DI</t>
    </r>
  </si>
  <si>
    <r>
      <rPr>
        <sz val="10"/>
        <color indexed="8"/>
        <rFont val="Verdana"/>
      </rPr>
      <t>27.467.895/0001-25</t>
    </r>
  </si>
  <si>
    <r>
      <rPr>
        <sz val="10"/>
        <color indexed="8"/>
        <rFont val="Verdana"/>
      </rPr>
      <t>BRAM Next Simples FIC FI RF</t>
    </r>
  </si>
  <si>
    <r>
      <rPr>
        <sz val="10"/>
        <color indexed="8"/>
        <rFont val="Verdana"/>
      </rPr>
      <t>13.397.537/0001-89</t>
    </r>
  </si>
  <si>
    <r>
      <rPr>
        <sz val="10"/>
        <color indexed="8"/>
        <rFont val="Verdana"/>
      </rPr>
      <t>BB High FIC FI RF LP</t>
    </r>
  </si>
  <si>
    <r>
      <rPr>
        <sz val="10"/>
        <color indexed="8"/>
        <rFont val="Verdana"/>
      </rPr>
      <t>29.224.634/0001-00</t>
    </r>
  </si>
  <si>
    <r>
      <rPr>
        <sz val="10"/>
        <color indexed="8"/>
        <rFont val="Verdana"/>
      </rPr>
      <t>BRAM Bradesco VIP FIC FI RF Ref DI</t>
    </r>
  </si>
  <si>
    <r>
      <rPr>
        <sz val="10"/>
        <color indexed="8"/>
        <rFont val="Verdana"/>
      </rPr>
      <t>28.849.744/0001-02</t>
    </r>
  </si>
  <si>
    <r>
      <rPr>
        <sz val="10"/>
        <color indexed="8"/>
        <rFont val="Verdana"/>
      </rPr>
      <t>BRAM Bradesco Supremo FIC FI RF Ref DI</t>
    </r>
  </si>
  <si>
    <r>
      <rPr>
        <sz val="10"/>
        <color indexed="8"/>
        <rFont val="Verdana"/>
      </rPr>
      <t>28.849.736/0001-58</t>
    </r>
  </si>
  <si>
    <r>
      <rPr>
        <sz val="10"/>
        <color indexed="8"/>
        <rFont val="Verdana"/>
      </rPr>
      <t>BRAM Asset FIC FI RF Ref DI</t>
    </r>
  </si>
  <si>
    <r>
      <rPr>
        <sz val="10"/>
        <color indexed="8"/>
        <rFont val="Verdana"/>
      </rPr>
      <t>32.158.410/0001-51</t>
    </r>
  </si>
  <si>
    <r>
      <rPr>
        <sz val="10"/>
        <color indexed="8"/>
        <rFont val="Verdana"/>
      </rPr>
      <t>Santander PI Selic Simples FI RF</t>
    </r>
  </si>
  <si>
    <r>
      <rPr>
        <sz val="10"/>
        <color indexed="8"/>
        <rFont val="Verdana"/>
      </rPr>
      <t>30.353.590/0001-05</t>
    </r>
  </si>
  <si>
    <r>
      <rPr>
        <sz val="10"/>
        <color indexed="8"/>
        <rFont val="Verdana"/>
      </rPr>
      <t>XP Trend DI Simples FI RF</t>
    </r>
  </si>
  <si>
    <r>
      <rPr>
        <sz val="10"/>
        <color indexed="8"/>
        <rFont val="Verdana"/>
      </rPr>
      <t>32.893.503/0001-20</t>
    </r>
  </si>
  <si>
    <r>
      <rPr>
        <sz val="10"/>
        <color indexed="8"/>
        <rFont val="Verdana"/>
      </rPr>
      <t>BNB Soberano FI RF</t>
    </r>
  </si>
  <si>
    <r>
      <rPr>
        <sz val="10"/>
        <color indexed="8"/>
        <rFont val="Verdana"/>
      </rPr>
      <t>30.568.193/0001-42</t>
    </r>
  </si>
  <si>
    <r>
      <rPr>
        <sz val="10"/>
        <color indexed="8"/>
        <rFont val="Verdana"/>
      </rPr>
      <t>Santander Hiper Ref DI FIC FI RF</t>
    </r>
  </si>
  <si>
    <r>
      <rPr>
        <sz val="10"/>
        <color indexed="8"/>
        <rFont val="Verdana"/>
      </rPr>
      <t>34.246.448/0001-01</t>
    </r>
  </si>
  <si>
    <t>DI_Nota Total</t>
  </si>
  <si>
    <t>Multi_Rent</t>
  </si>
  <si>
    <t>Logos Total Return FIC FIM</t>
  </si>
  <si>
    <t>11.182.072/0001-13</t>
  </si>
  <si>
    <t>Trivèlla TM3 Long Biased FIM</t>
  </si>
  <si>
    <t>13.950.062/0001-06</t>
  </si>
  <si>
    <t>Grou Absoluto Feeder FIC FIM</t>
  </si>
  <si>
    <t>18.889.810/0001-06</t>
  </si>
  <si>
    <t>Kapitalo Zeta FIC FIM</t>
  </si>
  <si>
    <t>12.105.992/0001-09</t>
  </si>
  <si>
    <t>Exploritas Alpha América Latina FIC FIM</t>
  </si>
  <si>
    <t>19.628.666/0001-17</t>
  </si>
  <si>
    <t>Hedge Alternative Invest FIC FIM C Priv</t>
  </si>
  <si>
    <t>06.867.811/0001-70</t>
  </si>
  <si>
    <t>Adam Advanced 1 FIC FIM C Priv IE</t>
  </si>
  <si>
    <t>24.119.462/0001-90</t>
  </si>
  <si>
    <t>Vinci Platina Trading FIM</t>
  </si>
  <si>
    <t>16.566.519/0001-71</t>
  </si>
  <si>
    <t>AC2 All Markets FIC FIM</t>
  </si>
  <si>
    <t>21.377.860/0001-19</t>
  </si>
  <si>
    <t>SPX Raptor Feeder FIC FIM C Priv IE</t>
  </si>
  <si>
    <t>12.809.201/0001-13</t>
  </si>
  <si>
    <t>Vista Multiestratégia FIC FIM</t>
  </si>
  <si>
    <t>21.646.715/0001-96</t>
  </si>
  <si>
    <t>Hogan Absoluto FIM</t>
  </si>
  <si>
    <t>06.170.653/0001-03</t>
  </si>
  <si>
    <t>Bahia AM Maraú FIC FIM</t>
  </si>
  <si>
    <t>17.087.932/0001-16</t>
  </si>
  <si>
    <t>Octante Octante FIC FIM C Priv IE</t>
  </si>
  <si>
    <t>09.577.092/0001-41</t>
  </si>
  <si>
    <t>Absolute Vertex CSHG FIC FIM</t>
  </si>
  <si>
    <t>18.422.272/0001-45</t>
  </si>
  <si>
    <t>Santa Fé Aquarius FIM</t>
  </si>
  <si>
    <t>04.621.018/0001-61</t>
  </si>
  <si>
    <t>Tera FIM IE</t>
  </si>
  <si>
    <t>20.895.433/0001-60</t>
  </si>
  <si>
    <t>Kapitalo Kappa Fin FIC FIM</t>
  </si>
  <si>
    <t>12.105.940/0001-24</t>
  </si>
  <si>
    <t>Asa Hedge FIC FIM</t>
  </si>
  <si>
    <t>20.458.815/0001-26</t>
  </si>
  <si>
    <t>IP Value Hedge FIC FIM IE</t>
  </si>
  <si>
    <t>05.936.530/0001-60</t>
  </si>
  <si>
    <t>Pacífico Macro FIC FIM</t>
  </si>
  <si>
    <t>22.354.046/0001-41</t>
  </si>
  <si>
    <t>Mapfre Inversion FIM</t>
  </si>
  <si>
    <t>07.187.591/0001-05</t>
  </si>
  <si>
    <t>Bresser Hedge Plus FIM</t>
  </si>
  <si>
    <t>08.739.850/0001-18</t>
  </si>
  <si>
    <t>Ibiuna Hedge STH FIC FIM</t>
  </si>
  <si>
    <t>15.799.713/0001-34</t>
  </si>
  <si>
    <t>Rio Bravo Sistematico FIC FIM</t>
  </si>
  <si>
    <t>22.407.091/0001-17</t>
  </si>
  <si>
    <t>Caixa RV 30 FIM LP</t>
  </si>
  <si>
    <t>03.737.188/0001-43</t>
  </si>
  <si>
    <t>Canvas Enduro FIC FIM</t>
  </si>
  <si>
    <t>13.106.979/0001-29</t>
  </si>
  <si>
    <t>SPX Nimitz Feeder FIC FIM</t>
  </si>
  <si>
    <t>12.831.360/0001-14</t>
  </si>
  <si>
    <t>Argumento ARG I FIM</t>
  </si>
  <si>
    <t>19.523.641/0001-59</t>
  </si>
  <si>
    <t>Adam Macro II FIC FIM</t>
  </si>
  <si>
    <t>24.029.438/0001-60</t>
  </si>
  <si>
    <t>Trilha Pandhora Essencial FIC FIM</t>
  </si>
  <si>
    <t>24.140.265/0001-53</t>
  </si>
  <si>
    <t>Patrimonial Megeve FIC FIM C Priv</t>
  </si>
  <si>
    <t>17.080.215/0001-62</t>
  </si>
  <si>
    <t>Finacap Multiestratégia FIM C Priv</t>
  </si>
  <si>
    <t>19.038.997/0001-05</t>
  </si>
  <si>
    <t>Quantitas Mallorca FIC FIM</t>
  </si>
  <si>
    <t>22.918.359/0001-85</t>
  </si>
  <si>
    <t>RC Hedge FIM</t>
  </si>
  <si>
    <t>10.237.439/0001-96</t>
  </si>
  <si>
    <t>AC2 All Investors FIM</t>
  </si>
  <si>
    <t>11.741.292/0001-30</t>
  </si>
  <si>
    <t>Opportunity Total FIC FIM</t>
  </si>
  <si>
    <t>05.448.587/0001-10</t>
  </si>
  <si>
    <t>XP Macro FIM</t>
  </si>
  <si>
    <t>23.922.063/0001-09</t>
  </si>
  <si>
    <t>Dex Hedge FIC FIM</t>
  </si>
  <si>
    <t>12.822.810/0001-02</t>
  </si>
  <si>
    <t>BB Multiestratégia FIC FIM LP</t>
  </si>
  <si>
    <t>13.322.192/0001-02</t>
  </si>
  <si>
    <t>Zeitgeist Giant Zarathustra FIC FIM</t>
  </si>
  <si>
    <t>11.052.478/0001-81</t>
  </si>
  <si>
    <t>ARX Extra FIC FIM</t>
  </si>
  <si>
    <t>06.041.290/0001-06</t>
  </si>
  <si>
    <t>Rio Absoluto FIM</t>
  </si>
  <si>
    <t>17.155.131/0001-40</t>
  </si>
  <si>
    <t>Gap Absoluto FIC FIM</t>
  </si>
  <si>
    <t>01.823.373/0001-25</t>
  </si>
  <si>
    <t>CTM Hedge FIM LP</t>
  </si>
  <si>
    <t>18.956.729/0001-00</t>
  </si>
  <si>
    <t>Vanquish Safira FIM</t>
  </si>
  <si>
    <t>23.000.848/0001-16</t>
  </si>
  <si>
    <t>Ventor Hedge FIC FIM</t>
  </si>
  <si>
    <t>07.088.369/0001-47</t>
  </si>
  <si>
    <t>Clave Alpha MacroP FIC FIM</t>
  </si>
  <si>
    <t>20.226.388/0001-50</t>
  </si>
  <si>
    <t>BNP Premium FIC FIM</t>
  </si>
  <si>
    <t>07.965.741/0001-56</t>
  </si>
  <si>
    <t>Novus Macro FIC FIM</t>
  </si>
  <si>
    <t>14.146.726/0001-41</t>
  </si>
  <si>
    <t>Verde CSHG FIC FIM</t>
  </si>
  <si>
    <t>01.221.890/0001-24</t>
  </si>
  <si>
    <t>ARX Macro FIC FIM</t>
  </si>
  <si>
    <t>17.414.721/0001-40</t>
  </si>
  <si>
    <t>Porto Seguro Macro FIC FIM</t>
  </si>
  <si>
    <t>00.400.490/0001-13</t>
  </si>
  <si>
    <t>Plural Genial Performance FIC FIM</t>
  </si>
  <si>
    <t>21.720.791/0001-02</t>
  </si>
  <si>
    <t>Ibiuna Hedge FIC FIM</t>
  </si>
  <si>
    <t>12.154.412/0001-65</t>
  </si>
  <si>
    <t>Safra Mix 30 FIC FIM</t>
  </si>
  <si>
    <t>11.083.403/0001-68</t>
  </si>
  <si>
    <t>BB ASG FIC FIM LP</t>
  </si>
  <si>
    <t>11.046.635/0001-46</t>
  </si>
  <si>
    <t>Kadima High VOL FIM</t>
  </si>
  <si>
    <t>14.146.496/0001-10</t>
  </si>
  <si>
    <t>Garde D'Artagnan FIC FIM</t>
  </si>
  <si>
    <t>19.212.817/0001-51</t>
  </si>
  <si>
    <t>Western Global Plus FIC FIM LP</t>
  </si>
  <si>
    <t>11.783.814/0001-66</t>
  </si>
  <si>
    <t>Expresso FIC FIM</t>
  </si>
  <si>
    <t>11.392.117/0001-84</t>
  </si>
  <si>
    <t>Rio Arbitragem FIM</t>
  </si>
  <si>
    <t>07.967.080/0001-06</t>
  </si>
  <si>
    <t>Florença Prime FIM</t>
  </si>
  <si>
    <t>15.334.580/0001-20</t>
  </si>
  <si>
    <t>BNP Paribas Macro FIM</t>
  </si>
  <si>
    <t>18.908.578/0001-06</t>
  </si>
  <si>
    <t>Neo Multi Estratégia 30 Feeder FIC FIM</t>
  </si>
  <si>
    <t>08.771.538/0001-01</t>
  </si>
  <si>
    <t>Butiá Excellence FIC FIM</t>
  </si>
  <si>
    <t>22.632.296/0001-04</t>
  </si>
  <si>
    <t>Murano FIC FIM</t>
  </si>
  <si>
    <t>09.586.692/0001-76</t>
  </si>
  <si>
    <t>Plural Brasília FIM LP</t>
  </si>
  <si>
    <t>01.978.445/0001-03</t>
  </si>
  <si>
    <t>Alaska Range FIM</t>
  </si>
  <si>
    <t>13.001.211/0001-90</t>
  </si>
  <si>
    <t>Itaú Real FIC FIM</t>
  </si>
  <si>
    <t>23.611.331/0001-63</t>
  </si>
  <si>
    <t>Seival FGS Agressivo FIC FIM</t>
  </si>
  <si>
    <t>11.301.137/0001-00</t>
  </si>
  <si>
    <t>Sparta Cíclico FIC FIM</t>
  </si>
  <si>
    <t>07.552.643/0001-97</t>
  </si>
  <si>
    <t>Iporanga Macro FIC FIM</t>
  </si>
  <si>
    <t>20.198.101/0001-26</t>
  </si>
  <si>
    <t>Guepardo FIM LP</t>
  </si>
  <si>
    <t>24.623.392/0001-03</t>
  </si>
  <si>
    <t>ESH Theta 18 FIC FIM</t>
  </si>
  <si>
    <t>23.799.268/0001-30</t>
  </si>
  <si>
    <t>Tera VRB FIM</t>
  </si>
  <si>
    <t>24.140.275/0001-99</t>
  </si>
  <si>
    <t>Vinci Atlas FIC FIM</t>
  </si>
  <si>
    <t>24.572.582/0001-49</t>
  </si>
  <si>
    <t>Solana Equity Hedge FIC FIM</t>
  </si>
  <si>
    <t>25.423.215/0001-46</t>
  </si>
  <si>
    <t>Gauss FIC FIM</t>
  </si>
  <si>
    <t>24.592.505/0001-50</t>
  </si>
  <si>
    <t>RPS Equity Hedge D15 FIC FIM</t>
  </si>
  <si>
    <t>25.530.044/0001-54</t>
  </si>
  <si>
    <t>KPR Diagrama Macro FIC FIM</t>
  </si>
  <si>
    <t>26.725.138/0001-41</t>
  </si>
  <si>
    <t>AZ Quest Multi Max FIC FIM</t>
  </si>
  <si>
    <t>26.323.079/0001-85</t>
  </si>
  <si>
    <t>BB LP Multiestratégia Private FIC FIM</t>
  </si>
  <si>
    <t>26.786.653/0001-31</t>
  </si>
  <si>
    <t>Trivella 4 Estações FIM</t>
  </si>
  <si>
    <t>27.011.884/0001-36</t>
  </si>
  <si>
    <t>Giant Axis FIC FIM</t>
  </si>
  <si>
    <t>27.324.405/0001-31</t>
  </si>
  <si>
    <t>Verde AM Scena Advisory FIC FIM</t>
  </si>
  <si>
    <t>24.048.538/0001-34</t>
  </si>
  <si>
    <t>Adam Macro Strategy II FIC FIM</t>
  </si>
  <si>
    <t>23.951.048/0001-80</t>
  </si>
  <si>
    <t>Truxt I Macro FIC FIM</t>
  </si>
  <si>
    <t>26.277.600/0001-95</t>
  </si>
  <si>
    <t>Algarve Arroba 3 FIM</t>
  </si>
  <si>
    <t>27.707.783/0001-02</t>
  </si>
  <si>
    <t>Neo Provectus I FIC FIM</t>
  </si>
  <si>
    <t>26.324.209/0001-02</t>
  </si>
  <si>
    <t>Safra Galileo AG FIC FIM</t>
  </si>
  <si>
    <t>27.249.881/0001-35</t>
  </si>
  <si>
    <t>Itaú Personnalité Hedge Plus FIC FIM</t>
  </si>
  <si>
    <t>28.075.485/0001-00</t>
  </si>
  <si>
    <t>Canvas Vector FIC FIM</t>
  </si>
  <si>
    <t>28.866.524/0001-89</t>
  </si>
  <si>
    <t>Nest Equity Hedge FIM</t>
  </si>
  <si>
    <t>28.911.598/0001-90</t>
  </si>
  <si>
    <t>Kapitalo Alpha Global FIC FIM</t>
  </si>
  <si>
    <t>28.558.421/0001-51</t>
  </si>
  <si>
    <t>Real Investor FIC FIM</t>
  </si>
  <si>
    <t>28.911.549/0001-57</t>
  </si>
  <si>
    <t>Claritas Total Return FIC FIM</t>
  </si>
  <si>
    <t>29.298.540/0001-85</t>
  </si>
  <si>
    <t>Vinland Macro FIC FIM</t>
  </si>
  <si>
    <t>28.581.166/0001-68</t>
  </si>
  <si>
    <t>BRAM Bradesco Absoluto Top 42 FIC FIM</t>
  </si>
  <si>
    <t>28.849.751/0001-04</t>
  </si>
  <si>
    <t>Dahlia Total Return FIC FIM</t>
  </si>
  <si>
    <t>30.317.454/0001-51</t>
  </si>
  <si>
    <t>Kapitalo K10 FIC FIM</t>
  </si>
  <si>
    <t>29.726.133/0001-21</t>
  </si>
  <si>
    <t>Constância Absoluto FIM</t>
  </si>
  <si>
    <t>28.856.743/0001-87</t>
  </si>
  <si>
    <t>Vista Hedge FIC FIM</t>
  </si>
  <si>
    <t>30.057.258/0001-95</t>
  </si>
  <si>
    <t>Legacy FIC FIM</t>
  </si>
  <si>
    <t>30.586.677/0001-14</t>
  </si>
  <si>
    <t>Strivo Alocação FIC FI RF</t>
  </si>
  <si>
    <t>29.905.334/0001-96</t>
  </si>
  <si>
    <t>Kinea Atlas II FIM</t>
  </si>
  <si>
    <t>29.762.315/0001-58</t>
  </si>
  <si>
    <t>XP Macro Plus FIC FIM</t>
  </si>
  <si>
    <t>30.068.713/0001-58</t>
  </si>
  <si>
    <t>Itaú Canvas Enduro Seleção FIC FIM</t>
  </si>
  <si>
    <t>29.196.983/0001-65</t>
  </si>
  <si>
    <t>MZK AZ Quest Mult Dinâmico Adv FIC FIM</t>
  </si>
  <si>
    <t>29.762.338/0001-62</t>
  </si>
  <si>
    <t>Trafalgar Victory FIC FIM</t>
  </si>
  <si>
    <t>28.581.175/0001-59</t>
  </si>
  <si>
    <t>Giant Sigma FIC FIM</t>
  </si>
  <si>
    <t>29.826.089/0001-21</t>
  </si>
  <si>
    <t>Safra Fermat FIC FIM</t>
  </si>
  <si>
    <t>28.289.215/0001-93</t>
  </si>
  <si>
    <t>Versa Tracker FIM</t>
  </si>
  <si>
    <t>30.887.013/0001-95</t>
  </si>
  <si>
    <t>Sul América Apollo FIM</t>
  </si>
  <si>
    <t>17.797.493/0001-35</t>
  </si>
  <si>
    <t>Chess Alpha FIC FIM</t>
  </si>
  <si>
    <t>30.338.659/0001-13</t>
  </si>
  <si>
    <t>Vinland Macro Plus FIC FIM</t>
  </si>
  <si>
    <t>30.593.439/0001-36</t>
  </si>
  <si>
    <t>Gávea Macro Plus II FIC FIM</t>
  </si>
  <si>
    <t>30.556.738/0001-09</t>
  </si>
  <si>
    <t>Itaú Kinea Atlas FIC FIM</t>
  </si>
  <si>
    <t>31.238.370/0001-95</t>
  </si>
  <si>
    <t>Persevera Compass FIC FIM</t>
  </si>
  <si>
    <t>31.326.427/0001-08</t>
  </si>
  <si>
    <t>Novus Retorno Absoluto FIC FIM</t>
  </si>
  <si>
    <t>30.995.398/0001-04</t>
  </si>
  <si>
    <t>Mar Absoluto FIC FIM</t>
  </si>
  <si>
    <t>32.397.723/0001-62</t>
  </si>
  <si>
    <t>Kadima LT FIM</t>
  </si>
  <si>
    <t>31.923.761/0001-49</t>
  </si>
  <si>
    <t>BRAM Verde Multiestratégia FIC FIM</t>
  </si>
  <si>
    <t>32.273.507/0001-05</t>
  </si>
  <si>
    <t>Kairós Macro FIC FIM</t>
  </si>
  <si>
    <t>32.318.799/0001-55</t>
  </si>
  <si>
    <t>Vitreo Empiricus Carteira Universa FIM</t>
  </si>
  <si>
    <t>30.568.854/0001-30</t>
  </si>
  <si>
    <t>Ace FIC FIM</t>
  </si>
  <si>
    <t>34.774.662/0001-30</t>
  </si>
  <si>
    <t>Vinci Total Return FIC FIM</t>
  </si>
  <si>
    <t>35.636.909/0001-15</t>
  </si>
  <si>
    <t>Armor Axe FIC FIM</t>
  </si>
  <si>
    <t>34.172.497/0001-47</t>
  </si>
  <si>
    <t>Dahlia Global Allocation FIC FIM</t>
  </si>
  <si>
    <t>35.432.385/0001-40</t>
  </si>
  <si>
    <t>EnterCapital Turing FIC FIM</t>
  </si>
  <si>
    <t>34.626.199/0001-80</t>
  </si>
  <si>
    <t>Caixa Estratégia Livre FIC FIM LP</t>
  </si>
  <si>
    <t>34.660.333/0001-69</t>
  </si>
  <si>
    <t>JF Trust Equador FIM</t>
  </si>
  <si>
    <t>35.726.416/0001-76</t>
  </si>
  <si>
    <t>Vitreo Universa Rider Blend FIC FIM</t>
  </si>
  <si>
    <t>35.101.822/0001-43</t>
  </si>
  <si>
    <t>Itaú Quantamental Gems FIC FIA</t>
  </si>
  <si>
    <t>35.726.581/0001-28</t>
  </si>
  <si>
    <t>Capstone Macro FIC FIM</t>
  </si>
  <si>
    <t>35.726.908/0001-61</t>
  </si>
  <si>
    <t>Daemon Nous Global FIC FIM</t>
  </si>
  <si>
    <t>34.702.572/0001-34</t>
  </si>
  <si>
    <t>Polyface FIM</t>
  </si>
  <si>
    <t>35.806.167/0001-29</t>
  </si>
  <si>
    <t>Multi_Sharpe</t>
  </si>
  <si>
    <t>Sharpe Ratio (arith) jan/17 a dez/19 2017-01-01 to 2020-12-31 Base Currency</t>
  </si>
  <si>
    <t>Multi_Ord</t>
  </si>
  <si>
    <t>Multi_Pontos</t>
  </si>
  <si>
    <t>Multi_Prep</t>
  </si>
  <si>
    <t>Multi_Nota</t>
  </si>
  <si>
    <r>
      <rPr>
        <sz val="10"/>
        <color indexed="8"/>
        <rFont val="Verdana"/>
      </rPr>
      <t>Logos Total Return FIC FIM</t>
    </r>
  </si>
  <si>
    <r>
      <rPr>
        <sz val="10"/>
        <color indexed="8"/>
        <rFont val="Verdana"/>
      </rPr>
      <t>11.182.072/0001-13</t>
    </r>
  </si>
  <si>
    <r>
      <rPr>
        <sz val="10"/>
        <color indexed="8"/>
        <rFont val="Verdana"/>
      </rPr>
      <t>Trivèlla TM3 Long Biased FIM</t>
    </r>
  </si>
  <si>
    <r>
      <rPr>
        <sz val="10"/>
        <color indexed="8"/>
        <rFont val="Verdana"/>
      </rPr>
      <t>13.950.062/0001-06</t>
    </r>
  </si>
  <si>
    <r>
      <rPr>
        <sz val="10"/>
        <color indexed="8"/>
        <rFont val="Verdana"/>
      </rPr>
      <t>Grou Absoluto Feeder FIC FIM</t>
    </r>
  </si>
  <si>
    <r>
      <rPr>
        <sz val="10"/>
        <color indexed="8"/>
        <rFont val="Verdana"/>
      </rPr>
      <t>18.889.810/0001-06</t>
    </r>
  </si>
  <si>
    <r>
      <rPr>
        <sz val="10"/>
        <color indexed="8"/>
        <rFont val="Verdana"/>
      </rPr>
      <t>Kapitalo Zeta FIC FIM</t>
    </r>
  </si>
  <si>
    <r>
      <rPr>
        <sz val="10"/>
        <color indexed="8"/>
        <rFont val="Verdana"/>
      </rPr>
      <t>12.105.992/0001-09</t>
    </r>
  </si>
  <si>
    <r>
      <rPr>
        <sz val="10"/>
        <color indexed="8"/>
        <rFont val="Verdana"/>
      </rPr>
      <t>Exploritas Alpha América Latina FIC FIM</t>
    </r>
  </si>
  <si>
    <r>
      <rPr>
        <sz val="10"/>
        <color indexed="8"/>
        <rFont val="Verdana"/>
      </rPr>
      <t>19.628.666/0001-17</t>
    </r>
  </si>
  <si>
    <r>
      <rPr>
        <sz val="10"/>
        <color indexed="8"/>
        <rFont val="Verdana"/>
      </rPr>
      <t>Hedge Alternative Invest FIC FIM C Priv</t>
    </r>
  </si>
  <si>
    <r>
      <rPr>
        <sz val="10"/>
        <color indexed="8"/>
        <rFont val="Verdana"/>
      </rPr>
      <t>06.867.811/0001-70</t>
    </r>
  </si>
  <si>
    <r>
      <rPr>
        <sz val="10"/>
        <color indexed="8"/>
        <rFont val="Verdana"/>
      </rPr>
      <t>Adam Advanced 1 FIC FIM C Priv IE</t>
    </r>
  </si>
  <si>
    <r>
      <rPr>
        <sz val="10"/>
        <color indexed="8"/>
        <rFont val="Verdana"/>
      </rPr>
      <t>24.119.462/0001-90</t>
    </r>
  </si>
  <si>
    <r>
      <rPr>
        <sz val="10"/>
        <color indexed="8"/>
        <rFont val="Verdana"/>
      </rPr>
      <t>Vinci Platina Trading FIM</t>
    </r>
  </si>
  <si>
    <r>
      <rPr>
        <sz val="10"/>
        <color indexed="8"/>
        <rFont val="Verdana"/>
      </rPr>
      <t>16.566.519/0001-71</t>
    </r>
  </si>
  <si>
    <r>
      <rPr>
        <sz val="10"/>
        <color indexed="8"/>
        <rFont val="Verdana"/>
      </rPr>
      <t>AC2 All Markets FIC FIM</t>
    </r>
  </si>
  <si>
    <r>
      <rPr>
        <sz val="10"/>
        <color indexed="8"/>
        <rFont val="Verdana"/>
      </rPr>
      <t>21.377.860/0001-19</t>
    </r>
  </si>
  <si>
    <r>
      <rPr>
        <sz val="10"/>
        <color indexed="8"/>
        <rFont val="Verdana"/>
      </rPr>
      <t>SPX Raptor Feeder FIC FIM C Priv IE</t>
    </r>
  </si>
  <si>
    <r>
      <rPr>
        <sz val="10"/>
        <color indexed="8"/>
        <rFont val="Verdana"/>
      </rPr>
      <t>12.809.201/0001-13</t>
    </r>
  </si>
  <si>
    <r>
      <rPr>
        <sz val="10"/>
        <color indexed="8"/>
        <rFont val="Verdana"/>
      </rPr>
      <t>Vista Multiestratégia FIC FIM</t>
    </r>
  </si>
  <si>
    <r>
      <rPr>
        <sz val="10"/>
        <color indexed="8"/>
        <rFont val="Verdana"/>
      </rPr>
      <t>21.646.715/0001-96</t>
    </r>
  </si>
  <si>
    <r>
      <rPr>
        <sz val="10"/>
        <color indexed="8"/>
        <rFont val="Verdana"/>
      </rPr>
      <t>Hogan Absoluto FIM</t>
    </r>
  </si>
  <si>
    <r>
      <rPr>
        <sz val="10"/>
        <color indexed="8"/>
        <rFont val="Verdana"/>
      </rPr>
      <t>06.170.653/0001-03</t>
    </r>
  </si>
  <si>
    <r>
      <rPr>
        <sz val="10"/>
        <color indexed="8"/>
        <rFont val="Verdana"/>
      </rPr>
      <t>Bahia AM Maraú FIC FIM</t>
    </r>
  </si>
  <si>
    <r>
      <rPr>
        <sz val="10"/>
        <color indexed="8"/>
        <rFont val="Verdana"/>
      </rPr>
      <t>17.087.932/0001-16</t>
    </r>
  </si>
  <si>
    <r>
      <rPr>
        <sz val="10"/>
        <color indexed="8"/>
        <rFont val="Verdana"/>
      </rPr>
      <t>Octante Octante FIC FIM C Priv IE</t>
    </r>
  </si>
  <si>
    <r>
      <rPr>
        <sz val="10"/>
        <color indexed="8"/>
        <rFont val="Verdana"/>
      </rPr>
      <t>09.577.092/0001-41</t>
    </r>
  </si>
  <si>
    <r>
      <rPr>
        <sz val="10"/>
        <color indexed="8"/>
        <rFont val="Verdana"/>
      </rPr>
      <t>Absolute Vertex CSHG FIC FIM</t>
    </r>
  </si>
  <si>
    <r>
      <rPr>
        <sz val="10"/>
        <color indexed="8"/>
        <rFont val="Verdana"/>
      </rPr>
      <t>18.422.272/0001-45</t>
    </r>
  </si>
  <si>
    <r>
      <rPr>
        <sz val="10"/>
        <color indexed="8"/>
        <rFont val="Verdana"/>
      </rPr>
      <t>Santa Fé Aquarius FIM</t>
    </r>
  </si>
  <si>
    <r>
      <rPr>
        <sz val="10"/>
        <color indexed="8"/>
        <rFont val="Verdana"/>
      </rPr>
      <t>04.621.018/0001-61</t>
    </r>
  </si>
  <si>
    <r>
      <rPr>
        <sz val="10"/>
        <color indexed="8"/>
        <rFont val="Verdana"/>
      </rPr>
      <t>Tera FIM IE</t>
    </r>
  </si>
  <si>
    <r>
      <rPr>
        <sz val="10"/>
        <color indexed="8"/>
        <rFont val="Verdana"/>
      </rPr>
      <t>20.895.433/0001-60</t>
    </r>
  </si>
  <si>
    <r>
      <rPr>
        <sz val="10"/>
        <color indexed="8"/>
        <rFont val="Verdana"/>
      </rPr>
      <t>Kapitalo Kappa Fin FIC FIM</t>
    </r>
  </si>
  <si>
    <r>
      <rPr>
        <sz val="10"/>
        <color indexed="8"/>
        <rFont val="Verdana"/>
      </rPr>
      <t>12.105.940/0001-24</t>
    </r>
  </si>
  <si>
    <r>
      <rPr>
        <sz val="10"/>
        <color indexed="8"/>
        <rFont val="Verdana"/>
      </rPr>
      <t>Asa Hedge FIC FIM</t>
    </r>
  </si>
  <si>
    <r>
      <rPr>
        <sz val="10"/>
        <color indexed="8"/>
        <rFont val="Verdana"/>
      </rPr>
      <t>20.458.815/0001-26</t>
    </r>
  </si>
  <si>
    <r>
      <rPr>
        <sz val="10"/>
        <color indexed="8"/>
        <rFont val="Verdana"/>
      </rPr>
      <t>IP Value Hedge FIC FIM IE</t>
    </r>
  </si>
  <si>
    <r>
      <rPr>
        <sz val="10"/>
        <color indexed="8"/>
        <rFont val="Verdana"/>
      </rPr>
      <t>05.936.530/0001-60</t>
    </r>
  </si>
  <si>
    <r>
      <rPr>
        <sz val="10"/>
        <color indexed="8"/>
        <rFont val="Verdana"/>
      </rPr>
      <t>Pacífico Macro FIC FIM</t>
    </r>
  </si>
  <si>
    <r>
      <rPr>
        <sz val="10"/>
        <color indexed="8"/>
        <rFont val="Verdana"/>
      </rPr>
      <t>22.354.046/0001-41</t>
    </r>
  </si>
  <si>
    <r>
      <rPr>
        <sz val="10"/>
        <color indexed="8"/>
        <rFont val="Verdana"/>
      </rPr>
      <t>Mapfre Inversion FIM</t>
    </r>
  </si>
  <si>
    <r>
      <rPr>
        <sz val="10"/>
        <color indexed="8"/>
        <rFont val="Verdana"/>
      </rPr>
      <t>07.187.591/0001-05</t>
    </r>
  </si>
  <si>
    <r>
      <rPr>
        <sz val="10"/>
        <color indexed="8"/>
        <rFont val="Verdana"/>
      </rPr>
      <t>Bresser Hedge Plus FIM</t>
    </r>
  </si>
  <si>
    <r>
      <rPr>
        <sz val="10"/>
        <color indexed="8"/>
        <rFont val="Verdana"/>
      </rPr>
      <t>08.739.850/0001-18</t>
    </r>
  </si>
  <si>
    <r>
      <rPr>
        <sz val="10"/>
        <color indexed="8"/>
        <rFont val="Verdana"/>
      </rPr>
      <t>Ibiuna Hedge STH FIC FIM</t>
    </r>
  </si>
  <si>
    <r>
      <rPr>
        <sz val="10"/>
        <color indexed="8"/>
        <rFont val="Verdana"/>
      </rPr>
      <t>15.799.713/0001-34</t>
    </r>
  </si>
  <si>
    <r>
      <rPr>
        <sz val="10"/>
        <color indexed="8"/>
        <rFont val="Verdana"/>
      </rPr>
      <t>Rio Bravo Sistematico FIC FIM</t>
    </r>
  </si>
  <si>
    <r>
      <rPr>
        <sz val="10"/>
        <color indexed="8"/>
        <rFont val="Verdana"/>
      </rPr>
      <t>22.407.091/0001-17</t>
    </r>
  </si>
  <si>
    <r>
      <rPr>
        <sz val="10"/>
        <color indexed="8"/>
        <rFont val="Verdana"/>
      </rPr>
      <t>Caixa RV 30 FIM LP</t>
    </r>
  </si>
  <si>
    <r>
      <rPr>
        <sz val="10"/>
        <color indexed="8"/>
        <rFont val="Verdana"/>
      </rPr>
      <t>03.737.188/0001-43</t>
    </r>
  </si>
  <si>
    <r>
      <rPr>
        <sz val="10"/>
        <color indexed="8"/>
        <rFont val="Verdana"/>
      </rPr>
      <t>Canvas Enduro FIC FIM</t>
    </r>
  </si>
  <si>
    <r>
      <rPr>
        <sz val="10"/>
        <color indexed="8"/>
        <rFont val="Verdana"/>
      </rPr>
      <t>13.106.979/0001-29</t>
    </r>
  </si>
  <si>
    <r>
      <rPr>
        <sz val="10"/>
        <color indexed="8"/>
        <rFont val="Verdana"/>
      </rPr>
      <t>SPX Nimitz Feeder FIC FIM</t>
    </r>
  </si>
  <si>
    <r>
      <rPr>
        <sz val="10"/>
        <color indexed="8"/>
        <rFont val="Verdana"/>
      </rPr>
      <t>12.831.360/0001-14</t>
    </r>
  </si>
  <si>
    <r>
      <rPr>
        <sz val="10"/>
        <color indexed="8"/>
        <rFont val="Verdana"/>
      </rPr>
      <t>Argumento ARG I FIM</t>
    </r>
  </si>
  <si>
    <r>
      <rPr>
        <sz val="10"/>
        <color indexed="8"/>
        <rFont val="Verdana"/>
      </rPr>
      <t>19.523.641/0001-59</t>
    </r>
  </si>
  <si>
    <r>
      <rPr>
        <sz val="10"/>
        <color indexed="8"/>
        <rFont val="Verdana"/>
      </rPr>
      <t>Adam Macro II FIC FIM</t>
    </r>
  </si>
  <si>
    <r>
      <rPr>
        <sz val="10"/>
        <color indexed="8"/>
        <rFont val="Verdana"/>
      </rPr>
      <t>24.029.438/0001-60</t>
    </r>
  </si>
  <si>
    <r>
      <rPr>
        <sz val="10"/>
        <color indexed="8"/>
        <rFont val="Verdana"/>
      </rPr>
      <t>Trilha Pandhora Essencial FIC FIM</t>
    </r>
  </si>
  <si>
    <r>
      <rPr>
        <sz val="10"/>
        <color indexed="8"/>
        <rFont val="Verdana"/>
      </rPr>
      <t>24.140.265/0001-53</t>
    </r>
  </si>
  <si>
    <r>
      <rPr>
        <sz val="10"/>
        <color indexed="8"/>
        <rFont val="Verdana"/>
      </rPr>
      <t>Patrimonial Megeve FIC FIM C Priv</t>
    </r>
  </si>
  <si>
    <r>
      <rPr>
        <sz val="10"/>
        <color indexed="8"/>
        <rFont val="Verdana"/>
      </rPr>
      <t>17.080.215/0001-62</t>
    </r>
  </si>
  <si>
    <r>
      <rPr>
        <sz val="10"/>
        <color indexed="8"/>
        <rFont val="Verdana"/>
      </rPr>
      <t>Finacap Multiestratégia FIM C Priv</t>
    </r>
  </si>
  <si>
    <r>
      <rPr>
        <sz val="10"/>
        <color indexed="8"/>
        <rFont val="Verdana"/>
      </rPr>
      <t>19.038.997/0001-05</t>
    </r>
  </si>
  <si>
    <r>
      <rPr>
        <sz val="10"/>
        <color indexed="8"/>
        <rFont val="Verdana"/>
      </rPr>
      <t>Quantitas Mallorca FIC FIM</t>
    </r>
  </si>
  <si>
    <r>
      <rPr>
        <sz val="10"/>
        <color indexed="8"/>
        <rFont val="Verdana"/>
      </rPr>
      <t>22.918.359/0001-85</t>
    </r>
  </si>
  <si>
    <r>
      <rPr>
        <sz val="10"/>
        <color indexed="8"/>
        <rFont val="Verdana"/>
      </rPr>
      <t>RC Hedge FIM</t>
    </r>
  </si>
  <si>
    <r>
      <rPr>
        <sz val="10"/>
        <color indexed="8"/>
        <rFont val="Verdana"/>
      </rPr>
      <t>10.237.439/0001-96</t>
    </r>
  </si>
  <si>
    <r>
      <rPr>
        <sz val="10"/>
        <color indexed="8"/>
        <rFont val="Verdana"/>
      </rPr>
      <t>AC2 All Investors FIM</t>
    </r>
  </si>
  <si>
    <r>
      <rPr>
        <sz val="10"/>
        <color indexed="8"/>
        <rFont val="Verdana"/>
      </rPr>
      <t>11.741.292/0001-30</t>
    </r>
  </si>
  <si>
    <r>
      <rPr>
        <sz val="10"/>
        <color indexed="8"/>
        <rFont val="Verdana"/>
      </rPr>
      <t>Opportunity Total FIC FIM</t>
    </r>
  </si>
  <si>
    <r>
      <rPr>
        <sz val="10"/>
        <color indexed="8"/>
        <rFont val="Verdana"/>
      </rPr>
      <t>05.448.587/0001-10</t>
    </r>
  </si>
  <si>
    <r>
      <rPr>
        <sz val="10"/>
        <color indexed="8"/>
        <rFont val="Verdana"/>
      </rPr>
      <t>XP Macro FIM</t>
    </r>
  </si>
  <si>
    <r>
      <rPr>
        <sz val="10"/>
        <color indexed="8"/>
        <rFont val="Verdana"/>
      </rPr>
      <t>23.922.063/0001-09</t>
    </r>
  </si>
  <si>
    <r>
      <rPr>
        <sz val="10"/>
        <color indexed="8"/>
        <rFont val="Verdana"/>
      </rPr>
      <t>Dex Hedge FIC FIM</t>
    </r>
  </si>
  <si>
    <r>
      <rPr>
        <sz val="10"/>
        <color indexed="8"/>
        <rFont val="Verdana"/>
      </rPr>
      <t>12.822.810/0001-02</t>
    </r>
  </si>
  <si>
    <r>
      <rPr>
        <sz val="10"/>
        <color indexed="8"/>
        <rFont val="Verdana"/>
      </rPr>
      <t>BB Multiestratégia FIC FIM LP</t>
    </r>
  </si>
  <si>
    <r>
      <rPr>
        <sz val="10"/>
        <color indexed="8"/>
        <rFont val="Verdana"/>
      </rPr>
      <t>13.322.192/0001-02</t>
    </r>
  </si>
  <si>
    <r>
      <rPr>
        <sz val="10"/>
        <color indexed="8"/>
        <rFont val="Verdana"/>
      </rPr>
      <t>Zeitgeist Giant Zarathustra FIC FIM</t>
    </r>
  </si>
  <si>
    <r>
      <rPr>
        <sz val="10"/>
        <color indexed="8"/>
        <rFont val="Verdana"/>
      </rPr>
      <t>11.052.478/0001-81</t>
    </r>
  </si>
  <si>
    <r>
      <rPr>
        <sz val="10"/>
        <color indexed="8"/>
        <rFont val="Verdana"/>
      </rPr>
      <t>ARX Extra FIC FIM</t>
    </r>
  </si>
  <si>
    <r>
      <rPr>
        <sz val="10"/>
        <color indexed="8"/>
        <rFont val="Verdana"/>
      </rPr>
      <t>06.041.290/0001-06</t>
    </r>
  </si>
  <si>
    <r>
      <rPr>
        <sz val="10"/>
        <color indexed="8"/>
        <rFont val="Verdana"/>
      </rPr>
      <t>Rio Absoluto FIM</t>
    </r>
  </si>
  <si>
    <r>
      <rPr>
        <sz val="10"/>
        <color indexed="8"/>
        <rFont val="Verdana"/>
      </rPr>
      <t>17.155.131/0001-40</t>
    </r>
  </si>
  <si>
    <r>
      <rPr>
        <sz val="10"/>
        <color indexed="8"/>
        <rFont val="Verdana"/>
      </rPr>
      <t>Gap Absoluto FIC FIM</t>
    </r>
  </si>
  <si>
    <r>
      <rPr>
        <sz val="10"/>
        <color indexed="8"/>
        <rFont val="Verdana"/>
      </rPr>
      <t>01.823.373/0001-25</t>
    </r>
  </si>
  <si>
    <r>
      <rPr>
        <sz val="10"/>
        <color indexed="8"/>
        <rFont val="Verdana"/>
      </rPr>
      <t>CTM Hedge FIM LP</t>
    </r>
  </si>
  <si>
    <r>
      <rPr>
        <sz val="10"/>
        <color indexed="8"/>
        <rFont val="Verdana"/>
      </rPr>
      <t>18.956.729/0001-00</t>
    </r>
  </si>
  <si>
    <r>
      <rPr>
        <sz val="10"/>
        <color indexed="8"/>
        <rFont val="Verdana"/>
      </rPr>
      <t>Vanquish Safira FIM</t>
    </r>
  </si>
  <si>
    <r>
      <rPr>
        <sz val="10"/>
        <color indexed="8"/>
        <rFont val="Verdana"/>
      </rPr>
      <t>23.000.848/0001-16</t>
    </r>
  </si>
  <si>
    <r>
      <rPr>
        <sz val="10"/>
        <color indexed="8"/>
        <rFont val="Verdana"/>
      </rPr>
      <t>Ventor Hedge FIC FIM</t>
    </r>
  </si>
  <si>
    <r>
      <rPr>
        <sz val="10"/>
        <color indexed="8"/>
        <rFont val="Verdana"/>
      </rPr>
      <t>07.088.369/0001-47</t>
    </r>
  </si>
  <si>
    <r>
      <rPr>
        <sz val="10"/>
        <color indexed="8"/>
        <rFont val="Verdana"/>
      </rPr>
      <t>Clave Alpha MacroP FIC FIM</t>
    </r>
  </si>
  <si>
    <r>
      <rPr>
        <sz val="10"/>
        <color indexed="8"/>
        <rFont val="Verdana"/>
      </rPr>
      <t>20.226.388/0001-50</t>
    </r>
  </si>
  <si>
    <r>
      <rPr>
        <sz val="10"/>
        <color indexed="8"/>
        <rFont val="Verdana"/>
      </rPr>
      <t>BNP Premium FIC FIM</t>
    </r>
  </si>
  <si>
    <r>
      <rPr>
        <sz val="10"/>
        <color indexed="8"/>
        <rFont val="Verdana"/>
      </rPr>
      <t>07.965.741/0001-56</t>
    </r>
  </si>
  <si>
    <r>
      <rPr>
        <sz val="10"/>
        <color indexed="8"/>
        <rFont val="Verdana"/>
      </rPr>
      <t>Novus Macro FIC FIM</t>
    </r>
  </si>
  <si>
    <r>
      <rPr>
        <sz val="10"/>
        <color indexed="8"/>
        <rFont val="Verdana"/>
      </rPr>
      <t>14.146.726/0001-41</t>
    </r>
  </si>
  <si>
    <r>
      <rPr>
        <sz val="10"/>
        <color indexed="8"/>
        <rFont val="Verdana"/>
      </rPr>
      <t>Verde CSHG FIC FIM</t>
    </r>
  </si>
  <si>
    <r>
      <rPr>
        <sz val="10"/>
        <color indexed="8"/>
        <rFont val="Verdana"/>
      </rPr>
      <t>01.221.890/0001-24</t>
    </r>
  </si>
  <si>
    <r>
      <rPr>
        <sz val="10"/>
        <color indexed="8"/>
        <rFont val="Verdana"/>
      </rPr>
      <t>ARX Macro FIC FIM</t>
    </r>
  </si>
  <si>
    <r>
      <rPr>
        <sz val="10"/>
        <color indexed="8"/>
        <rFont val="Verdana"/>
      </rPr>
      <t>17.414.721/0001-40</t>
    </r>
  </si>
  <si>
    <r>
      <rPr>
        <sz val="10"/>
        <color indexed="8"/>
        <rFont val="Verdana"/>
      </rPr>
      <t>Porto Seguro Macro FIC FIM</t>
    </r>
  </si>
  <si>
    <r>
      <rPr>
        <sz val="10"/>
        <color indexed="8"/>
        <rFont val="Verdana"/>
      </rPr>
      <t>00.400.490/0001-13</t>
    </r>
  </si>
  <si>
    <r>
      <rPr>
        <sz val="10"/>
        <color indexed="8"/>
        <rFont val="Verdana"/>
      </rPr>
      <t>Plural Genial Performance FIC FIM</t>
    </r>
  </si>
  <si>
    <r>
      <rPr>
        <sz val="10"/>
        <color indexed="8"/>
        <rFont val="Verdana"/>
      </rPr>
      <t>21.720.791/0001-02</t>
    </r>
  </si>
  <si>
    <r>
      <rPr>
        <sz val="10"/>
        <color indexed="8"/>
        <rFont val="Verdana"/>
      </rPr>
      <t>Ibiuna Hedge FIC FIM</t>
    </r>
  </si>
  <si>
    <r>
      <rPr>
        <sz val="10"/>
        <color indexed="8"/>
        <rFont val="Verdana"/>
      </rPr>
      <t>12.154.412/0001-65</t>
    </r>
  </si>
  <si>
    <r>
      <rPr>
        <sz val="10"/>
        <color indexed="8"/>
        <rFont val="Verdana"/>
      </rPr>
      <t>Safra Mix 30 FIC FIM</t>
    </r>
  </si>
  <si>
    <r>
      <rPr>
        <sz val="10"/>
        <color indexed="8"/>
        <rFont val="Verdana"/>
      </rPr>
      <t>11.083.403/0001-68</t>
    </r>
  </si>
  <si>
    <r>
      <rPr>
        <sz val="10"/>
        <color indexed="8"/>
        <rFont val="Verdana"/>
      </rPr>
      <t>BB ASG FIC FIM LP</t>
    </r>
  </si>
  <si>
    <r>
      <rPr>
        <sz val="10"/>
        <color indexed="8"/>
        <rFont val="Verdana"/>
      </rPr>
      <t>11.046.635/0001-46</t>
    </r>
  </si>
  <si>
    <r>
      <rPr>
        <sz val="10"/>
        <color indexed="8"/>
        <rFont val="Verdana"/>
      </rPr>
      <t>Kadima High VOL FIM</t>
    </r>
  </si>
  <si>
    <r>
      <rPr>
        <sz val="10"/>
        <color indexed="8"/>
        <rFont val="Verdana"/>
      </rPr>
      <t>14.146.496/0001-10</t>
    </r>
  </si>
  <si>
    <r>
      <rPr>
        <sz val="10"/>
        <color indexed="8"/>
        <rFont val="Verdana"/>
      </rPr>
      <t>Garde D'Artagnan FIC FIM</t>
    </r>
  </si>
  <si>
    <r>
      <rPr>
        <sz val="10"/>
        <color indexed="8"/>
        <rFont val="Verdana"/>
      </rPr>
      <t>19.212.817/0001-51</t>
    </r>
  </si>
  <si>
    <r>
      <rPr>
        <sz val="10"/>
        <color indexed="8"/>
        <rFont val="Verdana"/>
      </rPr>
      <t>Western Global Plus FIC FIM LP</t>
    </r>
  </si>
  <si>
    <r>
      <rPr>
        <sz val="10"/>
        <color indexed="8"/>
        <rFont val="Verdana"/>
      </rPr>
      <t>11.783.814/0001-66</t>
    </r>
  </si>
  <si>
    <r>
      <rPr>
        <sz val="10"/>
        <color indexed="8"/>
        <rFont val="Verdana"/>
      </rPr>
      <t>Expresso FIC FIM</t>
    </r>
  </si>
  <si>
    <r>
      <rPr>
        <sz val="10"/>
        <color indexed="8"/>
        <rFont val="Verdana"/>
      </rPr>
      <t>11.392.117/0001-84</t>
    </r>
  </si>
  <si>
    <r>
      <rPr>
        <sz val="10"/>
        <color indexed="8"/>
        <rFont val="Verdana"/>
      </rPr>
      <t>Rio Arbitragem FIM</t>
    </r>
  </si>
  <si>
    <r>
      <rPr>
        <sz val="10"/>
        <color indexed="8"/>
        <rFont val="Verdana"/>
      </rPr>
      <t>07.967.080/0001-06</t>
    </r>
  </si>
  <si>
    <r>
      <rPr>
        <sz val="10"/>
        <color indexed="8"/>
        <rFont val="Verdana"/>
      </rPr>
      <t>Florença Prime FIM</t>
    </r>
  </si>
  <si>
    <r>
      <rPr>
        <sz val="10"/>
        <color indexed="8"/>
        <rFont val="Verdana"/>
      </rPr>
      <t>15.334.580/0001-20</t>
    </r>
  </si>
  <si>
    <r>
      <rPr>
        <sz val="10"/>
        <color indexed="8"/>
        <rFont val="Verdana"/>
      </rPr>
      <t>BNP Paribas Macro FIM</t>
    </r>
  </si>
  <si>
    <r>
      <rPr>
        <sz val="10"/>
        <color indexed="8"/>
        <rFont val="Verdana"/>
      </rPr>
      <t>18.908.578/0001-06</t>
    </r>
  </si>
  <si>
    <r>
      <rPr>
        <sz val="10"/>
        <color indexed="8"/>
        <rFont val="Verdana"/>
      </rPr>
      <t>Neo Multi Estratégia 30 Feeder FIC FIM</t>
    </r>
  </si>
  <si>
    <r>
      <rPr>
        <sz val="10"/>
        <color indexed="8"/>
        <rFont val="Verdana"/>
      </rPr>
      <t>08.771.538/0001-01</t>
    </r>
  </si>
  <si>
    <r>
      <rPr>
        <sz val="10"/>
        <color indexed="8"/>
        <rFont val="Verdana"/>
      </rPr>
      <t>Butiá Excellence FIC FIM</t>
    </r>
  </si>
  <si>
    <r>
      <rPr>
        <sz val="10"/>
        <color indexed="8"/>
        <rFont val="Verdana"/>
      </rPr>
      <t>22.632.296/0001-04</t>
    </r>
  </si>
  <si>
    <r>
      <rPr>
        <sz val="10"/>
        <color indexed="8"/>
        <rFont val="Verdana"/>
      </rPr>
      <t>Murano FIC FIM</t>
    </r>
  </si>
  <si>
    <r>
      <rPr>
        <sz val="10"/>
        <color indexed="8"/>
        <rFont val="Verdana"/>
      </rPr>
      <t>09.586.692/0001-76</t>
    </r>
  </si>
  <si>
    <r>
      <rPr>
        <sz val="10"/>
        <color indexed="8"/>
        <rFont val="Verdana"/>
      </rPr>
      <t>Plural Brasília FIM LP</t>
    </r>
  </si>
  <si>
    <r>
      <rPr>
        <sz val="10"/>
        <color indexed="8"/>
        <rFont val="Verdana"/>
      </rPr>
      <t>01.978.445/0001-03</t>
    </r>
  </si>
  <si>
    <r>
      <rPr>
        <sz val="10"/>
        <color indexed="8"/>
        <rFont val="Verdana"/>
      </rPr>
      <t>Alaska Range FIM</t>
    </r>
  </si>
  <si>
    <r>
      <rPr>
        <sz val="10"/>
        <color indexed="8"/>
        <rFont val="Verdana"/>
      </rPr>
      <t>13.001.211/0001-90</t>
    </r>
  </si>
  <si>
    <r>
      <rPr>
        <sz val="10"/>
        <color indexed="8"/>
        <rFont val="Verdana"/>
      </rPr>
      <t>Itaú Real FIC FIM</t>
    </r>
  </si>
  <si>
    <r>
      <rPr>
        <sz val="10"/>
        <color indexed="8"/>
        <rFont val="Verdana"/>
      </rPr>
      <t>23.611.331/0001-63</t>
    </r>
  </si>
  <si>
    <r>
      <rPr>
        <sz val="10"/>
        <color indexed="8"/>
        <rFont val="Verdana"/>
      </rPr>
      <t>Seival FGS Agressivo FIC FIM</t>
    </r>
  </si>
  <si>
    <r>
      <rPr>
        <sz val="10"/>
        <color indexed="8"/>
        <rFont val="Verdana"/>
      </rPr>
      <t>11.301.137/0001-00</t>
    </r>
  </si>
  <si>
    <r>
      <rPr>
        <sz val="10"/>
        <color indexed="8"/>
        <rFont val="Verdana"/>
      </rPr>
      <t>Sparta Cíclico FIC FIM</t>
    </r>
  </si>
  <si>
    <r>
      <rPr>
        <sz val="10"/>
        <color indexed="8"/>
        <rFont val="Verdana"/>
      </rPr>
      <t>07.552.643/0001-97</t>
    </r>
  </si>
  <si>
    <r>
      <rPr>
        <sz val="10"/>
        <color indexed="8"/>
        <rFont val="Verdana"/>
      </rPr>
      <t>Iporanga Macro FIC FIM</t>
    </r>
  </si>
  <si>
    <r>
      <rPr>
        <sz val="10"/>
        <color indexed="8"/>
        <rFont val="Verdana"/>
      </rPr>
      <t>20.198.101/0001-26</t>
    </r>
  </si>
  <si>
    <r>
      <rPr>
        <sz val="10"/>
        <color indexed="8"/>
        <rFont val="Verdana"/>
      </rPr>
      <t>Guepardo FIM LP</t>
    </r>
  </si>
  <si>
    <r>
      <rPr>
        <sz val="10"/>
        <color indexed="8"/>
        <rFont val="Verdana"/>
      </rPr>
      <t>24.623.392/0001-03</t>
    </r>
  </si>
  <si>
    <r>
      <rPr>
        <sz val="10"/>
        <color indexed="8"/>
        <rFont val="Verdana"/>
      </rPr>
      <t>ESH Theta 18 FIC FIM</t>
    </r>
  </si>
  <si>
    <r>
      <rPr>
        <sz val="10"/>
        <color indexed="8"/>
        <rFont val="Verdana"/>
      </rPr>
      <t>23.799.268/0001-30</t>
    </r>
  </si>
  <si>
    <r>
      <rPr>
        <sz val="10"/>
        <color indexed="8"/>
        <rFont val="Verdana"/>
      </rPr>
      <t>Tera VRB FIM</t>
    </r>
  </si>
  <si>
    <r>
      <rPr>
        <sz val="10"/>
        <color indexed="8"/>
        <rFont val="Verdana"/>
      </rPr>
      <t>24.140.275/0001-99</t>
    </r>
  </si>
  <si>
    <r>
      <rPr>
        <sz val="10"/>
        <color indexed="8"/>
        <rFont val="Verdana"/>
      </rPr>
      <t>Vinci Atlas FIC FIM</t>
    </r>
  </si>
  <si>
    <r>
      <rPr>
        <sz val="10"/>
        <color indexed="8"/>
        <rFont val="Verdana"/>
      </rPr>
      <t>24.572.582/0001-49</t>
    </r>
  </si>
  <si>
    <r>
      <rPr>
        <sz val="10"/>
        <color indexed="8"/>
        <rFont val="Verdana"/>
      </rPr>
      <t>Solana Equity Hedge FIC FIM</t>
    </r>
  </si>
  <si>
    <r>
      <rPr>
        <sz val="10"/>
        <color indexed="8"/>
        <rFont val="Verdana"/>
      </rPr>
      <t>25.423.215/0001-46</t>
    </r>
  </si>
  <si>
    <r>
      <rPr>
        <sz val="10"/>
        <color indexed="8"/>
        <rFont val="Verdana"/>
      </rPr>
      <t>Gauss FIC FIM</t>
    </r>
  </si>
  <si>
    <r>
      <rPr>
        <sz val="10"/>
        <color indexed="8"/>
        <rFont val="Verdana"/>
      </rPr>
      <t>24.592.505/0001-50</t>
    </r>
  </si>
  <si>
    <r>
      <rPr>
        <sz val="10"/>
        <color indexed="8"/>
        <rFont val="Verdana"/>
      </rPr>
      <t>RPS Equity Hedge D15 FIC FIM</t>
    </r>
  </si>
  <si>
    <r>
      <rPr>
        <sz val="10"/>
        <color indexed="8"/>
        <rFont val="Verdana"/>
      </rPr>
      <t>25.530.044/0001-54</t>
    </r>
  </si>
  <si>
    <r>
      <rPr>
        <sz val="10"/>
        <color indexed="8"/>
        <rFont val="Verdana"/>
      </rPr>
      <t>KPR Diagrama Macro FIC FIM</t>
    </r>
  </si>
  <si>
    <r>
      <rPr>
        <sz val="10"/>
        <color indexed="8"/>
        <rFont val="Verdana"/>
      </rPr>
      <t>26.725.138/0001-41</t>
    </r>
  </si>
  <si>
    <r>
      <rPr>
        <sz val="10"/>
        <color indexed="8"/>
        <rFont val="Verdana"/>
      </rPr>
      <t>AZ Quest Multi Max FIC FIM</t>
    </r>
  </si>
  <si>
    <r>
      <rPr>
        <sz val="10"/>
        <color indexed="8"/>
        <rFont val="Verdana"/>
      </rPr>
      <t>26.323.079/0001-85</t>
    </r>
  </si>
  <si>
    <r>
      <rPr>
        <sz val="10"/>
        <color indexed="8"/>
        <rFont val="Verdana"/>
      </rPr>
      <t>BB LP Multiestratégia Private FIC FIM</t>
    </r>
  </si>
  <si>
    <r>
      <rPr>
        <sz val="10"/>
        <color indexed="8"/>
        <rFont val="Verdana"/>
      </rPr>
      <t>26.786.653/0001-31</t>
    </r>
  </si>
  <si>
    <r>
      <rPr>
        <sz val="10"/>
        <color indexed="8"/>
        <rFont val="Verdana"/>
      </rPr>
      <t>Trivella 4 Estações FIM</t>
    </r>
  </si>
  <si>
    <r>
      <rPr>
        <sz val="10"/>
        <color indexed="8"/>
        <rFont val="Verdana"/>
      </rPr>
      <t>27.011.884/0001-36</t>
    </r>
  </si>
  <si>
    <r>
      <rPr>
        <sz val="10"/>
        <color indexed="8"/>
        <rFont val="Verdana"/>
      </rPr>
      <t>Giant Axis FIC FIM</t>
    </r>
  </si>
  <si>
    <r>
      <rPr>
        <sz val="10"/>
        <color indexed="8"/>
        <rFont val="Verdana"/>
      </rPr>
      <t>27.324.405/0001-31</t>
    </r>
  </si>
  <si>
    <r>
      <rPr>
        <sz val="10"/>
        <color indexed="8"/>
        <rFont val="Verdana"/>
      </rPr>
      <t>Verde AM Scena Advisory FIC FIM</t>
    </r>
  </si>
  <si>
    <r>
      <rPr>
        <sz val="10"/>
        <color indexed="8"/>
        <rFont val="Verdana"/>
      </rPr>
      <t>24.048.538/0001-34</t>
    </r>
  </si>
  <si>
    <r>
      <rPr>
        <sz val="10"/>
        <color indexed="8"/>
        <rFont val="Verdana"/>
      </rPr>
      <t>Adam Macro Strategy II FIC FIM</t>
    </r>
  </si>
  <si>
    <r>
      <rPr>
        <sz val="10"/>
        <color indexed="8"/>
        <rFont val="Verdana"/>
      </rPr>
      <t>23.951.048/0001-80</t>
    </r>
  </si>
  <si>
    <r>
      <rPr>
        <sz val="10"/>
        <color indexed="8"/>
        <rFont val="Verdana"/>
      </rPr>
      <t>Truxt I Macro FIC FIM</t>
    </r>
  </si>
  <si>
    <r>
      <rPr>
        <sz val="10"/>
        <color indexed="8"/>
        <rFont val="Verdana"/>
      </rPr>
      <t>26.277.600/0001-95</t>
    </r>
  </si>
  <si>
    <r>
      <rPr>
        <sz val="10"/>
        <color indexed="8"/>
        <rFont val="Verdana"/>
      </rPr>
      <t>Algarve Arroba 3 FIM</t>
    </r>
  </si>
  <si>
    <r>
      <rPr>
        <sz val="10"/>
        <color indexed="8"/>
        <rFont val="Verdana"/>
      </rPr>
      <t>27.707.783/0001-02</t>
    </r>
  </si>
  <si>
    <r>
      <rPr>
        <sz val="10"/>
        <color indexed="8"/>
        <rFont val="Verdana"/>
      </rPr>
      <t>Neo Provectus I FIC FIM</t>
    </r>
  </si>
  <si>
    <r>
      <rPr>
        <sz val="10"/>
        <color indexed="8"/>
        <rFont val="Verdana"/>
      </rPr>
      <t>26.324.209/0001-02</t>
    </r>
  </si>
  <si>
    <r>
      <rPr>
        <sz val="10"/>
        <color indexed="8"/>
        <rFont val="Verdana"/>
      </rPr>
      <t>Safra Galileo AG FIC FIM</t>
    </r>
  </si>
  <si>
    <r>
      <rPr>
        <sz val="10"/>
        <color indexed="8"/>
        <rFont val="Verdana"/>
      </rPr>
      <t>27.249.881/0001-35</t>
    </r>
  </si>
  <si>
    <r>
      <rPr>
        <sz val="10"/>
        <color indexed="8"/>
        <rFont val="Verdana"/>
      </rPr>
      <t>Itaú Personnalité Hedge Plus FIC FIM</t>
    </r>
  </si>
  <si>
    <r>
      <rPr>
        <sz val="10"/>
        <color indexed="8"/>
        <rFont val="Verdana"/>
      </rPr>
      <t>28.075.485/0001-00</t>
    </r>
  </si>
  <si>
    <r>
      <rPr>
        <sz val="10"/>
        <color indexed="8"/>
        <rFont val="Verdana"/>
      </rPr>
      <t>Canvas Vector FIC FIM</t>
    </r>
  </si>
  <si>
    <r>
      <rPr>
        <sz val="10"/>
        <color indexed="8"/>
        <rFont val="Verdana"/>
      </rPr>
      <t>28.866.524/0001-89</t>
    </r>
  </si>
  <si>
    <r>
      <rPr>
        <sz val="10"/>
        <color indexed="8"/>
        <rFont val="Verdana"/>
      </rPr>
      <t>Nest Equity Hedge FIM</t>
    </r>
  </si>
  <si>
    <r>
      <rPr>
        <sz val="10"/>
        <color indexed="8"/>
        <rFont val="Verdana"/>
      </rPr>
      <t>28.911.598/0001-90</t>
    </r>
  </si>
  <si>
    <r>
      <rPr>
        <sz val="10"/>
        <color indexed="8"/>
        <rFont val="Verdana"/>
      </rPr>
      <t>Kapitalo Alpha Global FIC FIM</t>
    </r>
  </si>
  <si>
    <r>
      <rPr>
        <sz val="10"/>
        <color indexed="8"/>
        <rFont val="Verdana"/>
      </rPr>
      <t>28.558.421/0001-51</t>
    </r>
  </si>
  <si>
    <r>
      <rPr>
        <sz val="10"/>
        <color indexed="8"/>
        <rFont val="Verdana"/>
      </rPr>
      <t>Real Investor FIC FIM</t>
    </r>
  </si>
  <si>
    <r>
      <rPr>
        <sz val="10"/>
        <color indexed="8"/>
        <rFont val="Verdana"/>
      </rPr>
      <t>28.911.549/0001-57</t>
    </r>
  </si>
  <si>
    <r>
      <rPr>
        <sz val="10"/>
        <color indexed="8"/>
        <rFont val="Verdana"/>
      </rPr>
      <t>Claritas Total Return FIC FIM</t>
    </r>
  </si>
  <si>
    <r>
      <rPr>
        <sz val="10"/>
        <color indexed="8"/>
        <rFont val="Verdana"/>
      </rPr>
      <t>29.298.540/0001-85</t>
    </r>
  </si>
  <si>
    <r>
      <rPr>
        <sz val="10"/>
        <color indexed="8"/>
        <rFont val="Verdana"/>
      </rPr>
      <t>Vinland Macro FIC FIM</t>
    </r>
  </si>
  <si>
    <r>
      <rPr>
        <sz val="10"/>
        <color indexed="8"/>
        <rFont val="Verdana"/>
      </rPr>
      <t>28.581.166/0001-68</t>
    </r>
  </si>
  <si>
    <r>
      <rPr>
        <sz val="10"/>
        <color indexed="8"/>
        <rFont val="Verdana"/>
      </rPr>
      <t>BRAM Bradesco Absoluto Top 42 FIC FIM</t>
    </r>
  </si>
  <si>
    <r>
      <rPr>
        <sz val="10"/>
        <color indexed="8"/>
        <rFont val="Verdana"/>
      </rPr>
      <t>28.849.751/0001-04</t>
    </r>
  </si>
  <si>
    <r>
      <rPr>
        <sz val="10"/>
        <color indexed="8"/>
        <rFont val="Verdana"/>
      </rPr>
      <t>Dahlia Total Return FIC FIM</t>
    </r>
  </si>
  <si>
    <r>
      <rPr>
        <sz val="10"/>
        <color indexed="8"/>
        <rFont val="Verdana"/>
      </rPr>
      <t>30.317.454/0001-51</t>
    </r>
  </si>
  <si>
    <r>
      <rPr>
        <sz val="10"/>
        <color indexed="8"/>
        <rFont val="Verdana"/>
      </rPr>
      <t>Kapitalo K10 FIC FIM</t>
    </r>
  </si>
  <si>
    <r>
      <rPr>
        <sz val="10"/>
        <color indexed="8"/>
        <rFont val="Verdana"/>
      </rPr>
      <t>29.726.133/0001-21</t>
    </r>
  </si>
  <si>
    <r>
      <rPr>
        <sz val="10"/>
        <color indexed="8"/>
        <rFont val="Verdana"/>
      </rPr>
      <t>Constância Absoluto FIM</t>
    </r>
  </si>
  <si>
    <r>
      <rPr>
        <sz val="10"/>
        <color indexed="8"/>
        <rFont val="Verdana"/>
      </rPr>
      <t>28.856.743/0001-87</t>
    </r>
  </si>
  <si>
    <r>
      <rPr>
        <sz val="10"/>
        <color indexed="8"/>
        <rFont val="Verdana"/>
      </rPr>
      <t>Vista Hedge FIC FIM</t>
    </r>
  </si>
  <si>
    <r>
      <rPr>
        <sz val="10"/>
        <color indexed="8"/>
        <rFont val="Verdana"/>
      </rPr>
      <t>30.057.258/0001-95</t>
    </r>
  </si>
  <si>
    <r>
      <rPr>
        <sz val="10"/>
        <color indexed="8"/>
        <rFont val="Verdana"/>
      </rPr>
      <t>Legacy FIC FIM</t>
    </r>
  </si>
  <si>
    <r>
      <rPr>
        <sz val="10"/>
        <color indexed="8"/>
        <rFont val="Verdana"/>
      </rPr>
      <t>30.586.677/0001-14</t>
    </r>
  </si>
  <si>
    <r>
      <rPr>
        <sz val="10"/>
        <color indexed="8"/>
        <rFont val="Verdana"/>
      </rPr>
      <t>Strivo Alocação FIC FI RF</t>
    </r>
  </si>
  <si>
    <r>
      <rPr>
        <sz val="10"/>
        <color indexed="8"/>
        <rFont val="Verdana"/>
      </rPr>
      <t>29.905.334/0001-96</t>
    </r>
  </si>
  <si>
    <r>
      <rPr>
        <sz val="10"/>
        <color indexed="8"/>
        <rFont val="Verdana"/>
      </rPr>
      <t>Kinea Atlas II FIM</t>
    </r>
  </si>
  <si>
    <r>
      <rPr>
        <sz val="10"/>
        <color indexed="8"/>
        <rFont val="Verdana"/>
      </rPr>
      <t>29.762.315/0001-58</t>
    </r>
  </si>
  <si>
    <r>
      <rPr>
        <sz val="10"/>
        <color indexed="8"/>
        <rFont val="Verdana"/>
      </rPr>
      <t>XP Macro Plus FIC FIM</t>
    </r>
  </si>
  <si>
    <r>
      <rPr>
        <sz val="10"/>
        <color indexed="8"/>
        <rFont val="Verdana"/>
      </rPr>
      <t>30.068.713/0001-58</t>
    </r>
  </si>
  <si>
    <r>
      <rPr>
        <sz val="10"/>
        <color indexed="8"/>
        <rFont val="Verdana"/>
      </rPr>
      <t>Itaú Canvas Enduro Seleção FIC FIM</t>
    </r>
  </si>
  <si>
    <r>
      <rPr>
        <sz val="10"/>
        <color indexed="8"/>
        <rFont val="Verdana"/>
      </rPr>
      <t>29.196.983/0001-65</t>
    </r>
  </si>
  <si>
    <r>
      <rPr>
        <sz val="10"/>
        <color indexed="8"/>
        <rFont val="Verdana"/>
      </rPr>
      <t>MZK AZ Quest Mult Dinâmico Adv FIC FIM</t>
    </r>
  </si>
  <si>
    <r>
      <rPr>
        <sz val="10"/>
        <color indexed="8"/>
        <rFont val="Verdana"/>
      </rPr>
      <t>29.762.338/0001-62</t>
    </r>
  </si>
  <si>
    <r>
      <rPr>
        <sz val="10"/>
        <color indexed="8"/>
        <rFont val="Verdana"/>
      </rPr>
      <t>Trafalgar Victory FIC FIM</t>
    </r>
  </si>
  <si>
    <r>
      <rPr>
        <sz val="10"/>
        <color indexed="8"/>
        <rFont val="Verdana"/>
      </rPr>
      <t>28.581.175/0001-59</t>
    </r>
  </si>
  <si>
    <r>
      <rPr>
        <sz val="10"/>
        <color indexed="8"/>
        <rFont val="Verdana"/>
      </rPr>
      <t>Giant Sigma FIC FIM</t>
    </r>
  </si>
  <si>
    <r>
      <rPr>
        <sz val="10"/>
        <color indexed="8"/>
        <rFont val="Verdana"/>
      </rPr>
      <t>29.826.089/0001-21</t>
    </r>
  </si>
  <si>
    <r>
      <rPr>
        <sz val="10"/>
        <color indexed="8"/>
        <rFont val="Verdana"/>
      </rPr>
      <t>Safra Fermat FIC FIM</t>
    </r>
  </si>
  <si>
    <r>
      <rPr>
        <sz val="10"/>
        <color indexed="8"/>
        <rFont val="Verdana"/>
      </rPr>
      <t>28.289.215/0001-93</t>
    </r>
  </si>
  <si>
    <r>
      <rPr>
        <sz val="10"/>
        <color indexed="8"/>
        <rFont val="Verdana"/>
      </rPr>
      <t>Versa Tracker FIM</t>
    </r>
  </si>
  <si>
    <r>
      <rPr>
        <sz val="10"/>
        <color indexed="8"/>
        <rFont val="Verdana"/>
      </rPr>
      <t>30.887.013/0001-95</t>
    </r>
  </si>
  <si>
    <r>
      <rPr>
        <sz val="10"/>
        <color indexed="8"/>
        <rFont val="Verdana"/>
      </rPr>
      <t>Sul América Apollo FIM</t>
    </r>
  </si>
  <si>
    <r>
      <rPr>
        <sz val="10"/>
        <color indexed="8"/>
        <rFont val="Verdana"/>
      </rPr>
      <t>17.797.493/0001-35</t>
    </r>
  </si>
  <si>
    <r>
      <rPr>
        <sz val="10"/>
        <color indexed="8"/>
        <rFont val="Verdana"/>
      </rPr>
      <t>Chess Alpha FIC FIM</t>
    </r>
  </si>
  <si>
    <r>
      <rPr>
        <sz val="10"/>
        <color indexed="8"/>
        <rFont val="Verdana"/>
      </rPr>
      <t>30.338.659/0001-13</t>
    </r>
  </si>
  <si>
    <r>
      <rPr>
        <sz val="10"/>
        <color indexed="8"/>
        <rFont val="Verdana"/>
      </rPr>
      <t>Vinland Macro Plus FIC FIM</t>
    </r>
  </si>
  <si>
    <r>
      <rPr>
        <sz val="10"/>
        <color indexed="8"/>
        <rFont val="Verdana"/>
      </rPr>
      <t>30.593.439/0001-36</t>
    </r>
  </si>
  <si>
    <r>
      <rPr>
        <sz val="10"/>
        <color indexed="8"/>
        <rFont val="Verdana"/>
      </rPr>
      <t>Gávea Macro Plus II FIC FIM</t>
    </r>
  </si>
  <si>
    <r>
      <rPr>
        <sz val="10"/>
        <color indexed="8"/>
        <rFont val="Verdana"/>
      </rPr>
      <t>30.556.738/0001-09</t>
    </r>
  </si>
  <si>
    <r>
      <rPr>
        <sz val="10"/>
        <color indexed="8"/>
        <rFont val="Verdana"/>
      </rPr>
      <t>Itaú Kinea Atlas FIC FIM</t>
    </r>
  </si>
  <si>
    <r>
      <rPr>
        <sz val="10"/>
        <color indexed="8"/>
        <rFont val="Verdana"/>
      </rPr>
      <t>31.238.370/0001-95</t>
    </r>
  </si>
  <si>
    <r>
      <rPr>
        <sz val="10"/>
        <color indexed="8"/>
        <rFont val="Verdana"/>
      </rPr>
      <t>Persevera Compass FIC FIM</t>
    </r>
  </si>
  <si>
    <r>
      <rPr>
        <sz val="10"/>
        <color indexed="8"/>
        <rFont val="Verdana"/>
      </rPr>
      <t>31.326.427/0001-08</t>
    </r>
  </si>
  <si>
    <r>
      <rPr>
        <sz val="10"/>
        <color indexed="8"/>
        <rFont val="Verdana"/>
      </rPr>
      <t>Novus Retorno Absoluto FIC FIM</t>
    </r>
  </si>
  <si>
    <r>
      <rPr>
        <sz val="10"/>
        <color indexed="8"/>
        <rFont val="Verdana"/>
      </rPr>
      <t>30.995.398/0001-04</t>
    </r>
  </si>
  <si>
    <r>
      <rPr>
        <sz val="10"/>
        <color indexed="8"/>
        <rFont val="Verdana"/>
      </rPr>
      <t>Mar Absoluto FIC FIM</t>
    </r>
  </si>
  <si>
    <r>
      <rPr>
        <sz val="10"/>
        <color indexed="8"/>
        <rFont val="Verdana"/>
      </rPr>
      <t>32.397.723/0001-62</t>
    </r>
  </si>
  <si>
    <r>
      <rPr>
        <sz val="10"/>
        <color indexed="8"/>
        <rFont val="Verdana"/>
      </rPr>
      <t>Kadima LT FIM</t>
    </r>
  </si>
  <si>
    <r>
      <rPr>
        <sz val="10"/>
        <color indexed="8"/>
        <rFont val="Verdana"/>
      </rPr>
      <t>31.923.761/0001-49</t>
    </r>
  </si>
  <si>
    <r>
      <rPr>
        <sz val="10"/>
        <color indexed="8"/>
        <rFont val="Verdana"/>
      </rPr>
      <t>BRAM Verde Multiestratégia FIC FIM</t>
    </r>
  </si>
  <si>
    <r>
      <rPr>
        <sz val="10"/>
        <color indexed="8"/>
        <rFont val="Verdana"/>
      </rPr>
      <t>32.273.507/0001-05</t>
    </r>
  </si>
  <si>
    <r>
      <rPr>
        <sz val="10"/>
        <color indexed="8"/>
        <rFont val="Verdana"/>
      </rPr>
      <t>Kairós Macro FIC FIM</t>
    </r>
  </si>
  <si>
    <r>
      <rPr>
        <sz val="10"/>
        <color indexed="8"/>
        <rFont val="Verdana"/>
      </rPr>
      <t>32.318.799/0001-55</t>
    </r>
  </si>
  <si>
    <r>
      <rPr>
        <sz val="10"/>
        <color indexed="8"/>
        <rFont val="Verdana"/>
      </rPr>
      <t>Vitreo Empiricus Carteira Universa FIM</t>
    </r>
  </si>
  <si>
    <r>
      <rPr>
        <sz val="10"/>
        <color indexed="8"/>
        <rFont val="Verdana"/>
      </rPr>
      <t>30.568.854/0001-30</t>
    </r>
  </si>
  <si>
    <r>
      <rPr>
        <sz val="10"/>
        <color indexed="8"/>
        <rFont val="Verdana"/>
      </rPr>
      <t>Ace FIC FIM</t>
    </r>
  </si>
  <si>
    <r>
      <rPr>
        <sz val="10"/>
        <color indexed="8"/>
        <rFont val="Verdana"/>
      </rPr>
      <t>34.774.662/0001-30</t>
    </r>
  </si>
  <si>
    <r>
      <rPr>
        <sz val="10"/>
        <color indexed="8"/>
        <rFont val="Verdana"/>
      </rPr>
      <t>Vinci Total Return FIC FIM</t>
    </r>
  </si>
  <si>
    <r>
      <rPr>
        <sz val="10"/>
        <color indexed="8"/>
        <rFont val="Verdana"/>
      </rPr>
      <t>35.636.909/0001-15</t>
    </r>
  </si>
  <si>
    <r>
      <rPr>
        <sz val="10"/>
        <color indexed="8"/>
        <rFont val="Verdana"/>
      </rPr>
      <t>Armor Axe FIC FIM</t>
    </r>
  </si>
  <si>
    <r>
      <rPr>
        <sz val="10"/>
        <color indexed="8"/>
        <rFont val="Verdana"/>
      </rPr>
      <t>34.172.497/0001-47</t>
    </r>
  </si>
  <si>
    <r>
      <rPr>
        <sz val="10"/>
        <color indexed="8"/>
        <rFont val="Verdana"/>
      </rPr>
      <t>Dahlia Global Allocation FIC FIM</t>
    </r>
  </si>
  <si>
    <r>
      <rPr>
        <sz val="10"/>
        <color indexed="8"/>
        <rFont val="Verdana"/>
      </rPr>
      <t>35.432.385/0001-40</t>
    </r>
  </si>
  <si>
    <r>
      <rPr>
        <sz val="10"/>
        <color indexed="8"/>
        <rFont val="Verdana"/>
      </rPr>
      <t>EnterCapital Turing FIC FIM</t>
    </r>
  </si>
  <si>
    <r>
      <rPr>
        <sz val="10"/>
        <color indexed="8"/>
        <rFont val="Verdana"/>
      </rPr>
      <t>34.626.199/0001-80</t>
    </r>
  </si>
  <si>
    <r>
      <rPr>
        <sz val="10"/>
        <color indexed="8"/>
        <rFont val="Verdana"/>
      </rPr>
      <t>Caixa Estratégia Livre FIC FIM LP</t>
    </r>
  </si>
  <si>
    <r>
      <rPr>
        <sz val="10"/>
        <color indexed="8"/>
        <rFont val="Verdana"/>
      </rPr>
      <t>34.660.333/0001-69</t>
    </r>
  </si>
  <si>
    <r>
      <rPr>
        <sz val="10"/>
        <color indexed="8"/>
        <rFont val="Verdana"/>
      </rPr>
      <t>JF Trust Equador FIM</t>
    </r>
  </si>
  <si>
    <r>
      <rPr>
        <sz val="10"/>
        <color indexed="8"/>
        <rFont val="Verdana"/>
      </rPr>
      <t>35.726.416/0001-76</t>
    </r>
  </si>
  <si>
    <r>
      <rPr>
        <sz val="10"/>
        <color indexed="8"/>
        <rFont val="Verdana"/>
      </rPr>
      <t>Vitreo Universa Rider Blend FIC FIM</t>
    </r>
  </si>
  <si>
    <r>
      <rPr>
        <sz val="10"/>
        <color indexed="8"/>
        <rFont val="Verdana"/>
      </rPr>
      <t>35.101.822/0001-43</t>
    </r>
  </si>
  <si>
    <r>
      <rPr>
        <sz val="10"/>
        <color indexed="8"/>
        <rFont val="Verdana"/>
      </rPr>
      <t>Itaú Quantamental Gems FIC FIA</t>
    </r>
  </si>
  <si>
    <r>
      <rPr>
        <sz val="10"/>
        <color indexed="8"/>
        <rFont val="Verdana"/>
      </rPr>
      <t>35.726.581/0001-28</t>
    </r>
  </si>
  <si>
    <r>
      <rPr>
        <sz val="10"/>
        <color indexed="8"/>
        <rFont val="Verdana"/>
      </rPr>
      <t>Capstone Macro FIC FIM</t>
    </r>
  </si>
  <si>
    <r>
      <rPr>
        <sz val="10"/>
        <color indexed="8"/>
        <rFont val="Verdana"/>
      </rPr>
      <t>35.726.908/0001-61</t>
    </r>
  </si>
  <si>
    <r>
      <rPr>
        <sz val="10"/>
        <color indexed="8"/>
        <rFont val="Verdana"/>
      </rPr>
      <t>Daemon Nous Global FIC FIM</t>
    </r>
  </si>
  <si>
    <r>
      <rPr>
        <sz val="10"/>
        <color indexed="8"/>
        <rFont val="Verdana"/>
      </rPr>
      <t>34.702.572/0001-34</t>
    </r>
  </si>
  <si>
    <r>
      <rPr>
        <sz val="10"/>
        <color indexed="8"/>
        <rFont val="Verdana"/>
      </rPr>
      <t>Polyface FIM</t>
    </r>
  </si>
  <si>
    <r>
      <rPr>
        <sz val="10"/>
        <color indexed="8"/>
        <rFont val="Verdana"/>
      </rPr>
      <t>35.806.167/0001-29</t>
    </r>
  </si>
  <si>
    <t>Multi_Nota Total</t>
  </si>
  <si>
    <t>Ações_Rent</t>
  </si>
  <si>
    <t>Organon FIC FIA</t>
  </si>
  <si>
    <t>17.400.251/0001-66</t>
  </si>
  <si>
    <t>Alaska Black BDR Nível I FIC FIA</t>
  </si>
  <si>
    <t>12.987.743/0001-86</t>
  </si>
  <si>
    <t>Zenith Hayp FIA</t>
  </si>
  <si>
    <t>10.292.302/0001-34</t>
  </si>
  <si>
    <t>GTI Dimona Brasil FIA</t>
  </si>
  <si>
    <t>09.143.435/0001-60</t>
  </si>
  <si>
    <t>Biguá Venture Value FIA</t>
  </si>
  <si>
    <t>11.447.072/0001-06</t>
  </si>
  <si>
    <t>Moat Capital FIC FIA</t>
  </si>
  <si>
    <t>20.658.576/0001-58</t>
  </si>
  <si>
    <t>E2M Intrust FIA</t>
  </si>
  <si>
    <t>07.195.440/0001-90</t>
  </si>
  <si>
    <t>Charles River FIA</t>
  </si>
  <si>
    <t>14.438.229/0001-17</t>
  </si>
  <si>
    <t>Leblon Ações FIC FIA</t>
  </si>
  <si>
    <t>10.320.151/0001-80</t>
  </si>
  <si>
    <t>Tarpon GT FIC FIA</t>
  </si>
  <si>
    <t>22.232.927/0001-90</t>
  </si>
  <si>
    <t>Real Investor BDR Nível I FIC FIA</t>
  </si>
  <si>
    <t>10.500.884/0001-05</t>
  </si>
  <si>
    <t>Joule Value FIC FIA</t>
  </si>
  <si>
    <t>08.545.330/0001-74</t>
  </si>
  <si>
    <t>Zenith Vitória Régia FIA</t>
  </si>
  <si>
    <t>05.384.841/0001-63</t>
  </si>
  <si>
    <t>Ativa Pilotis FIA</t>
  </si>
  <si>
    <t>12.332.239/0001-48</t>
  </si>
  <si>
    <t>Vokin GBV Aconcágua FIC FIA</t>
  </si>
  <si>
    <t>13.962.947/0001-25</t>
  </si>
  <si>
    <t>Navi Institucional FIC FIA</t>
  </si>
  <si>
    <t>14.113.340/0001-33</t>
  </si>
  <si>
    <t>Mapfre Small FIA</t>
  </si>
  <si>
    <t>09.296.022/0001-15</t>
  </si>
  <si>
    <t>Finacap Mauritsstad FIA</t>
  </si>
  <si>
    <t>05.964.067/0001-60</t>
  </si>
  <si>
    <t>Zenith Executive Top FIA</t>
  </si>
  <si>
    <t>04.195.359/0001-12</t>
  </si>
  <si>
    <t>Meta Valor FIA</t>
  </si>
  <si>
    <t>07.899.238/0001-40</t>
  </si>
  <si>
    <t>Banrisul Ações FIA</t>
  </si>
  <si>
    <t>88.198.056/0001-43</t>
  </si>
  <si>
    <t>Equitas Selection FIC FIA</t>
  </si>
  <si>
    <t>12.004.203/0001-35</t>
  </si>
  <si>
    <t>Quasar Tropos FIA</t>
  </si>
  <si>
    <t>11.741.429/0001-56</t>
  </si>
  <si>
    <t>Sul América FV FIA</t>
  </si>
  <si>
    <t>13.001.237/0001-39</t>
  </si>
  <si>
    <t>Rio Verde Small Caps FIA</t>
  </si>
  <si>
    <t>07.420.595/0001-83</t>
  </si>
  <si>
    <t>Vinci Mosaico Institucional FIA</t>
  </si>
  <si>
    <t>28.470.587/0001-11</t>
  </si>
  <si>
    <t>Mapfre FIA</t>
  </si>
  <si>
    <t>09.296.009/0001-66</t>
  </si>
  <si>
    <t>Tempo Capital Manacá FIC FIA</t>
  </si>
  <si>
    <t>00.906.044/0001-85</t>
  </si>
  <si>
    <t>Itaú Phoenix I FIC FIA</t>
  </si>
  <si>
    <t>20.335.511/0001-71</t>
  </si>
  <si>
    <t>BRAM MID Small Caps FIA</t>
  </si>
  <si>
    <t>06.988.623/0001-09</t>
  </si>
  <si>
    <t>Vista FIC FIA</t>
  </si>
  <si>
    <t>21.329.166/0001-26</t>
  </si>
  <si>
    <t>Ventor Ações FIA</t>
  </si>
  <si>
    <t>10.643.371/0001-45</t>
  </si>
  <si>
    <t>Constância Fundamento FIA</t>
  </si>
  <si>
    <t>11.182.064/0001-77</t>
  </si>
  <si>
    <t>Reach FIA</t>
  </si>
  <si>
    <t>20.468.028/0001-65</t>
  </si>
  <si>
    <t>Multinvest FIA</t>
  </si>
  <si>
    <t>13.608.335/0001-39</t>
  </si>
  <si>
    <t>Sul América Equities FIA</t>
  </si>
  <si>
    <t>11.458.144/0001-02</t>
  </si>
  <si>
    <t>Polo I FIC FIA</t>
  </si>
  <si>
    <t>05.605.879/0001-19</t>
  </si>
  <si>
    <t>Indie FIC FIA</t>
  </si>
  <si>
    <t>17.335.646/0001-22</t>
  </si>
  <si>
    <t>Itaú Momento 30 FIC FIA</t>
  </si>
  <si>
    <t>16.718.302/0001-30</t>
  </si>
  <si>
    <t>Bahia AM Smid Caps Valor FIC FIA</t>
  </si>
  <si>
    <t>08.892.340/0001-86</t>
  </si>
  <si>
    <t>AZ Quest Small Mid Caps FIC FIA</t>
  </si>
  <si>
    <t>11.392.165/0001-72</t>
  </si>
  <si>
    <t>Banrisul Dividendos FIA</t>
  </si>
  <si>
    <t>10.199.934/0001-58</t>
  </si>
  <si>
    <t>Bahia AM Valuation FIC FIA</t>
  </si>
  <si>
    <t>09.635.172/0001-06</t>
  </si>
  <si>
    <t>ARX Income FIC FIA</t>
  </si>
  <si>
    <t>03.168.062/0001-03</t>
  </si>
  <si>
    <t>BRAM Prime Small Cap FIC FIA</t>
  </si>
  <si>
    <t>02.763.602/0001-26</t>
  </si>
  <si>
    <t>XP Investor FIA</t>
  </si>
  <si>
    <t>07.152.170/0001-30</t>
  </si>
  <si>
    <t>Quantitas Montecristo BDR Nível I FIA</t>
  </si>
  <si>
    <t>11.451.917/0001-29</t>
  </si>
  <si>
    <t>Itaú Valuation IB FIC FIA</t>
  </si>
  <si>
    <t>04.350.787/0001-72</t>
  </si>
  <si>
    <t>Oceana Selection FIC FIA</t>
  </si>
  <si>
    <t>17.157.131/0001-80</t>
  </si>
  <si>
    <t>4UM Small Caps FIA</t>
  </si>
  <si>
    <t>09.550.197/0001-07</t>
  </si>
  <si>
    <t>SPX Patriot FIC FIA</t>
  </si>
  <si>
    <t>15.334.585/0001-53</t>
  </si>
  <si>
    <t>SFA EAC BDR Nível I FIC FIA</t>
  </si>
  <si>
    <t>07.187.517/0001-80</t>
  </si>
  <si>
    <t>Vinci Fatorial Dinâmico FIA</t>
  </si>
  <si>
    <t>23.875.817/0001-09</t>
  </si>
  <si>
    <t>Neo Future FIC FIA</t>
  </si>
  <si>
    <t>16.816.153/0001-41</t>
  </si>
  <si>
    <t>BNP Paribas Discovery FIA</t>
  </si>
  <si>
    <t>09.577.098/0001-19</t>
  </si>
  <si>
    <t>Próprio Capital FIA</t>
  </si>
  <si>
    <t>10.756.685/0001-54</t>
  </si>
  <si>
    <t>Itaú ACE Dividendos FIC FIA</t>
  </si>
  <si>
    <t>06.258.544/0001-34</t>
  </si>
  <si>
    <t>BC 30 FIC FIA</t>
  </si>
  <si>
    <t>14.866.273/0001-28</t>
  </si>
  <si>
    <t>Bresser Ações FIC FIA</t>
  </si>
  <si>
    <t>06.070.574/0001-12</t>
  </si>
  <si>
    <t>Itaú Ibovespa Ativo FIC FIA</t>
  </si>
  <si>
    <t>67.976.423/0001-12</t>
  </si>
  <si>
    <t>Schroder Sicredi Ibovespa FIA</t>
  </si>
  <si>
    <t>06.051.151/0001-55</t>
  </si>
  <si>
    <t>Safra Lagrange I BDR-Nível I FIC FIA</t>
  </si>
  <si>
    <t>08.892.932/0001-06</t>
  </si>
  <si>
    <t>Caixa Small Caps Ativo FIA</t>
  </si>
  <si>
    <t>15.154.220/0001-47</t>
  </si>
  <si>
    <t>AZ Quest Ações FIC FIA</t>
  </si>
  <si>
    <t>07.279.657/0001-89</t>
  </si>
  <si>
    <t>Butiá Fundamental FIC FIA</t>
  </si>
  <si>
    <t>22.344.837/0001-90</t>
  </si>
  <si>
    <t>Franklin Valor e Liquidez FVL FIC FIA</t>
  </si>
  <si>
    <t>02.895.694/0001-06</t>
  </si>
  <si>
    <t>BRAM Dividendos FIA</t>
  </si>
  <si>
    <t>06.916.384/0001-73</t>
  </si>
  <si>
    <t>BRAM Ibovespa Valuation FIC FIA</t>
  </si>
  <si>
    <t>11.675.309/0001-06</t>
  </si>
  <si>
    <t>Squadra Long Only STR FIC FIA</t>
  </si>
  <si>
    <t>16.478.741/0001-12</t>
  </si>
  <si>
    <t>Constellation Institucional FIC FIA</t>
  </si>
  <si>
    <t>16.948.298/0001-04</t>
  </si>
  <si>
    <t>Santander Seleção Cresc Senior FIC FIA</t>
  </si>
  <si>
    <t>02.436.763/0001-05</t>
  </si>
  <si>
    <t>BNP Small Caps FIA</t>
  </si>
  <si>
    <t>11.108.013/0001-03</t>
  </si>
  <si>
    <t>SPX Apache FIC FIA</t>
  </si>
  <si>
    <t>16.565.056/0001-23</t>
  </si>
  <si>
    <t>Daycoval Ibovespa Ativo FIA</t>
  </si>
  <si>
    <t>13.155.995/0001-01</t>
  </si>
  <si>
    <t>Forpus Ações FIC FIA</t>
  </si>
  <si>
    <t>21.917.184/0001-29</t>
  </si>
  <si>
    <t>Impacto Valuation BDR Nível I FIA</t>
  </si>
  <si>
    <t>08.140.054/0001-64</t>
  </si>
  <si>
    <t>Claritas Valor Feeder FIC FIA</t>
  </si>
  <si>
    <t>11.403.850/0001-57</t>
  </si>
  <si>
    <t>BRAM Bradesco H Dividendos FIA</t>
  </si>
  <si>
    <t>02.138.442/0001-24</t>
  </si>
  <si>
    <t>Set FIA</t>
  </si>
  <si>
    <t>02.444.266/0001-59</t>
  </si>
  <si>
    <t>Tagus Fundamental FIA</t>
  </si>
  <si>
    <t>03.618.010/0001-83</t>
  </si>
  <si>
    <t>AF Invest Minas FIA</t>
  </si>
  <si>
    <t>11.209.172/0001-96</t>
  </si>
  <si>
    <t>BB Small Caps FIC FIA</t>
  </si>
  <si>
    <t>05.100.221/0001-55</t>
  </si>
  <si>
    <t>BRAM Prime Active FIC FIA</t>
  </si>
  <si>
    <t>54.069.422/0001-42</t>
  </si>
  <si>
    <t>Solis Argus FIC FIA</t>
  </si>
  <si>
    <t>11.734.024/0001-90</t>
  </si>
  <si>
    <t>Órama Tático FIM</t>
  </si>
  <si>
    <t>13.966.586/0001-95</t>
  </si>
  <si>
    <t>Bogari Value FIC FIA</t>
  </si>
  <si>
    <t>08.323.402/0001-39</t>
  </si>
  <si>
    <t>BRAM Prime Seleção FIC FIA</t>
  </si>
  <si>
    <t>08.674.801/0001-44</t>
  </si>
  <si>
    <t>Icatu Vanguarda Dividendos FIA</t>
  </si>
  <si>
    <t>08.279.304/0001-41</t>
  </si>
  <si>
    <t>Apex 30 FIC FIA</t>
  </si>
  <si>
    <t>15.862.830/0001-03</t>
  </si>
  <si>
    <t>BB Ações Alocação ETF FIA</t>
  </si>
  <si>
    <t>06.251.554/0001-48</t>
  </si>
  <si>
    <t>Perfin Foresight Institucional FIC FIA</t>
  </si>
  <si>
    <t>10.608.762/0001-29</t>
  </si>
  <si>
    <t>Cardinal Partners FIA</t>
  </si>
  <si>
    <t>19.773.986/0001-60</t>
  </si>
  <si>
    <t>Skopos Blue Birds Top Pix FIA</t>
  </si>
  <si>
    <t>05.969.595/0001-01</t>
  </si>
  <si>
    <t>Itau Ações IBrX Ativo FIC FIA</t>
  </si>
  <si>
    <t>54.486.055/0001-82</t>
  </si>
  <si>
    <t>Itaú Personnalité IBrX Ativo FIC FIA</t>
  </si>
  <si>
    <t>56.573.470/0001-07</t>
  </si>
  <si>
    <t>Somma Brasil FIA</t>
  </si>
  <si>
    <t>14.550.994/0001-24</t>
  </si>
  <si>
    <t>Occam FIC FIA</t>
  </si>
  <si>
    <t>11.628.883/0001-03</t>
  </si>
  <si>
    <t>BRAM IS Sustentabilidade Empresarial FIA</t>
  </si>
  <si>
    <t>07.187.751/0001-08</t>
  </si>
  <si>
    <t>Itau Ações Blue FIC FIA</t>
  </si>
  <si>
    <t>29.546.256/0001-80</t>
  </si>
  <si>
    <t>Itaú Ibovespa Select FIC FIA</t>
  </si>
  <si>
    <t>53.633.558/0001-70</t>
  </si>
  <si>
    <t>XP Investor Dividendos FIA</t>
  </si>
  <si>
    <t>16.575.255/0001-12</t>
  </si>
  <si>
    <t>Banrisul Infra FIA</t>
  </si>
  <si>
    <t>02.131.724/0001-08</t>
  </si>
  <si>
    <t>Atmos Institucional FIC FIA</t>
  </si>
  <si>
    <t>15.578.434/0001-40</t>
  </si>
  <si>
    <t>Santander Dividendos FIC FIA</t>
  </si>
  <si>
    <t>13.455.174/0001-90</t>
  </si>
  <si>
    <t>Studio 30 FIC FIA</t>
  </si>
  <si>
    <t>17.301.119/0001-05</t>
  </si>
  <si>
    <t>Arazul Cardinal Partners Renoir FIA</t>
  </si>
  <si>
    <t>04.812.385/0001-42</t>
  </si>
  <si>
    <t>Schroder Ibovespa Plus FIC FIA</t>
  </si>
  <si>
    <t>07.584.202/0001-77</t>
  </si>
  <si>
    <t>Atmos Ações FIC FIA</t>
  </si>
  <si>
    <t>11.145.320/0001-56</t>
  </si>
  <si>
    <t>BB Ações Seleção Fatorial FIC FIA</t>
  </si>
  <si>
    <t>07.882.792/0001-14</t>
  </si>
  <si>
    <t>BRAM Ágora Bolsa FIC FIA</t>
  </si>
  <si>
    <t>08.909.429/0001-08</t>
  </si>
  <si>
    <t>Opportunity Selection FIC FIA</t>
  </si>
  <si>
    <t>13.106.983/0001-97</t>
  </si>
  <si>
    <t>Mos FIA</t>
  </si>
  <si>
    <t>08.869.576/0001-00</t>
  </si>
  <si>
    <t>Pacífico Mantaro Ações FIC FIA</t>
  </si>
  <si>
    <t>14.083.797/0001-42</t>
  </si>
  <si>
    <t>Greenwich Spider FIA</t>
  </si>
  <si>
    <t>18.079.255/0001-57</t>
  </si>
  <si>
    <t>Franklin Maxi Ações FIA</t>
  </si>
  <si>
    <t>09.217.033/0001-62</t>
  </si>
  <si>
    <t>Western Asset Valuation FIA</t>
  </si>
  <si>
    <t>09.087.523/0001-91</t>
  </si>
  <si>
    <t>BRAM Multi Setorial FIA</t>
  </si>
  <si>
    <t>96.498.654/0001-66</t>
  </si>
  <si>
    <t>Trilha Empyreo FIA</t>
  </si>
  <si>
    <t>02.480.563/0001-50</t>
  </si>
  <si>
    <t>Alfa Ações Premium FIA</t>
  </si>
  <si>
    <t>00.575.922/0001-27</t>
  </si>
  <si>
    <t>ARX Long Term FIC FIA</t>
  </si>
  <si>
    <t>10.237.480/0001-62</t>
  </si>
  <si>
    <t>STK Long Only FIA</t>
  </si>
  <si>
    <t>17.164.804/0001-29</t>
  </si>
  <si>
    <t>BTG Andromeda FIA</t>
  </si>
  <si>
    <t>40.428.039/0001-29</t>
  </si>
  <si>
    <t>Fama FIC FIA</t>
  </si>
  <si>
    <t>00.601.692/0001-23</t>
  </si>
  <si>
    <t>Lis Value FIA</t>
  </si>
  <si>
    <t>24.325.422/0001-03</t>
  </si>
  <si>
    <t>Sharp Equity Value Feeder FIC FIA</t>
  </si>
  <si>
    <t>12.565.159/0001-32</t>
  </si>
  <si>
    <t>Guide Ações FIA</t>
  </si>
  <si>
    <t>02.748.688/0001-18</t>
  </si>
  <si>
    <t>Grou Ace Capital Abs Institucnl FIC FIA</t>
  </si>
  <si>
    <t>07.124.064/0001-43</t>
  </si>
  <si>
    <t>Vinci Seleção FIA</t>
  </si>
  <si>
    <t>12.287.682/0001-44</t>
  </si>
  <si>
    <t>CTM Estrategia Bdr Nível I FIA</t>
  </si>
  <si>
    <t>18.558.694/0001-42</t>
  </si>
  <si>
    <t>Sharp Equity Value Institucional FIA</t>
  </si>
  <si>
    <t>17.898.650/0001-07</t>
  </si>
  <si>
    <t>Trópico Value FIA</t>
  </si>
  <si>
    <t>05.382.556/0001-03</t>
  </si>
  <si>
    <t>3G Radar 60 FIC FIA</t>
  </si>
  <si>
    <t>18.295.384/0001-82</t>
  </si>
  <si>
    <t>BTG Absoluto Institucional FIC FIA</t>
  </si>
  <si>
    <t>11.977.794/0001-64</t>
  </si>
  <si>
    <t>BB Retorno Total FIC FIA</t>
  </si>
  <si>
    <t>09.005.805/0001-00</t>
  </si>
  <si>
    <t>Kadima Equities FIC FIA</t>
  </si>
  <si>
    <t>12.845.796/0001-62</t>
  </si>
  <si>
    <t>Hix Capital Institucional FIC FIA</t>
  </si>
  <si>
    <t>22.662.135/0001-55</t>
  </si>
  <si>
    <t>Atlas One FIC FIA</t>
  </si>
  <si>
    <t>13.083.227/0001-90</t>
  </si>
  <si>
    <t>BB Dual Strategy Private FIC FIA</t>
  </si>
  <si>
    <t>18.690.918/0001-75</t>
  </si>
  <si>
    <t>Western Dividend Yield FIA</t>
  </si>
  <si>
    <t>09.087.483/0001-88</t>
  </si>
  <si>
    <t>BRAM H Small Caps FIC FIA</t>
  </si>
  <si>
    <t>08.154.725/0001-46</t>
  </si>
  <si>
    <t>Western Asset Seleção FIC FIA</t>
  </si>
  <si>
    <t>07.892.305/0001-02</t>
  </si>
  <si>
    <t>Studio Institucional FIC FIA</t>
  </si>
  <si>
    <t>11.225.767/0001-35</t>
  </si>
  <si>
    <t>Cultinvest Valor Livre FIA</t>
  </si>
  <si>
    <t>11.961.161/0001-68</t>
  </si>
  <si>
    <t>Porto Seguro Porto Alisios FIC FIA</t>
  </si>
  <si>
    <t>00.398.561/0001-90</t>
  </si>
  <si>
    <t>Módulo I FIC FIA</t>
  </si>
  <si>
    <t>19.186.860/0001-90</t>
  </si>
  <si>
    <t>4UM Marlim Dividendos FIA</t>
  </si>
  <si>
    <t>09.599.346/0001-22</t>
  </si>
  <si>
    <t>JGP Long Only FIC FIA</t>
  </si>
  <si>
    <t>11.228.311/0001-29</t>
  </si>
  <si>
    <t>CSHG Portfolio Ações FIC FIA</t>
  </si>
  <si>
    <t>20.216.083/0001-68</t>
  </si>
  <si>
    <t>JBI Focus FIC FIA</t>
  </si>
  <si>
    <t>07.266.253/0001-50</t>
  </si>
  <si>
    <t>Western Dividendos FIC FIA</t>
  </si>
  <si>
    <t>67.845.909/0001-11</t>
  </si>
  <si>
    <t>Athena Total Return II FIC FIA</t>
  </si>
  <si>
    <t>23.186.344/0001-32</t>
  </si>
  <si>
    <t>BTG Multi Ações FIA</t>
  </si>
  <si>
    <t>08.623.557/0001-90</t>
  </si>
  <si>
    <t>Queluz Valor FIA</t>
  </si>
  <si>
    <t>09.289.072/0001-75</t>
  </si>
  <si>
    <t>Banrisul Performance FIA</t>
  </si>
  <si>
    <t>97.261.093/0001-40</t>
  </si>
  <si>
    <t>BNB Seleção FIA</t>
  </si>
  <si>
    <t>63.375.216/0001-51</t>
  </si>
  <si>
    <t>Prumo Capital BDR Nível I FIA</t>
  </si>
  <si>
    <t>16.987.508/0001-65</t>
  </si>
  <si>
    <t>Opportunity Logica II FIC FIA</t>
  </si>
  <si>
    <t>00.185.259/0001-54</t>
  </si>
  <si>
    <t>BTG Absoluto FIC FIA</t>
  </si>
  <si>
    <t>09.120.774/0001-20</t>
  </si>
  <si>
    <t>Itaú Small Cap Valuation FIC FIA</t>
  </si>
  <si>
    <t>01.063.897/0001-65</t>
  </si>
  <si>
    <t>Núcleo Ações FIC FIA</t>
  </si>
  <si>
    <t>14.068.366/0001-07</t>
  </si>
  <si>
    <t>Dynamo Cougar FIC FIA</t>
  </si>
  <si>
    <t>73.232.530/0001-39</t>
  </si>
  <si>
    <t>BNP Action FIC FIA</t>
  </si>
  <si>
    <t>12.239.939/0001-92</t>
  </si>
  <si>
    <t>Mongeral Mag ll FIA</t>
  </si>
  <si>
    <t>16.961.689/0001-50</t>
  </si>
  <si>
    <t>Verde CSHG FIC FIA</t>
  </si>
  <si>
    <t>05.586.710/0001-69</t>
  </si>
  <si>
    <t>Verde Valor Dividendos FIA</t>
  </si>
  <si>
    <t>11.372.045/0001-03</t>
  </si>
  <si>
    <t>Safra Selection FIC FIA</t>
  </si>
  <si>
    <t>06.234.360/0001-34</t>
  </si>
  <si>
    <t>BB Dividendos FIC FIA</t>
  </si>
  <si>
    <t>05.100.191/0001-87</t>
  </si>
  <si>
    <t>SPX Falcon FIC FIA</t>
  </si>
  <si>
    <t>16.617.768/0001-49</t>
  </si>
  <si>
    <t>Safra Equity Portfolio FIC FIA</t>
  </si>
  <si>
    <t>10.225.709/0001-49</t>
  </si>
  <si>
    <t>Frontier FIC FIA IE</t>
  </si>
  <si>
    <t>18.832.871/0001-37</t>
  </si>
  <si>
    <t>Argucia BDR Nível I FIA</t>
  </si>
  <si>
    <t>07.670.115/0001-32</t>
  </si>
  <si>
    <t>Vinci Gas Dividendos FIA</t>
  </si>
  <si>
    <t>07.488.106/0001-25</t>
  </si>
  <si>
    <t>NCH Maracanã FIA</t>
  </si>
  <si>
    <t>17.759.778/0001-81</t>
  </si>
  <si>
    <t>Itaú Small Cap FIC FIA</t>
  </si>
  <si>
    <t>06.234.238/0001-68</t>
  </si>
  <si>
    <t>Guepardo Institucional FIC FIA</t>
  </si>
  <si>
    <t>08.830.947/0001-31</t>
  </si>
  <si>
    <t>Velt 30 FIC FIA</t>
  </si>
  <si>
    <t>08.927.454/0001-14</t>
  </si>
  <si>
    <t>Hix Capital FIC FIA</t>
  </si>
  <si>
    <t>07.317.588/0001-50</t>
  </si>
  <si>
    <t>BTG Necton FIC FIA</t>
  </si>
  <si>
    <t>55.075.238/0001-78</t>
  </si>
  <si>
    <t>Fator Ações FIC FIA</t>
  </si>
  <si>
    <t>11.186.674/0001-49</t>
  </si>
  <si>
    <t>Andbank Value FIA</t>
  </si>
  <si>
    <t>11.225.903/0001-97</t>
  </si>
  <si>
    <t>Plural Ações FIC FIA</t>
  </si>
  <si>
    <t>01.675.497/0001-00</t>
  </si>
  <si>
    <t>BRAM Bradesco Prime SML Plus FIC FIA</t>
  </si>
  <si>
    <t>12.440.748/0001-94</t>
  </si>
  <si>
    <t>Safra Small Cap FIC FIA</t>
  </si>
  <si>
    <t>05.857.973/0001-65</t>
  </si>
  <si>
    <t>Geral Asset Long Term FIA</t>
  </si>
  <si>
    <t>04.163.555/0001-05</t>
  </si>
  <si>
    <t>Normandia Ori Capital I FIC FIA</t>
  </si>
  <si>
    <t>20.331.359/0001-59</t>
  </si>
  <si>
    <t>Plural Dividendos FIA</t>
  </si>
  <si>
    <t>11.898.280/0001-13</t>
  </si>
  <si>
    <t>Caixa Dividendos FIA</t>
  </si>
  <si>
    <t>05.900.798/0001-41</t>
  </si>
  <si>
    <t>BB Dividendos Midcaps FIC FIA</t>
  </si>
  <si>
    <t>14.213.331/0001-14</t>
  </si>
  <si>
    <t>IP Participações BDR Nível I FIC FIA</t>
  </si>
  <si>
    <t>29.544.764/0001-20</t>
  </si>
  <si>
    <t>BTG Dividendos FIC FIA</t>
  </si>
  <si>
    <t>09.290.813/0001-38</t>
  </si>
  <si>
    <t>IP Participações IPG BDR Nível I FIC FIA</t>
  </si>
  <si>
    <t>12.082.452/0001-49</t>
  </si>
  <si>
    <t>IP Pro BDR Nível I FIC FIA</t>
  </si>
  <si>
    <t>12.565.182/0001-27</t>
  </si>
  <si>
    <t>Itau Excelência Social Sustentvl FIC FIA</t>
  </si>
  <si>
    <t>06.215.101/0001-66</t>
  </si>
  <si>
    <t>BRAM H Sustentabilidade FIC FIA</t>
  </si>
  <si>
    <t>07.535.827/0001-49</t>
  </si>
  <si>
    <t>BB Sustentabilidade FIC FIA</t>
  </si>
  <si>
    <t>06.349.816/0001-01</t>
  </si>
  <si>
    <t>Fundamenta FIA</t>
  </si>
  <si>
    <t>12.184.246/0001-40</t>
  </si>
  <si>
    <t>Caixa Indexa-Ise FIA</t>
  </si>
  <si>
    <t>08.070.838/0001-63</t>
  </si>
  <si>
    <t>BTG Alpha FIA</t>
  </si>
  <si>
    <t>15.912.241/0001-84</t>
  </si>
  <si>
    <t>Santander Ethical Sustentb Spec FIC FIA</t>
  </si>
  <si>
    <t>04.616.277/0001-02</t>
  </si>
  <si>
    <t>Western Sustentabilidade Empresa FIC FIA</t>
  </si>
  <si>
    <t>29.413.945/0001-17</t>
  </si>
  <si>
    <t>Invexa Inter + IBOVESPA Ativo FIA</t>
  </si>
  <si>
    <t>24.874.367/0001-00</t>
  </si>
  <si>
    <t>Itaú Dunamis FIC FIA</t>
  </si>
  <si>
    <t>24.571.992/0001-75</t>
  </si>
  <si>
    <t>Kiron FIC FIA</t>
  </si>
  <si>
    <t>25.213.366/0001-70</t>
  </si>
  <si>
    <t>Mirante FIA</t>
  </si>
  <si>
    <t>25.246.355/0001-96</t>
  </si>
  <si>
    <t>Plural Ações Genial FIC FIA</t>
  </si>
  <si>
    <t>19.644.076/0001-88</t>
  </si>
  <si>
    <t>Reach Total Return FIC FIA</t>
  </si>
  <si>
    <t>26.362.460/0001-53</t>
  </si>
  <si>
    <t>Alaska Institucional FIA</t>
  </si>
  <si>
    <t>26.673.556/0001-32</t>
  </si>
  <si>
    <t>Sul América Total ESG IS FIA</t>
  </si>
  <si>
    <t>17.797.426/0001-10</t>
  </si>
  <si>
    <t>Leblon Ações II Institucional FIC FIA</t>
  </si>
  <si>
    <t>26.768.800/0001-40</t>
  </si>
  <si>
    <t>BRAM Private Long Only FIC FIA</t>
  </si>
  <si>
    <t>26.315.550/0001-93</t>
  </si>
  <si>
    <t>Ibiuna Equities 30 FIC FIA</t>
  </si>
  <si>
    <t>26.243.348/0001-01</t>
  </si>
  <si>
    <t>Neo Navitas B FIC FIA</t>
  </si>
  <si>
    <t>26.218.614/0001-38</t>
  </si>
  <si>
    <t>Tera Equity FIA</t>
  </si>
  <si>
    <t>26.813.771/0001-91</t>
  </si>
  <si>
    <t>Truxt I Valor FIC FIA</t>
  </si>
  <si>
    <t>26.269.603/0001-87</t>
  </si>
  <si>
    <t>Rio Ações FIA</t>
  </si>
  <si>
    <t>27.250.923/0001-58</t>
  </si>
  <si>
    <t>Monetus BDR Nivel I FIA</t>
  </si>
  <si>
    <t>13.033.721/0001-40</t>
  </si>
  <si>
    <t>Iridium Rhino FIA</t>
  </si>
  <si>
    <t>13.504.068/0001-50</t>
  </si>
  <si>
    <t>BRAM Estratégia Ibovespa Ativo FIC FIA</t>
  </si>
  <si>
    <t>26.315.539/0001-23</t>
  </si>
  <si>
    <t>Truxt I Valor Institucional FIC FIA</t>
  </si>
  <si>
    <t>26.277.595/0001-10</t>
  </si>
  <si>
    <t>RPS Selection FIC FIA</t>
  </si>
  <si>
    <t>27.783.868/0001-61</t>
  </si>
  <si>
    <t>BB Saúde e Bem Estar FIC FIA</t>
  </si>
  <si>
    <t>27.565.832/0001-01</t>
  </si>
  <si>
    <t>Kapitalo Tarkus FIC FIA</t>
  </si>
  <si>
    <t>28.747.685/0001-53</t>
  </si>
  <si>
    <t>RJI Wegos Valor FIA</t>
  </si>
  <si>
    <t>28.695.121/0001-14</t>
  </si>
  <si>
    <t>XP Investor Ibovespa Ativo FIC FIA</t>
  </si>
  <si>
    <t>28.122.142/0001-40</t>
  </si>
  <si>
    <t>Miles Virtus I FIC FIA</t>
  </si>
  <si>
    <t>28.407.875/0001-21</t>
  </si>
  <si>
    <t>BB Ações Valor FIC FIA</t>
  </si>
  <si>
    <t>29.258.294/0001-38</t>
  </si>
  <si>
    <t>Santander Seleção Crescimento FIC FIA</t>
  </si>
  <si>
    <t>29.549.642/0001-26</t>
  </si>
  <si>
    <t>Trígono Flagship Small Caps FIC FIA</t>
  </si>
  <si>
    <t>29.177.013/0001-12</t>
  </si>
  <si>
    <t>Trígono Delphos Income FIC FIA</t>
  </si>
  <si>
    <t>29.177.024/0001-00</t>
  </si>
  <si>
    <t>Warren Brasil FIA</t>
  </si>
  <si>
    <t>29.577.652/0001-75</t>
  </si>
  <si>
    <t>Trígono Verbier FIC FIA IE</t>
  </si>
  <si>
    <t>08.968.733/0001-26</t>
  </si>
  <si>
    <t>BB Equidade IS FIC FIA</t>
  </si>
  <si>
    <t>30.530.779/0001-18</t>
  </si>
  <si>
    <t>Vinland Long Only FIC FIA</t>
  </si>
  <si>
    <t>30.593.403/0001-52</t>
  </si>
  <si>
    <t>Tork Long Only Institucional FIC FIA</t>
  </si>
  <si>
    <t>31.533.145/0001-81</t>
  </si>
  <si>
    <t>Tork FIC FIA</t>
  </si>
  <si>
    <t>31.493.876/0001-40</t>
  </si>
  <si>
    <t>XP Trend Ibovespa Alavancado FIA</t>
  </si>
  <si>
    <t>31.936.857/0001-41</t>
  </si>
  <si>
    <t>Versa Institucional FIA</t>
  </si>
  <si>
    <t>31.132.367/0001-92</t>
  </si>
  <si>
    <t>Lifetime Graphene FIA</t>
  </si>
  <si>
    <t>31.146.414/0001-57</t>
  </si>
  <si>
    <t>Dahlia FIC FIA</t>
  </si>
  <si>
    <t>30.858.733/0001-22</t>
  </si>
  <si>
    <t>BRAM Estratégia Dividendos FIC FIA</t>
  </si>
  <si>
    <t>32.312.071/0001-16</t>
  </si>
  <si>
    <t>Itaú Olimpo FIC FIA</t>
  </si>
  <si>
    <t>32.246.546/0001-13</t>
  </si>
  <si>
    <t>Safra Ações Livre FIC FIA</t>
  </si>
  <si>
    <t>32.666.326/0001-49</t>
  </si>
  <si>
    <t>Avantgarde Multifatores FIA</t>
  </si>
  <si>
    <t>32.065.814/0001-09</t>
  </si>
  <si>
    <t>Caixa Livre Quantitativo FIC FIA</t>
  </si>
  <si>
    <t>22.791.154/0001-81</t>
  </si>
  <si>
    <t>BRAM Asset Small Caps FIC FIA</t>
  </si>
  <si>
    <t>34.054.867/0001-41</t>
  </si>
  <si>
    <t>BRAM Estratégia Small Caps FIC FIA</t>
  </si>
  <si>
    <t>32.387.983/0001-57</t>
  </si>
  <si>
    <t>Vitreo Empiricus Mab FIA</t>
  </si>
  <si>
    <t>33.953.227/0001-00</t>
  </si>
  <si>
    <t>BRAM Ágora Dividendos Index FIA</t>
  </si>
  <si>
    <t>34.109.663/0001-60</t>
  </si>
  <si>
    <t>Kinea Gama FIC FIA</t>
  </si>
  <si>
    <t>35.372.675/0001-46</t>
  </si>
  <si>
    <t>Itaú Ações Sirius FIC FIA</t>
  </si>
  <si>
    <t>35.495.706/0001-56</t>
  </si>
  <si>
    <t>BRAM Ágora Arrojada Index FIA</t>
  </si>
  <si>
    <t>34.109.690/0001-33</t>
  </si>
  <si>
    <t>BRAM Ágora Top 10 Index FIA</t>
  </si>
  <si>
    <t>34.109.668/0001-93</t>
  </si>
  <si>
    <t>Vitreo Empiricus Oport de uma Vida FIA</t>
  </si>
  <si>
    <t>34.218.763/0001-25</t>
  </si>
  <si>
    <t>BRAM Ágora Small Caps Index FIA</t>
  </si>
  <si>
    <t>34.109.677/0001-84</t>
  </si>
  <si>
    <t>Exploritas Latam FIC FIA</t>
  </si>
  <si>
    <t>35.725.802/0001-43</t>
  </si>
  <si>
    <t>Santa Fé Scorpius FIA</t>
  </si>
  <si>
    <t>34.658.702/0001-89</t>
  </si>
  <si>
    <t>Skopos Inv Ações Alpha FIA</t>
  </si>
  <si>
    <t>35.726.822/0001-39</t>
  </si>
  <si>
    <t>Planalto Capital FIA</t>
  </si>
  <si>
    <t>35.868.759/0001-75</t>
  </si>
  <si>
    <t>V8 Veyron Smart Beta FIC FIA</t>
  </si>
  <si>
    <t>35.948.858/0001-67</t>
  </si>
  <si>
    <t>Tyton Ações FIC FIA</t>
  </si>
  <si>
    <t>35.471.548/0001-02</t>
  </si>
  <si>
    <t>Alpha Key FIC FIA</t>
  </si>
  <si>
    <t>34.839.385/0001-05</t>
  </si>
  <si>
    <t>Vitreo Microcap Alert FIA</t>
  </si>
  <si>
    <t>35.780.039/0001-53</t>
  </si>
  <si>
    <t>Ações_Sharpe</t>
  </si>
  <si>
    <t>Ações_Ord</t>
  </si>
  <si>
    <t>Ações_Pontos</t>
  </si>
  <si>
    <t>Ações_Prep</t>
  </si>
  <si>
    <t>Ações_Nota</t>
  </si>
  <si>
    <r>
      <rPr>
        <sz val="10"/>
        <color indexed="8"/>
        <rFont val="Verdana"/>
      </rPr>
      <t>Organon FIC FIA</t>
    </r>
  </si>
  <si>
    <r>
      <rPr>
        <sz val="10"/>
        <color indexed="8"/>
        <rFont val="Verdana"/>
      </rPr>
      <t>17.400.251/0001-66</t>
    </r>
  </si>
  <si>
    <r>
      <rPr>
        <sz val="10"/>
        <color indexed="8"/>
        <rFont val="Verdana"/>
      </rPr>
      <t>Alaska Black BDR Nível I FIC FIA</t>
    </r>
  </si>
  <si>
    <r>
      <rPr>
        <sz val="10"/>
        <color indexed="8"/>
        <rFont val="Verdana"/>
      </rPr>
      <t>12.987.743/0001-86</t>
    </r>
  </si>
  <si>
    <r>
      <rPr>
        <sz val="10"/>
        <color indexed="8"/>
        <rFont val="Verdana"/>
      </rPr>
      <t>Zenith Hayp FIA</t>
    </r>
  </si>
  <si>
    <r>
      <rPr>
        <sz val="10"/>
        <color indexed="8"/>
        <rFont val="Verdana"/>
      </rPr>
      <t>10.292.302/0001-34</t>
    </r>
  </si>
  <si>
    <r>
      <rPr>
        <sz val="10"/>
        <color indexed="8"/>
        <rFont val="Verdana"/>
      </rPr>
      <t>GTI Dimona Brasil FIA</t>
    </r>
  </si>
  <si>
    <r>
      <rPr>
        <sz val="10"/>
        <color indexed="8"/>
        <rFont val="Verdana"/>
      </rPr>
      <t>09.143.435/0001-60</t>
    </r>
  </si>
  <si>
    <r>
      <rPr>
        <sz val="10"/>
        <color indexed="8"/>
        <rFont val="Verdana"/>
      </rPr>
      <t>Biguá Venture Value FIA</t>
    </r>
  </si>
  <si>
    <r>
      <rPr>
        <sz val="10"/>
        <color indexed="8"/>
        <rFont val="Verdana"/>
      </rPr>
      <t>11.447.072/0001-06</t>
    </r>
  </si>
  <si>
    <r>
      <rPr>
        <sz val="10"/>
        <color indexed="8"/>
        <rFont val="Verdana"/>
      </rPr>
      <t>Moat Capital FIC FIA</t>
    </r>
  </si>
  <si>
    <r>
      <rPr>
        <sz val="10"/>
        <color indexed="8"/>
        <rFont val="Verdana"/>
      </rPr>
      <t>20.658.576/0001-58</t>
    </r>
  </si>
  <si>
    <r>
      <rPr>
        <sz val="10"/>
        <color indexed="8"/>
        <rFont val="Verdana"/>
      </rPr>
      <t>E2M Intrust FIA</t>
    </r>
  </si>
  <si>
    <r>
      <rPr>
        <sz val="10"/>
        <color indexed="8"/>
        <rFont val="Verdana"/>
      </rPr>
      <t>07.195.440/0001-90</t>
    </r>
  </si>
  <si>
    <r>
      <rPr>
        <sz val="10"/>
        <color indexed="8"/>
        <rFont val="Verdana"/>
      </rPr>
      <t>Charles River FIA</t>
    </r>
  </si>
  <si>
    <r>
      <rPr>
        <sz val="10"/>
        <color indexed="8"/>
        <rFont val="Verdana"/>
      </rPr>
      <t>14.438.229/0001-17</t>
    </r>
  </si>
  <si>
    <r>
      <rPr>
        <sz val="10"/>
        <color indexed="8"/>
        <rFont val="Verdana"/>
      </rPr>
      <t>Leblon Ações FIC FIA</t>
    </r>
  </si>
  <si>
    <r>
      <rPr>
        <sz val="10"/>
        <color indexed="8"/>
        <rFont val="Verdana"/>
      </rPr>
      <t>10.320.151/0001-80</t>
    </r>
  </si>
  <si>
    <r>
      <rPr>
        <sz val="10"/>
        <color indexed="8"/>
        <rFont val="Verdana"/>
      </rPr>
      <t>Tarpon GT FIC FIA</t>
    </r>
  </si>
  <si>
    <r>
      <rPr>
        <sz val="10"/>
        <color indexed="8"/>
        <rFont val="Verdana"/>
      </rPr>
      <t>22.232.927/0001-90</t>
    </r>
  </si>
  <si>
    <r>
      <rPr>
        <sz val="10"/>
        <color indexed="8"/>
        <rFont val="Verdana"/>
      </rPr>
      <t>Real Investor BDR Nível I FIC FIA</t>
    </r>
  </si>
  <si>
    <r>
      <rPr>
        <sz val="10"/>
        <color indexed="8"/>
        <rFont val="Verdana"/>
      </rPr>
      <t>10.500.884/0001-05</t>
    </r>
  </si>
  <si>
    <r>
      <rPr>
        <sz val="10"/>
        <color indexed="8"/>
        <rFont val="Verdana"/>
      </rPr>
      <t>Joule Value FIC FIA</t>
    </r>
  </si>
  <si>
    <r>
      <rPr>
        <sz val="10"/>
        <color indexed="8"/>
        <rFont val="Verdana"/>
      </rPr>
      <t>08.545.330/0001-74</t>
    </r>
  </si>
  <si>
    <r>
      <rPr>
        <sz val="10"/>
        <color indexed="8"/>
        <rFont val="Verdana"/>
      </rPr>
      <t>Zenith Vitória Régia FIA</t>
    </r>
  </si>
  <si>
    <r>
      <rPr>
        <sz val="10"/>
        <color indexed="8"/>
        <rFont val="Verdana"/>
      </rPr>
      <t>05.384.841/0001-63</t>
    </r>
  </si>
  <si>
    <r>
      <rPr>
        <sz val="10"/>
        <color indexed="8"/>
        <rFont val="Verdana"/>
      </rPr>
      <t>Ativa Pilotis FIA</t>
    </r>
  </si>
  <si>
    <r>
      <rPr>
        <sz val="10"/>
        <color indexed="8"/>
        <rFont val="Verdana"/>
      </rPr>
      <t>12.332.239/0001-48</t>
    </r>
  </si>
  <si>
    <r>
      <rPr>
        <sz val="10"/>
        <color indexed="8"/>
        <rFont val="Verdana"/>
      </rPr>
      <t>Vokin GBV Aconcágua FIC FIA</t>
    </r>
  </si>
  <si>
    <r>
      <rPr>
        <sz val="10"/>
        <color indexed="8"/>
        <rFont val="Verdana"/>
      </rPr>
      <t>13.962.947/0001-25</t>
    </r>
  </si>
  <si>
    <r>
      <rPr>
        <sz val="10"/>
        <color indexed="8"/>
        <rFont val="Verdana"/>
      </rPr>
      <t>Navi Institucional FIC FIA</t>
    </r>
  </si>
  <si>
    <r>
      <rPr>
        <sz val="10"/>
        <color indexed="8"/>
        <rFont val="Verdana"/>
      </rPr>
      <t>14.113.340/0001-33</t>
    </r>
  </si>
  <si>
    <r>
      <rPr>
        <sz val="10"/>
        <color indexed="8"/>
        <rFont val="Verdana"/>
      </rPr>
      <t>Mapfre Small FIA</t>
    </r>
  </si>
  <si>
    <r>
      <rPr>
        <sz val="10"/>
        <color indexed="8"/>
        <rFont val="Verdana"/>
      </rPr>
      <t>09.296.022/0001-15</t>
    </r>
  </si>
  <si>
    <r>
      <rPr>
        <sz val="10"/>
        <color indexed="8"/>
        <rFont val="Verdana"/>
      </rPr>
      <t>Finacap Mauritsstad FIA</t>
    </r>
  </si>
  <si>
    <r>
      <rPr>
        <sz val="10"/>
        <color indexed="8"/>
        <rFont val="Verdana"/>
      </rPr>
      <t>05.964.067/0001-60</t>
    </r>
  </si>
  <si>
    <r>
      <rPr>
        <sz val="10"/>
        <color indexed="8"/>
        <rFont val="Verdana"/>
      </rPr>
      <t>Zenith Executive Top FIA</t>
    </r>
  </si>
  <si>
    <r>
      <rPr>
        <sz val="10"/>
        <color indexed="8"/>
        <rFont val="Verdana"/>
      </rPr>
      <t>04.195.359/0001-12</t>
    </r>
  </si>
  <si>
    <r>
      <rPr>
        <sz val="10"/>
        <color indexed="8"/>
        <rFont val="Verdana"/>
      </rPr>
      <t>Meta Valor FIA</t>
    </r>
  </si>
  <si>
    <r>
      <rPr>
        <sz val="10"/>
        <color indexed="8"/>
        <rFont val="Verdana"/>
      </rPr>
      <t>07.899.238/0001-40</t>
    </r>
  </si>
  <si>
    <r>
      <rPr>
        <sz val="10"/>
        <color indexed="8"/>
        <rFont val="Verdana"/>
      </rPr>
      <t>Banrisul Ações FIA</t>
    </r>
  </si>
  <si>
    <r>
      <rPr>
        <sz val="10"/>
        <color indexed="8"/>
        <rFont val="Verdana"/>
      </rPr>
      <t>88.198.056/0001-43</t>
    </r>
  </si>
  <si>
    <r>
      <rPr>
        <sz val="10"/>
        <color indexed="8"/>
        <rFont val="Verdana"/>
      </rPr>
      <t>Equitas Selection FIC FIA</t>
    </r>
  </si>
  <si>
    <r>
      <rPr>
        <sz val="10"/>
        <color indexed="8"/>
        <rFont val="Verdana"/>
      </rPr>
      <t>12.004.203/0001-35</t>
    </r>
  </si>
  <si>
    <r>
      <rPr>
        <sz val="10"/>
        <color indexed="8"/>
        <rFont val="Verdana"/>
      </rPr>
      <t>Quasar Tropos FIA</t>
    </r>
  </si>
  <si>
    <r>
      <rPr>
        <sz val="10"/>
        <color indexed="8"/>
        <rFont val="Verdana"/>
      </rPr>
      <t>11.741.429/0001-56</t>
    </r>
  </si>
  <si>
    <r>
      <rPr>
        <sz val="10"/>
        <color indexed="8"/>
        <rFont val="Verdana"/>
      </rPr>
      <t>Sul América FV FIA</t>
    </r>
  </si>
  <si>
    <r>
      <rPr>
        <sz val="10"/>
        <color indexed="8"/>
        <rFont val="Verdana"/>
      </rPr>
      <t>13.001.237/0001-39</t>
    </r>
  </si>
  <si>
    <r>
      <rPr>
        <sz val="10"/>
        <color indexed="8"/>
        <rFont val="Verdana"/>
      </rPr>
      <t>Rio Verde Small Caps FIA</t>
    </r>
  </si>
  <si>
    <r>
      <rPr>
        <sz val="10"/>
        <color indexed="8"/>
        <rFont val="Verdana"/>
      </rPr>
      <t>07.420.595/0001-83</t>
    </r>
  </si>
  <si>
    <r>
      <rPr>
        <sz val="10"/>
        <color indexed="8"/>
        <rFont val="Verdana"/>
      </rPr>
      <t>Vinci Mosaico Institucional FIA</t>
    </r>
  </si>
  <si>
    <r>
      <rPr>
        <sz val="10"/>
        <color indexed="8"/>
        <rFont val="Verdana"/>
      </rPr>
      <t>28.470.587/0001-11</t>
    </r>
  </si>
  <si>
    <r>
      <rPr>
        <sz val="10"/>
        <color indexed="8"/>
        <rFont val="Verdana"/>
      </rPr>
      <t>Mapfre FIA</t>
    </r>
  </si>
  <si>
    <r>
      <rPr>
        <sz val="10"/>
        <color indexed="8"/>
        <rFont val="Verdana"/>
      </rPr>
      <t>09.296.009/0001-66</t>
    </r>
  </si>
  <si>
    <r>
      <rPr>
        <sz val="10"/>
        <color indexed="8"/>
        <rFont val="Verdana"/>
      </rPr>
      <t>Tempo Capital Manacá FIC FIA</t>
    </r>
  </si>
  <si>
    <r>
      <rPr>
        <sz val="10"/>
        <color indexed="8"/>
        <rFont val="Verdana"/>
      </rPr>
      <t>00.906.044/0001-85</t>
    </r>
  </si>
  <si>
    <r>
      <rPr>
        <sz val="10"/>
        <color indexed="8"/>
        <rFont val="Verdana"/>
      </rPr>
      <t>Itaú Phoenix I FIC FIA</t>
    </r>
  </si>
  <si>
    <r>
      <rPr>
        <sz val="10"/>
        <color indexed="8"/>
        <rFont val="Verdana"/>
      </rPr>
      <t>20.335.511/0001-71</t>
    </r>
  </si>
  <si>
    <r>
      <rPr>
        <sz val="10"/>
        <color indexed="8"/>
        <rFont val="Verdana"/>
      </rPr>
      <t>BRAM MID Small Caps FIA</t>
    </r>
  </si>
  <si>
    <r>
      <rPr>
        <sz val="10"/>
        <color indexed="8"/>
        <rFont val="Verdana"/>
      </rPr>
      <t>06.988.623/0001-09</t>
    </r>
  </si>
  <si>
    <r>
      <rPr>
        <sz val="10"/>
        <color indexed="8"/>
        <rFont val="Verdana"/>
      </rPr>
      <t>Vista FIC FIA</t>
    </r>
  </si>
  <si>
    <r>
      <rPr>
        <sz val="10"/>
        <color indexed="8"/>
        <rFont val="Verdana"/>
      </rPr>
      <t>21.329.166/0001-26</t>
    </r>
  </si>
  <si>
    <r>
      <rPr>
        <sz val="10"/>
        <color indexed="8"/>
        <rFont val="Verdana"/>
      </rPr>
      <t>Ventor Ações FIA</t>
    </r>
  </si>
  <si>
    <r>
      <rPr>
        <sz val="10"/>
        <color indexed="8"/>
        <rFont val="Verdana"/>
      </rPr>
      <t>10.643.371/0001-45</t>
    </r>
  </si>
  <si>
    <r>
      <rPr>
        <sz val="10"/>
        <color indexed="8"/>
        <rFont val="Verdana"/>
      </rPr>
      <t>Constância Fundamento FIA</t>
    </r>
  </si>
  <si>
    <r>
      <rPr>
        <sz val="10"/>
        <color indexed="8"/>
        <rFont val="Verdana"/>
      </rPr>
      <t>11.182.064/0001-77</t>
    </r>
  </si>
  <si>
    <r>
      <rPr>
        <sz val="10"/>
        <color indexed="8"/>
        <rFont val="Verdana"/>
      </rPr>
      <t>Reach FIA</t>
    </r>
  </si>
  <si>
    <r>
      <rPr>
        <sz val="10"/>
        <color indexed="8"/>
        <rFont val="Verdana"/>
      </rPr>
      <t>20.468.028/0001-65</t>
    </r>
  </si>
  <si>
    <r>
      <rPr>
        <sz val="10"/>
        <color indexed="8"/>
        <rFont val="Verdana"/>
      </rPr>
      <t>Multinvest FIA</t>
    </r>
  </si>
  <si>
    <r>
      <rPr>
        <sz val="10"/>
        <color indexed="8"/>
        <rFont val="Verdana"/>
      </rPr>
      <t>13.608.335/0001-39</t>
    </r>
  </si>
  <si>
    <r>
      <rPr>
        <sz val="10"/>
        <color indexed="8"/>
        <rFont val="Verdana"/>
      </rPr>
      <t>Sul América Equities FIA</t>
    </r>
  </si>
  <si>
    <r>
      <rPr>
        <sz val="10"/>
        <color indexed="8"/>
        <rFont val="Verdana"/>
      </rPr>
      <t>11.458.144/0001-02</t>
    </r>
  </si>
  <si>
    <r>
      <rPr>
        <sz val="10"/>
        <color indexed="8"/>
        <rFont val="Verdana"/>
      </rPr>
      <t>Polo I FIC FIA</t>
    </r>
  </si>
  <si>
    <r>
      <rPr>
        <sz val="10"/>
        <color indexed="8"/>
        <rFont val="Verdana"/>
      </rPr>
      <t>05.605.879/0001-19</t>
    </r>
  </si>
  <si>
    <r>
      <rPr>
        <sz val="10"/>
        <color indexed="8"/>
        <rFont val="Verdana"/>
      </rPr>
      <t>Indie FIC FIA</t>
    </r>
  </si>
  <si>
    <r>
      <rPr>
        <sz val="10"/>
        <color indexed="8"/>
        <rFont val="Verdana"/>
      </rPr>
      <t>17.335.646/0001-22</t>
    </r>
  </si>
  <si>
    <r>
      <rPr>
        <sz val="10"/>
        <color indexed="8"/>
        <rFont val="Verdana"/>
      </rPr>
      <t>Itaú Momento 30 FIC FIA</t>
    </r>
  </si>
  <si>
    <r>
      <rPr>
        <sz val="10"/>
        <color indexed="8"/>
        <rFont val="Verdana"/>
      </rPr>
      <t>16.718.302/0001-30</t>
    </r>
  </si>
  <si>
    <r>
      <rPr>
        <sz val="10"/>
        <color indexed="8"/>
        <rFont val="Verdana"/>
      </rPr>
      <t>Bahia AM Smid Caps Valor FIC FIA</t>
    </r>
  </si>
  <si>
    <r>
      <rPr>
        <sz val="10"/>
        <color indexed="8"/>
        <rFont val="Verdana"/>
      </rPr>
      <t>08.892.340/0001-86</t>
    </r>
  </si>
  <si>
    <r>
      <rPr>
        <sz val="10"/>
        <color indexed="8"/>
        <rFont val="Verdana"/>
      </rPr>
      <t>AZ Quest Small Mid Caps FIC FIA</t>
    </r>
  </si>
  <si>
    <r>
      <rPr>
        <sz val="10"/>
        <color indexed="8"/>
        <rFont val="Verdana"/>
      </rPr>
      <t>11.392.165/0001-72</t>
    </r>
  </si>
  <si>
    <r>
      <rPr>
        <sz val="10"/>
        <color indexed="8"/>
        <rFont val="Verdana"/>
      </rPr>
      <t>Banrisul Dividendos FIA</t>
    </r>
  </si>
  <si>
    <r>
      <rPr>
        <sz val="10"/>
        <color indexed="8"/>
        <rFont val="Verdana"/>
      </rPr>
      <t>10.199.934/0001-58</t>
    </r>
  </si>
  <si>
    <r>
      <rPr>
        <sz val="10"/>
        <color indexed="8"/>
        <rFont val="Verdana"/>
      </rPr>
      <t>Bahia AM Valuation FIC FIA</t>
    </r>
  </si>
  <si>
    <r>
      <rPr>
        <sz val="10"/>
        <color indexed="8"/>
        <rFont val="Verdana"/>
      </rPr>
      <t>09.635.172/0001-06</t>
    </r>
  </si>
  <si>
    <r>
      <rPr>
        <sz val="10"/>
        <color indexed="8"/>
        <rFont val="Verdana"/>
      </rPr>
      <t>ARX Income FIC FIA</t>
    </r>
  </si>
  <si>
    <r>
      <rPr>
        <sz val="10"/>
        <color indexed="8"/>
        <rFont val="Verdana"/>
      </rPr>
      <t>03.168.062/0001-03</t>
    </r>
  </si>
  <si>
    <r>
      <rPr>
        <sz val="10"/>
        <color indexed="8"/>
        <rFont val="Verdana"/>
      </rPr>
      <t>BRAM Prime Small Cap FIC FIA</t>
    </r>
  </si>
  <si>
    <r>
      <rPr>
        <sz val="10"/>
        <color indexed="8"/>
        <rFont val="Verdana"/>
      </rPr>
      <t>02.763.602/0001-26</t>
    </r>
  </si>
  <si>
    <r>
      <rPr>
        <sz val="10"/>
        <color indexed="8"/>
        <rFont val="Verdana"/>
      </rPr>
      <t>XP Investor FIA</t>
    </r>
  </si>
  <si>
    <r>
      <rPr>
        <sz val="10"/>
        <color indexed="8"/>
        <rFont val="Verdana"/>
      </rPr>
      <t>07.152.170/0001-30</t>
    </r>
  </si>
  <si>
    <r>
      <rPr>
        <sz val="10"/>
        <color indexed="8"/>
        <rFont val="Verdana"/>
      </rPr>
      <t>Quantitas Montecristo BDR Nível I FIA</t>
    </r>
  </si>
  <si>
    <r>
      <rPr>
        <sz val="10"/>
        <color indexed="8"/>
        <rFont val="Verdana"/>
      </rPr>
      <t>11.451.917/0001-29</t>
    </r>
  </si>
  <si>
    <r>
      <rPr>
        <sz val="10"/>
        <color indexed="8"/>
        <rFont val="Verdana"/>
      </rPr>
      <t>Itaú Valuation IB FIC FIA</t>
    </r>
  </si>
  <si>
    <r>
      <rPr>
        <sz val="10"/>
        <color indexed="8"/>
        <rFont val="Verdana"/>
      </rPr>
      <t>04.350.787/0001-72</t>
    </r>
  </si>
  <si>
    <r>
      <rPr>
        <sz val="10"/>
        <color indexed="8"/>
        <rFont val="Verdana"/>
      </rPr>
      <t>Oceana Selection FIC FIA</t>
    </r>
  </si>
  <si>
    <r>
      <rPr>
        <sz val="10"/>
        <color indexed="8"/>
        <rFont val="Verdana"/>
      </rPr>
      <t>17.157.131/0001-80</t>
    </r>
  </si>
  <si>
    <r>
      <rPr>
        <sz val="10"/>
        <color indexed="8"/>
        <rFont val="Verdana"/>
      </rPr>
      <t>4UM Small Caps FIA</t>
    </r>
  </si>
  <si>
    <r>
      <rPr>
        <sz val="10"/>
        <color indexed="8"/>
        <rFont val="Verdana"/>
      </rPr>
      <t>09.550.197/0001-07</t>
    </r>
  </si>
  <si>
    <r>
      <rPr>
        <sz val="10"/>
        <color indexed="8"/>
        <rFont val="Verdana"/>
      </rPr>
      <t>SPX Patriot FIC FIA</t>
    </r>
  </si>
  <si>
    <r>
      <rPr>
        <sz val="10"/>
        <color indexed="8"/>
        <rFont val="Verdana"/>
      </rPr>
      <t>15.334.585/0001-53</t>
    </r>
  </si>
  <si>
    <r>
      <rPr>
        <sz val="10"/>
        <color indexed="8"/>
        <rFont val="Verdana"/>
      </rPr>
      <t>SFA EAC BDR Nível I FIC FIA</t>
    </r>
  </si>
  <si>
    <r>
      <rPr>
        <sz val="10"/>
        <color indexed="8"/>
        <rFont val="Verdana"/>
      </rPr>
      <t>07.187.517/0001-80</t>
    </r>
  </si>
  <si>
    <r>
      <rPr>
        <sz val="10"/>
        <color indexed="8"/>
        <rFont val="Verdana"/>
      </rPr>
      <t>Vinci Fatorial Dinâmico FIA</t>
    </r>
  </si>
  <si>
    <r>
      <rPr>
        <sz val="10"/>
        <color indexed="8"/>
        <rFont val="Verdana"/>
      </rPr>
      <t>23.875.817/0001-09</t>
    </r>
  </si>
  <si>
    <r>
      <rPr>
        <sz val="10"/>
        <color indexed="8"/>
        <rFont val="Verdana"/>
      </rPr>
      <t>Neo Future FIC FIA</t>
    </r>
  </si>
  <si>
    <r>
      <rPr>
        <sz val="10"/>
        <color indexed="8"/>
        <rFont val="Verdana"/>
      </rPr>
      <t>16.816.153/0001-41</t>
    </r>
  </si>
  <si>
    <r>
      <rPr>
        <sz val="10"/>
        <color indexed="8"/>
        <rFont val="Verdana"/>
      </rPr>
      <t>BNP Paribas Discovery FIA</t>
    </r>
  </si>
  <si>
    <r>
      <rPr>
        <sz val="10"/>
        <color indexed="8"/>
        <rFont val="Verdana"/>
      </rPr>
      <t>09.577.098/0001-19</t>
    </r>
  </si>
  <si>
    <r>
      <rPr>
        <sz val="10"/>
        <color indexed="8"/>
        <rFont val="Verdana"/>
      </rPr>
      <t>Próprio Capital FIA</t>
    </r>
  </si>
  <si>
    <r>
      <rPr>
        <sz val="10"/>
        <color indexed="8"/>
        <rFont val="Verdana"/>
      </rPr>
      <t>10.756.685/0001-54</t>
    </r>
  </si>
  <si>
    <r>
      <rPr>
        <sz val="10"/>
        <color indexed="8"/>
        <rFont val="Verdana"/>
      </rPr>
      <t>Itaú ACE Dividendos FIC FIA</t>
    </r>
  </si>
  <si>
    <r>
      <rPr>
        <sz val="10"/>
        <color indexed="8"/>
        <rFont val="Verdana"/>
      </rPr>
      <t>06.258.544/0001-34</t>
    </r>
  </si>
  <si>
    <r>
      <rPr>
        <sz val="10"/>
        <color indexed="8"/>
        <rFont val="Verdana"/>
      </rPr>
      <t>BC 30 FIC FIA</t>
    </r>
  </si>
  <si>
    <r>
      <rPr>
        <sz val="10"/>
        <color indexed="8"/>
        <rFont val="Verdana"/>
      </rPr>
      <t>14.866.273/0001-28</t>
    </r>
  </si>
  <si>
    <r>
      <rPr>
        <sz val="10"/>
        <color indexed="8"/>
        <rFont val="Verdana"/>
      </rPr>
      <t>Bresser Ações FIC FIA</t>
    </r>
  </si>
  <si>
    <r>
      <rPr>
        <sz val="10"/>
        <color indexed="8"/>
        <rFont val="Verdana"/>
      </rPr>
      <t>06.070.574/0001-12</t>
    </r>
  </si>
  <si>
    <r>
      <rPr>
        <sz val="10"/>
        <color indexed="8"/>
        <rFont val="Verdana"/>
      </rPr>
      <t>Itaú Ibovespa Ativo FIC FIA</t>
    </r>
  </si>
  <si>
    <r>
      <rPr>
        <sz val="10"/>
        <color indexed="8"/>
        <rFont val="Verdana"/>
      </rPr>
      <t>67.976.423/0001-12</t>
    </r>
  </si>
  <si>
    <r>
      <rPr>
        <sz val="10"/>
        <color indexed="8"/>
        <rFont val="Verdana"/>
      </rPr>
      <t>Schroder Sicredi Ibovespa FIA</t>
    </r>
  </si>
  <si>
    <r>
      <rPr>
        <sz val="10"/>
        <color indexed="8"/>
        <rFont val="Verdana"/>
      </rPr>
      <t>06.051.151/0001-55</t>
    </r>
  </si>
  <si>
    <r>
      <rPr>
        <sz val="10"/>
        <color indexed="8"/>
        <rFont val="Verdana"/>
      </rPr>
      <t>Safra Lagrange I BDR-Nível I FIC FIA</t>
    </r>
  </si>
  <si>
    <r>
      <rPr>
        <sz val="10"/>
        <color indexed="8"/>
        <rFont val="Verdana"/>
      </rPr>
      <t>08.892.932/0001-06</t>
    </r>
  </si>
  <si>
    <r>
      <rPr>
        <sz val="10"/>
        <color indexed="8"/>
        <rFont val="Verdana"/>
      </rPr>
      <t>Caixa Small Caps Ativo FIA</t>
    </r>
  </si>
  <si>
    <r>
      <rPr>
        <sz val="10"/>
        <color indexed="8"/>
        <rFont val="Verdana"/>
      </rPr>
      <t>15.154.220/0001-47</t>
    </r>
  </si>
  <si>
    <r>
      <rPr>
        <sz val="10"/>
        <color indexed="8"/>
        <rFont val="Verdana"/>
      </rPr>
      <t>AZ Quest Ações FIC FIA</t>
    </r>
  </si>
  <si>
    <r>
      <rPr>
        <sz val="10"/>
        <color indexed="8"/>
        <rFont val="Verdana"/>
      </rPr>
      <t>07.279.657/0001-89</t>
    </r>
  </si>
  <si>
    <r>
      <rPr>
        <sz val="10"/>
        <color indexed="8"/>
        <rFont val="Verdana"/>
      </rPr>
      <t>Butiá Fundamental FIC FIA</t>
    </r>
  </si>
  <si>
    <r>
      <rPr>
        <sz val="10"/>
        <color indexed="8"/>
        <rFont val="Verdana"/>
      </rPr>
      <t>22.344.837/0001-90</t>
    </r>
  </si>
  <si>
    <r>
      <rPr>
        <sz val="10"/>
        <color indexed="8"/>
        <rFont val="Verdana"/>
      </rPr>
      <t>Franklin Valor e Liquidez FVL FIC FIA</t>
    </r>
  </si>
  <si>
    <r>
      <rPr>
        <sz val="10"/>
        <color indexed="8"/>
        <rFont val="Verdana"/>
      </rPr>
      <t>02.895.694/0001-06</t>
    </r>
  </si>
  <si>
    <r>
      <rPr>
        <sz val="10"/>
        <color indexed="8"/>
        <rFont val="Verdana"/>
      </rPr>
      <t>BRAM Dividendos FIA</t>
    </r>
  </si>
  <si>
    <r>
      <rPr>
        <sz val="10"/>
        <color indexed="8"/>
        <rFont val="Verdana"/>
      </rPr>
      <t>06.916.384/0001-73</t>
    </r>
  </si>
  <si>
    <r>
      <rPr>
        <sz val="10"/>
        <color indexed="8"/>
        <rFont val="Verdana"/>
      </rPr>
      <t>BRAM Ibovespa Valuation FIC FIA</t>
    </r>
  </si>
  <si>
    <r>
      <rPr>
        <sz val="10"/>
        <color indexed="8"/>
        <rFont val="Verdana"/>
      </rPr>
      <t>11.675.309/0001-06</t>
    </r>
  </si>
  <si>
    <r>
      <rPr>
        <sz val="10"/>
        <color indexed="8"/>
        <rFont val="Verdana"/>
      </rPr>
      <t>Squadra Long Only STR FIC FIA</t>
    </r>
  </si>
  <si>
    <r>
      <rPr>
        <sz val="10"/>
        <color indexed="8"/>
        <rFont val="Verdana"/>
      </rPr>
      <t>16.478.741/0001-12</t>
    </r>
  </si>
  <si>
    <r>
      <rPr>
        <sz val="10"/>
        <color indexed="8"/>
        <rFont val="Verdana"/>
      </rPr>
      <t>Constellation Institucional FIC FIA</t>
    </r>
  </si>
  <si>
    <r>
      <rPr>
        <sz val="10"/>
        <color indexed="8"/>
        <rFont val="Verdana"/>
      </rPr>
      <t>16.948.298/0001-04</t>
    </r>
  </si>
  <si>
    <r>
      <rPr>
        <sz val="10"/>
        <color indexed="8"/>
        <rFont val="Verdana"/>
      </rPr>
      <t>Santander Seleção Cresc Senior FIC FIA</t>
    </r>
  </si>
  <si>
    <r>
      <rPr>
        <sz val="10"/>
        <color indexed="8"/>
        <rFont val="Verdana"/>
      </rPr>
      <t>02.436.763/0001-05</t>
    </r>
  </si>
  <si>
    <r>
      <rPr>
        <sz val="10"/>
        <color indexed="8"/>
        <rFont val="Verdana"/>
      </rPr>
      <t>BNP Small Caps FIA</t>
    </r>
  </si>
  <si>
    <r>
      <rPr>
        <sz val="10"/>
        <color indexed="8"/>
        <rFont val="Verdana"/>
      </rPr>
      <t>11.108.013/0001-03</t>
    </r>
  </si>
  <si>
    <r>
      <rPr>
        <sz val="10"/>
        <color indexed="8"/>
        <rFont val="Verdana"/>
      </rPr>
      <t>SPX Apache FIC FIA</t>
    </r>
  </si>
  <si>
    <r>
      <rPr>
        <sz val="10"/>
        <color indexed="8"/>
        <rFont val="Verdana"/>
      </rPr>
      <t>16.565.056/0001-23</t>
    </r>
  </si>
  <si>
    <r>
      <rPr>
        <sz val="10"/>
        <color indexed="8"/>
        <rFont val="Verdana"/>
      </rPr>
      <t>Daycoval Ibovespa Ativo FIA</t>
    </r>
  </si>
  <si>
    <r>
      <rPr>
        <sz val="10"/>
        <color indexed="8"/>
        <rFont val="Verdana"/>
      </rPr>
      <t>13.155.995/0001-01</t>
    </r>
  </si>
  <si>
    <r>
      <rPr>
        <sz val="10"/>
        <color indexed="8"/>
        <rFont val="Verdana"/>
      </rPr>
      <t>Forpus Ações FIC FIA</t>
    </r>
  </si>
  <si>
    <r>
      <rPr>
        <sz val="10"/>
        <color indexed="8"/>
        <rFont val="Verdana"/>
      </rPr>
      <t>21.917.184/0001-29</t>
    </r>
  </si>
  <si>
    <r>
      <rPr>
        <sz val="10"/>
        <color indexed="8"/>
        <rFont val="Verdana"/>
      </rPr>
      <t>Impacto Valuation BDR Nível I FIA</t>
    </r>
  </si>
  <si>
    <r>
      <rPr>
        <sz val="10"/>
        <color indexed="8"/>
        <rFont val="Verdana"/>
      </rPr>
      <t>08.140.054/0001-64</t>
    </r>
  </si>
  <si>
    <r>
      <rPr>
        <sz val="10"/>
        <color indexed="8"/>
        <rFont val="Verdana"/>
      </rPr>
      <t>Claritas Valor Feeder FIC FIA</t>
    </r>
  </si>
  <si>
    <r>
      <rPr>
        <sz val="10"/>
        <color indexed="8"/>
        <rFont val="Verdana"/>
      </rPr>
      <t>11.403.850/0001-57</t>
    </r>
  </si>
  <si>
    <r>
      <rPr>
        <sz val="10"/>
        <color indexed="8"/>
        <rFont val="Verdana"/>
      </rPr>
      <t>BRAM Bradesco H Dividendos FIA</t>
    </r>
  </si>
  <si>
    <r>
      <rPr>
        <sz val="10"/>
        <color indexed="8"/>
        <rFont val="Verdana"/>
      </rPr>
      <t>02.138.442/0001-24</t>
    </r>
  </si>
  <si>
    <r>
      <rPr>
        <sz val="10"/>
        <color indexed="8"/>
        <rFont val="Verdana"/>
      </rPr>
      <t>Set FIA</t>
    </r>
  </si>
  <si>
    <r>
      <rPr>
        <sz val="10"/>
        <color indexed="8"/>
        <rFont val="Verdana"/>
      </rPr>
      <t>02.444.266/0001-59</t>
    </r>
  </si>
  <si>
    <r>
      <rPr>
        <sz val="10"/>
        <color indexed="8"/>
        <rFont val="Verdana"/>
      </rPr>
      <t>Tagus Fundamental FIA</t>
    </r>
  </si>
  <si>
    <r>
      <rPr>
        <sz val="10"/>
        <color indexed="8"/>
        <rFont val="Verdana"/>
      </rPr>
      <t>03.618.010/0001-83</t>
    </r>
  </si>
  <si>
    <r>
      <rPr>
        <sz val="10"/>
        <color indexed="8"/>
        <rFont val="Verdana"/>
      </rPr>
      <t>AF Invest Minas FIA</t>
    </r>
  </si>
  <si>
    <r>
      <rPr>
        <sz val="10"/>
        <color indexed="8"/>
        <rFont val="Verdana"/>
      </rPr>
      <t>11.209.172/0001-96</t>
    </r>
  </si>
  <si>
    <r>
      <rPr>
        <sz val="10"/>
        <color indexed="8"/>
        <rFont val="Verdana"/>
      </rPr>
      <t>BB Small Caps FIC FIA</t>
    </r>
  </si>
  <si>
    <r>
      <rPr>
        <sz val="10"/>
        <color indexed="8"/>
        <rFont val="Verdana"/>
      </rPr>
      <t>05.100.221/0001-55</t>
    </r>
  </si>
  <si>
    <r>
      <rPr>
        <sz val="10"/>
        <color indexed="8"/>
        <rFont val="Verdana"/>
      </rPr>
      <t>BRAM Prime Active FIC FIA</t>
    </r>
  </si>
  <si>
    <r>
      <rPr>
        <sz val="10"/>
        <color indexed="8"/>
        <rFont val="Verdana"/>
      </rPr>
      <t>54.069.422/0001-42</t>
    </r>
  </si>
  <si>
    <r>
      <rPr>
        <sz val="10"/>
        <color indexed="8"/>
        <rFont val="Verdana"/>
      </rPr>
      <t>Solis Argus FIC FIA</t>
    </r>
  </si>
  <si>
    <r>
      <rPr>
        <sz val="10"/>
        <color indexed="8"/>
        <rFont val="Verdana"/>
      </rPr>
      <t>11.734.024/0001-90</t>
    </r>
  </si>
  <si>
    <r>
      <rPr>
        <sz val="10"/>
        <color indexed="8"/>
        <rFont val="Verdana"/>
      </rPr>
      <t>Órama Tático FIM</t>
    </r>
  </si>
  <si>
    <r>
      <rPr>
        <sz val="10"/>
        <color indexed="8"/>
        <rFont val="Verdana"/>
      </rPr>
      <t>13.966.586/0001-95</t>
    </r>
  </si>
  <si>
    <r>
      <rPr>
        <sz val="10"/>
        <color indexed="8"/>
        <rFont val="Verdana"/>
      </rPr>
      <t>Bogari Value FIC FIA</t>
    </r>
  </si>
  <si>
    <r>
      <rPr>
        <sz val="10"/>
        <color indexed="8"/>
        <rFont val="Verdana"/>
      </rPr>
      <t>08.323.402/0001-39</t>
    </r>
  </si>
  <si>
    <r>
      <rPr>
        <sz val="10"/>
        <color indexed="8"/>
        <rFont val="Verdana"/>
      </rPr>
      <t>BRAM Prime Seleção FIC FIA</t>
    </r>
  </si>
  <si>
    <r>
      <rPr>
        <sz val="10"/>
        <color indexed="8"/>
        <rFont val="Verdana"/>
      </rPr>
      <t>08.674.801/0001-44</t>
    </r>
  </si>
  <si>
    <r>
      <rPr>
        <sz val="10"/>
        <color indexed="8"/>
        <rFont val="Verdana"/>
      </rPr>
      <t>Icatu Vanguarda Dividendos FIA</t>
    </r>
  </si>
  <si>
    <r>
      <rPr>
        <sz val="10"/>
        <color indexed="8"/>
        <rFont val="Verdana"/>
      </rPr>
      <t>08.279.304/0001-41</t>
    </r>
  </si>
  <si>
    <r>
      <rPr>
        <sz val="10"/>
        <color indexed="8"/>
        <rFont val="Verdana"/>
      </rPr>
      <t>Apex 30 FIC FIA</t>
    </r>
  </si>
  <si>
    <r>
      <rPr>
        <sz val="10"/>
        <color indexed="8"/>
        <rFont val="Verdana"/>
      </rPr>
      <t>15.862.830/0001-03</t>
    </r>
  </si>
  <si>
    <r>
      <rPr>
        <sz val="10"/>
        <color indexed="8"/>
        <rFont val="Verdana"/>
      </rPr>
      <t>BB Ações Alocação ETF FIA</t>
    </r>
  </si>
  <si>
    <r>
      <rPr>
        <sz val="10"/>
        <color indexed="8"/>
        <rFont val="Verdana"/>
      </rPr>
      <t>06.251.554/0001-48</t>
    </r>
  </si>
  <si>
    <r>
      <rPr>
        <sz val="10"/>
        <color indexed="8"/>
        <rFont val="Verdana"/>
      </rPr>
      <t>Perfin Foresight Institucional FIC FIA</t>
    </r>
  </si>
  <si>
    <r>
      <rPr>
        <sz val="10"/>
        <color indexed="8"/>
        <rFont val="Verdana"/>
      </rPr>
      <t>10.608.762/0001-29</t>
    </r>
  </si>
  <si>
    <r>
      <rPr>
        <sz val="10"/>
        <color indexed="8"/>
        <rFont val="Verdana"/>
      </rPr>
      <t>Cardinal Partners FIA</t>
    </r>
  </si>
  <si>
    <r>
      <rPr>
        <sz val="10"/>
        <color indexed="8"/>
        <rFont val="Verdana"/>
      </rPr>
      <t>19.773.986/0001-60</t>
    </r>
  </si>
  <si>
    <r>
      <rPr>
        <sz val="10"/>
        <color indexed="8"/>
        <rFont val="Verdana"/>
      </rPr>
      <t>Skopos Blue Birds Top Pix FIA</t>
    </r>
  </si>
  <si>
    <r>
      <rPr>
        <sz val="10"/>
        <color indexed="8"/>
        <rFont val="Verdana"/>
      </rPr>
      <t>05.969.595/0001-01</t>
    </r>
  </si>
  <si>
    <r>
      <rPr>
        <sz val="10"/>
        <color indexed="8"/>
        <rFont val="Verdana"/>
      </rPr>
      <t>Itau Ações IBrX Ativo FIC FIA</t>
    </r>
  </si>
  <si>
    <r>
      <rPr>
        <sz val="10"/>
        <color indexed="8"/>
        <rFont val="Verdana"/>
      </rPr>
      <t>54.486.055/0001-82</t>
    </r>
  </si>
  <si>
    <r>
      <rPr>
        <sz val="10"/>
        <color indexed="8"/>
        <rFont val="Verdana"/>
      </rPr>
      <t>Itaú Personnalité IBrX Ativo FIC FIA</t>
    </r>
  </si>
  <si>
    <r>
      <rPr>
        <sz val="10"/>
        <color indexed="8"/>
        <rFont val="Verdana"/>
      </rPr>
      <t>56.573.470/0001-07</t>
    </r>
  </si>
  <si>
    <r>
      <rPr>
        <sz val="10"/>
        <color indexed="8"/>
        <rFont val="Verdana"/>
      </rPr>
      <t>Somma Brasil FIA</t>
    </r>
  </si>
  <si>
    <r>
      <rPr>
        <sz val="10"/>
        <color indexed="8"/>
        <rFont val="Verdana"/>
      </rPr>
      <t>14.550.994/0001-24</t>
    </r>
  </si>
  <si>
    <r>
      <rPr>
        <sz val="10"/>
        <color indexed="8"/>
        <rFont val="Verdana"/>
      </rPr>
      <t>Occam FIC FIA</t>
    </r>
  </si>
  <si>
    <r>
      <rPr>
        <sz val="10"/>
        <color indexed="8"/>
        <rFont val="Verdana"/>
      </rPr>
      <t>11.628.883/0001-03</t>
    </r>
  </si>
  <si>
    <r>
      <rPr>
        <sz val="10"/>
        <color indexed="8"/>
        <rFont val="Verdana"/>
      </rPr>
      <t>BRAM IS Sustentabilidade Empresarial FIA</t>
    </r>
  </si>
  <si>
    <r>
      <rPr>
        <sz val="10"/>
        <color indexed="8"/>
        <rFont val="Verdana"/>
      </rPr>
      <t>07.187.751/0001-08</t>
    </r>
  </si>
  <si>
    <r>
      <rPr>
        <sz val="10"/>
        <color indexed="8"/>
        <rFont val="Verdana"/>
      </rPr>
      <t>Itau Ações Blue FIC FIA</t>
    </r>
  </si>
  <si>
    <r>
      <rPr>
        <sz val="10"/>
        <color indexed="8"/>
        <rFont val="Verdana"/>
      </rPr>
      <t>29.546.256/0001-80</t>
    </r>
  </si>
  <si>
    <r>
      <rPr>
        <sz val="10"/>
        <color indexed="8"/>
        <rFont val="Verdana"/>
      </rPr>
      <t>Itaú Ibovespa Select FIC FIA</t>
    </r>
  </si>
  <si>
    <r>
      <rPr>
        <sz val="10"/>
        <color indexed="8"/>
        <rFont val="Verdana"/>
      </rPr>
      <t>53.633.558/0001-70</t>
    </r>
  </si>
  <si>
    <r>
      <rPr>
        <sz val="10"/>
        <color indexed="8"/>
        <rFont val="Verdana"/>
      </rPr>
      <t>XP Investor Dividendos FIA</t>
    </r>
  </si>
  <si>
    <r>
      <rPr>
        <sz val="10"/>
        <color indexed="8"/>
        <rFont val="Verdana"/>
      </rPr>
      <t>16.575.255/0001-12</t>
    </r>
  </si>
  <si>
    <r>
      <rPr>
        <sz val="10"/>
        <color indexed="8"/>
        <rFont val="Verdana"/>
      </rPr>
      <t>Banrisul Infra FIA</t>
    </r>
  </si>
  <si>
    <r>
      <rPr>
        <sz val="10"/>
        <color indexed="8"/>
        <rFont val="Verdana"/>
      </rPr>
      <t>02.131.724/0001-08</t>
    </r>
  </si>
  <si>
    <r>
      <rPr>
        <sz val="10"/>
        <color indexed="8"/>
        <rFont val="Verdana"/>
      </rPr>
      <t>Atmos Institucional FIC FIA</t>
    </r>
  </si>
  <si>
    <r>
      <rPr>
        <sz val="10"/>
        <color indexed="8"/>
        <rFont val="Verdana"/>
      </rPr>
      <t>15.578.434/0001-40</t>
    </r>
  </si>
  <si>
    <r>
      <rPr>
        <sz val="10"/>
        <color indexed="8"/>
        <rFont val="Verdana"/>
      </rPr>
      <t>Santander Dividendos FIC FIA</t>
    </r>
  </si>
  <si>
    <r>
      <rPr>
        <sz val="10"/>
        <color indexed="8"/>
        <rFont val="Verdana"/>
      </rPr>
      <t>13.455.174/0001-90</t>
    </r>
  </si>
  <si>
    <r>
      <rPr>
        <sz val="10"/>
        <color indexed="8"/>
        <rFont val="Verdana"/>
      </rPr>
      <t>Studio 30 FIC FIA</t>
    </r>
  </si>
  <si>
    <r>
      <rPr>
        <sz val="10"/>
        <color indexed="8"/>
        <rFont val="Verdana"/>
      </rPr>
      <t>17.301.119/0001-05</t>
    </r>
  </si>
  <si>
    <r>
      <rPr>
        <sz val="10"/>
        <color indexed="8"/>
        <rFont val="Verdana"/>
      </rPr>
      <t>Arazul Cardinal Partners Renoir FIA</t>
    </r>
  </si>
  <si>
    <r>
      <rPr>
        <sz val="10"/>
        <color indexed="8"/>
        <rFont val="Verdana"/>
      </rPr>
      <t>04.812.385/0001-42</t>
    </r>
  </si>
  <si>
    <r>
      <rPr>
        <sz val="10"/>
        <color indexed="8"/>
        <rFont val="Verdana"/>
      </rPr>
      <t>Schroder Ibovespa Plus FIC FIA</t>
    </r>
  </si>
  <si>
    <r>
      <rPr>
        <sz val="10"/>
        <color indexed="8"/>
        <rFont val="Verdana"/>
      </rPr>
      <t>07.584.202/0001-77</t>
    </r>
  </si>
  <si>
    <r>
      <rPr>
        <sz val="10"/>
        <color indexed="8"/>
        <rFont val="Verdana"/>
      </rPr>
      <t>Atmos Ações FIC FIA</t>
    </r>
  </si>
  <si>
    <r>
      <rPr>
        <sz val="10"/>
        <color indexed="8"/>
        <rFont val="Verdana"/>
      </rPr>
      <t>11.145.320/0001-56</t>
    </r>
  </si>
  <si>
    <r>
      <rPr>
        <sz val="10"/>
        <color indexed="8"/>
        <rFont val="Verdana"/>
      </rPr>
      <t>BB Ações Seleção Fatorial FIC FIA</t>
    </r>
  </si>
  <si>
    <r>
      <rPr>
        <sz val="10"/>
        <color indexed="8"/>
        <rFont val="Verdana"/>
      </rPr>
      <t>07.882.792/0001-14</t>
    </r>
  </si>
  <si>
    <r>
      <rPr>
        <sz val="10"/>
        <color indexed="8"/>
        <rFont val="Verdana"/>
      </rPr>
      <t>BRAM Ágora Bolsa FIC FIA</t>
    </r>
  </si>
  <si>
    <r>
      <rPr>
        <sz val="10"/>
        <color indexed="8"/>
        <rFont val="Verdana"/>
      </rPr>
      <t>08.909.429/0001-08</t>
    </r>
  </si>
  <si>
    <r>
      <rPr>
        <sz val="10"/>
        <color indexed="8"/>
        <rFont val="Verdana"/>
      </rPr>
      <t>Opportunity Selection FIC FIA</t>
    </r>
  </si>
  <si>
    <r>
      <rPr>
        <sz val="10"/>
        <color indexed="8"/>
        <rFont val="Verdana"/>
      </rPr>
      <t>13.106.983/0001-97</t>
    </r>
  </si>
  <si>
    <r>
      <rPr>
        <sz val="10"/>
        <color indexed="8"/>
        <rFont val="Verdana"/>
      </rPr>
      <t>Mos FIA</t>
    </r>
  </si>
  <si>
    <r>
      <rPr>
        <sz val="10"/>
        <color indexed="8"/>
        <rFont val="Verdana"/>
      </rPr>
      <t>08.869.576/0001-00</t>
    </r>
  </si>
  <si>
    <r>
      <rPr>
        <sz val="10"/>
        <color indexed="8"/>
        <rFont val="Verdana"/>
      </rPr>
      <t>Pacífico Mantaro Ações FIC FIA</t>
    </r>
  </si>
  <si>
    <r>
      <rPr>
        <sz val="10"/>
        <color indexed="8"/>
        <rFont val="Verdana"/>
      </rPr>
      <t>14.083.797/0001-42</t>
    </r>
  </si>
  <si>
    <r>
      <rPr>
        <sz val="10"/>
        <color indexed="8"/>
        <rFont val="Verdana"/>
      </rPr>
      <t>Greenwich Spider FIA</t>
    </r>
  </si>
  <si>
    <r>
      <rPr>
        <sz val="10"/>
        <color indexed="8"/>
        <rFont val="Verdana"/>
      </rPr>
      <t>18.079.255/0001-57</t>
    </r>
  </si>
  <si>
    <r>
      <rPr>
        <sz val="10"/>
        <color indexed="8"/>
        <rFont val="Verdana"/>
      </rPr>
      <t>Franklin Maxi Ações FIA</t>
    </r>
  </si>
  <si>
    <r>
      <rPr>
        <sz val="10"/>
        <color indexed="8"/>
        <rFont val="Verdana"/>
      </rPr>
      <t>09.217.033/0001-62</t>
    </r>
  </si>
  <si>
    <r>
      <rPr>
        <sz val="10"/>
        <color indexed="8"/>
        <rFont val="Verdana"/>
      </rPr>
      <t>Western Asset Valuation FIA</t>
    </r>
  </si>
  <si>
    <r>
      <rPr>
        <sz val="10"/>
        <color indexed="8"/>
        <rFont val="Verdana"/>
      </rPr>
      <t>09.087.523/0001-91</t>
    </r>
  </si>
  <si>
    <r>
      <rPr>
        <sz val="10"/>
        <color indexed="8"/>
        <rFont val="Verdana"/>
      </rPr>
      <t>BRAM Multi Setorial FIA</t>
    </r>
  </si>
  <si>
    <r>
      <rPr>
        <sz val="10"/>
        <color indexed="8"/>
        <rFont val="Verdana"/>
      </rPr>
      <t>96.498.654/0001-66</t>
    </r>
  </si>
  <si>
    <r>
      <rPr>
        <sz val="10"/>
        <color indexed="8"/>
        <rFont val="Verdana"/>
      </rPr>
      <t>Trilha Empyreo FIA</t>
    </r>
  </si>
  <si>
    <r>
      <rPr>
        <sz val="10"/>
        <color indexed="8"/>
        <rFont val="Verdana"/>
      </rPr>
      <t>02.480.563/0001-50</t>
    </r>
  </si>
  <si>
    <r>
      <rPr>
        <sz val="10"/>
        <color indexed="8"/>
        <rFont val="Verdana"/>
      </rPr>
      <t>Alfa Ações Premium FIA</t>
    </r>
  </si>
  <si>
    <r>
      <rPr>
        <sz val="10"/>
        <color indexed="8"/>
        <rFont val="Verdana"/>
      </rPr>
      <t>00.575.922/0001-27</t>
    </r>
  </si>
  <si>
    <r>
      <rPr>
        <sz val="10"/>
        <color indexed="8"/>
        <rFont val="Verdana"/>
      </rPr>
      <t>ARX Long Term FIC FIA</t>
    </r>
  </si>
  <si>
    <r>
      <rPr>
        <sz val="10"/>
        <color indexed="8"/>
        <rFont val="Verdana"/>
      </rPr>
      <t>10.237.480/0001-62</t>
    </r>
  </si>
  <si>
    <r>
      <rPr>
        <sz val="10"/>
        <color indexed="8"/>
        <rFont val="Verdana"/>
      </rPr>
      <t>STK Long Only FIA</t>
    </r>
  </si>
  <si>
    <r>
      <rPr>
        <sz val="10"/>
        <color indexed="8"/>
        <rFont val="Verdana"/>
      </rPr>
      <t>17.164.804/0001-29</t>
    </r>
  </si>
  <si>
    <r>
      <rPr>
        <sz val="10"/>
        <color indexed="8"/>
        <rFont val="Verdana"/>
      </rPr>
      <t>BTG Andromeda FIA</t>
    </r>
  </si>
  <si>
    <r>
      <rPr>
        <sz val="10"/>
        <color indexed="8"/>
        <rFont val="Verdana"/>
      </rPr>
      <t>40.428.039/0001-29</t>
    </r>
  </si>
  <si>
    <r>
      <rPr>
        <sz val="10"/>
        <color indexed="8"/>
        <rFont val="Verdana"/>
      </rPr>
      <t>Fama FIC FIA</t>
    </r>
  </si>
  <si>
    <r>
      <rPr>
        <sz val="10"/>
        <color indexed="8"/>
        <rFont val="Verdana"/>
      </rPr>
      <t>00.601.692/0001-23</t>
    </r>
  </si>
  <si>
    <r>
      <rPr>
        <sz val="10"/>
        <color indexed="8"/>
        <rFont val="Verdana"/>
      </rPr>
      <t>Lis Value FIA</t>
    </r>
  </si>
  <si>
    <r>
      <rPr>
        <sz val="10"/>
        <color indexed="8"/>
        <rFont val="Verdana"/>
      </rPr>
      <t>24.325.422/0001-03</t>
    </r>
  </si>
  <si>
    <r>
      <rPr>
        <sz val="10"/>
        <color indexed="8"/>
        <rFont val="Verdana"/>
      </rPr>
      <t>Sharp Equity Value Feeder FIC FIA</t>
    </r>
  </si>
  <si>
    <r>
      <rPr>
        <sz val="10"/>
        <color indexed="8"/>
        <rFont val="Verdana"/>
      </rPr>
      <t>12.565.159/0001-32</t>
    </r>
  </si>
  <si>
    <r>
      <rPr>
        <sz val="10"/>
        <color indexed="8"/>
        <rFont val="Verdana"/>
      </rPr>
      <t>Guide Ações FIA</t>
    </r>
  </si>
  <si>
    <r>
      <rPr>
        <sz val="10"/>
        <color indexed="8"/>
        <rFont val="Verdana"/>
      </rPr>
      <t>02.748.688/0001-18</t>
    </r>
  </si>
  <si>
    <r>
      <rPr>
        <sz val="10"/>
        <color indexed="8"/>
        <rFont val="Verdana"/>
      </rPr>
      <t>Grou Ace Capital Abs Institucnl FIC FIA</t>
    </r>
  </si>
  <si>
    <r>
      <rPr>
        <sz val="10"/>
        <color indexed="8"/>
        <rFont val="Verdana"/>
      </rPr>
      <t>07.124.064/0001-43</t>
    </r>
  </si>
  <si>
    <r>
      <rPr>
        <sz val="10"/>
        <color indexed="8"/>
        <rFont val="Verdana"/>
      </rPr>
      <t>Vinci Seleção FIA</t>
    </r>
  </si>
  <si>
    <r>
      <rPr>
        <sz val="10"/>
        <color indexed="8"/>
        <rFont val="Verdana"/>
      </rPr>
      <t>12.287.682/0001-44</t>
    </r>
  </si>
  <si>
    <r>
      <rPr>
        <sz val="10"/>
        <color indexed="8"/>
        <rFont val="Verdana"/>
      </rPr>
      <t>CTM Estrategia Bdr Nível I FIA</t>
    </r>
  </si>
  <si>
    <r>
      <rPr>
        <sz val="10"/>
        <color indexed="8"/>
        <rFont val="Verdana"/>
      </rPr>
      <t>18.558.694/0001-42</t>
    </r>
  </si>
  <si>
    <r>
      <rPr>
        <sz val="10"/>
        <color indexed="8"/>
        <rFont val="Verdana"/>
      </rPr>
      <t>Sharp Equity Value Institucional FIA</t>
    </r>
  </si>
  <si>
    <r>
      <rPr>
        <sz val="10"/>
        <color indexed="8"/>
        <rFont val="Verdana"/>
      </rPr>
      <t>17.898.650/0001-07</t>
    </r>
  </si>
  <si>
    <r>
      <rPr>
        <sz val="10"/>
        <color indexed="8"/>
        <rFont val="Verdana"/>
      </rPr>
      <t>Trópico Value FIA</t>
    </r>
  </si>
  <si>
    <r>
      <rPr>
        <sz val="10"/>
        <color indexed="8"/>
        <rFont val="Verdana"/>
      </rPr>
      <t>05.382.556/0001-03</t>
    </r>
  </si>
  <si>
    <r>
      <rPr>
        <sz val="10"/>
        <color indexed="8"/>
        <rFont val="Verdana"/>
      </rPr>
      <t>3G Radar 60 FIC FIA</t>
    </r>
  </si>
  <si>
    <r>
      <rPr>
        <sz val="10"/>
        <color indexed="8"/>
        <rFont val="Verdana"/>
      </rPr>
      <t>18.295.384/0001-82</t>
    </r>
  </si>
  <si>
    <r>
      <rPr>
        <sz val="10"/>
        <color indexed="8"/>
        <rFont val="Verdana"/>
      </rPr>
      <t>BTG Absoluto Institucional FIC FIA</t>
    </r>
  </si>
  <si>
    <r>
      <rPr>
        <sz val="10"/>
        <color indexed="8"/>
        <rFont val="Verdana"/>
      </rPr>
      <t>11.977.794/0001-64</t>
    </r>
  </si>
  <si>
    <r>
      <rPr>
        <sz val="10"/>
        <color indexed="8"/>
        <rFont val="Verdana"/>
      </rPr>
      <t>BB Retorno Total FIC FIA</t>
    </r>
  </si>
  <si>
    <r>
      <rPr>
        <sz val="10"/>
        <color indexed="8"/>
        <rFont val="Verdana"/>
      </rPr>
      <t>09.005.805/0001-00</t>
    </r>
  </si>
  <si>
    <r>
      <rPr>
        <sz val="10"/>
        <color indexed="8"/>
        <rFont val="Verdana"/>
      </rPr>
      <t>Kadima Equities FIC FIA</t>
    </r>
  </si>
  <si>
    <r>
      <rPr>
        <sz val="10"/>
        <color indexed="8"/>
        <rFont val="Verdana"/>
      </rPr>
      <t>12.845.796/0001-62</t>
    </r>
  </si>
  <si>
    <r>
      <rPr>
        <sz val="10"/>
        <color indexed="8"/>
        <rFont val="Verdana"/>
      </rPr>
      <t>Hix Capital Institucional FIC FIA</t>
    </r>
  </si>
  <si>
    <r>
      <rPr>
        <sz val="10"/>
        <color indexed="8"/>
        <rFont val="Verdana"/>
      </rPr>
      <t>22.662.135/0001-55</t>
    </r>
  </si>
  <si>
    <r>
      <rPr>
        <sz val="10"/>
        <color indexed="8"/>
        <rFont val="Verdana"/>
      </rPr>
      <t>Atlas One FIC FIA</t>
    </r>
  </si>
  <si>
    <r>
      <rPr>
        <sz val="10"/>
        <color indexed="8"/>
        <rFont val="Verdana"/>
      </rPr>
      <t>13.083.227/0001-90</t>
    </r>
  </si>
  <si>
    <r>
      <rPr>
        <sz val="10"/>
        <color indexed="8"/>
        <rFont val="Verdana"/>
      </rPr>
      <t>BB Dual Strategy Private FIC FIA</t>
    </r>
  </si>
  <si>
    <r>
      <rPr>
        <sz val="10"/>
        <color indexed="8"/>
        <rFont val="Verdana"/>
      </rPr>
      <t>18.690.918/0001-75</t>
    </r>
  </si>
  <si>
    <r>
      <rPr>
        <sz val="10"/>
        <color indexed="8"/>
        <rFont val="Verdana"/>
      </rPr>
      <t>Western Dividend Yield FIA</t>
    </r>
  </si>
  <si>
    <r>
      <rPr>
        <sz val="10"/>
        <color indexed="8"/>
        <rFont val="Verdana"/>
      </rPr>
      <t>09.087.483/0001-88</t>
    </r>
  </si>
  <si>
    <r>
      <rPr>
        <sz val="10"/>
        <color indexed="8"/>
        <rFont val="Verdana"/>
      </rPr>
      <t>BRAM H Small Caps FIC FIA</t>
    </r>
  </si>
  <si>
    <r>
      <rPr>
        <sz val="10"/>
        <color indexed="8"/>
        <rFont val="Verdana"/>
      </rPr>
      <t>08.154.725/0001-46</t>
    </r>
  </si>
  <si>
    <r>
      <rPr>
        <sz val="10"/>
        <color indexed="8"/>
        <rFont val="Verdana"/>
      </rPr>
      <t>Western Asset Seleção FIC FIA</t>
    </r>
  </si>
  <si>
    <r>
      <rPr>
        <sz val="10"/>
        <color indexed="8"/>
        <rFont val="Verdana"/>
      </rPr>
      <t>07.892.305/0001-02</t>
    </r>
  </si>
  <si>
    <r>
      <rPr>
        <sz val="10"/>
        <color indexed="8"/>
        <rFont val="Verdana"/>
      </rPr>
      <t>Studio Institucional FIC FIA</t>
    </r>
  </si>
  <si>
    <r>
      <rPr>
        <sz val="10"/>
        <color indexed="8"/>
        <rFont val="Verdana"/>
      </rPr>
      <t>11.225.767/0001-35</t>
    </r>
  </si>
  <si>
    <r>
      <rPr>
        <sz val="10"/>
        <color indexed="8"/>
        <rFont val="Verdana"/>
      </rPr>
      <t>Cultinvest Valor Livre FIA</t>
    </r>
  </si>
  <si>
    <r>
      <rPr>
        <sz val="10"/>
        <color indexed="8"/>
        <rFont val="Verdana"/>
      </rPr>
      <t>11.961.161/0001-68</t>
    </r>
  </si>
  <si>
    <r>
      <rPr>
        <sz val="10"/>
        <color indexed="8"/>
        <rFont val="Verdana"/>
      </rPr>
      <t>Porto Seguro Porto Alisios FIC FIA</t>
    </r>
  </si>
  <si>
    <r>
      <rPr>
        <sz val="10"/>
        <color indexed="8"/>
        <rFont val="Verdana"/>
      </rPr>
      <t>00.398.561/0001-90</t>
    </r>
  </si>
  <si>
    <r>
      <rPr>
        <sz val="10"/>
        <color indexed="8"/>
        <rFont val="Verdana"/>
      </rPr>
      <t>Módulo I FIC FIA</t>
    </r>
  </si>
  <si>
    <r>
      <rPr>
        <sz val="10"/>
        <color indexed="8"/>
        <rFont val="Verdana"/>
      </rPr>
      <t>19.186.860/0001-90</t>
    </r>
  </si>
  <si>
    <r>
      <rPr>
        <sz val="10"/>
        <color indexed="8"/>
        <rFont val="Verdana"/>
      </rPr>
      <t>4UM Marlim Dividendos FIA</t>
    </r>
  </si>
  <si>
    <r>
      <rPr>
        <sz val="10"/>
        <color indexed="8"/>
        <rFont val="Verdana"/>
      </rPr>
      <t>09.599.346/0001-22</t>
    </r>
  </si>
  <si>
    <r>
      <rPr>
        <sz val="10"/>
        <color indexed="8"/>
        <rFont val="Verdana"/>
      </rPr>
      <t>JGP Long Only FIC FIA</t>
    </r>
  </si>
  <si>
    <r>
      <rPr>
        <sz val="10"/>
        <color indexed="8"/>
        <rFont val="Verdana"/>
      </rPr>
      <t>11.228.311/0001-29</t>
    </r>
  </si>
  <si>
    <r>
      <rPr>
        <sz val="10"/>
        <color indexed="8"/>
        <rFont val="Verdana"/>
      </rPr>
      <t>CSHG Portfolio Ações FIC FIA</t>
    </r>
  </si>
  <si>
    <r>
      <rPr>
        <sz val="10"/>
        <color indexed="8"/>
        <rFont val="Verdana"/>
      </rPr>
      <t>20.216.083/0001-68</t>
    </r>
  </si>
  <si>
    <r>
      <rPr>
        <sz val="10"/>
        <color indexed="8"/>
        <rFont val="Verdana"/>
      </rPr>
      <t>JBI Focus FIC FIA</t>
    </r>
  </si>
  <si>
    <r>
      <rPr>
        <sz val="10"/>
        <color indexed="8"/>
        <rFont val="Verdana"/>
      </rPr>
      <t>07.266.253/0001-50</t>
    </r>
  </si>
  <si>
    <r>
      <rPr>
        <sz val="10"/>
        <color indexed="8"/>
        <rFont val="Verdana"/>
      </rPr>
      <t>Western Dividendos FIC FIA</t>
    </r>
  </si>
  <si>
    <r>
      <rPr>
        <sz val="10"/>
        <color indexed="8"/>
        <rFont val="Verdana"/>
      </rPr>
      <t>67.845.909/0001-11</t>
    </r>
  </si>
  <si>
    <r>
      <rPr>
        <sz val="10"/>
        <color indexed="8"/>
        <rFont val="Verdana"/>
      </rPr>
      <t>Athena Total Return II FIC FIA</t>
    </r>
  </si>
  <si>
    <r>
      <rPr>
        <sz val="10"/>
        <color indexed="8"/>
        <rFont val="Verdana"/>
      </rPr>
      <t>23.186.344/0001-32</t>
    </r>
  </si>
  <si>
    <r>
      <rPr>
        <sz val="10"/>
        <color indexed="8"/>
        <rFont val="Verdana"/>
      </rPr>
      <t>BTG Multi Ações FIA</t>
    </r>
  </si>
  <si>
    <r>
      <rPr>
        <sz val="10"/>
        <color indexed="8"/>
        <rFont val="Verdana"/>
      </rPr>
      <t>08.623.557/0001-90</t>
    </r>
  </si>
  <si>
    <r>
      <rPr>
        <sz val="10"/>
        <color indexed="8"/>
        <rFont val="Verdana"/>
      </rPr>
      <t>Queluz Valor FIA</t>
    </r>
  </si>
  <si>
    <r>
      <rPr>
        <sz val="10"/>
        <color indexed="8"/>
        <rFont val="Verdana"/>
      </rPr>
      <t>09.289.072/0001-75</t>
    </r>
  </si>
  <si>
    <r>
      <rPr>
        <sz val="10"/>
        <color indexed="8"/>
        <rFont val="Verdana"/>
      </rPr>
      <t>Banrisul Performance FIA</t>
    </r>
  </si>
  <si>
    <r>
      <rPr>
        <sz val="10"/>
        <color indexed="8"/>
        <rFont val="Verdana"/>
      </rPr>
      <t>97.261.093/0001-40</t>
    </r>
  </si>
  <si>
    <r>
      <rPr>
        <sz val="10"/>
        <color indexed="8"/>
        <rFont val="Verdana"/>
      </rPr>
      <t>BNB Seleção FIA</t>
    </r>
  </si>
  <si>
    <r>
      <rPr>
        <sz val="10"/>
        <color indexed="8"/>
        <rFont val="Verdana"/>
      </rPr>
      <t>63.375.216/0001-51</t>
    </r>
  </si>
  <si>
    <r>
      <rPr>
        <sz val="10"/>
        <color indexed="8"/>
        <rFont val="Verdana"/>
      </rPr>
      <t>Prumo Capital BDR Nível I FIA</t>
    </r>
  </si>
  <si>
    <r>
      <rPr>
        <sz val="10"/>
        <color indexed="8"/>
        <rFont val="Verdana"/>
      </rPr>
      <t>16.987.508/0001-65</t>
    </r>
  </si>
  <si>
    <r>
      <rPr>
        <sz val="10"/>
        <color indexed="8"/>
        <rFont val="Verdana"/>
      </rPr>
      <t>Opportunity Logica II FIC FIA</t>
    </r>
  </si>
  <si>
    <r>
      <rPr>
        <sz val="10"/>
        <color indexed="8"/>
        <rFont val="Verdana"/>
      </rPr>
      <t>00.185.259/0001-54</t>
    </r>
  </si>
  <si>
    <r>
      <rPr>
        <sz val="10"/>
        <color indexed="8"/>
        <rFont val="Verdana"/>
      </rPr>
      <t>BTG Absoluto FIC FIA</t>
    </r>
  </si>
  <si>
    <r>
      <rPr>
        <sz val="10"/>
        <color indexed="8"/>
        <rFont val="Verdana"/>
      </rPr>
      <t>09.120.774/0001-20</t>
    </r>
  </si>
  <si>
    <r>
      <rPr>
        <sz val="10"/>
        <color indexed="8"/>
        <rFont val="Verdana"/>
      </rPr>
      <t>Itaú Small Cap Valuation FIC FIA</t>
    </r>
  </si>
  <si>
    <r>
      <rPr>
        <sz val="10"/>
        <color indexed="8"/>
        <rFont val="Verdana"/>
      </rPr>
      <t>01.063.897/0001-65</t>
    </r>
  </si>
  <si>
    <r>
      <rPr>
        <sz val="10"/>
        <color indexed="8"/>
        <rFont val="Verdana"/>
      </rPr>
      <t>Núcleo Ações FIC FIA</t>
    </r>
  </si>
  <si>
    <r>
      <rPr>
        <sz val="10"/>
        <color indexed="8"/>
        <rFont val="Verdana"/>
      </rPr>
      <t>14.068.366/0001-07</t>
    </r>
  </si>
  <si>
    <r>
      <rPr>
        <sz val="10"/>
        <color indexed="8"/>
        <rFont val="Verdana"/>
      </rPr>
      <t>Dynamo Cougar FIC FIA</t>
    </r>
  </si>
  <si>
    <r>
      <rPr>
        <sz val="10"/>
        <color indexed="8"/>
        <rFont val="Verdana"/>
      </rPr>
      <t>73.232.530/0001-39</t>
    </r>
  </si>
  <si>
    <r>
      <rPr>
        <sz val="10"/>
        <color indexed="8"/>
        <rFont val="Verdana"/>
      </rPr>
      <t>BNP Action FIC FIA</t>
    </r>
  </si>
  <si>
    <r>
      <rPr>
        <sz val="10"/>
        <color indexed="8"/>
        <rFont val="Verdana"/>
      </rPr>
      <t>12.239.939/0001-92</t>
    </r>
  </si>
  <si>
    <r>
      <rPr>
        <sz val="10"/>
        <color indexed="8"/>
        <rFont val="Verdana"/>
      </rPr>
      <t>Mongeral Mag ll FIA</t>
    </r>
  </si>
  <si>
    <r>
      <rPr>
        <sz val="10"/>
        <color indexed="8"/>
        <rFont val="Verdana"/>
      </rPr>
      <t>16.961.689/0001-50</t>
    </r>
  </si>
  <si>
    <r>
      <rPr>
        <sz val="10"/>
        <color indexed="8"/>
        <rFont val="Verdana"/>
      </rPr>
      <t>Verde CSHG FIC FIA</t>
    </r>
  </si>
  <si>
    <r>
      <rPr>
        <sz val="10"/>
        <color indexed="8"/>
        <rFont val="Verdana"/>
      </rPr>
      <t>05.586.710/0001-69</t>
    </r>
  </si>
  <si>
    <r>
      <rPr>
        <sz val="10"/>
        <color indexed="8"/>
        <rFont val="Verdana"/>
      </rPr>
      <t>Verde Valor Dividendos FIA</t>
    </r>
  </si>
  <si>
    <r>
      <rPr>
        <sz val="10"/>
        <color indexed="8"/>
        <rFont val="Verdana"/>
      </rPr>
      <t>11.372.045/0001-03</t>
    </r>
  </si>
  <si>
    <r>
      <rPr>
        <sz val="10"/>
        <color indexed="8"/>
        <rFont val="Verdana"/>
      </rPr>
      <t>Safra Selection FIC FIA</t>
    </r>
  </si>
  <si>
    <r>
      <rPr>
        <sz val="10"/>
        <color indexed="8"/>
        <rFont val="Verdana"/>
      </rPr>
      <t>06.234.360/0001-34</t>
    </r>
  </si>
  <si>
    <r>
      <rPr>
        <sz val="10"/>
        <color indexed="8"/>
        <rFont val="Verdana"/>
      </rPr>
      <t>BB Dividendos FIC FIA</t>
    </r>
  </si>
  <si>
    <r>
      <rPr>
        <sz val="10"/>
        <color indexed="8"/>
        <rFont val="Verdana"/>
      </rPr>
      <t>05.100.191/0001-87</t>
    </r>
  </si>
  <si>
    <r>
      <rPr>
        <sz val="10"/>
        <color indexed="8"/>
        <rFont val="Verdana"/>
      </rPr>
      <t>SPX Falcon FIC FIA</t>
    </r>
  </si>
  <si>
    <r>
      <rPr>
        <sz val="10"/>
        <color indexed="8"/>
        <rFont val="Verdana"/>
      </rPr>
      <t>16.617.768/0001-49</t>
    </r>
  </si>
  <si>
    <r>
      <rPr>
        <sz val="10"/>
        <color indexed="8"/>
        <rFont val="Verdana"/>
      </rPr>
      <t>Safra Equity Portfolio FIC FIA</t>
    </r>
  </si>
  <si>
    <r>
      <rPr>
        <sz val="10"/>
        <color indexed="8"/>
        <rFont val="Verdana"/>
      </rPr>
      <t>10.225.709/0001-49</t>
    </r>
  </si>
  <si>
    <r>
      <rPr>
        <sz val="10"/>
        <color indexed="8"/>
        <rFont val="Verdana"/>
      </rPr>
      <t>Frontier FIC FIA IE</t>
    </r>
  </si>
  <si>
    <r>
      <rPr>
        <sz val="10"/>
        <color indexed="8"/>
        <rFont val="Verdana"/>
      </rPr>
      <t>18.832.871/0001-37</t>
    </r>
  </si>
  <si>
    <r>
      <rPr>
        <sz val="10"/>
        <color indexed="8"/>
        <rFont val="Verdana"/>
      </rPr>
      <t>Argucia BDR Nível I FIA</t>
    </r>
  </si>
  <si>
    <r>
      <rPr>
        <sz val="10"/>
        <color indexed="8"/>
        <rFont val="Verdana"/>
      </rPr>
      <t>07.670.115/0001-32</t>
    </r>
  </si>
  <si>
    <r>
      <rPr>
        <sz val="10"/>
        <color indexed="8"/>
        <rFont val="Verdana"/>
      </rPr>
      <t>Vinci Gas Dividendos FIA</t>
    </r>
  </si>
  <si>
    <r>
      <rPr>
        <sz val="10"/>
        <color indexed="8"/>
        <rFont val="Verdana"/>
      </rPr>
      <t>07.488.106/0001-25</t>
    </r>
  </si>
  <si>
    <r>
      <rPr>
        <sz val="10"/>
        <color indexed="8"/>
        <rFont val="Verdana"/>
      </rPr>
      <t>NCH Maracanã FIA</t>
    </r>
  </si>
  <si>
    <r>
      <rPr>
        <sz val="10"/>
        <color indexed="8"/>
        <rFont val="Verdana"/>
      </rPr>
      <t>17.759.778/0001-81</t>
    </r>
  </si>
  <si>
    <r>
      <rPr>
        <sz val="10"/>
        <color indexed="8"/>
        <rFont val="Verdana"/>
      </rPr>
      <t>Itaú Small Cap FIC FIA</t>
    </r>
  </si>
  <si>
    <r>
      <rPr>
        <sz val="10"/>
        <color indexed="8"/>
        <rFont val="Verdana"/>
      </rPr>
      <t>06.234.238/0001-68</t>
    </r>
  </si>
  <si>
    <r>
      <rPr>
        <sz val="10"/>
        <color indexed="8"/>
        <rFont val="Verdana"/>
      </rPr>
      <t>Guepardo Institucional FIC FIA</t>
    </r>
  </si>
  <si>
    <r>
      <rPr>
        <sz val="10"/>
        <color indexed="8"/>
        <rFont val="Verdana"/>
      </rPr>
      <t>08.830.947/0001-31</t>
    </r>
  </si>
  <si>
    <r>
      <rPr>
        <sz val="10"/>
        <color indexed="8"/>
        <rFont val="Verdana"/>
      </rPr>
      <t>Velt 30 FIC FIA</t>
    </r>
  </si>
  <si>
    <r>
      <rPr>
        <sz val="10"/>
        <color indexed="8"/>
        <rFont val="Verdana"/>
      </rPr>
      <t>08.927.454/0001-14</t>
    </r>
  </si>
  <si>
    <r>
      <rPr>
        <sz val="10"/>
        <color indexed="8"/>
        <rFont val="Verdana"/>
      </rPr>
      <t>Hix Capital FIC FIA</t>
    </r>
  </si>
  <si>
    <r>
      <rPr>
        <sz val="10"/>
        <color indexed="8"/>
        <rFont val="Verdana"/>
      </rPr>
      <t>07.317.588/0001-50</t>
    </r>
  </si>
  <si>
    <r>
      <rPr>
        <sz val="10"/>
        <color indexed="8"/>
        <rFont val="Verdana"/>
      </rPr>
      <t>BTG Necton FIC FIA</t>
    </r>
  </si>
  <si>
    <r>
      <rPr>
        <sz val="10"/>
        <color indexed="8"/>
        <rFont val="Verdana"/>
      </rPr>
      <t>55.075.238/0001-78</t>
    </r>
  </si>
  <si>
    <r>
      <rPr>
        <sz val="10"/>
        <color indexed="8"/>
        <rFont val="Verdana"/>
      </rPr>
      <t>Fator Ações FIC FIA</t>
    </r>
  </si>
  <si>
    <r>
      <rPr>
        <sz val="10"/>
        <color indexed="8"/>
        <rFont val="Verdana"/>
      </rPr>
      <t>11.186.674/0001-49</t>
    </r>
  </si>
  <si>
    <r>
      <rPr>
        <sz val="10"/>
        <color indexed="8"/>
        <rFont val="Verdana"/>
      </rPr>
      <t>Andbank Value FIA</t>
    </r>
  </si>
  <si>
    <r>
      <rPr>
        <sz val="10"/>
        <color indexed="8"/>
        <rFont val="Verdana"/>
      </rPr>
      <t>11.225.903/0001-97</t>
    </r>
  </si>
  <si>
    <r>
      <rPr>
        <sz val="10"/>
        <color indexed="8"/>
        <rFont val="Verdana"/>
      </rPr>
      <t>Plural Ações FIC FIA</t>
    </r>
  </si>
  <si>
    <r>
      <rPr>
        <sz val="10"/>
        <color indexed="8"/>
        <rFont val="Verdana"/>
      </rPr>
      <t>01.675.497/0001-00</t>
    </r>
  </si>
  <si>
    <r>
      <rPr>
        <sz val="10"/>
        <color indexed="8"/>
        <rFont val="Verdana"/>
      </rPr>
      <t>BRAM Bradesco Prime SML Plus FIC FIA</t>
    </r>
  </si>
  <si>
    <r>
      <rPr>
        <sz val="10"/>
        <color indexed="8"/>
        <rFont val="Verdana"/>
      </rPr>
      <t>12.440.748/0001-94</t>
    </r>
  </si>
  <si>
    <r>
      <rPr>
        <sz val="10"/>
        <color indexed="8"/>
        <rFont val="Verdana"/>
      </rPr>
      <t>Safra Small Cap FIC FIA</t>
    </r>
  </si>
  <si>
    <r>
      <rPr>
        <sz val="10"/>
        <color indexed="8"/>
        <rFont val="Verdana"/>
      </rPr>
      <t>05.857.973/0001-65</t>
    </r>
  </si>
  <si>
    <r>
      <rPr>
        <sz val="10"/>
        <color indexed="8"/>
        <rFont val="Verdana"/>
      </rPr>
      <t>Geral Asset Long Term FIA</t>
    </r>
  </si>
  <si>
    <r>
      <rPr>
        <sz val="10"/>
        <color indexed="8"/>
        <rFont val="Verdana"/>
      </rPr>
      <t>04.163.555/0001-05</t>
    </r>
  </si>
  <si>
    <r>
      <rPr>
        <sz val="10"/>
        <color indexed="8"/>
        <rFont val="Verdana"/>
      </rPr>
      <t>Normandia Ori Capital I FIC FIA</t>
    </r>
  </si>
  <si>
    <r>
      <rPr>
        <sz val="10"/>
        <color indexed="8"/>
        <rFont val="Verdana"/>
      </rPr>
      <t>20.331.359/0001-59</t>
    </r>
  </si>
  <si>
    <r>
      <rPr>
        <sz val="10"/>
        <color indexed="8"/>
        <rFont val="Verdana"/>
      </rPr>
      <t>Plural Dividendos FIA</t>
    </r>
  </si>
  <si>
    <r>
      <rPr>
        <sz val="10"/>
        <color indexed="8"/>
        <rFont val="Verdana"/>
      </rPr>
      <t>11.898.280/0001-13</t>
    </r>
  </si>
  <si>
    <r>
      <rPr>
        <sz val="10"/>
        <color indexed="8"/>
        <rFont val="Verdana"/>
      </rPr>
      <t>Caixa Dividendos FIA</t>
    </r>
  </si>
  <si>
    <r>
      <rPr>
        <sz val="10"/>
        <color indexed="8"/>
        <rFont val="Verdana"/>
      </rPr>
      <t>05.900.798/0001-41</t>
    </r>
  </si>
  <si>
    <r>
      <rPr>
        <sz val="10"/>
        <color indexed="8"/>
        <rFont val="Verdana"/>
      </rPr>
      <t>BB Dividendos Midcaps FIC FIA</t>
    </r>
  </si>
  <si>
    <r>
      <rPr>
        <sz val="10"/>
        <color indexed="8"/>
        <rFont val="Verdana"/>
      </rPr>
      <t>14.213.331/0001-14</t>
    </r>
  </si>
  <si>
    <r>
      <rPr>
        <sz val="10"/>
        <color indexed="8"/>
        <rFont val="Verdana"/>
      </rPr>
      <t>IP Participações BDR Nível I FIC FIA</t>
    </r>
  </si>
  <si>
    <r>
      <rPr>
        <sz val="10"/>
        <color indexed="8"/>
        <rFont val="Verdana"/>
      </rPr>
      <t>29.544.764/0001-20</t>
    </r>
  </si>
  <si>
    <r>
      <rPr>
        <sz val="10"/>
        <color indexed="8"/>
        <rFont val="Verdana"/>
      </rPr>
      <t>BTG Dividendos FIC FIA</t>
    </r>
  </si>
  <si>
    <r>
      <rPr>
        <sz val="10"/>
        <color indexed="8"/>
        <rFont val="Verdana"/>
      </rPr>
      <t>09.290.813/0001-38</t>
    </r>
  </si>
  <si>
    <r>
      <rPr>
        <sz val="10"/>
        <color indexed="8"/>
        <rFont val="Verdana"/>
      </rPr>
      <t>IP Participações IPG BDR Nível I FIC FIA</t>
    </r>
  </si>
  <si>
    <r>
      <rPr>
        <sz val="10"/>
        <color indexed="8"/>
        <rFont val="Verdana"/>
      </rPr>
      <t>12.082.452/0001-49</t>
    </r>
  </si>
  <si>
    <r>
      <rPr>
        <sz val="10"/>
        <color indexed="8"/>
        <rFont val="Verdana"/>
      </rPr>
      <t>IP Pro BDR Nível I FIC FIA</t>
    </r>
  </si>
  <si>
    <r>
      <rPr>
        <sz val="10"/>
        <color indexed="8"/>
        <rFont val="Verdana"/>
      </rPr>
      <t>12.565.182/0001-27</t>
    </r>
  </si>
  <si>
    <r>
      <rPr>
        <sz val="10"/>
        <color indexed="8"/>
        <rFont val="Verdana"/>
      </rPr>
      <t>Itau Excelência Social Sustentvl FIC FIA</t>
    </r>
  </si>
  <si>
    <r>
      <rPr>
        <sz val="10"/>
        <color indexed="8"/>
        <rFont val="Verdana"/>
      </rPr>
      <t>06.215.101/0001-66</t>
    </r>
  </si>
  <si>
    <r>
      <rPr>
        <sz val="10"/>
        <color indexed="8"/>
        <rFont val="Verdana"/>
      </rPr>
      <t>BRAM H Sustentabilidade FIC FIA</t>
    </r>
  </si>
  <si>
    <r>
      <rPr>
        <sz val="10"/>
        <color indexed="8"/>
        <rFont val="Verdana"/>
      </rPr>
      <t>07.535.827/0001-49</t>
    </r>
  </si>
  <si>
    <r>
      <rPr>
        <sz val="10"/>
        <color indexed="8"/>
        <rFont val="Verdana"/>
      </rPr>
      <t>BB Sustentabilidade FIC FIA</t>
    </r>
  </si>
  <si>
    <r>
      <rPr>
        <sz val="10"/>
        <color indexed="8"/>
        <rFont val="Verdana"/>
      </rPr>
      <t>06.349.816/0001-01</t>
    </r>
  </si>
  <si>
    <r>
      <rPr>
        <sz val="10"/>
        <color indexed="8"/>
        <rFont val="Verdana"/>
      </rPr>
      <t>Fundamenta FIA</t>
    </r>
  </si>
  <si>
    <r>
      <rPr>
        <sz val="10"/>
        <color indexed="8"/>
        <rFont val="Verdana"/>
      </rPr>
      <t>12.184.246/0001-40</t>
    </r>
  </si>
  <si>
    <r>
      <rPr>
        <sz val="10"/>
        <color indexed="8"/>
        <rFont val="Verdana"/>
      </rPr>
      <t>Caixa Indexa-Ise FIA</t>
    </r>
  </si>
  <si>
    <r>
      <rPr>
        <sz val="10"/>
        <color indexed="8"/>
        <rFont val="Verdana"/>
      </rPr>
      <t>08.070.838/0001-63</t>
    </r>
  </si>
  <si>
    <r>
      <rPr>
        <sz val="10"/>
        <color indexed="8"/>
        <rFont val="Verdana"/>
      </rPr>
      <t>BTG Alpha FIA</t>
    </r>
  </si>
  <si>
    <r>
      <rPr>
        <sz val="10"/>
        <color indexed="8"/>
        <rFont val="Verdana"/>
      </rPr>
      <t>15.912.241/0001-84</t>
    </r>
  </si>
  <si>
    <r>
      <rPr>
        <sz val="10"/>
        <color indexed="8"/>
        <rFont val="Verdana"/>
      </rPr>
      <t>Santander Ethical Sustentb Spec FIC FIA</t>
    </r>
  </si>
  <si>
    <r>
      <rPr>
        <sz val="10"/>
        <color indexed="8"/>
        <rFont val="Verdana"/>
      </rPr>
      <t>04.616.277/0001-02</t>
    </r>
  </si>
  <si>
    <r>
      <rPr>
        <sz val="10"/>
        <color indexed="8"/>
        <rFont val="Verdana"/>
      </rPr>
      <t>Western Sustentabilidade Empresa FIC FIA</t>
    </r>
  </si>
  <si>
    <r>
      <rPr>
        <sz val="10"/>
        <color indexed="8"/>
        <rFont val="Verdana"/>
      </rPr>
      <t>29.413.945/0001-17</t>
    </r>
  </si>
  <si>
    <r>
      <rPr>
        <sz val="10"/>
        <color indexed="8"/>
        <rFont val="Verdana"/>
      </rPr>
      <t>Invexa Inter + IBOVESPA Ativo FIA</t>
    </r>
  </si>
  <si>
    <r>
      <rPr>
        <sz val="10"/>
        <color indexed="8"/>
        <rFont val="Verdana"/>
      </rPr>
      <t>24.874.367/0001-00</t>
    </r>
  </si>
  <si>
    <r>
      <rPr>
        <sz val="10"/>
        <color indexed="8"/>
        <rFont val="Verdana"/>
      </rPr>
      <t>Itaú Dunamis FIC FIA</t>
    </r>
  </si>
  <si>
    <r>
      <rPr>
        <sz val="10"/>
        <color indexed="8"/>
        <rFont val="Verdana"/>
      </rPr>
      <t>24.571.992/0001-75</t>
    </r>
  </si>
  <si>
    <r>
      <rPr>
        <sz val="10"/>
        <color indexed="8"/>
        <rFont val="Verdana"/>
      </rPr>
      <t>Kiron FIC FIA</t>
    </r>
  </si>
  <si>
    <r>
      <rPr>
        <sz val="10"/>
        <color indexed="8"/>
        <rFont val="Verdana"/>
      </rPr>
      <t>25.213.366/0001-70</t>
    </r>
  </si>
  <si>
    <r>
      <rPr>
        <sz val="10"/>
        <color indexed="8"/>
        <rFont val="Verdana"/>
      </rPr>
      <t>Mirante FIA</t>
    </r>
  </si>
  <si>
    <r>
      <rPr>
        <sz val="10"/>
        <color indexed="8"/>
        <rFont val="Verdana"/>
      </rPr>
      <t>25.246.355/0001-96</t>
    </r>
  </si>
  <si>
    <r>
      <rPr>
        <sz val="10"/>
        <color indexed="8"/>
        <rFont val="Verdana"/>
      </rPr>
      <t>Plural Ações Genial FIC FIA</t>
    </r>
  </si>
  <si>
    <r>
      <rPr>
        <sz val="10"/>
        <color indexed="8"/>
        <rFont val="Verdana"/>
      </rPr>
      <t>19.644.076/0001-88</t>
    </r>
  </si>
  <si>
    <r>
      <rPr>
        <sz val="10"/>
        <color indexed="8"/>
        <rFont val="Verdana"/>
      </rPr>
      <t>Reach Total Return FIC FIA</t>
    </r>
  </si>
  <si>
    <r>
      <rPr>
        <sz val="10"/>
        <color indexed="8"/>
        <rFont val="Verdana"/>
      </rPr>
      <t>26.362.460/0001-53</t>
    </r>
  </si>
  <si>
    <r>
      <rPr>
        <sz val="10"/>
        <color indexed="8"/>
        <rFont val="Verdana"/>
      </rPr>
      <t>Alaska Institucional FIA</t>
    </r>
  </si>
  <si>
    <r>
      <rPr>
        <sz val="10"/>
        <color indexed="8"/>
        <rFont val="Verdana"/>
      </rPr>
      <t>26.673.556/0001-32</t>
    </r>
  </si>
  <si>
    <r>
      <rPr>
        <sz val="10"/>
        <color indexed="8"/>
        <rFont val="Verdana"/>
      </rPr>
      <t>Sul América Total ESG IS FIA</t>
    </r>
  </si>
  <si>
    <r>
      <rPr>
        <sz val="10"/>
        <color indexed="8"/>
        <rFont val="Verdana"/>
      </rPr>
      <t>17.797.426/0001-10</t>
    </r>
  </si>
  <si>
    <r>
      <rPr>
        <sz val="10"/>
        <color indexed="8"/>
        <rFont val="Verdana"/>
      </rPr>
      <t>Leblon Ações II Institucional FIC FIA</t>
    </r>
  </si>
  <si>
    <r>
      <rPr>
        <sz val="10"/>
        <color indexed="8"/>
        <rFont val="Verdana"/>
      </rPr>
      <t>26.768.800/0001-40</t>
    </r>
  </si>
  <si>
    <r>
      <rPr>
        <sz val="10"/>
        <color indexed="8"/>
        <rFont val="Verdana"/>
      </rPr>
      <t>BRAM Private Long Only FIC FIA</t>
    </r>
  </si>
  <si>
    <r>
      <rPr>
        <sz val="10"/>
        <color indexed="8"/>
        <rFont val="Verdana"/>
      </rPr>
      <t>26.315.550/0001-93</t>
    </r>
  </si>
  <si>
    <r>
      <rPr>
        <sz val="10"/>
        <color indexed="8"/>
        <rFont val="Verdana"/>
      </rPr>
      <t>Ibiuna Equities 30 FIC FIA</t>
    </r>
  </si>
  <si>
    <r>
      <rPr>
        <sz val="10"/>
        <color indexed="8"/>
        <rFont val="Verdana"/>
      </rPr>
      <t>26.243.348/0001-01</t>
    </r>
  </si>
  <si>
    <r>
      <rPr>
        <sz val="10"/>
        <color indexed="8"/>
        <rFont val="Verdana"/>
      </rPr>
      <t>Neo Navitas B FIC FIA</t>
    </r>
  </si>
  <si>
    <r>
      <rPr>
        <sz val="10"/>
        <color indexed="8"/>
        <rFont val="Verdana"/>
      </rPr>
      <t>26.218.614/0001-38</t>
    </r>
  </si>
  <si>
    <r>
      <rPr>
        <sz val="10"/>
        <color indexed="8"/>
        <rFont val="Verdana"/>
      </rPr>
      <t>Tera Equity FIA</t>
    </r>
  </si>
  <si>
    <r>
      <rPr>
        <sz val="10"/>
        <color indexed="8"/>
        <rFont val="Verdana"/>
      </rPr>
      <t>26.813.771/0001-91</t>
    </r>
  </si>
  <si>
    <r>
      <rPr>
        <sz val="10"/>
        <color indexed="8"/>
        <rFont val="Verdana"/>
      </rPr>
      <t>Truxt I Valor FIC FIA</t>
    </r>
  </si>
  <si>
    <r>
      <rPr>
        <sz val="10"/>
        <color indexed="8"/>
        <rFont val="Verdana"/>
      </rPr>
      <t>26.269.603/0001-87</t>
    </r>
  </si>
  <si>
    <r>
      <rPr>
        <sz val="10"/>
        <color indexed="8"/>
        <rFont val="Verdana"/>
      </rPr>
      <t>Rio Ações FIA</t>
    </r>
  </si>
  <si>
    <r>
      <rPr>
        <sz val="10"/>
        <color indexed="8"/>
        <rFont val="Verdana"/>
      </rPr>
      <t>27.250.923/0001-58</t>
    </r>
  </si>
  <si>
    <r>
      <rPr>
        <sz val="10"/>
        <color indexed="8"/>
        <rFont val="Verdana"/>
      </rPr>
      <t>Monetus BDR Nivel I FIA</t>
    </r>
  </si>
  <si>
    <r>
      <rPr>
        <sz val="10"/>
        <color indexed="8"/>
        <rFont val="Verdana"/>
      </rPr>
      <t>13.033.721/0001-40</t>
    </r>
  </si>
  <si>
    <r>
      <rPr>
        <sz val="10"/>
        <color indexed="8"/>
        <rFont val="Verdana"/>
      </rPr>
      <t>Iridium Rhino FIA</t>
    </r>
  </si>
  <si>
    <r>
      <rPr>
        <sz val="10"/>
        <color indexed="8"/>
        <rFont val="Verdana"/>
      </rPr>
      <t>13.504.068/0001-50</t>
    </r>
  </si>
  <si>
    <r>
      <rPr>
        <sz val="10"/>
        <color indexed="8"/>
        <rFont val="Verdana"/>
      </rPr>
      <t>BRAM Estratégia Ibovespa Ativo FIC FIA</t>
    </r>
  </si>
  <si>
    <r>
      <rPr>
        <sz val="10"/>
        <color indexed="8"/>
        <rFont val="Verdana"/>
      </rPr>
      <t>26.315.539/0001-23</t>
    </r>
  </si>
  <si>
    <r>
      <rPr>
        <sz val="10"/>
        <color indexed="8"/>
        <rFont val="Verdana"/>
      </rPr>
      <t>Truxt I Valor Institucional FIC FIA</t>
    </r>
  </si>
  <si>
    <r>
      <rPr>
        <sz val="10"/>
        <color indexed="8"/>
        <rFont val="Verdana"/>
      </rPr>
      <t>26.277.595/0001-10</t>
    </r>
  </si>
  <si>
    <r>
      <rPr>
        <sz val="10"/>
        <color indexed="8"/>
        <rFont val="Verdana"/>
      </rPr>
      <t>RPS Selection FIC FIA</t>
    </r>
  </si>
  <si>
    <r>
      <rPr>
        <sz val="10"/>
        <color indexed="8"/>
        <rFont val="Verdana"/>
      </rPr>
      <t>27.783.868/0001-61</t>
    </r>
  </si>
  <si>
    <r>
      <rPr>
        <sz val="10"/>
        <color indexed="8"/>
        <rFont val="Verdana"/>
      </rPr>
      <t>BB Saúde e Bem Estar FIC FIA</t>
    </r>
  </si>
  <si>
    <r>
      <rPr>
        <sz val="10"/>
        <color indexed="8"/>
        <rFont val="Verdana"/>
      </rPr>
      <t>27.565.832/0001-01</t>
    </r>
  </si>
  <si>
    <r>
      <rPr>
        <sz val="10"/>
        <color indexed="8"/>
        <rFont val="Verdana"/>
      </rPr>
      <t>Kapitalo Tarkus FIC FIA</t>
    </r>
  </si>
  <si>
    <r>
      <rPr>
        <sz val="10"/>
        <color indexed="8"/>
        <rFont val="Verdana"/>
      </rPr>
      <t>28.747.685/0001-53</t>
    </r>
  </si>
  <si>
    <r>
      <rPr>
        <sz val="10"/>
        <color indexed="8"/>
        <rFont val="Verdana"/>
      </rPr>
      <t>RJI Wegos Valor FIA</t>
    </r>
  </si>
  <si>
    <r>
      <rPr>
        <sz val="10"/>
        <color indexed="8"/>
        <rFont val="Verdana"/>
      </rPr>
      <t>28.695.121/0001-14</t>
    </r>
  </si>
  <si>
    <r>
      <rPr>
        <sz val="10"/>
        <color indexed="8"/>
        <rFont val="Verdana"/>
      </rPr>
      <t>XP Investor Ibovespa Ativo FIC FIA</t>
    </r>
  </si>
  <si>
    <r>
      <rPr>
        <sz val="10"/>
        <color indexed="8"/>
        <rFont val="Verdana"/>
      </rPr>
      <t>28.122.142/0001-40</t>
    </r>
  </si>
  <si>
    <r>
      <rPr>
        <sz val="10"/>
        <color indexed="8"/>
        <rFont val="Verdana"/>
      </rPr>
      <t>Miles Virtus I FIC FIA</t>
    </r>
  </si>
  <si>
    <r>
      <rPr>
        <sz val="10"/>
        <color indexed="8"/>
        <rFont val="Verdana"/>
      </rPr>
      <t>28.407.875/0001-21</t>
    </r>
  </si>
  <si>
    <r>
      <rPr>
        <sz val="10"/>
        <color indexed="8"/>
        <rFont val="Verdana"/>
      </rPr>
      <t>BB Ações Valor FIC FIA</t>
    </r>
  </si>
  <si>
    <r>
      <rPr>
        <sz val="10"/>
        <color indexed="8"/>
        <rFont val="Verdana"/>
      </rPr>
      <t>29.258.294/0001-38</t>
    </r>
  </si>
  <si>
    <r>
      <rPr>
        <sz val="10"/>
        <color indexed="8"/>
        <rFont val="Verdana"/>
      </rPr>
      <t>Santander Seleção Crescimento FIC FIA</t>
    </r>
  </si>
  <si>
    <r>
      <rPr>
        <sz val="10"/>
        <color indexed="8"/>
        <rFont val="Verdana"/>
      </rPr>
      <t>29.549.642/0001-26</t>
    </r>
  </si>
  <si>
    <r>
      <rPr>
        <sz val="10"/>
        <color indexed="8"/>
        <rFont val="Verdana"/>
      </rPr>
      <t>Trígono Flagship Small Caps FIC FIA</t>
    </r>
  </si>
  <si>
    <r>
      <rPr>
        <sz val="10"/>
        <color indexed="8"/>
        <rFont val="Verdana"/>
      </rPr>
      <t>29.177.013/0001-12</t>
    </r>
  </si>
  <si>
    <r>
      <rPr>
        <sz val="10"/>
        <color indexed="8"/>
        <rFont val="Verdana"/>
      </rPr>
      <t>Trígono Delphos Income FIC FIA</t>
    </r>
  </si>
  <si>
    <r>
      <rPr>
        <sz val="10"/>
        <color indexed="8"/>
        <rFont val="Verdana"/>
      </rPr>
      <t>29.177.024/0001-00</t>
    </r>
  </si>
  <si>
    <r>
      <rPr>
        <sz val="10"/>
        <color indexed="8"/>
        <rFont val="Verdana"/>
      </rPr>
      <t>Warren Brasil FIA</t>
    </r>
  </si>
  <si>
    <r>
      <rPr>
        <sz val="10"/>
        <color indexed="8"/>
        <rFont val="Verdana"/>
      </rPr>
      <t>29.577.652/0001-75</t>
    </r>
  </si>
  <si>
    <r>
      <rPr>
        <sz val="10"/>
        <color indexed="8"/>
        <rFont val="Verdana"/>
      </rPr>
      <t>Trígono Verbier FIC FIA IE</t>
    </r>
  </si>
  <si>
    <r>
      <rPr>
        <sz val="10"/>
        <color indexed="8"/>
        <rFont val="Verdana"/>
      </rPr>
      <t>08.968.733/0001-26</t>
    </r>
  </si>
  <si>
    <r>
      <rPr>
        <sz val="10"/>
        <color indexed="8"/>
        <rFont val="Verdana"/>
      </rPr>
      <t>BB Equidade IS FIC FIA</t>
    </r>
  </si>
  <si>
    <r>
      <rPr>
        <sz val="10"/>
        <color indexed="8"/>
        <rFont val="Verdana"/>
      </rPr>
      <t>30.530.779/0001-18</t>
    </r>
  </si>
  <si>
    <r>
      <rPr>
        <sz val="10"/>
        <color indexed="8"/>
        <rFont val="Verdana"/>
      </rPr>
      <t>Vinland Long Only FIC FIA</t>
    </r>
  </si>
  <si>
    <r>
      <rPr>
        <sz val="10"/>
        <color indexed="8"/>
        <rFont val="Verdana"/>
      </rPr>
      <t>30.593.403/0001-52</t>
    </r>
  </si>
  <si>
    <r>
      <rPr>
        <sz val="10"/>
        <color indexed="8"/>
        <rFont val="Verdana"/>
      </rPr>
      <t>Tork Long Only Institucional FIC FIA</t>
    </r>
  </si>
  <si>
    <r>
      <rPr>
        <sz val="10"/>
        <color indexed="8"/>
        <rFont val="Verdana"/>
      </rPr>
      <t>31.533.145/0001-81</t>
    </r>
  </si>
  <si>
    <r>
      <rPr>
        <sz val="10"/>
        <color indexed="8"/>
        <rFont val="Verdana"/>
      </rPr>
      <t>Tork FIC FIA</t>
    </r>
  </si>
  <si>
    <r>
      <rPr>
        <sz val="10"/>
        <color indexed="8"/>
        <rFont val="Verdana"/>
      </rPr>
      <t>31.493.876/0001-40</t>
    </r>
  </si>
  <si>
    <r>
      <rPr>
        <sz val="10"/>
        <color indexed="8"/>
        <rFont val="Verdana"/>
      </rPr>
      <t>XP Trend Ibovespa Alavancado FIA</t>
    </r>
  </si>
  <si>
    <r>
      <rPr>
        <sz val="10"/>
        <color indexed="8"/>
        <rFont val="Verdana"/>
      </rPr>
      <t>31.936.857/0001-41</t>
    </r>
  </si>
  <si>
    <r>
      <rPr>
        <sz val="10"/>
        <color indexed="8"/>
        <rFont val="Verdana"/>
      </rPr>
      <t>Versa Institucional FIA</t>
    </r>
  </si>
  <si>
    <r>
      <rPr>
        <sz val="10"/>
        <color indexed="8"/>
        <rFont val="Verdana"/>
      </rPr>
      <t>31.132.367/0001-92</t>
    </r>
  </si>
  <si>
    <r>
      <rPr>
        <sz val="10"/>
        <color indexed="8"/>
        <rFont val="Verdana"/>
      </rPr>
      <t>Lifetime Graphene FIA</t>
    </r>
  </si>
  <si>
    <r>
      <rPr>
        <sz val="10"/>
        <color indexed="8"/>
        <rFont val="Verdana"/>
      </rPr>
      <t>31.146.414/0001-57</t>
    </r>
  </si>
  <si>
    <r>
      <rPr>
        <sz val="10"/>
        <color indexed="8"/>
        <rFont val="Verdana"/>
      </rPr>
      <t>Dahlia FIC FIA</t>
    </r>
  </si>
  <si>
    <r>
      <rPr>
        <sz val="10"/>
        <color indexed="8"/>
        <rFont val="Verdana"/>
      </rPr>
      <t>30.858.733/0001-22</t>
    </r>
  </si>
  <si>
    <r>
      <rPr>
        <sz val="10"/>
        <color indexed="8"/>
        <rFont val="Verdana"/>
      </rPr>
      <t>BRAM Estratégia Dividendos FIC FIA</t>
    </r>
  </si>
  <si>
    <r>
      <rPr>
        <sz val="10"/>
        <color indexed="8"/>
        <rFont val="Verdana"/>
      </rPr>
      <t>32.312.071/0001-16</t>
    </r>
  </si>
  <si>
    <r>
      <rPr>
        <sz val="10"/>
        <color indexed="8"/>
        <rFont val="Verdana"/>
      </rPr>
      <t>Itaú Olimpo FIC FIA</t>
    </r>
  </si>
  <si>
    <r>
      <rPr>
        <sz val="10"/>
        <color indexed="8"/>
        <rFont val="Verdana"/>
      </rPr>
      <t>32.246.546/0001-13</t>
    </r>
  </si>
  <si>
    <r>
      <rPr>
        <sz val="10"/>
        <color indexed="8"/>
        <rFont val="Verdana"/>
      </rPr>
      <t>Safra Ações Livre FIC FIA</t>
    </r>
  </si>
  <si>
    <r>
      <rPr>
        <sz val="10"/>
        <color indexed="8"/>
        <rFont val="Verdana"/>
      </rPr>
      <t>32.666.326/0001-49</t>
    </r>
  </si>
  <si>
    <r>
      <rPr>
        <sz val="10"/>
        <color indexed="8"/>
        <rFont val="Verdana"/>
      </rPr>
      <t>Avantgarde Multifatores FIA</t>
    </r>
  </si>
  <si>
    <r>
      <rPr>
        <sz val="10"/>
        <color indexed="8"/>
        <rFont val="Verdana"/>
      </rPr>
      <t>32.065.814/0001-09</t>
    </r>
  </si>
  <si>
    <r>
      <rPr>
        <sz val="10"/>
        <color indexed="8"/>
        <rFont val="Verdana"/>
      </rPr>
      <t>Caixa Livre Quantitativo FIC FIA</t>
    </r>
  </si>
  <si>
    <r>
      <rPr>
        <sz val="10"/>
        <color indexed="8"/>
        <rFont val="Verdana"/>
      </rPr>
      <t>22.791.154/0001-81</t>
    </r>
  </si>
  <si>
    <r>
      <rPr>
        <sz val="10"/>
        <color indexed="8"/>
        <rFont val="Verdana"/>
      </rPr>
      <t>BRAM Asset Small Caps FIC FIA</t>
    </r>
  </si>
  <si>
    <r>
      <rPr>
        <sz val="10"/>
        <color indexed="8"/>
        <rFont val="Verdana"/>
      </rPr>
      <t>34.054.867/0001-41</t>
    </r>
  </si>
  <si>
    <r>
      <rPr>
        <sz val="10"/>
        <color indexed="8"/>
        <rFont val="Verdana"/>
      </rPr>
      <t>BRAM Estratégia Small Caps FIC FIA</t>
    </r>
  </si>
  <si>
    <r>
      <rPr>
        <sz val="10"/>
        <color indexed="8"/>
        <rFont val="Verdana"/>
      </rPr>
      <t>32.387.983/0001-57</t>
    </r>
  </si>
  <si>
    <r>
      <rPr>
        <sz val="10"/>
        <color indexed="8"/>
        <rFont val="Verdana"/>
      </rPr>
      <t>Vitreo Empiricus Mab FIA</t>
    </r>
  </si>
  <si>
    <r>
      <rPr>
        <sz val="10"/>
        <color indexed="8"/>
        <rFont val="Verdana"/>
      </rPr>
      <t>33.953.227/0001-00</t>
    </r>
  </si>
  <si>
    <r>
      <rPr>
        <sz val="10"/>
        <color indexed="8"/>
        <rFont val="Verdana"/>
      </rPr>
      <t>BRAM Ágora Dividendos Index FIA</t>
    </r>
  </si>
  <si>
    <r>
      <rPr>
        <sz val="10"/>
        <color indexed="8"/>
        <rFont val="Verdana"/>
      </rPr>
      <t>34.109.663/0001-60</t>
    </r>
  </si>
  <si>
    <r>
      <rPr>
        <sz val="10"/>
        <color indexed="8"/>
        <rFont val="Verdana"/>
      </rPr>
      <t>Kinea Gama FIC FIA</t>
    </r>
  </si>
  <si>
    <r>
      <rPr>
        <sz val="10"/>
        <color indexed="8"/>
        <rFont val="Verdana"/>
      </rPr>
      <t>35.372.675/0001-46</t>
    </r>
  </si>
  <si>
    <r>
      <rPr>
        <sz val="10"/>
        <color indexed="8"/>
        <rFont val="Verdana"/>
      </rPr>
      <t>Itaú Ações Sirius FIC FIA</t>
    </r>
  </si>
  <si>
    <r>
      <rPr>
        <sz val="10"/>
        <color indexed="8"/>
        <rFont val="Verdana"/>
      </rPr>
      <t>35.495.706/0001-56</t>
    </r>
  </si>
  <si>
    <r>
      <rPr>
        <sz val="10"/>
        <color indexed="8"/>
        <rFont val="Verdana"/>
      </rPr>
      <t>BRAM Ágora Arrojada Index FIA</t>
    </r>
  </si>
  <si>
    <r>
      <rPr>
        <sz val="10"/>
        <color indexed="8"/>
        <rFont val="Verdana"/>
      </rPr>
      <t>34.109.690/0001-33</t>
    </r>
  </si>
  <si>
    <r>
      <rPr>
        <sz val="10"/>
        <color indexed="8"/>
        <rFont val="Verdana"/>
      </rPr>
      <t>BRAM Ágora Top 10 Index FIA</t>
    </r>
  </si>
  <si>
    <r>
      <rPr>
        <sz val="10"/>
        <color indexed="8"/>
        <rFont val="Verdana"/>
      </rPr>
      <t>34.109.668/0001-93</t>
    </r>
  </si>
  <si>
    <r>
      <rPr>
        <sz val="10"/>
        <color indexed="8"/>
        <rFont val="Verdana"/>
      </rPr>
      <t>Vitreo Empiricus Oport de uma Vida FIA</t>
    </r>
  </si>
  <si>
    <r>
      <rPr>
        <sz val="10"/>
        <color indexed="8"/>
        <rFont val="Verdana"/>
      </rPr>
      <t>34.218.763/0001-25</t>
    </r>
  </si>
  <si>
    <r>
      <rPr>
        <sz val="10"/>
        <color indexed="8"/>
        <rFont val="Verdana"/>
      </rPr>
      <t>BRAM Ágora Small Caps Index FIA</t>
    </r>
  </si>
  <si>
    <r>
      <rPr>
        <sz val="10"/>
        <color indexed="8"/>
        <rFont val="Verdana"/>
      </rPr>
      <t>34.109.677/0001-84</t>
    </r>
  </si>
  <si>
    <r>
      <rPr>
        <sz val="10"/>
        <color indexed="8"/>
        <rFont val="Verdana"/>
      </rPr>
      <t>Exploritas Latam FIC FIA</t>
    </r>
  </si>
  <si>
    <r>
      <rPr>
        <sz val="10"/>
        <color indexed="8"/>
        <rFont val="Verdana"/>
      </rPr>
      <t>35.725.802/0001-43</t>
    </r>
  </si>
  <si>
    <r>
      <rPr>
        <sz val="10"/>
        <color indexed="8"/>
        <rFont val="Verdana"/>
      </rPr>
      <t>Santa Fé Scorpius FIA</t>
    </r>
  </si>
  <si>
    <r>
      <rPr>
        <sz val="10"/>
        <color indexed="8"/>
        <rFont val="Verdana"/>
      </rPr>
      <t>34.658.702/0001-89</t>
    </r>
  </si>
  <si>
    <r>
      <rPr>
        <sz val="10"/>
        <color indexed="8"/>
        <rFont val="Verdana"/>
      </rPr>
      <t>Skopos Inv Ações Alpha FIA</t>
    </r>
  </si>
  <si>
    <r>
      <rPr>
        <sz val="10"/>
        <color indexed="8"/>
        <rFont val="Verdana"/>
      </rPr>
      <t>35.726.822/0001-39</t>
    </r>
  </si>
  <si>
    <r>
      <rPr>
        <sz val="10"/>
        <color indexed="8"/>
        <rFont val="Verdana"/>
      </rPr>
      <t>Planalto Capital FIA</t>
    </r>
  </si>
  <si>
    <r>
      <rPr>
        <sz val="10"/>
        <color indexed="8"/>
        <rFont val="Verdana"/>
      </rPr>
      <t>35.868.759/0001-75</t>
    </r>
  </si>
  <si>
    <r>
      <rPr>
        <sz val="10"/>
        <color indexed="8"/>
        <rFont val="Verdana"/>
      </rPr>
      <t>V8 Veyron Smart Beta FIC FIA</t>
    </r>
  </si>
  <si>
    <r>
      <rPr>
        <sz val="10"/>
        <color indexed="8"/>
        <rFont val="Verdana"/>
      </rPr>
      <t>35.948.858/0001-67</t>
    </r>
  </si>
  <si>
    <r>
      <rPr>
        <sz val="10"/>
        <color indexed="8"/>
        <rFont val="Verdana"/>
      </rPr>
      <t>Tyton Ações FIC FIA</t>
    </r>
  </si>
  <si>
    <r>
      <rPr>
        <sz val="10"/>
        <color indexed="8"/>
        <rFont val="Verdana"/>
      </rPr>
      <t>35.471.548/0001-02</t>
    </r>
  </si>
  <si>
    <r>
      <rPr>
        <sz val="10"/>
        <color indexed="8"/>
        <rFont val="Verdana"/>
      </rPr>
      <t>Alpha Key FIC FIA</t>
    </r>
  </si>
  <si>
    <r>
      <rPr>
        <sz val="10"/>
        <color indexed="8"/>
        <rFont val="Verdana"/>
      </rPr>
      <t>34.839.385/0001-05</t>
    </r>
  </si>
  <si>
    <r>
      <rPr>
        <sz val="10"/>
        <color indexed="8"/>
        <rFont val="Verdana"/>
      </rPr>
      <t>Vitreo Microcap Alert FIA</t>
    </r>
  </si>
  <si>
    <r>
      <rPr>
        <sz val="10"/>
        <color indexed="8"/>
        <rFont val="Verdana"/>
      </rPr>
      <t>35.780.039/0001-53</t>
    </r>
  </si>
  <si>
    <t>Ações_Nota Total</t>
  </si>
  <si>
    <t>MultiBV_Rent</t>
  </si>
  <si>
    <t>E2M Estratégia FIM</t>
  </si>
  <si>
    <t>12.813.445/0001-70</t>
  </si>
  <si>
    <t>Smartquant FIM</t>
  </si>
  <si>
    <t>12.284.306/0001-04</t>
  </si>
  <si>
    <t>BB Macro FIC FIM LP</t>
  </si>
  <si>
    <t>05.962.491/0001-75</t>
  </si>
  <si>
    <t>Itaú Equity Hedge FIC FIM</t>
  </si>
  <si>
    <t>06.170.624/0001-33</t>
  </si>
  <si>
    <t>Itaú Global Equity Hedge FIC FIM</t>
  </si>
  <si>
    <t>13.417.011/0001-13</t>
  </si>
  <si>
    <t>Bahia AM FIC FIM</t>
  </si>
  <si>
    <t>09.528.698/0001-97</t>
  </si>
  <si>
    <t>Occam Retorno Absoluto FIC FIM</t>
  </si>
  <si>
    <t>17.162.002/0001-80</t>
  </si>
  <si>
    <t>Absolute Alpha Global FIC FIM</t>
  </si>
  <si>
    <t>21.983.042/0001-60</t>
  </si>
  <si>
    <t>Garin Special FIM</t>
  </si>
  <si>
    <t>10.447.046/0001-07</t>
  </si>
  <si>
    <t>JGP Strategy FIC FIM</t>
  </si>
  <si>
    <t>13.812.165/0001-00</t>
  </si>
  <si>
    <t>BTG Multistratégia Advanced Plus FIM</t>
  </si>
  <si>
    <t>12.227.908/0001-11</t>
  </si>
  <si>
    <t>Kinea Chronos FIM</t>
  </si>
  <si>
    <t>21.624.757/0001-26</t>
  </si>
  <si>
    <t>AZ Quest Multi FIC FIM</t>
  </si>
  <si>
    <t>04.455.632/0001-09</t>
  </si>
  <si>
    <t>Angá Portfólio FIM C Priv</t>
  </si>
  <si>
    <t>09.620.860/0001-00</t>
  </si>
  <si>
    <t>Itaú Hedge 30 FIC FIM</t>
  </si>
  <si>
    <t>09.145.075/0001-35</t>
  </si>
  <si>
    <t>BTG Discovery FIM</t>
  </si>
  <si>
    <t>01.214.092/0001-75</t>
  </si>
  <si>
    <t>Vokin Everest FIC FIM</t>
  </si>
  <si>
    <t>03.381.358/0001-08</t>
  </si>
  <si>
    <t>Absolute Hedge FIC FIM</t>
  </si>
  <si>
    <t>18.860.059/0001-15</t>
  </si>
  <si>
    <t>Mongeral Mag Multiestratégia FIM IE</t>
  </si>
  <si>
    <t>18.683.208/0001-18</t>
  </si>
  <si>
    <t>Caixa Expert BTG X10 FIC FIM LP</t>
  </si>
  <si>
    <t>17.433.039/0001-03</t>
  </si>
  <si>
    <t>Vinci Valorem FIM</t>
  </si>
  <si>
    <t>13.396.703/0001-22</t>
  </si>
  <si>
    <t>Kínitro Top FIC FIM</t>
  </si>
  <si>
    <t>13.503.226/0001-57</t>
  </si>
  <si>
    <t>Bresser Hedge FIM</t>
  </si>
  <si>
    <t>05.097.427/0001-73</t>
  </si>
  <si>
    <t>Claritas Hedge FIC FIM LP</t>
  </si>
  <si>
    <t>05.488.919/0001-90</t>
  </si>
  <si>
    <t>Safra Kepler FIM</t>
  </si>
  <si>
    <t>21.144.577/0001-47</t>
  </si>
  <si>
    <t>3R Genus Hedge FIM</t>
  </si>
  <si>
    <t>22.232.929/0001-89</t>
  </si>
  <si>
    <t>Occam Equity Hedge FIC FIM</t>
  </si>
  <si>
    <t>11.403.956/0001-50</t>
  </si>
  <si>
    <t>Gávea Macro FIC FIM</t>
  </si>
  <si>
    <t>08.893.082/0001-52</t>
  </si>
  <si>
    <t>BRAM Bradesco Prime Multi Alloc FIC FIM</t>
  </si>
  <si>
    <t>06.190.196/0001-00</t>
  </si>
  <si>
    <t>Icatu Vanguarda Hedge FIM</t>
  </si>
  <si>
    <t>22.504.092/0001-80</t>
  </si>
  <si>
    <t>Rio Macro FIC FIM</t>
  </si>
  <si>
    <t>22.504.083/0001-99</t>
  </si>
  <si>
    <t>Opportunity Market FIC FIM</t>
  </si>
  <si>
    <t>00.947.958/0001-94</t>
  </si>
  <si>
    <t>BB Dinâmico Plus Private FIC FIM LP</t>
  </si>
  <si>
    <t>15.494.363/0001-06</t>
  </si>
  <si>
    <t>BB Dinâmico FIC FIM LP</t>
  </si>
  <si>
    <t>13.079.634/0001-23</t>
  </si>
  <si>
    <t>Artesanal FIC FIM</t>
  </si>
  <si>
    <t>09.625.909/0001-00</t>
  </si>
  <si>
    <t>Vinci Multiestratégia FIM</t>
  </si>
  <si>
    <t>12.440.825/0001-06</t>
  </si>
  <si>
    <t>Occam Institucional II FIC FIM</t>
  </si>
  <si>
    <t>15.578.417/0001-03</t>
  </si>
  <si>
    <t>Sul América Evolution FIM</t>
  </si>
  <si>
    <t>12.839.769/0001-87</t>
  </si>
  <si>
    <t>Itaú K2 FIC FIM</t>
  </si>
  <si>
    <t>03.618.256/0001-55</t>
  </si>
  <si>
    <t>BRAM Prime FIC FIM</t>
  </si>
  <si>
    <t>05.222.536/0001-75</t>
  </si>
  <si>
    <t>BRAM Multiestratégia FIC FIM</t>
  </si>
  <si>
    <t>07.192.386/0001-20</t>
  </si>
  <si>
    <t>Daycoval Multiestratégia FIM</t>
  </si>
  <si>
    <t>09.274.058/0001-06</t>
  </si>
  <si>
    <t>Itaú Global Dinâmico FIC FIM</t>
  </si>
  <si>
    <t>21.407.385/0001-86</t>
  </si>
  <si>
    <t>Sul América Sicredi MultiClasses FIM LP</t>
  </si>
  <si>
    <t>09.498.697/0001-47</t>
  </si>
  <si>
    <t>AZ Quest Low Vol FIM</t>
  </si>
  <si>
    <t>10.320.188/0001-09</t>
  </si>
  <si>
    <t>JGP Hedge FIC FIM</t>
  </si>
  <si>
    <t>03.119.883/0001-41</t>
  </si>
  <si>
    <t>Claritas Institucional FIC FIM</t>
  </si>
  <si>
    <t>10.705.335/0001-69</t>
  </si>
  <si>
    <t>Tagus Absoluto FIM</t>
  </si>
  <si>
    <t>12.120.451/0001-41</t>
  </si>
  <si>
    <t>BRAM Bradesco Macro FIC FIM</t>
  </si>
  <si>
    <t>12.085.947/0001-21</t>
  </si>
  <si>
    <t>NCH Cash FI RF LP</t>
  </si>
  <si>
    <t>17.899.612/0001-60</t>
  </si>
  <si>
    <t>Inter Conservador Plus FI RF LP</t>
  </si>
  <si>
    <t>09.720.710/0001-60</t>
  </si>
  <si>
    <t>Western Multitrading Top FIC FIM</t>
  </si>
  <si>
    <t>05.090.920/0001-61</t>
  </si>
  <si>
    <t>BTG Hedge FI RF C Priv</t>
  </si>
  <si>
    <t>00.888.897/0001-31</t>
  </si>
  <si>
    <t>Planner FI RF CP</t>
  </si>
  <si>
    <t>01.375.954/0001-41</t>
  </si>
  <si>
    <t>Itaú Unibanco Multiestratég Gold FIC FIM</t>
  </si>
  <si>
    <t>19.549.470/0001-37</t>
  </si>
  <si>
    <t>BB Arbitragem FIC FIM LP</t>
  </si>
  <si>
    <t>06.015.361/0001-98</t>
  </si>
  <si>
    <t>Santander Sam Rates and FX FIC FIM</t>
  </si>
  <si>
    <t>14.326.479/0001-65</t>
  </si>
  <si>
    <t>Kadima II FIC FIM</t>
  </si>
  <si>
    <t>09.441.308/0001-47</t>
  </si>
  <si>
    <t>Novus Institucional FIC FIM</t>
  </si>
  <si>
    <t>06.301.947/0001-19</t>
  </si>
  <si>
    <t>Sparta Dinâmico FIC FIM</t>
  </si>
  <si>
    <t>14.180.011/0001-05</t>
  </si>
  <si>
    <t>Safra Carteira Premium FIM</t>
  </si>
  <si>
    <t>17.253.869/0001-40</t>
  </si>
  <si>
    <t>BTG Multistrategies Advanced FIM</t>
  </si>
  <si>
    <t>05.656.536/0001-83</t>
  </si>
  <si>
    <t>Itau Yield Plus FIC FIM IE</t>
  </si>
  <si>
    <t>22.428.807/0001-62</t>
  </si>
  <si>
    <t>Safra Carteira Institucional FIM</t>
  </si>
  <si>
    <t>08.160.794/0001-62</t>
  </si>
  <si>
    <t>Caixa Juros Moedas FIM LP</t>
  </si>
  <si>
    <t>14.120.520/0001-42</t>
  </si>
  <si>
    <t>BNP Yield Classique FIM LP</t>
  </si>
  <si>
    <t>05.871.539/0001-30</t>
  </si>
  <si>
    <t>Itaú Personnalit Multiestratégia FIC FIM</t>
  </si>
  <si>
    <t>06.170.687/0001-90</t>
  </si>
  <si>
    <t>Itau Capital Performance Fix FIC FIM</t>
  </si>
  <si>
    <t>05.381.809/0001-24</t>
  </si>
  <si>
    <t>Itau Fix Plus FIC FIM</t>
  </si>
  <si>
    <t>07.190.429/0001-38</t>
  </si>
  <si>
    <t>Caixa Estratégico FIC FIM LP</t>
  </si>
  <si>
    <t>03.737.200/0001-10</t>
  </si>
  <si>
    <t>BTG FIC FIM</t>
  </si>
  <si>
    <t>00.346.750/0001-10</t>
  </si>
  <si>
    <t>Western Multitrading Advance Top FIC FIM</t>
  </si>
  <si>
    <t>05.090.913/0001-60</t>
  </si>
  <si>
    <t>Western Global Access FIM LP</t>
  </si>
  <si>
    <t>09.216.364/0001-88</t>
  </si>
  <si>
    <t>BB Juros e Moedas FIC FIM LP</t>
  </si>
  <si>
    <t>06.015.368/0001-00</t>
  </si>
  <si>
    <t>BTG Multistrategies FIM</t>
  </si>
  <si>
    <t>05.090.778/0001-52</t>
  </si>
  <si>
    <t>Kondor Macro FIC FIM</t>
  </si>
  <si>
    <t>13.429.264/0001-07</t>
  </si>
  <si>
    <t>Santander Macro Cresc Special FIC FIM</t>
  </si>
  <si>
    <t>05.563.613/0001-50</t>
  </si>
  <si>
    <t>BNP Performance FIC FIM</t>
  </si>
  <si>
    <t>23.379.114/0001-90</t>
  </si>
  <si>
    <t>Santander Select Multiestratégia FIC FIM</t>
  </si>
  <si>
    <t>23.682.676/0001-08</t>
  </si>
  <si>
    <t>Itaú Global Dinâmico Plus FIC FIM</t>
  </si>
  <si>
    <t>26.269.983/0001-50</t>
  </si>
  <si>
    <t>XP Macro Institucional FIC FIM</t>
  </si>
  <si>
    <t>26.549.933/0001-26</t>
  </si>
  <si>
    <t>E2M Arb FIM</t>
  </si>
  <si>
    <t>27.011.904/0001-79</t>
  </si>
  <si>
    <t>Quantitas Galápagos FIM</t>
  </si>
  <si>
    <t>27.928.186/0001-08</t>
  </si>
  <si>
    <t>Mongeral Mag Macro FIC FIM</t>
  </si>
  <si>
    <t>27.803.348/0001-73</t>
  </si>
  <si>
    <t>BRAM Macro Top 22 FIC FIM</t>
  </si>
  <si>
    <t>28.427.984/0001-00</t>
  </si>
  <si>
    <t>JGP Max Advisory FIC FIM</t>
  </si>
  <si>
    <t>28.648.924/0001-18</t>
  </si>
  <si>
    <t>Schroder SicrediMltClases FIM C Priv LP</t>
  </si>
  <si>
    <t>26.344.729/0001-79</t>
  </si>
  <si>
    <t>Caixa Juros e Moedas Plus FIC FIM LP</t>
  </si>
  <si>
    <t>29.157.485/0001-03</t>
  </si>
  <si>
    <t>VGR Multigestores FIC FIM C Priv</t>
  </si>
  <si>
    <t>30.877.865/0001-00</t>
  </si>
  <si>
    <t>Claritas Quant FIC FIM</t>
  </si>
  <si>
    <t>31.416.575/0001-13</t>
  </si>
  <si>
    <t>Trópico Vex FIM</t>
  </si>
  <si>
    <t>31.533.459/0001-84</t>
  </si>
  <si>
    <t>Fronteira Eficiente FIC FIM IE</t>
  </si>
  <si>
    <t>33.160.049/0001-60</t>
  </si>
  <si>
    <t>Kinea Apolo FIC FIM</t>
  </si>
  <si>
    <t>34.687.662/0001-01</t>
  </si>
  <si>
    <t>Sicredi Macro FIC FIM LP</t>
  </si>
  <si>
    <t>24.634.152/0001-04</t>
  </si>
  <si>
    <t>MultiBV_Sharpe</t>
  </si>
  <si>
    <t>MultiBV_Ord</t>
  </si>
</sst>
</file>

<file path=xl/styles.xml><?xml version="1.0" encoding="utf-8"?>
<styleSheet xmlns="http://schemas.openxmlformats.org/spreadsheetml/2006/main">
  <numFmts count="2">
    <numFmt numFmtId="0" formatCode="General"/>
    <numFmt numFmtId="59" formatCode="0.0"/>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0"/>
      <color indexed="8"/>
      <name val="Verdana"/>
    </font>
    <font>
      <sz val="10"/>
      <color indexed="8"/>
      <name val="Verdan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top" wrapText="1"/>
    </xf>
    <xf numFmtId="49" fontId="7" borderId="2" applyNumberFormat="1" applyFont="1" applyFill="0" applyBorder="1" applyAlignment="1" applyProtection="0">
      <alignment horizontal="left" vertical="bottom"/>
    </xf>
    <xf numFmtId="4" fontId="7" borderId="2" applyNumberFormat="1" applyFont="1" applyFill="0" applyBorder="1" applyAlignment="1" applyProtection="0">
      <alignment vertical="bottom"/>
    </xf>
    <xf numFmtId="49" fontId="7" borderId="3" applyNumberFormat="1" applyFont="1" applyFill="0" applyBorder="1" applyAlignment="1" applyProtection="0">
      <alignment horizontal="left" vertical="bottom"/>
    </xf>
    <xf numFmtId="4" fontId="7" borderId="3"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3" applyNumberFormat="0" applyFont="1" applyFill="0" applyBorder="1" applyAlignment="1" applyProtection="0">
      <alignment vertical="bottom"/>
    </xf>
    <xf numFmtId="49" fontId="6" fillId="4" borderId="1" applyNumberFormat="1" applyFont="1" applyFill="1" applyBorder="1" applyAlignment="1" applyProtection="0">
      <alignment horizontal="center" vertical="top"/>
    </xf>
    <xf numFmtId="4" fontId="6" fillId="4" borderId="1" applyNumberFormat="1" applyFont="1" applyFill="1" applyBorder="1" applyAlignment="1" applyProtection="0">
      <alignment horizontal="center" vertical="top"/>
    </xf>
    <xf numFmtId="49" fontId="6" fillId="4" borderId="3" applyNumberFormat="1" applyFont="1" applyFill="1" applyBorder="1" applyAlignment="1" applyProtection="0">
      <alignment horizontal="center" vertical="top"/>
    </xf>
    <xf numFmtId="4" fontId="6" fillId="4" borderId="3" applyNumberFormat="1" applyFont="1" applyFill="1" applyBorder="1" applyAlignment="1" applyProtection="0">
      <alignment horizontal="center" vertical="top"/>
    </xf>
    <xf numFmtId="0" fontId="0" borderId="3" applyNumberFormat="1" applyFont="1" applyFill="0" applyBorder="1" applyAlignment="1" applyProtection="0">
      <alignment vertical="bottom"/>
    </xf>
    <xf numFmtId="49" fontId="0" borderId="2" applyNumberFormat="1" applyFont="1" applyFill="0" applyBorder="1" applyAlignment="1" applyProtection="0">
      <alignment horizontal="center" vertical="bottom"/>
    </xf>
    <xf numFmtId="49" fontId="0" fillId="4" borderId="2" applyNumberFormat="1" applyFont="1" applyFill="1" applyBorder="1" applyAlignment="1" applyProtection="0">
      <alignment horizontal="center" vertical="bottom"/>
    </xf>
    <xf numFmtId="49" fontId="0" borderId="3" applyNumberFormat="1" applyFont="1" applyFill="0" applyBorder="1" applyAlignment="1" applyProtection="0">
      <alignment horizontal="center" vertical="bottom"/>
    </xf>
    <xf numFmtId="2" fontId="0" borderId="3" applyNumberFormat="1" applyFont="1" applyFill="0" applyBorder="1" applyAlignment="1" applyProtection="0">
      <alignment vertical="bottom"/>
    </xf>
    <xf numFmtId="49" fontId="0" fillId="4" borderId="3" applyNumberFormat="1" applyFont="1" applyFill="1" applyBorder="1" applyAlignment="1" applyProtection="0">
      <alignment vertical="bottom"/>
    </xf>
    <xf numFmtId="2" fontId="0" fillId="4" borderId="3" applyNumberFormat="1" applyFont="1" applyFill="1" applyBorder="1" applyAlignment="1" applyProtection="0">
      <alignment vertical="bottom"/>
    </xf>
    <xf numFmtId="49" fontId="0" borderId="3" applyNumberFormat="1" applyFont="1" applyFill="0" applyBorder="1" applyAlignment="1" applyProtection="0">
      <alignment vertical="bottom"/>
    </xf>
    <xf numFmtId="0" fontId="0" fillId="4"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borderId="3" applyNumberFormat="1" applyFont="1" applyFill="0" applyBorder="1" applyAlignment="1" applyProtection="0">
      <alignment vertical="bottom"/>
    </xf>
    <xf numFmtId="0" fontId="0" applyNumberFormat="1" applyFont="1" applyFill="0" applyBorder="0" applyAlignment="1" applyProtection="0">
      <alignment vertical="bottom"/>
    </xf>
    <xf numFmtId="9" fontId="0" borderId="3"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5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s>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322</v>
      </c>
      <c r="C11" s="3"/>
      <c r="D11" s="3"/>
    </row>
    <row r="12">
      <c r="B12" s="4"/>
      <c r="C12" t="s" s="4">
        <v>5</v>
      </c>
      <c r="D12" t="s" s="5">
        <v>322</v>
      </c>
    </row>
    <row r="13">
      <c r="B13" t="s" s="3">
        <v>342</v>
      </c>
      <c r="C13" s="3"/>
      <c r="D13" s="3"/>
    </row>
    <row r="14">
      <c r="B14" s="4"/>
      <c r="C14" t="s" s="4">
        <v>5</v>
      </c>
      <c r="D14" t="s" s="5">
        <v>342</v>
      </c>
    </row>
    <row r="15">
      <c r="B15" t="s" s="3">
        <v>363</v>
      </c>
      <c r="C15" s="3"/>
      <c r="D15" s="3"/>
    </row>
    <row r="16">
      <c r="B16" s="4"/>
      <c r="C16" t="s" s="4">
        <v>5</v>
      </c>
      <c r="D16" t="s" s="5">
        <v>363</v>
      </c>
    </row>
    <row r="17">
      <c r="B17" t="s" s="3">
        <v>365</v>
      </c>
      <c r="C17" s="3"/>
      <c r="D17" s="3"/>
    </row>
    <row r="18">
      <c r="B18" s="4"/>
      <c r="C18" t="s" s="4">
        <v>5</v>
      </c>
      <c r="D18" t="s" s="5">
        <v>365</v>
      </c>
    </row>
    <row r="19">
      <c r="B19" t="s" s="3">
        <v>366</v>
      </c>
      <c r="C19" s="3"/>
      <c r="D19" s="3"/>
    </row>
    <row r="20">
      <c r="B20" s="4"/>
      <c r="C20" t="s" s="4">
        <v>5</v>
      </c>
      <c r="D20" t="s" s="5">
        <v>366</v>
      </c>
    </row>
    <row r="21">
      <c r="B21" t="s" s="3">
        <v>665</v>
      </c>
      <c r="C21" s="3"/>
      <c r="D21" s="3"/>
    </row>
    <row r="22">
      <c r="B22" s="4"/>
      <c r="C22" t="s" s="4">
        <v>5</v>
      </c>
      <c r="D22" t="s" s="5">
        <v>665</v>
      </c>
    </row>
    <row r="23">
      <c r="B23" t="s" s="3">
        <v>666</v>
      </c>
      <c r="C23" s="3"/>
      <c r="D23" s="3"/>
    </row>
    <row r="24">
      <c r="B24" s="4"/>
      <c r="C24" t="s" s="4">
        <v>5</v>
      </c>
      <c r="D24" t="s" s="5">
        <v>666</v>
      </c>
    </row>
    <row r="25">
      <c r="B25" t="s" s="3">
        <v>941</v>
      </c>
      <c r="C25" s="3"/>
      <c r="D25" s="3"/>
    </row>
    <row r="26">
      <c r="B26" s="4"/>
      <c r="C26" t="s" s="4">
        <v>5</v>
      </c>
      <c r="D26" t="s" s="5">
        <v>941</v>
      </c>
    </row>
    <row r="27">
      <c r="B27" t="s" s="3">
        <v>943</v>
      </c>
      <c r="C27" s="3"/>
      <c r="D27" s="3"/>
    </row>
    <row r="28">
      <c r="B28" s="4"/>
      <c r="C28" t="s" s="4">
        <v>5</v>
      </c>
      <c r="D28" t="s" s="5">
        <v>943</v>
      </c>
    </row>
    <row r="29">
      <c r="B29" t="s" s="3">
        <v>944</v>
      </c>
      <c r="C29" s="3"/>
      <c r="D29" s="3"/>
    </row>
    <row r="30">
      <c r="B30" s="4"/>
      <c r="C30" t="s" s="4">
        <v>5</v>
      </c>
      <c r="D30" t="s" s="5">
        <v>944</v>
      </c>
    </row>
    <row r="31">
      <c r="B31" t="s" s="3">
        <v>945</v>
      </c>
      <c r="C31" s="3"/>
      <c r="D31" s="3"/>
    </row>
    <row r="32">
      <c r="B32" s="4"/>
      <c r="C32" t="s" s="4">
        <v>5</v>
      </c>
      <c r="D32" t="s" s="5">
        <v>945</v>
      </c>
    </row>
    <row r="33">
      <c r="B33" t="s" s="3">
        <v>946</v>
      </c>
      <c r="C33" s="3"/>
      <c r="D33" s="3"/>
    </row>
    <row r="34">
      <c r="B34" s="4"/>
      <c r="C34" t="s" s="4">
        <v>5</v>
      </c>
      <c r="D34" t="s" s="5">
        <v>946</v>
      </c>
    </row>
    <row r="35">
      <c r="B35" t="s" s="3">
        <v>1221</v>
      </c>
      <c r="C35" s="3"/>
      <c r="D35" s="3"/>
    </row>
    <row r="36">
      <c r="B36" s="4"/>
      <c r="C36" t="s" s="4">
        <v>5</v>
      </c>
      <c r="D36" t="s" s="5">
        <v>1221</v>
      </c>
    </row>
    <row r="37">
      <c r="B37" t="s" s="3">
        <v>1222</v>
      </c>
      <c r="C37" s="3"/>
      <c r="D37" s="3"/>
    </row>
    <row r="38">
      <c r="B38" s="4"/>
      <c r="C38" t="s" s="4">
        <v>5</v>
      </c>
      <c r="D38" t="s" s="5">
        <v>1222</v>
      </c>
    </row>
    <row r="39">
      <c r="B39" t="s" s="3">
        <v>1747</v>
      </c>
      <c r="C39" s="3"/>
      <c r="D39" s="3"/>
    </row>
    <row r="40">
      <c r="B40" s="4"/>
      <c r="C40" t="s" s="4">
        <v>5</v>
      </c>
      <c r="D40" t="s" s="5">
        <v>1747</v>
      </c>
    </row>
    <row r="41">
      <c r="B41" t="s" s="3">
        <v>1748</v>
      </c>
      <c r="C41" s="3"/>
      <c r="D41" s="3"/>
    </row>
    <row r="42">
      <c r="B42" s="4"/>
      <c r="C42" t="s" s="4">
        <v>5</v>
      </c>
      <c r="D42" t="s" s="5">
        <v>1748</v>
      </c>
    </row>
    <row r="43">
      <c r="B43" t="s" s="3">
        <v>1749</v>
      </c>
      <c r="C43" s="3"/>
      <c r="D43" s="3"/>
    </row>
    <row r="44">
      <c r="B44" s="4"/>
      <c r="C44" t="s" s="4">
        <v>5</v>
      </c>
      <c r="D44" t="s" s="5">
        <v>1749</v>
      </c>
    </row>
    <row r="45">
      <c r="B45" t="s" s="3">
        <v>1750</v>
      </c>
      <c r="C45" s="3"/>
      <c r="D45" s="3"/>
    </row>
    <row r="46">
      <c r="B46" s="4"/>
      <c r="C46" t="s" s="4">
        <v>5</v>
      </c>
      <c r="D46" t="s" s="5">
        <v>1750</v>
      </c>
    </row>
    <row r="47">
      <c r="B47" t="s" s="3">
        <v>1751</v>
      </c>
      <c r="C47" s="3"/>
      <c r="D47" s="3"/>
    </row>
    <row r="48">
      <c r="B48" s="4"/>
      <c r="C48" t="s" s="4">
        <v>5</v>
      </c>
      <c r="D48" t="s" s="5">
        <v>1751</v>
      </c>
    </row>
    <row r="49">
      <c r="B49" t="s" s="3">
        <v>2276</v>
      </c>
      <c r="C49" s="3"/>
      <c r="D49" s="3"/>
    </row>
    <row r="50">
      <c r="B50" s="4"/>
      <c r="C50" t="s" s="4">
        <v>5</v>
      </c>
      <c r="D50" t="s" s="5">
        <v>2276</v>
      </c>
    </row>
    <row r="51">
      <c r="B51" t="s" s="3">
        <v>2277</v>
      </c>
      <c r="C51" s="3"/>
      <c r="D51" s="3"/>
    </row>
    <row r="52">
      <c r="B52" s="4"/>
      <c r="C52" t="s" s="4">
        <v>5</v>
      </c>
      <c r="D52" t="s" s="5">
        <v>2277</v>
      </c>
    </row>
    <row r="53">
      <c r="B53" t="s" s="3">
        <v>2466</v>
      </c>
      <c r="C53" s="3"/>
      <c r="D53" s="3"/>
    </row>
    <row r="54">
      <c r="B54" s="4"/>
      <c r="C54" t="s" s="4">
        <v>5</v>
      </c>
      <c r="D54" t="s" s="5">
        <v>2466</v>
      </c>
    </row>
    <row r="55">
      <c r="B55" t="s" s="3">
        <v>2467</v>
      </c>
      <c r="C55" s="3"/>
      <c r="D55" s="3"/>
    </row>
    <row r="56">
      <c r="B56" s="4"/>
      <c r="C56" t="s" s="4">
        <v>5</v>
      </c>
      <c r="D56" t="s" s="5">
        <v>2467</v>
      </c>
    </row>
  </sheetData>
  <mergeCells count="1">
    <mergeCell ref="B3:D3"/>
  </mergeCells>
  <hyperlinks>
    <hyperlink ref="D10" location="'DI_Rent'!R1C1" tooltip="" display="DI_Rent"/>
    <hyperlink ref="D12" location="'DI_Sharpe'!R1C1" tooltip="" display="DI_Sharpe"/>
    <hyperlink ref="D14" location="'DI_Ord'!R1C1" tooltip="" display="DI_Ord"/>
    <hyperlink ref="D16" location="'DI_Pontos'!R1C1" tooltip="" display="DI_Pontos"/>
    <hyperlink ref="D18" location="'DI_Prep'!R1C1" tooltip="" display="DI_Prep"/>
    <hyperlink ref="D20" location="'DI_Nota'!R1C1" tooltip="" display="DI_Nota"/>
    <hyperlink ref="D22" location="'DI_Nota Total'!R1C1" tooltip="" display="DI_Nota Total"/>
    <hyperlink ref="D24" location="'Multi_Rent'!R1C1" tooltip="" display="Multi_Rent"/>
    <hyperlink ref="D26" location="'Multi_Sharpe'!R1C1" tooltip="" display="Multi_Sharpe"/>
    <hyperlink ref="D28" location="'Multi_Ord'!R1C1" tooltip="" display="Multi_Ord"/>
    <hyperlink ref="D30" location="'Multi_Pontos'!R1C1" tooltip="" display="Multi_Pontos"/>
    <hyperlink ref="D32" location="'Multi_Prep'!R1C1" tooltip="" display="Multi_Prep"/>
    <hyperlink ref="D34" location="'Multi_Nota'!R1C1" tooltip="" display="Multi_Nota"/>
    <hyperlink ref="D36" location="'Multi_Nota Total'!R1C1" tooltip="" display="Multi_Nota Total"/>
    <hyperlink ref="D38" location="'Ações_Rent'!R1C1" tooltip="" display="Ações_Rent"/>
    <hyperlink ref="D40" location="'Ações_Sharpe'!R1C1" tooltip="" display="Ações_Sharpe"/>
    <hyperlink ref="D42" location="'Ações_Ord'!R1C1" tooltip="" display="Ações_Ord"/>
    <hyperlink ref="D44" location="'Ações_Pontos'!R1C1" tooltip="" display="Ações_Pontos"/>
    <hyperlink ref="D46" location="'Ações_Prep'!R1C1" tooltip="" display="Ações_Prep"/>
    <hyperlink ref="D48" location="'Ações_Nota'!R1C1" tooltip="" display="Ações_Nota"/>
    <hyperlink ref="D50" location="'Ações_Nota Total'!R1C1" tooltip="" display="Ações_Nota Total"/>
    <hyperlink ref="D52" location="'MultiBV_Rent'!R1C1" tooltip="" display="MultiBV_Rent"/>
    <hyperlink ref="D54" location="'MultiBV_Sharpe'!R1C1" tooltip="" display="MultiBV_Sharpe"/>
    <hyperlink ref="D56" location="'MultiBV_Ord'!R1C1" tooltip="" display="MultiBV_Ord"/>
  </hyperlinks>
</worksheet>
</file>

<file path=xl/worksheets/sheet10.xml><?xml version="1.0" encoding="utf-8"?>
<worksheet xmlns:r="http://schemas.openxmlformats.org/officeDocument/2006/relationships" xmlns="http://schemas.openxmlformats.org/spreadsheetml/2006/main">
  <dimension ref="A1:R139"/>
  <sheetViews>
    <sheetView workbookViewId="0" showGridLines="0" defaultGridColor="1"/>
  </sheetViews>
  <sheetFormatPr defaultColWidth="8.83333" defaultRowHeight="15" customHeight="1" outlineLevelRow="0" outlineLevelCol="0"/>
  <cols>
    <col min="1" max="1" width="8.85156" style="37" customWidth="1"/>
    <col min="2" max="2" width="20.5" style="37" customWidth="1"/>
    <col min="3" max="18" width="8.85156" style="37" customWidth="1"/>
    <col min="19" max="16384" width="8.85156" style="37" customWidth="1"/>
  </cols>
  <sheetData>
    <row r="1" ht="165.75" customHeight="1">
      <c r="A1" t="s" s="7">
        <v>6</v>
      </c>
      <c r="B1" t="s" s="7">
        <v>7</v>
      </c>
      <c r="C1" t="s" s="7">
        <v>323</v>
      </c>
      <c r="D1" t="s" s="7">
        <v>324</v>
      </c>
      <c r="E1" t="s" s="7">
        <v>942</v>
      </c>
      <c r="F1" t="s" s="7">
        <v>326</v>
      </c>
      <c r="G1" t="s" s="7">
        <v>327</v>
      </c>
      <c r="H1" t="s" s="7">
        <v>328</v>
      </c>
      <c r="I1" t="s" s="7">
        <v>329</v>
      </c>
      <c r="J1" t="s" s="7">
        <v>330</v>
      </c>
      <c r="K1" t="s" s="7">
        <v>331</v>
      </c>
      <c r="L1" t="s" s="7">
        <v>332</v>
      </c>
      <c r="M1" t="s" s="7">
        <v>333</v>
      </c>
      <c r="N1" t="s" s="7">
        <v>334</v>
      </c>
      <c r="O1" t="s" s="7">
        <v>335</v>
      </c>
      <c r="P1" t="s" s="7">
        <v>336</v>
      </c>
      <c r="Q1" t="s" s="7">
        <v>337</v>
      </c>
      <c r="R1" t="s" s="7">
        <v>338</v>
      </c>
    </row>
    <row r="2" ht="15" customHeight="1">
      <c r="A2" t="s" s="8">
        <v>667</v>
      </c>
      <c r="B2" t="s" s="8">
        <v>668</v>
      </c>
      <c r="C2" s="9">
        <v>1.05983200713256</v>
      </c>
      <c r="D2" s="9">
        <v>0.9481967370780779</v>
      </c>
      <c r="E2" s="9">
        <v>0.412037146114613</v>
      </c>
      <c r="F2" s="9">
        <v>-0.0151413414180195</v>
      </c>
      <c r="G2" s="9">
        <v>0.272021201987417</v>
      </c>
      <c r="H2" s="9">
        <v>0.176534800017508</v>
      </c>
      <c r="I2" s="9">
        <v>0.378477862653566</v>
      </c>
      <c r="J2" s="9">
        <v>0.299449039637383</v>
      </c>
      <c r="K2" s="9">
        <v>0.406143132691717</v>
      </c>
      <c r="L2" s="9">
        <v>0.198438255686096</v>
      </c>
      <c r="M2" s="9">
        <v>0.08660721380331871</v>
      </c>
      <c r="N2" s="9">
        <v>0.0591222709570516</v>
      </c>
      <c r="O2" s="9">
        <v>-0.278759154776842</v>
      </c>
      <c r="P2" s="9">
        <v>-0.207644847078249</v>
      </c>
      <c r="Q2" s="9">
        <v>-0.295757489512262</v>
      </c>
      <c r="R2" s="9">
        <v>0.227052839026087</v>
      </c>
    </row>
    <row r="3" ht="15" customHeight="1">
      <c r="A3" t="s" s="10">
        <v>669</v>
      </c>
      <c r="B3" t="s" s="10">
        <v>670</v>
      </c>
      <c r="C3" s="11">
        <v>0.772473035595086</v>
      </c>
      <c r="D3" s="11">
        <v>0.816734635067681</v>
      </c>
      <c r="E3" s="11">
        <v>0.561381197815806</v>
      </c>
      <c r="F3" s="11">
        <v>0.0060077702826046</v>
      </c>
      <c r="G3" s="11">
        <v>0.5306981663803459</v>
      </c>
      <c r="H3" s="11">
        <v>0.5535612972080201</v>
      </c>
      <c r="I3" s="11">
        <v>0.870597254913492</v>
      </c>
      <c r="J3" s="11">
        <v>0.749422318385272</v>
      </c>
      <c r="K3" s="11">
        <v>0.875978336798414</v>
      </c>
      <c r="L3" s="11">
        <v>0.571491306051244</v>
      </c>
      <c r="M3" s="11">
        <v>0.349341489501597</v>
      </c>
      <c r="N3" s="11">
        <v>0.274897374009853</v>
      </c>
      <c r="O3" s="11">
        <v>-0.0622904239720629</v>
      </c>
      <c r="P3" s="11">
        <v>-0.119221008370706</v>
      </c>
      <c r="Q3" s="11">
        <v>-0.397099203872661</v>
      </c>
      <c r="R3" s="11">
        <v>-0.0291451462565738</v>
      </c>
    </row>
    <row r="4" ht="15" customHeight="1">
      <c r="A4" t="s" s="10">
        <v>671</v>
      </c>
      <c r="B4" t="s" s="10">
        <v>672</v>
      </c>
      <c r="C4" s="11">
        <v>0.905255168270227</v>
      </c>
      <c r="D4" s="11">
        <v>0.838052700815911</v>
      </c>
      <c r="E4" s="11">
        <v>0.5397316113905259</v>
      </c>
      <c r="F4" s="11">
        <v>-0.0903427633920552</v>
      </c>
      <c r="G4" s="11">
        <v>0.35727480078234</v>
      </c>
      <c r="H4" s="11">
        <v>0.235346000257809</v>
      </c>
      <c r="I4" s="11">
        <v>0.501785035501217</v>
      </c>
      <c r="J4" s="11">
        <v>0.343715988381026</v>
      </c>
      <c r="K4" s="11">
        <v>0.742473829175079</v>
      </c>
      <c r="L4" s="11">
        <v>0.5805358060553339</v>
      </c>
      <c r="M4" s="11">
        <v>0.189971702120119</v>
      </c>
      <c r="N4" s="11">
        <v>0.159667077232734</v>
      </c>
      <c r="O4" s="11">
        <v>-0.10858094656007</v>
      </c>
      <c r="P4" s="11">
        <v>0.0243302977106522</v>
      </c>
      <c r="Q4" s="11">
        <v>-0.202769572400126</v>
      </c>
      <c r="R4" s="11">
        <v>0.38117862697086</v>
      </c>
    </row>
    <row r="5" ht="15" customHeight="1">
      <c r="A5" t="s" s="10">
        <v>673</v>
      </c>
      <c r="B5" t="s" s="10">
        <v>674</v>
      </c>
      <c r="C5" s="11">
        <v>1.52715023012959</v>
      </c>
      <c r="D5" s="11">
        <v>1.27817717159892</v>
      </c>
      <c r="E5" s="11">
        <v>0.647235773931829</v>
      </c>
      <c r="F5" s="11">
        <v>0.108348577889695</v>
      </c>
      <c r="G5" s="11">
        <v>0.341135918239038</v>
      </c>
      <c r="H5" s="11">
        <v>0.0699436030701321</v>
      </c>
      <c r="I5" s="11">
        <v>0.528037400144471</v>
      </c>
      <c r="J5" s="11">
        <v>0.193191614231038</v>
      </c>
      <c r="K5" s="11">
        <v>0.304989392502826</v>
      </c>
      <c r="L5" s="11">
        <v>0.27600989647511</v>
      </c>
      <c r="M5" s="11">
        <v>0.361958999964692</v>
      </c>
      <c r="N5" s="11">
        <v>0.386386857212449</v>
      </c>
      <c r="O5" s="11">
        <v>0.316595195071141</v>
      </c>
      <c r="P5" s="11">
        <v>0.389308071180004</v>
      </c>
      <c r="Q5" s="11">
        <v>0.283912260702524</v>
      </c>
      <c r="R5" s="11">
        <v>1.22701702894254</v>
      </c>
    </row>
    <row r="6" ht="15" customHeight="1">
      <c r="A6" t="s" s="10">
        <v>675</v>
      </c>
      <c r="B6" t="s" s="10">
        <v>676</v>
      </c>
      <c r="C6" s="11">
        <v>1.40458283072024</v>
      </c>
      <c r="D6" s="11">
        <v>0.397415185572429</v>
      </c>
      <c r="E6" s="11">
        <v>-0.105488186816258</v>
      </c>
      <c r="F6" s="11">
        <v>-0.543386867173809</v>
      </c>
      <c r="G6" s="11">
        <v>-0.373752351550071</v>
      </c>
      <c r="H6" s="11">
        <v>-0.447937764086562</v>
      </c>
      <c r="I6" s="11">
        <v>-0.226655457991274</v>
      </c>
      <c r="J6" s="11">
        <v>-0.340023871814214</v>
      </c>
      <c r="K6" s="11">
        <v>-0.183723873733723</v>
      </c>
      <c r="L6" s="11">
        <v>-0.290313362811223</v>
      </c>
      <c r="M6" s="11">
        <v>-0.279022684690024</v>
      </c>
      <c r="N6" s="11">
        <v>-0.298547146216245</v>
      </c>
      <c r="O6" s="11">
        <v>-0.415689470320346</v>
      </c>
      <c r="P6" s="11">
        <v>-0.0337003559625723</v>
      </c>
      <c r="Q6" s="11">
        <v>-0.104890935863288</v>
      </c>
      <c r="R6" s="11">
        <v>1.04156680139401</v>
      </c>
    </row>
    <row r="7" ht="15" customHeight="1">
      <c r="A7" t="s" s="10">
        <v>677</v>
      </c>
      <c r="B7" t="s" s="10">
        <v>678</v>
      </c>
      <c r="C7" s="11">
        <v>1.24051577157349</v>
      </c>
      <c r="D7" s="11">
        <v>1.24233814760789</v>
      </c>
      <c r="E7" s="11">
        <v>0.654594941824591</v>
      </c>
      <c r="F7" s="11">
        <v>0.187456911702215</v>
      </c>
      <c r="G7" s="11">
        <v>0.52463184925399</v>
      </c>
      <c r="H7" s="11">
        <v>0.321203043371392</v>
      </c>
      <c r="I7" s="11">
        <v>0.438477200142054</v>
      </c>
      <c r="J7" s="11">
        <v>0.369283800799234</v>
      </c>
      <c r="K7" s="11">
        <v>0.622457144734693</v>
      </c>
      <c r="L7" s="11">
        <v>0.488844564530441</v>
      </c>
      <c r="M7" s="11">
        <v>0.172652730215589</v>
      </c>
      <c r="N7" s="11">
        <v>0.0407742365840637</v>
      </c>
      <c r="O7" s="11">
        <v>-0.169619140715681</v>
      </c>
      <c r="P7" s="11">
        <v>-0.124982254359789</v>
      </c>
      <c r="Q7" s="11">
        <v>-0.54026088586012</v>
      </c>
      <c r="R7" s="11">
        <v>-0.1285369924789</v>
      </c>
    </row>
    <row r="8" ht="15" customHeight="1">
      <c r="A8" t="s" s="10">
        <v>679</v>
      </c>
      <c r="B8" t="s" s="10">
        <v>680</v>
      </c>
      <c r="C8" s="11">
        <v>0.631501291348177</v>
      </c>
      <c r="D8" s="11">
        <v>0.451874992895584</v>
      </c>
      <c r="E8" s="11">
        <v>0.369451390609845</v>
      </c>
      <c r="F8" s="11">
        <v>-0.0150081109056921</v>
      </c>
      <c r="G8" s="11">
        <v>0.375490054786211</v>
      </c>
      <c r="H8" s="11">
        <v>-0.0914136449810537</v>
      </c>
      <c r="I8" s="11">
        <v>0.176407303822263</v>
      </c>
      <c r="J8" s="11">
        <v>-0.286649995001217</v>
      </c>
      <c r="K8" s="11">
        <v>0.594805464274096</v>
      </c>
      <c r="L8" s="11">
        <v>0.139660306348767</v>
      </c>
      <c r="M8" s="11">
        <v>0.0595747910000511</v>
      </c>
      <c r="N8" s="11">
        <v>0.134092794696753</v>
      </c>
      <c r="O8" s="11">
        <v>-0.507616046535319</v>
      </c>
      <c r="P8" s="11">
        <v>-0.497655037417419</v>
      </c>
      <c r="Q8" s="11">
        <v>-0.660935915091551</v>
      </c>
      <c r="R8" s="11">
        <v>-0.838703010186998</v>
      </c>
    </row>
    <row r="9" ht="15" customHeight="1">
      <c r="A9" t="s" s="10">
        <v>681</v>
      </c>
      <c r="B9" t="s" s="10">
        <v>682</v>
      </c>
      <c r="C9" s="11">
        <v>0.6888399955338</v>
      </c>
      <c r="D9" s="11">
        <v>0.760036109933676</v>
      </c>
      <c r="E9" s="11">
        <v>0.6523343150766741</v>
      </c>
      <c r="F9" s="11">
        <v>0.0440901116478731</v>
      </c>
      <c r="G9" s="11">
        <v>0.5432928485606781</v>
      </c>
      <c r="H9" s="11">
        <v>0.307312799246815</v>
      </c>
      <c r="I9" s="11">
        <v>0.47388714433854</v>
      </c>
      <c r="J9" s="11">
        <v>0.353620602535478</v>
      </c>
      <c r="K9" s="11">
        <v>0.681670344054528</v>
      </c>
      <c r="L9" s="11">
        <v>0.394476802365045</v>
      </c>
      <c r="M9" s="11">
        <v>0.274055516089643</v>
      </c>
      <c r="N9" s="11">
        <v>0.280797469495426</v>
      </c>
      <c r="O9" s="11">
        <v>0.00409820291490699</v>
      </c>
      <c r="P9" s="11">
        <v>0.0473499781252858</v>
      </c>
      <c r="Q9" s="11">
        <v>-0.220922002251975</v>
      </c>
      <c r="R9" s="11">
        <v>0.153879009918254</v>
      </c>
    </row>
    <row r="10" ht="15" customHeight="1">
      <c r="A10" t="s" s="10">
        <v>683</v>
      </c>
      <c r="B10" t="s" s="10">
        <v>684</v>
      </c>
      <c r="C10" s="11">
        <v>0.584259039634791</v>
      </c>
      <c r="D10" s="11">
        <v>0.65314582764581</v>
      </c>
      <c r="E10" s="11">
        <v>-0.314084452834537</v>
      </c>
      <c r="F10" s="11">
        <v>-0.681025295778323</v>
      </c>
      <c r="G10" s="11">
        <v>-0.441111094159409</v>
      </c>
      <c r="H10" s="11">
        <v>-0.461013834411754</v>
      </c>
      <c r="I10" s="11">
        <v>-0.485848605395992</v>
      </c>
      <c r="J10" s="11">
        <v>-0.589540601418577</v>
      </c>
      <c r="K10" s="11">
        <v>-0.461993352981239</v>
      </c>
      <c r="L10" s="11">
        <v>-0.520531839651828</v>
      </c>
      <c r="M10" s="11">
        <v>-0.488941786016942</v>
      </c>
      <c r="N10" s="11">
        <v>-0.614153141121461</v>
      </c>
      <c r="O10" s="11">
        <v>-0.7549212835922799</v>
      </c>
      <c r="P10" s="11">
        <v>-0.697137593402663</v>
      </c>
      <c r="Q10" s="11">
        <v>-0.838487130832273</v>
      </c>
      <c r="R10" s="11">
        <v>-0.483563212947307</v>
      </c>
    </row>
    <row r="11" ht="15" customHeight="1">
      <c r="A11" t="s" s="10">
        <v>685</v>
      </c>
      <c r="B11" t="s" s="10">
        <v>686</v>
      </c>
      <c r="C11" s="11">
        <v>0.95081194403957</v>
      </c>
      <c r="D11" s="11">
        <v>0.853605069369639</v>
      </c>
      <c r="E11" s="11">
        <v>0.770099766304769</v>
      </c>
      <c r="F11" s="11">
        <v>0.400444666437382</v>
      </c>
      <c r="G11" s="11">
        <v>0.478578780447138</v>
      </c>
      <c r="H11" s="11">
        <v>0.383870647222771</v>
      </c>
      <c r="I11" s="11">
        <v>0.4660806006027</v>
      </c>
      <c r="J11" s="11">
        <v>0.65358575442235</v>
      </c>
      <c r="K11" s="11">
        <v>0.5010537050609</v>
      </c>
      <c r="L11" s="11">
        <v>0.3490686595727</v>
      </c>
      <c r="M11" s="11">
        <v>1.13529765031407</v>
      </c>
      <c r="N11" s="11">
        <v>1.48102392837396</v>
      </c>
      <c r="O11" s="11">
        <v>1.63517004319831</v>
      </c>
      <c r="P11" s="11">
        <v>1.67176728300812</v>
      </c>
      <c r="Q11" s="11">
        <v>0.986327638534234</v>
      </c>
      <c r="R11" s="11">
        <v>0.875568872561451</v>
      </c>
    </row>
    <row r="12" ht="15" customHeight="1">
      <c r="A12" t="s" s="10">
        <v>687</v>
      </c>
      <c r="B12" t="s" s="10">
        <v>688</v>
      </c>
      <c r="C12" s="11">
        <v>0.5013623936830151</v>
      </c>
      <c r="D12" s="11">
        <v>0.380640370877859</v>
      </c>
      <c r="E12" s="11">
        <v>0.698125796236915</v>
      </c>
      <c r="F12" s="11">
        <v>0.459317451170134</v>
      </c>
      <c r="G12" s="11">
        <v>0.681762311075064</v>
      </c>
      <c r="H12" s="11">
        <v>0.573483598758422</v>
      </c>
      <c r="I12" s="11">
        <v>0.94361136000912</v>
      </c>
      <c r="J12" s="11">
        <v>0.723252481923841</v>
      </c>
      <c r="K12" s="11">
        <v>0.912280000523633</v>
      </c>
      <c r="L12" s="11">
        <v>1.09896334278282</v>
      </c>
      <c r="M12" s="11">
        <v>0.752196890022483</v>
      </c>
      <c r="N12" s="11">
        <v>1.35499826708957</v>
      </c>
      <c r="O12" s="11">
        <v>1.41541563629583</v>
      </c>
      <c r="P12" s="11">
        <v>1.13923115482887</v>
      </c>
      <c r="Q12" s="11">
        <v>0.649786794354823</v>
      </c>
      <c r="R12" s="11">
        <v>0.461742151042453</v>
      </c>
    </row>
    <row r="13" ht="15" customHeight="1">
      <c r="A13" t="s" s="10">
        <v>689</v>
      </c>
      <c r="B13" t="s" s="10">
        <v>690</v>
      </c>
      <c r="C13" s="11">
        <v>0.755386464268634</v>
      </c>
      <c r="D13" s="11">
        <v>0.282827802550265</v>
      </c>
      <c r="E13" s="11">
        <v>0.528466608582244</v>
      </c>
      <c r="F13" s="11">
        <v>0.0324463704969697</v>
      </c>
      <c r="G13" s="11">
        <v>0.417773131536569</v>
      </c>
      <c r="H13" s="11">
        <v>0.223009630781303</v>
      </c>
      <c r="I13" s="11">
        <v>0.729488133428193</v>
      </c>
      <c r="J13" s="11">
        <v>0.515008262494613</v>
      </c>
      <c r="K13" s="11">
        <v>0.728698493736074</v>
      </c>
      <c r="L13" s="11">
        <v>0.7278068550386581</v>
      </c>
      <c r="M13" s="11">
        <v>0.251890468307909</v>
      </c>
      <c r="N13" s="11">
        <v>0.0290086907540841</v>
      </c>
      <c r="O13" s="11">
        <v>-0.263581105998447</v>
      </c>
      <c r="P13" s="11">
        <v>-0.083717350135287</v>
      </c>
      <c r="Q13" s="11">
        <v>-0.407691447549033</v>
      </c>
      <c r="R13" s="11">
        <v>-0.0858412178924952</v>
      </c>
    </row>
    <row r="14" ht="15" customHeight="1">
      <c r="A14" t="s" s="10">
        <v>691</v>
      </c>
      <c r="B14" t="s" s="10">
        <v>692</v>
      </c>
      <c r="C14" s="11">
        <v>2.10299697843049</v>
      </c>
      <c r="D14" s="11">
        <v>1.85101810141093</v>
      </c>
      <c r="E14" s="11">
        <v>0.7935925028766601</v>
      </c>
      <c r="F14" s="11">
        <v>0.35930933222339</v>
      </c>
      <c r="G14" s="11">
        <v>0.441955994093807</v>
      </c>
      <c r="H14" s="11">
        <v>0.0140805984252135</v>
      </c>
      <c r="I14" s="11">
        <v>0.344391239347624</v>
      </c>
      <c r="J14" s="11">
        <v>0.0494585416431698</v>
      </c>
      <c r="K14" s="11">
        <v>0.109958887199701</v>
      </c>
      <c r="L14" s="11">
        <v>-0.0115213479303096</v>
      </c>
      <c r="M14" s="11">
        <v>-0.0689432062108252</v>
      </c>
      <c r="N14" s="11">
        <v>0.0836236770922538</v>
      </c>
      <c r="O14" s="11">
        <v>0.168104186974262</v>
      </c>
      <c r="P14" s="11">
        <v>0.195763027008985</v>
      </c>
      <c r="Q14" s="11">
        <v>0.0533254282892323</v>
      </c>
      <c r="R14" s="11">
        <v>0.525198927808383</v>
      </c>
    </row>
    <row r="15" ht="15" customHeight="1">
      <c r="A15" t="s" s="10">
        <v>693</v>
      </c>
      <c r="B15" t="s" s="10">
        <v>694</v>
      </c>
      <c r="C15" s="11">
        <v>1.73140759040842</v>
      </c>
      <c r="D15" s="11">
        <v>1.7042077761041</v>
      </c>
      <c r="E15" s="11">
        <v>0.954652920668854</v>
      </c>
      <c r="F15" s="11">
        <v>0.148534769968168</v>
      </c>
      <c r="G15" s="11">
        <v>0.533118949725039</v>
      </c>
      <c r="H15" s="11">
        <v>0.617223684076366</v>
      </c>
      <c r="I15" s="11">
        <v>0.907091147931222</v>
      </c>
      <c r="J15" s="11">
        <v>0.737221216045741</v>
      </c>
      <c r="K15" s="11">
        <v>0.905945942068114</v>
      </c>
      <c r="L15" s="11">
        <v>0.798982082025771</v>
      </c>
      <c r="M15" s="11">
        <v>0.759068712051457</v>
      </c>
      <c r="N15" s="11">
        <v>0.694184700420364</v>
      </c>
      <c r="O15" s="11">
        <v>0.414726235560309</v>
      </c>
      <c r="P15" s="11">
        <v>0.266649302597595</v>
      </c>
      <c r="Q15" s="11">
        <v>0.318076384445945</v>
      </c>
      <c r="R15" s="11">
        <v>1.0734866936143</v>
      </c>
    </row>
    <row r="16" ht="15" customHeight="1">
      <c r="A16" t="s" s="10">
        <v>695</v>
      </c>
      <c r="B16" t="s" s="10">
        <v>696</v>
      </c>
      <c r="C16" s="11">
        <v>1.36963261533768</v>
      </c>
      <c r="D16" s="11">
        <v>1.16297036086925</v>
      </c>
      <c r="E16" s="11">
        <v>1.0409569170405</v>
      </c>
      <c r="F16" s="11">
        <v>0.94757636086729</v>
      </c>
      <c r="G16" s="11">
        <v>1.18630397819176</v>
      </c>
      <c r="H16" s="11">
        <v>0.699722286564364</v>
      </c>
      <c r="I16" s="11">
        <v>0.805247949798137</v>
      </c>
      <c r="J16" s="11">
        <v>0.458253436787805</v>
      </c>
      <c r="K16" s="11">
        <v>0.655522491848201</v>
      </c>
      <c r="L16" s="11">
        <v>0.52607281213114</v>
      </c>
      <c r="M16" s="11">
        <v>0.661952273357196</v>
      </c>
      <c r="N16" s="11">
        <v>1.0046183138309</v>
      </c>
      <c r="O16" s="11">
        <v>1.02389653542347</v>
      </c>
      <c r="P16" s="11">
        <v>1.27917684289689</v>
      </c>
      <c r="Q16" s="11">
        <v>0.931829259157154</v>
      </c>
      <c r="R16" s="11">
        <v>1.06384325743313</v>
      </c>
    </row>
    <row r="17" ht="15" customHeight="1">
      <c r="A17" t="s" s="10">
        <v>697</v>
      </c>
      <c r="B17" t="s" s="10">
        <v>698</v>
      </c>
      <c r="C17" s="11">
        <v>0.978612806059881</v>
      </c>
      <c r="D17" s="11">
        <v>1.07186319473328</v>
      </c>
      <c r="E17" s="11">
        <v>0.765411463518599</v>
      </c>
      <c r="F17" s="11">
        <v>0.0838613911954441</v>
      </c>
      <c r="G17" s="11">
        <v>0.62425464396756</v>
      </c>
      <c r="H17" s="11">
        <v>0.491056156760678</v>
      </c>
      <c r="I17" s="11">
        <v>0.682544110062914</v>
      </c>
      <c r="J17" s="11">
        <v>0.658451797965101</v>
      </c>
      <c r="K17" s="11">
        <v>1.02558096709644</v>
      </c>
      <c r="L17" s="11">
        <v>0.778816589571424</v>
      </c>
      <c r="M17" s="11">
        <v>0.475579027907692</v>
      </c>
      <c r="N17" s="11">
        <v>0.463407735102163</v>
      </c>
      <c r="O17" s="11">
        <v>0.105814590864189</v>
      </c>
      <c r="P17" s="11">
        <v>0.09638028479481239</v>
      </c>
      <c r="Q17" s="11">
        <v>-0.153409942998508</v>
      </c>
      <c r="R17" s="11">
        <v>0.321563206469721</v>
      </c>
    </row>
    <row r="18" ht="15" customHeight="1">
      <c r="A18" t="s" s="10">
        <v>699</v>
      </c>
      <c r="B18" t="s" s="10">
        <v>700</v>
      </c>
      <c r="C18" s="11">
        <v>1.1454700324507</v>
      </c>
      <c r="D18" s="11">
        <v>1.17200925526746</v>
      </c>
      <c r="E18" s="11">
        <v>0.259121118541657</v>
      </c>
      <c r="F18" s="11">
        <v>-0.08783517040905429</v>
      </c>
      <c r="G18" s="11">
        <v>0.00097278280796609</v>
      </c>
      <c r="H18" s="11">
        <v>-0.094220072076662</v>
      </c>
      <c r="I18" s="11">
        <v>0.0322858710627876</v>
      </c>
      <c r="J18" s="11">
        <v>-0.0787598241301513</v>
      </c>
      <c r="K18" s="11">
        <v>0.169485813634909</v>
      </c>
      <c r="L18" s="11">
        <v>0.212932035267302</v>
      </c>
      <c r="M18" s="11">
        <v>-0.008577749048202301</v>
      </c>
      <c r="N18" s="11">
        <v>0.113963489336444</v>
      </c>
      <c r="O18" s="11">
        <v>0.0563000208186573</v>
      </c>
      <c r="P18" s="11">
        <v>0.00255081763779249</v>
      </c>
      <c r="Q18" s="11">
        <v>-0.198463673329802</v>
      </c>
      <c r="R18" s="11">
        <v>0.542540963737731</v>
      </c>
    </row>
    <row r="19" ht="15" customHeight="1">
      <c r="A19" t="s" s="10">
        <v>701</v>
      </c>
      <c r="B19" t="s" s="10">
        <v>702</v>
      </c>
      <c r="C19" s="11">
        <v>1.23808332853052</v>
      </c>
      <c r="D19" s="11">
        <v>1.06237055944137</v>
      </c>
      <c r="E19" s="11">
        <v>0.580066303598148</v>
      </c>
      <c r="F19" s="11">
        <v>0.0491576900261093</v>
      </c>
      <c r="G19" s="11">
        <v>0.30235348823116</v>
      </c>
      <c r="H19" s="11">
        <v>0.0311905582376994</v>
      </c>
      <c r="I19" s="11">
        <v>0.48608525000808</v>
      </c>
      <c r="J19" s="11">
        <v>0.158220032136192</v>
      </c>
      <c r="K19" s="11">
        <v>0.271096874491374</v>
      </c>
      <c r="L19" s="11">
        <v>0.249117724523623</v>
      </c>
      <c r="M19" s="11">
        <v>0.341900157391202</v>
      </c>
      <c r="N19" s="11">
        <v>0.369420293065354</v>
      </c>
      <c r="O19" s="11">
        <v>0.308703398789682</v>
      </c>
      <c r="P19" s="11">
        <v>0.379834754977088</v>
      </c>
      <c r="Q19" s="11">
        <v>0.276151913420977</v>
      </c>
      <c r="R19" s="11">
        <v>1.15818436409583</v>
      </c>
    </row>
    <row r="20" ht="15" customHeight="1">
      <c r="A20" t="s" s="10">
        <v>703</v>
      </c>
      <c r="B20" t="s" s="10">
        <v>704</v>
      </c>
      <c r="C20" s="11">
        <v>0.900563396261279</v>
      </c>
      <c r="D20" s="11">
        <v>0.859930152918511</v>
      </c>
      <c r="E20" s="11">
        <v>0.986575559906392</v>
      </c>
      <c r="F20" s="11">
        <v>0.516711633163489</v>
      </c>
      <c r="G20" s="11">
        <v>0.7755280240794939</v>
      </c>
      <c r="H20" s="11">
        <v>0.52900585988564</v>
      </c>
      <c r="I20" s="11">
        <v>0.790868639188483</v>
      </c>
      <c r="J20" s="11">
        <v>0.599403750871552</v>
      </c>
      <c r="K20" s="11">
        <v>0.457700907729397</v>
      </c>
      <c r="L20" s="11">
        <v>0.488905964839175</v>
      </c>
      <c r="M20" s="11">
        <v>0.577041420450051</v>
      </c>
      <c r="N20" s="11">
        <v>1.03465435346431</v>
      </c>
      <c r="O20" s="11">
        <v>1.14628367377689</v>
      </c>
      <c r="P20" s="11">
        <v>1.21290526484906</v>
      </c>
      <c r="Q20" s="11">
        <v>1.20355006014304</v>
      </c>
      <c r="R20" s="11">
        <v>1.29231721889777</v>
      </c>
    </row>
    <row r="21" ht="15" customHeight="1">
      <c r="A21" t="s" s="10">
        <v>705</v>
      </c>
      <c r="B21" t="s" s="10">
        <v>706</v>
      </c>
      <c r="C21" s="11">
        <v>1.07708311870513</v>
      </c>
      <c r="D21" s="11">
        <v>1.03960978283661</v>
      </c>
      <c r="E21" s="11">
        <v>0.900071298247021</v>
      </c>
      <c r="F21" s="11">
        <v>0.0884286796539952</v>
      </c>
      <c r="G21" s="11">
        <v>0.499413988944224</v>
      </c>
      <c r="H21" s="11">
        <v>0.62602476632493</v>
      </c>
      <c r="I21" s="11">
        <v>0.733992712715964</v>
      </c>
      <c r="J21" s="11">
        <v>0.7948217280519539</v>
      </c>
      <c r="K21" s="11">
        <v>0.92646111227744</v>
      </c>
      <c r="L21" s="11">
        <v>0.81414760195152</v>
      </c>
      <c r="M21" s="11">
        <v>0.874859409040422</v>
      </c>
      <c r="N21" s="11">
        <v>0.623317924381012</v>
      </c>
      <c r="O21" s="11">
        <v>0.0158981143627513</v>
      </c>
      <c r="P21" s="11">
        <v>0.0124974429352965</v>
      </c>
      <c r="Q21" s="11">
        <v>-0.163019436353296</v>
      </c>
      <c r="R21" s="11">
        <v>0.143100331149281</v>
      </c>
    </row>
    <row r="22" ht="15" customHeight="1">
      <c r="A22" t="s" s="10">
        <v>707</v>
      </c>
      <c r="B22" t="s" s="10">
        <v>708</v>
      </c>
      <c r="C22" s="11">
        <v>0.910254895796541</v>
      </c>
      <c r="D22" s="11">
        <v>0.783218722178244</v>
      </c>
      <c r="E22" s="11">
        <v>0.728565298698895</v>
      </c>
      <c r="F22" s="11">
        <v>0.541694756328876</v>
      </c>
      <c r="G22" s="11">
        <v>1.01319420982577</v>
      </c>
      <c r="H22" s="11">
        <v>0.340337907930007</v>
      </c>
      <c r="I22" s="11">
        <v>0.5839701543999229</v>
      </c>
      <c r="J22" s="11">
        <v>0.116766480862899</v>
      </c>
      <c r="K22" s="11">
        <v>0.287619044509021</v>
      </c>
      <c r="L22" s="11">
        <v>0.0723352232372196</v>
      </c>
      <c r="M22" s="11">
        <v>-0.103719824989959</v>
      </c>
      <c r="N22" s="11">
        <v>-0.18415840108327</v>
      </c>
      <c r="O22" s="11">
        <v>-0.613176320800897</v>
      </c>
      <c r="P22" s="11">
        <v>-0.742510659154729</v>
      </c>
      <c r="Q22" s="11">
        <v>-1.01158424828571</v>
      </c>
      <c r="R22" s="11">
        <v>-0.747226930380233</v>
      </c>
    </row>
    <row r="23" ht="15" customHeight="1">
      <c r="A23" t="s" s="10">
        <v>709</v>
      </c>
      <c r="B23" t="s" s="10">
        <v>710</v>
      </c>
      <c r="C23" s="11">
        <v>1.38614380205509</v>
      </c>
      <c r="D23" s="11">
        <v>1.67463807693398</v>
      </c>
      <c r="E23" s="11">
        <v>1.14184435981717</v>
      </c>
      <c r="F23" s="11">
        <v>0.628940840972794</v>
      </c>
      <c r="G23" s="11">
        <v>1.18406510481783</v>
      </c>
      <c r="H23" s="11">
        <v>1.08311687318092</v>
      </c>
      <c r="I23" s="11">
        <v>1.50253338906845</v>
      </c>
      <c r="J23" s="11">
        <v>1.03089985877814</v>
      </c>
      <c r="K23" s="11">
        <v>1.11903924424381</v>
      </c>
      <c r="L23" s="11">
        <v>0.582999543999547</v>
      </c>
      <c r="M23" s="11">
        <v>0.310315754709693</v>
      </c>
      <c r="N23" s="11">
        <v>0.2627070749245</v>
      </c>
      <c r="O23" s="11">
        <v>-0.026584753446102</v>
      </c>
      <c r="P23" s="11">
        <v>-0.00733140180145983</v>
      </c>
      <c r="Q23" s="11">
        <v>-0.144079634208041</v>
      </c>
      <c r="R23" s="11">
        <v>0.163638312744599</v>
      </c>
    </row>
    <row r="24" ht="15" customHeight="1">
      <c r="A24" t="s" s="10">
        <v>711</v>
      </c>
      <c r="B24" t="s" s="10">
        <v>712</v>
      </c>
      <c r="C24" s="11">
        <v>0.589177917275064</v>
      </c>
      <c r="D24" s="11">
        <v>0.831277535564948</v>
      </c>
      <c r="E24" s="11">
        <v>0.93217608400235</v>
      </c>
      <c r="F24" s="11">
        <v>0.682474400015489</v>
      </c>
      <c r="G24" s="11">
        <v>1.35454831559383</v>
      </c>
      <c r="H24" s="11">
        <v>0.790831145261775</v>
      </c>
      <c r="I24" s="11">
        <v>1.12375870446565</v>
      </c>
      <c r="J24" s="11">
        <v>0.593979636702207</v>
      </c>
      <c r="K24" s="11">
        <v>0.68918910473047</v>
      </c>
      <c r="L24" s="11">
        <v>0.347234464695206</v>
      </c>
      <c r="M24" s="11">
        <v>0.115808298623046</v>
      </c>
      <c r="N24" s="11">
        <v>0.237041120847559</v>
      </c>
      <c r="O24" s="11">
        <v>0.182810215566295</v>
      </c>
      <c r="P24" s="11">
        <v>-0.260349572052201</v>
      </c>
      <c r="Q24" s="11">
        <v>-0.503821473549701</v>
      </c>
      <c r="R24" s="11">
        <v>-0.781320252518848</v>
      </c>
    </row>
    <row r="25" ht="15" customHeight="1">
      <c r="A25" t="s" s="10">
        <v>713</v>
      </c>
      <c r="B25" t="s" s="10">
        <v>714</v>
      </c>
      <c r="C25" s="11">
        <v>0.535731096715602</v>
      </c>
      <c r="D25" s="11">
        <v>0.53187320554708</v>
      </c>
      <c r="E25" s="11">
        <v>1.2187955791766</v>
      </c>
      <c r="F25" s="11">
        <v>0.878388834816037</v>
      </c>
      <c r="G25" s="11">
        <v>1.25858195644135</v>
      </c>
      <c r="H25" s="11">
        <v>1.00542168815083</v>
      </c>
      <c r="I25" s="11">
        <v>1.15927519025543</v>
      </c>
      <c r="J25" s="11">
        <v>0.979485610915396</v>
      </c>
      <c r="K25" s="11">
        <v>1.39912284947774</v>
      </c>
      <c r="L25" s="11">
        <v>1.54943534407513</v>
      </c>
      <c r="M25" s="11">
        <v>1.67903456240276</v>
      </c>
      <c r="N25" s="11">
        <v>2.01649752257358</v>
      </c>
      <c r="O25" s="11">
        <v>1.9048248023181</v>
      </c>
      <c r="P25" s="11">
        <v>1.65752514593802</v>
      </c>
      <c r="Q25" s="11">
        <v>1.43020409318413</v>
      </c>
      <c r="R25" s="11">
        <v>0.821684189167496</v>
      </c>
    </row>
    <row r="26" ht="15" customHeight="1">
      <c r="A26" t="s" s="10">
        <v>715</v>
      </c>
      <c r="B26" t="s" s="10">
        <v>716</v>
      </c>
      <c r="C26" s="11">
        <v>0.90403621328496</v>
      </c>
      <c r="D26" s="11">
        <v>0.496868261517539</v>
      </c>
      <c r="E26" s="11">
        <v>0.444172533315783</v>
      </c>
      <c r="F26" s="11">
        <v>0.881305538292302</v>
      </c>
      <c r="G26" s="11">
        <v>1.00515283202776</v>
      </c>
      <c r="H26" s="11">
        <v>0.766028061514234</v>
      </c>
      <c r="I26" s="11">
        <v>0.397347085723685</v>
      </c>
      <c r="J26" s="11">
        <v>0.048371158601512</v>
      </c>
      <c r="K26" s="11">
        <v>-0.180331230429</v>
      </c>
      <c r="L26" s="11">
        <v>-0.0122880480877467</v>
      </c>
      <c r="M26" s="11">
        <v>0.194101735012563</v>
      </c>
      <c r="N26" s="11">
        <v>-0.180145883524332</v>
      </c>
      <c r="O26" s="11">
        <v>-0.274275283067927</v>
      </c>
      <c r="P26" s="11">
        <v>-0.45350242234831</v>
      </c>
      <c r="Q26" s="11">
        <v>-0.246757810156691</v>
      </c>
      <c r="R26" s="11">
        <v>-0.849020622705401</v>
      </c>
    </row>
    <row r="27" ht="15" customHeight="1">
      <c r="A27" t="s" s="10">
        <v>717</v>
      </c>
      <c r="B27" t="s" s="10">
        <v>718</v>
      </c>
      <c r="C27" s="11">
        <v>0.716988720540426</v>
      </c>
      <c r="D27" s="11">
        <v>0.623717044965839</v>
      </c>
      <c r="E27" s="11">
        <v>0.437020332356218</v>
      </c>
      <c r="F27" s="11">
        <v>-0.081678776154059</v>
      </c>
      <c r="G27" s="11">
        <v>0.406466406926425</v>
      </c>
      <c r="H27" s="11">
        <v>0.137175436195409</v>
      </c>
      <c r="I27" s="11">
        <v>0.372407389387767</v>
      </c>
      <c r="J27" s="11">
        <v>0.23178906400867</v>
      </c>
      <c r="K27" s="11">
        <v>0.558285707346944</v>
      </c>
      <c r="L27" s="11">
        <v>0.278167206571812</v>
      </c>
      <c r="M27" s="11">
        <v>0.076986933194773</v>
      </c>
      <c r="N27" s="11">
        <v>0.173953677893526</v>
      </c>
      <c r="O27" s="11">
        <v>-0.148508273486567</v>
      </c>
      <c r="P27" s="11">
        <v>-0.0353352230611115</v>
      </c>
      <c r="Q27" s="11">
        <v>-0.243186368939132</v>
      </c>
      <c r="R27" s="11">
        <v>0.226822252638631</v>
      </c>
    </row>
    <row r="28" ht="15" customHeight="1">
      <c r="A28" t="s" s="10">
        <v>719</v>
      </c>
      <c r="B28" t="s" s="10">
        <v>720</v>
      </c>
      <c r="C28" s="11">
        <v>0.545890935003728</v>
      </c>
      <c r="D28" s="11">
        <v>0.375213656637765</v>
      </c>
      <c r="E28" s="11">
        <v>0.466267298243211</v>
      </c>
      <c r="F28" s="11">
        <v>-0.0878876003896658</v>
      </c>
      <c r="G28" s="11">
        <v>0.532704641840561</v>
      </c>
      <c r="H28" s="11">
        <v>0.167922319877682</v>
      </c>
      <c r="I28" s="11">
        <v>0.437989050389213</v>
      </c>
      <c r="J28" s="11">
        <v>0.178971475764212</v>
      </c>
      <c r="K28" s="11">
        <v>0.494645479637583</v>
      </c>
      <c r="L28" s="11">
        <v>0.224679675967358</v>
      </c>
      <c r="M28" s="11">
        <v>-0.102922794107466</v>
      </c>
      <c r="N28" s="11">
        <v>0.0283066753865389</v>
      </c>
      <c r="O28" s="11">
        <v>-0.279219764090062</v>
      </c>
      <c r="P28" s="11">
        <v>-0.224725438770704</v>
      </c>
      <c r="Q28" s="11">
        <v>-0.369226302281541</v>
      </c>
      <c r="R28" s="11">
        <v>0.00771473273603625</v>
      </c>
    </row>
    <row r="29" ht="15" customHeight="1">
      <c r="A29" t="s" s="10">
        <v>721</v>
      </c>
      <c r="B29" t="s" s="10">
        <v>722</v>
      </c>
      <c r="C29" s="11">
        <v>0.743576242479417</v>
      </c>
      <c r="D29" s="11">
        <v>0.643793649389042</v>
      </c>
      <c r="E29" s="11">
        <v>0.570198573988563</v>
      </c>
      <c r="F29" s="11">
        <v>0.212355531168063</v>
      </c>
      <c r="G29" s="11">
        <v>0.285950411241642</v>
      </c>
      <c r="H29" s="11">
        <v>0.187929773397322</v>
      </c>
      <c r="I29" s="11">
        <v>0.297599901757848</v>
      </c>
      <c r="J29" s="11">
        <v>0.506165130984026</v>
      </c>
      <c r="K29" s="11">
        <v>0.35761669760457</v>
      </c>
      <c r="L29" s="11">
        <v>0.226350532461083</v>
      </c>
      <c r="M29" s="11">
        <v>0.9494637194719771</v>
      </c>
      <c r="N29" s="11">
        <v>1.28569624018593</v>
      </c>
      <c r="O29" s="11">
        <v>1.42439282936063</v>
      </c>
      <c r="P29" s="11">
        <v>1.4720789439713</v>
      </c>
      <c r="Q29" s="11">
        <v>0.909144529042032</v>
      </c>
      <c r="R29" s="11">
        <v>0.809610831222742</v>
      </c>
    </row>
    <row r="30" ht="15" customHeight="1">
      <c r="A30" t="s" s="10">
        <v>723</v>
      </c>
      <c r="B30" t="s" s="10">
        <v>724</v>
      </c>
      <c r="C30" s="11">
        <v>0.99274091611349</v>
      </c>
      <c r="D30" s="11">
        <v>0.987577981647164</v>
      </c>
      <c r="E30" s="11">
        <v>0.651689051015011</v>
      </c>
      <c r="F30" s="11">
        <v>0.323787661042281</v>
      </c>
      <c r="G30" s="11">
        <v>0.392963052856783</v>
      </c>
      <c r="H30" s="11">
        <v>0.236488030793031</v>
      </c>
      <c r="I30" s="11">
        <v>0.409391505109487</v>
      </c>
      <c r="J30" s="11">
        <v>0.305432640466596</v>
      </c>
      <c r="K30" s="11">
        <v>-0.0240895574214186</v>
      </c>
      <c r="L30" s="11">
        <v>0.118667047282357</v>
      </c>
      <c r="M30" s="11">
        <v>-0.0118355082418118</v>
      </c>
      <c r="N30" s="11">
        <v>0.213035267479534</v>
      </c>
      <c r="O30" s="11">
        <v>0.124038841710078</v>
      </c>
      <c r="P30" s="11">
        <v>0.301520794846325</v>
      </c>
      <c r="Q30" s="11">
        <v>-0.127660545666857</v>
      </c>
      <c r="R30" s="11">
        <v>0.605936693521171</v>
      </c>
    </row>
    <row r="31" ht="15" customHeight="1">
      <c r="A31" t="s" s="10">
        <v>725</v>
      </c>
      <c r="B31" t="s" s="10">
        <v>726</v>
      </c>
      <c r="C31" s="11">
        <v>0.494989650999016</v>
      </c>
      <c r="D31" s="11">
        <v>0.329011879379482</v>
      </c>
      <c r="E31" s="11">
        <v>0.229223462951453</v>
      </c>
      <c r="F31" s="11">
        <v>-0.128573205888664</v>
      </c>
      <c r="G31" s="11">
        <v>0.227828472619735</v>
      </c>
      <c r="H31" s="11">
        <v>-0.248482485133882</v>
      </c>
      <c r="I31" s="11">
        <v>0.022359027482717</v>
      </c>
      <c r="J31" s="11">
        <v>-0.490108410821525</v>
      </c>
      <c r="K31" s="11">
        <v>0.244376128813803</v>
      </c>
      <c r="L31" s="11">
        <v>-0.213199007424819</v>
      </c>
      <c r="M31" s="11">
        <v>-0.174782084215347</v>
      </c>
      <c r="N31" s="11">
        <v>-0.0829723501486328</v>
      </c>
      <c r="O31" s="11">
        <v>-0.691242995983339</v>
      </c>
      <c r="P31" s="11">
        <v>-0.6631439002232969</v>
      </c>
      <c r="Q31" s="11">
        <v>-0.84093647534001</v>
      </c>
      <c r="R31" s="11">
        <v>-0.996718728176495</v>
      </c>
    </row>
    <row r="32" ht="15" customHeight="1">
      <c r="A32" t="s" s="10">
        <v>727</v>
      </c>
      <c r="B32" t="s" s="10">
        <v>728</v>
      </c>
      <c r="C32" s="11">
        <v>0.875556746557391</v>
      </c>
      <c r="D32" s="11">
        <v>0.900823646026593</v>
      </c>
      <c r="E32" s="11">
        <v>0.729032010559446</v>
      </c>
      <c r="F32" s="11">
        <v>0.309750081003582</v>
      </c>
      <c r="G32" s="11">
        <v>0.53523951274042</v>
      </c>
      <c r="H32" s="11">
        <v>0.396742270839309</v>
      </c>
      <c r="I32" s="11">
        <v>0.568271539686767</v>
      </c>
      <c r="J32" s="11">
        <v>0.207954067315785</v>
      </c>
      <c r="K32" s="11">
        <v>0.185632895405819</v>
      </c>
      <c r="L32" s="11">
        <v>0.378271875890767</v>
      </c>
      <c r="M32" s="11">
        <v>0.433435910970415</v>
      </c>
      <c r="N32" s="11">
        <v>0.259371970762214</v>
      </c>
      <c r="O32" s="11">
        <v>0.0120959169400743</v>
      </c>
      <c r="P32" s="11">
        <v>-0.0745577705633739</v>
      </c>
      <c r="Q32" s="11">
        <v>-0.346031873552302</v>
      </c>
      <c r="R32" s="11">
        <v>-0.283114746236111</v>
      </c>
    </row>
    <row r="33" ht="15" customHeight="1">
      <c r="A33" t="s" s="10">
        <v>729</v>
      </c>
      <c r="B33" t="s" s="10">
        <v>730</v>
      </c>
      <c r="C33" s="11">
        <v>0.52744931007907</v>
      </c>
      <c r="D33" s="11">
        <v>0.646268256656269</v>
      </c>
      <c r="E33" s="11">
        <v>0.509688629535861</v>
      </c>
      <c r="F33" s="11">
        <v>-0.10148695692751</v>
      </c>
      <c r="G33" s="11">
        <v>0.357777332361166</v>
      </c>
      <c r="H33" s="11">
        <v>0.316178746211398</v>
      </c>
      <c r="I33" s="11">
        <v>0.536562838762745</v>
      </c>
      <c r="J33" s="11">
        <v>0.442439382632191</v>
      </c>
      <c r="K33" s="11">
        <v>0.792003233573642</v>
      </c>
      <c r="L33" s="11">
        <v>0.6652379502899211</v>
      </c>
      <c r="M33" s="11">
        <v>0.384901736194537</v>
      </c>
      <c r="N33" s="11">
        <v>0.361689891925553</v>
      </c>
      <c r="O33" s="11">
        <v>0.124981402174506</v>
      </c>
      <c r="P33" s="11">
        <v>0.0705588550491861</v>
      </c>
      <c r="Q33" s="11">
        <v>-0.18473455910378</v>
      </c>
      <c r="R33" s="11">
        <v>0.613308166351857</v>
      </c>
    </row>
    <row r="34" ht="15" customHeight="1">
      <c r="A34" t="s" s="10">
        <v>731</v>
      </c>
      <c r="B34" t="s" s="10">
        <v>732</v>
      </c>
      <c r="C34" s="11">
        <v>1.04870451933261</v>
      </c>
      <c r="D34" s="11">
        <v>0.994808659126619</v>
      </c>
      <c r="E34" s="11">
        <v>0.646468791456226</v>
      </c>
      <c r="F34" s="11">
        <v>0.0661690235835608</v>
      </c>
      <c r="G34" s="11">
        <v>0.375459331778603</v>
      </c>
      <c r="H34" s="11">
        <v>0.27627115011302</v>
      </c>
      <c r="I34" s="11">
        <v>0.647678063310021</v>
      </c>
      <c r="J34" s="11">
        <v>0.443015065668771</v>
      </c>
      <c r="K34" s="11">
        <v>0.7661081556820341</v>
      </c>
      <c r="L34" s="11">
        <v>0.524698730788778</v>
      </c>
      <c r="M34" s="11">
        <v>0.242446953061004</v>
      </c>
      <c r="N34" s="11">
        <v>0.19043832293795</v>
      </c>
      <c r="O34" s="11">
        <v>-0.178499395175159</v>
      </c>
      <c r="P34" s="11">
        <v>-0.12328084195833</v>
      </c>
      <c r="Q34" s="11">
        <v>-0.396555204981557</v>
      </c>
      <c r="R34" s="11">
        <v>0.009961830429935811</v>
      </c>
    </row>
    <row r="35" ht="15" customHeight="1">
      <c r="A35" t="s" s="10">
        <v>733</v>
      </c>
      <c r="B35" t="s" s="10">
        <v>734</v>
      </c>
      <c r="C35" s="11">
        <v>1.03033246960383</v>
      </c>
      <c r="D35" s="11">
        <v>0.601302094116536</v>
      </c>
      <c r="E35" s="11">
        <v>1.01341557667224</v>
      </c>
      <c r="F35" s="11">
        <v>0.162283575374849</v>
      </c>
      <c r="G35" s="11">
        <v>0.662733525047141</v>
      </c>
      <c r="H35" s="11">
        <v>0.5348256236568</v>
      </c>
      <c r="I35" s="11">
        <v>1.12064931633919</v>
      </c>
      <c r="J35" s="11">
        <v>1.29317682988263</v>
      </c>
      <c r="K35" s="11">
        <v>1.68348998230175</v>
      </c>
      <c r="L35" s="11">
        <v>1.49233376358787</v>
      </c>
      <c r="M35" s="11">
        <v>1.20651976649798</v>
      </c>
      <c r="N35" s="11">
        <v>1.41953174767171</v>
      </c>
      <c r="O35" s="11">
        <v>0.93312313352509</v>
      </c>
      <c r="P35" s="11">
        <v>1.23758535057519</v>
      </c>
      <c r="Q35" s="11">
        <v>0.910957446096069</v>
      </c>
      <c r="R35" s="11">
        <v>1.12280522011486</v>
      </c>
    </row>
    <row r="36" ht="15" customHeight="1">
      <c r="A36" t="s" s="10">
        <v>735</v>
      </c>
      <c r="B36" t="s" s="10">
        <v>736</v>
      </c>
      <c r="C36" s="11">
        <v>0.139591815669255</v>
      </c>
      <c r="D36" s="11">
        <v>0.244372854150079</v>
      </c>
      <c r="E36" s="11">
        <v>0.547916642876915</v>
      </c>
      <c r="F36" s="11">
        <v>0.377844593641057</v>
      </c>
      <c r="G36" s="11">
        <v>0.692136238736111</v>
      </c>
      <c r="H36" s="11">
        <v>1.09845310440568</v>
      </c>
      <c r="I36" s="11">
        <v>1.13125408790679</v>
      </c>
      <c r="J36" s="11">
        <v>1.13716880755026</v>
      </c>
      <c r="K36" s="11">
        <v>0.712230773861445</v>
      </c>
      <c r="L36" s="11">
        <v>0.812379619312934</v>
      </c>
      <c r="M36" s="11">
        <v>0.552236777019752</v>
      </c>
      <c r="N36" s="11">
        <v>0.574807799055593</v>
      </c>
      <c r="O36" s="11">
        <v>0.290862789120446</v>
      </c>
      <c r="P36" s="11">
        <v>0.0511446862582353</v>
      </c>
      <c r="Q36" s="11">
        <v>0.50160713174139</v>
      </c>
      <c r="R36" s="11">
        <v>0.644186074450196</v>
      </c>
    </row>
    <row r="37" ht="15" customHeight="1">
      <c r="A37" t="s" s="10">
        <v>737</v>
      </c>
      <c r="B37" t="s" s="10">
        <v>738</v>
      </c>
      <c r="C37" s="11">
        <v>0.279837805037528</v>
      </c>
      <c r="D37" s="11">
        <v>0.398885078585303</v>
      </c>
      <c r="E37" s="11">
        <v>0.0834522228447931</v>
      </c>
      <c r="F37" s="11">
        <v>-0.529496794522349</v>
      </c>
      <c r="G37" s="11">
        <v>-0.0777948829496999</v>
      </c>
      <c r="H37" s="11">
        <v>-0.18100555057908</v>
      </c>
      <c r="I37" s="11">
        <v>-0.216658651270511</v>
      </c>
      <c r="J37" s="11">
        <v>-0.336580858294278</v>
      </c>
      <c r="K37" s="11">
        <v>-0.104825822694019</v>
      </c>
      <c r="L37" s="11">
        <v>-0.151476920928496</v>
      </c>
      <c r="M37" s="11">
        <v>-0.0797557400277575</v>
      </c>
      <c r="N37" s="11">
        <v>-0.289827850741988</v>
      </c>
      <c r="O37" s="11">
        <v>-0.507791424030164</v>
      </c>
      <c r="P37" s="11">
        <v>-0.366128034405131</v>
      </c>
      <c r="Q37" s="11">
        <v>-0.578381037823017</v>
      </c>
      <c r="R37" s="11">
        <v>-0.547284696758649</v>
      </c>
    </row>
    <row r="38" ht="15" customHeight="1">
      <c r="A38" t="s" s="10">
        <v>739</v>
      </c>
      <c r="B38" t="s" s="10">
        <v>740</v>
      </c>
      <c r="C38" s="11">
        <v>0.693249970482355</v>
      </c>
      <c r="D38" s="11">
        <v>0.828041838501101</v>
      </c>
      <c r="E38" s="11">
        <v>0.431536609036641</v>
      </c>
      <c r="F38" s="11">
        <v>-0.135884084084373</v>
      </c>
      <c r="G38" s="11">
        <v>0.362789685517943</v>
      </c>
      <c r="H38" s="11">
        <v>0.250024122584445</v>
      </c>
      <c r="I38" s="11">
        <v>0.47255928268412</v>
      </c>
      <c r="J38" s="11">
        <v>0.317220310836331</v>
      </c>
      <c r="K38" s="11">
        <v>0.518813841844843</v>
      </c>
      <c r="L38" s="11">
        <v>0.503721726831482</v>
      </c>
      <c r="M38" s="11">
        <v>0.430019541655209</v>
      </c>
      <c r="N38" s="11">
        <v>0.387777591977209</v>
      </c>
      <c r="O38" s="11">
        <v>0.298078076316225</v>
      </c>
      <c r="P38" s="11">
        <v>0.253934234741967</v>
      </c>
      <c r="Q38" s="11">
        <v>0.0886773801489841</v>
      </c>
      <c r="R38" s="11">
        <v>1.04009293437121</v>
      </c>
    </row>
    <row r="39" ht="15" customHeight="1">
      <c r="A39" t="s" s="10">
        <v>741</v>
      </c>
      <c r="B39" t="s" s="10">
        <v>742</v>
      </c>
      <c r="C39" s="11">
        <v>0.55744605995918</v>
      </c>
      <c r="D39" s="11">
        <v>0.533548561315621</v>
      </c>
      <c r="E39" s="11">
        <v>0.284064787710577</v>
      </c>
      <c r="F39" s="11">
        <v>-0.350868384942295</v>
      </c>
      <c r="G39" s="11">
        <v>0.206150922399434</v>
      </c>
      <c r="H39" s="11">
        <v>-0.0229464787017549</v>
      </c>
      <c r="I39" s="11">
        <v>0.166444302650061</v>
      </c>
      <c r="J39" s="11">
        <v>-0.0100671793114707</v>
      </c>
      <c r="K39" s="11">
        <v>0.113973097352351</v>
      </c>
      <c r="L39" s="11">
        <v>0.196702429002364</v>
      </c>
      <c r="M39" s="11">
        <v>0.260288822118556</v>
      </c>
      <c r="N39" s="11">
        <v>0.396165555230832</v>
      </c>
      <c r="O39" s="11">
        <v>0.615311022223619</v>
      </c>
      <c r="P39" s="11">
        <v>0.597139940317628</v>
      </c>
      <c r="Q39" s="11">
        <v>0.346806742061554</v>
      </c>
      <c r="R39" s="11">
        <v>1.31035624231101</v>
      </c>
    </row>
    <row r="40" ht="15" customHeight="1">
      <c r="A40" t="s" s="10">
        <v>743</v>
      </c>
      <c r="B40" t="s" s="10">
        <v>744</v>
      </c>
      <c r="C40" s="11">
        <v>0.896144454528583</v>
      </c>
      <c r="D40" s="11">
        <v>0.7287062830244559</v>
      </c>
      <c r="E40" s="11">
        <v>0.595107673308311</v>
      </c>
      <c r="F40" s="11">
        <v>-0.239273683056674</v>
      </c>
      <c r="G40" s="11">
        <v>0.204484848591067</v>
      </c>
      <c r="H40" s="11">
        <v>0.183337472033871</v>
      </c>
      <c r="I40" s="11">
        <v>0.465836744722417</v>
      </c>
      <c r="J40" s="11">
        <v>0.470694824422461</v>
      </c>
      <c r="K40" s="11">
        <v>0.582643820711647</v>
      </c>
      <c r="L40" s="11">
        <v>0.442918450104006</v>
      </c>
      <c r="M40" s="11">
        <v>0.587032967558603</v>
      </c>
      <c r="N40" s="11">
        <v>0.760276297088938</v>
      </c>
      <c r="O40" s="11">
        <v>0.623549495898555</v>
      </c>
      <c r="P40" s="11">
        <v>0.700657215617524</v>
      </c>
      <c r="Q40" s="11">
        <v>0.433675696954502</v>
      </c>
      <c r="R40" s="11">
        <v>0.966322244622242</v>
      </c>
    </row>
    <row r="41" ht="15" customHeight="1">
      <c r="A41" t="s" s="10">
        <v>745</v>
      </c>
      <c r="B41" t="s" s="10">
        <v>746</v>
      </c>
      <c r="C41" s="11">
        <v>0.421536364098261</v>
      </c>
      <c r="D41" s="11">
        <v>0.305531195550106</v>
      </c>
      <c r="E41" s="11">
        <v>0.32049837844206</v>
      </c>
      <c r="F41" s="11">
        <v>0.06935182874626521</v>
      </c>
      <c r="G41" s="11">
        <v>0.238133560023101</v>
      </c>
      <c r="H41" s="11">
        <v>0.127116769415864</v>
      </c>
      <c r="I41" s="11">
        <v>0.320693950434473</v>
      </c>
      <c r="J41" s="11">
        <v>0.25175839982057</v>
      </c>
      <c r="K41" s="11">
        <v>0.623686455300718</v>
      </c>
      <c r="L41" s="11">
        <v>0.54801521517735</v>
      </c>
      <c r="M41" s="11">
        <v>0.165086675332978</v>
      </c>
      <c r="N41" s="11">
        <v>0.167067618062764</v>
      </c>
      <c r="O41" s="11">
        <v>-0.0406739917239091</v>
      </c>
      <c r="P41" s="11">
        <v>0.0521068632339523</v>
      </c>
      <c r="Q41" s="11">
        <v>-0.289431065348176</v>
      </c>
      <c r="R41" s="11">
        <v>-0.184720576747097</v>
      </c>
    </row>
    <row r="42" ht="15" customHeight="1">
      <c r="A42" t="s" s="10">
        <v>747</v>
      </c>
      <c r="B42" t="s" s="10">
        <v>748</v>
      </c>
      <c r="C42" s="11">
        <v>0.231553131292043</v>
      </c>
      <c r="D42" s="11">
        <v>0.5120319211000059</v>
      </c>
      <c r="E42" s="11">
        <v>0.6727735406255561</v>
      </c>
      <c r="F42" s="11">
        <v>0.518079232724929</v>
      </c>
      <c r="G42" s="11">
        <v>1.25232091761187</v>
      </c>
      <c r="H42" s="11">
        <v>0.835792173005217</v>
      </c>
      <c r="I42" s="11">
        <v>0.875474741619397</v>
      </c>
      <c r="J42" s="11">
        <v>0.734833737717281</v>
      </c>
      <c r="K42" s="11">
        <v>0.573874243813185</v>
      </c>
      <c r="L42" s="11">
        <v>0.78276925104099</v>
      </c>
      <c r="M42" s="11">
        <v>0.730730635182874</v>
      </c>
      <c r="N42" s="11">
        <v>1.21260110545263</v>
      </c>
      <c r="O42" s="11">
        <v>1.0690537992598</v>
      </c>
      <c r="P42" s="11">
        <v>0.70482784598895</v>
      </c>
      <c r="Q42" s="11">
        <v>0.362241068297167</v>
      </c>
      <c r="R42" s="11">
        <v>-0.171404796893867</v>
      </c>
    </row>
    <row r="43" ht="15" customHeight="1">
      <c r="A43" t="s" s="10">
        <v>749</v>
      </c>
      <c r="B43" t="s" s="10">
        <v>750</v>
      </c>
      <c r="C43" s="11">
        <v>0.520240801741172</v>
      </c>
      <c r="D43" s="11">
        <v>0.414267559374855</v>
      </c>
      <c r="E43" s="11">
        <v>0.60753661167193</v>
      </c>
      <c r="F43" s="11">
        <v>-0.47025590690489</v>
      </c>
      <c r="G43" s="11">
        <v>0.13813178519569</v>
      </c>
      <c r="H43" s="11">
        <v>0.256608613564694</v>
      </c>
      <c r="I43" s="11">
        <v>0.616072036277158</v>
      </c>
      <c r="J43" s="11">
        <v>0.717825549028751</v>
      </c>
      <c r="K43" s="11">
        <v>0.945649856815171</v>
      </c>
      <c r="L43" s="11">
        <v>0.742990367907806</v>
      </c>
      <c r="M43" s="11">
        <v>0.6917952160597119</v>
      </c>
      <c r="N43" s="11">
        <v>0.927478588482389</v>
      </c>
      <c r="O43" s="11">
        <v>0.596433368540827</v>
      </c>
      <c r="P43" s="11">
        <v>0.27428351908665</v>
      </c>
      <c r="Q43" s="11">
        <v>-0.162640001783509</v>
      </c>
      <c r="R43" s="11">
        <v>-0.020280000976791</v>
      </c>
    </row>
    <row r="44" ht="15" customHeight="1">
      <c r="A44" t="s" s="10">
        <v>751</v>
      </c>
      <c r="B44" t="s" s="10">
        <v>752</v>
      </c>
      <c r="C44" s="11">
        <v>0.501382831745612</v>
      </c>
      <c r="D44" s="11">
        <v>0.551594805160581</v>
      </c>
      <c r="E44" s="11">
        <v>0.810262824094004</v>
      </c>
      <c r="F44" s="11">
        <v>0.671898696497836</v>
      </c>
      <c r="G44" s="11">
        <v>0.763414525811687</v>
      </c>
      <c r="H44" s="11">
        <v>0.763440714053315</v>
      </c>
      <c r="I44" s="11">
        <v>1.04915231959024</v>
      </c>
      <c r="J44" s="11">
        <v>1.28103636793447</v>
      </c>
      <c r="K44" s="11">
        <v>1.43080931717571</v>
      </c>
      <c r="L44" s="11">
        <v>1.08833508577175</v>
      </c>
      <c r="M44" s="11">
        <v>0.909775451758332</v>
      </c>
      <c r="N44" s="11">
        <v>0.6308756729588541</v>
      </c>
      <c r="O44" s="11">
        <v>-0.224514306760788</v>
      </c>
      <c r="P44" s="11">
        <v>-0.210432339378411</v>
      </c>
      <c r="Q44" s="11">
        <v>-0.515163081145782</v>
      </c>
      <c r="R44" s="11">
        <v>-0.881115115056427</v>
      </c>
    </row>
    <row r="45" ht="15" customHeight="1">
      <c r="A45" t="s" s="10">
        <v>753</v>
      </c>
      <c r="B45" t="s" s="10">
        <v>754</v>
      </c>
      <c r="C45" s="11">
        <v>0.438108706729815</v>
      </c>
      <c r="D45" s="11">
        <v>0.561385390406929</v>
      </c>
      <c r="E45" s="11">
        <v>0.812026457876948</v>
      </c>
      <c r="F45" s="11">
        <v>0.232380868431163</v>
      </c>
      <c r="G45" s="11">
        <v>0.980912972172526</v>
      </c>
      <c r="H45" s="11">
        <v>0.862758378518842</v>
      </c>
      <c r="I45" s="11">
        <v>0.874437844881669</v>
      </c>
      <c r="J45" s="11">
        <v>0.826792042899009</v>
      </c>
      <c r="K45" s="11">
        <v>0.955175884787374</v>
      </c>
      <c r="L45" s="11">
        <v>0.557159303649013</v>
      </c>
      <c r="M45" s="11">
        <v>0.945519240172968</v>
      </c>
      <c r="N45" s="11">
        <v>1.18537905672849</v>
      </c>
      <c r="O45" s="11">
        <v>0.983194539693767</v>
      </c>
      <c r="P45" s="11">
        <v>0.960502239463667</v>
      </c>
      <c r="Q45" s="11">
        <v>0.71977256456732</v>
      </c>
      <c r="R45" s="11">
        <v>0.857861774350318</v>
      </c>
    </row>
    <row r="46" ht="15" customHeight="1">
      <c r="A46" t="s" s="10">
        <v>755</v>
      </c>
      <c r="B46" t="s" s="10">
        <v>756</v>
      </c>
      <c r="C46" s="11">
        <v>1.12031399821962</v>
      </c>
      <c r="D46" s="11">
        <v>1.40280891480944</v>
      </c>
      <c r="E46" s="11">
        <v>2.0813392606888</v>
      </c>
      <c r="F46" s="11">
        <v>2.14958702780183</v>
      </c>
      <c r="G46" s="11">
        <v>2.27670389181219</v>
      </c>
      <c r="H46" s="11">
        <v>2.50960389920103</v>
      </c>
      <c r="I46" s="11">
        <v>2.31971104996032</v>
      </c>
      <c r="J46" s="11">
        <v>2.10605953078359</v>
      </c>
      <c r="K46" s="11">
        <v>2.39627808941066</v>
      </c>
      <c r="L46" s="11">
        <v>1.49651162758569</v>
      </c>
      <c r="M46" s="11">
        <v>1.35620260595239</v>
      </c>
      <c r="N46" s="11">
        <v>1.36954579808649</v>
      </c>
      <c r="O46" s="11">
        <v>1.3704661595578</v>
      </c>
      <c r="P46" s="11">
        <v>0.956219965617798</v>
      </c>
      <c r="Q46" s="11">
        <v>0.642930890371061</v>
      </c>
      <c r="R46" s="11">
        <v>-0.0158058133297976</v>
      </c>
    </row>
    <row r="47" ht="15" customHeight="1">
      <c r="A47" t="s" s="10">
        <v>757</v>
      </c>
      <c r="B47" t="s" s="10">
        <v>758</v>
      </c>
      <c r="C47" s="11">
        <v>2.10705151115044</v>
      </c>
      <c r="D47" s="11">
        <v>2.15929700200355</v>
      </c>
      <c r="E47" s="11">
        <v>0.546270764897373</v>
      </c>
      <c r="F47" s="11">
        <v>1.41781863870429</v>
      </c>
      <c r="G47" s="11">
        <v>1.39520226391789</v>
      </c>
      <c r="H47" s="11">
        <v>0.285473735859294</v>
      </c>
      <c r="I47" s="11">
        <v>0.48505919269578</v>
      </c>
      <c r="J47" s="11">
        <v>0.481141995843874</v>
      </c>
      <c r="K47" s="11">
        <v>0.616228186599945</v>
      </c>
      <c r="L47" s="11">
        <v>0.113553435963061</v>
      </c>
      <c r="M47" s="11">
        <v>-0.151673576357667</v>
      </c>
      <c r="N47" s="11">
        <v>-0.0908451087166339</v>
      </c>
      <c r="O47" s="11">
        <v>-0.202075819461477</v>
      </c>
      <c r="P47" s="11">
        <v>-0.0182116848115106</v>
      </c>
      <c r="Q47" s="11">
        <v>-0.0609910780852781</v>
      </c>
      <c r="R47" s="11">
        <v>0.0293825716728569</v>
      </c>
    </row>
    <row r="48" ht="15" customHeight="1">
      <c r="A48" t="s" s="10">
        <v>759</v>
      </c>
      <c r="B48" t="s" s="10">
        <v>760</v>
      </c>
      <c r="C48" s="11">
        <v>0.396667319699475</v>
      </c>
      <c r="D48" s="11">
        <v>0.194004958596796</v>
      </c>
      <c r="E48" s="11">
        <v>0.401031732422438</v>
      </c>
      <c r="F48" s="11">
        <v>-0.0995932587150701</v>
      </c>
      <c r="G48" s="11">
        <v>0.372904392386472</v>
      </c>
      <c r="H48" s="11">
        <v>0.218964747272632</v>
      </c>
      <c r="I48" s="11">
        <v>0.436084414353821</v>
      </c>
      <c r="J48" s="11">
        <v>0.161039762250606</v>
      </c>
      <c r="K48" s="11">
        <v>0.203913748462156</v>
      </c>
      <c r="L48" s="11">
        <v>0.0012393212882912</v>
      </c>
      <c r="M48" s="11">
        <v>-0.0260190815826581</v>
      </c>
      <c r="N48" s="11">
        <v>0.213385227559354</v>
      </c>
      <c r="O48" s="11">
        <v>0.290507741742002</v>
      </c>
      <c r="P48" s="11">
        <v>0.349608286383137</v>
      </c>
      <c r="Q48" s="11">
        <v>0.160540105875823</v>
      </c>
      <c r="R48" s="11">
        <v>0.695697281244648</v>
      </c>
    </row>
    <row r="49" ht="15" customHeight="1">
      <c r="A49" t="s" s="10">
        <v>761</v>
      </c>
      <c r="B49" t="s" s="10">
        <v>762</v>
      </c>
      <c r="C49" s="11">
        <v>0.534963340148062</v>
      </c>
      <c r="D49" s="11">
        <v>0.279277317357911</v>
      </c>
      <c r="E49" s="11">
        <v>0.0235841636328647</v>
      </c>
      <c r="F49" s="11">
        <v>-0.634109195838907</v>
      </c>
      <c r="G49" s="11">
        <v>-0.240545648558305</v>
      </c>
      <c r="H49" s="11">
        <v>-0.175286182290697</v>
      </c>
      <c r="I49" s="11">
        <v>0.0192349879998147</v>
      </c>
      <c r="J49" s="11">
        <v>0.150430903604029</v>
      </c>
      <c r="K49" s="11">
        <v>0.271981568696415</v>
      </c>
      <c r="L49" s="11">
        <v>0.211314221801232</v>
      </c>
      <c r="M49" s="11">
        <v>0.210320521250486</v>
      </c>
      <c r="N49" s="11">
        <v>0.268754569001044</v>
      </c>
      <c r="O49" s="11">
        <v>0.222737962115645</v>
      </c>
      <c r="P49" s="11">
        <v>0.257267741636764</v>
      </c>
      <c r="Q49" s="11">
        <v>0.333356215341502</v>
      </c>
      <c r="R49" s="11">
        <v>1.8433537935465</v>
      </c>
    </row>
    <row r="50" ht="15" customHeight="1">
      <c r="A50" t="s" s="10">
        <v>763</v>
      </c>
      <c r="B50" t="s" s="10">
        <v>764</v>
      </c>
      <c r="C50" s="11">
        <v>0.618733094119135</v>
      </c>
      <c r="D50" s="11">
        <v>0.6239357169277781</v>
      </c>
      <c r="E50" s="11">
        <v>0.500877349378005</v>
      </c>
      <c r="F50" s="11">
        <v>-0.173792769584619</v>
      </c>
      <c r="G50" s="11">
        <v>0.306102411125554</v>
      </c>
      <c r="H50" s="11">
        <v>0.140404651937073</v>
      </c>
      <c r="I50" s="11">
        <v>0.462353911351656</v>
      </c>
      <c r="J50" s="11">
        <v>0.273611056140764</v>
      </c>
      <c r="K50" s="11">
        <v>0.541113695978189</v>
      </c>
      <c r="L50" s="11">
        <v>0.480588239759725</v>
      </c>
      <c r="M50" s="11">
        <v>0.391576365825168</v>
      </c>
      <c r="N50" s="11">
        <v>0.448562833308924</v>
      </c>
      <c r="O50" s="11">
        <v>0.419503739868252</v>
      </c>
      <c r="P50" s="11">
        <v>0.422645252077988</v>
      </c>
      <c r="Q50" s="11">
        <v>0.177606220706748</v>
      </c>
      <c r="R50" s="11">
        <v>0.7005856046839239</v>
      </c>
    </row>
    <row r="51" ht="15" customHeight="1">
      <c r="A51" t="s" s="10">
        <v>765</v>
      </c>
      <c r="B51" t="s" s="10">
        <v>766</v>
      </c>
      <c r="C51" s="11">
        <v>0.351617147342303</v>
      </c>
      <c r="D51" s="11">
        <v>0.361256983795251</v>
      </c>
      <c r="E51" s="11">
        <v>0.397177667559615</v>
      </c>
      <c r="F51" s="11">
        <v>-0.300524487215141</v>
      </c>
      <c r="G51" s="11">
        <v>0.281082458027128</v>
      </c>
      <c r="H51" s="11">
        <v>0.0824379120502572</v>
      </c>
      <c r="I51" s="11">
        <v>0.468528155003777</v>
      </c>
      <c r="J51" s="11">
        <v>0.209921924930797</v>
      </c>
      <c r="K51" s="11">
        <v>0.54944521985922</v>
      </c>
      <c r="L51" s="11">
        <v>0.180089760378003</v>
      </c>
      <c r="M51" s="11">
        <v>-0.0571441409698867</v>
      </c>
      <c r="N51" s="11">
        <v>0.0490271122869605</v>
      </c>
      <c r="O51" s="11">
        <v>0.131950997529676</v>
      </c>
      <c r="P51" s="11">
        <v>0.364473785258444</v>
      </c>
      <c r="Q51" s="11">
        <v>0.130364107449473</v>
      </c>
      <c r="R51" s="11">
        <v>0.462723137169182</v>
      </c>
    </row>
    <row r="52" ht="15" customHeight="1">
      <c r="A52" t="s" s="10">
        <v>767</v>
      </c>
      <c r="B52" t="s" s="10">
        <v>768</v>
      </c>
      <c r="C52" s="11">
        <v>0.434993924395618</v>
      </c>
      <c r="D52" s="11">
        <v>0.361893484815401</v>
      </c>
      <c r="E52" s="11">
        <v>0.149376501821804</v>
      </c>
      <c r="F52" s="11">
        <v>-0.512628685803019</v>
      </c>
      <c r="G52" s="11">
        <v>0.0487531554386085</v>
      </c>
      <c r="H52" s="11">
        <v>0.0878221457097922</v>
      </c>
      <c r="I52" s="11">
        <v>0.330509020254183</v>
      </c>
      <c r="J52" s="11">
        <v>0.305789501627799</v>
      </c>
      <c r="K52" s="11">
        <v>0.457660448236243</v>
      </c>
      <c r="L52" s="11">
        <v>0.337348745493368</v>
      </c>
      <c r="M52" s="11">
        <v>0.08253105175901169</v>
      </c>
      <c r="N52" s="11">
        <v>0.143721254168188</v>
      </c>
      <c r="O52" s="11">
        <v>-0.011221210043837</v>
      </c>
      <c r="P52" s="11">
        <v>-0.0195290949643755</v>
      </c>
      <c r="Q52" s="11">
        <v>-0.040586017185367</v>
      </c>
      <c r="R52" s="11">
        <v>0.691533301582026</v>
      </c>
    </row>
    <row r="53" ht="15" customHeight="1">
      <c r="A53" t="s" s="10">
        <v>769</v>
      </c>
      <c r="B53" t="s" s="10">
        <v>770</v>
      </c>
      <c r="C53" s="11">
        <v>0.464827979157878</v>
      </c>
      <c r="D53" s="11">
        <v>0.372581325910245</v>
      </c>
      <c r="E53" s="11">
        <v>0.6351945006262389</v>
      </c>
      <c r="F53" s="11">
        <v>-0.209498498086519</v>
      </c>
      <c r="G53" s="11">
        <v>0.33571962027027</v>
      </c>
      <c r="H53" s="11">
        <v>0.534210022324179</v>
      </c>
      <c r="I53" s="11">
        <v>0.663730894421221</v>
      </c>
      <c r="J53" s="11">
        <v>0.7941880305954579</v>
      </c>
      <c r="K53" s="11">
        <v>1.36740460102189</v>
      </c>
      <c r="L53" s="11">
        <v>1.10775414967292</v>
      </c>
      <c r="M53" s="11">
        <v>1.00550659200202</v>
      </c>
      <c r="N53" s="11">
        <v>1.00537116811311</v>
      </c>
      <c r="O53" s="11">
        <v>0.7110692307825029</v>
      </c>
      <c r="P53" s="11">
        <v>0.399838407597296</v>
      </c>
      <c r="Q53" s="11">
        <v>-0.0327024548072799</v>
      </c>
      <c r="R53" s="11">
        <v>0.313013567162935</v>
      </c>
    </row>
    <row r="54" ht="15" customHeight="1">
      <c r="A54" t="s" s="10">
        <v>771</v>
      </c>
      <c r="B54" t="s" s="10">
        <v>772</v>
      </c>
      <c r="C54" s="11">
        <v>0.450463323804276</v>
      </c>
      <c r="D54" s="11">
        <v>0.290792693320771</v>
      </c>
      <c r="E54" s="11">
        <v>0.519756308557569</v>
      </c>
      <c r="F54" s="11">
        <v>0.0182713863379481</v>
      </c>
      <c r="G54" s="11">
        <v>0.355746855498186</v>
      </c>
      <c r="H54" s="11">
        <v>0.168808120687659</v>
      </c>
      <c r="I54" s="11">
        <v>0.55672376594708</v>
      </c>
      <c r="J54" s="11">
        <v>0.747777314608453</v>
      </c>
      <c r="K54" s="11">
        <v>0.858424630429265</v>
      </c>
      <c r="L54" s="11">
        <v>0.672412107565905</v>
      </c>
      <c r="M54" s="11">
        <v>0.52336177827946</v>
      </c>
      <c r="N54" s="11">
        <v>0.615946614688286</v>
      </c>
      <c r="O54" s="11">
        <v>0.311081841630147</v>
      </c>
      <c r="P54" s="11">
        <v>0.451888759331535</v>
      </c>
      <c r="Q54" s="11">
        <v>0.137376211195108</v>
      </c>
      <c r="R54" s="11">
        <v>0.328915757975599</v>
      </c>
    </row>
    <row r="55" ht="15" customHeight="1">
      <c r="A55" t="s" s="10">
        <v>773</v>
      </c>
      <c r="B55" t="s" s="10">
        <v>774</v>
      </c>
      <c r="C55" s="11">
        <v>0.494621123300723</v>
      </c>
      <c r="D55" s="11">
        <v>0.540767926858028</v>
      </c>
      <c r="E55" s="11">
        <v>0.489993339127438</v>
      </c>
      <c r="F55" s="11">
        <v>-0.101025900549112</v>
      </c>
      <c r="G55" s="11">
        <v>0.319109078432467</v>
      </c>
      <c r="H55" s="11">
        <v>0.129972980776828</v>
      </c>
      <c r="I55" s="11">
        <v>0.55375022130331</v>
      </c>
      <c r="J55" s="11">
        <v>0.334344694437176</v>
      </c>
      <c r="K55" s="11">
        <v>0.632951907989202</v>
      </c>
      <c r="L55" s="11">
        <v>0.372790914226039</v>
      </c>
      <c r="M55" s="11">
        <v>0.32767082457126</v>
      </c>
      <c r="N55" s="11">
        <v>0.625650828846761</v>
      </c>
      <c r="O55" s="11">
        <v>0.573013009958682</v>
      </c>
      <c r="P55" s="11">
        <v>0.61187879416275</v>
      </c>
      <c r="Q55" s="11">
        <v>0.384259117334948</v>
      </c>
      <c r="R55" s="11">
        <v>0.75206222360849</v>
      </c>
    </row>
    <row r="56" ht="15" customHeight="1">
      <c r="A56" t="s" s="10">
        <v>775</v>
      </c>
      <c r="B56" t="s" s="10">
        <v>776</v>
      </c>
      <c r="C56" s="11">
        <v>0.33563766630974</v>
      </c>
      <c r="D56" s="11">
        <v>0.357071939049508</v>
      </c>
      <c r="E56" s="11">
        <v>0.971598889435617</v>
      </c>
      <c r="F56" s="11">
        <v>0.647523217442854</v>
      </c>
      <c r="G56" s="11">
        <v>1.02353017142555</v>
      </c>
      <c r="H56" s="11">
        <v>0.79479760221968</v>
      </c>
      <c r="I56" s="11">
        <v>0.967224444025292</v>
      </c>
      <c r="J56" s="11">
        <v>0.844978443136026</v>
      </c>
      <c r="K56" s="11">
        <v>1.19080140610874</v>
      </c>
      <c r="L56" s="11">
        <v>1.29452266002578</v>
      </c>
      <c r="M56" s="11">
        <v>1.42712214555335</v>
      </c>
      <c r="N56" s="11">
        <v>1.69854307785622</v>
      </c>
      <c r="O56" s="11">
        <v>1.59564608705821</v>
      </c>
      <c r="P56" s="11">
        <v>1.39379448799829</v>
      </c>
      <c r="Q56" s="11">
        <v>1.18356711470161</v>
      </c>
      <c r="R56" s="11">
        <v>0.645148781354438</v>
      </c>
    </row>
    <row r="57" ht="15" customHeight="1">
      <c r="A57" t="s" s="10">
        <v>777</v>
      </c>
      <c r="B57" t="s" s="10">
        <v>778</v>
      </c>
      <c r="C57" s="11">
        <v>0.234965134300399</v>
      </c>
      <c r="D57" s="11">
        <v>0.254179111225539</v>
      </c>
      <c r="E57" s="11">
        <v>0.455645691734842</v>
      </c>
      <c r="F57" s="11">
        <v>-0.0914045967264067</v>
      </c>
      <c r="G57" s="11">
        <v>0.371373298392862</v>
      </c>
      <c r="H57" s="11">
        <v>0.154824288266179</v>
      </c>
      <c r="I57" s="11">
        <v>0.393277885105066</v>
      </c>
      <c r="J57" s="11">
        <v>0.180315275072442</v>
      </c>
      <c r="K57" s="11">
        <v>0.860544538054312</v>
      </c>
      <c r="L57" s="11">
        <v>0.401703467862192</v>
      </c>
      <c r="M57" s="11">
        <v>0.056570033756538</v>
      </c>
      <c r="N57" s="11">
        <v>-0.0287177067268131</v>
      </c>
      <c r="O57" s="11">
        <v>-0.237274506693251</v>
      </c>
      <c r="P57" s="11">
        <v>-0.354783412787002</v>
      </c>
      <c r="Q57" s="11">
        <v>-0.637819963164913</v>
      </c>
      <c r="R57" s="11">
        <v>-0.450647896038005</v>
      </c>
    </row>
    <row r="58" ht="15" customHeight="1">
      <c r="A58" t="s" s="10">
        <v>779</v>
      </c>
      <c r="B58" t="s" s="10">
        <v>780</v>
      </c>
      <c r="C58" s="11">
        <v>0.390948478240282</v>
      </c>
      <c r="D58" s="11">
        <v>0.477642596535671</v>
      </c>
      <c r="E58" s="11">
        <v>0.300452191346068</v>
      </c>
      <c r="F58" s="11">
        <v>-0.127997690688333</v>
      </c>
      <c r="G58" s="11">
        <v>0.230033807808718</v>
      </c>
      <c r="H58" s="11">
        <v>-0.0798208505721586</v>
      </c>
      <c r="I58" s="11">
        <v>0.265949495612178</v>
      </c>
      <c r="J58" s="11">
        <v>0.106910190691113</v>
      </c>
      <c r="K58" s="11">
        <v>0.417803313454</v>
      </c>
      <c r="L58" s="11">
        <v>0.309462670719119</v>
      </c>
      <c r="M58" s="11">
        <v>0.0298920080689874</v>
      </c>
      <c r="N58" s="11">
        <v>0.0611227736106779</v>
      </c>
      <c r="O58" s="11">
        <v>-0.459299937139223</v>
      </c>
      <c r="P58" s="11">
        <v>-0.363638157737258</v>
      </c>
      <c r="Q58" s="11">
        <v>-0.634273727505082</v>
      </c>
      <c r="R58" s="11">
        <v>-0.466935536480437</v>
      </c>
    </row>
    <row r="59" ht="15" customHeight="1">
      <c r="A59" t="s" s="10">
        <v>781</v>
      </c>
      <c r="B59" t="s" s="10">
        <v>782</v>
      </c>
      <c r="C59" s="11">
        <v>0.115895731506908</v>
      </c>
      <c r="D59" s="11">
        <v>0.497771773560026</v>
      </c>
      <c r="E59" s="11">
        <v>0.553114400979137</v>
      </c>
      <c r="F59" s="11">
        <v>0.691429814438037</v>
      </c>
      <c r="G59" s="11">
        <v>0.722969042164073</v>
      </c>
      <c r="H59" s="11">
        <v>0.391024107248065</v>
      </c>
      <c r="I59" s="11">
        <v>0.373247374244348</v>
      </c>
      <c r="J59" s="11">
        <v>0.41144515231249</v>
      </c>
      <c r="K59" s="11">
        <v>0.378184026054732</v>
      </c>
      <c r="L59" s="11">
        <v>0.255249507155761</v>
      </c>
      <c r="M59" s="11">
        <v>0.08468282995417729</v>
      </c>
      <c r="N59" s="11">
        <v>0.0178325335833006</v>
      </c>
      <c r="O59" s="11">
        <v>-0.0368812219563172</v>
      </c>
      <c r="P59" s="11">
        <v>-0.268044875388097</v>
      </c>
      <c r="Q59" s="11">
        <v>-0.517364893420581</v>
      </c>
      <c r="R59" s="11">
        <v>-0.7738834676517869</v>
      </c>
    </row>
    <row r="60" ht="15" customHeight="1">
      <c r="A60" t="s" s="10">
        <v>783</v>
      </c>
      <c r="B60" t="s" s="10">
        <v>784</v>
      </c>
      <c r="C60" s="11">
        <v>0.256252524800929</v>
      </c>
      <c r="D60" s="11">
        <v>0.244673369902322</v>
      </c>
      <c r="E60" s="11">
        <v>0.304596078757028</v>
      </c>
      <c r="F60" s="11">
        <v>-0.172976496137174</v>
      </c>
      <c r="G60" s="11">
        <v>0.0914203537473345</v>
      </c>
      <c r="H60" s="11">
        <v>-0.192815918450705</v>
      </c>
      <c r="I60" s="11">
        <v>0.108517650619585</v>
      </c>
      <c r="J60" s="11">
        <v>-0.0206197702847428</v>
      </c>
      <c r="K60" s="11">
        <v>0.392541049353744</v>
      </c>
      <c r="L60" s="11">
        <v>0.331764697573465</v>
      </c>
      <c r="M60" s="11">
        <v>0.346609369573879</v>
      </c>
      <c r="N60" s="11">
        <v>0.63809618769125</v>
      </c>
      <c r="O60" s="11">
        <v>0.590667288984537</v>
      </c>
      <c r="P60" s="11">
        <v>0.40900321090125</v>
      </c>
      <c r="Q60" s="11">
        <v>-0.0835281428496944</v>
      </c>
      <c r="R60" s="11">
        <v>0.166189549298345</v>
      </c>
    </row>
    <row r="61" ht="15" customHeight="1">
      <c r="A61" t="s" s="10">
        <v>785</v>
      </c>
      <c r="B61" t="s" s="10">
        <v>786</v>
      </c>
      <c r="C61" s="11">
        <v>0.351794184393152</v>
      </c>
      <c r="D61" s="11">
        <v>0.209731094921347</v>
      </c>
      <c r="E61" s="11">
        <v>0.272950710884974</v>
      </c>
      <c r="F61" s="11">
        <v>-0.0039871440952152</v>
      </c>
      <c r="G61" s="11">
        <v>0.422762372738858</v>
      </c>
      <c r="H61" s="11">
        <v>0.10353654638823</v>
      </c>
      <c r="I61" s="11">
        <v>0.483951027654859</v>
      </c>
      <c r="J61" s="11">
        <v>-0.103561810506876</v>
      </c>
      <c r="K61" s="11">
        <v>0.364883951955</v>
      </c>
      <c r="L61" s="11">
        <v>0.358124202542919</v>
      </c>
      <c r="M61" s="11">
        <v>-0.15511611945212</v>
      </c>
      <c r="N61" s="11">
        <v>-0.211464667863502</v>
      </c>
      <c r="O61" s="11">
        <v>-0.413861886784993</v>
      </c>
      <c r="P61" s="11">
        <v>-0.256595586073127</v>
      </c>
      <c r="Q61" s="11">
        <v>-0.558946774296297</v>
      </c>
      <c r="R61" s="11">
        <v>-0.5036522281561761</v>
      </c>
    </row>
    <row r="62" ht="15" customHeight="1">
      <c r="A62" t="s" s="10">
        <v>787</v>
      </c>
      <c r="B62" t="s" s="10">
        <v>788</v>
      </c>
      <c r="C62" s="11">
        <v>0.213626932243855</v>
      </c>
      <c r="D62" s="11">
        <v>0.205488206599149</v>
      </c>
      <c r="E62" s="11">
        <v>0.262786191181246</v>
      </c>
      <c r="F62" s="11">
        <v>-0.426690527255198</v>
      </c>
      <c r="G62" s="11">
        <v>0.139965431497364</v>
      </c>
      <c r="H62" s="11">
        <v>-0.107218123469052</v>
      </c>
      <c r="I62" s="11">
        <v>0.212617754522529</v>
      </c>
      <c r="J62" s="11">
        <v>0.0859798813994273</v>
      </c>
      <c r="K62" s="11">
        <v>0.231885297995287</v>
      </c>
      <c r="L62" s="11">
        <v>0.08517015525837709</v>
      </c>
      <c r="M62" s="11">
        <v>0.273008137464528</v>
      </c>
      <c r="N62" s="11">
        <v>0.665676107261393</v>
      </c>
      <c r="O62" s="11">
        <v>0.6671566662963579</v>
      </c>
      <c r="P62" s="11">
        <v>0.719627389331565</v>
      </c>
      <c r="Q62" s="11">
        <v>0.274728573680325</v>
      </c>
      <c r="R62" s="11">
        <v>0.304767932111979</v>
      </c>
    </row>
    <row r="63" ht="15" customHeight="1">
      <c r="A63" t="s" s="10">
        <v>789</v>
      </c>
      <c r="B63" t="s" s="10">
        <v>790</v>
      </c>
      <c r="C63" s="11">
        <v>0.181111286766997</v>
      </c>
      <c r="D63" s="11">
        <v>0.268475841576026</v>
      </c>
      <c r="E63" s="11">
        <v>0.481387264984535</v>
      </c>
      <c r="F63" s="11">
        <v>0.388534503358396</v>
      </c>
      <c r="G63" s="11">
        <v>0.478170963681782</v>
      </c>
      <c r="H63" s="11">
        <v>0.478995633521186</v>
      </c>
      <c r="I63" s="11">
        <v>0.748401884799253</v>
      </c>
      <c r="J63" s="11">
        <v>0.943419033297494</v>
      </c>
      <c r="K63" s="11">
        <v>1.05566329936576</v>
      </c>
      <c r="L63" s="11">
        <v>0.773747600532923</v>
      </c>
      <c r="M63" s="11">
        <v>0.627276638726232</v>
      </c>
      <c r="N63" s="11">
        <v>0.342137980753889</v>
      </c>
      <c r="O63" s="11">
        <v>-0.443642517822875</v>
      </c>
      <c r="P63" s="11">
        <v>-0.442640176113414</v>
      </c>
      <c r="Q63" s="11">
        <v>-0.747276494441392</v>
      </c>
      <c r="R63" s="11">
        <v>-1.10267783947978</v>
      </c>
    </row>
    <row r="64" ht="15" customHeight="1">
      <c r="A64" t="s" s="10">
        <v>791</v>
      </c>
      <c r="B64" t="s" s="10">
        <v>792</v>
      </c>
      <c r="C64" s="11">
        <v>0.0100860378679878</v>
      </c>
      <c r="D64" s="11">
        <v>-0.089393654937513</v>
      </c>
      <c r="E64" s="11">
        <v>0.457148076409625</v>
      </c>
      <c r="F64" s="11">
        <v>-0.158824208534336</v>
      </c>
      <c r="G64" s="11">
        <v>0.288286581531652</v>
      </c>
      <c r="H64" s="11">
        <v>0.366633865716686</v>
      </c>
      <c r="I64" s="11">
        <v>0.469585693660358</v>
      </c>
      <c r="J64" s="11">
        <v>0.366091179080884</v>
      </c>
      <c r="K64" s="11">
        <v>0.729001968825537</v>
      </c>
      <c r="L64" s="11">
        <v>0.44478173976285</v>
      </c>
      <c r="M64" s="11">
        <v>0.333593116061947</v>
      </c>
      <c r="N64" s="11">
        <v>0.389578490415529</v>
      </c>
      <c r="O64" s="11">
        <v>0.0638375348912998</v>
      </c>
      <c r="P64" s="11">
        <v>-0.0619353480822489</v>
      </c>
      <c r="Q64" s="11">
        <v>-0.41055090942541</v>
      </c>
      <c r="R64" s="11">
        <v>-0.243848355424109</v>
      </c>
    </row>
    <row r="65" ht="15" customHeight="1">
      <c r="A65" t="s" s="10">
        <v>793</v>
      </c>
      <c r="B65" t="s" s="10">
        <v>794</v>
      </c>
      <c r="C65" s="11">
        <v>-0.08836470323531551</v>
      </c>
      <c r="D65" s="11">
        <v>-0.245437985371497</v>
      </c>
      <c r="E65" s="11">
        <v>0.0282671884306759</v>
      </c>
      <c r="F65" s="11">
        <v>-0.7406026459088491</v>
      </c>
      <c r="G65" s="11">
        <v>-0.410589440646151</v>
      </c>
      <c r="H65" s="11">
        <v>-0.515108998553675</v>
      </c>
      <c r="I65" s="11">
        <v>0.0571252749402937</v>
      </c>
      <c r="J65" s="11">
        <v>-0.262193253278671</v>
      </c>
      <c r="K65" s="11">
        <v>0.000124624857721244</v>
      </c>
      <c r="L65" s="11">
        <v>-0.234728438123237</v>
      </c>
      <c r="M65" s="11">
        <v>-0.362923388145031</v>
      </c>
      <c r="N65" s="11">
        <v>-0.5431535785899571</v>
      </c>
      <c r="O65" s="11">
        <v>-0.589941473790249</v>
      </c>
      <c r="P65" s="11">
        <v>-0.639724532950634</v>
      </c>
      <c r="Q65" s="11">
        <v>-0.634816698767652</v>
      </c>
      <c r="R65" s="11">
        <v>-0.35491245297771</v>
      </c>
    </row>
    <row r="66" ht="15" customHeight="1">
      <c r="A66" t="s" s="10">
        <v>795</v>
      </c>
      <c r="B66" t="s" s="10">
        <v>796</v>
      </c>
      <c r="C66" s="11">
        <v>-0.224330029432319</v>
      </c>
      <c r="D66" s="11">
        <v>-0.0447345712732372</v>
      </c>
      <c r="E66" s="11">
        <v>0.737676992289874</v>
      </c>
      <c r="F66" s="11">
        <v>0.923685871400137</v>
      </c>
      <c r="G66" s="11">
        <v>0.900532596624078</v>
      </c>
      <c r="H66" s="11">
        <v>0.790721078906621</v>
      </c>
      <c r="I66" s="11">
        <v>0.898458282685103</v>
      </c>
      <c r="J66" s="11">
        <v>1.06384934491467</v>
      </c>
      <c r="K66" s="11">
        <v>1.1164704858104</v>
      </c>
      <c r="L66" s="11">
        <v>0.775430034719193</v>
      </c>
      <c r="M66" s="11">
        <v>0.420180792733814</v>
      </c>
      <c r="N66" s="11">
        <v>0.712617461200066</v>
      </c>
      <c r="O66" s="11">
        <v>0.687653091866167</v>
      </c>
      <c r="P66" s="11">
        <v>0.716376023585541</v>
      </c>
      <c r="Q66" s="11">
        <v>0.693232971812016</v>
      </c>
      <c r="R66" s="11">
        <v>0.545558147426572</v>
      </c>
    </row>
    <row r="67" ht="15" customHeight="1">
      <c r="A67" t="s" s="10">
        <v>797</v>
      </c>
      <c r="B67" t="s" s="10">
        <v>798</v>
      </c>
      <c r="C67" s="11">
        <v>-0.174257171103847</v>
      </c>
      <c r="D67" s="11">
        <v>-0.280411368119609</v>
      </c>
      <c r="E67" s="11">
        <v>0.0269581561006136</v>
      </c>
      <c r="F67" s="11">
        <v>-0.508059810909021</v>
      </c>
      <c r="G67" s="11">
        <v>-0.306380207656449</v>
      </c>
      <c r="H67" s="11">
        <v>-0.216178551621791</v>
      </c>
      <c r="I67" s="11">
        <v>0.0173921446776308</v>
      </c>
      <c r="J67" s="11">
        <v>-0.290144877554625</v>
      </c>
      <c r="K67" s="11">
        <v>0.242212415084617</v>
      </c>
      <c r="L67" s="11">
        <v>-0.200271245747012</v>
      </c>
      <c r="M67" s="11">
        <v>-0.515649890602086</v>
      </c>
      <c r="N67" s="11">
        <v>-0.467434910405523</v>
      </c>
      <c r="O67" s="11">
        <v>-0.6211882880574831</v>
      </c>
      <c r="P67" s="11">
        <v>-0.41163999242659</v>
      </c>
      <c r="Q67" s="11">
        <v>-0.581687592615435</v>
      </c>
      <c r="R67" s="11">
        <v>-0.372838625788528</v>
      </c>
    </row>
    <row r="68" ht="15" customHeight="1">
      <c r="A68" t="s" s="10">
        <v>799</v>
      </c>
      <c r="B68" t="s" s="10">
        <v>800</v>
      </c>
      <c r="C68" s="11">
        <v>-0.153895454941646</v>
      </c>
      <c r="D68" s="11">
        <v>-0.113359664363801</v>
      </c>
      <c r="E68" s="11">
        <v>-0.558290171002135</v>
      </c>
      <c r="F68" s="11">
        <v>-0.495075148267748</v>
      </c>
      <c r="G68" s="11">
        <v>-0.0294594434183999</v>
      </c>
      <c r="H68" s="11">
        <v>-0.510569747573872</v>
      </c>
      <c r="I68" s="11">
        <v>-0.550784710205651</v>
      </c>
      <c r="J68" s="11">
        <v>-0.609509520675682</v>
      </c>
      <c r="K68" s="11">
        <v>-0.712614820605311</v>
      </c>
      <c r="L68" s="11">
        <v>-1.08671581952583</v>
      </c>
      <c r="M68" s="11">
        <v>-1.29082959818335</v>
      </c>
      <c r="N68" s="11">
        <v>-1.04725774352518</v>
      </c>
      <c r="O68" s="11">
        <v>-1.05228911483114</v>
      </c>
      <c r="P68" s="11">
        <v>-0.787881727840537</v>
      </c>
      <c r="Q68" s="11">
        <v>-0.432391450759585</v>
      </c>
      <c r="R68" s="11">
        <v>-0.629290322492034</v>
      </c>
    </row>
    <row r="69" ht="15" customHeight="1">
      <c r="A69" t="s" s="10">
        <v>801</v>
      </c>
      <c r="B69" t="s" s="10">
        <v>802</v>
      </c>
      <c r="C69" s="11">
        <v>-1.01283290563656</v>
      </c>
      <c r="D69" s="11">
        <v>-0.602870500327259</v>
      </c>
      <c r="E69" s="11">
        <v>-0.126784799005899</v>
      </c>
      <c r="F69" s="11">
        <v>-0.808430916428675</v>
      </c>
      <c r="G69" s="11">
        <v>-0.247894193162521</v>
      </c>
      <c r="H69" s="11">
        <v>-0.231124367781721</v>
      </c>
      <c r="I69" s="11">
        <v>-0.0675088089436873</v>
      </c>
      <c r="J69" s="11">
        <v>-0.105231487192885</v>
      </c>
      <c r="K69" s="11">
        <v>0.0603409742256655</v>
      </c>
      <c r="L69" s="11">
        <v>0.0273063221137279</v>
      </c>
      <c r="M69" s="11">
        <v>0.0344625189233979</v>
      </c>
      <c r="N69" s="11">
        <v>0.199572472927842</v>
      </c>
      <c r="O69" s="11">
        <v>-0.164601540067477</v>
      </c>
      <c r="P69" s="11">
        <v>-0.0604654860446776</v>
      </c>
      <c r="Q69" s="11">
        <v>-0.281674990341251</v>
      </c>
      <c r="R69" s="11">
        <v>0.326110861670073</v>
      </c>
    </row>
    <row r="70" ht="15" customHeight="1">
      <c r="A70" t="s" s="10">
        <v>803</v>
      </c>
      <c r="B70" t="s" s="10">
        <v>804</v>
      </c>
      <c r="C70" s="11">
        <v>-0.234538288577282</v>
      </c>
      <c r="D70" s="11">
        <v>-0.269241156060404</v>
      </c>
      <c r="E70" s="11">
        <v>-0.173848899549759</v>
      </c>
      <c r="F70" s="11">
        <v>-0.5385391798343711</v>
      </c>
      <c r="G70" s="11">
        <v>-0.240186163236916</v>
      </c>
      <c r="H70" s="11">
        <v>-0.442722410254621</v>
      </c>
      <c r="I70" s="11">
        <v>-0.215344448343045</v>
      </c>
      <c r="J70" s="11">
        <v>-0.198819715368071</v>
      </c>
      <c r="K70" s="11">
        <v>0.483743710872534</v>
      </c>
      <c r="L70" s="11">
        <v>0.401030682331749</v>
      </c>
      <c r="M70" s="11">
        <v>0.16976732614407</v>
      </c>
      <c r="N70" s="11">
        <v>0.415935277538633</v>
      </c>
      <c r="O70" s="11">
        <v>0.00668769007229724</v>
      </c>
      <c r="P70" s="11">
        <v>0.000604736453223564</v>
      </c>
      <c r="Q70" s="11">
        <v>-0.183306684684386</v>
      </c>
      <c r="R70" s="11">
        <v>-0.175728675535229</v>
      </c>
    </row>
    <row r="71" ht="15" customHeight="1">
      <c r="A71" t="s" s="10">
        <v>805</v>
      </c>
      <c r="B71" t="s" s="10">
        <v>806</v>
      </c>
      <c r="C71" s="11">
        <v>-0.243870050236471</v>
      </c>
      <c r="D71" s="11">
        <v>-0.448151898368411</v>
      </c>
      <c r="E71" s="11">
        <v>-0.730128239127631</v>
      </c>
      <c r="F71" s="11">
        <v>-0.988559565627726</v>
      </c>
      <c r="G71" s="11">
        <v>-0.993730568138776</v>
      </c>
      <c r="H71" s="11">
        <v>-1.19314676745562</v>
      </c>
      <c r="I71" s="11">
        <v>-0.927237343415772</v>
      </c>
      <c r="J71" s="11">
        <v>-1.10409971816863</v>
      </c>
      <c r="K71" s="11">
        <v>-0.57415371777638</v>
      </c>
      <c r="L71" s="11">
        <v>-0.665607680834442</v>
      </c>
      <c r="M71" s="11">
        <v>-0.817435617436324</v>
      </c>
      <c r="N71" s="11">
        <v>-0.402846115033811</v>
      </c>
      <c r="O71" s="11">
        <v>-0.568114409825395</v>
      </c>
      <c r="P71" s="11">
        <v>-0.460683126057625</v>
      </c>
      <c r="Q71" s="11">
        <v>-0.495673179674923</v>
      </c>
      <c r="R71" s="11">
        <v>0.179624677032398</v>
      </c>
    </row>
    <row r="72" ht="15" customHeight="1">
      <c r="A72" t="s" s="10">
        <v>807</v>
      </c>
      <c r="B72" t="s" s="10">
        <v>808</v>
      </c>
      <c r="C72" s="11">
        <v>-0.243759132054066</v>
      </c>
      <c r="D72" s="11">
        <v>0.0631562326503123</v>
      </c>
      <c r="E72" s="11">
        <v>0.368029540559921</v>
      </c>
      <c r="F72" s="11">
        <v>0.383594688975337</v>
      </c>
      <c r="G72" s="11">
        <v>0.394881083591182</v>
      </c>
      <c r="H72" s="11">
        <v>0.505047922977206</v>
      </c>
      <c r="I72" s="11">
        <v>0.799063486493643</v>
      </c>
      <c r="J72" s="11">
        <v>0.955642999473756</v>
      </c>
      <c r="K72" s="11">
        <v>0.489319705233203</v>
      </c>
      <c r="L72" s="11">
        <v>0.58839481209852</v>
      </c>
      <c r="M72" s="11">
        <v>0.393046588687183</v>
      </c>
      <c r="N72" s="11">
        <v>0.6128203899876959</v>
      </c>
      <c r="O72" s="11">
        <v>0.802048084046871</v>
      </c>
      <c r="P72" s="11">
        <v>0.782718747539449</v>
      </c>
      <c r="Q72" s="11">
        <v>0.567268157591819</v>
      </c>
      <c r="R72" s="11">
        <v>0.0869440871984616</v>
      </c>
    </row>
    <row r="73" ht="15" customHeight="1">
      <c r="A73" t="s" s="10">
        <v>809</v>
      </c>
      <c r="B73" t="s" s="10">
        <v>810</v>
      </c>
      <c r="C73" s="11">
        <v>-0.391509360989192</v>
      </c>
      <c r="D73" s="11">
        <v>-0.538568797075323</v>
      </c>
      <c r="E73" s="11">
        <v>-0.318514513271578</v>
      </c>
      <c r="F73" s="11">
        <v>-0.799336497414789</v>
      </c>
      <c r="G73" s="11">
        <v>-0.291661931067569</v>
      </c>
      <c r="H73" s="11">
        <v>-0.239538895349992</v>
      </c>
      <c r="I73" s="11">
        <v>-0.221013444556596</v>
      </c>
      <c r="J73" s="11">
        <v>0.00212500766919349</v>
      </c>
      <c r="K73" s="11">
        <v>0.268042935958011</v>
      </c>
      <c r="L73" s="11">
        <v>0.44068368969644</v>
      </c>
      <c r="M73" s="11">
        <v>0.213192900446751</v>
      </c>
      <c r="N73" s="11">
        <v>0.240814213562597</v>
      </c>
      <c r="O73" s="11">
        <v>0.0765085080290021</v>
      </c>
      <c r="P73" s="11">
        <v>0.165159026756789</v>
      </c>
      <c r="Q73" s="11">
        <v>0.0894802969010613</v>
      </c>
      <c r="R73" s="11">
        <v>0.876909312052129</v>
      </c>
    </row>
    <row r="74" ht="15" customHeight="1">
      <c r="A74" t="s" s="10">
        <v>811</v>
      </c>
      <c r="B74" t="s" s="10">
        <v>812</v>
      </c>
      <c r="C74" s="11">
        <v>-0.722480727007131</v>
      </c>
      <c r="D74" s="11">
        <v>-0.881381246345104</v>
      </c>
      <c r="E74" s="11">
        <v>-0.422316813687248</v>
      </c>
      <c r="F74" s="11">
        <v>-0.9366038808977309</v>
      </c>
      <c r="G74" s="11">
        <v>-0.737471422019029</v>
      </c>
      <c r="H74" s="11">
        <v>-0.590519632865062</v>
      </c>
      <c r="I74" s="11">
        <v>-0.170484136778817</v>
      </c>
      <c r="J74" s="11">
        <v>0.0871478118548604</v>
      </c>
      <c r="K74" s="11">
        <v>0.357450612708597</v>
      </c>
      <c r="L74" s="11">
        <v>0.250789854134814</v>
      </c>
      <c r="M74" s="11">
        <v>0.040893697338818</v>
      </c>
      <c r="N74" s="11">
        <v>-0.154422268703953</v>
      </c>
      <c r="O74" s="11">
        <v>-0.409089231629761</v>
      </c>
      <c r="P74" s="11">
        <v>-0.169072508188061</v>
      </c>
      <c r="Q74" s="11">
        <v>-0.446012196375613</v>
      </c>
      <c r="R74" s="11">
        <v>-0.242909150830437</v>
      </c>
    </row>
    <row r="75" ht="15" customHeight="1">
      <c r="A75" t="s" s="10">
        <v>813</v>
      </c>
      <c r="B75" t="s" s="10">
        <v>814</v>
      </c>
      <c r="C75" s="11"/>
      <c r="D75" s="11">
        <v>1.05548774581043</v>
      </c>
      <c r="E75" s="11">
        <v>0.991066795046865</v>
      </c>
      <c r="F75" s="11">
        <v>0.188209394890021</v>
      </c>
      <c r="G75" s="11">
        <v>0.832989031129542</v>
      </c>
      <c r="H75" s="11">
        <v>0.813406506530773</v>
      </c>
      <c r="I75" s="11">
        <v>1.14327871884231</v>
      </c>
      <c r="J75" s="11">
        <v>1.01439579075433</v>
      </c>
      <c r="K75" s="11">
        <v>1.41254322474678</v>
      </c>
      <c r="L75" s="11">
        <v>1.23992440223023</v>
      </c>
      <c r="M75" s="11">
        <v>0.887749665001464</v>
      </c>
      <c r="N75" s="11">
        <v>0.890981322581749</v>
      </c>
      <c r="O75" s="11">
        <v>0.351227864593577</v>
      </c>
      <c r="P75" s="11">
        <v>0.601728315309543</v>
      </c>
      <c r="Q75" s="11">
        <v>0.311606472403406</v>
      </c>
      <c r="R75" s="11">
        <v>0.543560710833298</v>
      </c>
    </row>
    <row r="76" ht="15" customHeight="1">
      <c r="A76" t="s" s="10">
        <v>815</v>
      </c>
      <c r="B76" t="s" s="10">
        <v>816</v>
      </c>
      <c r="C76" s="11"/>
      <c r="D76" s="11">
        <v>1.37649806123159</v>
      </c>
      <c r="E76" s="11">
        <v>0.444245539109176</v>
      </c>
      <c r="F76" s="11">
        <v>-0.269024006296774</v>
      </c>
      <c r="G76" s="11">
        <v>0.241965991442506</v>
      </c>
      <c r="H76" s="11">
        <v>0.302290047879251</v>
      </c>
      <c r="I76" s="11">
        <v>0.431185779477151</v>
      </c>
      <c r="J76" s="11">
        <v>0.601225703140905</v>
      </c>
      <c r="K76" s="11">
        <v>0.808987262593249</v>
      </c>
      <c r="L76" s="11">
        <v>0.832640005480244</v>
      </c>
      <c r="M76" s="11">
        <v>0.787717499279606</v>
      </c>
      <c r="N76" s="11">
        <v>0.8623902077186349</v>
      </c>
      <c r="O76" s="11">
        <v>0.923378239010499</v>
      </c>
      <c r="P76" s="11">
        <v>0.865514753668454</v>
      </c>
      <c r="Q76" s="11">
        <v>1.01543676368789</v>
      </c>
      <c r="R76" s="11">
        <v>0.694906264793813</v>
      </c>
    </row>
    <row r="77" ht="15" customHeight="1">
      <c r="A77" t="s" s="10">
        <v>817</v>
      </c>
      <c r="B77" t="s" s="10">
        <v>818</v>
      </c>
      <c r="C77" s="11"/>
      <c r="D77" s="11">
        <v>0.762860629847064</v>
      </c>
      <c r="E77" s="11">
        <v>0.582114695262915</v>
      </c>
      <c r="F77" s="11">
        <v>-0.158762223487713</v>
      </c>
      <c r="G77" s="11">
        <v>0.380364987999356</v>
      </c>
      <c r="H77" s="11">
        <v>0.263660914569676</v>
      </c>
      <c r="I77" s="11">
        <v>0.559619398482375</v>
      </c>
      <c r="J77" s="11">
        <v>0.450747780452434</v>
      </c>
      <c r="K77" s="11">
        <v>0.635560713012653</v>
      </c>
      <c r="L77" s="11">
        <v>0.494181627058489</v>
      </c>
      <c r="M77" s="11">
        <v>0.390036443864276</v>
      </c>
      <c r="N77" s="11">
        <v>0.489412966966207</v>
      </c>
      <c r="O77" s="11">
        <v>0.269568063126469</v>
      </c>
      <c r="P77" s="11">
        <v>0.362803198446463</v>
      </c>
      <c r="Q77" s="11">
        <v>0.122073935622425</v>
      </c>
      <c r="R77" s="11">
        <v>0.754359456803646</v>
      </c>
    </row>
    <row r="78" ht="15" customHeight="1">
      <c r="A78" t="s" s="10">
        <v>819</v>
      </c>
      <c r="B78" t="s" s="10">
        <v>820</v>
      </c>
      <c r="C78" s="11"/>
      <c r="D78" s="11">
        <v>0.0451822664465842</v>
      </c>
      <c r="E78" s="11">
        <v>0.350312229054641</v>
      </c>
      <c r="F78" s="11">
        <v>0.443700813574203</v>
      </c>
      <c r="G78" s="11">
        <v>0.653590297923894</v>
      </c>
      <c r="H78" s="11">
        <v>0.130573763918806</v>
      </c>
      <c r="I78" s="11">
        <v>0.264433749165569</v>
      </c>
      <c r="J78" s="11">
        <v>-0.0656263428076579</v>
      </c>
      <c r="K78" s="11">
        <v>0.347261781652009</v>
      </c>
      <c r="L78" s="11">
        <v>0.366336433412543</v>
      </c>
      <c r="M78" s="11">
        <v>0.0995681571430581</v>
      </c>
      <c r="N78" s="11">
        <v>0.315605062343538</v>
      </c>
      <c r="O78" s="11">
        <v>-0.0302223318080054</v>
      </c>
      <c r="P78" s="11">
        <v>-0.0288863021613688</v>
      </c>
      <c r="Q78" s="11">
        <v>-0.694186780849404</v>
      </c>
      <c r="R78" s="11">
        <v>-1.04624398965696</v>
      </c>
    </row>
    <row r="79" ht="15" customHeight="1">
      <c r="A79" t="s" s="10">
        <v>821</v>
      </c>
      <c r="B79" t="s" s="10">
        <v>822</v>
      </c>
      <c r="C79" s="11"/>
      <c r="D79" s="11"/>
      <c r="E79" s="11">
        <v>0.990147759298823</v>
      </c>
      <c r="F79" s="11">
        <v>0.560492405828984</v>
      </c>
      <c r="G79" s="11">
        <v>0.848653563232988</v>
      </c>
      <c r="H79" s="11">
        <v>0.579817118417212</v>
      </c>
      <c r="I79" s="11">
        <v>0.876665494674551</v>
      </c>
      <c r="J79" s="11">
        <v>0.753839393808611</v>
      </c>
      <c r="K79" s="11">
        <v>0.971488714478147</v>
      </c>
      <c r="L79" s="11">
        <v>0.900289441072293</v>
      </c>
      <c r="M79" s="11">
        <v>0.680271109024797</v>
      </c>
      <c r="N79" s="11">
        <v>0.500472935952149</v>
      </c>
      <c r="O79" s="11">
        <v>0.433631980509453</v>
      </c>
      <c r="P79" s="11">
        <v>0.682090161264877</v>
      </c>
      <c r="Q79" s="11">
        <v>0.336471007376164</v>
      </c>
      <c r="R79" s="11">
        <v>0.385479772514523</v>
      </c>
    </row>
    <row r="80" ht="15" customHeight="1">
      <c r="A80" t="s" s="10">
        <v>823</v>
      </c>
      <c r="B80" t="s" s="10">
        <v>824</v>
      </c>
      <c r="C80" s="11"/>
      <c r="D80" s="11"/>
      <c r="E80" s="11">
        <v>0.639823984979291</v>
      </c>
      <c r="F80" s="11">
        <v>0.222388548237775</v>
      </c>
      <c r="G80" s="11">
        <v>0.881432133551308</v>
      </c>
      <c r="H80" s="11">
        <v>0.516004987726336</v>
      </c>
      <c r="I80" s="11">
        <v>0.7520311022194019</v>
      </c>
      <c r="J80" s="11">
        <v>0.9522562375381201</v>
      </c>
      <c r="K80" s="11">
        <v>1.07506197315126</v>
      </c>
      <c r="L80" s="11">
        <v>0.551539784503691</v>
      </c>
      <c r="M80" s="11">
        <v>0.319496281391625</v>
      </c>
      <c r="N80" s="11">
        <v>0.2283195257638</v>
      </c>
      <c r="O80" s="11">
        <v>0.124634150737244</v>
      </c>
      <c r="P80" s="11">
        <v>0.203166970330614</v>
      </c>
      <c r="Q80" s="11">
        <v>0.00701271418326538</v>
      </c>
      <c r="R80" s="11">
        <v>0.178661359334885</v>
      </c>
    </row>
    <row r="81" ht="15" customHeight="1">
      <c r="A81" t="s" s="10">
        <v>825</v>
      </c>
      <c r="B81" t="s" s="10">
        <v>826</v>
      </c>
      <c r="C81" s="11"/>
      <c r="D81" s="11"/>
      <c r="E81" s="11">
        <v>0.371907596976926</v>
      </c>
      <c r="F81" s="11">
        <v>-0.113232308538584</v>
      </c>
      <c r="G81" s="11">
        <v>0.238270887363872</v>
      </c>
      <c r="H81" s="11">
        <v>0.0408284253616208</v>
      </c>
      <c r="I81" s="11">
        <v>0.358608551985813</v>
      </c>
      <c r="J81" s="11">
        <v>0.261566247217706</v>
      </c>
      <c r="K81" s="11">
        <v>0.325979136559272</v>
      </c>
      <c r="L81" s="11">
        <v>0.305274749578119</v>
      </c>
      <c r="M81" s="11">
        <v>-0.00460347308404109</v>
      </c>
      <c r="N81" s="11">
        <v>0.0603167534542605</v>
      </c>
      <c r="O81" s="11">
        <v>-0.0432386914065968</v>
      </c>
      <c r="P81" s="11">
        <v>0.141388245254961</v>
      </c>
      <c r="Q81" s="11">
        <v>-0.338703765395279</v>
      </c>
      <c r="R81" s="11">
        <v>-0.246972424784769</v>
      </c>
    </row>
    <row r="82" ht="15" customHeight="1">
      <c r="A82" t="s" s="10">
        <v>827</v>
      </c>
      <c r="B82" t="s" s="10">
        <v>828</v>
      </c>
      <c r="C82" s="11"/>
      <c r="D82" s="11"/>
      <c r="E82" s="11"/>
      <c r="F82" s="11">
        <v>0.668536492010803</v>
      </c>
      <c r="G82" s="11">
        <v>0.921436092466315</v>
      </c>
      <c r="H82" s="11">
        <v>0.831814357050274</v>
      </c>
      <c r="I82" s="11">
        <v>1.15231983704267</v>
      </c>
      <c r="J82" s="11">
        <v>1.10305060124125</v>
      </c>
      <c r="K82" s="11">
        <v>0.728986755600417</v>
      </c>
      <c r="L82" s="11">
        <v>0.803773692675476</v>
      </c>
      <c r="M82" s="11">
        <v>0.312401176233778</v>
      </c>
      <c r="N82" s="11">
        <v>0.338953356862633</v>
      </c>
      <c r="O82" s="11">
        <v>0.522506035202713</v>
      </c>
      <c r="P82" s="11">
        <v>0.555338103865053</v>
      </c>
      <c r="Q82" s="11">
        <v>0.335992250195967</v>
      </c>
      <c r="R82" s="11">
        <v>-0.425175451080067</v>
      </c>
    </row>
    <row r="83" ht="15" customHeight="1">
      <c r="A83" t="s" s="10">
        <v>829</v>
      </c>
      <c r="B83" t="s" s="10">
        <v>830</v>
      </c>
      <c r="C83" s="11"/>
      <c r="D83" s="11"/>
      <c r="E83" s="11"/>
      <c r="F83" s="11">
        <v>0.560383522143973</v>
      </c>
      <c r="G83" s="11">
        <v>0.937023746112623</v>
      </c>
      <c r="H83" s="11">
        <v>0.580718516436466</v>
      </c>
      <c r="I83" s="11">
        <v>0.680840838340215</v>
      </c>
      <c r="J83" s="11">
        <v>0.331009115212257</v>
      </c>
      <c r="K83" s="11">
        <v>0.467288026104024</v>
      </c>
      <c r="L83" s="11">
        <v>0.204497965246881</v>
      </c>
      <c r="M83" s="11">
        <v>0.0237280963263862</v>
      </c>
      <c r="N83" s="11">
        <v>0.302270091042446</v>
      </c>
      <c r="O83" s="11">
        <v>0.296251654418566</v>
      </c>
      <c r="P83" s="11">
        <v>0.227253238936907</v>
      </c>
      <c r="Q83" s="11">
        <v>-0.228429110038723</v>
      </c>
      <c r="R83" s="11">
        <v>0.0815185968602533</v>
      </c>
    </row>
    <row r="84" ht="15" customHeight="1">
      <c r="A84" t="s" s="10">
        <v>831</v>
      </c>
      <c r="B84" t="s" s="10">
        <v>832</v>
      </c>
      <c r="C84" s="11"/>
      <c r="D84" s="11"/>
      <c r="E84" s="11"/>
      <c r="F84" s="11">
        <v>0.152829554332551</v>
      </c>
      <c r="G84" s="11">
        <v>0.320546748174989</v>
      </c>
      <c r="H84" s="11">
        <v>0.207498636589929</v>
      </c>
      <c r="I84" s="11">
        <v>0.399588390593088</v>
      </c>
      <c r="J84" s="11">
        <v>0.329861530075471</v>
      </c>
      <c r="K84" s="11">
        <v>0.708342120379002</v>
      </c>
      <c r="L84" s="11">
        <v>0.647056030233597</v>
      </c>
      <c r="M84" s="11">
        <v>0.288657813936585</v>
      </c>
      <c r="N84" s="11">
        <v>0.290787211672892</v>
      </c>
      <c r="O84" s="11">
        <v>0.080128032475272</v>
      </c>
      <c r="P84" s="11">
        <v>0.166471233965289</v>
      </c>
      <c r="Q84" s="11">
        <v>-0.177465120265682</v>
      </c>
      <c r="R84" s="11">
        <v>-0.051563998336526</v>
      </c>
    </row>
    <row r="85" ht="15" customHeight="1">
      <c r="A85" t="s" s="10">
        <v>833</v>
      </c>
      <c r="B85" t="s" s="10">
        <v>834</v>
      </c>
      <c r="C85" s="11"/>
      <c r="D85" s="11"/>
      <c r="E85" s="11"/>
      <c r="F85" s="11"/>
      <c r="G85" s="11">
        <v>0.529910744207301</v>
      </c>
      <c r="H85" s="11">
        <v>0.513658028515466</v>
      </c>
      <c r="I85" s="11">
        <v>0.6650876277405841</v>
      </c>
      <c r="J85" s="11">
        <v>0.58859550317427</v>
      </c>
      <c r="K85" s="11">
        <v>0.811164892075553</v>
      </c>
      <c r="L85" s="11">
        <v>0.455072693291005</v>
      </c>
      <c r="M85" s="11">
        <v>0.105184383384158</v>
      </c>
      <c r="N85" s="11">
        <v>0.0379416924073389</v>
      </c>
      <c r="O85" s="11">
        <v>-0.163763143272214</v>
      </c>
      <c r="P85" s="11">
        <v>-0.406892072042717</v>
      </c>
      <c r="Q85" s="11">
        <v>-0.81802759215765</v>
      </c>
      <c r="R85" s="11">
        <v>-0.7285703434630429</v>
      </c>
    </row>
    <row r="86" ht="15" customHeight="1">
      <c r="A86" t="s" s="10">
        <v>835</v>
      </c>
      <c r="B86" t="s" s="10">
        <v>836</v>
      </c>
      <c r="C86" s="11"/>
      <c r="D86" s="11"/>
      <c r="E86" s="11"/>
      <c r="F86" s="11"/>
      <c r="G86" s="11">
        <v>1.52805666153718</v>
      </c>
      <c r="H86" s="11">
        <v>1.19954987536726</v>
      </c>
      <c r="I86" s="11">
        <v>1.21644950537692</v>
      </c>
      <c r="J86" s="11">
        <v>0.817829243367349</v>
      </c>
      <c r="K86" s="11">
        <v>1.23726217210861</v>
      </c>
      <c r="L86" s="11">
        <v>1.04027030480549</v>
      </c>
      <c r="M86" s="11">
        <v>0.981528741311763</v>
      </c>
      <c r="N86" s="11">
        <v>0.749726258074688</v>
      </c>
      <c r="O86" s="11">
        <v>0.0638553738249709</v>
      </c>
      <c r="P86" s="11">
        <v>-0.199039445025893</v>
      </c>
      <c r="Q86" s="11">
        <v>-0.274272790925332</v>
      </c>
      <c r="R86" s="11">
        <v>-0.154413271676897</v>
      </c>
    </row>
    <row r="87" ht="15" customHeight="1">
      <c r="A87" t="s" s="10">
        <v>837</v>
      </c>
      <c r="B87" t="s" s="10">
        <v>838</v>
      </c>
      <c r="C87" s="11"/>
      <c r="D87" s="11"/>
      <c r="E87" s="11"/>
      <c r="F87" s="11"/>
      <c r="G87" s="11">
        <v>0.498182061320156</v>
      </c>
      <c r="H87" s="11">
        <v>0.438724243530951</v>
      </c>
      <c r="I87" s="11">
        <v>0.644817723512384</v>
      </c>
      <c r="J87" s="11">
        <v>0.5501803028446109</v>
      </c>
      <c r="K87" s="11">
        <v>0.822715191703297</v>
      </c>
      <c r="L87" s="11">
        <v>0.698750631571127</v>
      </c>
      <c r="M87" s="11">
        <v>0.406436747009875</v>
      </c>
      <c r="N87" s="11">
        <v>0.333070529437459</v>
      </c>
      <c r="O87" s="11">
        <v>-0.0354969288536245</v>
      </c>
      <c r="P87" s="11">
        <v>-0.104945802807949</v>
      </c>
      <c r="Q87" s="11">
        <v>-0.276039661448405</v>
      </c>
      <c r="R87" s="11">
        <v>0.284393559560881</v>
      </c>
    </row>
    <row r="88" ht="15" customHeight="1">
      <c r="A88" t="s" s="10">
        <v>839</v>
      </c>
      <c r="B88" t="s" s="10">
        <v>840</v>
      </c>
      <c r="C88" s="11"/>
      <c r="D88" s="11"/>
      <c r="E88" s="11"/>
      <c r="F88" s="11"/>
      <c r="G88" s="11">
        <v>0.426173211943203</v>
      </c>
      <c r="H88" s="11">
        <v>-0.1337639621176</v>
      </c>
      <c r="I88" s="11">
        <v>0.107334681477422</v>
      </c>
      <c r="J88" s="11">
        <v>-0.292615899907037</v>
      </c>
      <c r="K88" s="11">
        <v>0.153163215042368</v>
      </c>
      <c r="L88" s="11">
        <v>-0.112311413107712</v>
      </c>
      <c r="M88" s="11">
        <v>-0.0265335783783919</v>
      </c>
      <c r="N88" s="11">
        <v>0.07223092569014521</v>
      </c>
      <c r="O88" s="11">
        <v>-0.487201521371935</v>
      </c>
      <c r="P88" s="11">
        <v>-0.489232092432301</v>
      </c>
      <c r="Q88" s="11">
        <v>-0.620151964501977</v>
      </c>
      <c r="R88" s="11">
        <v>-0.910009332870126</v>
      </c>
    </row>
    <row r="89" ht="15" customHeight="1">
      <c r="A89" t="s" s="10">
        <v>841</v>
      </c>
      <c r="B89" t="s" s="10">
        <v>842</v>
      </c>
      <c r="C89" s="11"/>
      <c r="D89" s="11"/>
      <c r="E89" s="11"/>
      <c r="F89" s="11"/>
      <c r="G89" s="11">
        <v>0.326505583492305</v>
      </c>
      <c r="H89" s="11">
        <v>0.109535029637599</v>
      </c>
      <c r="I89" s="11">
        <v>0.260761699260954</v>
      </c>
      <c r="J89" s="11">
        <v>0.445220088907731</v>
      </c>
      <c r="K89" s="11">
        <v>0.18424681336984</v>
      </c>
      <c r="L89" s="11">
        <v>0.435834345292408</v>
      </c>
      <c r="M89" s="11">
        <v>0.241933689700356</v>
      </c>
      <c r="N89" s="11">
        <v>0.249597004823539</v>
      </c>
      <c r="O89" s="11">
        <v>0.482527253258494</v>
      </c>
      <c r="P89" s="11">
        <v>0.406489144470436</v>
      </c>
      <c r="Q89" s="11">
        <v>0.6092527556869179</v>
      </c>
      <c r="R89" s="11">
        <v>0.579944448949372</v>
      </c>
    </row>
    <row r="90" ht="15" customHeight="1">
      <c r="A90" t="s" s="10">
        <v>843</v>
      </c>
      <c r="B90" t="s" s="10">
        <v>844</v>
      </c>
      <c r="C90" s="11"/>
      <c r="D90" s="11"/>
      <c r="E90" s="11"/>
      <c r="F90" s="11"/>
      <c r="G90" s="11"/>
      <c r="H90" s="11">
        <v>0.411691283099684</v>
      </c>
      <c r="I90" s="11">
        <v>0.646126067042553</v>
      </c>
      <c r="J90" s="11">
        <v>0.440000191266388</v>
      </c>
      <c r="K90" s="11">
        <v>0.641249842992029</v>
      </c>
      <c r="L90" s="11">
        <v>0.415844115333307</v>
      </c>
      <c r="M90" s="11">
        <v>0.222086648301252</v>
      </c>
      <c r="N90" s="11">
        <v>0.0998395725786026</v>
      </c>
      <c r="O90" s="11">
        <v>-0.296575162069165</v>
      </c>
      <c r="P90" s="11">
        <v>-0.176838147323984</v>
      </c>
      <c r="Q90" s="11">
        <v>-0.457645854388271</v>
      </c>
      <c r="R90" s="11">
        <v>-0.117355215321438</v>
      </c>
    </row>
    <row r="91" ht="15" customHeight="1">
      <c r="A91" t="s" s="10">
        <v>845</v>
      </c>
      <c r="B91" t="s" s="10">
        <v>846</v>
      </c>
      <c r="C91" s="11"/>
      <c r="D91" s="11"/>
      <c r="E91" s="11"/>
      <c r="F91" s="11"/>
      <c r="G91" s="11"/>
      <c r="H91" s="11">
        <v>0.988039254623841</v>
      </c>
      <c r="I91" s="11">
        <v>1.0869687520054</v>
      </c>
      <c r="J91" s="11">
        <v>1.2595501189139</v>
      </c>
      <c r="K91" s="11">
        <v>1.30957346300315</v>
      </c>
      <c r="L91" s="11">
        <v>0.9470404115226581</v>
      </c>
      <c r="M91" s="11">
        <v>0.536546734019835</v>
      </c>
      <c r="N91" s="11">
        <v>0.840829328996653</v>
      </c>
      <c r="O91" s="11">
        <v>0.8166754638604889</v>
      </c>
      <c r="P91" s="11">
        <v>0.834520121944192</v>
      </c>
      <c r="Q91" s="11">
        <v>0.8219161989529969</v>
      </c>
      <c r="R91" s="11">
        <v>0.669248292034616</v>
      </c>
    </row>
    <row r="92" ht="15" customHeight="1">
      <c r="A92" t="s" s="10">
        <v>847</v>
      </c>
      <c r="B92" t="s" s="10">
        <v>848</v>
      </c>
      <c r="C92" s="11"/>
      <c r="D92" s="11"/>
      <c r="E92" s="11"/>
      <c r="F92" s="11"/>
      <c r="G92" s="11"/>
      <c r="H92" s="11">
        <v>0.116484282520781</v>
      </c>
      <c r="I92" s="11">
        <v>0.331225479279713</v>
      </c>
      <c r="J92" s="11">
        <v>0.0302946556328455</v>
      </c>
      <c r="K92" s="11">
        <v>1.07230236998553</v>
      </c>
      <c r="L92" s="11">
        <v>0.409328481649431</v>
      </c>
      <c r="M92" s="11">
        <v>-0.09909856326145899</v>
      </c>
      <c r="N92" s="11">
        <v>0.268759781964605</v>
      </c>
      <c r="O92" s="11">
        <v>0.448280920753998</v>
      </c>
      <c r="P92" s="11">
        <v>0.466406380949795</v>
      </c>
      <c r="Q92" s="11">
        <v>0.176135917319615</v>
      </c>
      <c r="R92" s="11">
        <v>0.0444803441189708</v>
      </c>
    </row>
    <row r="93" ht="15" customHeight="1">
      <c r="A93" t="s" s="10">
        <v>849</v>
      </c>
      <c r="B93" t="s" s="10">
        <v>850</v>
      </c>
      <c r="C93" s="11"/>
      <c r="D93" s="11"/>
      <c r="E93" s="11"/>
      <c r="F93" s="11"/>
      <c r="G93" s="11"/>
      <c r="H93" s="11"/>
      <c r="I93" s="11">
        <v>1.72017439018827</v>
      </c>
      <c r="J93" s="11">
        <v>1.45107434420797</v>
      </c>
      <c r="K93" s="11">
        <v>1.27605043386011</v>
      </c>
      <c r="L93" s="11">
        <v>1.42875335982106</v>
      </c>
      <c r="M93" s="11">
        <v>1.18026132251631</v>
      </c>
      <c r="N93" s="11">
        <v>1.42877058962991</v>
      </c>
      <c r="O93" s="11">
        <v>1.25070630806118</v>
      </c>
      <c r="P93" s="11">
        <v>1.21369367190462</v>
      </c>
      <c r="Q93" s="11">
        <v>0.6614011611081621</v>
      </c>
      <c r="R93" s="11">
        <v>-0.0448355146573138</v>
      </c>
    </row>
    <row r="94" ht="15" customHeight="1">
      <c r="A94" t="s" s="10">
        <v>851</v>
      </c>
      <c r="B94" t="s" s="10">
        <v>852</v>
      </c>
      <c r="C94" s="11"/>
      <c r="D94" s="11"/>
      <c r="E94" s="11"/>
      <c r="F94" s="11"/>
      <c r="G94" s="11"/>
      <c r="H94" s="11"/>
      <c r="I94" s="11">
        <v>0.43884911781712</v>
      </c>
      <c r="J94" s="11">
        <v>0.202953980789087</v>
      </c>
      <c r="K94" s="11">
        <v>0.268356347726847</v>
      </c>
      <c r="L94" s="11">
        <v>0.358000596252006</v>
      </c>
      <c r="M94" s="11">
        <v>0.139476109823443</v>
      </c>
      <c r="N94" s="11">
        <v>-0.273755071164776</v>
      </c>
      <c r="O94" s="11">
        <v>-0.590482470455248</v>
      </c>
      <c r="P94" s="11">
        <v>-0.706866888539242</v>
      </c>
      <c r="Q94" s="11">
        <v>-0.6075112401594031</v>
      </c>
      <c r="R94" s="11">
        <v>-0.123138178310514</v>
      </c>
    </row>
    <row r="95" ht="15" customHeight="1">
      <c r="A95" t="s" s="10">
        <v>853</v>
      </c>
      <c r="B95" t="s" s="10">
        <v>854</v>
      </c>
      <c r="C95" s="11"/>
      <c r="D95" s="11"/>
      <c r="E95" s="11"/>
      <c r="F95" s="11"/>
      <c r="G95" s="11"/>
      <c r="H95" s="11"/>
      <c r="I95" s="11">
        <v>0.313207296506518</v>
      </c>
      <c r="J95" s="11">
        <v>0.212003886308276</v>
      </c>
      <c r="K95" s="11">
        <v>0.468785053707192</v>
      </c>
      <c r="L95" s="11">
        <v>0.178700478161083</v>
      </c>
      <c r="M95" s="11">
        <v>-0.0160541300746742</v>
      </c>
      <c r="N95" s="11">
        <v>-0.0657377605726624</v>
      </c>
      <c r="O95" s="11">
        <v>-0.258550388023746</v>
      </c>
      <c r="P95" s="11">
        <v>-0.135419611292573</v>
      </c>
      <c r="Q95" s="11">
        <v>-0.247551473455443</v>
      </c>
      <c r="R95" s="11">
        <v>0.261640966328509</v>
      </c>
    </row>
    <row r="96" ht="15" customHeight="1">
      <c r="A96" t="s" s="10">
        <v>855</v>
      </c>
      <c r="B96" t="s" s="10">
        <v>856</v>
      </c>
      <c r="C96" s="11"/>
      <c r="D96" s="11"/>
      <c r="E96" s="11"/>
      <c r="F96" s="11"/>
      <c r="G96" s="11"/>
      <c r="H96" s="11"/>
      <c r="I96" s="11">
        <v>-0.290428146492537</v>
      </c>
      <c r="J96" s="11">
        <v>-0.493818853930869</v>
      </c>
      <c r="K96" s="11">
        <v>-0.177888378015223</v>
      </c>
      <c r="L96" s="11">
        <v>-0.0866810312334485</v>
      </c>
      <c r="M96" s="11">
        <v>0.364658466570114</v>
      </c>
      <c r="N96" s="11">
        <v>0.688813537954071</v>
      </c>
      <c r="O96" s="11">
        <v>0.872117416232349</v>
      </c>
      <c r="P96" s="11">
        <v>1.21592123115705</v>
      </c>
      <c r="Q96" s="11">
        <v>1.24017377376576</v>
      </c>
      <c r="R96" s="11">
        <v>1.87327500235557</v>
      </c>
    </row>
    <row r="97" ht="15" customHeight="1">
      <c r="A97" t="s" s="10">
        <v>857</v>
      </c>
      <c r="B97" t="s" s="10">
        <v>858</v>
      </c>
      <c r="C97" s="11"/>
      <c r="D97" s="11"/>
      <c r="E97" s="11"/>
      <c r="F97" s="11"/>
      <c r="G97" s="11"/>
      <c r="H97" s="11"/>
      <c r="I97" s="11"/>
      <c r="J97" s="11">
        <v>1.05305398246293</v>
      </c>
      <c r="K97" s="11">
        <v>1.16131906323506</v>
      </c>
      <c r="L97" s="11">
        <v>1.53042823692178</v>
      </c>
      <c r="M97" s="11">
        <v>1.17943633687208</v>
      </c>
      <c r="N97" s="11">
        <v>0.9164337608811161</v>
      </c>
      <c r="O97" s="11">
        <v>0.71415020692766</v>
      </c>
      <c r="P97" s="11">
        <v>0.761055123862901</v>
      </c>
      <c r="Q97" s="11">
        <v>0.238259090991843</v>
      </c>
      <c r="R97" s="11">
        <v>0.402275453466006</v>
      </c>
    </row>
    <row r="98" ht="15" customHeight="1">
      <c r="A98" t="s" s="10">
        <v>859</v>
      </c>
      <c r="B98" t="s" s="10">
        <v>860</v>
      </c>
      <c r="C98" s="11"/>
      <c r="D98" s="11"/>
      <c r="E98" s="11"/>
      <c r="F98" s="11"/>
      <c r="G98" s="11"/>
      <c r="H98" s="11"/>
      <c r="I98" s="11"/>
      <c r="J98" s="11">
        <v>0.815604230172675</v>
      </c>
      <c r="K98" s="11">
        <v>0.98172992097226</v>
      </c>
      <c r="L98" s="11">
        <v>0.753407863777121</v>
      </c>
      <c r="M98" s="11">
        <v>0.463242925504301</v>
      </c>
      <c r="N98" s="11">
        <v>0.668064767492441</v>
      </c>
      <c r="O98" s="11">
        <v>0.399242809771293</v>
      </c>
      <c r="P98" s="11">
        <v>0.372466496736264</v>
      </c>
      <c r="Q98" s="11">
        <v>-0.0493032122115731</v>
      </c>
      <c r="R98" s="11">
        <v>-0.709691247169901</v>
      </c>
    </row>
    <row r="99" ht="15" customHeight="1">
      <c r="A99" t="s" s="10">
        <v>861</v>
      </c>
      <c r="B99" t="s" s="10">
        <v>862</v>
      </c>
      <c r="C99" s="11"/>
      <c r="D99" s="11"/>
      <c r="E99" s="11"/>
      <c r="F99" s="11"/>
      <c r="G99" s="11"/>
      <c r="H99" s="11"/>
      <c r="I99" s="11"/>
      <c r="J99" s="11">
        <v>0.46040726231814</v>
      </c>
      <c r="K99" s="11">
        <v>1.19367873573828</v>
      </c>
      <c r="L99" s="11">
        <v>1.09193834559697</v>
      </c>
      <c r="M99" s="11">
        <v>1.08171825202784</v>
      </c>
      <c r="N99" s="11">
        <v>1.47480805004853</v>
      </c>
      <c r="O99" s="11">
        <v>1.52990773205995</v>
      </c>
      <c r="P99" s="11">
        <v>1.58930920382086</v>
      </c>
      <c r="Q99" s="11">
        <v>1.42294352395249</v>
      </c>
      <c r="R99" s="11">
        <v>0.949791117660519</v>
      </c>
    </row>
    <row r="100" ht="15" customHeight="1">
      <c r="A100" t="s" s="10">
        <v>863</v>
      </c>
      <c r="B100" t="s" s="10">
        <v>864</v>
      </c>
      <c r="C100" s="11"/>
      <c r="D100" s="11"/>
      <c r="E100" s="11"/>
      <c r="F100" s="11"/>
      <c r="G100" s="11"/>
      <c r="H100" s="11"/>
      <c r="I100" s="11"/>
      <c r="J100" s="11">
        <v>-0.09357391789587691</v>
      </c>
      <c r="K100" s="11">
        <v>0.155360838063298</v>
      </c>
      <c r="L100" s="11">
        <v>0.00247573178341683</v>
      </c>
      <c r="M100" s="11">
        <v>-0.167301770065434</v>
      </c>
      <c r="N100" s="11">
        <v>-0.158388690013514</v>
      </c>
      <c r="O100" s="11">
        <v>-0.283091558837466</v>
      </c>
      <c r="P100" s="11">
        <v>-0.347520059882982</v>
      </c>
      <c r="Q100" s="11">
        <v>-0.572680937955662</v>
      </c>
      <c r="R100" s="11">
        <v>-0.155723332806604</v>
      </c>
    </row>
    <row r="101" ht="15" customHeight="1">
      <c r="A101" t="s" s="10">
        <v>865</v>
      </c>
      <c r="B101" t="s" s="10">
        <v>866</v>
      </c>
      <c r="C101" s="11"/>
      <c r="D101" s="11"/>
      <c r="E101" s="11"/>
      <c r="F101" s="11"/>
      <c r="G101" s="11"/>
      <c r="H101" s="11"/>
      <c r="I101" s="11"/>
      <c r="J101" s="11"/>
      <c r="K101" s="11">
        <v>1.36133048663223</v>
      </c>
      <c r="L101" s="11">
        <v>1.11904766267076</v>
      </c>
      <c r="M101" s="11">
        <v>0.656627710319126</v>
      </c>
      <c r="N101" s="11">
        <v>0.509177907089393</v>
      </c>
      <c r="O101" s="11">
        <v>0.141544760443469</v>
      </c>
      <c r="P101" s="11">
        <v>0.136575762877937</v>
      </c>
      <c r="Q101" s="11">
        <v>-0.266030437781285</v>
      </c>
      <c r="R101" s="11">
        <v>0.113196741272012</v>
      </c>
    </row>
    <row r="102" ht="15" customHeight="1">
      <c r="A102" t="s" s="10">
        <v>867</v>
      </c>
      <c r="B102" t="s" s="10">
        <v>868</v>
      </c>
      <c r="C102" s="11"/>
      <c r="D102" s="11"/>
      <c r="E102" s="11"/>
      <c r="F102" s="11"/>
      <c r="G102" s="11"/>
      <c r="H102" s="11"/>
      <c r="I102" s="11"/>
      <c r="J102" s="11"/>
      <c r="K102" s="11">
        <v>1.3071146272632</v>
      </c>
      <c r="L102" s="11">
        <v>1.17863306599852</v>
      </c>
      <c r="M102" s="11">
        <v>1.44151411853318</v>
      </c>
      <c r="N102" s="11">
        <v>1.5688426954672</v>
      </c>
      <c r="O102" s="11">
        <v>1.4505251929528</v>
      </c>
      <c r="P102" s="11">
        <v>1.80219634604901</v>
      </c>
      <c r="Q102" s="11">
        <v>1.55396901894496</v>
      </c>
      <c r="R102" s="11">
        <v>1.97486442054444</v>
      </c>
    </row>
    <row r="103" ht="15" customHeight="1">
      <c r="A103" t="s" s="10">
        <v>869</v>
      </c>
      <c r="B103" t="s" s="10">
        <v>870</v>
      </c>
      <c r="C103" s="11"/>
      <c r="D103" s="11"/>
      <c r="E103" s="11"/>
      <c r="F103" s="11"/>
      <c r="G103" s="11"/>
      <c r="H103" s="11"/>
      <c r="I103" s="11"/>
      <c r="J103" s="11"/>
      <c r="K103" s="11">
        <v>1.01342188932395</v>
      </c>
      <c r="L103" s="11">
        <v>1.34702542428182</v>
      </c>
      <c r="M103" s="11">
        <v>1.28502702632733</v>
      </c>
      <c r="N103" s="11">
        <v>1.38292482238798</v>
      </c>
      <c r="O103" s="11">
        <v>1.39085766722094</v>
      </c>
      <c r="P103" s="11">
        <v>1.35012023458499</v>
      </c>
      <c r="Q103" s="11">
        <v>1.19422723798778</v>
      </c>
      <c r="R103" s="11">
        <v>0.99221172344097</v>
      </c>
    </row>
    <row r="104" ht="15" customHeight="1">
      <c r="A104" t="s" s="10">
        <v>871</v>
      </c>
      <c r="B104" t="s" s="10">
        <v>872</v>
      </c>
      <c r="C104" s="11"/>
      <c r="D104" s="11"/>
      <c r="E104" s="11"/>
      <c r="F104" s="11"/>
      <c r="G104" s="11"/>
      <c r="H104" s="11"/>
      <c r="I104" s="11"/>
      <c r="J104" s="11"/>
      <c r="K104" s="11">
        <v>0.8311492512815311</v>
      </c>
      <c r="L104" s="11">
        <v>0.9811364781678</v>
      </c>
      <c r="M104" s="11">
        <v>0.679500130279748</v>
      </c>
      <c r="N104" s="11">
        <v>1.20254240233792</v>
      </c>
      <c r="O104" s="11">
        <v>1.23912407904371</v>
      </c>
      <c r="P104" s="11">
        <v>0.998925448750963</v>
      </c>
      <c r="Q104" s="11">
        <v>0.5775049760914031</v>
      </c>
      <c r="R104" s="11">
        <v>0.413161322022677</v>
      </c>
    </row>
    <row r="105" ht="15" customHeight="1">
      <c r="A105" t="s" s="10">
        <v>873</v>
      </c>
      <c r="B105" t="s" s="10">
        <v>874</v>
      </c>
      <c r="C105" s="11"/>
      <c r="D105" s="11"/>
      <c r="E105" s="11"/>
      <c r="F105" s="11"/>
      <c r="G105" s="11"/>
      <c r="H105" s="11"/>
      <c r="I105" s="11"/>
      <c r="J105" s="11"/>
      <c r="K105" s="11">
        <v>0.913940623782534</v>
      </c>
      <c r="L105" s="11">
        <v>0.899892542305717</v>
      </c>
      <c r="M105" s="11">
        <v>0.805063632686227</v>
      </c>
      <c r="N105" s="11">
        <v>1.04340729886012</v>
      </c>
      <c r="O105" s="11">
        <v>1.04444255055631</v>
      </c>
      <c r="P105" s="11">
        <v>0.927908015974709</v>
      </c>
      <c r="Q105" s="11">
        <v>0.852063996187443</v>
      </c>
      <c r="R105" s="11">
        <v>1.18045261662393</v>
      </c>
    </row>
    <row r="106" ht="15" customHeight="1">
      <c r="A106" t="s" s="10">
        <v>875</v>
      </c>
      <c r="B106" t="s" s="10">
        <v>876</v>
      </c>
      <c r="C106" s="11"/>
      <c r="D106" s="11"/>
      <c r="E106" s="11"/>
      <c r="F106" s="11"/>
      <c r="G106" s="11"/>
      <c r="H106" s="11"/>
      <c r="I106" s="11"/>
      <c r="J106" s="11"/>
      <c r="K106" s="11">
        <v>0.308873004324711</v>
      </c>
      <c r="L106" s="11">
        <v>0.263416953687408</v>
      </c>
      <c r="M106" s="11">
        <v>-0.00705347047738777</v>
      </c>
      <c r="N106" s="11">
        <v>-0.0161623636592822</v>
      </c>
      <c r="O106" s="11">
        <v>-0.278519666910285</v>
      </c>
      <c r="P106" s="11">
        <v>-0.395032694107489</v>
      </c>
      <c r="Q106" s="11">
        <v>-0.558090625887546</v>
      </c>
      <c r="R106" s="11">
        <v>0.0106204835466658</v>
      </c>
    </row>
    <row r="107" ht="15" customHeight="1">
      <c r="A107" t="s" s="10">
        <v>877</v>
      </c>
      <c r="B107" t="s" s="10">
        <v>878</v>
      </c>
      <c r="C107" s="11"/>
      <c r="D107" s="11"/>
      <c r="E107" s="11"/>
      <c r="F107" s="11"/>
      <c r="G107" s="11"/>
      <c r="H107" s="11"/>
      <c r="I107" s="11"/>
      <c r="J107" s="11"/>
      <c r="K107" s="11">
        <v>0.673883314541232</v>
      </c>
      <c r="L107" s="11">
        <v>0.726273745058458</v>
      </c>
      <c r="M107" s="11">
        <v>0.441987686356425</v>
      </c>
      <c r="N107" s="11">
        <v>0.590825014214565</v>
      </c>
      <c r="O107" s="11">
        <v>0.443804769113947</v>
      </c>
      <c r="P107" s="11">
        <v>0.465493719477895</v>
      </c>
      <c r="Q107" s="11">
        <v>0.147441286514618</v>
      </c>
      <c r="R107" s="11">
        <v>0.738926803658398</v>
      </c>
    </row>
    <row r="108" ht="15" customHeight="1">
      <c r="A108" t="s" s="10">
        <v>879</v>
      </c>
      <c r="B108" t="s" s="10">
        <v>880</v>
      </c>
      <c r="C108" s="11"/>
      <c r="D108" s="11"/>
      <c r="E108" s="11"/>
      <c r="F108" s="11"/>
      <c r="G108" s="11"/>
      <c r="H108" s="11"/>
      <c r="I108" s="11"/>
      <c r="J108" s="11"/>
      <c r="K108" s="11">
        <v>0.219044348463107</v>
      </c>
      <c r="L108" s="11">
        <v>0.276782877173023</v>
      </c>
      <c r="M108" s="11">
        <v>0.338474086338992</v>
      </c>
      <c r="N108" s="11">
        <v>0.478881001662793</v>
      </c>
      <c r="O108" s="11">
        <v>0.706201540152271</v>
      </c>
      <c r="P108" s="11">
        <v>0.68793038972792</v>
      </c>
      <c r="Q108" s="11">
        <v>0.411806028014209</v>
      </c>
      <c r="R108" s="11">
        <v>1.4578248287998</v>
      </c>
    </row>
    <row r="109" ht="15" customHeight="1">
      <c r="A109" t="s" s="10">
        <v>881</v>
      </c>
      <c r="B109" t="s" s="10">
        <v>882</v>
      </c>
      <c r="C109" s="11"/>
      <c r="D109" s="11"/>
      <c r="E109" s="11"/>
      <c r="F109" s="11"/>
      <c r="G109" s="11"/>
      <c r="H109" s="11"/>
      <c r="I109" s="11"/>
      <c r="J109" s="11"/>
      <c r="K109" s="11">
        <v>0.460684728826938</v>
      </c>
      <c r="L109" s="11">
        <v>0.197588547522329</v>
      </c>
      <c r="M109" s="11">
        <v>-0.122797667156815</v>
      </c>
      <c r="N109" s="11">
        <v>0.008923630566297899</v>
      </c>
      <c r="O109" s="11">
        <v>-0.299652151786663</v>
      </c>
      <c r="P109" s="11">
        <v>-0.239791361370136</v>
      </c>
      <c r="Q109" s="11">
        <v>-0.38129674273637</v>
      </c>
      <c r="R109" s="11">
        <v>-0.00165639305778138</v>
      </c>
    </row>
    <row r="110" ht="15" customHeight="1">
      <c r="A110" t="s" s="10">
        <v>883</v>
      </c>
      <c r="B110" t="s" s="10">
        <v>884</v>
      </c>
      <c r="C110" s="11"/>
      <c r="D110" s="11"/>
      <c r="E110" s="11"/>
      <c r="F110" s="11"/>
      <c r="G110" s="11"/>
      <c r="H110" s="11"/>
      <c r="I110" s="11"/>
      <c r="J110" s="11"/>
      <c r="K110" s="11">
        <v>0.527760279183493</v>
      </c>
      <c r="L110" s="11">
        <v>0.225420115690699</v>
      </c>
      <c r="M110" s="11">
        <v>0.113262461502607</v>
      </c>
      <c r="N110" s="11">
        <v>0.191101390121939</v>
      </c>
      <c r="O110" s="11">
        <v>0.00017408243492558</v>
      </c>
      <c r="P110" s="11">
        <v>0.00607021307769572</v>
      </c>
      <c r="Q110" s="11">
        <v>-0.302745100144375</v>
      </c>
      <c r="R110" s="11">
        <v>0.287875542377159</v>
      </c>
    </row>
    <row r="111" ht="15" customHeight="1">
      <c r="A111" t="s" s="10">
        <v>885</v>
      </c>
      <c r="B111" t="s" s="10">
        <v>886</v>
      </c>
      <c r="C111" s="11"/>
      <c r="D111" s="11"/>
      <c r="E111" s="11"/>
      <c r="F111" s="11"/>
      <c r="G111" s="11"/>
      <c r="H111" s="11"/>
      <c r="I111" s="11"/>
      <c r="J111" s="11"/>
      <c r="K111" s="11">
        <v>0.160408829409178</v>
      </c>
      <c r="L111" s="11">
        <v>-0.203149954295126</v>
      </c>
      <c r="M111" s="11">
        <v>-0.316976158591025</v>
      </c>
      <c r="N111" s="11">
        <v>-0.0643037369745196</v>
      </c>
      <c r="O111" s="11">
        <v>-0.393480532786683</v>
      </c>
      <c r="P111" s="11">
        <v>-0.266513029007296</v>
      </c>
      <c r="Q111" s="11">
        <v>-0.400214082107355</v>
      </c>
      <c r="R111" s="11">
        <v>-0.07206878505888641</v>
      </c>
    </row>
    <row r="112" ht="15" customHeight="1">
      <c r="A112" t="s" s="10">
        <v>887</v>
      </c>
      <c r="B112" t="s" s="10">
        <v>888</v>
      </c>
      <c r="C112" s="11"/>
      <c r="D112" s="11"/>
      <c r="E112" s="11"/>
      <c r="F112" s="11"/>
      <c r="G112" s="11"/>
      <c r="H112" s="11"/>
      <c r="I112" s="11"/>
      <c r="J112" s="11"/>
      <c r="K112" s="11"/>
      <c r="L112" s="11">
        <v>0.9680214753223459</v>
      </c>
      <c r="M112" s="11">
        <v>0.894878420882486</v>
      </c>
      <c r="N112" s="11">
        <v>0.649771217205935</v>
      </c>
      <c r="O112" s="11">
        <v>-0.0285498577642106</v>
      </c>
      <c r="P112" s="11">
        <v>-0.283931587231842</v>
      </c>
      <c r="Q112" s="11">
        <v>-0.361699319226119</v>
      </c>
      <c r="R112" s="11">
        <v>-0.246395510059631</v>
      </c>
    </row>
    <row r="113" ht="15" customHeight="1">
      <c r="A113" t="s" s="10">
        <v>889</v>
      </c>
      <c r="B113" t="s" s="10">
        <v>890</v>
      </c>
      <c r="C113" s="11"/>
      <c r="D113" s="11"/>
      <c r="E113" s="11"/>
      <c r="F113" s="11"/>
      <c r="G113" s="11"/>
      <c r="H113" s="11"/>
      <c r="I113" s="11"/>
      <c r="J113" s="11"/>
      <c r="K113" s="11"/>
      <c r="L113" s="11">
        <v>0.480503929461702</v>
      </c>
      <c r="M113" s="11">
        <v>0.0141298483414693</v>
      </c>
      <c r="N113" s="11">
        <v>0.119923851112759</v>
      </c>
      <c r="O113" s="11">
        <v>0.167325519576922</v>
      </c>
      <c r="P113" s="11">
        <v>0.0513005662987433</v>
      </c>
      <c r="Q113" s="11">
        <v>-0.340890198974184</v>
      </c>
      <c r="R113" s="11">
        <v>-0.318939760433938</v>
      </c>
    </row>
    <row r="114" ht="15" customHeight="1">
      <c r="A114" t="s" s="10">
        <v>891</v>
      </c>
      <c r="B114" t="s" s="10">
        <v>892</v>
      </c>
      <c r="C114" s="11"/>
      <c r="D114" s="11"/>
      <c r="E114" s="11"/>
      <c r="F114" s="11"/>
      <c r="G114" s="11"/>
      <c r="H114" s="11"/>
      <c r="I114" s="11"/>
      <c r="J114" s="11"/>
      <c r="K114" s="11"/>
      <c r="L114" s="11">
        <v>0.0282185641988092</v>
      </c>
      <c r="M114" s="11">
        <v>-0.206626854302422</v>
      </c>
      <c r="N114" s="11">
        <v>-0.141573002557031</v>
      </c>
      <c r="O114" s="11">
        <v>-0.567923932440072</v>
      </c>
      <c r="P114" s="11">
        <v>-0.414414076234753</v>
      </c>
      <c r="Q114" s="11">
        <v>-0.71592825576619</v>
      </c>
      <c r="R114" s="11">
        <v>-0.658791783334615</v>
      </c>
    </row>
    <row r="115" ht="15" customHeight="1">
      <c r="A115" t="s" s="10">
        <v>893</v>
      </c>
      <c r="B115" t="s" s="10">
        <v>894</v>
      </c>
      <c r="C115" s="11"/>
      <c r="D115" s="11"/>
      <c r="E115" s="11"/>
      <c r="F115" s="11"/>
      <c r="G115" s="11"/>
      <c r="H115" s="11"/>
      <c r="I115" s="11"/>
      <c r="J115" s="11"/>
      <c r="K115" s="11"/>
      <c r="L115" s="11">
        <v>-0.119924230373467</v>
      </c>
      <c r="M115" s="11">
        <v>-0.563986623181178</v>
      </c>
      <c r="N115" s="11">
        <v>-0.432474680280273</v>
      </c>
      <c r="O115" s="11">
        <v>-0.6513291065624</v>
      </c>
      <c r="P115" s="11">
        <v>-0.586361997170155</v>
      </c>
      <c r="Q115" s="11">
        <v>-0.655144372405766</v>
      </c>
      <c r="R115" s="11">
        <v>-0.550953041088601</v>
      </c>
    </row>
    <row r="116" ht="15" customHeight="1">
      <c r="A116" t="s" s="10">
        <v>895</v>
      </c>
      <c r="B116" t="s" s="10">
        <v>896</v>
      </c>
      <c r="C116" s="11"/>
      <c r="D116" s="11"/>
      <c r="E116" s="11"/>
      <c r="F116" s="11"/>
      <c r="G116" s="11"/>
      <c r="H116" s="11"/>
      <c r="I116" s="11"/>
      <c r="J116" s="11"/>
      <c r="K116" s="11"/>
      <c r="L116" s="11">
        <v>-0.0171824477315687</v>
      </c>
      <c r="M116" s="11">
        <v>-0.167551821096931</v>
      </c>
      <c r="N116" s="11">
        <v>0.164606690282906</v>
      </c>
      <c r="O116" s="11">
        <v>-0.217430667451215</v>
      </c>
      <c r="P116" s="11">
        <v>-0.180245081302183</v>
      </c>
      <c r="Q116" s="11">
        <v>-0.2652278649314</v>
      </c>
      <c r="R116" s="11">
        <v>-0.307289205848335</v>
      </c>
    </row>
    <row r="117" ht="15" customHeight="1">
      <c r="A117" t="s" s="10">
        <v>897</v>
      </c>
      <c r="B117" t="s" s="10">
        <v>898</v>
      </c>
      <c r="C117" s="11"/>
      <c r="D117" s="11"/>
      <c r="E117" s="11"/>
      <c r="F117" s="11"/>
      <c r="G117" s="11"/>
      <c r="H117" s="11"/>
      <c r="I117" s="11"/>
      <c r="J117" s="11"/>
      <c r="K117" s="11"/>
      <c r="L117" s="11"/>
      <c r="M117" s="11">
        <v>1.27509309731167</v>
      </c>
      <c r="N117" s="11">
        <v>1.76580034973155</v>
      </c>
      <c r="O117" s="11">
        <v>1.84241837064675</v>
      </c>
      <c r="P117" s="11">
        <v>1.93567157360649</v>
      </c>
      <c r="Q117" s="11">
        <v>1.79719348950369</v>
      </c>
      <c r="R117" s="11">
        <v>1.22880807857107</v>
      </c>
    </row>
    <row r="118" ht="15" customHeight="1">
      <c r="A118" t="s" s="10">
        <v>899</v>
      </c>
      <c r="B118" t="s" s="10">
        <v>900</v>
      </c>
      <c r="C118" s="11"/>
      <c r="D118" s="11"/>
      <c r="E118" s="11"/>
      <c r="F118" s="11"/>
      <c r="G118" s="11"/>
      <c r="H118" s="11"/>
      <c r="I118" s="11"/>
      <c r="J118" s="11"/>
      <c r="K118" s="11"/>
      <c r="L118" s="11"/>
      <c r="M118" s="11">
        <v>0.899062363469448</v>
      </c>
      <c r="N118" s="11">
        <v>1.13627259447223</v>
      </c>
      <c r="O118" s="11">
        <v>1.33639412045322</v>
      </c>
      <c r="P118" s="11">
        <v>1.63214346097331</v>
      </c>
      <c r="Q118" s="11">
        <v>1.66968089751455</v>
      </c>
      <c r="R118" s="11">
        <v>1.41486960173845</v>
      </c>
    </row>
    <row r="119" ht="15" customHeight="1">
      <c r="A119" t="s" s="10">
        <v>901</v>
      </c>
      <c r="B119" t="s" s="10">
        <v>902</v>
      </c>
      <c r="C119" s="11"/>
      <c r="D119" s="11"/>
      <c r="E119" s="11"/>
      <c r="F119" s="11"/>
      <c r="G119" s="11"/>
      <c r="H119" s="11"/>
      <c r="I119" s="11"/>
      <c r="J119" s="11"/>
      <c r="K119" s="11"/>
      <c r="L119" s="11"/>
      <c r="M119" s="11">
        <v>0.435057341635342</v>
      </c>
      <c r="N119" s="11">
        <v>0.581777151871243</v>
      </c>
      <c r="O119" s="11">
        <v>0.43274231467489</v>
      </c>
      <c r="P119" s="11">
        <v>0.45274688055775</v>
      </c>
      <c r="Q119" s="11">
        <v>0.131700599012571</v>
      </c>
      <c r="R119" s="11">
        <v>0.725566966812077</v>
      </c>
    </row>
    <row r="120" ht="15" customHeight="1">
      <c r="A120" t="s" s="10">
        <v>903</v>
      </c>
      <c r="B120" t="s" s="10">
        <v>904</v>
      </c>
      <c r="C120" s="11"/>
      <c r="D120" s="11"/>
      <c r="E120" s="11"/>
      <c r="F120" s="11"/>
      <c r="G120" s="11"/>
      <c r="H120" s="11"/>
      <c r="I120" s="11"/>
      <c r="J120" s="11"/>
      <c r="K120" s="11"/>
      <c r="L120" s="11"/>
      <c r="M120" s="11">
        <v>-0.253089416365361</v>
      </c>
      <c r="N120" s="11">
        <v>-0.346545030533771</v>
      </c>
      <c r="O120" s="11">
        <v>-0.728370064320299</v>
      </c>
      <c r="P120" s="11">
        <v>-0.770303462381282</v>
      </c>
      <c r="Q120" s="11">
        <v>-1.01106873689204</v>
      </c>
      <c r="R120" s="11">
        <v>-1.04941530413652</v>
      </c>
    </row>
    <row r="121" ht="15" customHeight="1">
      <c r="A121" t="s" s="10">
        <v>905</v>
      </c>
      <c r="B121" t="s" s="10">
        <v>906</v>
      </c>
      <c r="C121" s="11"/>
      <c r="D121" s="11"/>
      <c r="E121" s="11"/>
      <c r="F121" s="11"/>
      <c r="G121" s="11"/>
      <c r="H121" s="11"/>
      <c r="I121" s="11"/>
      <c r="J121" s="11"/>
      <c r="K121" s="11"/>
      <c r="L121" s="11"/>
      <c r="M121" s="11">
        <v>-0.147791790597341</v>
      </c>
      <c r="N121" s="11">
        <v>-0.23033182701081</v>
      </c>
      <c r="O121" s="11">
        <v>-0.346489524347528</v>
      </c>
      <c r="P121" s="11">
        <v>-0.215942326810231</v>
      </c>
      <c r="Q121" s="11">
        <v>-0.548318029693076</v>
      </c>
      <c r="R121" s="11">
        <v>-0.317905222018519</v>
      </c>
    </row>
    <row r="122" ht="15" customHeight="1">
      <c r="A122" t="s" s="10">
        <v>907</v>
      </c>
      <c r="B122" t="s" s="10">
        <v>908</v>
      </c>
      <c r="C122" s="11"/>
      <c r="D122" s="11"/>
      <c r="E122" s="11"/>
      <c r="F122" s="11"/>
      <c r="G122" s="11"/>
      <c r="H122" s="11"/>
      <c r="I122" s="11"/>
      <c r="J122" s="11"/>
      <c r="K122" s="11"/>
      <c r="L122" s="11"/>
      <c r="M122" s="11"/>
      <c r="N122" s="11">
        <v>0.8696355362983</v>
      </c>
      <c r="O122" s="11">
        <v>0.7223424284558539</v>
      </c>
      <c r="P122" s="11">
        <v>0.709207423668644</v>
      </c>
      <c r="Q122" s="11">
        <v>0.5858325394660771</v>
      </c>
      <c r="R122" s="11">
        <v>0.998176278041696</v>
      </c>
    </row>
    <row r="123" ht="15" customHeight="1">
      <c r="A123" t="s" s="10">
        <v>909</v>
      </c>
      <c r="B123" t="s" s="10">
        <v>910</v>
      </c>
      <c r="C123" s="11"/>
      <c r="D123" s="11"/>
      <c r="E123" s="11"/>
      <c r="F123" s="11"/>
      <c r="G123" s="11"/>
      <c r="H123" s="11"/>
      <c r="I123" s="11"/>
      <c r="J123" s="11"/>
      <c r="K123" s="11"/>
      <c r="L123" s="11"/>
      <c r="M123" s="11"/>
      <c r="N123" s="11">
        <v>0.782610350550294</v>
      </c>
      <c r="O123" s="11">
        <v>0.395217319503367</v>
      </c>
      <c r="P123" s="11">
        <v>0.0356784110821956</v>
      </c>
      <c r="Q123" s="11">
        <v>-0.0260283347700503</v>
      </c>
      <c r="R123" s="11">
        <v>-0.280556624251932</v>
      </c>
    </row>
    <row r="124" ht="15" customHeight="1">
      <c r="A124" t="s" s="10">
        <v>911</v>
      </c>
      <c r="B124" t="s" s="10">
        <v>912</v>
      </c>
      <c r="C124" s="11"/>
      <c r="D124" s="11"/>
      <c r="E124" s="11"/>
      <c r="F124" s="11"/>
      <c r="G124" s="11"/>
      <c r="H124" s="11"/>
      <c r="I124" s="11"/>
      <c r="J124" s="11"/>
      <c r="K124" s="11"/>
      <c r="L124" s="11"/>
      <c r="M124" s="11"/>
      <c r="N124" s="11">
        <v>0.282275519741305</v>
      </c>
      <c r="O124" s="11">
        <v>-0.0937542406359589</v>
      </c>
      <c r="P124" s="11">
        <v>-0.161734997540369</v>
      </c>
      <c r="Q124" s="11">
        <v>-0.316892054223223</v>
      </c>
      <c r="R124" s="11">
        <v>0.223870097001965</v>
      </c>
    </row>
    <row r="125" ht="15" customHeight="1">
      <c r="A125" t="s" s="10">
        <v>913</v>
      </c>
      <c r="B125" t="s" s="10">
        <v>914</v>
      </c>
      <c r="C125" s="11"/>
      <c r="D125" s="11"/>
      <c r="E125" s="11"/>
      <c r="F125" s="11"/>
      <c r="G125" s="11"/>
      <c r="H125" s="11"/>
      <c r="I125" s="11"/>
      <c r="J125" s="11"/>
      <c r="K125" s="11"/>
      <c r="L125" s="11"/>
      <c r="M125" s="11"/>
      <c r="N125" s="11"/>
      <c r="O125" s="11">
        <v>0.284639599698233</v>
      </c>
      <c r="P125" s="11">
        <v>0.548168588732568</v>
      </c>
      <c r="Q125" s="11">
        <v>0.307931370512711</v>
      </c>
      <c r="R125" s="11">
        <v>0.343197200502816</v>
      </c>
    </row>
    <row r="126" ht="15" customHeight="1">
      <c r="A126" t="s" s="10">
        <v>915</v>
      </c>
      <c r="B126" t="s" s="10">
        <v>916</v>
      </c>
      <c r="C126" s="11"/>
      <c r="D126" s="11"/>
      <c r="E126" s="11"/>
      <c r="F126" s="11"/>
      <c r="G126" s="11"/>
      <c r="H126" s="11"/>
      <c r="I126" s="11"/>
      <c r="J126" s="11"/>
      <c r="K126" s="11"/>
      <c r="L126" s="11"/>
      <c r="M126" s="11"/>
      <c r="N126" s="11"/>
      <c r="O126" s="11">
        <v>-0.529204129746223</v>
      </c>
      <c r="P126" s="11">
        <v>-0.496194807023168</v>
      </c>
      <c r="Q126" s="11">
        <v>-0.793197441078583</v>
      </c>
      <c r="R126" s="11">
        <v>-0.547974129589045</v>
      </c>
    </row>
    <row r="127" ht="15" customHeight="1">
      <c r="A127" t="s" s="10">
        <v>917</v>
      </c>
      <c r="B127" t="s" s="10">
        <v>918</v>
      </c>
      <c r="C127" s="11"/>
      <c r="D127" s="11"/>
      <c r="E127" s="11"/>
      <c r="F127" s="11"/>
      <c r="G127" s="11"/>
      <c r="H127" s="11"/>
      <c r="I127" s="11"/>
      <c r="J127" s="11"/>
      <c r="K127" s="11"/>
      <c r="L127" s="11"/>
      <c r="M127" s="11"/>
      <c r="N127" s="11"/>
      <c r="O127" s="11"/>
      <c r="P127" s="11">
        <v>0.981802277342646</v>
      </c>
      <c r="Q127" s="11">
        <v>0.7728127871428599</v>
      </c>
      <c r="R127" s="11">
        <v>0.846065524902105</v>
      </c>
    </row>
    <row r="128" ht="15" customHeight="1">
      <c r="A128" t="s" s="10">
        <v>919</v>
      </c>
      <c r="B128" t="s" s="10">
        <v>920</v>
      </c>
      <c r="C128" s="11"/>
      <c r="D128" s="11"/>
      <c r="E128" s="11"/>
      <c r="F128" s="11"/>
      <c r="G128" s="11"/>
      <c r="H128" s="11"/>
      <c r="I128" s="11"/>
      <c r="J128" s="11"/>
      <c r="K128" s="11"/>
      <c r="L128" s="11"/>
      <c r="M128" s="11"/>
      <c r="N128" s="11"/>
      <c r="O128" s="11"/>
      <c r="P128" s="11"/>
      <c r="Q128" s="11">
        <v>0.443099858740811</v>
      </c>
      <c r="R128" s="11">
        <v>0.807638448252569</v>
      </c>
    </row>
    <row r="129" ht="15" customHeight="1">
      <c r="A129" t="s" s="10">
        <v>921</v>
      </c>
      <c r="B129" t="s" s="10">
        <v>922</v>
      </c>
      <c r="C129" s="11"/>
      <c r="D129" s="11"/>
      <c r="E129" s="11"/>
      <c r="F129" s="11"/>
      <c r="G129" s="11"/>
      <c r="H129" s="11"/>
      <c r="I129" s="11"/>
      <c r="J129" s="11"/>
      <c r="K129" s="11"/>
      <c r="L129" s="11"/>
      <c r="M129" s="11"/>
      <c r="N129" s="11"/>
      <c r="O129" s="11"/>
      <c r="P129" s="11"/>
      <c r="Q129" s="11">
        <v>0.482987917142235</v>
      </c>
      <c r="R129" s="11">
        <v>1.05472770402663</v>
      </c>
    </row>
    <row r="130" ht="15" customHeight="1">
      <c r="A130" t="s" s="10">
        <v>923</v>
      </c>
      <c r="B130" t="s" s="10">
        <v>924</v>
      </c>
      <c r="C130" s="11"/>
      <c r="D130" s="11"/>
      <c r="E130" s="11"/>
      <c r="F130" s="11"/>
      <c r="G130" s="11"/>
      <c r="H130" s="11"/>
      <c r="I130" s="11"/>
      <c r="J130" s="11"/>
      <c r="K130" s="11"/>
      <c r="L130" s="11"/>
      <c r="M130" s="11"/>
      <c r="N130" s="11"/>
      <c r="O130" s="11"/>
      <c r="P130" s="11"/>
      <c r="Q130" s="11">
        <v>0.547442605611022</v>
      </c>
      <c r="R130" s="11">
        <v>0.432856277413386</v>
      </c>
    </row>
    <row r="131" ht="15" customHeight="1">
      <c r="A131" t="s" s="10">
        <v>925</v>
      </c>
      <c r="B131" t="s" s="10">
        <v>926</v>
      </c>
      <c r="C131" s="11"/>
      <c r="D131" s="11"/>
      <c r="E131" s="11"/>
      <c r="F131" s="11"/>
      <c r="G131" s="11"/>
      <c r="H131" s="11"/>
      <c r="I131" s="11"/>
      <c r="J131" s="11"/>
      <c r="K131" s="11"/>
      <c r="L131" s="11"/>
      <c r="M131" s="11"/>
      <c r="N131" s="11"/>
      <c r="O131" s="11"/>
      <c r="P131" s="11"/>
      <c r="Q131" s="11">
        <v>0.0827346547973646</v>
      </c>
      <c r="R131" s="11">
        <v>-0.165254918992198</v>
      </c>
    </row>
    <row r="132" ht="15" customHeight="1">
      <c r="A132" t="s" s="10">
        <v>927</v>
      </c>
      <c r="B132" t="s" s="10">
        <v>928</v>
      </c>
      <c r="C132" s="11"/>
      <c r="D132" s="11"/>
      <c r="E132" s="11"/>
      <c r="F132" s="11"/>
      <c r="G132" s="11"/>
      <c r="H132" s="11"/>
      <c r="I132" s="11"/>
      <c r="J132" s="11"/>
      <c r="K132" s="11"/>
      <c r="L132" s="11"/>
      <c r="M132" s="11"/>
      <c r="N132" s="11"/>
      <c r="O132" s="11"/>
      <c r="P132" s="11"/>
      <c r="Q132" s="11">
        <v>-0.0129655127009588</v>
      </c>
      <c r="R132" s="11">
        <v>0.652374488794951</v>
      </c>
    </row>
    <row r="133" ht="15" customHeight="1">
      <c r="A133" t="s" s="10">
        <v>929</v>
      </c>
      <c r="B133" t="s" s="10">
        <v>930</v>
      </c>
      <c r="C133" s="11"/>
      <c r="D133" s="11"/>
      <c r="E133" s="11"/>
      <c r="F133" s="11"/>
      <c r="G133" s="11"/>
      <c r="H133" s="11"/>
      <c r="I133" s="11"/>
      <c r="J133" s="11"/>
      <c r="K133" s="11"/>
      <c r="L133" s="11"/>
      <c r="M133" s="11"/>
      <c r="N133" s="11"/>
      <c r="O133" s="11"/>
      <c r="P133" s="11"/>
      <c r="Q133" s="11">
        <v>-0.96902201727783</v>
      </c>
      <c r="R133" s="11">
        <v>-1.12084807183017</v>
      </c>
    </row>
    <row r="134" ht="15" customHeight="1">
      <c r="A134" t="s" s="10">
        <v>931</v>
      </c>
      <c r="B134" t="s" s="10">
        <v>932</v>
      </c>
      <c r="C134" s="11"/>
      <c r="D134" s="11"/>
      <c r="E134" s="11"/>
      <c r="F134" s="11"/>
      <c r="G134" s="11"/>
      <c r="H134" s="11"/>
      <c r="I134" s="11"/>
      <c r="J134" s="11"/>
      <c r="K134" s="11"/>
      <c r="L134" s="11"/>
      <c r="M134" s="11"/>
      <c r="N134" s="11"/>
      <c r="O134" s="11"/>
      <c r="P134" s="11"/>
      <c r="Q134" s="11">
        <v>-0.841064264589083</v>
      </c>
      <c r="R134" s="11">
        <v>-1.02467622191769</v>
      </c>
    </row>
    <row r="135" ht="15" customHeight="1">
      <c r="A135" t="s" s="10">
        <v>933</v>
      </c>
      <c r="B135" t="s" s="10">
        <v>934</v>
      </c>
      <c r="C135" s="11"/>
      <c r="D135" s="11"/>
      <c r="E135" s="11"/>
      <c r="F135" s="11"/>
      <c r="G135" s="11"/>
      <c r="H135" s="11"/>
      <c r="I135" s="11"/>
      <c r="J135" s="11"/>
      <c r="K135" s="11"/>
      <c r="L135" s="11"/>
      <c r="M135" s="11"/>
      <c r="N135" s="11"/>
      <c r="O135" s="11"/>
      <c r="P135" s="11"/>
      <c r="Q135" s="11">
        <v>-0.354449887710445</v>
      </c>
      <c r="R135" s="11">
        <v>0.06372206350846631</v>
      </c>
    </row>
    <row r="136" ht="15" customHeight="1">
      <c r="A136" t="s" s="10">
        <v>935</v>
      </c>
      <c r="B136" t="s" s="10">
        <v>936</v>
      </c>
      <c r="C136" s="11"/>
      <c r="D136" s="11"/>
      <c r="E136" s="11"/>
      <c r="F136" s="11"/>
      <c r="G136" s="11"/>
      <c r="H136" s="11"/>
      <c r="I136" s="11"/>
      <c r="J136" s="11"/>
      <c r="K136" s="11"/>
      <c r="L136" s="11"/>
      <c r="M136" s="11"/>
      <c r="N136" s="11"/>
      <c r="O136" s="11"/>
      <c r="P136" s="11"/>
      <c r="Q136" s="11"/>
      <c r="R136" s="11">
        <v>2.46163903783164</v>
      </c>
    </row>
    <row r="137" ht="15" customHeight="1">
      <c r="A137" t="s" s="10">
        <v>937</v>
      </c>
      <c r="B137" t="s" s="10">
        <v>938</v>
      </c>
      <c r="C137" s="11"/>
      <c r="D137" s="11"/>
      <c r="E137" s="11"/>
      <c r="F137" s="11"/>
      <c r="G137" s="11"/>
      <c r="H137" s="11"/>
      <c r="I137" s="11"/>
      <c r="J137" s="11"/>
      <c r="K137" s="11"/>
      <c r="L137" s="11"/>
      <c r="M137" s="11"/>
      <c r="N137" s="11"/>
      <c r="O137" s="11"/>
      <c r="P137" s="11"/>
      <c r="Q137" s="11"/>
      <c r="R137" s="11">
        <v>0.9386010186689689</v>
      </c>
    </row>
    <row r="138" ht="15" customHeight="1">
      <c r="A138" t="s" s="10">
        <v>939</v>
      </c>
      <c r="B138" t="s" s="10">
        <v>940</v>
      </c>
      <c r="C138" s="11"/>
      <c r="D138" s="11"/>
      <c r="E138" s="11"/>
      <c r="F138" s="11"/>
      <c r="G138" s="11"/>
      <c r="H138" s="11"/>
      <c r="I138" s="11"/>
      <c r="J138" s="11"/>
      <c r="K138" s="11"/>
      <c r="L138" s="11"/>
      <c r="M138" s="11"/>
      <c r="N138" s="11"/>
      <c r="O138" s="11"/>
      <c r="P138" s="11"/>
      <c r="Q138" s="11"/>
      <c r="R138" s="11">
        <v>-2.90750362118061</v>
      </c>
    </row>
    <row r="139" ht="13.55" customHeight="1">
      <c r="A139" s="14"/>
      <c r="B139" s="14"/>
      <c r="C139" s="14"/>
      <c r="D139" s="14"/>
      <c r="E139" s="14"/>
      <c r="F139" s="14"/>
      <c r="G139" s="14"/>
      <c r="H139" s="14"/>
      <c r="I139" s="14"/>
      <c r="J139" s="14"/>
      <c r="K139" s="14"/>
      <c r="L139" s="14"/>
      <c r="M139" s="14"/>
      <c r="N139" s="14"/>
      <c r="O139" s="14"/>
      <c r="P139" s="14"/>
      <c r="Q139" s="14"/>
      <c r="R139" s="14"/>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AH140"/>
  <sheetViews>
    <sheetView workbookViewId="0" showGridLines="0" defaultGridColor="1"/>
  </sheetViews>
  <sheetFormatPr defaultColWidth="8.83333" defaultRowHeight="15" customHeight="1" outlineLevelRow="0" outlineLevelCol="0"/>
  <cols>
    <col min="1" max="1" width="41.5" style="38" customWidth="1"/>
    <col min="2" max="2" width="20.5" style="38" customWidth="1"/>
    <col min="3" max="34" width="8.85156" style="38" customWidth="1"/>
    <col min="35" max="16384" width="8.85156" style="38"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15" customHeight="1">
      <c r="A2" t="s" s="7">
        <v>6</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667</v>
      </c>
      <c r="B3" t="s" s="8">
        <v>668</v>
      </c>
      <c r="C3" s="23">
        <f>IF(VLOOKUP($B3,'Multi_Rent'!$B$2:$R$139,2,FALSE)="","",VLOOKUP($B3,'Multi_Rent'!$B$2:$R$139,2,FALSE))</f>
        <v>36.1837060514274</v>
      </c>
      <c r="D3" s="23">
        <f>IF(VLOOKUP($B3,'Multi_Sharpe'!$B$2:$R$139,2,FALSE)&gt;0,VLOOKUP($B3,'Multi_Sharpe'!$B$2:$R$139,2,FALSE)," ")</f>
        <v>1.05983200713256</v>
      </c>
      <c r="E3" s="23">
        <f>IF(VLOOKUP($B3,'Multi_Rent'!$B$2:$R$139,3,FALSE)="","",VLOOKUP($B3,'Multi_Rent'!$B$2:$R$139,3,FALSE))</f>
        <v>32.7971826611578</v>
      </c>
      <c r="F3" s="23">
        <f>IF(VLOOKUP($B3,'Multi_Sharpe'!$B$2:$R$139,3,FALSE)&gt;0,VLOOKUP($B3,'Multi_Sharpe'!$B$2:$R$139,3,FALSE)," ")</f>
        <v>0.9481967370780779</v>
      </c>
      <c r="G3" s="23">
        <f>IF(VLOOKUP($B3,'Multi_Rent'!$B$2:$R$139,4,FALSE)="","",VLOOKUP($B3,'Multi_Rent'!$B$2:$R$139,4,FALSE))</f>
        <v>50.4088661234423</v>
      </c>
      <c r="H3" s="23">
        <f>IF(VLOOKUP($B3,'Multi_Sharpe'!$B$2:$R$139,4,FALSE)&gt;0,VLOOKUP($B3,'Multi_Sharpe'!$B$2:$R$139,4,FALSE)," ")</f>
        <v>0.412037146114613</v>
      </c>
      <c r="I3" s="23">
        <f>IF(VLOOKUP($B3,'Multi_Rent'!$B$2:$R$139,5,FALSE)="","",VLOOKUP($B3,'Multi_Rent'!$B$2:$R$139,5,FALSE))</f>
        <v>6.08472142473975</v>
      </c>
      <c r="J3" t="s" s="26">
        <f>IF(VLOOKUP($B3,'Multi_Sharpe'!$B$2:$R$139,5,FALSE)&gt;0,VLOOKUP($B3,'Multi_Sharpe'!$B$2:$R$139,5,FALSE)," ")</f>
        <v>361</v>
      </c>
      <c r="K3" s="23">
        <f>IF(VLOOKUP($B3,'Multi_Rent'!$B$2:$R$139,6,FALSE)="","",VLOOKUP($B3,'Multi_Rent'!$B$2:$R$139,6,FALSE))</f>
        <v>18.1289547993598</v>
      </c>
      <c r="L3" s="23">
        <f>IF(VLOOKUP($B3,'Multi_Sharpe'!$B$2:$R$139,6,FALSE)&gt;0,VLOOKUP($B3,'Multi_Sharpe'!$B$2:$R$139,6,FALSE)," ")</f>
        <v>0.272021201987417</v>
      </c>
      <c r="M3" s="23">
        <f>IF(VLOOKUP($B3,'Multi_Rent'!$B$2:$R$139,7,FALSE)="","",VLOOKUP($B3,'Multi_Rent'!$B$2:$R$139,7,FALSE))</f>
        <v>13.6996353545646</v>
      </c>
      <c r="N3" s="23">
        <f>IF(VLOOKUP($B3,'Multi_Sharpe'!$B$2:$R$139,7,FALSE)&gt;0,VLOOKUP($B3,'Multi_Sharpe'!$B$2:$R$139,7,FALSE)," ")</f>
        <v>0.176534800017508</v>
      </c>
      <c r="O3" s="23">
        <f>IF(VLOOKUP($B3,'Multi_Rent'!$B$2:$R$139,8,FALSE)="","",VLOOKUP($B3,'Multi_Rent'!$B$2:$R$139,8,FALSE))</f>
        <v>25.9460176201085</v>
      </c>
      <c r="P3" s="23">
        <f>IF(VLOOKUP($B3,'Multi_Sharpe'!$B$2:$R$139,8,FALSE)&gt;0,VLOOKUP($B3,'Multi_Sharpe'!$B$2:$R$139,8,FALSE)," ")</f>
        <v>0.378477862653566</v>
      </c>
      <c r="Q3" s="23">
        <f>IF(VLOOKUP($B3,'Multi_Rent'!$B$2:$R$139,9,FALSE)="","",VLOOKUP($B3,'Multi_Rent'!$B$2:$R$139,9,FALSE))</f>
        <v>21.4095217021852</v>
      </c>
      <c r="R3" s="23">
        <f>IF(VLOOKUP($B3,'Multi_Sharpe'!$B$2:$R$139,9,FALSE)&gt;0,VLOOKUP($B3,'Multi_Sharpe'!$B$2:$R$139,9,FALSE)," ")</f>
        <v>0.299449039637383</v>
      </c>
      <c r="S3" s="23">
        <f>IF(VLOOKUP($B3,'Multi_Rent'!$B$2:$R$139,10,FALSE)="","",VLOOKUP($B3,'Multi_Rent'!$B$2:$R$139,10,FALSE))</f>
        <v>27.2328017901009</v>
      </c>
      <c r="T3" s="23">
        <f>IF(VLOOKUP($B3,'Multi_Sharpe'!$B$2:$R$139,10,FALSE)&gt;0,VLOOKUP($B3,'Multi_Sharpe'!$B$2:$R$139,10,FALSE)," ")</f>
        <v>0.406143132691717</v>
      </c>
      <c r="U3" s="23">
        <f>IF(VLOOKUP($B3,'Multi_Rent'!$B$2:$R$139,11,FALSE)="","",VLOOKUP($B3,'Multi_Rent'!$B$2:$R$139,11,FALSE))</f>
        <v>15.5381290784347</v>
      </c>
      <c r="V3" s="23">
        <f>IF(VLOOKUP($B3,'Multi_Sharpe'!$B$2:$R$139,11,FALSE)&gt;0,VLOOKUP($B3,'Multi_Sharpe'!$B$2:$R$139,11,FALSE)," ")</f>
        <v>0.198438255686096</v>
      </c>
      <c r="W3" s="23">
        <f>IF(VLOOKUP($B3,'Multi_Rent'!$B$2:$R$139,12,FALSE)="","",VLOOKUP($B3,'Multi_Rent'!$B$2:$R$139,12,FALSE))</f>
        <v>9.401415052004941</v>
      </c>
      <c r="X3" s="23">
        <f>IF(VLOOKUP($B3,'Multi_Sharpe'!$B$2:$R$139,12,FALSE)&gt;0,VLOOKUP($B3,'Multi_Sharpe'!$B$2:$R$139,12,FALSE)," ")</f>
        <v>0.08660721380331871</v>
      </c>
      <c r="Y3" s="23">
        <f>IF(VLOOKUP($B3,'Multi_Rent'!$B$2:$R$139,13,FALSE)="","",VLOOKUP($B3,'Multi_Rent'!$B$2:$R$139,13,FALSE))</f>
        <v>8.060704460843191</v>
      </c>
      <c r="Z3" s="23">
        <f>IF(VLOOKUP($B3,'Multi_Sharpe'!$B$2:$R$139,13,FALSE)&gt;0,VLOOKUP($B3,'Multi_Sharpe'!$B$2:$R$139,13,FALSE)," ")</f>
        <v>0.0591222709570516</v>
      </c>
      <c r="AA3" s="23">
        <f>IF(VLOOKUP($B3,'Multi_Rent'!$B$2:$R$139,14,FALSE)="","",VLOOKUP($B3,'Multi_Rent'!$B$2:$R$139,14,FALSE))</f>
        <v>-11.4916785075127</v>
      </c>
      <c r="AB3" t="s" s="26">
        <f>IF(VLOOKUP($B3,'Multi_Sharpe'!$B$2:$R$139,14,FALSE)&gt;0,VLOOKUP($B3,'Multi_Sharpe'!$B$2:$R$139,14,FALSE)," ")</f>
        <v>361</v>
      </c>
      <c r="AC3" s="23">
        <f>IF(VLOOKUP($B3,'Multi_Rent'!$B$2:$R$139,15,FALSE)="","",VLOOKUP($B3,'Multi_Rent'!$B$2:$R$139,15,FALSE))</f>
        <v>-6.85573543393683</v>
      </c>
      <c r="AD3" t="s" s="26">
        <f>IF(VLOOKUP($B3,'Multi_Sharpe'!$B$2:$R$139,15,FALSE)&gt;0,VLOOKUP($B3,'Multi_Sharpe'!$B$2:$R$139,15,FALSE)," ")</f>
        <v>361</v>
      </c>
      <c r="AE3" s="23">
        <f>IF(VLOOKUP($B3,'Multi_Rent'!$B$2:$R$139,16,FALSE)="","",VLOOKUP($B3,'Multi_Rent'!$B$2:$R$139,16,FALSE))</f>
        <v>-11.4869894090763</v>
      </c>
      <c r="AF3" t="s" s="26">
        <f>IF(VLOOKUP($B3,'Multi_Sharpe'!$B$2:$R$139,16,FALSE)&gt;0,VLOOKUP($B3,'Multi_Sharpe'!$B$2:$R$139,16,FALSE)," ")</f>
        <v>361</v>
      </c>
      <c r="AG3" s="23">
        <f>IF(VLOOKUP($B3,'Multi_Rent'!$B$2:$R$139,17,FALSE)="","",VLOOKUP($B3,'Multi_Rent'!$B$2:$R$139,17,FALSE))</f>
        <v>19.2957166068314</v>
      </c>
      <c r="AH3" s="23">
        <f>IF(VLOOKUP($B3,'Multi_Sharpe'!$B$2:$R$139,17,FALSE)&gt;0,VLOOKUP($B3,'Multi_Sharpe'!$B$2:$R$139,17,FALSE)," ")</f>
        <v>0.227052839026087</v>
      </c>
    </row>
    <row r="4" ht="15" customHeight="1">
      <c r="A4" t="s" s="10">
        <v>669</v>
      </c>
      <c r="B4" t="s" s="10">
        <v>670</v>
      </c>
      <c r="C4" s="23">
        <f>IF(VLOOKUP($B4,'Multi_Rent'!$B$2:$R$139,2,FALSE)="","",VLOOKUP($B4,'Multi_Rent'!$B$2:$R$139,2,FALSE))</f>
        <v>25.9931364812188</v>
      </c>
      <c r="D4" s="23">
        <f>IF(VLOOKUP($B4,'Multi_Sharpe'!$B$2:$R$139,2,FALSE)&gt;0,VLOOKUP($B4,'Multi_Sharpe'!$B$2:$R$139,2,FALSE)," ")</f>
        <v>0.772473035595086</v>
      </c>
      <c r="E4" s="23">
        <f>IF(VLOOKUP($B4,'Multi_Rent'!$B$2:$R$139,3,FALSE)="","",VLOOKUP($B4,'Multi_Rent'!$B$2:$R$139,3,FALSE))</f>
        <v>23.5876091895945</v>
      </c>
      <c r="F4" s="23">
        <f>IF(VLOOKUP($B4,'Multi_Sharpe'!$B$2:$R$139,3,FALSE)&gt;0,VLOOKUP($B4,'Multi_Sharpe'!$B$2:$R$139,3,FALSE)," ")</f>
        <v>0.816734635067681</v>
      </c>
      <c r="G4" s="23">
        <f>IF(VLOOKUP($B4,'Multi_Rent'!$B$2:$R$139,4,FALSE)="","",VLOOKUP($B4,'Multi_Rent'!$B$2:$R$139,4,FALSE))</f>
        <v>25.576210154081</v>
      </c>
      <c r="H4" s="23">
        <f>IF(VLOOKUP($B4,'Multi_Sharpe'!$B$2:$R$139,4,FALSE)&gt;0,VLOOKUP($B4,'Multi_Sharpe'!$B$2:$R$139,4,FALSE)," ")</f>
        <v>0.561381197815806</v>
      </c>
      <c r="I4" s="23">
        <f>IF(VLOOKUP($B4,'Multi_Rent'!$B$2:$R$139,5,FALSE)="","",VLOOKUP($B4,'Multi_Rent'!$B$2:$R$139,5,FALSE))</f>
        <v>6.89000141169729</v>
      </c>
      <c r="J4" s="23">
        <f>IF(VLOOKUP($B4,'Multi_Sharpe'!$B$2:$R$139,5,FALSE)&gt;0,VLOOKUP($B4,'Multi_Sharpe'!$B$2:$R$139,5,FALSE)," ")</f>
        <v>0.0060077702826046</v>
      </c>
      <c r="K4" s="23">
        <f>IF(VLOOKUP($B4,'Multi_Rent'!$B$2:$R$139,6,FALSE)="","",VLOOKUP($B4,'Multi_Rent'!$B$2:$R$139,6,FALSE))</f>
        <v>22.1636561865637</v>
      </c>
      <c r="L4" s="23">
        <f>IF(VLOOKUP($B4,'Multi_Sharpe'!$B$2:$R$139,6,FALSE)&gt;0,VLOOKUP($B4,'Multi_Sharpe'!$B$2:$R$139,6,FALSE)," ")</f>
        <v>0.5306981663803459</v>
      </c>
      <c r="M4" s="23">
        <f>IF(VLOOKUP($B4,'Multi_Rent'!$B$2:$R$139,7,FALSE)="","",VLOOKUP($B4,'Multi_Rent'!$B$2:$R$139,7,FALSE))</f>
        <v>22.7813417974847</v>
      </c>
      <c r="N4" s="23">
        <f>IF(VLOOKUP($B4,'Multi_Sharpe'!$B$2:$R$139,7,FALSE)&gt;0,VLOOKUP($B4,'Multi_Sharpe'!$B$2:$R$139,7,FALSE)," ")</f>
        <v>0.5535612972080201</v>
      </c>
      <c r="O4" s="23">
        <f>IF(VLOOKUP($B4,'Multi_Rent'!$B$2:$R$139,8,FALSE)="","",VLOOKUP($B4,'Multi_Rent'!$B$2:$R$139,8,FALSE))</f>
        <v>32.099890232528</v>
      </c>
      <c r="P4" s="23">
        <f>IF(VLOOKUP($B4,'Multi_Sharpe'!$B$2:$R$139,8,FALSE)&gt;0,VLOOKUP($B4,'Multi_Sharpe'!$B$2:$R$139,8,FALSE)," ")</f>
        <v>0.870597254913492</v>
      </c>
      <c r="Q4" s="23">
        <f>IF(VLOOKUP($B4,'Multi_Rent'!$B$2:$R$139,9,FALSE)="","",VLOOKUP($B4,'Multi_Rent'!$B$2:$R$139,9,FALSE))</f>
        <v>27.8847564525436</v>
      </c>
      <c r="R4" s="23">
        <f>IF(VLOOKUP($B4,'Multi_Sharpe'!$B$2:$R$139,9,FALSE)&gt;0,VLOOKUP($B4,'Multi_Sharpe'!$B$2:$R$139,9,FALSE)," ")</f>
        <v>0.749422318385272</v>
      </c>
      <c r="S4" s="23">
        <f>IF(VLOOKUP($B4,'Multi_Rent'!$B$2:$R$139,10,FALSE)="","",VLOOKUP($B4,'Multi_Rent'!$B$2:$R$139,10,FALSE))</f>
        <v>31.4779238207582</v>
      </c>
      <c r="T4" s="23">
        <f>IF(VLOOKUP($B4,'Multi_Sharpe'!$B$2:$R$139,10,FALSE)&gt;0,VLOOKUP($B4,'Multi_Sharpe'!$B$2:$R$139,10,FALSE)," ")</f>
        <v>0.875978336798414</v>
      </c>
      <c r="U4" s="23">
        <f>IF(VLOOKUP($B4,'Multi_Rent'!$B$2:$R$139,11,FALSE)="","",VLOOKUP($B4,'Multi_Rent'!$B$2:$R$139,11,FALSE))</f>
        <v>22.2237877330522</v>
      </c>
      <c r="V4" s="23">
        <f>IF(VLOOKUP($B4,'Multi_Sharpe'!$B$2:$R$139,11,FALSE)&gt;0,VLOOKUP($B4,'Multi_Sharpe'!$B$2:$R$139,11,FALSE)," ")</f>
        <v>0.571491306051244</v>
      </c>
      <c r="W4" s="23">
        <f>IF(VLOOKUP($B4,'Multi_Rent'!$B$2:$R$139,12,FALSE)="","",VLOOKUP($B4,'Multi_Rent'!$B$2:$R$139,12,FALSE))</f>
        <v>15.4359067156173</v>
      </c>
      <c r="X4" s="23">
        <f>IF(VLOOKUP($B4,'Multi_Sharpe'!$B$2:$R$139,12,FALSE)&gt;0,VLOOKUP($B4,'Multi_Sharpe'!$B$2:$R$139,12,FALSE)," ")</f>
        <v>0.349341489501597</v>
      </c>
      <c r="Y4" s="23">
        <f>IF(VLOOKUP($B4,'Multi_Rent'!$B$2:$R$139,13,FALSE)="","",VLOOKUP($B4,'Multi_Rent'!$B$2:$R$139,13,FALSE))</f>
        <v>13.4481506391334</v>
      </c>
      <c r="Z4" s="23">
        <f>IF(VLOOKUP($B4,'Multi_Sharpe'!$B$2:$R$139,13,FALSE)&gt;0,VLOOKUP($B4,'Multi_Sharpe'!$B$2:$R$139,13,FALSE)," ")</f>
        <v>0.274897374009853</v>
      </c>
      <c r="AA4" s="23">
        <f>IF(VLOOKUP($B4,'Multi_Rent'!$B$2:$R$139,14,FALSE)="","",VLOOKUP($B4,'Multi_Rent'!$B$2:$R$139,14,FALSE))</f>
        <v>3.10219504139406</v>
      </c>
      <c r="AB4" t="s" s="26">
        <f>IF(VLOOKUP($B4,'Multi_Sharpe'!$B$2:$R$139,14,FALSE)&gt;0,VLOOKUP($B4,'Multi_Sharpe'!$B$2:$R$139,14,FALSE)," ")</f>
        <v>361</v>
      </c>
      <c r="AC4" s="23">
        <f>IF(VLOOKUP($B4,'Multi_Rent'!$B$2:$R$139,15,FALSE)="","",VLOOKUP($B4,'Multi_Rent'!$B$2:$R$139,15,FALSE))</f>
        <v>1.85801307164761</v>
      </c>
      <c r="AD4" t="s" s="26">
        <f>IF(VLOOKUP($B4,'Multi_Sharpe'!$B$2:$R$139,15,FALSE)&gt;0,VLOOKUP($B4,'Multi_Sharpe'!$B$2:$R$139,15,FALSE)," ")</f>
        <v>361</v>
      </c>
      <c r="AE4" s="23">
        <f>IF(VLOOKUP($B4,'Multi_Rent'!$B$2:$R$139,16,FALSE)="","",VLOOKUP($B4,'Multi_Rent'!$B$2:$R$139,16,FALSE))</f>
        <v>-6.71292996888466</v>
      </c>
      <c r="AF4" t="s" s="26">
        <f>IF(VLOOKUP($B4,'Multi_Sharpe'!$B$2:$R$139,16,FALSE)&gt;0,VLOOKUP($B4,'Multi_Sharpe'!$B$2:$R$139,16,FALSE)," ")</f>
        <v>361</v>
      </c>
      <c r="AG4" s="23">
        <f>IF(VLOOKUP($B4,'Multi_Rent'!$B$2:$R$139,17,FALSE)="","",VLOOKUP($B4,'Multi_Rent'!$B$2:$R$139,17,FALSE))</f>
        <v>6.4664530154845</v>
      </c>
      <c r="AH4" t="s" s="26">
        <f>IF(VLOOKUP($B4,'Multi_Sharpe'!$B$2:$R$139,17,FALSE)&gt;0,VLOOKUP($B4,'Multi_Sharpe'!$B$2:$R$139,17,FALSE)," ")</f>
        <v>361</v>
      </c>
    </row>
    <row r="5" ht="15" customHeight="1">
      <c r="A5" t="s" s="10">
        <v>671</v>
      </c>
      <c r="B5" t="s" s="10">
        <v>672</v>
      </c>
      <c r="C5" s="23">
        <f>IF(VLOOKUP($B5,'Multi_Rent'!$B$2:$R$139,2,FALSE)="","",VLOOKUP($B5,'Multi_Rent'!$B$2:$R$139,2,FALSE))</f>
        <v>22.3249553649933</v>
      </c>
      <c r="D5" s="23">
        <f>IF(VLOOKUP($B5,'Multi_Sharpe'!$B$2:$R$139,2,FALSE)&gt;0,VLOOKUP($B5,'Multi_Sharpe'!$B$2:$R$139,2,FALSE)," ")</f>
        <v>0.905255168270227</v>
      </c>
      <c r="E5" s="23">
        <f>IF(VLOOKUP($B5,'Multi_Rent'!$B$2:$R$139,3,FALSE)="","",VLOOKUP($B5,'Multi_Rent'!$B$2:$R$139,3,FALSE))</f>
        <v>20.0754652536688</v>
      </c>
      <c r="F5" s="23">
        <f>IF(VLOOKUP($B5,'Multi_Sharpe'!$B$2:$R$139,3,FALSE)&gt;0,VLOOKUP($B5,'Multi_Sharpe'!$B$2:$R$139,3,FALSE)," ")</f>
        <v>0.838052700815911</v>
      </c>
      <c r="G5" s="23">
        <f>IF(VLOOKUP($B5,'Multi_Rent'!$B$2:$R$139,4,FALSE)="","",VLOOKUP($B5,'Multi_Rent'!$B$2:$R$139,4,FALSE))</f>
        <v>23.6498774246236</v>
      </c>
      <c r="H5" s="23">
        <f>IF(VLOOKUP($B5,'Multi_Sharpe'!$B$2:$R$139,4,FALSE)&gt;0,VLOOKUP($B5,'Multi_Sharpe'!$B$2:$R$139,4,FALSE)," ")</f>
        <v>0.5397316113905259</v>
      </c>
      <c r="I5" s="23">
        <f>IF(VLOOKUP($B5,'Multi_Rent'!$B$2:$R$139,5,FALSE)="","",VLOOKUP($B5,'Multi_Rent'!$B$2:$R$139,5,FALSE))</f>
        <v>4.4786236602262</v>
      </c>
      <c r="J5" t="s" s="26">
        <f>IF(VLOOKUP($B5,'Multi_Sharpe'!$B$2:$R$139,5,FALSE)&gt;0,VLOOKUP($B5,'Multi_Sharpe'!$B$2:$R$139,5,FALSE)," ")</f>
        <v>361</v>
      </c>
      <c r="K5" s="23">
        <f>IF(VLOOKUP($B5,'Multi_Rent'!$B$2:$R$139,6,FALSE)="","",VLOOKUP($B5,'Multi_Rent'!$B$2:$R$139,6,FALSE))</f>
        <v>15.7738782834579</v>
      </c>
      <c r="L5" s="23">
        <f>IF(VLOOKUP($B5,'Multi_Sharpe'!$B$2:$R$139,6,FALSE)&gt;0,VLOOKUP($B5,'Multi_Sharpe'!$B$2:$R$139,6,FALSE)," ")</f>
        <v>0.35727480078234</v>
      </c>
      <c r="M5" s="23">
        <f>IF(VLOOKUP($B5,'Multi_Rent'!$B$2:$R$139,7,FALSE)="","",VLOOKUP($B5,'Multi_Rent'!$B$2:$R$139,7,FALSE))</f>
        <v>12.0015707937582</v>
      </c>
      <c r="N5" s="23">
        <f>IF(VLOOKUP($B5,'Multi_Sharpe'!$B$2:$R$139,7,FALSE)&gt;0,VLOOKUP($B5,'Multi_Sharpe'!$B$2:$R$139,7,FALSE)," ")</f>
        <v>0.235346000257809</v>
      </c>
      <c r="O5" s="23">
        <f>IF(VLOOKUP($B5,'Multi_Rent'!$B$2:$R$139,8,FALSE)="","",VLOOKUP($B5,'Multi_Rent'!$B$2:$R$139,8,FALSE))</f>
        <v>19.4681804166161</v>
      </c>
      <c r="P5" s="23">
        <f>IF(VLOOKUP($B5,'Multi_Sharpe'!$B$2:$R$139,8,FALSE)&gt;0,VLOOKUP($B5,'Multi_Sharpe'!$B$2:$R$139,8,FALSE)," ")</f>
        <v>0.501785035501217</v>
      </c>
      <c r="Q5" s="23">
        <f>IF(VLOOKUP($B5,'Multi_Rent'!$B$2:$R$139,9,FALSE)="","",VLOOKUP($B5,'Multi_Rent'!$B$2:$R$139,9,FALSE))</f>
        <v>14.5649588813118</v>
      </c>
      <c r="R5" s="23">
        <f>IF(VLOOKUP($B5,'Multi_Sharpe'!$B$2:$R$139,9,FALSE)&gt;0,VLOOKUP($B5,'Multi_Sharpe'!$B$2:$R$139,9,FALSE)," ")</f>
        <v>0.343715988381026</v>
      </c>
      <c r="S5" s="23">
        <f>IF(VLOOKUP($B5,'Multi_Rent'!$B$2:$R$139,10,FALSE)="","",VLOOKUP($B5,'Multi_Rent'!$B$2:$R$139,10,FALSE))</f>
        <v>25.4472894533811</v>
      </c>
      <c r="T5" s="23">
        <f>IF(VLOOKUP($B5,'Multi_Sharpe'!$B$2:$R$139,10,FALSE)&gt;0,VLOOKUP($B5,'Multi_Sharpe'!$B$2:$R$139,10,FALSE)," ")</f>
        <v>0.742473829175079</v>
      </c>
      <c r="U5" s="23">
        <f>IF(VLOOKUP($B5,'Multi_Rent'!$B$2:$R$139,11,FALSE)="","",VLOOKUP($B5,'Multi_Rent'!$B$2:$R$139,11,FALSE))</f>
        <v>20.748280017988</v>
      </c>
      <c r="V5" s="23">
        <f>IF(VLOOKUP($B5,'Multi_Sharpe'!$B$2:$R$139,11,FALSE)&gt;0,VLOOKUP($B5,'Multi_Sharpe'!$B$2:$R$139,11,FALSE)," ")</f>
        <v>0.5805358060553339</v>
      </c>
      <c r="W5" s="23">
        <f>IF(VLOOKUP($B5,'Multi_Rent'!$B$2:$R$139,12,FALSE)="","",VLOOKUP($B5,'Multi_Rent'!$B$2:$R$139,12,FALSE))</f>
        <v>9.79141024656076</v>
      </c>
      <c r="X5" s="23">
        <f>IF(VLOOKUP($B5,'Multi_Sharpe'!$B$2:$R$139,12,FALSE)&gt;0,VLOOKUP($B5,'Multi_Sharpe'!$B$2:$R$139,12,FALSE)," ")</f>
        <v>0.189971702120119</v>
      </c>
      <c r="Y5" s="23">
        <f>IF(VLOOKUP($B5,'Multi_Rent'!$B$2:$R$139,13,FALSE)="","",VLOOKUP($B5,'Multi_Rent'!$B$2:$R$139,13,FALSE))</f>
        <v>9.24407593487668</v>
      </c>
      <c r="Z5" s="23">
        <f>IF(VLOOKUP($B5,'Multi_Sharpe'!$B$2:$R$139,13,FALSE)&gt;0,VLOOKUP($B5,'Multi_Sharpe'!$B$2:$R$139,13,FALSE)," ")</f>
        <v>0.159667077232734</v>
      </c>
      <c r="AA5" s="23">
        <f>IF(VLOOKUP($B5,'Multi_Rent'!$B$2:$R$139,14,FALSE)="","",VLOOKUP($B5,'Multi_Rent'!$B$2:$R$139,14,FALSE))</f>
        <v>1.94440538179581</v>
      </c>
      <c r="AB5" t="s" s="26">
        <f>IF(VLOOKUP($B5,'Multi_Sharpe'!$B$2:$R$139,14,FALSE)&gt;0,VLOOKUP($B5,'Multi_Sharpe'!$B$2:$R$139,14,FALSE)," ")</f>
        <v>361</v>
      </c>
      <c r="AC5" s="23">
        <f>IF(VLOOKUP($B5,'Multi_Rent'!$B$2:$R$139,15,FALSE)="","",VLOOKUP($B5,'Multi_Rent'!$B$2:$R$139,15,FALSE))</f>
        <v>6.4986695087657</v>
      </c>
      <c r="AD5" s="23">
        <f>IF(VLOOKUP($B5,'Multi_Sharpe'!$B$2:$R$139,15,FALSE)&gt;0,VLOOKUP($B5,'Multi_Sharpe'!$B$2:$R$139,15,FALSE)," ")</f>
        <v>0.0243302977106522</v>
      </c>
      <c r="AE5" s="23">
        <f>IF(VLOOKUP($B5,'Multi_Rent'!$B$2:$R$139,16,FALSE)="","",VLOOKUP($B5,'Multi_Rent'!$B$2:$R$139,16,FALSE))</f>
        <v>0.145434505796138</v>
      </c>
      <c r="AF5" t="s" s="26">
        <f>IF(VLOOKUP($B5,'Multi_Sharpe'!$B$2:$R$139,16,FALSE)&gt;0,VLOOKUP($B5,'Multi_Sharpe'!$B$2:$R$139,16,FALSE)," ")</f>
        <v>361</v>
      </c>
      <c r="AG5" s="23">
        <f>IF(VLOOKUP($B5,'Multi_Rent'!$B$2:$R$139,17,FALSE)="","",VLOOKUP($B5,'Multi_Rent'!$B$2:$R$139,17,FALSE))</f>
        <v>16.1549158237724</v>
      </c>
      <c r="AH5" s="23">
        <f>IF(VLOOKUP($B5,'Multi_Sharpe'!$B$2:$R$139,17,FALSE)&gt;0,VLOOKUP($B5,'Multi_Sharpe'!$B$2:$R$139,17,FALSE)," ")</f>
        <v>0.38117862697086</v>
      </c>
    </row>
    <row r="6" ht="15" customHeight="1">
      <c r="A6" t="s" s="10">
        <v>673</v>
      </c>
      <c r="B6" t="s" s="10">
        <v>674</v>
      </c>
      <c r="C6" s="23">
        <f>IF(VLOOKUP($B6,'Multi_Rent'!$B$2:$R$139,2,FALSE)="","",VLOOKUP($B6,'Multi_Rent'!$B$2:$R$139,2,FALSE))</f>
        <v>21.6631546910976</v>
      </c>
      <c r="D6" s="23">
        <f>IF(VLOOKUP($B6,'Multi_Sharpe'!$B$2:$R$139,2,FALSE)&gt;0,VLOOKUP($B6,'Multi_Sharpe'!$B$2:$R$139,2,FALSE)," ")</f>
        <v>1.52715023012959</v>
      </c>
      <c r="E6" s="23">
        <f>IF(VLOOKUP($B6,'Multi_Rent'!$B$2:$R$139,3,FALSE)="","",VLOOKUP($B6,'Multi_Rent'!$B$2:$R$139,3,FALSE))</f>
        <v>18.9508504838421</v>
      </c>
      <c r="F6" s="23">
        <f>IF(VLOOKUP($B6,'Multi_Sharpe'!$B$2:$R$139,3,FALSE)&gt;0,VLOOKUP($B6,'Multi_Sharpe'!$B$2:$R$139,3,FALSE)," ")</f>
        <v>1.27817717159892</v>
      </c>
      <c r="G6" s="23">
        <f>IF(VLOOKUP($B6,'Multi_Rent'!$B$2:$R$139,4,FALSE)="","",VLOOKUP($B6,'Multi_Rent'!$B$2:$R$139,4,FALSE))</f>
        <v>17.8183471217148</v>
      </c>
      <c r="H6" s="23">
        <f>IF(VLOOKUP($B6,'Multi_Sharpe'!$B$2:$R$139,4,FALSE)&gt;0,VLOOKUP($B6,'Multi_Sharpe'!$B$2:$R$139,4,FALSE)," ")</f>
        <v>0.647235773931829</v>
      </c>
      <c r="I6" s="23">
        <f>IF(VLOOKUP($B6,'Multi_Rent'!$B$2:$R$139,5,FALSE)="","",VLOOKUP($B6,'Multi_Rent'!$B$2:$R$139,5,FALSE))</f>
        <v>7.88144838370155</v>
      </c>
      <c r="J6" s="23">
        <f>IF(VLOOKUP($B6,'Multi_Sharpe'!$B$2:$R$139,5,FALSE)&gt;0,VLOOKUP($B6,'Multi_Sharpe'!$B$2:$R$139,5,FALSE)," ")</f>
        <v>0.108348577889695</v>
      </c>
      <c r="K6" s="23">
        <f>IF(VLOOKUP($B6,'Multi_Rent'!$B$2:$R$139,6,FALSE)="","",VLOOKUP($B6,'Multi_Rent'!$B$2:$R$139,6,FALSE))</f>
        <v>9.666438745218329</v>
      </c>
      <c r="L6" s="23">
        <f>IF(VLOOKUP($B6,'Multi_Sharpe'!$B$2:$R$139,6,FALSE)&gt;0,VLOOKUP($B6,'Multi_Sharpe'!$B$2:$R$139,6,FALSE)," ")</f>
        <v>0.341135918239038</v>
      </c>
      <c r="M6" s="23">
        <f>IF(VLOOKUP($B6,'Multi_Rent'!$B$2:$R$139,7,FALSE)="","",VLOOKUP($B6,'Multi_Rent'!$B$2:$R$139,7,FALSE))</f>
        <v>6.21180299863606</v>
      </c>
      <c r="N6" s="23">
        <f>IF(VLOOKUP($B6,'Multi_Sharpe'!$B$2:$R$139,7,FALSE)&gt;0,VLOOKUP($B6,'Multi_Sharpe'!$B$2:$R$139,7,FALSE)," ")</f>
        <v>0.0699436030701321</v>
      </c>
      <c r="O6" s="23">
        <f>IF(VLOOKUP($B6,'Multi_Rent'!$B$2:$R$139,8,FALSE)="","",VLOOKUP($B6,'Multi_Rent'!$B$2:$R$139,8,FALSE))</f>
        <v>11.1053939022746</v>
      </c>
      <c r="P6" s="23">
        <f>IF(VLOOKUP($B6,'Multi_Sharpe'!$B$2:$R$139,8,FALSE)&gt;0,VLOOKUP($B6,'Multi_Sharpe'!$B$2:$R$139,8,FALSE)," ")</f>
        <v>0.528037400144471</v>
      </c>
      <c r="Q6" s="23">
        <f>IF(VLOOKUP($B6,'Multi_Rent'!$B$2:$R$139,9,FALSE)="","",VLOOKUP($B6,'Multi_Rent'!$B$2:$R$139,9,FALSE))</f>
        <v>6.81434602290898</v>
      </c>
      <c r="R6" s="23">
        <f>IF(VLOOKUP($B6,'Multi_Sharpe'!$B$2:$R$139,9,FALSE)&gt;0,VLOOKUP($B6,'Multi_Sharpe'!$B$2:$R$139,9,FALSE)," ")</f>
        <v>0.193191614231038</v>
      </c>
      <c r="S6" s="23">
        <f>IF(VLOOKUP($B6,'Multi_Rent'!$B$2:$R$139,10,FALSE)="","",VLOOKUP($B6,'Multi_Rent'!$B$2:$R$139,10,FALSE))</f>
        <v>7.72917817018615</v>
      </c>
      <c r="T6" s="23">
        <f>IF(VLOOKUP($B6,'Multi_Sharpe'!$B$2:$R$139,10,FALSE)&gt;0,VLOOKUP($B6,'Multi_Sharpe'!$B$2:$R$139,10,FALSE)," ")</f>
        <v>0.304989392502826</v>
      </c>
      <c r="U6" s="23">
        <f>IF(VLOOKUP($B6,'Multi_Rent'!$B$2:$R$139,11,FALSE)="","",VLOOKUP($B6,'Multi_Rent'!$B$2:$R$139,11,FALSE))</f>
        <v>7.32694654983024</v>
      </c>
      <c r="V6" s="23">
        <f>IF(VLOOKUP($B6,'Multi_Sharpe'!$B$2:$R$139,11,FALSE)&gt;0,VLOOKUP($B6,'Multi_Sharpe'!$B$2:$R$139,11,FALSE)," ")</f>
        <v>0.27600989647511</v>
      </c>
      <c r="W6" s="23">
        <f>IF(VLOOKUP($B6,'Multi_Rent'!$B$2:$R$139,12,FALSE)="","",VLOOKUP($B6,'Multi_Rent'!$B$2:$R$139,12,FALSE))</f>
        <v>8.282783980154409</v>
      </c>
      <c r="X6" s="23">
        <f>IF(VLOOKUP($B6,'Multi_Sharpe'!$B$2:$R$139,12,FALSE)&gt;0,VLOOKUP($B6,'Multi_Sharpe'!$B$2:$R$139,12,FALSE)," ")</f>
        <v>0.361958999964692</v>
      </c>
      <c r="Y6" s="23">
        <f>IF(VLOOKUP($B6,'Multi_Rent'!$B$2:$R$139,13,FALSE)="","",VLOOKUP($B6,'Multi_Rent'!$B$2:$R$139,13,FALSE))</f>
        <v>8.907413568981751</v>
      </c>
      <c r="Z6" s="23">
        <f>IF(VLOOKUP($B6,'Multi_Sharpe'!$B$2:$R$139,13,FALSE)&gt;0,VLOOKUP($B6,'Multi_Sharpe'!$B$2:$R$139,13,FALSE)," ")</f>
        <v>0.386386857212449</v>
      </c>
      <c r="AA6" s="23">
        <f>IF(VLOOKUP($B6,'Multi_Rent'!$B$2:$R$139,14,FALSE)="","",VLOOKUP($B6,'Multi_Rent'!$B$2:$R$139,14,FALSE))</f>
        <v>8.58309664830619</v>
      </c>
      <c r="AB6" s="23">
        <f>IF(VLOOKUP($B6,'Multi_Sharpe'!$B$2:$R$139,14,FALSE)&gt;0,VLOOKUP($B6,'Multi_Sharpe'!$B$2:$R$139,14,FALSE)," ")</f>
        <v>0.316595195071141</v>
      </c>
      <c r="AC6" s="23">
        <f>IF(VLOOKUP($B6,'Multi_Rent'!$B$2:$R$139,15,FALSE)="","",VLOOKUP($B6,'Multi_Rent'!$B$2:$R$139,15,FALSE))</f>
        <v>10.0097299449072</v>
      </c>
      <c r="AD6" s="23">
        <f>IF(VLOOKUP($B6,'Multi_Sharpe'!$B$2:$R$139,15,FALSE)&gt;0,VLOOKUP($B6,'Multi_Sharpe'!$B$2:$R$139,15,FALSE)," ")</f>
        <v>0.389308071180004</v>
      </c>
      <c r="AE6" s="23">
        <f>IF(VLOOKUP($B6,'Multi_Rent'!$B$2:$R$139,16,FALSE)="","",VLOOKUP($B6,'Multi_Rent'!$B$2:$R$139,16,FALSE))</f>
        <v>9.49763135759318</v>
      </c>
      <c r="AF6" s="23">
        <f>IF(VLOOKUP($B6,'Multi_Sharpe'!$B$2:$R$139,16,FALSE)&gt;0,VLOOKUP($B6,'Multi_Sharpe'!$B$2:$R$139,16,FALSE)," ")</f>
        <v>0.283912260702524</v>
      </c>
      <c r="AG6" s="23">
        <f>IF(VLOOKUP($B6,'Multi_Rent'!$B$2:$R$139,17,FALSE)="","",VLOOKUP($B6,'Multi_Rent'!$B$2:$R$139,17,FALSE))</f>
        <v>16.7997975747912</v>
      </c>
      <c r="AH6" s="23">
        <f>IF(VLOOKUP($B6,'Multi_Sharpe'!$B$2:$R$139,17,FALSE)&gt;0,VLOOKUP($B6,'Multi_Sharpe'!$B$2:$R$139,17,FALSE)," ")</f>
        <v>1.22701702894254</v>
      </c>
    </row>
    <row r="7" ht="15" customHeight="1">
      <c r="A7" t="s" s="10">
        <v>675</v>
      </c>
      <c r="B7" t="s" s="10">
        <v>676</v>
      </c>
      <c r="C7" s="23">
        <f>IF(VLOOKUP($B7,'Multi_Rent'!$B$2:$R$139,2,FALSE)="","",VLOOKUP($B7,'Multi_Rent'!$B$2:$R$139,2,FALSE))</f>
        <v>21.2740248101664</v>
      </c>
      <c r="D7" s="23">
        <f>IF(VLOOKUP($B7,'Multi_Sharpe'!$B$2:$R$139,2,FALSE)&gt;0,VLOOKUP($B7,'Multi_Sharpe'!$B$2:$R$139,2,FALSE)," ")</f>
        <v>1.40458283072024</v>
      </c>
      <c r="E7" s="23">
        <f>IF(VLOOKUP($B7,'Multi_Rent'!$B$2:$R$139,3,FALSE)="","",VLOOKUP($B7,'Multi_Rent'!$B$2:$R$139,3,FALSE))</f>
        <v>13.6831145753314</v>
      </c>
      <c r="F7" s="23">
        <f>IF(VLOOKUP($B7,'Multi_Sharpe'!$B$2:$R$139,3,FALSE)&gt;0,VLOOKUP($B7,'Multi_Sharpe'!$B$2:$R$139,3,FALSE)," ")</f>
        <v>0.397415185572429</v>
      </c>
      <c r="G7" s="23">
        <f>IF(VLOOKUP($B7,'Multi_Rent'!$B$2:$R$139,4,FALSE)="","",VLOOKUP($B7,'Multi_Rent'!$B$2:$R$139,4,FALSE))</f>
        <v>16.3241605980868</v>
      </c>
      <c r="H7" t="s" s="26">
        <f>IF(VLOOKUP($B7,'Multi_Sharpe'!$B$2:$R$139,4,FALSE)&gt;0,VLOOKUP($B7,'Multi_Sharpe'!$B$2:$R$139,4,FALSE)," ")</f>
        <v>361</v>
      </c>
      <c r="I7" s="23">
        <f>IF(VLOOKUP($B7,'Multi_Rent'!$B$2:$R$139,5,FALSE)="","",VLOOKUP($B7,'Multi_Rent'!$B$2:$R$139,5,FALSE))</f>
        <v>-8.232240024645501</v>
      </c>
      <c r="J7" t="s" s="26">
        <f>IF(VLOOKUP($B7,'Multi_Sharpe'!$B$2:$R$139,5,FALSE)&gt;0,VLOOKUP($B7,'Multi_Sharpe'!$B$2:$R$139,5,FALSE)," ")</f>
        <v>361</v>
      </c>
      <c r="K7" s="23">
        <f>IF(VLOOKUP($B7,'Multi_Rent'!$B$2:$R$139,6,FALSE)="","",VLOOKUP($B7,'Multi_Rent'!$B$2:$R$139,6,FALSE))</f>
        <v>-4.35625932683726</v>
      </c>
      <c r="L7" t="s" s="26">
        <f>IF(VLOOKUP($B7,'Multi_Sharpe'!$B$2:$R$139,6,FALSE)&gt;0,VLOOKUP($B7,'Multi_Sharpe'!$B$2:$R$139,6,FALSE)," ")</f>
        <v>361</v>
      </c>
      <c r="M7" s="23">
        <f>IF(VLOOKUP($B7,'Multi_Rent'!$B$2:$R$139,7,FALSE)="","",VLOOKUP($B7,'Multi_Rent'!$B$2:$R$139,7,FALSE))</f>
        <v>-7.24067834762186</v>
      </c>
      <c r="N7" t="s" s="26">
        <f>IF(VLOOKUP($B7,'Multi_Sharpe'!$B$2:$R$139,7,FALSE)&gt;0,VLOOKUP($B7,'Multi_Sharpe'!$B$2:$R$139,7,FALSE)," ")</f>
        <v>361</v>
      </c>
      <c r="O7" s="23">
        <f>IF(VLOOKUP($B7,'Multi_Rent'!$B$2:$R$139,8,FALSE)="","",VLOOKUP($B7,'Multi_Rent'!$B$2:$R$139,8,FALSE))</f>
        <v>-1.6999352340221</v>
      </c>
      <c r="P7" t="s" s="26">
        <f>IF(VLOOKUP($B7,'Multi_Sharpe'!$B$2:$R$139,8,FALSE)&gt;0,VLOOKUP($B7,'Multi_Sharpe'!$B$2:$R$139,8,FALSE)," ")</f>
        <v>361</v>
      </c>
      <c r="Q7" s="23">
        <f>IF(VLOOKUP($B7,'Multi_Rent'!$B$2:$R$139,9,FALSE)="","",VLOOKUP($B7,'Multi_Rent'!$B$2:$R$139,9,FALSE))</f>
        <v>-5.41455522025698</v>
      </c>
      <c r="R7" t="s" s="26">
        <f>IF(VLOOKUP($B7,'Multi_Sharpe'!$B$2:$R$139,9,FALSE)&gt;0,VLOOKUP($B7,'Multi_Sharpe'!$B$2:$R$139,9,FALSE)," ")</f>
        <v>361</v>
      </c>
      <c r="S7" s="23">
        <f>IF(VLOOKUP($B7,'Multi_Rent'!$B$2:$R$139,10,FALSE)="","",VLOOKUP($B7,'Multi_Rent'!$B$2:$R$139,10,FALSE))</f>
        <v>-1.1401718573677</v>
      </c>
      <c r="T7" t="s" s="26">
        <f>IF(VLOOKUP($B7,'Multi_Sharpe'!$B$2:$R$139,10,FALSE)&gt;0,VLOOKUP($B7,'Multi_Sharpe'!$B$2:$R$139,10,FALSE)," ")</f>
        <v>361</v>
      </c>
      <c r="U7" s="23">
        <f>IF(VLOOKUP($B7,'Multi_Rent'!$B$2:$R$139,11,FALSE)="","",VLOOKUP($B7,'Multi_Rent'!$B$2:$R$139,11,FALSE))</f>
        <v>-4.50084451581654</v>
      </c>
      <c r="V7" t="s" s="26">
        <f>IF(VLOOKUP($B7,'Multi_Sharpe'!$B$2:$R$139,11,FALSE)&gt;0,VLOOKUP($B7,'Multi_Sharpe'!$B$2:$R$139,11,FALSE)," ")</f>
        <v>361</v>
      </c>
      <c r="W7" s="23">
        <f>IF(VLOOKUP($B7,'Multi_Rent'!$B$2:$R$139,12,FALSE)="","",VLOOKUP($B7,'Multi_Rent'!$B$2:$R$139,12,FALSE))</f>
        <v>-4.42206393020497</v>
      </c>
      <c r="X7" t="s" s="26">
        <f>IF(VLOOKUP($B7,'Multi_Sharpe'!$B$2:$R$139,12,FALSE)&gt;0,VLOOKUP($B7,'Multi_Sharpe'!$B$2:$R$139,12,FALSE)," ")</f>
        <v>361</v>
      </c>
      <c r="Y7" s="23">
        <f>IF(VLOOKUP($B7,'Multi_Rent'!$B$2:$R$139,13,FALSE)="","",VLOOKUP($B7,'Multi_Rent'!$B$2:$R$139,13,FALSE))</f>
        <v>-4.68255594221595</v>
      </c>
      <c r="Z7" t="s" s="26">
        <f>IF(VLOOKUP($B7,'Multi_Sharpe'!$B$2:$R$139,13,FALSE)&gt;0,VLOOKUP($B7,'Multi_Sharpe'!$B$2:$R$139,13,FALSE)," ")</f>
        <v>361</v>
      </c>
      <c r="AA7" s="23">
        <f>IF(VLOOKUP($B7,'Multi_Rent'!$B$2:$R$139,14,FALSE)="","",VLOOKUP($B7,'Multi_Rent'!$B$2:$R$139,14,FALSE))</f>
        <v>-7.99911419188556</v>
      </c>
      <c r="AB7" t="s" s="26">
        <f>IF(VLOOKUP($B7,'Multi_Sharpe'!$B$2:$R$139,14,FALSE)&gt;0,VLOOKUP($B7,'Multi_Sharpe'!$B$2:$R$139,14,FALSE)," ")</f>
        <v>361</v>
      </c>
      <c r="AC7" s="23">
        <f>IF(VLOOKUP($B7,'Multi_Rent'!$B$2:$R$139,15,FALSE)="","",VLOOKUP($B7,'Multi_Rent'!$B$2:$R$139,15,FALSE))</f>
        <v>4.69027641920805</v>
      </c>
      <c r="AD7" t="s" s="26">
        <f>IF(VLOOKUP($B7,'Multi_Sharpe'!$B$2:$R$139,15,FALSE)&gt;0,VLOOKUP($B7,'Multi_Sharpe'!$B$2:$R$139,15,FALSE)," ")</f>
        <v>361</v>
      </c>
      <c r="AE7" s="23">
        <f>IF(VLOOKUP($B7,'Multi_Rent'!$B$2:$R$139,16,FALSE)="","",VLOOKUP($B7,'Multi_Rent'!$B$2:$R$139,16,FALSE))</f>
        <v>3.23397812539132</v>
      </c>
      <c r="AF7" t="s" s="26">
        <f>IF(VLOOKUP($B7,'Multi_Sharpe'!$B$2:$R$139,16,FALSE)&gt;0,VLOOKUP($B7,'Multi_Sharpe'!$B$2:$R$139,16,FALSE)," ")</f>
        <v>361</v>
      </c>
      <c r="AG7" s="23">
        <f>IF(VLOOKUP($B7,'Multi_Rent'!$B$2:$R$139,17,FALSE)="","",VLOOKUP($B7,'Multi_Rent'!$B$2:$R$139,17,FALSE))</f>
        <v>27.2685799900055</v>
      </c>
      <c r="AH7" s="23">
        <f>IF(VLOOKUP($B7,'Multi_Sharpe'!$B$2:$R$139,17,FALSE)&gt;0,VLOOKUP($B7,'Multi_Sharpe'!$B$2:$R$139,17,FALSE)," ")</f>
        <v>1.04156680139401</v>
      </c>
    </row>
    <row r="8" ht="15" customHeight="1">
      <c r="A8" t="s" s="10">
        <v>677</v>
      </c>
      <c r="B8" t="s" s="10">
        <v>678</v>
      </c>
      <c r="C8" s="23">
        <f>IF(VLOOKUP($B8,'Multi_Rent'!$B$2:$R$139,2,FALSE)="","",VLOOKUP($B8,'Multi_Rent'!$B$2:$R$139,2,FALSE))</f>
        <v>19.5691171753421</v>
      </c>
      <c r="D8" s="23">
        <f>IF(VLOOKUP($B8,'Multi_Sharpe'!$B$2:$R$139,2,FALSE)&gt;0,VLOOKUP($B8,'Multi_Sharpe'!$B$2:$R$139,2,FALSE)," ")</f>
        <v>1.24051577157349</v>
      </c>
      <c r="E8" s="23">
        <f>IF(VLOOKUP($B8,'Multi_Rent'!$B$2:$R$139,3,FALSE)="","",VLOOKUP($B8,'Multi_Rent'!$B$2:$R$139,3,FALSE))</f>
        <v>18.6801732755748</v>
      </c>
      <c r="F8" s="23">
        <f>IF(VLOOKUP($B8,'Multi_Sharpe'!$B$2:$R$139,3,FALSE)&gt;0,VLOOKUP($B8,'Multi_Sharpe'!$B$2:$R$139,3,FALSE)," ")</f>
        <v>1.24233814760789</v>
      </c>
      <c r="G8" s="23">
        <f>IF(VLOOKUP($B8,'Multi_Rent'!$B$2:$R$139,4,FALSE)="","",VLOOKUP($B8,'Multi_Rent'!$B$2:$R$139,4,FALSE))</f>
        <v>24.2735053576156</v>
      </c>
      <c r="H8" s="23">
        <f>IF(VLOOKUP($B8,'Multi_Sharpe'!$B$2:$R$139,4,FALSE)&gt;0,VLOOKUP($B8,'Multi_Sharpe'!$B$2:$R$139,4,FALSE)," ")</f>
        <v>0.654594941824591</v>
      </c>
      <c r="I8" s="23">
        <f>IF(VLOOKUP($B8,'Multi_Rent'!$B$2:$R$139,5,FALSE)="","",VLOOKUP($B8,'Multi_Rent'!$B$2:$R$139,5,FALSE))</f>
        <v>9.629452892553971</v>
      </c>
      <c r="J8" s="23">
        <f>IF(VLOOKUP($B8,'Multi_Sharpe'!$B$2:$R$139,5,FALSE)&gt;0,VLOOKUP($B8,'Multi_Sharpe'!$B$2:$R$139,5,FALSE)," ")</f>
        <v>0.187456911702215</v>
      </c>
      <c r="K8" s="23">
        <f>IF(VLOOKUP($B8,'Multi_Rent'!$B$2:$R$139,6,FALSE)="","",VLOOKUP($B8,'Multi_Rent'!$B$2:$R$139,6,FALSE))</f>
        <v>14.5815270423902</v>
      </c>
      <c r="L8" s="23">
        <f>IF(VLOOKUP($B8,'Multi_Sharpe'!$B$2:$R$139,6,FALSE)&gt;0,VLOOKUP($B8,'Multi_Sharpe'!$B$2:$R$139,6,FALSE)," ")</f>
        <v>0.52463184925399</v>
      </c>
      <c r="M8" s="23">
        <f>IF(VLOOKUP($B8,'Multi_Rent'!$B$2:$R$139,7,FALSE)="","",VLOOKUP($B8,'Multi_Rent'!$B$2:$R$139,7,FALSE))</f>
        <v>10.7297115192166</v>
      </c>
      <c r="N8" s="23">
        <f>IF(VLOOKUP($B8,'Multi_Sharpe'!$B$2:$R$139,7,FALSE)&gt;0,VLOOKUP($B8,'Multi_Sharpe'!$B$2:$R$139,7,FALSE)," ")</f>
        <v>0.321203043371392</v>
      </c>
      <c r="O8" s="23">
        <f>IF(VLOOKUP($B8,'Multi_Rent'!$B$2:$R$139,8,FALSE)="","",VLOOKUP($B8,'Multi_Rent'!$B$2:$R$139,8,FALSE))</f>
        <v>12.3590784823384</v>
      </c>
      <c r="P8" s="23">
        <f>IF(VLOOKUP($B8,'Multi_Sharpe'!$B$2:$R$139,8,FALSE)&gt;0,VLOOKUP($B8,'Multi_Sharpe'!$B$2:$R$139,8,FALSE)," ")</f>
        <v>0.438477200142054</v>
      </c>
      <c r="Q8" s="23">
        <f>IF(VLOOKUP($B8,'Multi_Rent'!$B$2:$R$139,9,FALSE)="","",VLOOKUP($B8,'Multi_Rent'!$B$2:$R$139,9,FALSE))</f>
        <v>10.8406883822941</v>
      </c>
      <c r="R8" s="23">
        <f>IF(VLOOKUP($B8,'Multi_Sharpe'!$B$2:$R$139,9,FALSE)&gt;0,VLOOKUP($B8,'Multi_Sharpe'!$B$2:$R$139,9,FALSE)," ")</f>
        <v>0.369283800799234</v>
      </c>
      <c r="S8" s="23">
        <f>IF(VLOOKUP($B8,'Multi_Rent'!$B$2:$R$139,10,FALSE)="","",VLOOKUP($B8,'Multi_Rent'!$B$2:$R$139,10,FALSE))</f>
        <v>14.4941456455265</v>
      </c>
      <c r="T8" s="23">
        <f>IF(VLOOKUP($B8,'Multi_Sharpe'!$B$2:$R$139,10,FALSE)&gt;0,VLOOKUP($B8,'Multi_Sharpe'!$B$2:$R$139,10,FALSE)," ")</f>
        <v>0.622457144734693</v>
      </c>
      <c r="U8" s="23">
        <f>IF(VLOOKUP($B8,'Multi_Rent'!$B$2:$R$139,11,FALSE)="","",VLOOKUP($B8,'Multi_Rent'!$B$2:$R$139,11,FALSE))</f>
        <v>12.2728547235062</v>
      </c>
      <c r="V8" s="23">
        <f>IF(VLOOKUP($B8,'Multi_Sharpe'!$B$2:$R$139,11,FALSE)&gt;0,VLOOKUP($B8,'Multi_Sharpe'!$B$2:$R$139,11,FALSE)," ")</f>
        <v>0.488844564530441</v>
      </c>
      <c r="W8" s="23">
        <f>IF(VLOOKUP($B8,'Multi_Rent'!$B$2:$R$139,12,FALSE)="","",VLOOKUP($B8,'Multi_Rent'!$B$2:$R$139,12,FALSE))</f>
        <v>7.17019567076049</v>
      </c>
      <c r="X8" s="23">
        <f>IF(VLOOKUP($B8,'Multi_Sharpe'!$B$2:$R$139,12,FALSE)&gt;0,VLOOKUP($B8,'Multi_Sharpe'!$B$2:$R$139,12,FALSE)," ")</f>
        <v>0.172652730215589</v>
      </c>
      <c r="Y8" s="23">
        <f>IF(VLOOKUP($B8,'Multi_Rent'!$B$2:$R$139,13,FALSE)="","",VLOOKUP($B8,'Multi_Rent'!$B$2:$R$139,13,FALSE))</f>
        <v>5.33343381818694</v>
      </c>
      <c r="Z8" s="23">
        <f>IF(VLOOKUP($B8,'Multi_Sharpe'!$B$2:$R$139,13,FALSE)&gt;0,VLOOKUP($B8,'Multi_Sharpe'!$B$2:$R$139,13,FALSE)," ")</f>
        <v>0.0407742365840637</v>
      </c>
      <c r="AA8" s="23">
        <f>IF(VLOOKUP($B8,'Multi_Rent'!$B$2:$R$139,14,FALSE)="","",VLOOKUP($B8,'Multi_Rent'!$B$2:$R$139,14,FALSE))</f>
        <v>2.42160014962094</v>
      </c>
      <c r="AB8" t="s" s="26">
        <f>IF(VLOOKUP($B8,'Multi_Sharpe'!$B$2:$R$139,14,FALSE)&gt;0,VLOOKUP($B8,'Multi_Sharpe'!$B$2:$R$139,14,FALSE)," ")</f>
        <v>361</v>
      </c>
      <c r="AC8" s="23">
        <f>IF(VLOOKUP($B8,'Multi_Rent'!$B$2:$R$139,15,FALSE)="","",VLOOKUP($B8,'Multi_Rent'!$B$2:$R$139,15,FALSE))</f>
        <v>3.70798024872316</v>
      </c>
      <c r="AD8" t="s" s="26">
        <f>IF(VLOOKUP($B8,'Multi_Sharpe'!$B$2:$R$139,15,FALSE)&gt;0,VLOOKUP($B8,'Multi_Sharpe'!$B$2:$R$139,15,FALSE)," ")</f>
        <v>361</v>
      </c>
      <c r="AE8" s="23">
        <f>IF(VLOOKUP($B8,'Multi_Rent'!$B$2:$R$139,16,FALSE)="","",VLOOKUP($B8,'Multi_Rent'!$B$2:$R$139,16,FALSE))</f>
        <v>-2.11858531743904</v>
      </c>
      <c r="AF8" t="s" s="26">
        <f>IF(VLOOKUP($B8,'Multi_Sharpe'!$B$2:$R$139,16,FALSE)&gt;0,VLOOKUP($B8,'Multi_Sharpe'!$B$2:$R$139,16,FALSE)," ")</f>
        <v>361</v>
      </c>
      <c r="AG8" s="23">
        <f>IF(VLOOKUP($B8,'Multi_Rent'!$B$2:$R$139,17,FALSE)="","",VLOOKUP($B8,'Multi_Rent'!$B$2:$R$139,17,FALSE))</f>
        <v>5.90682876418707</v>
      </c>
      <c r="AH8" t="s" s="26">
        <f>IF(VLOOKUP($B8,'Multi_Sharpe'!$B$2:$R$139,17,FALSE)&gt;0,VLOOKUP($B8,'Multi_Sharpe'!$B$2:$R$139,17,FALSE)," ")</f>
        <v>361</v>
      </c>
    </row>
    <row r="9" ht="15" customHeight="1">
      <c r="A9" t="s" s="10">
        <v>679</v>
      </c>
      <c r="B9" t="s" s="10">
        <v>680</v>
      </c>
      <c r="C9" s="23">
        <f>IF(VLOOKUP($B9,'Multi_Rent'!$B$2:$R$139,2,FALSE)="","",VLOOKUP($B9,'Multi_Rent'!$B$2:$R$139,2,FALSE))</f>
        <v>19.2349264964402</v>
      </c>
      <c r="D9" s="23">
        <f>IF(VLOOKUP($B9,'Multi_Sharpe'!$B$2:$R$139,2,FALSE)&gt;0,VLOOKUP($B9,'Multi_Sharpe'!$B$2:$R$139,2,FALSE)," ")</f>
        <v>0.631501291348177</v>
      </c>
      <c r="E9" s="23">
        <f>IF(VLOOKUP($B9,'Multi_Rent'!$B$2:$R$139,3,FALSE)="","",VLOOKUP($B9,'Multi_Rent'!$B$2:$R$139,3,FALSE))</f>
        <v>15.4885914914966</v>
      </c>
      <c r="F9" s="23">
        <f>IF(VLOOKUP($B9,'Multi_Sharpe'!$B$2:$R$139,3,FALSE)&gt;0,VLOOKUP($B9,'Multi_Sharpe'!$B$2:$R$139,3,FALSE)," ")</f>
        <v>0.451874992895584</v>
      </c>
      <c r="G9" s="23">
        <f>IF(VLOOKUP($B9,'Multi_Rent'!$B$2:$R$139,4,FALSE)="","",VLOOKUP($B9,'Multi_Rent'!$B$2:$R$139,4,FALSE))</f>
        <v>11.1155893970303</v>
      </c>
      <c r="H9" s="23">
        <f>IF(VLOOKUP($B9,'Multi_Sharpe'!$B$2:$R$139,4,FALSE)&gt;0,VLOOKUP($B9,'Multi_Sharpe'!$B$2:$R$139,4,FALSE)," ")</f>
        <v>0.369451390609845</v>
      </c>
      <c r="I9" s="23">
        <f>IF(VLOOKUP($B9,'Multi_Rent'!$B$2:$R$139,5,FALSE)="","",VLOOKUP($B9,'Multi_Rent'!$B$2:$R$139,5,FALSE))</f>
        <v>6.5144104450364</v>
      </c>
      <c r="J9" t="s" s="26">
        <f>IF(VLOOKUP($B9,'Multi_Sharpe'!$B$2:$R$139,5,FALSE)&gt;0,VLOOKUP($B9,'Multi_Sharpe'!$B$2:$R$139,5,FALSE)," ")</f>
        <v>361</v>
      </c>
      <c r="K9" s="23">
        <f>IF(VLOOKUP($B9,'Multi_Rent'!$B$2:$R$139,6,FALSE)="","",VLOOKUP($B9,'Multi_Rent'!$B$2:$R$139,6,FALSE))</f>
        <v>10.8526924342601</v>
      </c>
      <c r="L9" s="23">
        <f>IF(VLOOKUP($B9,'Multi_Sharpe'!$B$2:$R$139,6,FALSE)&gt;0,VLOOKUP($B9,'Multi_Sharpe'!$B$2:$R$139,6,FALSE)," ")</f>
        <v>0.375490054786211</v>
      </c>
      <c r="M9" s="23">
        <f>IF(VLOOKUP($B9,'Multi_Rent'!$B$2:$R$139,7,FALSE)="","",VLOOKUP($B9,'Multi_Rent'!$B$2:$R$139,7,FALSE))</f>
        <v>4.35520565919314</v>
      </c>
      <c r="N9" t="s" s="26">
        <f>IF(VLOOKUP($B9,'Multi_Sharpe'!$B$2:$R$139,7,FALSE)&gt;0,VLOOKUP($B9,'Multi_Sharpe'!$B$2:$R$139,7,FALSE)," ")</f>
        <v>361</v>
      </c>
      <c r="O9" s="23">
        <f>IF(VLOOKUP($B9,'Multi_Rent'!$B$2:$R$139,8,FALSE)="","",VLOOKUP($B9,'Multi_Rent'!$B$2:$R$139,8,FALSE))</f>
        <v>7.29243444513545</v>
      </c>
      <c r="P9" s="23">
        <f>IF(VLOOKUP($B9,'Multi_Sharpe'!$B$2:$R$139,8,FALSE)&gt;0,VLOOKUP($B9,'Multi_Sharpe'!$B$2:$R$139,8,FALSE)," ")</f>
        <v>0.176407303822263</v>
      </c>
      <c r="Q9" s="23">
        <f>IF(VLOOKUP($B9,'Multi_Rent'!$B$2:$R$139,9,FALSE)="","",VLOOKUP($B9,'Multi_Rent'!$B$2:$R$139,9,FALSE))</f>
        <v>1.88270279502132</v>
      </c>
      <c r="R9" t="s" s="26">
        <f>IF(VLOOKUP($B9,'Multi_Sharpe'!$B$2:$R$139,9,FALSE)&gt;0,VLOOKUP($B9,'Multi_Sharpe'!$B$2:$R$139,9,FALSE)," ")</f>
        <v>361</v>
      </c>
      <c r="S9" s="23">
        <f>IF(VLOOKUP($B9,'Multi_Rent'!$B$2:$R$139,10,FALSE)="","",VLOOKUP($B9,'Multi_Rent'!$B$2:$R$139,10,FALSE))</f>
        <v>8.65528922151506</v>
      </c>
      <c r="T9" s="23">
        <f>IF(VLOOKUP($B9,'Multi_Sharpe'!$B$2:$R$139,10,FALSE)&gt;0,VLOOKUP($B9,'Multi_Sharpe'!$B$2:$R$139,10,FALSE)," ")</f>
        <v>0.594805464274096</v>
      </c>
      <c r="U9" s="23">
        <f>IF(VLOOKUP($B9,'Multi_Rent'!$B$2:$R$139,11,FALSE)="","",VLOOKUP($B9,'Multi_Rent'!$B$2:$R$139,11,FALSE))</f>
        <v>5.37802545515604</v>
      </c>
      <c r="V9" s="23">
        <f>IF(VLOOKUP($B9,'Multi_Sharpe'!$B$2:$R$139,11,FALSE)&gt;0,VLOOKUP($B9,'Multi_Sharpe'!$B$2:$R$139,11,FALSE)," ")</f>
        <v>0.139660306348767</v>
      </c>
      <c r="W9" s="23">
        <f>IF(VLOOKUP($B9,'Multi_Rent'!$B$2:$R$139,12,FALSE)="","",VLOOKUP($B9,'Multi_Rent'!$B$2:$R$139,12,FALSE))</f>
        <v>4.95179001797581</v>
      </c>
      <c r="X9" s="23">
        <f>IF(VLOOKUP($B9,'Multi_Sharpe'!$B$2:$R$139,12,FALSE)&gt;0,VLOOKUP($B9,'Multi_Sharpe'!$B$2:$R$139,12,FALSE)," ")</f>
        <v>0.0595747910000511</v>
      </c>
      <c r="Y9" s="23">
        <f>IF(VLOOKUP($B9,'Multi_Rent'!$B$2:$R$139,13,FALSE)="","",VLOOKUP($B9,'Multi_Rent'!$B$2:$R$139,13,FALSE))</f>
        <v>6.00911367189452</v>
      </c>
      <c r="Z9" s="23">
        <f>IF(VLOOKUP($B9,'Multi_Sharpe'!$B$2:$R$139,13,FALSE)&gt;0,VLOOKUP($B9,'Multi_Sharpe'!$B$2:$R$139,13,FALSE)," ")</f>
        <v>0.134092794696753</v>
      </c>
      <c r="AA9" s="23">
        <f>IF(VLOOKUP($B9,'Multi_Rent'!$B$2:$R$139,14,FALSE)="","",VLOOKUP($B9,'Multi_Rent'!$B$2:$R$139,14,FALSE))</f>
        <v>-1.51103008420803</v>
      </c>
      <c r="AB9" t="s" s="26">
        <f>IF(VLOOKUP($B9,'Multi_Sharpe'!$B$2:$R$139,14,FALSE)&gt;0,VLOOKUP($B9,'Multi_Sharpe'!$B$2:$R$139,14,FALSE)," ")</f>
        <v>361</v>
      </c>
      <c r="AC9" s="23">
        <f>IF(VLOOKUP($B9,'Multi_Rent'!$B$2:$R$139,15,FALSE)="","",VLOOKUP($B9,'Multi_Rent'!$B$2:$R$139,15,FALSE))</f>
        <v>-0.820275703889817</v>
      </c>
      <c r="AD9" t="s" s="26">
        <f>IF(VLOOKUP($B9,'Multi_Sharpe'!$B$2:$R$139,15,FALSE)&gt;0,VLOOKUP($B9,'Multi_Sharpe'!$B$2:$R$139,15,FALSE)," ")</f>
        <v>361</v>
      </c>
      <c r="AE9" s="23">
        <f>IF(VLOOKUP($B9,'Multi_Rent'!$B$2:$R$139,16,FALSE)="","",VLOOKUP($B9,'Multi_Rent'!$B$2:$R$139,16,FALSE))</f>
        <v>-2.48576356869569</v>
      </c>
      <c r="AF9" t="s" s="26">
        <f>IF(VLOOKUP($B9,'Multi_Sharpe'!$B$2:$R$139,16,FALSE)&gt;0,VLOOKUP($B9,'Multi_Sharpe'!$B$2:$R$139,16,FALSE)," ")</f>
        <v>361</v>
      </c>
      <c r="AG9" s="23">
        <f>IF(VLOOKUP($B9,'Multi_Rent'!$B$2:$R$139,17,FALSE)="","",VLOOKUP($B9,'Multi_Rent'!$B$2:$R$139,17,FALSE))</f>
        <v>-3.95008230023002</v>
      </c>
      <c r="AH9" t="s" s="26">
        <f>IF(VLOOKUP($B9,'Multi_Sharpe'!$B$2:$R$139,17,FALSE)&gt;0,VLOOKUP($B9,'Multi_Sharpe'!$B$2:$R$139,17,FALSE)," ")</f>
        <v>361</v>
      </c>
    </row>
    <row r="10" ht="15" customHeight="1">
      <c r="A10" t="s" s="10">
        <v>681</v>
      </c>
      <c r="B10" t="s" s="10">
        <v>682</v>
      </c>
      <c r="C10" s="23">
        <f>IF(VLOOKUP($B10,'Multi_Rent'!$B$2:$R$139,2,FALSE)="","",VLOOKUP($B10,'Multi_Rent'!$B$2:$R$139,2,FALSE))</f>
        <v>19.0313371099443</v>
      </c>
      <c r="D10" s="23">
        <f>IF(VLOOKUP($B10,'Multi_Sharpe'!$B$2:$R$139,2,FALSE)&gt;0,VLOOKUP($B10,'Multi_Sharpe'!$B$2:$R$139,2,FALSE)," ")</f>
        <v>0.6888399955338</v>
      </c>
      <c r="E10" s="23">
        <f>IF(VLOOKUP($B10,'Multi_Rent'!$B$2:$R$139,3,FALSE)="","",VLOOKUP($B10,'Multi_Rent'!$B$2:$R$139,3,FALSE))</f>
        <v>19.437846606152</v>
      </c>
      <c r="F10" s="23">
        <f>IF(VLOOKUP($B10,'Multi_Sharpe'!$B$2:$R$139,3,FALSE)&gt;0,VLOOKUP($B10,'Multi_Sharpe'!$B$2:$R$139,3,FALSE)," ")</f>
        <v>0.760036109933676</v>
      </c>
      <c r="G10" s="23">
        <f>IF(VLOOKUP($B10,'Multi_Rent'!$B$2:$R$139,4,FALSE)="","",VLOOKUP($B10,'Multi_Rent'!$B$2:$R$139,4,FALSE))</f>
        <v>27.2062475993068</v>
      </c>
      <c r="H10" s="23">
        <f>IF(VLOOKUP($B10,'Multi_Sharpe'!$B$2:$R$139,4,FALSE)&gt;0,VLOOKUP($B10,'Multi_Sharpe'!$B$2:$R$139,4,FALSE)," ")</f>
        <v>0.6523343150766741</v>
      </c>
      <c r="I10" s="23">
        <f>IF(VLOOKUP($B10,'Multi_Rent'!$B$2:$R$139,5,FALSE)="","",VLOOKUP($B10,'Multi_Rent'!$B$2:$R$139,5,FALSE))</f>
        <v>7.95983105744009</v>
      </c>
      <c r="J10" s="23">
        <f>IF(VLOOKUP($B10,'Multi_Sharpe'!$B$2:$R$139,5,FALSE)&gt;0,VLOOKUP($B10,'Multi_Sharpe'!$B$2:$R$139,5,FALSE)," ")</f>
        <v>0.0440901116478731</v>
      </c>
      <c r="K10" s="23">
        <f>IF(VLOOKUP($B10,'Multi_Rent'!$B$2:$R$139,6,FALSE)="","",VLOOKUP($B10,'Multi_Rent'!$B$2:$R$139,6,FALSE))</f>
        <v>23.3394593040246</v>
      </c>
      <c r="L10" s="23">
        <f>IF(VLOOKUP($B10,'Multi_Sharpe'!$B$2:$R$139,6,FALSE)&gt;0,VLOOKUP($B10,'Multi_Sharpe'!$B$2:$R$139,6,FALSE)," ")</f>
        <v>0.5432928485606781</v>
      </c>
      <c r="M10" s="23">
        <f>IF(VLOOKUP($B10,'Multi_Rent'!$B$2:$R$139,7,FALSE)="","",VLOOKUP($B10,'Multi_Rent'!$B$2:$R$139,7,FALSE))</f>
        <v>15.508181709791</v>
      </c>
      <c r="N10" s="23">
        <f>IF(VLOOKUP($B10,'Multi_Sharpe'!$B$2:$R$139,7,FALSE)&gt;0,VLOOKUP($B10,'Multi_Sharpe'!$B$2:$R$139,7,FALSE)," ")</f>
        <v>0.307312799246815</v>
      </c>
      <c r="O10" s="23">
        <f>IF(VLOOKUP($B10,'Multi_Rent'!$B$2:$R$139,8,FALSE)="","",VLOOKUP($B10,'Multi_Rent'!$B$2:$R$139,8,FALSE))</f>
        <v>20.9593848284204</v>
      </c>
      <c r="P10" s="23">
        <f>IF(VLOOKUP($B10,'Multi_Sharpe'!$B$2:$R$139,8,FALSE)&gt;0,VLOOKUP($B10,'Multi_Sharpe'!$B$2:$R$139,8,FALSE)," ")</f>
        <v>0.47388714433854</v>
      </c>
      <c r="Q10" s="23">
        <f>IF(VLOOKUP($B10,'Multi_Rent'!$B$2:$R$139,9,FALSE)="","",VLOOKUP($B10,'Multi_Rent'!$B$2:$R$139,9,FALSE))</f>
        <v>16.6818143088763</v>
      </c>
      <c r="R10" s="23">
        <f>IF(VLOOKUP($B10,'Multi_Sharpe'!$B$2:$R$139,9,FALSE)&gt;0,VLOOKUP($B10,'Multi_Sharpe'!$B$2:$R$139,9,FALSE)," ")</f>
        <v>0.353620602535478</v>
      </c>
      <c r="S10" s="23">
        <f>IF(VLOOKUP($B10,'Multi_Rent'!$B$2:$R$139,10,FALSE)="","",VLOOKUP($B10,'Multi_Rent'!$B$2:$R$139,10,FALSE))</f>
        <v>27.5088734166999</v>
      </c>
      <c r="T10" s="23">
        <f>IF(VLOOKUP($B10,'Multi_Sharpe'!$B$2:$R$139,10,FALSE)&gt;0,VLOOKUP($B10,'Multi_Sharpe'!$B$2:$R$139,10,FALSE)," ")</f>
        <v>0.681670344054528</v>
      </c>
      <c r="U10" s="23">
        <f>IF(VLOOKUP($B10,'Multi_Rent'!$B$2:$R$139,11,FALSE)="","",VLOOKUP($B10,'Multi_Rent'!$B$2:$R$139,11,FALSE))</f>
        <v>18.3503654712427</v>
      </c>
      <c r="V10" s="23">
        <f>IF(VLOOKUP($B10,'Multi_Sharpe'!$B$2:$R$139,11,FALSE)&gt;0,VLOOKUP($B10,'Multi_Sharpe'!$B$2:$R$139,11,FALSE)," ")</f>
        <v>0.394476802365045</v>
      </c>
      <c r="W10" s="23">
        <f>IF(VLOOKUP($B10,'Multi_Rent'!$B$2:$R$139,12,FALSE)="","",VLOOKUP($B10,'Multi_Rent'!$B$2:$R$139,12,FALSE))</f>
        <v>14.2416661029882</v>
      </c>
      <c r="X10" s="23">
        <f>IF(VLOOKUP($B10,'Multi_Sharpe'!$B$2:$R$139,12,FALSE)&gt;0,VLOOKUP($B10,'Multi_Sharpe'!$B$2:$R$139,12,FALSE)," ")</f>
        <v>0.274055516089643</v>
      </c>
      <c r="Y10" s="23">
        <f>IF(VLOOKUP($B10,'Multi_Rent'!$B$2:$R$139,13,FALSE)="","",VLOOKUP($B10,'Multi_Rent'!$B$2:$R$139,13,FALSE))</f>
        <v>14.6754972246683</v>
      </c>
      <c r="Z10" s="23">
        <f>IF(VLOOKUP($B10,'Multi_Sharpe'!$B$2:$R$139,13,FALSE)&gt;0,VLOOKUP($B10,'Multi_Sharpe'!$B$2:$R$139,13,FALSE)," ")</f>
        <v>0.280797469495426</v>
      </c>
      <c r="AA10" s="23">
        <f>IF(VLOOKUP($B10,'Multi_Rent'!$B$2:$R$139,14,FALSE)="","",VLOOKUP($B10,'Multi_Rent'!$B$2:$R$139,14,FALSE))</f>
        <v>5.29512712363858</v>
      </c>
      <c r="AB10" s="23">
        <f>IF(VLOOKUP($B10,'Multi_Sharpe'!$B$2:$R$139,14,FALSE)&gt;0,VLOOKUP($B10,'Multi_Sharpe'!$B$2:$R$139,14,FALSE)," ")</f>
        <v>0.00409820291490699</v>
      </c>
      <c r="AC10" s="23">
        <f>IF(VLOOKUP($B10,'Multi_Rent'!$B$2:$R$139,15,FALSE)="","",VLOOKUP($B10,'Multi_Rent'!$B$2:$R$139,15,FALSE))</f>
        <v>7.47953392302385</v>
      </c>
      <c r="AD10" s="23">
        <f>IF(VLOOKUP($B10,'Multi_Sharpe'!$B$2:$R$139,15,FALSE)&gt;0,VLOOKUP($B10,'Multi_Sharpe'!$B$2:$R$139,15,FALSE)," ")</f>
        <v>0.0473499781252858</v>
      </c>
      <c r="AE10" s="23">
        <f>IF(VLOOKUP($B10,'Multi_Rent'!$B$2:$R$139,16,FALSE)="","",VLOOKUP($B10,'Multi_Rent'!$B$2:$R$139,16,FALSE))</f>
        <v>-1.63073732076359</v>
      </c>
      <c r="AF10" t="s" s="26">
        <f>IF(VLOOKUP($B10,'Multi_Sharpe'!$B$2:$R$139,16,FALSE)&gt;0,VLOOKUP($B10,'Multi_Sharpe'!$B$2:$R$139,16,FALSE)," ")</f>
        <v>361</v>
      </c>
      <c r="AG10" s="23">
        <f>IF(VLOOKUP($B10,'Multi_Rent'!$B$2:$R$139,17,FALSE)="","",VLOOKUP($B10,'Multi_Rent'!$B$2:$R$139,17,FALSE))</f>
        <v>11.6446834145457</v>
      </c>
      <c r="AH10" s="23">
        <f>IF(VLOOKUP($B10,'Multi_Sharpe'!$B$2:$R$139,17,FALSE)&gt;0,VLOOKUP($B10,'Multi_Sharpe'!$B$2:$R$139,17,FALSE)," ")</f>
        <v>0.153879009918254</v>
      </c>
    </row>
    <row r="11" ht="15" customHeight="1">
      <c r="A11" t="s" s="10">
        <v>683</v>
      </c>
      <c r="B11" t="s" s="10">
        <v>684</v>
      </c>
      <c r="C11" s="23">
        <f>IF(VLOOKUP($B11,'Multi_Rent'!$B$2:$R$139,2,FALSE)="","",VLOOKUP($B11,'Multi_Rent'!$B$2:$R$139,2,FALSE))</f>
        <v>18.8428228979524</v>
      </c>
      <c r="D11" s="23">
        <f>IF(VLOOKUP($B11,'Multi_Sharpe'!$B$2:$R$139,2,FALSE)&gt;0,VLOOKUP($B11,'Multi_Sharpe'!$B$2:$R$139,2,FALSE)," ")</f>
        <v>0.584259039634791</v>
      </c>
      <c r="E11" s="23">
        <f>IF(VLOOKUP($B11,'Multi_Rent'!$B$2:$R$139,3,FALSE)="","",VLOOKUP($B11,'Multi_Rent'!$B$2:$R$139,3,FALSE))</f>
        <v>18.9888697949419</v>
      </c>
      <c r="F11" s="23">
        <f>IF(VLOOKUP($B11,'Multi_Sharpe'!$B$2:$R$139,3,FALSE)&gt;0,VLOOKUP($B11,'Multi_Sharpe'!$B$2:$R$139,3,FALSE)," ")</f>
        <v>0.65314582764581</v>
      </c>
      <c r="G11" s="23">
        <f>IF(VLOOKUP($B11,'Multi_Rent'!$B$2:$R$139,4,FALSE)="","",VLOOKUP($B11,'Multi_Rent'!$B$2:$R$139,4,FALSE))</f>
        <v>16.9177317676754</v>
      </c>
      <c r="H11" t="s" s="26">
        <f>IF(VLOOKUP($B11,'Multi_Sharpe'!$B$2:$R$139,4,FALSE)&gt;0,VLOOKUP($B11,'Multi_Sharpe'!$B$2:$R$139,4,FALSE)," ")</f>
        <v>361</v>
      </c>
      <c r="I11" s="23">
        <f>IF(VLOOKUP($B11,'Multi_Rent'!$B$2:$R$139,5,FALSE)="","",VLOOKUP($B11,'Multi_Rent'!$B$2:$R$139,5,FALSE))</f>
        <v>-18.8246253012286</v>
      </c>
      <c r="J11" t="s" s="26">
        <f>IF(VLOOKUP($B11,'Multi_Sharpe'!$B$2:$R$139,5,FALSE)&gt;0,VLOOKUP($B11,'Multi_Sharpe'!$B$2:$R$139,5,FALSE)," ")</f>
        <v>361</v>
      </c>
      <c r="K11" s="23">
        <f>IF(VLOOKUP($B11,'Multi_Rent'!$B$2:$R$139,6,FALSE)="","",VLOOKUP($B11,'Multi_Rent'!$B$2:$R$139,6,FALSE))</f>
        <v>-10.7292727323085</v>
      </c>
      <c r="L11" t="s" s="26">
        <f>IF(VLOOKUP($B11,'Multi_Sharpe'!$B$2:$R$139,6,FALSE)&gt;0,VLOOKUP($B11,'Multi_Sharpe'!$B$2:$R$139,6,FALSE)," ")</f>
        <v>361</v>
      </c>
      <c r="M11" s="23">
        <f>IF(VLOOKUP($B11,'Multi_Rent'!$B$2:$R$139,7,FALSE)="","",VLOOKUP($B11,'Multi_Rent'!$B$2:$R$139,7,FALSE))</f>
        <v>-12.645983469841</v>
      </c>
      <c r="N11" t="s" s="26">
        <f>IF(VLOOKUP($B11,'Multi_Sharpe'!$B$2:$R$139,7,FALSE)&gt;0,VLOOKUP($B11,'Multi_Sharpe'!$B$2:$R$139,7,FALSE)," ")</f>
        <v>361</v>
      </c>
      <c r="O11" s="23">
        <f>IF(VLOOKUP($B11,'Multi_Rent'!$B$2:$R$139,8,FALSE)="","",VLOOKUP($B11,'Multi_Rent'!$B$2:$R$139,8,FALSE))</f>
        <v>-14.3494659426821</v>
      </c>
      <c r="P11" t="s" s="26">
        <f>IF(VLOOKUP($B11,'Multi_Sharpe'!$B$2:$R$139,8,FALSE)&gt;0,VLOOKUP($B11,'Multi_Sharpe'!$B$2:$R$139,8,FALSE)," ")</f>
        <v>361</v>
      </c>
      <c r="Q11" s="23">
        <f>IF(VLOOKUP($B11,'Multi_Rent'!$B$2:$R$139,9,FALSE)="","",VLOOKUP($B11,'Multi_Rent'!$B$2:$R$139,9,FALSE))</f>
        <v>-18.9023454702766</v>
      </c>
      <c r="R11" t="s" s="26">
        <f>IF(VLOOKUP($B11,'Multi_Sharpe'!$B$2:$R$139,9,FALSE)&gt;0,VLOOKUP($B11,'Multi_Sharpe'!$B$2:$R$139,9,FALSE)," ")</f>
        <v>361</v>
      </c>
      <c r="S11" s="23">
        <f>IF(VLOOKUP($B11,'Multi_Rent'!$B$2:$R$139,10,FALSE)="","",VLOOKUP($B11,'Multi_Rent'!$B$2:$R$139,10,FALSE))</f>
        <v>-14.0813604576347</v>
      </c>
      <c r="T11" t="s" s="26">
        <f>IF(VLOOKUP($B11,'Multi_Sharpe'!$B$2:$R$139,10,FALSE)&gt;0,VLOOKUP($B11,'Multi_Sharpe'!$B$2:$R$139,10,FALSE)," ")</f>
        <v>361</v>
      </c>
      <c r="U11" s="23">
        <f>IF(VLOOKUP($B11,'Multi_Rent'!$B$2:$R$139,11,FALSE)="","",VLOOKUP($B11,'Multi_Rent'!$B$2:$R$139,11,FALSE))</f>
        <v>-16.5404353294786</v>
      </c>
      <c r="V11" t="s" s="26">
        <f>IF(VLOOKUP($B11,'Multi_Sharpe'!$B$2:$R$139,11,FALSE)&gt;0,VLOOKUP($B11,'Multi_Sharpe'!$B$2:$R$139,11,FALSE)," ")</f>
        <v>361</v>
      </c>
      <c r="W11" s="23">
        <f>IF(VLOOKUP($B11,'Multi_Rent'!$B$2:$R$139,12,FALSE)="","",VLOOKUP($B11,'Multi_Rent'!$B$2:$R$139,12,FALSE))</f>
        <v>-15.2679936468497</v>
      </c>
      <c r="X11" t="s" s="26">
        <f>IF(VLOOKUP($B11,'Multi_Sharpe'!$B$2:$R$139,12,FALSE)&gt;0,VLOOKUP($B11,'Multi_Sharpe'!$B$2:$R$139,12,FALSE)," ")</f>
        <v>361</v>
      </c>
      <c r="Y11" s="23">
        <f>IF(VLOOKUP($B11,'Multi_Rent'!$B$2:$R$139,13,FALSE)="","",VLOOKUP($B11,'Multi_Rent'!$B$2:$R$139,13,FALSE))</f>
        <v>-19.6415934821518</v>
      </c>
      <c r="Z11" t="s" s="26">
        <f>IF(VLOOKUP($B11,'Multi_Sharpe'!$B$2:$R$139,13,FALSE)&gt;0,VLOOKUP($B11,'Multi_Sharpe'!$B$2:$R$139,13,FALSE)," ")</f>
        <v>361</v>
      </c>
      <c r="AA11" s="23">
        <f>IF(VLOOKUP($B11,'Multi_Rent'!$B$2:$R$139,14,FALSE)="","",VLOOKUP($B11,'Multi_Rent'!$B$2:$R$139,14,FALSE))</f>
        <v>-25.2030658401373</v>
      </c>
      <c r="AB11" t="s" s="26">
        <f>IF(VLOOKUP($B11,'Multi_Sharpe'!$B$2:$R$139,14,FALSE)&gt;0,VLOOKUP($B11,'Multi_Sharpe'!$B$2:$R$139,14,FALSE)," ")</f>
        <v>361</v>
      </c>
      <c r="AC11" s="23">
        <f>IF(VLOOKUP($B11,'Multi_Rent'!$B$2:$R$139,15,FALSE)="","",VLOOKUP($B11,'Multi_Rent'!$B$2:$R$139,15,FALSE))</f>
        <v>-22.4368109781876</v>
      </c>
      <c r="AD11" t="s" s="26">
        <f>IF(VLOOKUP($B11,'Multi_Sharpe'!$B$2:$R$139,15,FALSE)&gt;0,VLOOKUP($B11,'Multi_Sharpe'!$B$2:$R$139,15,FALSE)," ")</f>
        <v>361</v>
      </c>
      <c r="AE11" s="23">
        <f>IF(VLOOKUP($B11,'Multi_Rent'!$B$2:$R$139,16,FALSE)="","",VLOOKUP($B11,'Multi_Rent'!$B$2:$R$139,16,FALSE))</f>
        <v>-26.9462664971251</v>
      </c>
      <c r="AF11" t="s" s="26">
        <f>IF(VLOOKUP($B11,'Multi_Sharpe'!$B$2:$R$139,16,FALSE)&gt;0,VLOOKUP($B11,'Multi_Sharpe'!$B$2:$R$139,16,FALSE)," ")</f>
        <v>361</v>
      </c>
      <c r="AG11" s="23">
        <f>IF(VLOOKUP($B11,'Multi_Rent'!$B$2:$R$139,17,FALSE)="","",VLOOKUP($B11,'Multi_Rent'!$B$2:$R$139,17,FALSE))</f>
        <v>-3.24499742882427</v>
      </c>
      <c r="AH11" t="s" s="26">
        <f>IF(VLOOKUP($B11,'Multi_Sharpe'!$B$2:$R$139,17,FALSE)&gt;0,VLOOKUP($B11,'Multi_Sharpe'!$B$2:$R$139,17,FALSE)," ")</f>
        <v>361</v>
      </c>
    </row>
    <row r="12" ht="15" customHeight="1">
      <c r="A12" t="s" s="10">
        <v>685</v>
      </c>
      <c r="B12" t="s" s="10">
        <v>686</v>
      </c>
      <c r="C12" s="23">
        <f>IF(VLOOKUP($B12,'Multi_Rent'!$B$2:$R$139,2,FALSE)="","",VLOOKUP($B12,'Multi_Rent'!$B$2:$R$139,2,FALSE))</f>
        <v>18.1162804169475</v>
      </c>
      <c r="D12" s="23">
        <f>IF(VLOOKUP($B12,'Multi_Sharpe'!$B$2:$R$139,2,FALSE)&gt;0,VLOOKUP($B12,'Multi_Sharpe'!$B$2:$R$139,2,FALSE)," ")</f>
        <v>0.95081194403957</v>
      </c>
      <c r="E12" s="23">
        <f>IF(VLOOKUP($B12,'Multi_Rent'!$B$2:$R$139,3,FALSE)="","",VLOOKUP($B12,'Multi_Rent'!$B$2:$R$139,3,FALSE))</f>
        <v>16.4179921807722</v>
      </c>
      <c r="F12" s="23">
        <f>IF(VLOOKUP($B12,'Multi_Sharpe'!$B$2:$R$139,3,FALSE)&gt;0,VLOOKUP($B12,'Multi_Sharpe'!$B$2:$R$139,3,FALSE)," ")</f>
        <v>0.853605069369639</v>
      </c>
      <c r="G12" s="23">
        <f>IF(VLOOKUP($B12,'Multi_Rent'!$B$2:$R$139,4,FALSE)="","",VLOOKUP($B12,'Multi_Rent'!$B$2:$R$139,4,FALSE))</f>
        <v>12.6898610405345</v>
      </c>
      <c r="H12" s="23">
        <f>IF(VLOOKUP($B12,'Multi_Sharpe'!$B$2:$R$139,4,FALSE)&gt;0,VLOOKUP($B12,'Multi_Sharpe'!$B$2:$R$139,4,FALSE)," ")</f>
        <v>0.770099766304769</v>
      </c>
      <c r="I12" s="23">
        <f>IF(VLOOKUP($B12,'Multi_Rent'!$B$2:$R$139,5,FALSE)="","",VLOOKUP($B12,'Multi_Rent'!$B$2:$R$139,5,FALSE))</f>
        <v>10.444211501785</v>
      </c>
      <c r="J12" s="23">
        <f>IF(VLOOKUP($B12,'Multi_Sharpe'!$B$2:$R$139,5,FALSE)&gt;0,VLOOKUP($B12,'Multi_Sharpe'!$B$2:$R$139,5,FALSE)," ")</f>
        <v>0.400444666437382</v>
      </c>
      <c r="K12" s="23">
        <f>IF(VLOOKUP($B12,'Multi_Rent'!$B$2:$R$139,6,FALSE)="","",VLOOKUP($B12,'Multi_Rent'!$B$2:$R$139,6,FALSE))</f>
        <v>10.6175703812281</v>
      </c>
      <c r="L12" s="23">
        <f>IF(VLOOKUP($B12,'Multi_Sharpe'!$B$2:$R$139,6,FALSE)&gt;0,VLOOKUP($B12,'Multi_Sharpe'!$B$2:$R$139,6,FALSE)," ")</f>
        <v>0.478578780447138</v>
      </c>
      <c r="M12" s="23">
        <f>IF(VLOOKUP($B12,'Multi_Rent'!$B$2:$R$139,7,FALSE)="","",VLOOKUP($B12,'Multi_Rent'!$B$2:$R$139,7,FALSE))</f>
        <v>8.959397059651961</v>
      </c>
      <c r="N12" s="23">
        <f>IF(VLOOKUP($B12,'Multi_Sharpe'!$B$2:$R$139,7,FALSE)&gt;0,VLOOKUP($B12,'Multi_Sharpe'!$B$2:$R$139,7,FALSE)," ")</f>
        <v>0.383870647222771</v>
      </c>
      <c r="O12" s="23">
        <f>IF(VLOOKUP($B12,'Multi_Rent'!$B$2:$R$139,8,FALSE)="","",VLOOKUP($B12,'Multi_Rent'!$B$2:$R$139,8,FALSE))</f>
        <v>9.418026726483239</v>
      </c>
      <c r="P12" s="23">
        <f>IF(VLOOKUP($B12,'Multi_Sharpe'!$B$2:$R$139,8,FALSE)&gt;0,VLOOKUP($B12,'Multi_Sharpe'!$B$2:$R$139,8,FALSE)," ")</f>
        <v>0.4660806006027</v>
      </c>
      <c r="Q12" s="23">
        <f>IF(VLOOKUP($B12,'Multi_Rent'!$B$2:$R$139,9,FALSE)="","",VLOOKUP($B12,'Multi_Rent'!$B$2:$R$139,9,FALSE))</f>
        <v>11.5938965349025</v>
      </c>
      <c r="R12" s="23">
        <f>IF(VLOOKUP($B12,'Multi_Sharpe'!$B$2:$R$139,9,FALSE)&gt;0,VLOOKUP($B12,'Multi_Sharpe'!$B$2:$R$139,9,FALSE)," ")</f>
        <v>0.65358575442235</v>
      </c>
      <c r="S12" s="23">
        <f>IF(VLOOKUP($B12,'Multi_Rent'!$B$2:$R$139,10,FALSE)="","",VLOOKUP($B12,'Multi_Rent'!$B$2:$R$139,10,FALSE))</f>
        <v>9.6170044086457</v>
      </c>
      <c r="T12" s="23">
        <f>IF(VLOOKUP($B12,'Multi_Sharpe'!$B$2:$R$139,10,FALSE)&gt;0,VLOOKUP($B12,'Multi_Sharpe'!$B$2:$R$139,10,FALSE)," ")</f>
        <v>0.5010537050609</v>
      </c>
      <c r="U12" s="23">
        <f>IF(VLOOKUP($B12,'Multi_Rent'!$B$2:$R$139,11,FALSE)="","",VLOOKUP($B12,'Multi_Rent'!$B$2:$R$139,11,FALSE))</f>
        <v>8.25769600762179</v>
      </c>
      <c r="V12" s="23">
        <f>IF(VLOOKUP($B12,'Multi_Sharpe'!$B$2:$R$139,11,FALSE)&gt;0,VLOOKUP($B12,'Multi_Sharpe'!$B$2:$R$139,11,FALSE)," ")</f>
        <v>0.3490686595727</v>
      </c>
      <c r="W12" s="23">
        <f>IF(VLOOKUP($B12,'Multi_Rent'!$B$2:$R$139,12,FALSE)="","",VLOOKUP($B12,'Multi_Rent'!$B$2:$R$139,12,FALSE))</f>
        <v>15.5985234738198</v>
      </c>
      <c r="X12" s="23">
        <f>IF(VLOOKUP($B12,'Multi_Sharpe'!$B$2:$R$139,12,FALSE)&gt;0,VLOOKUP($B12,'Multi_Sharpe'!$B$2:$R$139,12,FALSE)," ")</f>
        <v>1.13529765031407</v>
      </c>
      <c r="Y12" s="23">
        <f>IF(VLOOKUP($B12,'Multi_Rent'!$B$2:$R$139,13,FALSE)="","",VLOOKUP($B12,'Multi_Rent'!$B$2:$R$139,13,FALSE))</f>
        <v>23.352196787187</v>
      </c>
      <c r="Z12" s="23">
        <f>IF(VLOOKUP($B12,'Multi_Sharpe'!$B$2:$R$139,13,FALSE)&gt;0,VLOOKUP($B12,'Multi_Sharpe'!$B$2:$R$139,13,FALSE)," ")</f>
        <v>1.48102392837396</v>
      </c>
      <c r="AA12" s="23">
        <f>IF(VLOOKUP($B12,'Multi_Rent'!$B$2:$R$139,14,FALSE)="","",VLOOKUP($B12,'Multi_Rent'!$B$2:$R$139,14,FALSE))</f>
        <v>26.1453528787266</v>
      </c>
      <c r="AB12" s="23">
        <f>IF(VLOOKUP($B12,'Multi_Sharpe'!$B$2:$R$139,14,FALSE)&gt;0,VLOOKUP($B12,'Multi_Sharpe'!$B$2:$R$139,14,FALSE)," ")</f>
        <v>1.63517004319831</v>
      </c>
      <c r="AC12" s="23">
        <f>IF(VLOOKUP($B12,'Multi_Rent'!$B$2:$R$139,15,FALSE)="","",VLOOKUP($B12,'Multi_Rent'!$B$2:$R$139,15,FALSE))</f>
        <v>28.8417928558929</v>
      </c>
      <c r="AD12" s="23">
        <f>IF(VLOOKUP($B12,'Multi_Sharpe'!$B$2:$R$139,15,FALSE)&gt;0,VLOOKUP($B12,'Multi_Sharpe'!$B$2:$R$139,15,FALSE)," ")</f>
        <v>1.67176728300812</v>
      </c>
      <c r="AE12" s="23">
        <f>IF(VLOOKUP($B12,'Multi_Rent'!$B$2:$R$139,16,FALSE)="","",VLOOKUP($B12,'Multi_Rent'!$B$2:$R$139,16,FALSE))</f>
        <v>22.1543391167292</v>
      </c>
      <c r="AF12" s="23">
        <f>IF(VLOOKUP($B12,'Multi_Sharpe'!$B$2:$R$139,16,FALSE)&gt;0,VLOOKUP($B12,'Multi_Sharpe'!$B$2:$R$139,16,FALSE)," ")</f>
        <v>0.986327638534234</v>
      </c>
      <c r="AG12" s="23">
        <f>IF(VLOOKUP($B12,'Multi_Rent'!$B$2:$R$139,17,FALSE)="","",VLOOKUP($B12,'Multi_Rent'!$B$2:$R$139,17,FALSE))</f>
        <v>21.3029559478911</v>
      </c>
      <c r="AH12" s="23">
        <f>IF(VLOOKUP($B12,'Multi_Sharpe'!$B$2:$R$139,17,FALSE)&gt;0,VLOOKUP($B12,'Multi_Sharpe'!$B$2:$R$139,17,FALSE)," ")</f>
        <v>0.875568872561451</v>
      </c>
    </row>
    <row r="13" ht="15" customHeight="1">
      <c r="A13" t="s" s="10">
        <v>687</v>
      </c>
      <c r="B13" t="s" s="10">
        <v>688</v>
      </c>
      <c r="C13" s="23">
        <f>IF(VLOOKUP($B13,'Multi_Rent'!$B$2:$R$139,2,FALSE)="","",VLOOKUP($B13,'Multi_Rent'!$B$2:$R$139,2,FALSE))</f>
        <v>17.9833841804656</v>
      </c>
      <c r="D13" s="23">
        <f>IF(VLOOKUP($B13,'Multi_Sharpe'!$B$2:$R$139,2,FALSE)&gt;0,VLOOKUP($B13,'Multi_Sharpe'!$B$2:$R$139,2,FALSE)," ")</f>
        <v>0.5013623936830151</v>
      </c>
      <c r="E13" s="23">
        <f>IF(VLOOKUP($B13,'Multi_Rent'!$B$2:$R$139,3,FALSE)="","",VLOOKUP($B13,'Multi_Rent'!$B$2:$R$139,3,FALSE))</f>
        <v>15.1480094381315</v>
      </c>
      <c r="F13" s="23">
        <f>IF(VLOOKUP($B13,'Multi_Sharpe'!$B$2:$R$139,3,FALSE)&gt;0,VLOOKUP($B13,'Multi_Sharpe'!$B$2:$R$139,3,FALSE)," ")</f>
        <v>0.380640370877859</v>
      </c>
      <c r="G13" s="23">
        <f>IF(VLOOKUP($B13,'Multi_Rent'!$B$2:$R$139,4,FALSE)="","",VLOOKUP($B13,'Multi_Rent'!$B$2:$R$139,4,FALSE))</f>
        <v>18.1403375909265</v>
      </c>
      <c r="H13" s="23">
        <f>IF(VLOOKUP($B13,'Multi_Sharpe'!$B$2:$R$139,4,FALSE)&gt;0,VLOOKUP($B13,'Multi_Sharpe'!$B$2:$R$139,4,FALSE)," ")</f>
        <v>0.698125796236915</v>
      </c>
      <c r="I13" s="23">
        <f>IF(VLOOKUP($B13,'Multi_Rent'!$B$2:$R$139,5,FALSE)="","",VLOOKUP($B13,'Multi_Rent'!$B$2:$R$139,5,FALSE))</f>
        <v>15.477010017626</v>
      </c>
      <c r="J13" s="23">
        <f>IF(VLOOKUP($B13,'Multi_Sharpe'!$B$2:$R$139,5,FALSE)&gt;0,VLOOKUP($B13,'Multi_Sharpe'!$B$2:$R$139,5,FALSE)," ")</f>
        <v>0.459317451170134</v>
      </c>
      <c r="K13" s="23">
        <f>IF(VLOOKUP($B13,'Multi_Rent'!$B$2:$R$139,6,FALSE)="","",VLOOKUP($B13,'Multi_Rent'!$B$2:$R$139,6,FALSE))</f>
        <v>21.1162395103054</v>
      </c>
      <c r="L13" s="23">
        <f>IF(VLOOKUP($B13,'Multi_Sharpe'!$B$2:$R$139,6,FALSE)&gt;0,VLOOKUP($B13,'Multi_Sharpe'!$B$2:$R$139,6,FALSE)," ")</f>
        <v>0.681762311075064</v>
      </c>
      <c r="M13" s="23">
        <f>IF(VLOOKUP($B13,'Multi_Rent'!$B$2:$R$139,7,FALSE)="","",VLOOKUP($B13,'Multi_Rent'!$B$2:$R$139,7,FALSE))</f>
        <v>18.3947243856997</v>
      </c>
      <c r="N13" s="23">
        <f>IF(VLOOKUP($B13,'Multi_Sharpe'!$B$2:$R$139,7,FALSE)&gt;0,VLOOKUP($B13,'Multi_Sharpe'!$B$2:$R$139,7,FALSE)," ")</f>
        <v>0.573483598758422</v>
      </c>
      <c r="O13" s="23">
        <f>IF(VLOOKUP($B13,'Multi_Rent'!$B$2:$R$139,8,FALSE)="","",VLOOKUP($B13,'Multi_Rent'!$B$2:$R$139,8,FALSE))</f>
        <v>26.6830809106027</v>
      </c>
      <c r="P13" s="23">
        <f>IF(VLOOKUP($B13,'Multi_Sharpe'!$B$2:$R$139,8,FALSE)&gt;0,VLOOKUP($B13,'Multi_Sharpe'!$B$2:$R$139,8,FALSE)," ")</f>
        <v>0.94361136000912</v>
      </c>
      <c r="Q13" s="23">
        <f>IF(VLOOKUP($B13,'Multi_Rent'!$B$2:$R$139,9,FALSE)="","",VLOOKUP($B13,'Multi_Rent'!$B$2:$R$139,9,FALSE))</f>
        <v>21.6811774896559</v>
      </c>
      <c r="R13" s="23">
        <f>IF(VLOOKUP($B13,'Multi_Sharpe'!$B$2:$R$139,9,FALSE)&gt;0,VLOOKUP($B13,'Multi_Sharpe'!$B$2:$R$139,9,FALSE)," ")</f>
        <v>0.723252481923841</v>
      </c>
      <c r="S13" s="23">
        <f>IF(VLOOKUP($B13,'Multi_Rent'!$B$2:$R$139,10,FALSE)="","",VLOOKUP($B13,'Multi_Rent'!$B$2:$R$139,10,FALSE))</f>
        <v>25.8409322819713</v>
      </c>
      <c r="T13" s="23">
        <f>IF(VLOOKUP($B13,'Multi_Sharpe'!$B$2:$R$139,10,FALSE)&gt;0,VLOOKUP($B13,'Multi_Sharpe'!$B$2:$R$139,10,FALSE)," ")</f>
        <v>0.912280000523633</v>
      </c>
      <c r="U13" s="23">
        <f>IF(VLOOKUP($B13,'Multi_Rent'!$B$2:$R$139,11,FALSE)="","",VLOOKUP($B13,'Multi_Rent'!$B$2:$R$139,11,FALSE))</f>
        <v>31.7878140011483</v>
      </c>
      <c r="V13" s="23">
        <f>IF(VLOOKUP($B13,'Multi_Sharpe'!$B$2:$R$139,11,FALSE)&gt;0,VLOOKUP($B13,'Multi_Sharpe'!$B$2:$R$139,11,FALSE)," ")</f>
        <v>1.09896334278282</v>
      </c>
      <c r="W13" s="23">
        <f>IF(VLOOKUP($B13,'Multi_Rent'!$B$2:$R$139,12,FALSE)="","",VLOOKUP($B13,'Multi_Rent'!$B$2:$R$139,12,FALSE))</f>
        <v>23.174880187872</v>
      </c>
      <c r="X13" s="23">
        <f>IF(VLOOKUP($B13,'Multi_Sharpe'!$B$2:$R$139,12,FALSE)&gt;0,VLOOKUP($B13,'Multi_Sharpe'!$B$2:$R$139,12,FALSE)," ")</f>
        <v>0.752196890022483</v>
      </c>
      <c r="Y13" s="23">
        <f>IF(VLOOKUP($B13,'Multi_Rent'!$B$2:$R$139,13,FALSE)="","",VLOOKUP($B13,'Multi_Rent'!$B$2:$R$139,13,FALSE))</f>
        <v>37.0334585077237</v>
      </c>
      <c r="Z13" s="23">
        <f>IF(VLOOKUP($B13,'Multi_Sharpe'!$B$2:$R$139,13,FALSE)&gt;0,VLOOKUP($B13,'Multi_Sharpe'!$B$2:$R$139,13,FALSE)," ")</f>
        <v>1.35499826708957</v>
      </c>
      <c r="AA13" s="23">
        <f>IF(VLOOKUP($B13,'Multi_Rent'!$B$2:$R$139,14,FALSE)="","",VLOOKUP($B13,'Multi_Rent'!$B$2:$R$139,14,FALSE))</f>
        <v>39.6498357493501</v>
      </c>
      <c r="AB13" s="23">
        <f>IF(VLOOKUP($B13,'Multi_Sharpe'!$B$2:$R$139,14,FALSE)&gt;0,VLOOKUP($B13,'Multi_Sharpe'!$B$2:$R$139,14,FALSE)," ")</f>
        <v>1.41541563629583</v>
      </c>
      <c r="AC13" s="23">
        <f>IF(VLOOKUP($B13,'Multi_Rent'!$B$2:$R$139,15,FALSE)="","",VLOOKUP($B13,'Multi_Rent'!$B$2:$R$139,15,FALSE))</f>
        <v>35.8421517157641</v>
      </c>
      <c r="AD13" s="23">
        <f>IF(VLOOKUP($B13,'Multi_Sharpe'!$B$2:$R$139,15,FALSE)&gt;0,VLOOKUP($B13,'Multi_Sharpe'!$B$2:$R$139,15,FALSE)," ")</f>
        <v>1.13923115482887</v>
      </c>
      <c r="AE13" s="23">
        <f>IF(VLOOKUP($B13,'Multi_Rent'!$B$2:$R$139,16,FALSE)="","",VLOOKUP($B13,'Multi_Rent'!$B$2:$R$139,16,FALSE))</f>
        <v>24.098124495913</v>
      </c>
      <c r="AF13" s="23">
        <f>IF(VLOOKUP($B13,'Multi_Sharpe'!$B$2:$R$139,16,FALSE)&gt;0,VLOOKUP($B13,'Multi_Sharpe'!$B$2:$R$139,16,FALSE)," ")</f>
        <v>0.649786794354823</v>
      </c>
      <c r="AG13" s="23">
        <f>IF(VLOOKUP($B13,'Multi_Rent'!$B$2:$R$139,17,FALSE)="","",VLOOKUP($B13,'Multi_Rent'!$B$2:$R$139,17,FALSE))</f>
        <v>20.0490931655159</v>
      </c>
      <c r="AH13" s="23">
        <f>IF(VLOOKUP($B13,'Multi_Sharpe'!$B$2:$R$139,17,FALSE)&gt;0,VLOOKUP($B13,'Multi_Sharpe'!$B$2:$R$139,17,FALSE)," ")</f>
        <v>0.461742151042453</v>
      </c>
    </row>
    <row r="14" ht="15" customHeight="1">
      <c r="A14" t="s" s="10">
        <v>689</v>
      </c>
      <c r="B14" t="s" s="10">
        <v>690</v>
      </c>
      <c r="C14" s="23">
        <f>IF(VLOOKUP($B14,'Multi_Rent'!$B$2:$R$139,2,FALSE)="","",VLOOKUP($B14,'Multi_Rent'!$B$2:$R$139,2,FALSE))</f>
        <v>17.8674443793587</v>
      </c>
      <c r="D14" s="23">
        <f>IF(VLOOKUP($B14,'Multi_Sharpe'!$B$2:$R$139,2,FALSE)&gt;0,VLOOKUP($B14,'Multi_Sharpe'!$B$2:$R$139,2,FALSE)," ")</f>
        <v>0.755386464268634</v>
      </c>
      <c r="E14" s="23">
        <f>IF(VLOOKUP($B14,'Multi_Rent'!$B$2:$R$139,3,FALSE)="","",VLOOKUP($B14,'Multi_Rent'!$B$2:$R$139,3,FALSE))</f>
        <v>11.4328109278797</v>
      </c>
      <c r="F14" s="23">
        <f>IF(VLOOKUP($B14,'Multi_Sharpe'!$B$2:$R$139,3,FALSE)&gt;0,VLOOKUP($B14,'Multi_Sharpe'!$B$2:$R$139,3,FALSE)," ")</f>
        <v>0.282827802550265</v>
      </c>
      <c r="G14" s="23">
        <f>IF(VLOOKUP($B14,'Multi_Rent'!$B$2:$R$139,4,FALSE)="","",VLOOKUP($B14,'Multi_Rent'!$B$2:$R$139,4,FALSE))</f>
        <v>12.5641303415293</v>
      </c>
      <c r="H14" s="23">
        <f>IF(VLOOKUP($B14,'Multi_Sharpe'!$B$2:$R$139,4,FALSE)&gt;0,VLOOKUP($B14,'Multi_Sharpe'!$B$2:$R$139,4,FALSE)," ")</f>
        <v>0.528466608582244</v>
      </c>
      <c r="I14" s="23">
        <f>IF(VLOOKUP($B14,'Multi_Rent'!$B$2:$R$139,5,FALSE)="","",VLOOKUP($B14,'Multi_Rent'!$B$2:$R$139,5,FALSE))</f>
        <v>7.10532129003401</v>
      </c>
      <c r="J14" s="23">
        <f>IF(VLOOKUP($B14,'Multi_Sharpe'!$B$2:$R$139,5,FALSE)&gt;0,VLOOKUP($B14,'Multi_Sharpe'!$B$2:$R$139,5,FALSE)," ")</f>
        <v>0.0324463704969697</v>
      </c>
      <c r="K14" s="23">
        <f>IF(VLOOKUP($B14,'Multi_Rent'!$B$2:$R$139,6,FALSE)="","",VLOOKUP($B14,'Multi_Rent'!$B$2:$R$139,6,FALSE))</f>
        <v>10.8625326923533</v>
      </c>
      <c r="L14" s="23">
        <f>IF(VLOOKUP($B14,'Multi_Sharpe'!$B$2:$R$139,6,FALSE)&gt;0,VLOOKUP($B14,'Multi_Sharpe'!$B$2:$R$139,6,FALSE)," ")</f>
        <v>0.417773131536569</v>
      </c>
      <c r="M14" s="23">
        <f>IF(VLOOKUP($B14,'Multi_Rent'!$B$2:$R$139,7,FALSE)="","",VLOOKUP($B14,'Multi_Rent'!$B$2:$R$139,7,FALSE))</f>
        <v>8.104253786421589</v>
      </c>
      <c r="N14" s="23">
        <f>IF(VLOOKUP($B14,'Multi_Sharpe'!$B$2:$R$139,7,FALSE)&gt;0,VLOOKUP($B14,'Multi_Sharpe'!$B$2:$R$139,7,FALSE)," ")</f>
        <v>0.223009630781303</v>
      </c>
      <c r="O14" s="23">
        <f>IF(VLOOKUP($B14,'Multi_Rent'!$B$2:$R$139,8,FALSE)="","",VLOOKUP($B14,'Multi_Rent'!$B$2:$R$139,8,FALSE))</f>
        <v>13.1046593327439</v>
      </c>
      <c r="P14" s="23">
        <f>IF(VLOOKUP($B14,'Multi_Sharpe'!$B$2:$R$139,8,FALSE)&gt;0,VLOOKUP($B14,'Multi_Sharpe'!$B$2:$R$139,8,FALSE)," ")</f>
        <v>0.729488133428193</v>
      </c>
      <c r="Q14" s="23">
        <f>IF(VLOOKUP($B14,'Multi_Rent'!$B$2:$R$139,9,FALSE)="","",VLOOKUP($B14,'Multi_Rent'!$B$2:$R$139,9,FALSE))</f>
        <v>10.0666543769337</v>
      </c>
      <c r="R14" s="23">
        <f>IF(VLOOKUP($B14,'Multi_Sharpe'!$B$2:$R$139,9,FALSE)&gt;0,VLOOKUP($B14,'Multi_Sharpe'!$B$2:$R$139,9,FALSE)," ")</f>
        <v>0.515008262494613</v>
      </c>
      <c r="S14" s="23">
        <f>IF(VLOOKUP($B14,'Multi_Rent'!$B$2:$R$139,10,FALSE)="","",VLOOKUP($B14,'Multi_Rent'!$B$2:$R$139,10,FALSE))</f>
        <v>12.1548621797557</v>
      </c>
      <c r="T14" s="23">
        <f>IF(VLOOKUP($B14,'Multi_Sharpe'!$B$2:$R$139,10,FALSE)&gt;0,VLOOKUP($B14,'Multi_Sharpe'!$B$2:$R$139,10,FALSE)," ")</f>
        <v>0.728698493736074</v>
      </c>
      <c r="U14" s="23">
        <f>IF(VLOOKUP($B14,'Multi_Rent'!$B$2:$R$139,11,FALSE)="","",VLOOKUP($B14,'Multi_Rent'!$B$2:$R$139,11,FALSE))</f>
        <v>11.9843104574877</v>
      </c>
      <c r="V14" s="23">
        <f>IF(VLOOKUP($B14,'Multi_Sharpe'!$B$2:$R$139,11,FALSE)&gt;0,VLOOKUP($B14,'Multi_Sharpe'!$B$2:$R$139,11,FALSE)," ")</f>
        <v>0.7278068550386581</v>
      </c>
      <c r="W14" s="23">
        <f>IF(VLOOKUP($B14,'Multi_Rent'!$B$2:$R$139,12,FALSE)="","",VLOOKUP($B14,'Multi_Rent'!$B$2:$R$139,12,FALSE))</f>
        <v>7.15566436384387</v>
      </c>
      <c r="X14" s="23">
        <f>IF(VLOOKUP($B14,'Multi_Sharpe'!$B$2:$R$139,12,FALSE)&gt;0,VLOOKUP($B14,'Multi_Sharpe'!$B$2:$R$139,12,FALSE)," ")</f>
        <v>0.251890468307909</v>
      </c>
      <c r="Y14" s="23">
        <f>IF(VLOOKUP($B14,'Multi_Rent'!$B$2:$R$139,13,FALSE)="","",VLOOKUP($B14,'Multi_Rent'!$B$2:$R$139,13,FALSE))</f>
        <v>5.00200092168208</v>
      </c>
      <c r="Z14" s="23">
        <f>IF(VLOOKUP($B14,'Multi_Sharpe'!$B$2:$R$139,13,FALSE)&gt;0,VLOOKUP($B14,'Multi_Sharpe'!$B$2:$R$139,13,FALSE)," ")</f>
        <v>0.0290086907540841</v>
      </c>
      <c r="AA14" s="23">
        <f>IF(VLOOKUP($B14,'Multi_Rent'!$B$2:$R$139,14,FALSE)="","",VLOOKUP($B14,'Multi_Rent'!$B$2:$R$139,14,FALSE))</f>
        <v>2.19679361314575</v>
      </c>
      <c r="AB14" t="s" s="26">
        <f>IF(VLOOKUP($B14,'Multi_Sharpe'!$B$2:$R$139,14,FALSE)&gt;0,VLOOKUP($B14,'Multi_Sharpe'!$B$2:$R$139,14,FALSE)," ")</f>
        <v>361</v>
      </c>
      <c r="AC14" s="23">
        <f>IF(VLOOKUP($B14,'Multi_Rent'!$B$2:$R$139,15,FALSE)="","",VLOOKUP($B14,'Multi_Rent'!$B$2:$R$139,15,FALSE))</f>
        <v>4.82416812706041</v>
      </c>
      <c r="AD14" t="s" s="26">
        <f>IF(VLOOKUP($B14,'Multi_Sharpe'!$B$2:$R$139,15,FALSE)&gt;0,VLOOKUP($B14,'Multi_Sharpe'!$B$2:$R$139,15,FALSE)," ")</f>
        <v>361</v>
      </c>
      <c r="AE14" s="23">
        <f>IF(VLOOKUP($B14,'Multi_Rent'!$B$2:$R$139,16,FALSE)="","",VLOOKUP($B14,'Multi_Rent'!$B$2:$R$139,16,FALSE))</f>
        <v>1.84109513433039</v>
      </c>
      <c r="AF14" t="s" s="26">
        <f>IF(VLOOKUP($B14,'Multi_Sharpe'!$B$2:$R$139,16,FALSE)&gt;0,VLOOKUP($B14,'Multi_Sharpe'!$B$2:$R$139,16,FALSE)," ")</f>
        <v>361</v>
      </c>
      <c r="AG14" s="23">
        <f>IF(VLOOKUP($B14,'Multi_Rent'!$B$2:$R$139,17,FALSE)="","",VLOOKUP($B14,'Multi_Rent'!$B$2:$R$139,17,FALSE))</f>
        <v>6.35437997707953</v>
      </c>
      <c r="AH14" t="s" s="26">
        <f>IF(VLOOKUP($B14,'Multi_Sharpe'!$B$2:$R$139,17,FALSE)&gt;0,VLOOKUP($B14,'Multi_Sharpe'!$B$2:$R$139,17,FALSE)," ")</f>
        <v>361</v>
      </c>
    </row>
    <row r="15" ht="15" customHeight="1">
      <c r="A15" t="s" s="10">
        <v>691</v>
      </c>
      <c r="B15" t="s" s="10">
        <v>692</v>
      </c>
      <c r="C15" s="23">
        <f>IF(VLOOKUP($B15,'Multi_Rent'!$B$2:$R$139,2,FALSE)="","",VLOOKUP($B15,'Multi_Rent'!$B$2:$R$139,2,FALSE))</f>
        <v>17.4374645789059</v>
      </c>
      <c r="D15" s="23">
        <f>IF(VLOOKUP($B15,'Multi_Sharpe'!$B$2:$R$139,2,FALSE)&gt;0,VLOOKUP($B15,'Multi_Sharpe'!$B$2:$R$139,2,FALSE)," ")</f>
        <v>2.10299697843049</v>
      </c>
      <c r="E15" s="23">
        <f>IF(VLOOKUP($B15,'Multi_Rent'!$B$2:$R$139,3,FALSE)="","",VLOOKUP($B15,'Multi_Rent'!$B$2:$R$139,3,FALSE))</f>
        <v>15.3249215537229</v>
      </c>
      <c r="F15" s="23">
        <f>IF(VLOOKUP($B15,'Multi_Sharpe'!$B$2:$R$139,3,FALSE)&gt;0,VLOOKUP($B15,'Multi_Sharpe'!$B$2:$R$139,3,FALSE)," ")</f>
        <v>1.85101810141093</v>
      </c>
      <c r="G15" s="23">
        <f>IF(VLOOKUP($B15,'Multi_Rent'!$B$2:$R$139,4,FALSE)="","",VLOOKUP($B15,'Multi_Rent'!$B$2:$R$139,4,FALSE))</f>
        <v>14.1854189372656</v>
      </c>
      <c r="H15" s="23">
        <f>IF(VLOOKUP($B15,'Multi_Sharpe'!$B$2:$R$139,4,FALSE)&gt;0,VLOOKUP($B15,'Multi_Sharpe'!$B$2:$R$139,4,FALSE)," ")</f>
        <v>0.7935925028766601</v>
      </c>
      <c r="I15" s="23">
        <f>IF(VLOOKUP($B15,'Multi_Rent'!$B$2:$R$139,5,FALSE)="","",VLOOKUP($B15,'Multi_Rent'!$B$2:$R$139,5,FALSE))</f>
        <v>8.867283635369111</v>
      </c>
      <c r="J15" s="23">
        <f>IF(VLOOKUP($B15,'Multi_Sharpe'!$B$2:$R$139,5,FALSE)&gt;0,VLOOKUP($B15,'Multi_Sharpe'!$B$2:$R$139,5,FALSE)," ")</f>
        <v>0.35930933222339</v>
      </c>
      <c r="K15" s="23">
        <f>IF(VLOOKUP($B15,'Multi_Rent'!$B$2:$R$139,6,FALSE)="","",VLOOKUP($B15,'Multi_Rent'!$B$2:$R$139,6,FALSE))</f>
        <v>8.7121872497578</v>
      </c>
      <c r="L15" s="23">
        <f>IF(VLOOKUP($B15,'Multi_Sharpe'!$B$2:$R$139,6,FALSE)&gt;0,VLOOKUP($B15,'Multi_Sharpe'!$B$2:$R$139,6,FALSE)," ")</f>
        <v>0.441955994093807</v>
      </c>
      <c r="M15" s="23">
        <f>IF(VLOOKUP($B15,'Multi_Rent'!$B$2:$R$139,7,FALSE)="","",VLOOKUP($B15,'Multi_Rent'!$B$2:$R$139,7,FALSE))</f>
        <v>5.55990674519042</v>
      </c>
      <c r="N15" s="23">
        <f>IF(VLOOKUP($B15,'Multi_Sharpe'!$B$2:$R$139,7,FALSE)&gt;0,VLOOKUP($B15,'Multi_Sharpe'!$B$2:$R$139,7,FALSE)," ")</f>
        <v>0.0140805984252135</v>
      </c>
      <c r="O15" s="23">
        <f>IF(VLOOKUP($B15,'Multi_Rent'!$B$2:$R$139,8,FALSE)="","",VLOOKUP($B15,'Multi_Rent'!$B$2:$R$139,8,FALSE))</f>
        <v>6.85271529285829</v>
      </c>
      <c r="P15" s="23">
        <f>IF(VLOOKUP($B15,'Multi_Sharpe'!$B$2:$R$139,8,FALSE)&gt;0,VLOOKUP($B15,'Multi_Sharpe'!$B$2:$R$139,8,FALSE)," ")</f>
        <v>0.344391239347624</v>
      </c>
      <c r="Q15" s="23">
        <f>IF(VLOOKUP($B15,'Multi_Rent'!$B$2:$R$139,9,FALSE)="","",VLOOKUP($B15,'Multi_Rent'!$B$2:$R$139,9,FALSE))</f>
        <v>4.90825289976777</v>
      </c>
      <c r="R15" s="23">
        <f>IF(VLOOKUP($B15,'Multi_Sharpe'!$B$2:$R$139,9,FALSE)&gt;0,VLOOKUP($B15,'Multi_Sharpe'!$B$2:$R$139,9,FALSE)," ")</f>
        <v>0.0494585416431698</v>
      </c>
      <c r="S15" s="23">
        <f>IF(VLOOKUP($B15,'Multi_Rent'!$B$2:$R$139,10,FALSE)="","",VLOOKUP($B15,'Multi_Rent'!$B$2:$R$139,10,FALSE))</f>
        <v>4.94649737236403</v>
      </c>
      <c r="T15" s="23">
        <f>IF(VLOOKUP($B15,'Multi_Sharpe'!$B$2:$R$139,10,FALSE)&gt;0,VLOOKUP($B15,'Multi_Sharpe'!$B$2:$R$139,10,FALSE)," ")</f>
        <v>0.109958887199701</v>
      </c>
      <c r="U15" s="23">
        <f>IF(VLOOKUP($B15,'Multi_Rent'!$B$2:$R$139,11,FALSE)="","",VLOOKUP($B15,'Multi_Rent'!$B$2:$R$139,11,FALSE))</f>
        <v>4.20542462185658</v>
      </c>
      <c r="V15" t="s" s="26">
        <f>IF(VLOOKUP($B15,'Multi_Sharpe'!$B$2:$R$139,11,FALSE)&gt;0,VLOOKUP($B15,'Multi_Sharpe'!$B$2:$R$139,11,FALSE)," ")</f>
        <v>361</v>
      </c>
      <c r="W15" s="23">
        <f>IF(VLOOKUP($B15,'Multi_Rent'!$B$2:$R$139,12,FALSE)="","",VLOOKUP($B15,'Multi_Rent'!$B$2:$R$139,12,FALSE))</f>
        <v>4.01452711437029</v>
      </c>
      <c r="X15" t="s" s="26">
        <f>IF(VLOOKUP($B15,'Multi_Sharpe'!$B$2:$R$139,12,FALSE)&gt;0,VLOOKUP($B15,'Multi_Sharpe'!$B$2:$R$139,12,FALSE)," ")</f>
        <v>361</v>
      </c>
      <c r="Y15" s="23">
        <f>IF(VLOOKUP($B15,'Multi_Rent'!$B$2:$R$139,13,FALSE)="","",VLOOKUP($B15,'Multi_Rent'!$B$2:$R$139,13,FALSE))</f>
        <v>5.14448561831944</v>
      </c>
      <c r="Z15" s="23">
        <f>IF(VLOOKUP($B15,'Multi_Sharpe'!$B$2:$R$139,13,FALSE)&gt;0,VLOOKUP($B15,'Multi_Sharpe'!$B$2:$R$139,13,FALSE)," ")</f>
        <v>0.0836236770922538</v>
      </c>
      <c r="AA15" s="23">
        <f>IF(VLOOKUP($B15,'Multi_Rent'!$B$2:$R$139,14,FALSE)="","",VLOOKUP($B15,'Multi_Rent'!$B$2:$R$139,14,FALSE))</f>
        <v>6.10336063613879</v>
      </c>
      <c r="AB15" s="23">
        <f>IF(VLOOKUP($B15,'Multi_Sharpe'!$B$2:$R$139,14,FALSE)&gt;0,VLOOKUP($B15,'Multi_Sharpe'!$B$2:$R$139,14,FALSE)," ")</f>
        <v>0.168104186974262</v>
      </c>
      <c r="AC15" s="23">
        <f>IF(VLOOKUP($B15,'Multi_Rent'!$B$2:$R$139,15,FALSE)="","",VLOOKUP($B15,'Multi_Rent'!$B$2:$R$139,15,FALSE))</f>
        <v>6.93723292168027</v>
      </c>
      <c r="AD15" s="23">
        <f>IF(VLOOKUP($B15,'Multi_Sharpe'!$B$2:$R$139,15,FALSE)&gt;0,VLOOKUP($B15,'Multi_Sharpe'!$B$2:$R$139,15,FALSE)," ")</f>
        <v>0.195763027008985</v>
      </c>
      <c r="AE15" s="23">
        <f>IF(VLOOKUP($B15,'Multi_Rent'!$B$2:$R$139,16,FALSE)="","",VLOOKUP($B15,'Multi_Rent'!$B$2:$R$139,16,FALSE))</f>
        <v>6.74928559576344</v>
      </c>
      <c r="AF15" s="23">
        <f>IF(VLOOKUP($B15,'Multi_Sharpe'!$B$2:$R$139,16,FALSE)&gt;0,VLOOKUP($B15,'Multi_Sharpe'!$B$2:$R$139,16,FALSE)," ")</f>
        <v>0.0533254282892323</v>
      </c>
      <c r="AG15" s="23">
        <f>IF(VLOOKUP($B15,'Multi_Rent'!$B$2:$R$139,17,FALSE)="","",VLOOKUP($B15,'Multi_Rent'!$B$2:$R$139,17,FALSE))</f>
        <v>9.77761741602232</v>
      </c>
      <c r="AH15" s="23">
        <f>IF(VLOOKUP($B15,'Multi_Sharpe'!$B$2:$R$139,17,FALSE)&gt;0,VLOOKUP($B15,'Multi_Sharpe'!$B$2:$R$139,17,FALSE)," ")</f>
        <v>0.525198927808383</v>
      </c>
    </row>
    <row r="16" ht="15" customHeight="1">
      <c r="A16" t="s" s="10">
        <v>693</v>
      </c>
      <c r="B16" t="s" s="10">
        <v>694</v>
      </c>
      <c r="C16" s="23">
        <f>IF(VLOOKUP($B16,'Multi_Rent'!$B$2:$R$139,2,FALSE)="","",VLOOKUP($B16,'Multi_Rent'!$B$2:$R$139,2,FALSE))</f>
        <v>16.3478401420787</v>
      </c>
      <c r="D16" s="23">
        <f>IF(VLOOKUP($B16,'Multi_Sharpe'!$B$2:$R$139,2,FALSE)&gt;0,VLOOKUP($B16,'Multi_Sharpe'!$B$2:$R$139,2,FALSE)," ")</f>
        <v>1.73140759040842</v>
      </c>
      <c r="E16" s="23">
        <f>IF(VLOOKUP($B16,'Multi_Rent'!$B$2:$R$139,3,FALSE)="","",VLOOKUP($B16,'Multi_Rent'!$B$2:$R$139,3,FALSE))</f>
        <v>15.2724316921063</v>
      </c>
      <c r="F16" s="23">
        <f>IF(VLOOKUP($B16,'Multi_Sharpe'!$B$2:$R$139,3,FALSE)&gt;0,VLOOKUP($B16,'Multi_Sharpe'!$B$2:$R$139,3,FALSE)," ")</f>
        <v>1.7042077761041</v>
      </c>
      <c r="G16" s="23">
        <f>IF(VLOOKUP($B16,'Multi_Rent'!$B$2:$R$139,4,FALSE)="","",VLOOKUP($B16,'Multi_Rent'!$B$2:$R$139,4,FALSE))</f>
        <v>14.9176531196533</v>
      </c>
      <c r="H16" s="23">
        <f>IF(VLOOKUP($B16,'Multi_Sharpe'!$B$2:$R$139,4,FALSE)&gt;0,VLOOKUP($B16,'Multi_Sharpe'!$B$2:$R$139,4,FALSE)," ")</f>
        <v>0.954652920668854</v>
      </c>
      <c r="I16" s="23">
        <f>IF(VLOOKUP($B16,'Multi_Rent'!$B$2:$R$139,5,FALSE)="","",VLOOKUP($B16,'Multi_Rent'!$B$2:$R$139,5,FALSE))</f>
        <v>7.87911088018891</v>
      </c>
      <c r="J16" s="23">
        <f>IF(VLOOKUP($B16,'Multi_Sharpe'!$B$2:$R$139,5,FALSE)&gt;0,VLOOKUP($B16,'Multi_Sharpe'!$B$2:$R$139,5,FALSE)," ")</f>
        <v>0.148534769968168</v>
      </c>
      <c r="K16" s="23">
        <f>IF(VLOOKUP($B16,'Multi_Rent'!$B$2:$R$139,6,FALSE)="","",VLOOKUP($B16,'Multi_Rent'!$B$2:$R$139,6,FALSE))</f>
        <v>10.3810192109501</v>
      </c>
      <c r="L16" s="23">
        <f>IF(VLOOKUP($B16,'Multi_Sharpe'!$B$2:$R$139,6,FALSE)&gt;0,VLOOKUP($B16,'Multi_Sharpe'!$B$2:$R$139,6,FALSE)," ")</f>
        <v>0.533118949725039</v>
      </c>
      <c r="M16" s="23">
        <f>IF(VLOOKUP($B16,'Multi_Rent'!$B$2:$R$139,7,FALSE)="","",VLOOKUP($B16,'Multi_Rent'!$B$2:$R$139,7,FALSE))</f>
        <v>10.6090006616481</v>
      </c>
      <c r="N16" s="23">
        <f>IF(VLOOKUP($B16,'Multi_Sharpe'!$B$2:$R$139,7,FALSE)&gt;0,VLOOKUP($B16,'Multi_Sharpe'!$B$2:$R$139,7,FALSE)," ")</f>
        <v>0.617223684076366</v>
      </c>
      <c r="O16" s="23">
        <f>IF(VLOOKUP($B16,'Multi_Rent'!$B$2:$R$139,8,FALSE)="","",VLOOKUP($B16,'Multi_Rent'!$B$2:$R$139,8,FALSE))</f>
        <v>12.7263555393902</v>
      </c>
      <c r="P16" s="23">
        <f>IF(VLOOKUP($B16,'Multi_Sharpe'!$B$2:$R$139,8,FALSE)&gt;0,VLOOKUP($B16,'Multi_Sharpe'!$B$2:$R$139,8,FALSE)," ")</f>
        <v>0.907091147931222</v>
      </c>
      <c r="Q16" s="23">
        <f>IF(VLOOKUP($B16,'Multi_Rent'!$B$2:$R$139,9,FALSE)="","",VLOOKUP($B16,'Multi_Rent'!$B$2:$R$139,9,FALSE))</f>
        <v>11.0256140768262</v>
      </c>
      <c r="R16" s="23">
        <f>IF(VLOOKUP($B16,'Multi_Sharpe'!$B$2:$R$139,9,FALSE)&gt;0,VLOOKUP($B16,'Multi_Sharpe'!$B$2:$R$139,9,FALSE)," ")</f>
        <v>0.737221216045741</v>
      </c>
      <c r="S16" s="23">
        <f>IF(VLOOKUP($B16,'Multi_Rent'!$B$2:$R$139,10,FALSE)="","",VLOOKUP($B16,'Multi_Rent'!$B$2:$R$139,10,FALSE))</f>
        <v>12.203566403329</v>
      </c>
      <c r="T16" s="23">
        <f>IF(VLOOKUP($B16,'Multi_Sharpe'!$B$2:$R$139,10,FALSE)&gt;0,VLOOKUP($B16,'Multi_Sharpe'!$B$2:$R$139,10,FALSE)," ")</f>
        <v>0.905945942068114</v>
      </c>
      <c r="U16" s="23">
        <f>IF(VLOOKUP($B16,'Multi_Rent'!$B$2:$R$139,11,FALSE)="","",VLOOKUP($B16,'Multi_Rent'!$B$2:$R$139,11,FALSE))</f>
        <v>10.8631769516079</v>
      </c>
      <c r="V16" s="23">
        <f>IF(VLOOKUP($B16,'Multi_Sharpe'!$B$2:$R$139,11,FALSE)&gt;0,VLOOKUP($B16,'Multi_Sharpe'!$B$2:$R$139,11,FALSE)," ")</f>
        <v>0.798982082025771</v>
      </c>
      <c r="W16" s="23">
        <f>IF(VLOOKUP($B16,'Multi_Rent'!$B$2:$R$139,12,FALSE)="","",VLOOKUP($B16,'Multi_Rent'!$B$2:$R$139,12,FALSE))</f>
        <v>10.720854405834</v>
      </c>
      <c r="X16" s="23">
        <f>IF(VLOOKUP($B16,'Multi_Sharpe'!$B$2:$R$139,12,FALSE)&gt;0,VLOOKUP($B16,'Multi_Sharpe'!$B$2:$R$139,12,FALSE)," ")</f>
        <v>0.759068712051457</v>
      </c>
      <c r="Y16" s="23">
        <f>IF(VLOOKUP($B16,'Multi_Rent'!$B$2:$R$139,13,FALSE)="","",VLOOKUP($B16,'Multi_Rent'!$B$2:$R$139,13,FALSE))</f>
        <v>10.5551341164742</v>
      </c>
      <c r="Z16" s="23">
        <f>IF(VLOOKUP($B16,'Multi_Sharpe'!$B$2:$R$139,13,FALSE)&gt;0,VLOOKUP($B16,'Multi_Sharpe'!$B$2:$R$139,13,FALSE)," ")</f>
        <v>0.694184700420364</v>
      </c>
      <c r="AA16" s="23">
        <f>IF(VLOOKUP($B16,'Multi_Rent'!$B$2:$R$139,14,FALSE)="","",VLOOKUP($B16,'Multi_Rent'!$B$2:$R$139,14,FALSE))</f>
        <v>8.674872987168831</v>
      </c>
      <c r="AB16" s="23">
        <f>IF(VLOOKUP($B16,'Multi_Sharpe'!$B$2:$R$139,14,FALSE)&gt;0,VLOOKUP($B16,'Multi_Sharpe'!$B$2:$R$139,14,FALSE)," ")</f>
        <v>0.414726235560309</v>
      </c>
      <c r="AC16" s="23">
        <f>IF(VLOOKUP($B16,'Multi_Rent'!$B$2:$R$139,15,FALSE)="","",VLOOKUP($B16,'Multi_Rent'!$B$2:$R$139,15,FALSE))</f>
        <v>8.096206109975229</v>
      </c>
      <c r="AD16" s="23">
        <f>IF(VLOOKUP($B16,'Multi_Sharpe'!$B$2:$R$139,15,FALSE)&gt;0,VLOOKUP($B16,'Multi_Sharpe'!$B$2:$R$139,15,FALSE)," ")</f>
        <v>0.266649302597595</v>
      </c>
      <c r="AE16" s="23">
        <f>IF(VLOOKUP($B16,'Multi_Rent'!$B$2:$R$139,16,FALSE)="","",VLOOKUP($B16,'Multi_Rent'!$B$2:$R$139,16,FALSE))</f>
        <v>9.28293371980582</v>
      </c>
      <c r="AF16" s="23">
        <f>IF(VLOOKUP($B16,'Multi_Sharpe'!$B$2:$R$139,16,FALSE)&gt;0,VLOOKUP($B16,'Multi_Sharpe'!$B$2:$R$139,16,FALSE)," ")</f>
        <v>0.318076384445945</v>
      </c>
      <c r="AG16" s="23">
        <f>IF(VLOOKUP($B16,'Multi_Rent'!$B$2:$R$139,17,FALSE)="","",VLOOKUP($B16,'Multi_Rent'!$B$2:$R$139,17,FALSE))</f>
        <v>13.5543159726341</v>
      </c>
      <c r="AH16" s="23">
        <f>IF(VLOOKUP($B16,'Multi_Sharpe'!$B$2:$R$139,17,FALSE)&gt;0,VLOOKUP($B16,'Multi_Sharpe'!$B$2:$R$139,17,FALSE)," ")</f>
        <v>1.0734866936143</v>
      </c>
    </row>
    <row r="17" ht="15" customHeight="1">
      <c r="A17" t="s" s="10">
        <v>695</v>
      </c>
      <c r="B17" t="s" s="10">
        <v>696</v>
      </c>
      <c r="C17" s="23">
        <f>IF(VLOOKUP($B17,'Multi_Rent'!$B$2:$R$139,2,FALSE)="","",VLOOKUP($B17,'Multi_Rent'!$B$2:$R$139,2,FALSE))</f>
        <v>16.2316586133032</v>
      </c>
      <c r="D17" s="23">
        <f>IF(VLOOKUP($B17,'Multi_Sharpe'!$B$2:$R$139,2,FALSE)&gt;0,VLOOKUP($B17,'Multi_Sharpe'!$B$2:$R$139,2,FALSE)," ")</f>
        <v>1.36963261533768</v>
      </c>
      <c r="E17" s="23">
        <f>IF(VLOOKUP($B17,'Multi_Rent'!$B$2:$R$139,3,FALSE)="","",VLOOKUP($B17,'Multi_Rent'!$B$2:$R$139,3,FALSE))</f>
        <v>14.437238555233</v>
      </c>
      <c r="F17" s="23">
        <f>IF(VLOOKUP($B17,'Multi_Sharpe'!$B$2:$R$139,3,FALSE)&gt;0,VLOOKUP($B17,'Multi_Sharpe'!$B$2:$R$139,3,FALSE)," ")</f>
        <v>1.16297036086925</v>
      </c>
      <c r="G17" s="23">
        <f>IF(VLOOKUP($B17,'Multi_Rent'!$B$2:$R$139,4,FALSE)="","",VLOOKUP($B17,'Multi_Rent'!$B$2:$R$139,4,FALSE))</f>
        <v>14.2093838387272</v>
      </c>
      <c r="H17" s="23">
        <f>IF(VLOOKUP($B17,'Multi_Sharpe'!$B$2:$R$139,4,FALSE)&gt;0,VLOOKUP($B17,'Multi_Sharpe'!$B$2:$R$139,4,FALSE)," ")</f>
        <v>1.0409569170405</v>
      </c>
      <c r="I17" s="23">
        <f>IF(VLOOKUP($B17,'Multi_Rent'!$B$2:$R$139,5,FALSE)="","",VLOOKUP($B17,'Multi_Rent'!$B$2:$R$139,5,FALSE))</f>
        <v>11.873985137607</v>
      </c>
      <c r="J17" s="23">
        <f>IF(VLOOKUP($B17,'Multi_Sharpe'!$B$2:$R$139,5,FALSE)&gt;0,VLOOKUP($B17,'Multi_Sharpe'!$B$2:$R$139,5,FALSE)," ")</f>
        <v>0.94757636086729</v>
      </c>
      <c r="K17" s="23">
        <f>IF(VLOOKUP($B17,'Multi_Rent'!$B$2:$R$139,6,FALSE)="","",VLOOKUP($B17,'Multi_Rent'!$B$2:$R$139,6,FALSE))</f>
        <v>12.3685349454522</v>
      </c>
      <c r="L17" s="23">
        <f>IF(VLOOKUP($B17,'Multi_Sharpe'!$B$2:$R$139,6,FALSE)&gt;0,VLOOKUP($B17,'Multi_Sharpe'!$B$2:$R$139,6,FALSE)," ")</f>
        <v>1.18630397819176</v>
      </c>
      <c r="M17" s="23">
        <f>IF(VLOOKUP($B17,'Multi_Rent'!$B$2:$R$139,7,FALSE)="","",VLOOKUP($B17,'Multi_Rent'!$B$2:$R$139,7,FALSE))</f>
        <v>8.948819395743101</v>
      </c>
      <c r="N17" s="23">
        <f>IF(VLOOKUP($B17,'Multi_Sharpe'!$B$2:$R$139,7,FALSE)&gt;0,VLOOKUP($B17,'Multi_Sharpe'!$B$2:$R$139,7,FALSE)," ")</f>
        <v>0.699722286564364</v>
      </c>
      <c r="O17" s="23">
        <f>IF(VLOOKUP($B17,'Multi_Rent'!$B$2:$R$139,8,FALSE)="","",VLOOKUP($B17,'Multi_Rent'!$B$2:$R$139,8,FALSE))</f>
        <v>8.989196245130371</v>
      </c>
      <c r="P17" s="23">
        <f>IF(VLOOKUP($B17,'Multi_Sharpe'!$B$2:$R$139,8,FALSE)&gt;0,VLOOKUP($B17,'Multi_Sharpe'!$B$2:$R$139,8,FALSE)," ")</f>
        <v>0.805247949798137</v>
      </c>
      <c r="Q17" s="23">
        <f>IF(VLOOKUP($B17,'Multi_Rent'!$B$2:$R$139,9,FALSE)="","",VLOOKUP($B17,'Multi_Rent'!$B$2:$R$139,9,FALSE))</f>
        <v>6.75882535497034</v>
      </c>
      <c r="R17" s="23">
        <f>IF(VLOOKUP($B17,'Multi_Sharpe'!$B$2:$R$139,9,FALSE)&gt;0,VLOOKUP($B17,'Multi_Sharpe'!$B$2:$R$139,9,FALSE)," ")</f>
        <v>0.458253436787805</v>
      </c>
      <c r="S17" s="23">
        <f>IF(VLOOKUP($B17,'Multi_Rent'!$B$2:$R$139,10,FALSE)="","",VLOOKUP($B17,'Multi_Rent'!$B$2:$R$139,10,FALSE))</f>
        <v>7.29336250033759</v>
      </c>
      <c r="T17" s="23">
        <f>IF(VLOOKUP($B17,'Multi_Sharpe'!$B$2:$R$139,10,FALSE)&gt;0,VLOOKUP($B17,'Multi_Sharpe'!$B$2:$R$139,10,FALSE)," ")</f>
        <v>0.655522491848201</v>
      </c>
      <c r="U17" s="23">
        <f>IF(VLOOKUP($B17,'Multi_Rent'!$B$2:$R$139,11,FALSE)="","",VLOOKUP($B17,'Multi_Rent'!$B$2:$R$139,11,FALSE))</f>
        <v>6.62546371835373</v>
      </c>
      <c r="V17" s="23">
        <f>IF(VLOOKUP($B17,'Multi_Sharpe'!$B$2:$R$139,11,FALSE)&gt;0,VLOOKUP($B17,'Multi_Sharpe'!$B$2:$R$139,11,FALSE)," ")</f>
        <v>0.52607281213114</v>
      </c>
      <c r="W17" s="23">
        <f>IF(VLOOKUP($B17,'Multi_Rent'!$B$2:$R$139,12,FALSE)="","",VLOOKUP($B17,'Multi_Rent'!$B$2:$R$139,12,FALSE))</f>
        <v>7.50106256541365</v>
      </c>
      <c r="X17" s="23">
        <f>IF(VLOOKUP($B17,'Multi_Sharpe'!$B$2:$R$139,12,FALSE)&gt;0,VLOOKUP($B17,'Multi_Sharpe'!$B$2:$R$139,12,FALSE)," ")</f>
        <v>0.661952273357196</v>
      </c>
      <c r="Y17" s="23">
        <f>IF(VLOOKUP($B17,'Multi_Rent'!$B$2:$R$139,13,FALSE)="","",VLOOKUP($B17,'Multi_Rent'!$B$2:$R$139,13,FALSE))</f>
        <v>9.42667868741092</v>
      </c>
      <c r="Z17" s="23">
        <f>IF(VLOOKUP($B17,'Multi_Sharpe'!$B$2:$R$139,13,FALSE)&gt;0,VLOOKUP($B17,'Multi_Sharpe'!$B$2:$R$139,13,FALSE)," ")</f>
        <v>1.0046183138309</v>
      </c>
      <c r="AA17" s="23">
        <f>IF(VLOOKUP($B17,'Multi_Rent'!$B$2:$R$139,14,FALSE)="","",VLOOKUP($B17,'Multi_Rent'!$B$2:$R$139,14,FALSE))</f>
        <v>10.1047846551914</v>
      </c>
      <c r="AB17" s="23">
        <f>IF(VLOOKUP($B17,'Multi_Sharpe'!$B$2:$R$139,14,FALSE)&gt;0,VLOOKUP($B17,'Multi_Sharpe'!$B$2:$R$139,14,FALSE)," ")</f>
        <v>1.02389653542347</v>
      </c>
      <c r="AC17" s="23">
        <f>IF(VLOOKUP($B17,'Multi_Rent'!$B$2:$R$139,15,FALSE)="","",VLOOKUP($B17,'Multi_Rent'!$B$2:$R$139,15,FALSE))</f>
        <v>12.5964671515459</v>
      </c>
      <c r="AD17" s="23">
        <f>IF(VLOOKUP($B17,'Multi_Sharpe'!$B$2:$R$139,15,FALSE)&gt;0,VLOOKUP($B17,'Multi_Sharpe'!$B$2:$R$139,15,FALSE)," ")</f>
        <v>1.27917684289689</v>
      </c>
      <c r="AE17" s="23">
        <f>IF(VLOOKUP($B17,'Multi_Rent'!$B$2:$R$139,16,FALSE)="","",VLOOKUP($B17,'Multi_Rent'!$B$2:$R$139,16,FALSE))</f>
        <v>11.426619631005</v>
      </c>
      <c r="AF17" s="23">
        <f>IF(VLOOKUP($B17,'Multi_Sharpe'!$B$2:$R$139,16,FALSE)&gt;0,VLOOKUP($B17,'Multi_Sharpe'!$B$2:$R$139,16,FALSE)," ")</f>
        <v>0.931829259157154</v>
      </c>
      <c r="AG17" s="23">
        <f>IF(VLOOKUP($B17,'Multi_Rent'!$B$2:$R$139,17,FALSE)="","",VLOOKUP($B17,'Multi_Rent'!$B$2:$R$139,17,FALSE))</f>
        <v>12.6043457684243</v>
      </c>
      <c r="AH17" s="23">
        <f>IF(VLOOKUP($B17,'Multi_Sharpe'!$B$2:$R$139,17,FALSE)&gt;0,VLOOKUP($B17,'Multi_Sharpe'!$B$2:$R$139,17,FALSE)," ")</f>
        <v>1.06384325743313</v>
      </c>
    </row>
    <row r="18" ht="15" customHeight="1">
      <c r="A18" t="s" s="10">
        <v>697</v>
      </c>
      <c r="B18" t="s" s="10">
        <v>698</v>
      </c>
      <c r="C18" s="23">
        <f>IF(VLOOKUP($B18,'Multi_Rent'!$B$2:$R$139,2,FALSE)="","",VLOOKUP($B18,'Multi_Rent'!$B$2:$R$139,2,FALSE))</f>
        <v>15.9454078119647</v>
      </c>
      <c r="D18" s="23">
        <f>IF(VLOOKUP($B18,'Multi_Sharpe'!$B$2:$R$139,2,FALSE)&gt;0,VLOOKUP($B18,'Multi_Sharpe'!$B$2:$R$139,2,FALSE)," ")</f>
        <v>0.978612806059881</v>
      </c>
      <c r="E18" s="23">
        <f>IF(VLOOKUP($B18,'Multi_Rent'!$B$2:$R$139,3,FALSE)="","",VLOOKUP($B18,'Multi_Rent'!$B$2:$R$139,3,FALSE))</f>
        <v>15.7609155144448</v>
      </c>
      <c r="F18" s="23">
        <f>IF(VLOOKUP($B18,'Multi_Sharpe'!$B$2:$R$139,3,FALSE)&gt;0,VLOOKUP($B18,'Multi_Sharpe'!$B$2:$R$139,3,FALSE)," ")</f>
        <v>1.07186319473328</v>
      </c>
      <c r="G18" s="23">
        <f>IF(VLOOKUP($B18,'Multi_Rent'!$B$2:$R$139,4,FALSE)="","",VLOOKUP($B18,'Multi_Rent'!$B$2:$R$139,4,FALSE))</f>
        <v>18.1111005399526</v>
      </c>
      <c r="H18" s="23">
        <f>IF(VLOOKUP($B18,'Multi_Sharpe'!$B$2:$R$139,4,FALSE)&gt;0,VLOOKUP($B18,'Multi_Sharpe'!$B$2:$R$139,4,FALSE)," ")</f>
        <v>0.765411463518599</v>
      </c>
      <c r="I18" s="23">
        <f>IF(VLOOKUP($B18,'Multi_Rent'!$B$2:$R$139,5,FALSE)="","",VLOOKUP($B18,'Multi_Rent'!$B$2:$R$139,5,FALSE))</f>
        <v>7.7970031454309</v>
      </c>
      <c r="J18" s="23">
        <f>IF(VLOOKUP($B18,'Multi_Sharpe'!$B$2:$R$139,5,FALSE)&gt;0,VLOOKUP($B18,'Multi_Sharpe'!$B$2:$R$139,5,FALSE)," ")</f>
        <v>0.0838613911954441</v>
      </c>
      <c r="K18" s="23">
        <f>IF(VLOOKUP($B18,'Multi_Rent'!$B$2:$R$139,6,FALSE)="","",VLOOKUP($B18,'Multi_Rent'!$B$2:$R$139,6,FALSE))</f>
        <v>15.0169781423347</v>
      </c>
      <c r="L18" s="23">
        <f>IF(VLOOKUP($B18,'Multi_Sharpe'!$B$2:$R$139,6,FALSE)&gt;0,VLOOKUP($B18,'Multi_Sharpe'!$B$2:$R$139,6,FALSE)," ")</f>
        <v>0.62425464396756</v>
      </c>
      <c r="M18" s="23">
        <f>IF(VLOOKUP($B18,'Multi_Rent'!$B$2:$R$139,7,FALSE)="","",VLOOKUP($B18,'Multi_Rent'!$B$2:$R$139,7,FALSE))</f>
        <v>12.5937243838495</v>
      </c>
      <c r="N18" s="23">
        <f>IF(VLOOKUP($B18,'Multi_Sharpe'!$B$2:$R$139,7,FALSE)&gt;0,VLOOKUP($B18,'Multi_Sharpe'!$B$2:$R$139,7,FALSE)," ")</f>
        <v>0.491056156760678</v>
      </c>
      <c r="O18" s="23">
        <f>IF(VLOOKUP($B18,'Multi_Rent'!$B$2:$R$139,8,FALSE)="","",VLOOKUP($B18,'Multi_Rent'!$B$2:$R$139,8,FALSE))</f>
        <v>15.2286443505209</v>
      </c>
      <c r="P18" s="23">
        <f>IF(VLOOKUP($B18,'Multi_Sharpe'!$B$2:$R$139,8,FALSE)&gt;0,VLOOKUP($B18,'Multi_Sharpe'!$B$2:$R$139,8,FALSE)," ")</f>
        <v>0.682544110062914</v>
      </c>
      <c r="Q18" s="23">
        <f>IF(VLOOKUP($B18,'Multi_Rent'!$B$2:$R$139,9,FALSE)="","",VLOOKUP($B18,'Multi_Rent'!$B$2:$R$139,9,FALSE))</f>
        <v>14.4339779464541</v>
      </c>
      <c r="R18" s="23">
        <f>IF(VLOOKUP($B18,'Multi_Sharpe'!$B$2:$R$139,9,FALSE)&gt;0,VLOOKUP($B18,'Multi_Sharpe'!$B$2:$R$139,9,FALSE)," ")</f>
        <v>0.658451797965101</v>
      </c>
      <c r="S18" s="23">
        <f>IF(VLOOKUP($B18,'Multi_Rent'!$B$2:$R$139,10,FALSE)="","",VLOOKUP($B18,'Multi_Rent'!$B$2:$R$139,10,FALSE))</f>
        <v>19.1932850748994</v>
      </c>
      <c r="T18" s="23">
        <f>IF(VLOOKUP($B18,'Multi_Sharpe'!$B$2:$R$139,10,FALSE)&gt;0,VLOOKUP($B18,'Multi_Sharpe'!$B$2:$R$139,10,FALSE)," ")</f>
        <v>1.02558096709644</v>
      </c>
      <c r="U18" s="23">
        <f>IF(VLOOKUP($B18,'Multi_Rent'!$B$2:$R$139,11,FALSE)="","",VLOOKUP($B18,'Multi_Rent'!$B$2:$R$139,11,FALSE))</f>
        <v>15.7233014942951</v>
      </c>
      <c r="V18" s="23">
        <f>IF(VLOOKUP($B18,'Multi_Sharpe'!$B$2:$R$139,11,FALSE)&gt;0,VLOOKUP($B18,'Multi_Sharpe'!$B$2:$R$139,11,FALSE)," ")</f>
        <v>0.778816589571424</v>
      </c>
      <c r="W18" s="23">
        <f>IF(VLOOKUP($B18,'Multi_Rent'!$B$2:$R$139,12,FALSE)="","",VLOOKUP($B18,'Multi_Rent'!$B$2:$R$139,12,FALSE))</f>
        <v>11.4228314663141</v>
      </c>
      <c r="X18" s="23">
        <f>IF(VLOOKUP($B18,'Multi_Sharpe'!$B$2:$R$139,12,FALSE)&gt;0,VLOOKUP($B18,'Multi_Sharpe'!$B$2:$R$139,12,FALSE)," ")</f>
        <v>0.475579027907692</v>
      </c>
      <c r="Y18" s="23">
        <f>IF(VLOOKUP($B18,'Multi_Rent'!$B$2:$R$139,13,FALSE)="","",VLOOKUP($B18,'Multi_Rent'!$B$2:$R$139,13,FALSE))</f>
        <v>11.5380295031977</v>
      </c>
      <c r="Z18" s="23">
        <f>IF(VLOOKUP($B18,'Multi_Sharpe'!$B$2:$R$139,13,FALSE)&gt;0,VLOOKUP($B18,'Multi_Sharpe'!$B$2:$R$139,13,FALSE)," ")</f>
        <v>0.463407735102163</v>
      </c>
      <c r="AA18" s="23">
        <f>IF(VLOOKUP($B18,'Multi_Rent'!$B$2:$R$139,14,FALSE)="","",VLOOKUP($B18,'Multi_Rent'!$B$2:$R$139,14,FALSE))</f>
        <v>6.75675530232969</v>
      </c>
      <c r="AB18" s="23">
        <f>IF(VLOOKUP($B18,'Multi_Sharpe'!$B$2:$R$139,14,FALSE)&gt;0,VLOOKUP($B18,'Multi_Sharpe'!$B$2:$R$139,14,FALSE)," ")</f>
        <v>0.105814590864189</v>
      </c>
      <c r="AC18" s="23">
        <f>IF(VLOOKUP($B18,'Multi_Rent'!$B$2:$R$139,15,FALSE)="","",VLOOKUP($B18,'Multi_Rent'!$B$2:$R$139,15,FALSE))</f>
        <v>7.23073706323965</v>
      </c>
      <c r="AD18" s="23">
        <f>IF(VLOOKUP($B18,'Multi_Sharpe'!$B$2:$R$139,15,FALSE)&gt;0,VLOOKUP($B18,'Multi_Sharpe'!$B$2:$R$139,15,FALSE)," ")</f>
        <v>0.09638028479481239</v>
      </c>
      <c r="AE18" s="23">
        <f>IF(VLOOKUP($B18,'Multi_Rent'!$B$2:$R$139,16,FALSE)="","",VLOOKUP($B18,'Multi_Rent'!$B$2:$R$139,16,FALSE))</f>
        <v>4.00221564089023</v>
      </c>
      <c r="AF18" t="s" s="26">
        <f>IF(VLOOKUP($B18,'Multi_Sharpe'!$B$2:$R$139,16,FALSE)&gt;0,VLOOKUP($B18,'Multi_Sharpe'!$B$2:$R$139,16,FALSE)," ")</f>
        <v>361</v>
      </c>
      <c r="AG18" s="23">
        <f>IF(VLOOKUP($B18,'Multi_Rent'!$B$2:$R$139,17,FALSE)="","",VLOOKUP($B18,'Multi_Rent'!$B$2:$R$139,17,FALSE))</f>
        <v>11.1111980892617</v>
      </c>
      <c r="AH18" s="23">
        <f>IF(VLOOKUP($B18,'Multi_Sharpe'!$B$2:$R$139,17,FALSE)&gt;0,VLOOKUP($B18,'Multi_Sharpe'!$B$2:$R$139,17,FALSE)," ")</f>
        <v>0.321563206469721</v>
      </c>
    </row>
    <row r="19" ht="15" customHeight="1">
      <c r="A19" t="s" s="10">
        <v>699</v>
      </c>
      <c r="B19" t="s" s="10">
        <v>700</v>
      </c>
      <c r="C19" s="23">
        <f>IF(VLOOKUP($B19,'Multi_Rent'!$B$2:$R$139,2,FALSE)="","",VLOOKUP($B19,'Multi_Rent'!$B$2:$R$139,2,FALSE))</f>
        <v>15.449653064695</v>
      </c>
      <c r="D19" s="23">
        <f>IF(VLOOKUP($B19,'Multi_Sharpe'!$B$2:$R$139,2,FALSE)&gt;0,VLOOKUP($B19,'Multi_Sharpe'!$B$2:$R$139,2,FALSE)," ")</f>
        <v>1.1454700324507</v>
      </c>
      <c r="E19" s="23">
        <f>IF(VLOOKUP($B19,'Multi_Rent'!$B$2:$R$139,3,FALSE)="","",VLOOKUP($B19,'Multi_Rent'!$B$2:$R$139,3,FALSE))</f>
        <v>14.6489908397425</v>
      </c>
      <c r="F19" s="23">
        <f>IF(VLOOKUP($B19,'Multi_Sharpe'!$B$2:$R$139,3,FALSE)&gt;0,VLOOKUP($B19,'Multi_Sharpe'!$B$2:$R$139,3,FALSE)," ")</f>
        <v>1.17200925526746</v>
      </c>
      <c r="G19" s="23">
        <f>IF(VLOOKUP($B19,'Multi_Rent'!$B$2:$R$139,4,FALSE)="","",VLOOKUP($B19,'Multi_Rent'!$B$2:$R$139,4,FALSE))</f>
        <v>14.3792425652462</v>
      </c>
      <c r="H19" s="23">
        <f>IF(VLOOKUP($B19,'Multi_Sharpe'!$B$2:$R$139,4,FALSE)&gt;0,VLOOKUP($B19,'Multi_Sharpe'!$B$2:$R$139,4,FALSE)," ")</f>
        <v>0.259121118541657</v>
      </c>
      <c r="I19" s="23">
        <f>IF(VLOOKUP($B19,'Multi_Rent'!$B$2:$R$139,5,FALSE)="","",VLOOKUP($B19,'Multi_Rent'!$B$2:$R$139,5,FALSE))</f>
        <v>5.84934800095391</v>
      </c>
      <c r="J19" t="s" s="26">
        <f>IF(VLOOKUP($B19,'Multi_Sharpe'!$B$2:$R$139,5,FALSE)&gt;0,VLOOKUP($B19,'Multi_Sharpe'!$B$2:$R$139,5,FALSE)," ")</f>
        <v>361</v>
      </c>
      <c r="K19" s="23">
        <f>IF(VLOOKUP($B19,'Multi_Rent'!$B$2:$R$139,6,FALSE)="","",VLOOKUP($B19,'Multi_Rent'!$B$2:$R$139,6,FALSE))</f>
        <v>6.10595411988177</v>
      </c>
      <c r="L19" s="23">
        <f>IF(VLOOKUP($B19,'Multi_Sharpe'!$B$2:$R$139,6,FALSE)&gt;0,VLOOKUP($B19,'Multi_Sharpe'!$B$2:$R$139,6,FALSE)," ")</f>
        <v>0.00097278280796609</v>
      </c>
      <c r="M19" s="23">
        <f>IF(VLOOKUP($B19,'Multi_Rent'!$B$2:$R$139,7,FALSE)="","",VLOOKUP($B19,'Multi_Rent'!$B$2:$R$139,7,FALSE))</f>
        <v>4.55417072242716</v>
      </c>
      <c r="N19" t="s" s="26">
        <f>IF(VLOOKUP($B19,'Multi_Sharpe'!$B$2:$R$139,7,FALSE)&gt;0,VLOOKUP($B19,'Multi_Sharpe'!$B$2:$R$139,7,FALSE)," ")</f>
        <v>361</v>
      </c>
      <c r="O19" s="23">
        <f>IF(VLOOKUP($B19,'Multi_Rent'!$B$2:$R$139,8,FALSE)="","",VLOOKUP($B19,'Multi_Rent'!$B$2:$R$139,8,FALSE))</f>
        <v>5.36005988575787</v>
      </c>
      <c r="P19" s="23">
        <f>IF(VLOOKUP($B19,'Multi_Sharpe'!$B$2:$R$139,8,FALSE)&gt;0,VLOOKUP($B19,'Multi_Sharpe'!$B$2:$R$139,8,FALSE)," ")</f>
        <v>0.0322858710627876</v>
      </c>
      <c r="Q19" s="23">
        <f>IF(VLOOKUP($B19,'Multi_Rent'!$B$2:$R$139,9,FALSE)="","",VLOOKUP($B19,'Multi_Rent'!$B$2:$R$139,9,FALSE))</f>
        <v>3.89231061122277</v>
      </c>
      <c r="R19" t="s" s="26">
        <f>IF(VLOOKUP($B19,'Multi_Sharpe'!$B$2:$R$139,9,FALSE)&gt;0,VLOOKUP($B19,'Multi_Sharpe'!$B$2:$R$139,9,FALSE)," ")</f>
        <v>361</v>
      </c>
      <c r="S19" s="23">
        <f>IF(VLOOKUP($B19,'Multi_Rent'!$B$2:$R$139,10,FALSE)="","",VLOOKUP($B19,'Multi_Rent'!$B$2:$R$139,10,FALSE))</f>
        <v>5.98009754084878</v>
      </c>
      <c r="T19" s="23">
        <f>IF(VLOOKUP($B19,'Multi_Sharpe'!$B$2:$R$139,10,FALSE)&gt;0,VLOOKUP($B19,'Multi_Sharpe'!$B$2:$R$139,10,FALSE)," ")</f>
        <v>0.169485813634909</v>
      </c>
      <c r="U19" s="23">
        <f>IF(VLOOKUP($B19,'Multi_Rent'!$B$2:$R$139,11,FALSE)="","",VLOOKUP($B19,'Multi_Rent'!$B$2:$R$139,11,FALSE))</f>
        <v>6.27929131719343</v>
      </c>
      <c r="V19" s="23">
        <f>IF(VLOOKUP($B19,'Multi_Sharpe'!$B$2:$R$139,11,FALSE)&gt;0,VLOOKUP($B19,'Multi_Sharpe'!$B$2:$R$139,11,FALSE)," ")</f>
        <v>0.212932035267302</v>
      </c>
      <c r="W19" s="23">
        <f>IF(VLOOKUP($B19,'Multi_Rent'!$B$2:$R$139,12,FALSE)="","",VLOOKUP($B19,'Multi_Rent'!$B$2:$R$139,12,FALSE))</f>
        <v>4.28566302808067</v>
      </c>
      <c r="X19" t="s" s="26">
        <f>IF(VLOOKUP($B19,'Multi_Sharpe'!$B$2:$R$139,12,FALSE)&gt;0,VLOOKUP($B19,'Multi_Sharpe'!$B$2:$R$139,12,FALSE)," ")</f>
        <v>361</v>
      </c>
      <c r="Y19" s="23">
        <f>IF(VLOOKUP($B19,'Multi_Rent'!$B$2:$R$139,13,FALSE)="","",VLOOKUP($B19,'Multi_Rent'!$B$2:$R$139,13,FALSE))</f>
        <v>5.83065069497399</v>
      </c>
      <c r="Z19" s="23">
        <f>IF(VLOOKUP($B19,'Multi_Sharpe'!$B$2:$R$139,13,FALSE)&gt;0,VLOOKUP($B19,'Multi_Sharpe'!$B$2:$R$139,13,FALSE)," ")</f>
        <v>0.113963489336444</v>
      </c>
      <c r="AA19" s="23">
        <f>IF(VLOOKUP($B19,'Multi_Rent'!$B$2:$R$139,14,FALSE)="","",VLOOKUP($B19,'Multi_Rent'!$B$2:$R$139,14,FALSE))</f>
        <v>5.71634444393352</v>
      </c>
      <c r="AB19" s="23">
        <f>IF(VLOOKUP($B19,'Multi_Sharpe'!$B$2:$R$139,14,FALSE)&gt;0,VLOOKUP($B19,'Multi_Sharpe'!$B$2:$R$139,14,FALSE)," ")</f>
        <v>0.0563000208186573</v>
      </c>
      <c r="AC19" s="23">
        <f>IF(VLOOKUP($B19,'Multi_Rent'!$B$2:$R$139,15,FALSE)="","",VLOOKUP($B19,'Multi_Rent'!$B$2:$R$139,15,FALSE))</f>
        <v>5.77995917258396</v>
      </c>
      <c r="AD19" s="23">
        <f>IF(VLOOKUP($B19,'Multi_Sharpe'!$B$2:$R$139,15,FALSE)&gt;0,VLOOKUP($B19,'Multi_Sharpe'!$B$2:$R$139,15,FALSE)," ")</f>
        <v>0.00255081763779249</v>
      </c>
      <c r="AE19" s="23">
        <f>IF(VLOOKUP($B19,'Multi_Rent'!$B$2:$R$139,16,FALSE)="","",VLOOKUP($B19,'Multi_Rent'!$B$2:$R$139,16,FALSE))</f>
        <v>4.36434240194761</v>
      </c>
      <c r="AF19" t="s" s="26">
        <f>IF(VLOOKUP($B19,'Multi_Sharpe'!$B$2:$R$139,16,FALSE)&gt;0,VLOOKUP($B19,'Multi_Sharpe'!$B$2:$R$139,16,FALSE)," ")</f>
        <v>361</v>
      </c>
      <c r="AG19" s="23">
        <f>IF(VLOOKUP($B19,'Multi_Rent'!$B$2:$R$139,17,FALSE)="","",VLOOKUP($B19,'Multi_Rent'!$B$2:$R$139,17,FALSE))</f>
        <v>10.3730369077485</v>
      </c>
      <c r="AH19" s="23">
        <f>IF(VLOOKUP($B19,'Multi_Sharpe'!$B$2:$R$139,17,FALSE)&gt;0,VLOOKUP($B19,'Multi_Sharpe'!$B$2:$R$139,17,FALSE)," ")</f>
        <v>0.542540963737731</v>
      </c>
    </row>
    <row r="20" ht="15" customHeight="1">
      <c r="A20" t="s" s="10">
        <v>701</v>
      </c>
      <c r="B20" t="s" s="10">
        <v>702</v>
      </c>
      <c r="C20" s="23">
        <f>IF(VLOOKUP($B20,'Multi_Rent'!$B$2:$R$139,2,FALSE)="","",VLOOKUP($B20,'Multi_Rent'!$B$2:$R$139,2,FALSE))</f>
        <v>14.7731280985813</v>
      </c>
      <c r="D20" s="23">
        <f>IF(VLOOKUP($B20,'Multi_Sharpe'!$B$2:$R$139,2,FALSE)&gt;0,VLOOKUP($B20,'Multi_Sharpe'!$B$2:$R$139,2,FALSE)," ")</f>
        <v>1.23808332853052</v>
      </c>
      <c r="E20" s="23">
        <f>IF(VLOOKUP($B20,'Multi_Rent'!$B$2:$R$139,3,FALSE)="","",VLOOKUP($B20,'Multi_Rent'!$B$2:$R$139,3,FALSE))</f>
        <v>13.2977096916898</v>
      </c>
      <c r="F20" s="23">
        <f>IF(VLOOKUP($B20,'Multi_Sharpe'!$B$2:$R$139,3,FALSE)&gt;0,VLOOKUP($B20,'Multi_Sharpe'!$B$2:$R$139,3,FALSE)," ")</f>
        <v>1.06237055944137</v>
      </c>
      <c r="G20" s="23">
        <f>IF(VLOOKUP($B20,'Multi_Rent'!$B$2:$R$139,4,FALSE)="","",VLOOKUP($B20,'Multi_Rent'!$B$2:$R$139,4,FALSE))</f>
        <v>12.7480284795106</v>
      </c>
      <c r="H20" s="23">
        <f>IF(VLOOKUP($B20,'Multi_Sharpe'!$B$2:$R$139,4,FALSE)&gt;0,VLOOKUP($B20,'Multi_Sharpe'!$B$2:$R$139,4,FALSE)," ")</f>
        <v>0.580066303598148</v>
      </c>
      <c r="I20" s="23">
        <f>IF(VLOOKUP($B20,'Multi_Rent'!$B$2:$R$139,5,FALSE)="","",VLOOKUP($B20,'Multi_Rent'!$B$2:$R$139,5,FALSE))</f>
        <v>7.03120176236722</v>
      </c>
      <c r="J20" s="23">
        <f>IF(VLOOKUP($B20,'Multi_Sharpe'!$B$2:$R$139,5,FALSE)&gt;0,VLOOKUP($B20,'Multi_Sharpe'!$B$2:$R$139,5,FALSE)," ")</f>
        <v>0.0491576900261093</v>
      </c>
      <c r="K20" s="23">
        <f>IF(VLOOKUP($B20,'Multi_Rent'!$B$2:$R$139,6,FALSE)="","",VLOOKUP($B20,'Multi_Rent'!$B$2:$R$139,6,FALSE))</f>
        <v>7.9258623244594</v>
      </c>
      <c r="L20" s="23">
        <f>IF(VLOOKUP($B20,'Multi_Sharpe'!$B$2:$R$139,6,FALSE)&gt;0,VLOOKUP($B20,'Multi_Sharpe'!$B$2:$R$139,6,FALSE)," ")</f>
        <v>0.30235348823116</v>
      </c>
      <c r="M20" s="23">
        <f>IF(VLOOKUP($B20,'Multi_Rent'!$B$2:$R$139,7,FALSE)="","",VLOOKUP($B20,'Multi_Rent'!$B$2:$R$139,7,FALSE))</f>
        <v>5.67284322852257</v>
      </c>
      <c r="N20" s="23">
        <f>IF(VLOOKUP($B20,'Multi_Sharpe'!$B$2:$R$139,7,FALSE)&gt;0,VLOOKUP($B20,'Multi_Sharpe'!$B$2:$R$139,7,FALSE)," ")</f>
        <v>0.0311905582376994</v>
      </c>
      <c r="O20" s="23">
        <f>IF(VLOOKUP($B20,'Multi_Rent'!$B$2:$R$139,8,FALSE)="","",VLOOKUP($B20,'Multi_Rent'!$B$2:$R$139,8,FALSE))</f>
        <v>8.21517201091433</v>
      </c>
      <c r="P20" s="23">
        <f>IF(VLOOKUP($B20,'Multi_Sharpe'!$B$2:$R$139,8,FALSE)&gt;0,VLOOKUP($B20,'Multi_Sharpe'!$B$2:$R$139,8,FALSE)," ")</f>
        <v>0.48608525000808</v>
      </c>
      <c r="Q20" s="23">
        <f>IF(VLOOKUP($B20,'Multi_Rent'!$B$2:$R$139,9,FALSE)="","",VLOOKUP($B20,'Multi_Rent'!$B$2:$R$139,9,FALSE))</f>
        <v>5.66545347875691</v>
      </c>
      <c r="R20" s="23">
        <f>IF(VLOOKUP($B20,'Multi_Sharpe'!$B$2:$R$139,9,FALSE)&gt;0,VLOOKUP($B20,'Multi_Sharpe'!$B$2:$R$139,9,FALSE)," ")</f>
        <v>0.158220032136192</v>
      </c>
      <c r="S20" s="23">
        <f>IF(VLOOKUP($B20,'Multi_Rent'!$B$2:$R$139,10,FALSE)="","",VLOOKUP($B20,'Multi_Rent'!$B$2:$R$139,10,FALSE))</f>
        <v>6.08223223990627</v>
      </c>
      <c r="T20" s="23">
        <f>IF(VLOOKUP($B20,'Multi_Sharpe'!$B$2:$R$139,10,FALSE)&gt;0,VLOOKUP($B20,'Multi_Sharpe'!$B$2:$R$139,10,FALSE)," ")</f>
        <v>0.271096874491374</v>
      </c>
      <c r="U20" s="23">
        <f>IF(VLOOKUP($B20,'Multi_Rent'!$B$2:$R$139,11,FALSE)="","",VLOOKUP($B20,'Multi_Rent'!$B$2:$R$139,11,FALSE))</f>
        <v>5.84428987909507</v>
      </c>
      <c r="V20" s="23">
        <f>IF(VLOOKUP($B20,'Multi_Sharpe'!$B$2:$R$139,11,FALSE)&gt;0,VLOOKUP($B20,'Multi_Sharpe'!$B$2:$R$139,11,FALSE)," ")</f>
        <v>0.249117724523623</v>
      </c>
      <c r="W20" s="23">
        <f>IF(VLOOKUP($B20,'Multi_Rent'!$B$2:$R$139,12,FALSE)="","",VLOOKUP($B20,'Multi_Rent'!$B$2:$R$139,12,FALSE))</f>
        <v>6.47663006723254</v>
      </c>
      <c r="X20" s="23">
        <f>IF(VLOOKUP($B20,'Multi_Sharpe'!$B$2:$R$139,12,FALSE)&gt;0,VLOOKUP($B20,'Multi_Sharpe'!$B$2:$R$139,12,FALSE)," ")</f>
        <v>0.341900157391202</v>
      </c>
      <c r="Y20" s="23">
        <f>IF(VLOOKUP($B20,'Multi_Rent'!$B$2:$R$139,13,FALSE)="","",VLOOKUP($B20,'Multi_Rent'!$B$2:$R$139,13,FALSE))</f>
        <v>6.98928285799572</v>
      </c>
      <c r="Z20" s="23">
        <f>IF(VLOOKUP($B20,'Multi_Sharpe'!$B$2:$R$139,13,FALSE)&gt;0,VLOOKUP($B20,'Multi_Sharpe'!$B$2:$R$139,13,FALSE)," ")</f>
        <v>0.369420293065354</v>
      </c>
      <c r="AA20" s="23">
        <f>IF(VLOOKUP($B20,'Multi_Rent'!$B$2:$R$139,14,FALSE)="","",VLOOKUP($B20,'Multi_Rent'!$B$2:$R$139,14,FALSE))</f>
        <v>7.06477024195478</v>
      </c>
      <c r="AB20" s="23">
        <f>IF(VLOOKUP($B20,'Multi_Sharpe'!$B$2:$R$139,14,FALSE)&gt;0,VLOOKUP($B20,'Multi_Sharpe'!$B$2:$R$139,14,FALSE)," ")</f>
        <v>0.308703398789682</v>
      </c>
      <c r="AC20" s="23">
        <f>IF(VLOOKUP($B20,'Multi_Rent'!$B$2:$R$139,15,FALSE)="","",VLOOKUP($B20,'Multi_Rent'!$B$2:$R$139,15,FALSE))</f>
        <v>8.138552358246679</v>
      </c>
      <c r="AD20" s="23">
        <f>IF(VLOOKUP($B20,'Multi_Sharpe'!$B$2:$R$139,15,FALSE)&gt;0,VLOOKUP($B20,'Multi_Sharpe'!$B$2:$R$139,15,FALSE)," ")</f>
        <v>0.379834754977088</v>
      </c>
      <c r="AE20" s="23">
        <f>IF(VLOOKUP($B20,'Multi_Rent'!$B$2:$R$139,16,FALSE)="","",VLOOKUP($B20,'Multi_Rent'!$B$2:$R$139,16,FALSE))</f>
        <v>8.150120610556071</v>
      </c>
      <c r="AF20" s="23">
        <f>IF(VLOOKUP($B20,'Multi_Sharpe'!$B$2:$R$139,16,FALSE)&gt;0,VLOOKUP($B20,'Multi_Sharpe'!$B$2:$R$139,16,FALSE)," ")</f>
        <v>0.276151913420977</v>
      </c>
      <c r="AG20" s="23">
        <f>IF(VLOOKUP($B20,'Multi_Rent'!$B$2:$R$139,17,FALSE)="","",VLOOKUP($B20,'Multi_Rent'!$B$2:$R$139,17,FALSE))</f>
        <v>12.4449972625491</v>
      </c>
      <c r="AH20" s="23">
        <f>IF(VLOOKUP($B20,'Multi_Sharpe'!$B$2:$R$139,17,FALSE)&gt;0,VLOOKUP($B20,'Multi_Sharpe'!$B$2:$R$139,17,FALSE)," ")</f>
        <v>1.15818436409583</v>
      </c>
    </row>
    <row r="21" ht="15" customHeight="1">
      <c r="A21" t="s" s="10">
        <v>703</v>
      </c>
      <c r="B21" t="s" s="10">
        <v>704</v>
      </c>
      <c r="C21" s="23">
        <f>IF(VLOOKUP($B21,'Multi_Rent'!$B$2:$R$139,2,FALSE)="","",VLOOKUP($B21,'Multi_Rent'!$B$2:$R$139,2,FALSE))</f>
        <v>14.6001106123416</v>
      </c>
      <c r="D21" s="23">
        <f>IF(VLOOKUP($B21,'Multi_Sharpe'!$B$2:$R$139,2,FALSE)&gt;0,VLOOKUP($B21,'Multi_Sharpe'!$B$2:$R$139,2,FALSE)," ")</f>
        <v>0.900563396261279</v>
      </c>
      <c r="E21" s="23">
        <f>IF(VLOOKUP($B21,'Multi_Rent'!$B$2:$R$139,3,FALSE)="","",VLOOKUP($B21,'Multi_Rent'!$B$2:$R$139,3,FALSE))</f>
        <v>13.5950261862461</v>
      </c>
      <c r="F21" s="23">
        <f>IF(VLOOKUP($B21,'Multi_Sharpe'!$B$2:$R$139,3,FALSE)&gt;0,VLOOKUP($B21,'Multi_Sharpe'!$B$2:$R$139,3,FALSE)," ")</f>
        <v>0.859930152918511</v>
      </c>
      <c r="G21" s="23">
        <f>IF(VLOOKUP($B21,'Multi_Rent'!$B$2:$R$139,4,FALSE)="","",VLOOKUP($B21,'Multi_Rent'!$B$2:$R$139,4,FALSE))</f>
        <v>13.0540763478237</v>
      </c>
      <c r="H21" s="23">
        <f>IF(VLOOKUP($B21,'Multi_Sharpe'!$B$2:$R$139,4,FALSE)&gt;0,VLOOKUP($B21,'Multi_Sharpe'!$B$2:$R$139,4,FALSE)," ")</f>
        <v>0.986575559906392</v>
      </c>
      <c r="I21" s="23">
        <f>IF(VLOOKUP($B21,'Multi_Rent'!$B$2:$R$139,5,FALSE)="","",VLOOKUP($B21,'Multi_Rent'!$B$2:$R$139,5,FALSE))</f>
        <v>10.2432779699831</v>
      </c>
      <c r="J21" s="23">
        <f>IF(VLOOKUP($B21,'Multi_Sharpe'!$B$2:$R$139,5,FALSE)&gt;0,VLOOKUP($B21,'Multi_Sharpe'!$B$2:$R$139,5,FALSE)," ")</f>
        <v>0.516711633163489</v>
      </c>
      <c r="K21" s="23">
        <f>IF(VLOOKUP($B21,'Multi_Rent'!$B$2:$R$139,6,FALSE)="","",VLOOKUP($B21,'Multi_Rent'!$B$2:$R$139,6,FALSE))</f>
        <v>10.9241088501221</v>
      </c>
      <c r="L21" s="23">
        <f>IF(VLOOKUP($B21,'Multi_Sharpe'!$B$2:$R$139,6,FALSE)&gt;0,VLOOKUP($B21,'Multi_Sharpe'!$B$2:$R$139,6,FALSE)," ")</f>
        <v>0.7755280240794939</v>
      </c>
      <c r="M21" s="23">
        <f>IF(VLOOKUP($B21,'Multi_Rent'!$B$2:$R$139,7,FALSE)="","",VLOOKUP($B21,'Multi_Rent'!$B$2:$R$139,7,FALSE))</f>
        <v>8.655363294218009</v>
      </c>
      <c r="N21" s="23">
        <f>IF(VLOOKUP($B21,'Multi_Sharpe'!$B$2:$R$139,7,FALSE)&gt;0,VLOOKUP($B21,'Multi_Sharpe'!$B$2:$R$139,7,FALSE)," ")</f>
        <v>0.52900585988564</v>
      </c>
      <c r="O21" s="23">
        <f>IF(VLOOKUP($B21,'Multi_Rent'!$B$2:$R$139,8,FALSE)="","",VLOOKUP($B21,'Multi_Rent'!$B$2:$R$139,8,FALSE))</f>
        <v>9.771996839082229</v>
      </c>
      <c r="P21" s="23">
        <f>IF(VLOOKUP($B21,'Multi_Sharpe'!$B$2:$R$139,8,FALSE)&gt;0,VLOOKUP($B21,'Multi_Sharpe'!$B$2:$R$139,8,FALSE)," ")</f>
        <v>0.790868639188483</v>
      </c>
      <c r="Q21" s="23">
        <f>IF(VLOOKUP($B21,'Multi_Rent'!$B$2:$R$139,9,FALSE)="","",VLOOKUP($B21,'Multi_Rent'!$B$2:$R$139,9,FALSE))</f>
        <v>8.70499223420433</v>
      </c>
      <c r="R21" s="23">
        <f>IF(VLOOKUP($B21,'Multi_Sharpe'!$B$2:$R$139,9,FALSE)&gt;0,VLOOKUP($B21,'Multi_Sharpe'!$B$2:$R$139,9,FALSE)," ")</f>
        <v>0.599403750871552</v>
      </c>
      <c r="S21" s="23">
        <f>IF(VLOOKUP($B21,'Multi_Rent'!$B$2:$R$139,10,FALSE)="","",VLOOKUP($B21,'Multi_Rent'!$B$2:$R$139,10,FALSE))</f>
        <v>7.49828376802921</v>
      </c>
      <c r="T21" s="23">
        <f>IF(VLOOKUP($B21,'Multi_Sharpe'!$B$2:$R$139,10,FALSE)&gt;0,VLOOKUP($B21,'Multi_Sharpe'!$B$2:$R$139,10,FALSE)," ")</f>
        <v>0.457700907729397</v>
      </c>
      <c r="U21" s="23">
        <f>IF(VLOOKUP($B21,'Multi_Rent'!$B$2:$R$139,11,FALSE)="","",VLOOKUP($B21,'Multi_Rent'!$B$2:$R$139,11,FALSE))</f>
        <v>7.76631097382112</v>
      </c>
      <c r="V21" s="23">
        <f>IF(VLOOKUP($B21,'Multi_Sharpe'!$B$2:$R$139,11,FALSE)&gt;0,VLOOKUP($B21,'Multi_Sharpe'!$B$2:$R$139,11,FALSE)," ")</f>
        <v>0.488905964839175</v>
      </c>
      <c r="W21" s="23">
        <f>IF(VLOOKUP($B21,'Multi_Rent'!$B$2:$R$139,12,FALSE)="","",VLOOKUP($B21,'Multi_Rent'!$B$2:$R$139,12,FALSE))</f>
        <v>8.46825446436514</v>
      </c>
      <c r="X21" s="23">
        <f>IF(VLOOKUP($B21,'Multi_Sharpe'!$B$2:$R$139,12,FALSE)&gt;0,VLOOKUP($B21,'Multi_Sharpe'!$B$2:$R$139,12,FALSE)," ")</f>
        <v>0.577041420450051</v>
      </c>
      <c r="Y21" s="23">
        <f>IF(VLOOKUP($B21,'Multi_Rent'!$B$2:$R$139,13,FALSE)="","",VLOOKUP($B21,'Multi_Rent'!$B$2:$R$139,13,FALSE))</f>
        <v>13.3464977786262</v>
      </c>
      <c r="Z21" s="23">
        <f>IF(VLOOKUP($B21,'Multi_Sharpe'!$B$2:$R$139,13,FALSE)&gt;0,VLOOKUP($B21,'Multi_Sharpe'!$B$2:$R$139,13,FALSE)," ")</f>
        <v>1.03465435346431</v>
      </c>
      <c r="AA21" s="23">
        <f>IF(VLOOKUP($B21,'Multi_Rent'!$B$2:$R$139,14,FALSE)="","",VLOOKUP($B21,'Multi_Rent'!$B$2:$R$139,14,FALSE))</f>
        <v>15.4566013908282</v>
      </c>
      <c r="AB21" s="23">
        <f>IF(VLOOKUP($B21,'Multi_Sharpe'!$B$2:$R$139,14,FALSE)&gt;0,VLOOKUP($B21,'Multi_Sharpe'!$B$2:$R$139,14,FALSE)," ")</f>
        <v>1.14628367377689</v>
      </c>
      <c r="AC21" s="23">
        <f>IF(VLOOKUP($B21,'Multi_Rent'!$B$2:$R$139,15,FALSE)="","",VLOOKUP($B21,'Multi_Rent'!$B$2:$R$139,15,FALSE))</f>
        <v>17.207201715445</v>
      </c>
      <c r="AD21" s="23">
        <f>IF(VLOOKUP($B21,'Multi_Sharpe'!$B$2:$R$139,15,FALSE)&gt;0,VLOOKUP($B21,'Multi_Sharpe'!$B$2:$R$139,15,FALSE)," ")</f>
        <v>1.21290526484906</v>
      </c>
      <c r="AE21" s="23">
        <f>IF(VLOOKUP($B21,'Multi_Rent'!$B$2:$R$139,16,FALSE)="","",VLOOKUP($B21,'Multi_Rent'!$B$2:$R$139,16,FALSE))</f>
        <v>17.8359428732745</v>
      </c>
      <c r="AF21" s="23">
        <f>IF(VLOOKUP($B21,'Multi_Sharpe'!$B$2:$R$139,16,FALSE)&gt;0,VLOOKUP($B21,'Multi_Sharpe'!$B$2:$R$139,16,FALSE)," ")</f>
        <v>1.20355006014304</v>
      </c>
      <c r="AG21" s="23">
        <f>IF(VLOOKUP($B21,'Multi_Rent'!$B$2:$R$139,17,FALSE)="","",VLOOKUP($B21,'Multi_Rent'!$B$2:$R$139,17,FALSE))</f>
        <v>19.0758610592061</v>
      </c>
      <c r="AH21" s="23">
        <f>IF(VLOOKUP($B21,'Multi_Sharpe'!$B$2:$R$139,17,FALSE)&gt;0,VLOOKUP($B21,'Multi_Sharpe'!$B$2:$R$139,17,FALSE)," ")</f>
        <v>1.29231721889777</v>
      </c>
    </row>
    <row r="22" ht="15" customHeight="1">
      <c r="A22" t="s" s="10">
        <v>705</v>
      </c>
      <c r="B22" t="s" s="10">
        <v>706</v>
      </c>
      <c r="C22" s="23">
        <f>IF(VLOOKUP($B22,'Multi_Rent'!$B$2:$R$139,2,FALSE)="","",VLOOKUP($B22,'Multi_Rent'!$B$2:$R$139,2,FALSE))</f>
        <v>14.3575257126036</v>
      </c>
      <c r="D22" s="23">
        <f>IF(VLOOKUP($B22,'Multi_Sharpe'!$B$2:$R$139,2,FALSE)&gt;0,VLOOKUP($B22,'Multi_Sharpe'!$B$2:$R$139,2,FALSE)," ")</f>
        <v>1.07708311870513</v>
      </c>
      <c r="E22" s="23">
        <f>IF(VLOOKUP($B22,'Multi_Rent'!$B$2:$R$139,3,FALSE)="","",VLOOKUP($B22,'Multi_Rent'!$B$2:$R$139,3,FALSE))</f>
        <v>13.3023876541181</v>
      </c>
      <c r="F22" s="23">
        <f>IF(VLOOKUP($B22,'Multi_Sharpe'!$B$2:$R$139,3,FALSE)&gt;0,VLOOKUP($B22,'Multi_Sharpe'!$B$2:$R$139,3,FALSE)," ")</f>
        <v>1.03960978283661</v>
      </c>
      <c r="G22" s="23">
        <f>IF(VLOOKUP($B22,'Multi_Rent'!$B$2:$R$139,4,FALSE)="","",VLOOKUP($B22,'Multi_Rent'!$B$2:$R$139,4,FALSE))</f>
        <v>14.0519140015708</v>
      </c>
      <c r="H22" s="23">
        <f>IF(VLOOKUP($B22,'Multi_Sharpe'!$B$2:$R$139,4,FALSE)&gt;0,VLOOKUP($B22,'Multi_Sharpe'!$B$2:$R$139,4,FALSE)," ")</f>
        <v>0.900071298247021</v>
      </c>
      <c r="I22" s="23">
        <f>IF(VLOOKUP($B22,'Multi_Rent'!$B$2:$R$139,5,FALSE)="","",VLOOKUP($B22,'Multi_Rent'!$B$2:$R$139,5,FALSE))</f>
        <v>7.38800074266848</v>
      </c>
      <c r="J22" s="23">
        <f>IF(VLOOKUP($B22,'Multi_Sharpe'!$B$2:$R$139,5,FALSE)&gt;0,VLOOKUP($B22,'Multi_Sharpe'!$B$2:$R$139,5,FALSE)," ")</f>
        <v>0.0884286796539952</v>
      </c>
      <c r="K22" s="23">
        <f>IF(VLOOKUP($B22,'Multi_Rent'!$B$2:$R$139,6,FALSE)="","",VLOOKUP($B22,'Multi_Rent'!$B$2:$R$139,6,FALSE))</f>
        <v>10.4065192363358</v>
      </c>
      <c r="L22" s="23">
        <f>IF(VLOOKUP($B22,'Multi_Sharpe'!$B$2:$R$139,6,FALSE)&gt;0,VLOOKUP($B22,'Multi_Sharpe'!$B$2:$R$139,6,FALSE)," ")</f>
        <v>0.499413988944224</v>
      </c>
      <c r="M22" s="23">
        <f>IF(VLOOKUP($B22,'Multi_Rent'!$B$2:$R$139,7,FALSE)="","",VLOOKUP($B22,'Multi_Rent'!$B$2:$R$139,7,FALSE))</f>
        <v>11.408377324495</v>
      </c>
      <c r="N22" s="23">
        <f>IF(VLOOKUP($B22,'Multi_Sharpe'!$B$2:$R$139,7,FALSE)&gt;0,VLOOKUP($B22,'Multi_Sharpe'!$B$2:$R$139,7,FALSE)," ")</f>
        <v>0.62602476632493</v>
      </c>
      <c r="O22" s="23">
        <f>IF(VLOOKUP($B22,'Multi_Rent'!$B$2:$R$139,8,FALSE)="","",VLOOKUP($B22,'Multi_Rent'!$B$2:$R$139,8,FALSE))</f>
        <v>12.3383542235674</v>
      </c>
      <c r="P22" s="23">
        <f>IF(VLOOKUP($B22,'Multi_Sharpe'!$B$2:$R$139,8,FALSE)&gt;0,VLOOKUP($B22,'Multi_Sharpe'!$B$2:$R$139,8,FALSE)," ")</f>
        <v>0.733992712715964</v>
      </c>
      <c r="Q22" s="23">
        <f>IF(VLOOKUP($B22,'Multi_Rent'!$B$2:$R$139,9,FALSE)="","",VLOOKUP($B22,'Multi_Rent'!$B$2:$R$139,9,FALSE))</f>
        <v>12.5268381604781</v>
      </c>
      <c r="R22" s="23">
        <f>IF(VLOOKUP($B22,'Multi_Sharpe'!$B$2:$R$139,9,FALSE)&gt;0,VLOOKUP($B22,'Multi_Sharpe'!$B$2:$R$139,9,FALSE)," ")</f>
        <v>0.7948217280519539</v>
      </c>
      <c r="S22" s="23">
        <f>IF(VLOOKUP($B22,'Multi_Rent'!$B$2:$R$139,10,FALSE)="","",VLOOKUP($B22,'Multi_Rent'!$B$2:$R$139,10,FALSE))</f>
        <v>13.5290626485959</v>
      </c>
      <c r="T22" s="23">
        <f>IF(VLOOKUP($B22,'Multi_Sharpe'!$B$2:$R$139,10,FALSE)&gt;0,VLOOKUP($B22,'Multi_Sharpe'!$B$2:$R$139,10,FALSE)," ")</f>
        <v>0.92646111227744</v>
      </c>
      <c r="U22" s="23">
        <f>IF(VLOOKUP($B22,'Multi_Rent'!$B$2:$R$139,11,FALSE)="","",VLOOKUP($B22,'Multi_Rent'!$B$2:$R$139,11,FALSE))</f>
        <v>12.3643299970774</v>
      </c>
      <c r="V22" s="23">
        <f>IF(VLOOKUP($B22,'Multi_Sharpe'!$B$2:$R$139,11,FALSE)&gt;0,VLOOKUP($B22,'Multi_Sharpe'!$B$2:$R$139,11,FALSE)," ")</f>
        <v>0.81414760195152</v>
      </c>
      <c r="W22" s="23">
        <f>IF(VLOOKUP($B22,'Multi_Rent'!$B$2:$R$139,12,FALSE)="","",VLOOKUP($B22,'Multi_Rent'!$B$2:$R$139,12,FALSE))</f>
        <v>13.0603589272678</v>
      </c>
      <c r="X22" s="23">
        <f>IF(VLOOKUP($B22,'Multi_Sharpe'!$B$2:$R$139,12,FALSE)&gt;0,VLOOKUP($B22,'Multi_Sharpe'!$B$2:$R$139,12,FALSE)," ")</f>
        <v>0.874859409040422</v>
      </c>
      <c r="Y22" s="23">
        <f>IF(VLOOKUP($B22,'Multi_Rent'!$B$2:$R$139,13,FALSE)="","",VLOOKUP($B22,'Multi_Rent'!$B$2:$R$139,13,FALSE))</f>
        <v>10.8979720850163</v>
      </c>
      <c r="Z22" s="23">
        <f>IF(VLOOKUP($B22,'Multi_Sharpe'!$B$2:$R$139,13,FALSE)&gt;0,VLOOKUP($B22,'Multi_Sharpe'!$B$2:$R$139,13,FALSE)," ")</f>
        <v>0.623317924381012</v>
      </c>
      <c r="AA22" s="23">
        <f>IF(VLOOKUP($B22,'Multi_Rent'!$B$2:$R$139,14,FALSE)="","",VLOOKUP($B22,'Multi_Rent'!$B$2:$R$139,14,FALSE))</f>
        <v>5.32397726903524</v>
      </c>
      <c r="AB22" s="23">
        <f>IF(VLOOKUP($B22,'Multi_Sharpe'!$B$2:$R$139,14,FALSE)&gt;0,VLOOKUP($B22,'Multi_Sharpe'!$B$2:$R$139,14,FALSE)," ")</f>
        <v>0.0158981143627513</v>
      </c>
      <c r="AC22" s="23">
        <f>IF(VLOOKUP($B22,'Multi_Rent'!$B$2:$R$139,15,FALSE)="","",VLOOKUP($B22,'Multi_Rent'!$B$2:$R$139,15,FALSE))</f>
        <v>5.89429879147589</v>
      </c>
      <c r="AD22" s="23">
        <f>IF(VLOOKUP($B22,'Multi_Sharpe'!$B$2:$R$139,15,FALSE)&gt;0,VLOOKUP($B22,'Multi_Sharpe'!$B$2:$R$139,15,FALSE)," ")</f>
        <v>0.0124974429352965</v>
      </c>
      <c r="AE22" s="23">
        <f>IF(VLOOKUP($B22,'Multi_Rent'!$B$2:$R$139,16,FALSE)="","",VLOOKUP($B22,'Multi_Rent'!$B$2:$R$139,16,FALSE))</f>
        <v>4.56654617070915</v>
      </c>
      <c r="AF22" t="s" s="26">
        <f>IF(VLOOKUP($B22,'Multi_Sharpe'!$B$2:$R$139,16,FALSE)&gt;0,VLOOKUP($B22,'Multi_Sharpe'!$B$2:$R$139,16,FALSE)," ")</f>
        <v>361</v>
      </c>
      <c r="AG22" s="23">
        <f>IF(VLOOKUP($B22,'Multi_Rent'!$B$2:$R$139,17,FALSE)="","",VLOOKUP($B22,'Multi_Rent'!$B$2:$R$139,17,FALSE))</f>
        <v>8.64220765523214</v>
      </c>
      <c r="AH22" s="23">
        <f>IF(VLOOKUP($B22,'Multi_Sharpe'!$B$2:$R$139,17,FALSE)&gt;0,VLOOKUP($B22,'Multi_Sharpe'!$B$2:$R$139,17,FALSE)," ")</f>
        <v>0.143100331149281</v>
      </c>
    </row>
    <row r="23" ht="15" customHeight="1">
      <c r="A23" t="s" s="10">
        <v>707</v>
      </c>
      <c r="B23" t="s" s="10">
        <v>708</v>
      </c>
      <c r="C23" s="23">
        <f>IF(VLOOKUP($B23,'Multi_Rent'!$B$2:$R$139,2,FALSE)="","",VLOOKUP($B23,'Multi_Rent'!$B$2:$R$139,2,FALSE))</f>
        <v>13.811983961782</v>
      </c>
      <c r="D23" s="23">
        <f>IF(VLOOKUP($B23,'Multi_Sharpe'!$B$2:$R$139,2,FALSE)&gt;0,VLOOKUP($B23,'Multi_Sharpe'!$B$2:$R$139,2,FALSE)," ")</f>
        <v>0.910254895796541</v>
      </c>
      <c r="E23" s="23">
        <f>IF(VLOOKUP($B23,'Multi_Rent'!$B$2:$R$139,3,FALSE)="","",VLOOKUP($B23,'Multi_Rent'!$B$2:$R$139,3,FALSE))</f>
        <v>12.2906062646495</v>
      </c>
      <c r="F23" s="23">
        <f>IF(VLOOKUP($B23,'Multi_Sharpe'!$B$2:$R$139,3,FALSE)&gt;0,VLOOKUP($B23,'Multi_Sharpe'!$B$2:$R$139,3,FALSE)," ")</f>
        <v>0.783218722178244</v>
      </c>
      <c r="G23" s="23">
        <f>IF(VLOOKUP($B23,'Multi_Rent'!$B$2:$R$139,4,FALSE)="","",VLOOKUP($B23,'Multi_Rent'!$B$2:$R$139,4,FALSE))</f>
        <v>12.0461070684108</v>
      </c>
      <c r="H23" s="23">
        <f>IF(VLOOKUP($B23,'Multi_Sharpe'!$B$2:$R$139,4,FALSE)&gt;0,VLOOKUP($B23,'Multi_Sharpe'!$B$2:$R$139,4,FALSE)," ")</f>
        <v>0.728565298698895</v>
      </c>
      <c r="I23" s="23">
        <f>IF(VLOOKUP($B23,'Multi_Rent'!$B$2:$R$139,5,FALSE)="","",VLOOKUP($B23,'Multi_Rent'!$B$2:$R$139,5,FALSE))</f>
        <v>9.29576232823783</v>
      </c>
      <c r="J23" s="23">
        <f>IF(VLOOKUP($B23,'Multi_Sharpe'!$B$2:$R$139,5,FALSE)&gt;0,VLOOKUP($B23,'Multi_Sharpe'!$B$2:$R$139,5,FALSE)," ")</f>
        <v>0.541694756328876</v>
      </c>
      <c r="K23" s="23">
        <f>IF(VLOOKUP($B23,'Multi_Rent'!$B$2:$R$139,6,FALSE)="","",VLOOKUP($B23,'Multi_Rent'!$B$2:$R$139,6,FALSE))</f>
        <v>10.7405532432183</v>
      </c>
      <c r="L23" s="23">
        <f>IF(VLOOKUP($B23,'Multi_Sharpe'!$B$2:$R$139,6,FALSE)&gt;0,VLOOKUP($B23,'Multi_Sharpe'!$B$2:$R$139,6,FALSE)," ")</f>
        <v>1.01319420982577</v>
      </c>
      <c r="M23" s="23">
        <f>IF(VLOOKUP($B23,'Multi_Rent'!$B$2:$R$139,7,FALSE)="","",VLOOKUP($B23,'Multi_Rent'!$B$2:$R$139,7,FALSE))</f>
        <v>6.86922477608445</v>
      </c>
      <c r="N23" s="23">
        <f>IF(VLOOKUP($B23,'Multi_Sharpe'!$B$2:$R$139,7,FALSE)&gt;0,VLOOKUP($B23,'Multi_Sharpe'!$B$2:$R$139,7,FALSE)," ")</f>
        <v>0.340337907930007</v>
      </c>
      <c r="O23" s="23">
        <f>IF(VLOOKUP($B23,'Multi_Rent'!$B$2:$R$139,8,FALSE)="","",VLOOKUP($B23,'Multi_Rent'!$B$2:$R$139,8,FALSE))</f>
        <v>7.49042829316722</v>
      </c>
      <c r="P23" s="23">
        <f>IF(VLOOKUP($B23,'Multi_Sharpe'!$B$2:$R$139,8,FALSE)&gt;0,VLOOKUP($B23,'Multi_Sharpe'!$B$2:$R$139,8,FALSE)," ")</f>
        <v>0.5839701543999229</v>
      </c>
      <c r="Q23" s="23">
        <f>IF(VLOOKUP($B23,'Multi_Rent'!$B$2:$R$139,9,FALSE)="","",VLOOKUP($B23,'Multi_Rent'!$B$2:$R$139,9,FALSE))</f>
        <v>5.15604778867007</v>
      </c>
      <c r="R23" s="23">
        <f>IF(VLOOKUP($B23,'Multi_Sharpe'!$B$2:$R$139,9,FALSE)&gt;0,VLOOKUP($B23,'Multi_Sharpe'!$B$2:$R$139,9,FALSE)," ")</f>
        <v>0.116766480862899</v>
      </c>
      <c r="S23" s="23">
        <f>IF(VLOOKUP($B23,'Multi_Rent'!$B$2:$R$139,10,FALSE)="","",VLOOKUP($B23,'Multi_Rent'!$B$2:$R$139,10,FALSE))</f>
        <v>5.60849714143012</v>
      </c>
      <c r="T23" s="23">
        <f>IF(VLOOKUP($B23,'Multi_Sharpe'!$B$2:$R$139,10,FALSE)&gt;0,VLOOKUP($B23,'Multi_Sharpe'!$B$2:$R$139,10,FALSE)," ")</f>
        <v>0.287619044509021</v>
      </c>
      <c r="U23" s="23">
        <f>IF(VLOOKUP($B23,'Multi_Rent'!$B$2:$R$139,11,FALSE)="","",VLOOKUP($B23,'Multi_Rent'!$B$2:$R$139,11,FALSE))</f>
        <v>4.58215827963997</v>
      </c>
      <c r="V23" s="23">
        <f>IF(VLOOKUP($B23,'Multi_Sharpe'!$B$2:$R$139,11,FALSE)&gt;0,VLOOKUP($B23,'Multi_Sharpe'!$B$2:$R$139,11,FALSE)," ")</f>
        <v>0.0723352232372196</v>
      </c>
      <c r="W23" s="23">
        <f>IF(VLOOKUP($B23,'Multi_Rent'!$B$2:$R$139,12,FALSE)="","",VLOOKUP($B23,'Multi_Rent'!$B$2:$R$139,12,FALSE))</f>
        <v>3.91364876747162</v>
      </c>
      <c r="X23" t="s" s="26">
        <f>IF(VLOOKUP($B23,'Multi_Sharpe'!$B$2:$R$139,12,FALSE)&gt;0,VLOOKUP($B23,'Multi_Sharpe'!$B$2:$R$139,12,FALSE)," ")</f>
        <v>361</v>
      </c>
      <c r="Y23" s="23">
        <f>IF(VLOOKUP($B23,'Multi_Rent'!$B$2:$R$139,13,FALSE)="","",VLOOKUP($B23,'Multi_Rent'!$B$2:$R$139,13,FALSE))</f>
        <v>3.95164875207354</v>
      </c>
      <c r="Z23" t="s" s="26">
        <f>IF(VLOOKUP($B23,'Multi_Sharpe'!$B$2:$R$139,13,FALSE)&gt;0,VLOOKUP($B23,'Multi_Sharpe'!$B$2:$R$139,13,FALSE)," ")</f>
        <v>361</v>
      </c>
      <c r="AA23" s="23">
        <f>IF(VLOOKUP($B23,'Multi_Rent'!$B$2:$R$139,14,FALSE)="","",VLOOKUP($B23,'Multi_Rent'!$B$2:$R$139,14,FALSE))</f>
        <v>2.76163403538101</v>
      </c>
      <c r="AB23" t="s" s="26">
        <f>IF(VLOOKUP($B23,'Multi_Sharpe'!$B$2:$R$139,14,FALSE)&gt;0,VLOOKUP($B23,'Multi_Sharpe'!$B$2:$R$139,14,FALSE)," ")</f>
        <v>361</v>
      </c>
      <c r="AC23" s="23">
        <f>IF(VLOOKUP($B23,'Multi_Rent'!$B$2:$R$139,15,FALSE)="","",VLOOKUP($B23,'Multi_Rent'!$B$2:$R$139,15,FALSE))</f>
        <v>2.86358457936227</v>
      </c>
      <c r="AD23" t="s" s="26">
        <f>IF(VLOOKUP($B23,'Multi_Sharpe'!$B$2:$R$139,15,FALSE)&gt;0,VLOOKUP($B23,'Multi_Sharpe'!$B$2:$R$139,15,FALSE)," ")</f>
        <v>361</v>
      </c>
      <c r="AE23" s="23">
        <f>IF(VLOOKUP($B23,'Multi_Rent'!$B$2:$R$139,16,FALSE)="","",VLOOKUP($B23,'Multi_Rent'!$B$2:$R$139,16,FALSE))</f>
        <v>2.10951984320358</v>
      </c>
      <c r="AF23" t="s" s="26">
        <f>IF(VLOOKUP($B23,'Multi_Sharpe'!$B$2:$R$139,16,FALSE)&gt;0,VLOOKUP($B23,'Multi_Sharpe'!$B$2:$R$139,16,FALSE)," ")</f>
        <v>361</v>
      </c>
      <c r="AG23" s="23">
        <f>IF(VLOOKUP($B23,'Multi_Rent'!$B$2:$R$139,17,FALSE)="","",VLOOKUP($B23,'Multi_Rent'!$B$2:$R$139,17,FALSE))</f>
        <v>4.12829073631737</v>
      </c>
      <c r="AH23" t="s" s="26">
        <f>IF(VLOOKUP($B23,'Multi_Sharpe'!$B$2:$R$139,17,FALSE)&gt;0,VLOOKUP($B23,'Multi_Sharpe'!$B$2:$R$139,17,FALSE)," ")</f>
        <v>361</v>
      </c>
    </row>
    <row r="24" ht="15" customHeight="1">
      <c r="A24" t="s" s="10">
        <v>709</v>
      </c>
      <c r="B24" t="s" s="10">
        <v>710</v>
      </c>
      <c r="C24" s="23">
        <f>IF(VLOOKUP($B24,'Multi_Rent'!$B$2:$R$139,2,FALSE)="","",VLOOKUP($B24,'Multi_Rent'!$B$2:$R$139,2,FALSE))</f>
        <v>13.715056806947</v>
      </c>
      <c r="D24" s="23">
        <f>IF(VLOOKUP($B24,'Multi_Sharpe'!$B$2:$R$139,2,FALSE)&gt;0,VLOOKUP($B24,'Multi_Sharpe'!$B$2:$R$139,2,FALSE)," ")</f>
        <v>1.38614380205509</v>
      </c>
      <c r="E24" s="23">
        <f>IF(VLOOKUP($B24,'Multi_Rent'!$B$2:$R$139,3,FALSE)="","",VLOOKUP($B24,'Multi_Rent'!$B$2:$R$139,3,FALSE))</f>
        <v>14.0781919708881</v>
      </c>
      <c r="F24" s="23">
        <f>IF(VLOOKUP($B24,'Multi_Sharpe'!$B$2:$R$139,3,FALSE)&gt;0,VLOOKUP($B24,'Multi_Sharpe'!$B$2:$R$139,3,FALSE)," ")</f>
        <v>1.67463807693398</v>
      </c>
      <c r="G24" s="23">
        <f>IF(VLOOKUP($B24,'Multi_Rent'!$B$2:$R$139,4,FALSE)="","",VLOOKUP($B24,'Multi_Rent'!$B$2:$R$139,4,FALSE))</f>
        <v>14.0152407790581</v>
      </c>
      <c r="H24" s="23">
        <f>IF(VLOOKUP($B24,'Multi_Sharpe'!$B$2:$R$139,4,FALSE)&gt;0,VLOOKUP($B24,'Multi_Sharpe'!$B$2:$R$139,4,FALSE)," ")</f>
        <v>1.14184435981717</v>
      </c>
      <c r="I24" s="23">
        <f>IF(VLOOKUP($B24,'Multi_Rent'!$B$2:$R$139,5,FALSE)="","",VLOOKUP($B24,'Multi_Rent'!$B$2:$R$139,5,FALSE))</f>
        <v>10.3546443950234</v>
      </c>
      <c r="J24" s="23">
        <f>IF(VLOOKUP($B24,'Multi_Sharpe'!$B$2:$R$139,5,FALSE)&gt;0,VLOOKUP($B24,'Multi_Sharpe'!$B$2:$R$139,5,FALSE)," ")</f>
        <v>0.628940840972794</v>
      </c>
      <c r="K24" s="23">
        <f>IF(VLOOKUP($B24,'Multi_Rent'!$B$2:$R$139,6,FALSE)="","",VLOOKUP($B24,'Multi_Rent'!$B$2:$R$139,6,FALSE))</f>
        <v>13.8903098022229</v>
      </c>
      <c r="L24" s="23">
        <f>IF(VLOOKUP($B24,'Multi_Sharpe'!$B$2:$R$139,6,FALSE)&gt;0,VLOOKUP($B24,'Multi_Sharpe'!$B$2:$R$139,6,FALSE)," ")</f>
        <v>1.18406510481783</v>
      </c>
      <c r="M24" s="23">
        <f>IF(VLOOKUP($B24,'Multi_Rent'!$B$2:$R$139,7,FALSE)="","",VLOOKUP($B24,'Multi_Rent'!$B$2:$R$139,7,FALSE))</f>
        <v>13.0579965664205</v>
      </c>
      <c r="N24" s="23">
        <f>IF(VLOOKUP($B24,'Multi_Sharpe'!$B$2:$R$139,7,FALSE)&gt;0,VLOOKUP($B24,'Multi_Sharpe'!$B$2:$R$139,7,FALSE)," ")</f>
        <v>1.08311687318092</v>
      </c>
      <c r="O24" s="23">
        <f>IF(VLOOKUP($B24,'Multi_Rent'!$B$2:$R$139,8,FALSE)="","",VLOOKUP($B24,'Multi_Rent'!$B$2:$R$139,8,FALSE))</f>
        <v>16.0483134540942</v>
      </c>
      <c r="P24" s="23">
        <f>IF(VLOOKUP($B24,'Multi_Sharpe'!$B$2:$R$139,8,FALSE)&gt;0,VLOOKUP($B24,'Multi_Sharpe'!$B$2:$R$139,8,FALSE)," ")</f>
        <v>1.50253338906845</v>
      </c>
      <c r="Q24" s="23">
        <f>IF(VLOOKUP($B24,'Multi_Rent'!$B$2:$R$139,9,FALSE)="","",VLOOKUP($B24,'Multi_Rent'!$B$2:$R$139,9,FALSE))</f>
        <v>12.8810397809378</v>
      </c>
      <c r="R24" s="23">
        <f>IF(VLOOKUP($B24,'Multi_Sharpe'!$B$2:$R$139,9,FALSE)&gt;0,VLOOKUP($B24,'Multi_Sharpe'!$B$2:$R$139,9,FALSE)," ")</f>
        <v>1.03089985877814</v>
      </c>
      <c r="S24" s="23">
        <f>IF(VLOOKUP($B24,'Multi_Rent'!$B$2:$R$139,10,FALSE)="","",VLOOKUP($B24,'Multi_Rent'!$B$2:$R$139,10,FALSE))</f>
        <v>13.4075848124894</v>
      </c>
      <c r="T24" s="23">
        <f>IF(VLOOKUP($B24,'Multi_Sharpe'!$B$2:$R$139,10,FALSE)&gt;0,VLOOKUP($B24,'Multi_Sharpe'!$B$2:$R$139,10,FALSE)," ")</f>
        <v>1.11903924424381</v>
      </c>
      <c r="U24" s="23">
        <f>IF(VLOOKUP($B24,'Multi_Rent'!$B$2:$R$139,11,FALSE)="","",VLOOKUP($B24,'Multi_Rent'!$B$2:$R$139,11,FALSE))</f>
        <v>9.414311592301241</v>
      </c>
      <c r="V24" s="23">
        <f>IF(VLOOKUP($B24,'Multi_Sharpe'!$B$2:$R$139,11,FALSE)&gt;0,VLOOKUP($B24,'Multi_Sharpe'!$B$2:$R$139,11,FALSE)," ")</f>
        <v>0.582999543999547</v>
      </c>
      <c r="W24" s="23">
        <f>IF(VLOOKUP($B24,'Multi_Rent'!$B$2:$R$139,12,FALSE)="","",VLOOKUP($B24,'Multi_Rent'!$B$2:$R$139,12,FALSE))</f>
        <v>7.12184704545789</v>
      </c>
      <c r="X24" s="23">
        <f>IF(VLOOKUP($B24,'Multi_Sharpe'!$B$2:$R$139,12,FALSE)&gt;0,VLOOKUP($B24,'Multi_Sharpe'!$B$2:$R$139,12,FALSE)," ")</f>
        <v>0.310315754709693</v>
      </c>
      <c r="Y24" s="23">
        <f>IF(VLOOKUP($B24,'Multi_Rent'!$B$2:$R$139,13,FALSE)="","",VLOOKUP($B24,'Multi_Rent'!$B$2:$R$139,13,FALSE))</f>
        <v>7.0320643464737</v>
      </c>
      <c r="Z24" s="23">
        <f>IF(VLOOKUP($B24,'Multi_Sharpe'!$B$2:$R$139,13,FALSE)&gt;0,VLOOKUP($B24,'Multi_Sharpe'!$B$2:$R$139,13,FALSE)," ")</f>
        <v>0.2627070749245</v>
      </c>
      <c r="AA24" s="23">
        <f>IF(VLOOKUP($B24,'Multi_Rent'!$B$2:$R$139,14,FALSE)="","",VLOOKUP($B24,'Multi_Rent'!$B$2:$R$139,14,FALSE))</f>
        <v>4.90371570500716</v>
      </c>
      <c r="AB24" t="s" s="26">
        <f>IF(VLOOKUP($B24,'Multi_Sharpe'!$B$2:$R$139,14,FALSE)&gt;0,VLOOKUP($B24,'Multi_Sharpe'!$B$2:$R$139,14,FALSE)," ")</f>
        <v>361</v>
      </c>
      <c r="AC24" s="23">
        <f>IF(VLOOKUP($B24,'Multi_Rent'!$B$2:$R$139,15,FALSE)="","",VLOOKUP($B24,'Multi_Rent'!$B$2:$R$139,15,FALSE))</f>
        <v>5.68595207104021</v>
      </c>
      <c r="AD24" t="s" s="26">
        <f>IF(VLOOKUP($B24,'Multi_Sharpe'!$B$2:$R$139,15,FALSE)&gt;0,VLOOKUP($B24,'Multi_Sharpe'!$B$2:$R$139,15,FALSE)," ")</f>
        <v>361</v>
      </c>
      <c r="AE24" s="23">
        <f>IF(VLOOKUP($B24,'Multi_Rent'!$B$2:$R$139,16,FALSE)="","",VLOOKUP($B24,'Multi_Rent'!$B$2:$R$139,16,FALSE))</f>
        <v>5.09717359094728</v>
      </c>
      <c r="AF24" t="s" s="26">
        <f>IF(VLOOKUP($B24,'Multi_Sharpe'!$B$2:$R$139,16,FALSE)&gt;0,VLOOKUP($B24,'Multi_Sharpe'!$B$2:$R$139,16,FALSE)," ")</f>
        <v>361</v>
      </c>
      <c r="AG24" s="23">
        <f>IF(VLOOKUP($B24,'Multi_Rent'!$B$2:$R$139,17,FALSE)="","",VLOOKUP($B24,'Multi_Rent'!$B$2:$R$139,17,FALSE))</f>
        <v>8.61558052450926</v>
      </c>
      <c r="AH24" s="23">
        <f>IF(VLOOKUP($B24,'Multi_Sharpe'!$B$2:$R$139,17,FALSE)&gt;0,VLOOKUP($B24,'Multi_Sharpe'!$B$2:$R$139,17,FALSE)," ")</f>
        <v>0.163638312744599</v>
      </c>
    </row>
    <row r="25" ht="15" customHeight="1">
      <c r="A25" t="s" s="10">
        <v>711</v>
      </c>
      <c r="B25" t="s" s="10">
        <v>712</v>
      </c>
      <c r="C25" s="23">
        <f>IF(VLOOKUP($B25,'Multi_Rent'!$B$2:$R$139,2,FALSE)="","",VLOOKUP($B25,'Multi_Rent'!$B$2:$R$139,2,FALSE))</f>
        <v>13.4790523560386</v>
      </c>
      <c r="D25" s="23">
        <f>IF(VLOOKUP($B25,'Multi_Sharpe'!$B$2:$R$139,2,FALSE)&gt;0,VLOOKUP($B25,'Multi_Sharpe'!$B$2:$R$139,2,FALSE)," ")</f>
        <v>0.589177917275064</v>
      </c>
      <c r="E25" s="23">
        <f>IF(VLOOKUP($B25,'Multi_Rent'!$B$2:$R$139,3,FALSE)="","",VLOOKUP($B25,'Multi_Rent'!$B$2:$R$139,3,FALSE))</f>
        <v>14.9875561011215</v>
      </c>
      <c r="F25" s="23">
        <f>IF(VLOOKUP($B25,'Multi_Sharpe'!$B$2:$R$139,3,FALSE)&gt;0,VLOOKUP($B25,'Multi_Sharpe'!$B$2:$R$139,3,FALSE)," ")</f>
        <v>0.831277535564948</v>
      </c>
      <c r="G25" s="23">
        <f>IF(VLOOKUP($B25,'Multi_Rent'!$B$2:$R$139,4,FALSE)="","",VLOOKUP($B25,'Multi_Rent'!$B$2:$R$139,4,FALSE))</f>
        <v>14.496096973913</v>
      </c>
      <c r="H25" s="23">
        <f>IF(VLOOKUP($B25,'Multi_Sharpe'!$B$2:$R$139,4,FALSE)&gt;0,VLOOKUP($B25,'Multi_Sharpe'!$B$2:$R$139,4,FALSE)," ")</f>
        <v>0.93217608400235</v>
      </c>
      <c r="I25" s="23">
        <f>IF(VLOOKUP($B25,'Multi_Rent'!$B$2:$R$139,5,FALSE)="","",VLOOKUP($B25,'Multi_Rent'!$B$2:$R$139,5,FALSE))</f>
        <v>11.8787233338933</v>
      </c>
      <c r="J25" s="23">
        <f>IF(VLOOKUP($B25,'Multi_Sharpe'!$B$2:$R$139,5,FALSE)&gt;0,VLOOKUP($B25,'Multi_Sharpe'!$B$2:$R$139,5,FALSE)," ")</f>
        <v>0.682474400015489</v>
      </c>
      <c r="K25" s="23">
        <f>IF(VLOOKUP($B25,'Multi_Rent'!$B$2:$R$139,6,FALSE)="","",VLOOKUP($B25,'Multi_Rent'!$B$2:$R$139,6,FALSE))</f>
        <v>15.5687159294676</v>
      </c>
      <c r="L25" s="23">
        <f>IF(VLOOKUP($B25,'Multi_Sharpe'!$B$2:$R$139,6,FALSE)&gt;0,VLOOKUP($B25,'Multi_Sharpe'!$B$2:$R$139,6,FALSE)," ")</f>
        <v>1.35454831559383</v>
      </c>
      <c r="M25" s="23">
        <f>IF(VLOOKUP($B25,'Multi_Rent'!$B$2:$R$139,7,FALSE)="","",VLOOKUP($B25,'Multi_Rent'!$B$2:$R$139,7,FALSE))</f>
        <v>10.6514988802049</v>
      </c>
      <c r="N25" s="23">
        <f>IF(VLOOKUP($B25,'Multi_Sharpe'!$B$2:$R$139,7,FALSE)&gt;0,VLOOKUP($B25,'Multi_Sharpe'!$B$2:$R$139,7,FALSE)," ")</f>
        <v>0.790831145261775</v>
      </c>
      <c r="O25" s="23">
        <f>IF(VLOOKUP($B25,'Multi_Rent'!$B$2:$R$139,8,FALSE)="","",VLOOKUP($B25,'Multi_Rent'!$B$2:$R$139,8,FALSE))</f>
        <v>12.2316921720282</v>
      </c>
      <c r="P25" s="23">
        <f>IF(VLOOKUP($B25,'Multi_Sharpe'!$B$2:$R$139,8,FALSE)&gt;0,VLOOKUP($B25,'Multi_Sharpe'!$B$2:$R$139,8,FALSE)," ")</f>
        <v>1.12375870446565</v>
      </c>
      <c r="Q25" s="23">
        <f>IF(VLOOKUP($B25,'Multi_Rent'!$B$2:$R$139,9,FALSE)="","",VLOOKUP($B25,'Multi_Rent'!$B$2:$R$139,9,FALSE))</f>
        <v>8.803202249175239</v>
      </c>
      <c r="R25" s="23">
        <f>IF(VLOOKUP($B25,'Multi_Sharpe'!$B$2:$R$139,9,FALSE)&gt;0,VLOOKUP($B25,'Multi_Sharpe'!$B$2:$R$139,9,FALSE)," ")</f>
        <v>0.593979636702207</v>
      </c>
      <c r="S25" s="23">
        <f>IF(VLOOKUP($B25,'Multi_Rent'!$B$2:$R$139,10,FALSE)="","",VLOOKUP($B25,'Multi_Rent'!$B$2:$R$139,10,FALSE))</f>
        <v>9.20106557987226</v>
      </c>
      <c r="T25" s="23">
        <f>IF(VLOOKUP($B25,'Multi_Sharpe'!$B$2:$R$139,10,FALSE)&gt;0,VLOOKUP($B25,'Multi_Sharpe'!$B$2:$R$139,10,FALSE)," ")</f>
        <v>0.68918910473047</v>
      </c>
      <c r="U25" s="23">
        <f>IF(VLOOKUP($B25,'Multi_Rent'!$B$2:$R$139,11,FALSE)="","",VLOOKUP($B25,'Multi_Rent'!$B$2:$R$139,11,FALSE))</f>
        <v>6.83948622432575</v>
      </c>
      <c r="V25" s="23">
        <f>IF(VLOOKUP($B25,'Multi_Sharpe'!$B$2:$R$139,11,FALSE)&gt;0,VLOOKUP($B25,'Multi_Sharpe'!$B$2:$R$139,11,FALSE)," ")</f>
        <v>0.347234464695206</v>
      </c>
      <c r="W25" s="23">
        <f>IF(VLOOKUP($B25,'Multi_Rent'!$B$2:$R$139,12,FALSE)="","",VLOOKUP($B25,'Multi_Rent'!$B$2:$R$139,12,FALSE))</f>
        <v>5.21295781962898</v>
      </c>
      <c r="X25" s="23">
        <f>IF(VLOOKUP($B25,'Multi_Sharpe'!$B$2:$R$139,12,FALSE)&gt;0,VLOOKUP($B25,'Multi_Sharpe'!$B$2:$R$139,12,FALSE)," ")</f>
        <v>0.115808298623046</v>
      </c>
      <c r="Y25" s="23">
        <f>IF(VLOOKUP($B25,'Multi_Rent'!$B$2:$R$139,13,FALSE)="","",VLOOKUP($B25,'Multi_Rent'!$B$2:$R$139,13,FALSE))</f>
        <v>6.40441598407433</v>
      </c>
      <c r="Z25" s="23">
        <f>IF(VLOOKUP($B25,'Multi_Sharpe'!$B$2:$R$139,13,FALSE)&gt;0,VLOOKUP($B25,'Multi_Sharpe'!$B$2:$R$139,13,FALSE)," ")</f>
        <v>0.237041120847559</v>
      </c>
      <c r="AA25" s="23">
        <f>IF(VLOOKUP($B25,'Multi_Rent'!$B$2:$R$139,14,FALSE)="","",VLOOKUP($B25,'Multi_Rent'!$B$2:$R$139,14,FALSE))</f>
        <v>6.5327712973948</v>
      </c>
      <c r="AB25" s="23">
        <f>IF(VLOOKUP($B25,'Multi_Sharpe'!$B$2:$R$139,14,FALSE)&gt;0,VLOOKUP($B25,'Multi_Sharpe'!$B$2:$R$139,14,FALSE)," ")</f>
        <v>0.182810215566295</v>
      </c>
      <c r="AC25" s="23">
        <f>IF(VLOOKUP($B25,'Multi_Rent'!$B$2:$R$139,15,FALSE)="","",VLOOKUP($B25,'Multi_Rent'!$B$2:$R$139,15,FALSE))</f>
        <v>3.89066835334926</v>
      </c>
      <c r="AD25" t="s" s="26">
        <f>IF(VLOOKUP($B25,'Multi_Sharpe'!$B$2:$R$139,15,FALSE)&gt;0,VLOOKUP($B25,'Multi_Sharpe'!$B$2:$R$139,15,FALSE)," ")</f>
        <v>361</v>
      </c>
      <c r="AE25" s="23">
        <f>IF(VLOOKUP($B25,'Multi_Rent'!$B$2:$R$139,16,FALSE)="","",VLOOKUP($B25,'Multi_Rent'!$B$2:$R$139,16,FALSE))</f>
        <v>2.84491504535962</v>
      </c>
      <c r="AF25" t="s" s="26">
        <f>IF(VLOOKUP($B25,'Multi_Sharpe'!$B$2:$R$139,16,FALSE)&gt;0,VLOOKUP($B25,'Multi_Sharpe'!$B$2:$R$139,16,FALSE)," ")</f>
        <v>361</v>
      </c>
      <c r="AG25" s="23">
        <f>IF(VLOOKUP($B25,'Multi_Rent'!$B$2:$R$139,17,FALSE)="","",VLOOKUP($B25,'Multi_Rent'!$B$2:$R$139,17,FALSE))</f>
        <v>2.12078774024231</v>
      </c>
      <c r="AH25" t="s" s="26">
        <f>IF(VLOOKUP($B25,'Multi_Sharpe'!$B$2:$R$139,17,FALSE)&gt;0,VLOOKUP($B25,'Multi_Sharpe'!$B$2:$R$139,17,FALSE)," ")</f>
        <v>361</v>
      </c>
    </row>
    <row r="26" ht="15" customHeight="1">
      <c r="A26" t="s" s="10">
        <v>713</v>
      </c>
      <c r="B26" t="s" s="10">
        <v>714</v>
      </c>
      <c r="C26" s="23">
        <f>IF(VLOOKUP($B26,'Multi_Rent'!$B$2:$R$139,2,FALSE)="","",VLOOKUP($B26,'Multi_Rent'!$B$2:$R$139,2,FALSE))</f>
        <v>13.2786941212936</v>
      </c>
      <c r="D26" s="23">
        <f>IF(VLOOKUP($B26,'Multi_Sharpe'!$B$2:$R$139,2,FALSE)&gt;0,VLOOKUP($B26,'Multi_Sharpe'!$B$2:$R$139,2,FALSE)," ")</f>
        <v>0.535731096715602</v>
      </c>
      <c r="E26" s="23">
        <f>IF(VLOOKUP($B26,'Multi_Rent'!$B$2:$R$139,3,FALSE)="","",VLOOKUP($B26,'Multi_Rent'!$B$2:$R$139,3,FALSE))</f>
        <v>12.5380718197609</v>
      </c>
      <c r="F26" s="23">
        <f>IF(VLOOKUP($B26,'Multi_Sharpe'!$B$2:$R$139,3,FALSE)&gt;0,VLOOKUP($B26,'Multi_Sharpe'!$B$2:$R$139,3,FALSE)," ")</f>
        <v>0.53187320554708</v>
      </c>
      <c r="G26" s="23">
        <f>IF(VLOOKUP($B26,'Multi_Rent'!$B$2:$R$139,4,FALSE)="","",VLOOKUP($B26,'Multi_Rent'!$B$2:$R$139,4,FALSE))</f>
        <v>14.4052424620677</v>
      </c>
      <c r="H26" s="23">
        <f>IF(VLOOKUP($B26,'Multi_Sharpe'!$B$2:$R$139,4,FALSE)&gt;0,VLOOKUP($B26,'Multi_Sharpe'!$B$2:$R$139,4,FALSE)," ")</f>
        <v>1.2187955791766</v>
      </c>
      <c r="I26" s="23">
        <f>IF(VLOOKUP($B26,'Multi_Rent'!$B$2:$R$139,5,FALSE)="","",VLOOKUP($B26,'Multi_Rent'!$B$2:$R$139,5,FALSE))</f>
        <v>13.3232998633704</v>
      </c>
      <c r="J26" s="23">
        <f>IF(VLOOKUP($B26,'Multi_Sharpe'!$B$2:$R$139,5,FALSE)&gt;0,VLOOKUP($B26,'Multi_Sharpe'!$B$2:$R$139,5,FALSE)," ")</f>
        <v>0.878388834816037</v>
      </c>
      <c r="K26" s="23">
        <f>IF(VLOOKUP($B26,'Multi_Rent'!$B$2:$R$139,6,FALSE)="","",VLOOKUP($B26,'Multi_Rent'!$B$2:$R$139,6,FALSE))</f>
        <v>14.9032150454855</v>
      </c>
      <c r="L26" s="23">
        <f>IF(VLOOKUP($B26,'Multi_Sharpe'!$B$2:$R$139,6,FALSE)&gt;0,VLOOKUP($B26,'Multi_Sharpe'!$B$2:$R$139,6,FALSE)," ")</f>
        <v>1.25858195644135</v>
      </c>
      <c r="M26" s="23">
        <f>IF(VLOOKUP($B26,'Multi_Rent'!$B$2:$R$139,7,FALSE)="","",VLOOKUP($B26,'Multi_Rent'!$B$2:$R$139,7,FALSE))</f>
        <v>12.1310476544259</v>
      </c>
      <c r="N26" s="23">
        <f>IF(VLOOKUP($B26,'Multi_Sharpe'!$B$2:$R$139,7,FALSE)&gt;0,VLOOKUP($B26,'Multi_Sharpe'!$B$2:$R$139,7,FALSE)," ")</f>
        <v>1.00542168815083</v>
      </c>
      <c r="O26" s="23">
        <f>IF(VLOOKUP($B26,'Multi_Rent'!$B$2:$R$139,8,FALSE)="","",VLOOKUP($B26,'Multi_Rent'!$B$2:$R$139,8,FALSE))</f>
        <v>12.5074808662249</v>
      </c>
      <c r="P26" s="23">
        <f>IF(VLOOKUP($B26,'Multi_Sharpe'!$B$2:$R$139,8,FALSE)&gt;0,VLOOKUP($B26,'Multi_Sharpe'!$B$2:$R$139,8,FALSE)," ")</f>
        <v>1.15927519025543</v>
      </c>
      <c r="Q26" s="23">
        <f>IF(VLOOKUP($B26,'Multi_Rent'!$B$2:$R$139,9,FALSE)="","",VLOOKUP($B26,'Multi_Rent'!$B$2:$R$139,9,FALSE))</f>
        <v>10.6635837605156</v>
      </c>
      <c r="R26" s="23">
        <f>IF(VLOOKUP($B26,'Multi_Sharpe'!$B$2:$R$139,9,FALSE)&gt;0,VLOOKUP($B26,'Multi_Sharpe'!$B$2:$R$139,9,FALSE)," ")</f>
        <v>0.979485610915396</v>
      </c>
      <c r="S26" s="23">
        <f>IF(VLOOKUP($B26,'Multi_Rent'!$B$2:$R$139,10,FALSE)="","",VLOOKUP($B26,'Multi_Rent'!$B$2:$R$139,10,FALSE))</f>
        <v>11.9199849536072</v>
      </c>
      <c r="T26" s="23">
        <f>IF(VLOOKUP($B26,'Multi_Sharpe'!$B$2:$R$139,10,FALSE)&gt;0,VLOOKUP($B26,'Multi_Sharpe'!$B$2:$R$139,10,FALSE)," ")</f>
        <v>1.39912284947774</v>
      </c>
      <c r="U26" s="23">
        <f>IF(VLOOKUP($B26,'Multi_Rent'!$B$2:$R$139,11,FALSE)="","",VLOOKUP($B26,'Multi_Rent'!$B$2:$R$139,11,FALSE))</f>
        <v>12.9191145095351</v>
      </c>
      <c r="V26" s="23">
        <f>IF(VLOOKUP($B26,'Multi_Sharpe'!$B$2:$R$139,11,FALSE)&gt;0,VLOOKUP($B26,'Multi_Sharpe'!$B$2:$R$139,11,FALSE)," ")</f>
        <v>1.54943534407513</v>
      </c>
      <c r="W26" s="23">
        <f>IF(VLOOKUP($B26,'Multi_Rent'!$B$2:$R$139,12,FALSE)="","",VLOOKUP($B26,'Multi_Rent'!$B$2:$R$139,12,FALSE))</f>
        <v>13.9545640420797</v>
      </c>
      <c r="X26" s="23">
        <f>IF(VLOOKUP($B26,'Multi_Sharpe'!$B$2:$R$139,12,FALSE)&gt;0,VLOOKUP($B26,'Multi_Sharpe'!$B$2:$R$139,12,FALSE)," ")</f>
        <v>1.67903456240276</v>
      </c>
      <c r="Y26" s="23">
        <f>IF(VLOOKUP($B26,'Multi_Rent'!$B$2:$R$139,13,FALSE)="","",VLOOKUP($B26,'Multi_Rent'!$B$2:$R$139,13,FALSE))</f>
        <v>16.3787397070798</v>
      </c>
      <c r="Z26" s="23">
        <f>IF(VLOOKUP($B26,'Multi_Sharpe'!$B$2:$R$139,13,FALSE)&gt;0,VLOOKUP($B26,'Multi_Sharpe'!$B$2:$R$139,13,FALSE)," ")</f>
        <v>2.01649752257358</v>
      </c>
      <c r="AA26" s="23">
        <f>IF(VLOOKUP($B26,'Multi_Rent'!$B$2:$R$139,14,FALSE)="","",VLOOKUP($B26,'Multi_Rent'!$B$2:$R$139,14,FALSE))</f>
        <v>15.9021848561768</v>
      </c>
      <c r="AB26" s="23">
        <f>IF(VLOOKUP($B26,'Multi_Sharpe'!$B$2:$R$139,14,FALSE)&gt;0,VLOOKUP($B26,'Multi_Sharpe'!$B$2:$R$139,14,FALSE)," ")</f>
        <v>1.9048248023181</v>
      </c>
      <c r="AC26" s="23">
        <f>IF(VLOOKUP($B26,'Multi_Rent'!$B$2:$R$139,15,FALSE)="","",VLOOKUP($B26,'Multi_Rent'!$B$2:$R$139,15,FALSE))</f>
        <v>15.9691227023777</v>
      </c>
      <c r="AD26" s="23">
        <f>IF(VLOOKUP($B26,'Multi_Sharpe'!$B$2:$R$139,15,FALSE)&gt;0,VLOOKUP($B26,'Multi_Sharpe'!$B$2:$R$139,15,FALSE)," ")</f>
        <v>1.65752514593802</v>
      </c>
      <c r="AE26" s="23">
        <f>IF(VLOOKUP($B26,'Multi_Rent'!$B$2:$R$139,16,FALSE)="","",VLOOKUP($B26,'Multi_Rent'!$B$2:$R$139,16,FALSE))</f>
        <v>15.0157819589926</v>
      </c>
      <c r="AF26" s="23">
        <f>IF(VLOOKUP($B26,'Multi_Sharpe'!$B$2:$R$139,16,FALSE)&gt;0,VLOOKUP($B26,'Multi_Sharpe'!$B$2:$R$139,16,FALSE)," ")</f>
        <v>1.43020409318413</v>
      </c>
      <c r="AG26" s="23">
        <f>IF(VLOOKUP($B26,'Multi_Rent'!$B$2:$R$139,17,FALSE)="","",VLOOKUP($B26,'Multi_Rent'!$B$2:$R$139,17,FALSE))</f>
        <v>12.3051483062707</v>
      </c>
      <c r="AH26" s="23">
        <f>IF(VLOOKUP($B26,'Multi_Sharpe'!$B$2:$R$139,17,FALSE)&gt;0,VLOOKUP($B26,'Multi_Sharpe'!$B$2:$R$139,17,FALSE)," ")</f>
        <v>0.821684189167496</v>
      </c>
    </row>
    <row r="27" ht="15" customHeight="1">
      <c r="A27" t="s" s="10">
        <v>715</v>
      </c>
      <c r="B27" t="s" s="10">
        <v>716</v>
      </c>
      <c r="C27" s="23">
        <f>IF(VLOOKUP($B27,'Multi_Rent'!$B$2:$R$139,2,FALSE)="","",VLOOKUP($B27,'Multi_Rent'!$B$2:$R$139,2,FALSE))</f>
        <v>13.0462184884427</v>
      </c>
      <c r="D27" s="23">
        <f>IF(VLOOKUP($B27,'Multi_Sharpe'!$B$2:$R$139,2,FALSE)&gt;0,VLOOKUP($B27,'Multi_Sharpe'!$B$2:$R$139,2,FALSE)," ")</f>
        <v>0.90403621328496</v>
      </c>
      <c r="E27" s="23">
        <f>IF(VLOOKUP($B27,'Multi_Rent'!$B$2:$R$139,3,FALSE)="","",VLOOKUP($B27,'Multi_Rent'!$B$2:$R$139,3,FALSE))</f>
        <v>10.5271799199266</v>
      </c>
      <c r="F27" s="23">
        <f>IF(VLOOKUP($B27,'Multi_Sharpe'!$B$2:$R$139,3,FALSE)&gt;0,VLOOKUP($B27,'Multi_Sharpe'!$B$2:$R$139,3,FALSE)," ")</f>
        <v>0.496868261517539</v>
      </c>
      <c r="G27" s="23">
        <f>IF(VLOOKUP($B27,'Multi_Rent'!$B$2:$R$139,4,FALSE)="","",VLOOKUP($B27,'Multi_Rent'!$B$2:$R$139,4,FALSE))</f>
        <v>9.56485397313147</v>
      </c>
      <c r="H27" s="23">
        <f>IF(VLOOKUP($B27,'Multi_Sharpe'!$B$2:$R$139,4,FALSE)&gt;0,VLOOKUP($B27,'Multi_Sharpe'!$B$2:$R$139,4,FALSE)," ")</f>
        <v>0.444172533315783</v>
      </c>
      <c r="I27" s="23">
        <f>IF(VLOOKUP($B27,'Multi_Rent'!$B$2:$R$139,5,FALSE)="","",VLOOKUP($B27,'Multi_Rent'!$B$2:$R$139,5,FALSE))</f>
        <v>10.8512967858968</v>
      </c>
      <c r="J27" s="23">
        <f>IF(VLOOKUP($B27,'Multi_Sharpe'!$B$2:$R$139,5,FALSE)&gt;0,VLOOKUP($B27,'Multi_Sharpe'!$B$2:$R$139,5,FALSE)," ")</f>
        <v>0.881305538292302</v>
      </c>
      <c r="K27" s="23">
        <f>IF(VLOOKUP($B27,'Multi_Rent'!$B$2:$R$139,6,FALSE)="","",VLOOKUP($B27,'Multi_Rent'!$B$2:$R$139,6,FALSE))</f>
        <v>10.7032941255149</v>
      </c>
      <c r="L27" s="23">
        <f>IF(VLOOKUP($B27,'Multi_Sharpe'!$B$2:$R$139,6,FALSE)&gt;0,VLOOKUP($B27,'Multi_Sharpe'!$B$2:$R$139,6,FALSE)," ")</f>
        <v>1.00515283202776</v>
      </c>
      <c r="M27" s="23">
        <f>IF(VLOOKUP($B27,'Multi_Rent'!$B$2:$R$139,7,FALSE)="","",VLOOKUP($B27,'Multi_Rent'!$B$2:$R$139,7,FALSE))</f>
        <v>9.140508413600189</v>
      </c>
      <c r="N27" s="23">
        <f>IF(VLOOKUP($B27,'Multi_Sharpe'!$B$2:$R$139,7,FALSE)&gt;0,VLOOKUP($B27,'Multi_Sharpe'!$B$2:$R$139,7,FALSE)," ")</f>
        <v>0.766028061514234</v>
      </c>
      <c r="O27" s="23">
        <f>IF(VLOOKUP($B27,'Multi_Rent'!$B$2:$R$139,8,FALSE)="","",VLOOKUP($B27,'Multi_Rent'!$B$2:$R$139,8,FALSE))</f>
        <v>6.86085560744172</v>
      </c>
      <c r="P27" s="23">
        <f>IF(VLOOKUP($B27,'Multi_Sharpe'!$B$2:$R$139,8,FALSE)&gt;0,VLOOKUP($B27,'Multi_Sharpe'!$B$2:$R$139,8,FALSE)," ")</f>
        <v>0.397347085723685</v>
      </c>
      <c r="Q27" s="23">
        <f>IF(VLOOKUP($B27,'Multi_Rent'!$B$2:$R$139,9,FALSE)="","",VLOOKUP($B27,'Multi_Rent'!$B$2:$R$139,9,FALSE))</f>
        <v>4.86670722797951</v>
      </c>
      <c r="R27" s="23">
        <f>IF(VLOOKUP($B27,'Multi_Sharpe'!$B$2:$R$139,9,FALSE)&gt;0,VLOOKUP($B27,'Multi_Sharpe'!$B$2:$R$139,9,FALSE)," ")</f>
        <v>0.048371158601512</v>
      </c>
      <c r="S27" s="23">
        <f>IF(VLOOKUP($B27,'Multi_Rent'!$B$2:$R$139,10,FALSE)="","",VLOOKUP($B27,'Multi_Rent'!$B$2:$R$139,10,FALSE))</f>
        <v>3.61294722030061</v>
      </c>
      <c r="T27" t="s" s="26">
        <f>IF(VLOOKUP($B27,'Multi_Sharpe'!$B$2:$R$139,10,FALSE)&gt;0,VLOOKUP($B27,'Multi_Sharpe'!$B$2:$R$139,10,FALSE)," ")</f>
        <v>361</v>
      </c>
      <c r="U27" s="23">
        <f>IF(VLOOKUP($B27,'Multi_Rent'!$B$2:$R$139,11,FALSE)="","",VLOOKUP($B27,'Multi_Rent'!$B$2:$R$139,11,FALSE))</f>
        <v>4.21104889666661</v>
      </c>
      <c r="V27" t="s" s="26">
        <f>IF(VLOOKUP($B27,'Multi_Sharpe'!$B$2:$R$139,11,FALSE)&gt;0,VLOOKUP($B27,'Multi_Sharpe'!$B$2:$R$139,11,FALSE)," ")</f>
        <v>361</v>
      </c>
      <c r="W27" s="23">
        <f>IF(VLOOKUP($B27,'Multi_Rent'!$B$2:$R$139,12,FALSE)="","",VLOOKUP($B27,'Multi_Rent'!$B$2:$R$139,12,FALSE))</f>
        <v>5.18097323625324</v>
      </c>
      <c r="X27" s="23">
        <f>IF(VLOOKUP($B27,'Multi_Sharpe'!$B$2:$R$139,12,FALSE)&gt;0,VLOOKUP($B27,'Multi_Sharpe'!$B$2:$R$139,12,FALSE)," ")</f>
        <v>0.194101735012563</v>
      </c>
      <c r="Y27" s="23">
        <f>IF(VLOOKUP($B27,'Multi_Rent'!$B$2:$R$139,13,FALSE)="","",VLOOKUP($B27,'Multi_Rent'!$B$2:$R$139,13,FALSE))</f>
        <v>3.94206266402732</v>
      </c>
      <c r="Z27" t="s" s="26">
        <f>IF(VLOOKUP($B27,'Multi_Sharpe'!$B$2:$R$139,13,FALSE)&gt;0,VLOOKUP($B27,'Multi_Sharpe'!$B$2:$R$139,13,FALSE)," ")</f>
        <v>361</v>
      </c>
      <c r="AA27" s="23">
        <f>IF(VLOOKUP($B27,'Multi_Rent'!$B$2:$R$139,14,FALSE)="","",VLOOKUP($B27,'Multi_Rent'!$B$2:$R$139,14,FALSE))</f>
        <v>4.00748499520174</v>
      </c>
      <c r="AB27" t="s" s="26">
        <f>IF(VLOOKUP($B27,'Multi_Sharpe'!$B$2:$R$139,14,FALSE)&gt;0,VLOOKUP($B27,'Multi_Sharpe'!$B$2:$R$139,14,FALSE)," ")</f>
        <v>361</v>
      </c>
      <c r="AC27" s="23">
        <f>IF(VLOOKUP($B27,'Multi_Rent'!$B$2:$R$139,15,FALSE)="","",VLOOKUP($B27,'Multi_Rent'!$B$2:$R$139,15,FALSE))</f>
        <v>3.85229181437357</v>
      </c>
      <c r="AD27" t="s" s="26">
        <f>IF(VLOOKUP($B27,'Multi_Sharpe'!$B$2:$R$139,15,FALSE)&gt;0,VLOOKUP($B27,'Multi_Sharpe'!$B$2:$R$139,15,FALSE)," ")</f>
        <v>361</v>
      </c>
      <c r="AE27" s="23">
        <f>IF(VLOOKUP($B27,'Multi_Rent'!$B$2:$R$139,16,FALSE)="","",VLOOKUP($B27,'Multi_Rent'!$B$2:$R$139,16,FALSE))</f>
        <v>5.38282740281573</v>
      </c>
      <c r="AF27" t="s" s="26">
        <f>IF(VLOOKUP($B27,'Multi_Sharpe'!$B$2:$R$139,16,FALSE)&gt;0,VLOOKUP($B27,'Multi_Sharpe'!$B$2:$R$139,16,FALSE)," ")</f>
        <v>361</v>
      </c>
      <c r="AG27" s="23">
        <f>IF(VLOOKUP($B27,'Multi_Rent'!$B$2:$R$139,17,FALSE)="","",VLOOKUP($B27,'Multi_Rent'!$B$2:$R$139,17,FALSE))</f>
        <v>3.89162168913559</v>
      </c>
      <c r="AH27" t="s" s="26">
        <f>IF(VLOOKUP($B27,'Multi_Sharpe'!$B$2:$R$139,17,FALSE)&gt;0,VLOOKUP($B27,'Multi_Sharpe'!$B$2:$R$139,17,FALSE)," ")</f>
        <v>361</v>
      </c>
    </row>
    <row r="28" ht="15" customHeight="1">
      <c r="A28" t="s" s="10">
        <v>717</v>
      </c>
      <c r="B28" t="s" s="10">
        <v>718</v>
      </c>
      <c r="C28" s="23">
        <f>IF(VLOOKUP($B28,'Multi_Rent'!$B$2:$R$139,2,FALSE)="","",VLOOKUP($B28,'Multi_Rent'!$B$2:$R$139,2,FALSE))</f>
        <v>12.6569420753887</v>
      </c>
      <c r="D28" s="23">
        <f>IF(VLOOKUP($B28,'Multi_Sharpe'!$B$2:$R$139,2,FALSE)&gt;0,VLOOKUP($B28,'Multi_Sharpe'!$B$2:$R$139,2,FALSE)," ")</f>
        <v>0.716988720540426</v>
      </c>
      <c r="E28" s="23">
        <f>IF(VLOOKUP($B28,'Multi_Rent'!$B$2:$R$139,3,FALSE)="","",VLOOKUP($B28,'Multi_Rent'!$B$2:$R$139,3,FALSE))</f>
        <v>11.314893780477</v>
      </c>
      <c r="F28" s="23">
        <f>IF(VLOOKUP($B28,'Multi_Sharpe'!$B$2:$R$139,3,FALSE)&gt;0,VLOOKUP($B28,'Multi_Sharpe'!$B$2:$R$139,3,FALSE)," ")</f>
        <v>0.623717044965839</v>
      </c>
      <c r="G28" s="23">
        <f>IF(VLOOKUP($B28,'Multi_Rent'!$B$2:$R$139,4,FALSE)="","",VLOOKUP($B28,'Multi_Rent'!$B$2:$R$139,4,FALSE))</f>
        <v>11.8236161918252</v>
      </c>
      <c r="H28" s="23">
        <f>IF(VLOOKUP($B28,'Multi_Sharpe'!$B$2:$R$139,4,FALSE)&gt;0,VLOOKUP($B28,'Multi_Sharpe'!$B$2:$R$139,4,FALSE)," ")</f>
        <v>0.437020332356218</v>
      </c>
      <c r="I28" s="23">
        <f>IF(VLOOKUP($B28,'Multi_Rent'!$B$2:$R$139,5,FALSE)="","",VLOOKUP($B28,'Multi_Rent'!$B$2:$R$139,5,FALSE))</f>
        <v>6.12270188692485</v>
      </c>
      <c r="J28" t="s" s="26">
        <f>IF(VLOOKUP($B28,'Multi_Sharpe'!$B$2:$R$139,5,FALSE)&gt;0,VLOOKUP($B28,'Multi_Sharpe'!$B$2:$R$139,5,FALSE)," ")</f>
        <v>361</v>
      </c>
      <c r="K28" s="23">
        <f>IF(VLOOKUP($B28,'Multi_Rent'!$B$2:$R$139,6,FALSE)="","",VLOOKUP($B28,'Multi_Rent'!$B$2:$R$139,6,FALSE))</f>
        <v>9.191698856671239</v>
      </c>
      <c r="L28" s="23">
        <f>IF(VLOOKUP($B28,'Multi_Sharpe'!$B$2:$R$139,6,FALSE)&gt;0,VLOOKUP($B28,'Multi_Sharpe'!$B$2:$R$139,6,FALSE)," ")</f>
        <v>0.406466406926425</v>
      </c>
      <c r="M28" s="23">
        <f>IF(VLOOKUP($B28,'Multi_Rent'!$B$2:$R$139,7,FALSE)="","",VLOOKUP($B28,'Multi_Rent'!$B$2:$R$139,7,FALSE))</f>
        <v>6.54522449840937</v>
      </c>
      <c r="N28" s="23">
        <f>IF(VLOOKUP($B28,'Multi_Sharpe'!$B$2:$R$139,7,FALSE)&gt;0,VLOOKUP($B28,'Multi_Sharpe'!$B$2:$R$139,7,FALSE)," ")</f>
        <v>0.137175436195409</v>
      </c>
      <c r="O28" s="23">
        <f>IF(VLOOKUP($B28,'Multi_Rent'!$B$2:$R$139,8,FALSE)="","",VLOOKUP($B28,'Multi_Rent'!$B$2:$R$139,8,FALSE))</f>
        <v>8.01337168780405</v>
      </c>
      <c r="P28" s="23">
        <f>IF(VLOOKUP($B28,'Multi_Sharpe'!$B$2:$R$139,8,FALSE)&gt;0,VLOOKUP($B28,'Multi_Sharpe'!$B$2:$R$139,8,FALSE)," ")</f>
        <v>0.372407389387767</v>
      </c>
      <c r="Q28" s="23">
        <f>IF(VLOOKUP($B28,'Multi_Rent'!$B$2:$R$139,9,FALSE)="","",VLOOKUP($B28,'Multi_Rent'!$B$2:$R$139,9,FALSE))</f>
        <v>6.49790660850875</v>
      </c>
      <c r="R28" s="23">
        <f>IF(VLOOKUP($B28,'Multi_Sharpe'!$B$2:$R$139,9,FALSE)&gt;0,VLOOKUP($B28,'Multi_Sharpe'!$B$2:$R$139,9,FALSE)," ")</f>
        <v>0.23178906400867</v>
      </c>
      <c r="S28" s="23">
        <f>IF(VLOOKUP($B28,'Multi_Rent'!$B$2:$R$139,10,FALSE)="","",VLOOKUP($B28,'Multi_Rent'!$B$2:$R$139,10,FALSE))</f>
        <v>8.65554812400342</v>
      </c>
      <c r="T28" s="23">
        <f>IF(VLOOKUP($B28,'Multi_Sharpe'!$B$2:$R$139,10,FALSE)&gt;0,VLOOKUP($B28,'Multi_Sharpe'!$B$2:$R$139,10,FALSE)," ")</f>
        <v>0.558285707346944</v>
      </c>
      <c r="U28" s="23">
        <f>IF(VLOOKUP($B28,'Multi_Rent'!$B$2:$R$139,11,FALSE)="","",VLOOKUP($B28,'Multi_Rent'!$B$2:$R$139,11,FALSE))</f>
        <v>6.4040640095258</v>
      </c>
      <c r="V28" s="23">
        <f>IF(VLOOKUP($B28,'Multi_Sharpe'!$B$2:$R$139,11,FALSE)&gt;0,VLOOKUP($B28,'Multi_Sharpe'!$B$2:$R$139,11,FALSE)," ")</f>
        <v>0.278167206571812</v>
      </c>
      <c r="W28" s="23">
        <f>IF(VLOOKUP($B28,'Multi_Rent'!$B$2:$R$139,12,FALSE)="","",VLOOKUP($B28,'Multi_Rent'!$B$2:$R$139,12,FALSE))</f>
        <v>4.95380704976187</v>
      </c>
      <c r="X28" s="23">
        <f>IF(VLOOKUP($B28,'Multi_Sharpe'!$B$2:$R$139,12,FALSE)&gt;0,VLOOKUP($B28,'Multi_Sharpe'!$B$2:$R$139,12,FALSE)," ")</f>
        <v>0.076986933194773</v>
      </c>
      <c r="Y28" s="23">
        <f>IF(VLOOKUP($B28,'Multi_Rent'!$B$2:$R$139,13,FALSE)="","",VLOOKUP($B28,'Multi_Rent'!$B$2:$R$139,13,FALSE))</f>
        <v>6.00551553401889</v>
      </c>
      <c r="Z28" s="23">
        <f>IF(VLOOKUP($B28,'Multi_Sharpe'!$B$2:$R$139,13,FALSE)&gt;0,VLOOKUP($B28,'Multi_Sharpe'!$B$2:$R$139,13,FALSE)," ")</f>
        <v>0.173953677893526</v>
      </c>
      <c r="AA28" s="23">
        <f>IF(VLOOKUP($B28,'Multi_Rent'!$B$2:$R$139,14,FALSE)="","",VLOOKUP($B28,'Multi_Rent'!$B$2:$R$139,14,FALSE))</f>
        <v>3.96938437140144</v>
      </c>
      <c r="AB28" t="s" s="26">
        <f>IF(VLOOKUP($B28,'Multi_Sharpe'!$B$2:$R$139,14,FALSE)&gt;0,VLOOKUP($B28,'Multi_Sharpe'!$B$2:$R$139,14,FALSE)," ")</f>
        <v>361</v>
      </c>
      <c r="AC28" s="23">
        <f>IF(VLOOKUP($B28,'Multi_Rent'!$B$2:$R$139,15,FALSE)="","",VLOOKUP($B28,'Multi_Rent'!$B$2:$R$139,15,FALSE))</f>
        <v>5.4650601842686</v>
      </c>
      <c r="AD28" t="s" s="26">
        <f>IF(VLOOKUP($B28,'Multi_Sharpe'!$B$2:$R$139,15,FALSE)&gt;0,VLOOKUP($B28,'Multi_Sharpe'!$B$2:$R$139,15,FALSE)," ")</f>
        <v>361</v>
      </c>
      <c r="AE28" s="23">
        <f>IF(VLOOKUP($B28,'Multi_Rent'!$B$2:$R$139,16,FALSE)="","",VLOOKUP($B28,'Multi_Rent'!$B$2:$R$139,16,FALSE))</f>
        <v>4.43561056343607</v>
      </c>
      <c r="AF28" t="s" s="26">
        <f>IF(VLOOKUP($B28,'Multi_Sharpe'!$B$2:$R$139,16,FALSE)&gt;0,VLOOKUP($B28,'Multi_Sharpe'!$B$2:$R$139,16,FALSE)," ")</f>
        <v>361</v>
      </c>
      <c r="AG28" s="23">
        <f>IF(VLOOKUP($B28,'Multi_Rent'!$B$2:$R$139,17,FALSE)="","",VLOOKUP($B28,'Multi_Rent'!$B$2:$R$139,17,FALSE))</f>
        <v>8.6237156944599</v>
      </c>
      <c r="AH28" s="23">
        <f>IF(VLOOKUP($B28,'Multi_Sharpe'!$B$2:$R$139,17,FALSE)&gt;0,VLOOKUP($B28,'Multi_Sharpe'!$B$2:$R$139,17,FALSE)," ")</f>
        <v>0.226822252638631</v>
      </c>
    </row>
    <row r="29" ht="15" customHeight="1">
      <c r="A29" t="s" s="10">
        <v>719</v>
      </c>
      <c r="B29" t="s" s="10">
        <v>720</v>
      </c>
      <c r="C29" s="23">
        <f>IF(VLOOKUP($B29,'Multi_Rent'!$B$2:$R$139,2,FALSE)="","",VLOOKUP($B29,'Multi_Rent'!$B$2:$R$139,2,FALSE))</f>
        <v>12.6032905472651</v>
      </c>
      <c r="D29" s="23">
        <f>IF(VLOOKUP($B29,'Multi_Sharpe'!$B$2:$R$139,2,FALSE)&gt;0,VLOOKUP($B29,'Multi_Sharpe'!$B$2:$R$139,2,FALSE)," ")</f>
        <v>0.545890935003728</v>
      </c>
      <c r="E29" s="23">
        <f>IF(VLOOKUP($B29,'Multi_Rent'!$B$2:$R$139,3,FALSE)="","",VLOOKUP($B29,'Multi_Rent'!$B$2:$R$139,3,FALSE))</f>
        <v>10.725260853803</v>
      </c>
      <c r="F29" s="23">
        <f>IF(VLOOKUP($B29,'Multi_Sharpe'!$B$2:$R$139,3,FALSE)&gt;0,VLOOKUP($B29,'Multi_Sharpe'!$B$2:$R$139,3,FALSE)," ")</f>
        <v>0.375213656637765</v>
      </c>
      <c r="G29" s="23">
        <f>IF(VLOOKUP($B29,'Multi_Rent'!$B$2:$R$139,4,FALSE)="","",VLOOKUP($B29,'Multi_Rent'!$B$2:$R$139,4,FALSE))</f>
        <v>11.6838586081461</v>
      </c>
      <c r="H29" s="23">
        <f>IF(VLOOKUP($B29,'Multi_Sharpe'!$B$2:$R$139,4,FALSE)&gt;0,VLOOKUP($B29,'Multi_Sharpe'!$B$2:$R$139,4,FALSE)," ")</f>
        <v>0.466267298243211</v>
      </c>
      <c r="I29" s="23">
        <f>IF(VLOOKUP($B29,'Multi_Rent'!$B$2:$R$139,5,FALSE)="","",VLOOKUP($B29,'Multi_Rent'!$B$2:$R$139,5,FALSE))</f>
        <v>6.05698300576862</v>
      </c>
      <c r="J29" t="s" s="26">
        <f>IF(VLOOKUP($B29,'Multi_Sharpe'!$B$2:$R$139,5,FALSE)&gt;0,VLOOKUP($B29,'Multi_Sharpe'!$B$2:$R$139,5,FALSE)," ")</f>
        <v>361</v>
      </c>
      <c r="K29" s="23">
        <f>IF(VLOOKUP($B29,'Multi_Rent'!$B$2:$R$139,6,FALSE)="","",VLOOKUP($B29,'Multi_Rent'!$B$2:$R$139,6,FALSE))</f>
        <v>9.916017042533751</v>
      </c>
      <c r="L29" s="23">
        <f>IF(VLOOKUP($B29,'Multi_Sharpe'!$B$2:$R$139,6,FALSE)&gt;0,VLOOKUP($B29,'Multi_Sharpe'!$B$2:$R$139,6,FALSE)," ")</f>
        <v>0.532704641840561</v>
      </c>
      <c r="M29" s="23">
        <f>IF(VLOOKUP($B29,'Multi_Rent'!$B$2:$R$139,7,FALSE)="","",VLOOKUP($B29,'Multi_Rent'!$B$2:$R$139,7,FALSE))</f>
        <v>6.72318550162021</v>
      </c>
      <c r="N29" s="23">
        <f>IF(VLOOKUP($B29,'Multi_Sharpe'!$B$2:$R$139,7,FALSE)&gt;0,VLOOKUP($B29,'Multi_Sharpe'!$B$2:$R$139,7,FALSE)," ")</f>
        <v>0.167922319877682</v>
      </c>
      <c r="O29" s="23">
        <f>IF(VLOOKUP($B29,'Multi_Rent'!$B$2:$R$139,8,FALSE)="","",VLOOKUP($B29,'Multi_Rent'!$B$2:$R$139,8,FALSE))</f>
        <v>8.46279673466908</v>
      </c>
      <c r="P29" s="23">
        <f>IF(VLOOKUP($B29,'Multi_Sharpe'!$B$2:$R$139,8,FALSE)&gt;0,VLOOKUP($B29,'Multi_Sharpe'!$B$2:$R$139,8,FALSE)," ")</f>
        <v>0.437989050389213</v>
      </c>
      <c r="Q29" s="23">
        <f>IF(VLOOKUP($B29,'Multi_Rent'!$B$2:$R$139,9,FALSE)="","",VLOOKUP($B29,'Multi_Rent'!$B$2:$R$139,9,FALSE))</f>
        <v>6.08631140690119</v>
      </c>
      <c r="R29" s="23">
        <f>IF(VLOOKUP($B29,'Multi_Sharpe'!$B$2:$R$139,9,FALSE)&gt;0,VLOOKUP($B29,'Multi_Sharpe'!$B$2:$R$139,9,FALSE)," ")</f>
        <v>0.178971475764212</v>
      </c>
      <c r="S29" s="23">
        <f>IF(VLOOKUP($B29,'Multi_Rent'!$B$2:$R$139,10,FALSE)="","",VLOOKUP($B29,'Multi_Rent'!$B$2:$R$139,10,FALSE))</f>
        <v>8.21227287805559</v>
      </c>
      <c r="T29" s="23">
        <f>IF(VLOOKUP($B29,'Multi_Sharpe'!$B$2:$R$139,10,FALSE)&gt;0,VLOOKUP($B29,'Multi_Sharpe'!$B$2:$R$139,10,FALSE)," ")</f>
        <v>0.494645479637583</v>
      </c>
      <c r="U29" s="23">
        <f>IF(VLOOKUP($B29,'Multi_Rent'!$B$2:$R$139,11,FALSE)="","",VLOOKUP($B29,'Multi_Rent'!$B$2:$R$139,11,FALSE))</f>
        <v>6.07990750191383</v>
      </c>
      <c r="V29" s="23">
        <f>IF(VLOOKUP($B29,'Multi_Sharpe'!$B$2:$R$139,11,FALSE)&gt;0,VLOOKUP($B29,'Multi_Sharpe'!$B$2:$R$139,11,FALSE)," ")</f>
        <v>0.224679675967358</v>
      </c>
      <c r="W29" s="23">
        <f>IF(VLOOKUP($B29,'Multi_Rent'!$B$2:$R$139,12,FALSE)="","",VLOOKUP($B29,'Multi_Rent'!$B$2:$R$139,12,FALSE))</f>
        <v>3.51560052196909</v>
      </c>
      <c r="X29" t="s" s="26">
        <f>IF(VLOOKUP($B29,'Multi_Sharpe'!$B$2:$R$139,12,FALSE)&gt;0,VLOOKUP($B29,'Multi_Sharpe'!$B$2:$R$139,12,FALSE)," ")</f>
        <v>361</v>
      </c>
      <c r="Y29" s="23">
        <f>IF(VLOOKUP($B29,'Multi_Rent'!$B$2:$R$139,13,FALSE)="","",VLOOKUP($B29,'Multi_Rent'!$B$2:$R$139,13,FALSE))</f>
        <v>4.91171634605869</v>
      </c>
      <c r="Z29" s="23">
        <f>IF(VLOOKUP($B29,'Multi_Sharpe'!$B$2:$R$139,13,FALSE)&gt;0,VLOOKUP($B29,'Multi_Sharpe'!$B$2:$R$139,13,FALSE)," ")</f>
        <v>0.0283066753865389</v>
      </c>
      <c r="AA29" s="23">
        <f>IF(VLOOKUP($B29,'Multi_Rent'!$B$2:$R$139,14,FALSE)="","",VLOOKUP($B29,'Multi_Rent'!$B$2:$R$139,14,FALSE))</f>
        <v>2.86451004151733</v>
      </c>
      <c r="AB29" t="s" s="26">
        <f>IF(VLOOKUP($B29,'Multi_Sharpe'!$B$2:$R$139,14,FALSE)&gt;0,VLOOKUP($B29,'Multi_Sharpe'!$B$2:$R$139,14,FALSE)," ")</f>
        <v>361</v>
      </c>
      <c r="AC29" s="23">
        <f>IF(VLOOKUP($B29,'Multi_Rent'!$B$2:$R$139,15,FALSE)="","",VLOOKUP($B29,'Multi_Rent'!$B$2:$R$139,15,FALSE))</f>
        <v>3.90470362460393</v>
      </c>
      <c r="AD29" t="s" s="26">
        <f>IF(VLOOKUP($B29,'Multi_Sharpe'!$B$2:$R$139,15,FALSE)&gt;0,VLOOKUP($B29,'Multi_Sharpe'!$B$2:$R$139,15,FALSE)," ")</f>
        <v>361</v>
      </c>
      <c r="AE29" s="23">
        <f>IF(VLOOKUP($B29,'Multi_Rent'!$B$2:$R$139,16,FALSE)="","",VLOOKUP($B29,'Multi_Rent'!$B$2:$R$139,16,FALSE))</f>
        <v>3.45752800323016</v>
      </c>
      <c r="AF29" t="s" s="26">
        <f>IF(VLOOKUP($B29,'Multi_Sharpe'!$B$2:$R$139,16,FALSE)&gt;0,VLOOKUP($B29,'Multi_Sharpe'!$B$2:$R$139,16,FALSE)," ")</f>
        <v>361</v>
      </c>
      <c r="AG29" s="23">
        <f>IF(VLOOKUP($B29,'Multi_Rent'!$B$2:$R$139,17,FALSE)="","",VLOOKUP($B29,'Multi_Rent'!$B$2:$R$139,17,FALSE))</f>
        <v>7.26728843935647</v>
      </c>
      <c r="AH29" s="23">
        <f>IF(VLOOKUP($B29,'Multi_Sharpe'!$B$2:$R$139,17,FALSE)&gt;0,VLOOKUP($B29,'Multi_Sharpe'!$B$2:$R$139,17,FALSE)," ")</f>
        <v>0.00771473273603625</v>
      </c>
    </row>
    <row r="30" ht="15" customHeight="1">
      <c r="A30" t="s" s="10">
        <v>721</v>
      </c>
      <c r="B30" t="s" s="10">
        <v>722</v>
      </c>
      <c r="C30" s="23">
        <f>IF(VLOOKUP($B30,'Multi_Rent'!$B$2:$R$139,2,FALSE)="","",VLOOKUP($B30,'Multi_Rent'!$B$2:$R$139,2,FALSE))</f>
        <v>12.5726703344755</v>
      </c>
      <c r="D30" s="23">
        <f>IF(VLOOKUP($B30,'Multi_Sharpe'!$B$2:$R$139,2,FALSE)&gt;0,VLOOKUP($B30,'Multi_Sharpe'!$B$2:$R$139,2,FALSE)," ")</f>
        <v>0.743576242479417</v>
      </c>
      <c r="E30" s="23">
        <f>IF(VLOOKUP($B30,'Multi_Rent'!$B$2:$R$139,3,FALSE)="","",VLOOKUP($B30,'Multi_Rent'!$B$2:$R$139,3,FALSE))</f>
        <v>11.3468232770589</v>
      </c>
      <c r="F30" s="23">
        <f>IF(VLOOKUP($B30,'Multi_Sharpe'!$B$2:$R$139,3,FALSE)&gt;0,VLOOKUP($B30,'Multi_Sharpe'!$B$2:$R$139,3,FALSE)," ")</f>
        <v>0.643793649389042</v>
      </c>
      <c r="G30" s="23">
        <f>IF(VLOOKUP($B30,'Multi_Rent'!$B$2:$R$139,4,FALSE)="","",VLOOKUP($B30,'Multi_Rent'!$B$2:$R$139,4,FALSE))</f>
        <v>9.15909191865549</v>
      </c>
      <c r="H30" s="23">
        <f>IF(VLOOKUP($B30,'Multi_Sharpe'!$B$2:$R$139,4,FALSE)&gt;0,VLOOKUP($B30,'Multi_Sharpe'!$B$2:$R$139,4,FALSE)," ")</f>
        <v>0.570198573988563</v>
      </c>
      <c r="I30" s="23">
        <f>IF(VLOOKUP($B30,'Multi_Rent'!$B$2:$R$139,5,FALSE)="","",VLOOKUP($B30,'Multi_Rent'!$B$2:$R$139,5,FALSE))</f>
        <v>7.72060466179119</v>
      </c>
      <c r="J30" s="23">
        <f>IF(VLOOKUP($B30,'Multi_Sharpe'!$B$2:$R$139,5,FALSE)&gt;0,VLOOKUP($B30,'Multi_Sharpe'!$B$2:$R$139,5,FALSE)," ")</f>
        <v>0.212355531168063</v>
      </c>
      <c r="K30" s="23">
        <f>IF(VLOOKUP($B30,'Multi_Rent'!$B$2:$R$139,6,FALSE)="","",VLOOKUP($B30,'Multi_Rent'!$B$2:$R$139,6,FALSE))</f>
        <v>7.45896287727015</v>
      </c>
      <c r="L30" s="23">
        <f>IF(VLOOKUP($B30,'Multi_Sharpe'!$B$2:$R$139,6,FALSE)&gt;0,VLOOKUP($B30,'Multi_Sharpe'!$B$2:$R$139,6,FALSE)," ")</f>
        <v>0.285950411241642</v>
      </c>
      <c r="M30" s="23">
        <f>IF(VLOOKUP($B30,'Multi_Rent'!$B$2:$R$139,7,FALSE)="","",VLOOKUP($B30,'Multi_Rent'!$B$2:$R$139,7,FALSE))</f>
        <v>6.33838950084114</v>
      </c>
      <c r="N30" s="23">
        <f>IF(VLOOKUP($B30,'Multi_Sharpe'!$B$2:$R$139,7,FALSE)&gt;0,VLOOKUP($B30,'Multi_Sharpe'!$B$2:$R$139,7,FALSE)," ")</f>
        <v>0.187929773397322</v>
      </c>
      <c r="O30" s="23">
        <f>IF(VLOOKUP($B30,'Multi_Rent'!$B$2:$R$139,8,FALSE)="","",VLOOKUP($B30,'Multi_Rent'!$B$2:$R$139,8,FALSE))</f>
        <v>6.46697163231638</v>
      </c>
      <c r="P30" s="23">
        <f>IF(VLOOKUP($B30,'Multi_Sharpe'!$B$2:$R$139,8,FALSE)&gt;0,VLOOKUP($B30,'Multi_Sharpe'!$B$2:$R$139,8,FALSE)," ")</f>
        <v>0.297599901757848</v>
      </c>
      <c r="Q30" s="23">
        <f>IF(VLOOKUP($B30,'Multi_Rent'!$B$2:$R$139,9,FALSE)="","",VLOOKUP($B30,'Multi_Rent'!$B$2:$R$139,9,FALSE))</f>
        <v>7.35949810185772</v>
      </c>
      <c r="R30" s="23">
        <f>IF(VLOOKUP($B30,'Multi_Sharpe'!$B$2:$R$139,9,FALSE)&gt;0,VLOOKUP($B30,'Multi_Sharpe'!$B$2:$R$139,9,FALSE)," ")</f>
        <v>0.506165130984026</v>
      </c>
      <c r="S30" s="23">
        <f>IF(VLOOKUP($B30,'Multi_Rent'!$B$2:$R$139,10,FALSE)="","",VLOOKUP($B30,'Multi_Rent'!$B$2:$R$139,10,FALSE))</f>
        <v>6.26802184641411</v>
      </c>
      <c r="T30" s="23">
        <f>IF(VLOOKUP($B30,'Multi_Sharpe'!$B$2:$R$139,10,FALSE)&gt;0,VLOOKUP($B30,'Multi_Sharpe'!$B$2:$R$139,10,FALSE)," ")</f>
        <v>0.35761669760457</v>
      </c>
      <c r="U30" s="23">
        <f>IF(VLOOKUP($B30,'Multi_Rent'!$B$2:$R$139,11,FALSE)="","",VLOOKUP($B30,'Multi_Rent'!$B$2:$R$139,11,FALSE))</f>
        <v>5.56755776771976</v>
      </c>
      <c r="V30" s="23">
        <f>IF(VLOOKUP($B30,'Multi_Sharpe'!$B$2:$R$139,11,FALSE)&gt;0,VLOOKUP($B30,'Multi_Sharpe'!$B$2:$R$139,11,FALSE)," ")</f>
        <v>0.226350532461083</v>
      </c>
      <c r="W30" s="23">
        <f>IF(VLOOKUP($B30,'Multi_Rent'!$B$2:$R$139,12,FALSE)="","",VLOOKUP($B30,'Multi_Rent'!$B$2:$R$139,12,FALSE))</f>
        <v>9.14042717335612</v>
      </c>
      <c r="X30" s="23">
        <f>IF(VLOOKUP($B30,'Multi_Sharpe'!$B$2:$R$139,12,FALSE)&gt;0,VLOOKUP($B30,'Multi_Sharpe'!$B$2:$R$139,12,FALSE)," ")</f>
        <v>0.9494637194719771</v>
      </c>
      <c r="Y30" s="23">
        <f>IF(VLOOKUP($B30,'Multi_Rent'!$B$2:$R$139,13,FALSE)="","",VLOOKUP($B30,'Multi_Rent'!$B$2:$R$139,13,FALSE))</f>
        <v>12.9756538948065</v>
      </c>
      <c r="Z30" s="23">
        <f>IF(VLOOKUP($B30,'Multi_Sharpe'!$B$2:$R$139,13,FALSE)&gt;0,VLOOKUP($B30,'Multi_Sharpe'!$B$2:$R$139,13,FALSE)," ")</f>
        <v>1.28569624018593</v>
      </c>
      <c r="AA30" s="23">
        <f>IF(VLOOKUP($B30,'Multi_Rent'!$B$2:$R$139,14,FALSE)="","",VLOOKUP($B30,'Multi_Rent'!$B$2:$R$139,14,FALSE))</f>
        <v>14.5650332648654</v>
      </c>
      <c r="AB30" s="23">
        <f>IF(VLOOKUP($B30,'Multi_Sharpe'!$B$2:$R$139,14,FALSE)&gt;0,VLOOKUP($B30,'Multi_Sharpe'!$B$2:$R$139,14,FALSE)," ")</f>
        <v>1.42439282936063</v>
      </c>
      <c r="AC30" s="23">
        <f>IF(VLOOKUP($B30,'Multi_Rent'!$B$2:$R$139,15,FALSE)="","",VLOOKUP($B30,'Multi_Rent'!$B$2:$R$139,15,FALSE))</f>
        <v>16.1903477343478</v>
      </c>
      <c r="AD30" s="23">
        <f>IF(VLOOKUP($B30,'Multi_Sharpe'!$B$2:$R$139,15,FALSE)&gt;0,VLOOKUP($B30,'Multi_Sharpe'!$B$2:$R$139,15,FALSE)," ")</f>
        <v>1.4720789439713</v>
      </c>
      <c r="AE30" s="23">
        <f>IF(VLOOKUP($B30,'Multi_Rent'!$B$2:$R$139,16,FALSE)="","",VLOOKUP($B30,'Multi_Rent'!$B$2:$R$139,16,FALSE))</f>
        <v>13.6862694128944</v>
      </c>
      <c r="AF30" s="23">
        <f>IF(VLOOKUP($B30,'Multi_Sharpe'!$B$2:$R$139,16,FALSE)&gt;0,VLOOKUP($B30,'Multi_Sharpe'!$B$2:$R$139,16,FALSE)," ")</f>
        <v>0.909144529042032</v>
      </c>
      <c r="AG30" s="23">
        <f>IF(VLOOKUP($B30,'Multi_Rent'!$B$2:$R$139,17,FALSE)="","",VLOOKUP($B30,'Multi_Rent'!$B$2:$R$139,17,FALSE))</f>
        <v>13.7117843067989</v>
      </c>
      <c r="AH30" s="23">
        <f>IF(VLOOKUP($B30,'Multi_Sharpe'!$B$2:$R$139,17,FALSE)&gt;0,VLOOKUP($B30,'Multi_Sharpe'!$B$2:$R$139,17,FALSE)," ")</f>
        <v>0.809610831222742</v>
      </c>
    </row>
    <row r="31" ht="15" customHeight="1">
      <c r="A31" t="s" s="10">
        <v>723</v>
      </c>
      <c r="B31" t="s" s="10">
        <v>724</v>
      </c>
      <c r="C31" s="23">
        <f>IF(VLOOKUP($B31,'Multi_Rent'!$B$2:$R$139,2,FALSE)="","",VLOOKUP($B31,'Multi_Rent'!$B$2:$R$139,2,FALSE))</f>
        <v>12.4640803493208</v>
      </c>
      <c r="D31" s="23">
        <f>IF(VLOOKUP($B31,'Multi_Sharpe'!$B$2:$R$139,2,FALSE)&gt;0,VLOOKUP($B31,'Multi_Sharpe'!$B$2:$R$139,2,FALSE)," ")</f>
        <v>0.99274091611349</v>
      </c>
      <c r="E31" s="23">
        <f>IF(VLOOKUP($B31,'Multi_Rent'!$B$2:$R$139,3,FALSE)="","",VLOOKUP($B31,'Multi_Rent'!$B$2:$R$139,3,FALSE))</f>
        <v>11.8898491643643</v>
      </c>
      <c r="F31" s="23">
        <f>IF(VLOOKUP($B31,'Multi_Sharpe'!$B$2:$R$139,3,FALSE)&gt;0,VLOOKUP($B31,'Multi_Sharpe'!$B$2:$R$139,3,FALSE)," ")</f>
        <v>0.987577981647164</v>
      </c>
      <c r="G31" s="23">
        <f>IF(VLOOKUP($B31,'Multi_Rent'!$B$2:$R$139,4,FALSE)="","",VLOOKUP($B31,'Multi_Rent'!$B$2:$R$139,4,FALSE))</f>
        <v>12.4997811728562</v>
      </c>
      <c r="H31" s="23">
        <f>IF(VLOOKUP($B31,'Multi_Sharpe'!$B$2:$R$139,4,FALSE)&gt;0,VLOOKUP($B31,'Multi_Sharpe'!$B$2:$R$139,4,FALSE)," ")</f>
        <v>0.651689051015011</v>
      </c>
      <c r="I31" s="23">
        <f>IF(VLOOKUP($B31,'Multi_Rent'!$B$2:$R$139,5,FALSE)="","",VLOOKUP($B31,'Multi_Rent'!$B$2:$R$139,5,FALSE))</f>
        <v>8.23831177268506</v>
      </c>
      <c r="J31" s="23">
        <f>IF(VLOOKUP($B31,'Multi_Sharpe'!$B$2:$R$139,5,FALSE)&gt;0,VLOOKUP($B31,'Multi_Sharpe'!$B$2:$R$139,5,FALSE)," ")</f>
        <v>0.323787661042281</v>
      </c>
      <c r="K31" s="23">
        <f>IF(VLOOKUP($B31,'Multi_Rent'!$B$2:$R$139,6,FALSE)="","",VLOOKUP($B31,'Multi_Rent'!$B$2:$R$139,6,FALSE))</f>
        <v>7.93755124012596</v>
      </c>
      <c r="L31" s="23">
        <f>IF(VLOOKUP($B31,'Multi_Sharpe'!$B$2:$R$139,6,FALSE)&gt;0,VLOOKUP($B31,'Multi_Sharpe'!$B$2:$R$139,6,FALSE)," ")</f>
        <v>0.392963052856783</v>
      </c>
      <c r="M31" s="23">
        <f>IF(VLOOKUP($B31,'Multi_Rent'!$B$2:$R$139,7,FALSE)="","",VLOOKUP($B31,'Multi_Rent'!$B$2:$R$139,7,FALSE))</f>
        <v>6.56920680120208</v>
      </c>
      <c r="N31" s="23">
        <f>IF(VLOOKUP($B31,'Multi_Sharpe'!$B$2:$R$139,7,FALSE)&gt;0,VLOOKUP($B31,'Multi_Sharpe'!$B$2:$R$139,7,FALSE)," ")</f>
        <v>0.236488030793031</v>
      </c>
      <c r="O31" s="23">
        <f>IF(VLOOKUP($B31,'Multi_Rent'!$B$2:$R$139,8,FALSE)="","",VLOOKUP($B31,'Multi_Rent'!$B$2:$R$139,8,FALSE))</f>
        <v>6.97070519135898</v>
      </c>
      <c r="P31" s="23">
        <f>IF(VLOOKUP($B31,'Multi_Sharpe'!$B$2:$R$139,8,FALSE)&gt;0,VLOOKUP($B31,'Multi_Sharpe'!$B$2:$R$139,8,FALSE)," ")</f>
        <v>0.409391505109487</v>
      </c>
      <c r="Q31" s="23">
        <f>IF(VLOOKUP($B31,'Multi_Rent'!$B$2:$R$139,9,FALSE)="","",VLOOKUP($B31,'Multi_Rent'!$B$2:$R$139,9,FALSE))</f>
        <v>6.12064527557652</v>
      </c>
      <c r="R31" s="23">
        <f>IF(VLOOKUP($B31,'Multi_Sharpe'!$B$2:$R$139,9,FALSE)&gt;0,VLOOKUP($B31,'Multi_Sharpe'!$B$2:$R$139,9,FALSE)," ")</f>
        <v>0.305432640466596</v>
      </c>
      <c r="S31" s="23">
        <f>IF(VLOOKUP($B31,'Multi_Rent'!$B$2:$R$139,10,FALSE)="","",VLOOKUP($B31,'Multi_Rent'!$B$2:$R$139,10,FALSE))</f>
        <v>4.28040282168403</v>
      </c>
      <c r="T31" t="s" s="26">
        <f>IF(VLOOKUP($B31,'Multi_Sharpe'!$B$2:$R$139,10,FALSE)&gt;0,VLOOKUP($B31,'Multi_Sharpe'!$B$2:$R$139,10,FALSE)," ")</f>
        <v>361</v>
      </c>
      <c r="U31" s="23">
        <f>IF(VLOOKUP($B31,'Multi_Rent'!$B$2:$R$139,11,FALSE)="","",VLOOKUP($B31,'Multi_Rent'!$B$2:$R$139,11,FALSE))</f>
        <v>4.79928295373475</v>
      </c>
      <c r="V31" s="23">
        <f>IF(VLOOKUP($B31,'Multi_Sharpe'!$B$2:$R$139,11,FALSE)&gt;0,VLOOKUP($B31,'Multi_Sharpe'!$B$2:$R$139,11,FALSE)," ")</f>
        <v>0.118667047282357</v>
      </c>
      <c r="W31" s="23">
        <f>IF(VLOOKUP($B31,'Multi_Rent'!$B$2:$R$139,12,FALSE)="","",VLOOKUP($B31,'Multi_Rent'!$B$2:$R$139,12,FALSE))</f>
        <v>4.31498551201608</v>
      </c>
      <c r="X31" t="s" s="26">
        <f>IF(VLOOKUP($B31,'Multi_Sharpe'!$B$2:$R$139,12,FALSE)&gt;0,VLOOKUP($B31,'Multi_Sharpe'!$B$2:$R$139,12,FALSE)," ")</f>
        <v>361</v>
      </c>
      <c r="Y31" s="23">
        <f>IF(VLOOKUP($B31,'Multi_Rent'!$B$2:$R$139,13,FALSE)="","",VLOOKUP($B31,'Multi_Rent'!$B$2:$R$139,13,FALSE))</f>
        <v>5.7041225470694</v>
      </c>
      <c r="Z31" s="23">
        <f>IF(VLOOKUP($B31,'Multi_Sharpe'!$B$2:$R$139,13,FALSE)&gt;0,VLOOKUP($B31,'Multi_Sharpe'!$B$2:$R$139,13,FALSE)," ")</f>
        <v>0.213035267479534</v>
      </c>
      <c r="AA31" s="23">
        <f>IF(VLOOKUP($B31,'Multi_Rent'!$B$2:$R$139,14,FALSE)="","",VLOOKUP($B31,'Multi_Rent'!$B$2:$R$139,14,FALSE))</f>
        <v>5.73125930494065</v>
      </c>
      <c r="AB31" s="23">
        <f>IF(VLOOKUP($B31,'Multi_Sharpe'!$B$2:$R$139,14,FALSE)&gt;0,VLOOKUP($B31,'Multi_Sharpe'!$B$2:$R$139,14,FALSE)," ")</f>
        <v>0.124038841710078</v>
      </c>
      <c r="AC31" s="23">
        <f>IF(VLOOKUP($B31,'Multi_Rent'!$B$2:$R$139,15,FALSE)="","",VLOOKUP($B31,'Multi_Rent'!$B$2:$R$139,15,FALSE))</f>
        <v>7.23254762522281</v>
      </c>
      <c r="AD31" s="23">
        <f>IF(VLOOKUP($B31,'Multi_Sharpe'!$B$2:$R$139,15,FALSE)&gt;0,VLOOKUP($B31,'Multi_Sharpe'!$B$2:$R$139,15,FALSE)," ")</f>
        <v>0.301520794846325</v>
      </c>
      <c r="AE31" s="23">
        <f>IF(VLOOKUP($B31,'Multi_Rent'!$B$2:$R$139,16,FALSE)="","",VLOOKUP($B31,'Multi_Rent'!$B$2:$R$139,16,FALSE))</f>
        <v>5.78390147116761</v>
      </c>
      <c r="AF31" t="s" s="26">
        <f>IF(VLOOKUP($B31,'Multi_Sharpe'!$B$2:$R$139,16,FALSE)&gt;0,VLOOKUP($B31,'Multi_Sharpe'!$B$2:$R$139,16,FALSE)," ")</f>
        <v>361</v>
      </c>
      <c r="AG31" s="23">
        <f>IF(VLOOKUP($B31,'Multi_Rent'!$B$2:$R$139,17,FALSE)="","",VLOOKUP($B31,'Multi_Rent'!$B$2:$R$139,17,FALSE))</f>
        <v>9.64348663775025</v>
      </c>
      <c r="AH31" s="23">
        <f>IF(VLOOKUP($B31,'Multi_Sharpe'!$B$2:$R$139,17,FALSE)&gt;0,VLOOKUP($B31,'Multi_Sharpe'!$B$2:$R$139,17,FALSE)," ")</f>
        <v>0.605936693521171</v>
      </c>
    </row>
    <row r="32" ht="15" customHeight="1">
      <c r="A32" t="s" s="10">
        <v>725</v>
      </c>
      <c r="B32" t="s" s="10">
        <v>726</v>
      </c>
      <c r="C32" s="23">
        <f>IF(VLOOKUP($B32,'Multi_Rent'!$B$2:$R$139,2,FALSE)="","",VLOOKUP($B32,'Multi_Rent'!$B$2:$R$139,2,FALSE))</f>
        <v>12.137001794991</v>
      </c>
      <c r="D32" s="23">
        <f>IF(VLOOKUP($B32,'Multi_Sharpe'!$B$2:$R$139,2,FALSE)&gt;0,VLOOKUP($B32,'Multi_Sharpe'!$B$2:$R$139,2,FALSE)," ")</f>
        <v>0.494989650999016</v>
      </c>
      <c r="E32" s="23">
        <f>IF(VLOOKUP($B32,'Multi_Rent'!$B$2:$R$139,3,FALSE)="","",VLOOKUP($B32,'Multi_Rent'!$B$2:$R$139,3,FALSE))</f>
        <v>10.3067648666643</v>
      </c>
      <c r="F32" s="23">
        <f>IF(VLOOKUP($B32,'Multi_Sharpe'!$B$2:$R$139,3,FALSE)&gt;0,VLOOKUP($B32,'Multi_Sharpe'!$B$2:$R$139,3,FALSE)," ")</f>
        <v>0.329011879379482</v>
      </c>
      <c r="G32" s="23">
        <f>IF(VLOOKUP($B32,'Multi_Rent'!$B$2:$R$139,4,FALSE)="","",VLOOKUP($B32,'Multi_Rent'!$B$2:$R$139,4,FALSE))</f>
        <v>8.126243964227941</v>
      </c>
      <c r="H32" s="23">
        <f>IF(VLOOKUP($B32,'Multi_Sharpe'!$B$2:$R$139,4,FALSE)&gt;0,VLOOKUP($B32,'Multi_Sharpe'!$B$2:$R$139,4,FALSE)," ")</f>
        <v>0.229223462951453</v>
      </c>
      <c r="I32" s="23">
        <f>IF(VLOOKUP($B32,'Multi_Rent'!$B$2:$R$139,5,FALSE)="","",VLOOKUP($B32,'Multi_Rent'!$B$2:$R$139,5,FALSE))</f>
        <v>5.99920723047911</v>
      </c>
      <c r="J32" t="s" s="26">
        <f>IF(VLOOKUP($B32,'Multi_Sharpe'!$B$2:$R$139,5,FALSE)&gt;0,VLOOKUP($B32,'Multi_Sharpe'!$B$2:$R$139,5,FALSE)," ")</f>
        <v>361</v>
      </c>
      <c r="K32" s="23">
        <f>IF(VLOOKUP($B32,'Multi_Rent'!$B$2:$R$139,6,FALSE)="","",VLOOKUP($B32,'Multi_Rent'!$B$2:$R$139,6,FALSE))</f>
        <v>7.26987009482503</v>
      </c>
      <c r="L32" s="23">
        <f>IF(VLOOKUP($B32,'Multi_Sharpe'!$B$2:$R$139,6,FALSE)&gt;0,VLOOKUP($B32,'Multi_Sharpe'!$B$2:$R$139,6,FALSE)," ")</f>
        <v>0.227828472619735</v>
      </c>
      <c r="M32" s="23">
        <f>IF(VLOOKUP($B32,'Multi_Rent'!$B$2:$R$139,7,FALSE)="","",VLOOKUP($B32,'Multi_Rent'!$B$2:$R$139,7,FALSE))</f>
        <v>4.23654693518039</v>
      </c>
      <c r="N32" t="s" s="26">
        <f>IF(VLOOKUP($B32,'Multi_Sharpe'!$B$2:$R$139,7,FALSE)&gt;0,VLOOKUP($B32,'Multi_Sharpe'!$B$2:$R$139,7,FALSE)," ")</f>
        <v>361</v>
      </c>
      <c r="O32" s="23">
        <f>IF(VLOOKUP($B32,'Multi_Rent'!$B$2:$R$139,8,FALSE)="","",VLOOKUP($B32,'Multi_Rent'!$B$2:$R$139,8,FALSE))</f>
        <v>5.15565946433283</v>
      </c>
      <c r="P32" s="23">
        <f>IF(VLOOKUP($B32,'Multi_Sharpe'!$B$2:$R$139,8,FALSE)&gt;0,VLOOKUP($B32,'Multi_Sharpe'!$B$2:$R$139,8,FALSE)," ")</f>
        <v>0.022359027482717</v>
      </c>
      <c r="Q32" s="23">
        <f>IF(VLOOKUP($B32,'Multi_Rent'!$B$2:$R$139,9,FALSE)="","",VLOOKUP($B32,'Multi_Rent'!$B$2:$R$139,9,FALSE))</f>
        <v>2.69244798087085</v>
      </c>
      <c r="R32" t="s" s="26">
        <f>IF(VLOOKUP($B32,'Multi_Sharpe'!$B$2:$R$139,9,FALSE)&gt;0,VLOOKUP($B32,'Multi_Sharpe'!$B$2:$R$139,9,FALSE)," ")</f>
        <v>361</v>
      </c>
      <c r="S32" s="23">
        <f>IF(VLOOKUP($B32,'Multi_Rent'!$B$2:$R$139,10,FALSE)="","",VLOOKUP($B32,'Multi_Rent'!$B$2:$R$139,10,FALSE))</f>
        <v>5.14603345509019</v>
      </c>
      <c r="T32" s="23">
        <f>IF(VLOOKUP($B32,'Multi_Sharpe'!$B$2:$R$139,10,FALSE)&gt;0,VLOOKUP($B32,'Multi_Sharpe'!$B$2:$R$139,10,FALSE)," ")</f>
        <v>0.244376128813803</v>
      </c>
      <c r="U32" s="23">
        <f>IF(VLOOKUP($B32,'Multi_Rent'!$B$2:$R$139,11,FALSE)="","",VLOOKUP($B32,'Multi_Rent'!$B$2:$R$139,11,FALSE))</f>
        <v>3.50906569710976</v>
      </c>
      <c r="V32" t="s" s="26">
        <f>IF(VLOOKUP($B32,'Multi_Sharpe'!$B$2:$R$139,11,FALSE)&gt;0,VLOOKUP($B32,'Multi_Sharpe'!$B$2:$R$139,11,FALSE)," ")</f>
        <v>361</v>
      </c>
      <c r="W32" s="23">
        <f>IF(VLOOKUP($B32,'Multi_Rent'!$B$2:$R$139,12,FALSE)="","",VLOOKUP($B32,'Multi_Rent'!$B$2:$R$139,12,FALSE))</f>
        <v>3.58037740903869</v>
      </c>
      <c r="X32" t="s" s="26">
        <f>IF(VLOOKUP($B32,'Multi_Sharpe'!$B$2:$R$139,12,FALSE)&gt;0,VLOOKUP($B32,'Multi_Sharpe'!$B$2:$R$139,12,FALSE)," ")</f>
        <v>361</v>
      </c>
      <c r="Y32" s="23">
        <f>IF(VLOOKUP($B32,'Multi_Rent'!$B$2:$R$139,13,FALSE)="","",VLOOKUP($B32,'Multi_Rent'!$B$2:$R$139,13,FALSE))</f>
        <v>4.29602126230366</v>
      </c>
      <c r="Z32" t="s" s="26">
        <f>IF(VLOOKUP($B32,'Multi_Sharpe'!$B$2:$R$139,13,FALSE)&gt;0,VLOOKUP($B32,'Multi_Sharpe'!$B$2:$R$139,13,FALSE)," ")</f>
        <v>361</v>
      </c>
      <c r="AA32" s="23">
        <f>IF(VLOOKUP($B32,'Multi_Rent'!$B$2:$R$139,14,FALSE)="","",VLOOKUP($B32,'Multi_Rent'!$B$2:$R$139,14,FALSE))</f>
        <v>0.751140237230041</v>
      </c>
      <c r="AB32" t="s" s="26">
        <f>IF(VLOOKUP($B32,'Multi_Sharpe'!$B$2:$R$139,14,FALSE)&gt;0,VLOOKUP($B32,'Multi_Sharpe'!$B$2:$R$139,14,FALSE)," ")</f>
        <v>361</v>
      </c>
      <c r="AC32" s="23">
        <f>IF(VLOOKUP($B32,'Multi_Rent'!$B$2:$R$139,15,FALSE)="","",VLOOKUP($B32,'Multi_Rent'!$B$2:$R$139,15,FALSE))</f>
        <v>1.45624575614496</v>
      </c>
      <c r="AD32" t="s" s="26">
        <f>IF(VLOOKUP($B32,'Multi_Sharpe'!$B$2:$R$139,15,FALSE)&gt;0,VLOOKUP($B32,'Multi_Sharpe'!$B$2:$R$139,15,FALSE)," ")</f>
        <v>361</v>
      </c>
      <c r="AE32" s="23">
        <f>IF(VLOOKUP($B32,'Multi_Rent'!$B$2:$R$139,16,FALSE)="","",VLOOKUP($B32,'Multi_Rent'!$B$2:$R$139,16,FALSE))</f>
        <v>0.896764141037121</v>
      </c>
      <c r="AF32" t="s" s="26">
        <f>IF(VLOOKUP($B32,'Multi_Sharpe'!$B$2:$R$139,16,FALSE)&gt;0,VLOOKUP($B32,'Multi_Sharpe'!$B$2:$R$139,16,FALSE)," ")</f>
        <v>361</v>
      </c>
      <c r="AG32" s="23">
        <f>IF(VLOOKUP($B32,'Multi_Rent'!$B$2:$R$139,17,FALSE)="","",VLOOKUP($B32,'Multi_Rent'!$B$2:$R$139,17,FALSE))</f>
        <v>0.664158666820058</v>
      </c>
      <c r="AH32" t="s" s="26">
        <f>IF(VLOOKUP($B32,'Multi_Sharpe'!$B$2:$R$139,17,FALSE)&gt;0,VLOOKUP($B32,'Multi_Sharpe'!$B$2:$R$139,17,FALSE)," ")</f>
        <v>361</v>
      </c>
    </row>
    <row r="33" ht="15" customHeight="1">
      <c r="A33" t="s" s="10">
        <v>727</v>
      </c>
      <c r="B33" t="s" s="10">
        <v>728</v>
      </c>
      <c r="C33" s="23">
        <f>IF(VLOOKUP($B33,'Multi_Rent'!$B$2:$R$139,2,FALSE)="","",VLOOKUP($B33,'Multi_Rent'!$B$2:$R$139,2,FALSE))</f>
        <v>12.0879136492316</v>
      </c>
      <c r="D33" s="23">
        <f>IF(VLOOKUP($B33,'Multi_Sharpe'!$B$2:$R$139,2,FALSE)&gt;0,VLOOKUP($B33,'Multi_Sharpe'!$B$2:$R$139,2,FALSE)," ")</f>
        <v>0.875556746557391</v>
      </c>
      <c r="E33" s="23">
        <f>IF(VLOOKUP($B33,'Multi_Rent'!$B$2:$R$139,3,FALSE)="","",VLOOKUP($B33,'Multi_Rent'!$B$2:$R$139,3,FALSE))</f>
        <v>11.486330848849</v>
      </c>
      <c r="F33" s="23">
        <f>IF(VLOOKUP($B33,'Multi_Sharpe'!$B$2:$R$139,3,FALSE)&gt;0,VLOOKUP($B33,'Multi_Sharpe'!$B$2:$R$139,3,FALSE)," ")</f>
        <v>0.900823646026593</v>
      </c>
      <c r="G33" s="23">
        <f>IF(VLOOKUP($B33,'Multi_Rent'!$B$2:$R$139,4,FALSE)="","",VLOOKUP($B33,'Multi_Rent'!$B$2:$R$139,4,FALSE))</f>
        <v>10.9030860404373</v>
      </c>
      <c r="H33" s="23">
        <f>IF(VLOOKUP($B33,'Multi_Sharpe'!$B$2:$R$139,4,FALSE)&gt;0,VLOOKUP($B33,'Multi_Sharpe'!$B$2:$R$139,4,FALSE)," ")</f>
        <v>0.729032010559446</v>
      </c>
      <c r="I33" s="23">
        <f>IF(VLOOKUP($B33,'Multi_Rent'!$B$2:$R$139,5,FALSE)="","",VLOOKUP($B33,'Multi_Rent'!$B$2:$R$139,5,FALSE))</f>
        <v>7.98390815731653</v>
      </c>
      <c r="J33" s="23">
        <f>IF(VLOOKUP($B33,'Multi_Sharpe'!$B$2:$R$139,5,FALSE)&gt;0,VLOOKUP($B33,'Multi_Sharpe'!$B$2:$R$139,5,FALSE)," ")</f>
        <v>0.309750081003582</v>
      </c>
      <c r="K33" s="23">
        <f>IF(VLOOKUP($B33,'Multi_Rent'!$B$2:$R$139,6,FALSE)="","",VLOOKUP($B33,'Multi_Rent'!$B$2:$R$139,6,FALSE))</f>
        <v>8.33980764344278</v>
      </c>
      <c r="L33" s="23">
        <f>IF(VLOOKUP($B33,'Multi_Sharpe'!$B$2:$R$139,6,FALSE)&gt;0,VLOOKUP($B33,'Multi_Sharpe'!$B$2:$R$139,6,FALSE)," ")</f>
        <v>0.53523951274042</v>
      </c>
      <c r="M33" s="23">
        <f>IF(VLOOKUP($B33,'Multi_Rent'!$B$2:$R$139,7,FALSE)="","",VLOOKUP($B33,'Multi_Rent'!$B$2:$R$139,7,FALSE))</f>
        <v>7.11489653135275</v>
      </c>
      <c r="N33" s="23">
        <f>IF(VLOOKUP($B33,'Multi_Sharpe'!$B$2:$R$139,7,FALSE)&gt;0,VLOOKUP($B33,'Multi_Sharpe'!$B$2:$R$139,7,FALSE)," ")</f>
        <v>0.396742270839309</v>
      </c>
      <c r="O33" s="23">
        <f>IF(VLOOKUP($B33,'Multi_Rent'!$B$2:$R$139,8,FALSE)="","",VLOOKUP($B33,'Multi_Rent'!$B$2:$R$139,8,FALSE))</f>
        <v>7.62138118732585</v>
      </c>
      <c r="P33" s="23">
        <f>IF(VLOOKUP($B33,'Multi_Sharpe'!$B$2:$R$139,8,FALSE)&gt;0,VLOOKUP($B33,'Multi_Sharpe'!$B$2:$R$139,8,FALSE)," ")</f>
        <v>0.568271539686767</v>
      </c>
      <c r="Q33" s="23">
        <f>IF(VLOOKUP($B33,'Multi_Rent'!$B$2:$R$139,9,FALSE)="","",VLOOKUP($B33,'Multi_Rent'!$B$2:$R$139,9,FALSE))</f>
        <v>5.69141731394762</v>
      </c>
      <c r="R33" s="23">
        <f>IF(VLOOKUP($B33,'Multi_Sharpe'!$B$2:$R$139,9,FALSE)&gt;0,VLOOKUP($B33,'Multi_Sharpe'!$B$2:$R$139,9,FALSE)," ")</f>
        <v>0.207954067315785</v>
      </c>
      <c r="S33" s="23">
        <f>IF(VLOOKUP($B33,'Multi_Rent'!$B$2:$R$139,10,FALSE)="","",VLOOKUP($B33,'Multi_Rent'!$B$2:$R$139,10,FALSE))</f>
        <v>5.41719679019388</v>
      </c>
      <c r="T33" s="23">
        <f>IF(VLOOKUP($B33,'Multi_Sharpe'!$B$2:$R$139,10,FALSE)&gt;0,VLOOKUP($B33,'Multi_Sharpe'!$B$2:$R$139,10,FALSE)," ")</f>
        <v>0.185632895405819</v>
      </c>
      <c r="U33" s="23">
        <f>IF(VLOOKUP($B33,'Multi_Rent'!$B$2:$R$139,11,FALSE)="","",VLOOKUP($B33,'Multi_Rent'!$B$2:$R$139,11,FALSE))</f>
        <v>6.34612636336946</v>
      </c>
      <c r="V33" s="23">
        <f>IF(VLOOKUP($B33,'Multi_Sharpe'!$B$2:$R$139,11,FALSE)&gt;0,VLOOKUP($B33,'Multi_Sharpe'!$B$2:$R$139,11,FALSE)," ")</f>
        <v>0.378271875890767</v>
      </c>
      <c r="W33" s="23">
        <f>IF(VLOOKUP($B33,'Multi_Rent'!$B$2:$R$139,12,FALSE)="","",VLOOKUP($B33,'Multi_Rent'!$B$2:$R$139,12,FALSE))</f>
        <v>6.82035139450612</v>
      </c>
      <c r="X33" s="23">
        <f>IF(VLOOKUP($B33,'Multi_Sharpe'!$B$2:$R$139,12,FALSE)&gt;0,VLOOKUP($B33,'Multi_Sharpe'!$B$2:$R$139,12,FALSE)," ")</f>
        <v>0.433435910970415</v>
      </c>
      <c r="Y33" s="23">
        <f>IF(VLOOKUP($B33,'Multi_Rent'!$B$2:$R$139,13,FALSE)="","",VLOOKUP($B33,'Multi_Rent'!$B$2:$R$139,13,FALSE))</f>
        <v>6.16110284244384</v>
      </c>
      <c r="Z33" s="23">
        <f>IF(VLOOKUP($B33,'Multi_Sharpe'!$B$2:$R$139,13,FALSE)&gt;0,VLOOKUP($B33,'Multi_Sharpe'!$B$2:$R$139,13,FALSE)," ")</f>
        <v>0.259371970762214</v>
      </c>
      <c r="AA33" s="23">
        <f>IF(VLOOKUP($B33,'Multi_Rent'!$B$2:$R$139,14,FALSE)="","",VLOOKUP($B33,'Multi_Rent'!$B$2:$R$139,14,FALSE))</f>
        <v>5.21763887197564</v>
      </c>
      <c r="AB33" s="23">
        <f>IF(VLOOKUP($B33,'Multi_Sharpe'!$B$2:$R$139,14,FALSE)&gt;0,VLOOKUP($B33,'Multi_Sharpe'!$B$2:$R$139,14,FALSE)," ")</f>
        <v>0.0120959169400743</v>
      </c>
      <c r="AC33" s="23">
        <f>IF(VLOOKUP($B33,'Multi_Rent'!$B$2:$R$139,15,FALSE)="","",VLOOKUP($B33,'Multi_Rent'!$B$2:$R$139,15,FALSE))</f>
        <v>5.32673286666092</v>
      </c>
      <c r="AD33" t="s" s="26">
        <f>IF(VLOOKUP($B33,'Multi_Sharpe'!$B$2:$R$139,15,FALSE)&gt;0,VLOOKUP($B33,'Multi_Sharpe'!$B$2:$R$139,15,FALSE)," ")</f>
        <v>361</v>
      </c>
      <c r="AE33" s="23">
        <f>IF(VLOOKUP($B33,'Multi_Rent'!$B$2:$R$139,16,FALSE)="","",VLOOKUP($B33,'Multi_Rent'!$B$2:$R$139,16,FALSE))</f>
        <v>4.34712341200225</v>
      </c>
      <c r="AF33" t="s" s="26">
        <f>IF(VLOOKUP($B33,'Multi_Sharpe'!$B$2:$R$139,16,FALSE)&gt;0,VLOOKUP($B33,'Multi_Sharpe'!$B$2:$R$139,16,FALSE)," ")</f>
        <v>361</v>
      </c>
      <c r="AG33" s="23">
        <f>IF(VLOOKUP($B33,'Multi_Rent'!$B$2:$R$139,17,FALSE)="","",VLOOKUP($B33,'Multi_Rent'!$B$2:$R$139,17,FALSE))</f>
        <v>5.64362225900366</v>
      </c>
      <c r="AH33" t="s" s="26">
        <f>IF(VLOOKUP($B33,'Multi_Sharpe'!$B$2:$R$139,17,FALSE)&gt;0,VLOOKUP($B33,'Multi_Sharpe'!$B$2:$R$139,17,FALSE)," ")</f>
        <v>361</v>
      </c>
    </row>
    <row r="34" ht="15" customHeight="1">
      <c r="A34" t="s" s="10">
        <v>729</v>
      </c>
      <c r="B34" t="s" s="10">
        <v>730</v>
      </c>
      <c r="C34" s="23">
        <f>IF(VLOOKUP($B34,'Multi_Rent'!$B$2:$R$139,2,FALSE)="","",VLOOKUP($B34,'Multi_Rent'!$B$2:$R$139,2,FALSE))</f>
        <v>12.0447435707272</v>
      </c>
      <c r="D34" s="23">
        <f>IF(VLOOKUP($B34,'Multi_Sharpe'!$B$2:$R$139,2,FALSE)&gt;0,VLOOKUP($B34,'Multi_Sharpe'!$B$2:$R$139,2,FALSE)," ")</f>
        <v>0.52744931007907</v>
      </c>
      <c r="E34" s="23">
        <f>IF(VLOOKUP($B34,'Multi_Rent'!$B$2:$R$139,3,FALSE)="","",VLOOKUP($B34,'Multi_Rent'!$B$2:$R$139,3,FALSE))</f>
        <v>12.0620556662545</v>
      </c>
      <c r="F34" s="23">
        <f>IF(VLOOKUP($B34,'Multi_Sharpe'!$B$2:$R$139,3,FALSE)&gt;0,VLOOKUP($B34,'Multi_Sharpe'!$B$2:$R$139,3,FALSE)," ")</f>
        <v>0.646268256656269</v>
      </c>
      <c r="G34" s="23">
        <f>IF(VLOOKUP($B34,'Multi_Rent'!$B$2:$R$139,4,FALSE)="","",VLOOKUP($B34,'Multi_Rent'!$B$2:$R$139,4,FALSE))</f>
        <v>12.6464113679128</v>
      </c>
      <c r="H34" s="23">
        <f>IF(VLOOKUP($B34,'Multi_Sharpe'!$B$2:$R$139,4,FALSE)&gt;0,VLOOKUP($B34,'Multi_Sharpe'!$B$2:$R$139,4,FALSE)," ")</f>
        <v>0.509688629535861</v>
      </c>
      <c r="I34" s="23">
        <f>IF(VLOOKUP($B34,'Multi_Rent'!$B$2:$R$139,5,FALSE)="","",VLOOKUP($B34,'Multi_Rent'!$B$2:$R$139,5,FALSE))</f>
        <v>5.77585106384322</v>
      </c>
      <c r="J34" t="s" s="26">
        <f>IF(VLOOKUP($B34,'Multi_Sharpe'!$B$2:$R$139,5,FALSE)&gt;0,VLOOKUP($B34,'Multi_Sharpe'!$B$2:$R$139,5,FALSE)," ")</f>
        <v>361</v>
      </c>
      <c r="K34" s="23">
        <f>IF(VLOOKUP($B34,'Multi_Rent'!$B$2:$R$139,6,FALSE)="","",VLOOKUP($B34,'Multi_Rent'!$B$2:$R$139,6,FALSE))</f>
        <v>9.6500224683447</v>
      </c>
      <c r="L34" s="23">
        <f>IF(VLOOKUP($B34,'Multi_Sharpe'!$B$2:$R$139,6,FALSE)&gt;0,VLOOKUP($B34,'Multi_Sharpe'!$B$2:$R$139,6,FALSE)," ")</f>
        <v>0.357777332361166</v>
      </c>
      <c r="M34" s="23">
        <f>IF(VLOOKUP($B34,'Multi_Rent'!$B$2:$R$139,7,FALSE)="","",VLOOKUP($B34,'Multi_Rent'!$B$2:$R$139,7,FALSE))</f>
        <v>8.66731890479446</v>
      </c>
      <c r="N34" s="23">
        <f>IF(VLOOKUP($B34,'Multi_Sharpe'!$B$2:$R$139,7,FALSE)&gt;0,VLOOKUP($B34,'Multi_Sharpe'!$B$2:$R$139,7,FALSE)," ")</f>
        <v>0.316178746211398</v>
      </c>
      <c r="O34" s="23">
        <f>IF(VLOOKUP($B34,'Multi_Rent'!$B$2:$R$139,8,FALSE)="","",VLOOKUP($B34,'Multi_Rent'!$B$2:$R$139,8,FALSE))</f>
        <v>10.4295802907427</v>
      </c>
      <c r="P34" s="23">
        <f>IF(VLOOKUP($B34,'Multi_Sharpe'!$B$2:$R$139,8,FALSE)&gt;0,VLOOKUP($B34,'Multi_Sharpe'!$B$2:$R$139,8,FALSE)," ")</f>
        <v>0.536562838762745</v>
      </c>
      <c r="Q34" s="23">
        <f>IF(VLOOKUP($B34,'Multi_Rent'!$B$2:$R$139,9,FALSE)="","",VLOOKUP($B34,'Multi_Rent'!$B$2:$R$139,9,FALSE))</f>
        <v>9.02743708329885</v>
      </c>
      <c r="R34" s="23">
        <f>IF(VLOOKUP($B34,'Multi_Sharpe'!$B$2:$R$139,9,FALSE)&gt;0,VLOOKUP($B34,'Multi_Sharpe'!$B$2:$R$139,9,FALSE)," ")</f>
        <v>0.442439382632191</v>
      </c>
      <c r="S34" s="23">
        <f>IF(VLOOKUP($B34,'Multi_Rent'!$B$2:$R$139,10,FALSE)="","",VLOOKUP($B34,'Multi_Rent'!$B$2:$R$139,10,FALSE))</f>
        <v>11.8371578460721</v>
      </c>
      <c r="T34" s="23">
        <f>IF(VLOOKUP($B34,'Multi_Sharpe'!$B$2:$R$139,10,FALSE)&gt;0,VLOOKUP($B34,'Multi_Sharpe'!$B$2:$R$139,10,FALSE)," ")</f>
        <v>0.792003233573642</v>
      </c>
      <c r="U34" s="23">
        <f>IF(VLOOKUP($B34,'Multi_Rent'!$B$2:$R$139,11,FALSE)="","",VLOOKUP($B34,'Multi_Rent'!$B$2:$R$139,11,FALSE))</f>
        <v>10.5609867461393</v>
      </c>
      <c r="V34" s="23">
        <f>IF(VLOOKUP($B34,'Multi_Sharpe'!$B$2:$R$139,11,FALSE)&gt;0,VLOOKUP($B34,'Multi_Sharpe'!$B$2:$R$139,11,FALSE)," ")</f>
        <v>0.6652379502899211</v>
      </c>
      <c r="W34" s="23">
        <f>IF(VLOOKUP($B34,'Multi_Rent'!$B$2:$R$139,12,FALSE)="","",VLOOKUP($B34,'Multi_Rent'!$B$2:$R$139,12,FALSE))</f>
        <v>7.88019942415703</v>
      </c>
      <c r="X34" s="23">
        <f>IF(VLOOKUP($B34,'Multi_Sharpe'!$B$2:$R$139,12,FALSE)&gt;0,VLOOKUP($B34,'Multi_Sharpe'!$B$2:$R$139,12,FALSE)," ")</f>
        <v>0.384901736194537</v>
      </c>
      <c r="Y34" s="23">
        <f>IF(VLOOKUP($B34,'Multi_Rent'!$B$2:$R$139,13,FALSE)="","",VLOOKUP($B34,'Multi_Rent'!$B$2:$R$139,13,FALSE))</f>
        <v>7.88724443365927</v>
      </c>
      <c r="Z34" s="23">
        <f>IF(VLOOKUP($B34,'Multi_Sharpe'!$B$2:$R$139,13,FALSE)&gt;0,VLOOKUP($B34,'Multi_Sharpe'!$B$2:$R$139,13,FALSE)," ")</f>
        <v>0.361689891925553</v>
      </c>
      <c r="AA34" s="23">
        <f>IF(VLOOKUP($B34,'Multi_Rent'!$B$2:$R$139,14,FALSE)="","",VLOOKUP($B34,'Multi_Rent'!$B$2:$R$139,14,FALSE))</f>
        <v>6.25293530161508</v>
      </c>
      <c r="AB34" s="23">
        <f>IF(VLOOKUP($B34,'Multi_Sharpe'!$B$2:$R$139,14,FALSE)&gt;0,VLOOKUP($B34,'Multi_Sharpe'!$B$2:$R$139,14,FALSE)," ")</f>
        <v>0.124981402174506</v>
      </c>
      <c r="AC34" s="23">
        <f>IF(VLOOKUP($B34,'Multi_Rent'!$B$2:$R$139,15,FALSE)="","",VLOOKUP($B34,'Multi_Rent'!$B$2:$R$139,15,FALSE))</f>
        <v>6.38017366365511</v>
      </c>
      <c r="AD34" s="23">
        <f>IF(VLOOKUP($B34,'Multi_Sharpe'!$B$2:$R$139,15,FALSE)&gt;0,VLOOKUP($B34,'Multi_Sharpe'!$B$2:$R$139,15,FALSE)," ")</f>
        <v>0.0705588550491861</v>
      </c>
      <c r="AE34" s="23">
        <f>IF(VLOOKUP($B34,'Multi_Rent'!$B$2:$R$139,16,FALSE)="","",VLOOKUP($B34,'Multi_Rent'!$B$2:$R$139,16,FALSE))</f>
        <v>4.80252260845013</v>
      </c>
      <c r="AF34" t="s" s="26">
        <f>IF(VLOOKUP($B34,'Multi_Sharpe'!$B$2:$R$139,16,FALSE)&gt;0,VLOOKUP($B34,'Multi_Sharpe'!$B$2:$R$139,16,FALSE)," ")</f>
        <v>361</v>
      </c>
      <c r="AG34" s="23">
        <f>IF(VLOOKUP($B34,'Multi_Rent'!$B$2:$R$139,17,FALSE)="","",VLOOKUP($B34,'Multi_Rent'!$B$2:$R$139,17,FALSE))</f>
        <v>10.3440927366161</v>
      </c>
      <c r="AH34" s="23">
        <f>IF(VLOOKUP($B34,'Multi_Sharpe'!$B$2:$R$139,17,FALSE)&gt;0,VLOOKUP($B34,'Multi_Sharpe'!$B$2:$R$139,17,FALSE)," ")</f>
        <v>0.613308166351857</v>
      </c>
    </row>
    <row r="35" ht="15" customHeight="1">
      <c r="A35" t="s" s="10">
        <v>731</v>
      </c>
      <c r="B35" t="s" s="10">
        <v>732</v>
      </c>
      <c r="C35" s="23">
        <f>IF(VLOOKUP($B35,'Multi_Rent'!$B$2:$R$139,2,FALSE)="","",VLOOKUP($B35,'Multi_Rent'!$B$2:$R$139,2,FALSE))</f>
        <v>11.9163303306545</v>
      </c>
      <c r="D35" s="23">
        <f>IF(VLOOKUP($B35,'Multi_Sharpe'!$B$2:$R$139,2,FALSE)&gt;0,VLOOKUP($B35,'Multi_Sharpe'!$B$2:$R$139,2,FALSE)," ")</f>
        <v>1.04870451933261</v>
      </c>
      <c r="E35" s="23">
        <f>IF(VLOOKUP($B35,'Multi_Rent'!$B$2:$R$139,3,FALSE)="","",VLOOKUP($B35,'Multi_Rent'!$B$2:$R$139,3,FALSE))</f>
        <v>11.0753196637447</v>
      </c>
      <c r="F35" s="23">
        <f>IF(VLOOKUP($B35,'Multi_Sharpe'!$B$2:$R$139,3,FALSE)&gt;0,VLOOKUP($B35,'Multi_Sharpe'!$B$2:$R$139,3,FALSE)," ")</f>
        <v>0.994808659126619</v>
      </c>
      <c r="G35" s="23">
        <f>IF(VLOOKUP($B35,'Multi_Rent'!$B$2:$R$139,4,FALSE)="","",VLOOKUP($B35,'Multi_Rent'!$B$2:$R$139,4,FALSE))</f>
        <v>11.0392984629512</v>
      </c>
      <c r="H35" s="23">
        <f>IF(VLOOKUP($B35,'Multi_Sharpe'!$B$2:$R$139,4,FALSE)&gt;0,VLOOKUP($B35,'Multi_Sharpe'!$B$2:$R$139,4,FALSE)," ")</f>
        <v>0.646468791456226</v>
      </c>
      <c r="I35" s="23">
        <f>IF(VLOOKUP($B35,'Multi_Rent'!$B$2:$R$139,5,FALSE)="","",VLOOKUP($B35,'Multi_Rent'!$B$2:$R$139,5,FALSE))</f>
        <v>7.04779177700572</v>
      </c>
      <c r="J35" s="23">
        <f>IF(VLOOKUP($B35,'Multi_Sharpe'!$B$2:$R$139,5,FALSE)&gt;0,VLOOKUP($B35,'Multi_Sharpe'!$B$2:$R$139,5,FALSE)," ")</f>
        <v>0.0661690235835608</v>
      </c>
      <c r="K35" s="23">
        <f>IF(VLOOKUP($B35,'Multi_Rent'!$B$2:$R$139,6,FALSE)="","",VLOOKUP($B35,'Multi_Rent'!$B$2:$R$139,6,FALSE))</f>
        <v>7.94417435366372</v>
      </c>
      <c r="L35" s="23">
        <f>IF(VLOOKUP($B35,'Multi_Sharpe'!$B$2:$R$139,6,FALSE)&gt;0,VLOOKUP($B35,'Multi_Sharpe'!$B$2:$R$139,6,FALSE)," ")</f>
        <v>0.375459331778603</v>
      </c>
      <c r="M35" s="23">
        <f>IF(VLOOKUP($B35,'Multi_Rent'!$B$2:$R$139,7,FALSE)="","",VLOOKUP($B35,'Multi_Rent'!$B$2:$R$139,7,FALSE))</f>
        <v>6.88546277582547</v>
      </c>
      <c r="N35" s="23">
        <f>IF(VLOOKUP($B35,'Multi_Sharpe'!$B$2:$R$139,7,FALSE)&gt;0,VLOOKUP($B35,'Multi_Sharpe'!$B$2:$R$139,7,FALSE)," ")</f>
        <v>0.27627115011302</v>
      </c>
      <c r="O35" s="23">
        <f>IF(VLOOKUP($B35,'Multi_Rent'!$B$2:$R$139,8,FALSE)="","",VLOOKUP($B35,'Multi_Rent'!$B$2:$R$139,8,FALSE))</f>
        <v>8.45750896773596</v>
      </c>
      <c r="P35" s="23">
        <f>IF(VLOOKUP($B35,'Multi_Sharpe'!$B$2:$R$139,8,FALSE)&gt;0,VLOOKUP($B35,'Multi_Sharpe'!$B$2:$R$139,8,FALSE)," ")</f>
        <v>0.647678063310021</v>
      </c>
      <c r="Q35" s="23">
        <f>IF(VLOOKUP($B35,'Multi_Rent'!$B$2:$R$139,9,FALSE)="","",VLOOKUP($B35,'Multi_Rent'!$B$2:$R$139,9,FALSE))</f>
        <v>7.02331668321248</v>
      </c>
      <c r="R35" s="23">
        <f>IF(VLOOKUP($B35,'Multi_Sharpe'!$B$2:$R$139,9,FALSE)&gt;0,VLOOKUP($B35,'Multi_Sharpe'!$B$2:$R$139,9,FALSE)," ")</f>
        <v>0.443015065668771</v>
      </c>
      <c r="S35" s="23">
        <f>IF(VLOOKUP($B35,'Multi_Rent'!$B$2:$R$139,10,FALSE)="","",VLOOKUP($B35,'Multi_Rent'!$B$2:$R$139,10,FALSE))</f>
        <v>8.375344801486561</v>
      </c>
      <c r="T35" s="23">
        <f>IF(VLOOKUP($B35,'Multi_Sharpe'!$B$2:$R$139,10,FALSE)&gt;0,VLOOKUP($B35,'Multi_Sharpe'!$B$2:$R$139,10,FALSE)," ")</f>
        <v>0.7661081556820341</v>
      </c>
      <c r="U35" s="23">
        <f>IF(VLOOKUP($B35,'Multi_Rent'!$B$2:$R$139,11,FALSE)="","",VLOOKUP($B35,'Multi_Rent'!$B$2:$R$139,11,FALSE))</f>
        <v>7.04383716264441</v>
      </c>
      <c r="V35" s="23">
        <f>IF(VLOOKUP($B35,'Multi_Sharpe'!$B$2:$R$139,11,FALSE)&gt;0,VLOOKUP($B35,'Multi_Sharpe'!$B$2:$R$139,11,FALSE)," ")</f>
        <v>0.524698730788778</v>
      </c>
      <c r="W35" s="23">
        <f>IF(VLOOKUP($B35,'Multi_Rent'!$B$2:$R$139,12,FALSE)="","",VLOOKUP($B35,'Multi_Rent'!$B$2:$R$139,12,FALSE))</f>
        <v>5.65191460361447</v>
      </c>
      <c r="X35" s="23">
        <f>IF(VLOOKUP($B35,'Multi_Sharpe'!$B$2:$R$139,12,FALSE)&gt;0,VLOOKUP($B35,'Multi_Sharpe'!$B$2:$R$139,12,FALSE)," ")</f>
        <v>0.242446953061004</v>
      </c>
      <c r="Y35" s="23">
        <f>IF(VLOOKUP($B35,'Multi_Rent'!$B$2:$R$139,13,FALSE)="","",VLOOKUP($B35,'Multi_Rent'!$B$2:$R$139,13,FALSE))</f>
        <v>5.68195049700813</v>
      </c>
      <c r="Z35" s="23">
        <f>IF(VLOOKUP($B35,'Multi_Sharpe'!$B$2:$R$139,13,FALSE)&gt;0,VLOOKUP($B35,'Multi_Sharpe'!$B$2:$R$139,13,FALSE)," ")</f>
        <v>0.19043832293795</v>
      </c>
      <c r="AA35" s="23">
        <f>IF(VLOOKUP($B35,'Multi_Rent'!$B$2:$R$139,14,FALSE)="","",VLOOKUP($B35,'Multi_Rent'!$B$2:$R$139,14,FALSE))</f>
        <v>4.19434182810539</v>
      </c>
      <c r="AB35" t="s" s="26">
        <f>IF(VLOOKUP($B35,'Multi_Sharpe'!$B$2:$R$139,14,FALSE)&gt;0,VLOOKUP($B35,'Multi_Sharpe'!$B$2:$R$139,14,FALSE)," ")</f>
        <v>361</v>
      </c>
      <c r="AC35" s="23">
        <f>IF(VLOOKUP($B35,'Multi_Rent'!$B$2:$R$139,15,FALSE)="","",VLOOKUP($B35,'Multi_Rent'!$B$2:$R$139,15,FALSE))</f>
        <v>5.07583147837554</v>
      </c>
      <c r="AD35" t="s" s="26">
        <f>IF(VLOOKUP($B35,'Multi_Sharpe'!$B$2:$R$139,15,FALSE)&gt;0,VLOOKUP($B35,'Multi_Sharpe'!$B$2:$R$139,15,FALSE)," ")</f>
        <v>361</v>
      </c>
      <c r="AE35" s="23">
        <f>IF(VLOOKUP($B35,'Multi_Rent'!$B$2:$R$139,16,FALSE)="","",VLOOKUP($B35,'Multi_Rent'!$B$2:$R$139,16,FALSE))</f>
        <v>4.26426432173519</v>
      </c>
      <c r="AF35" t="s" s="26">
        <f>IF(VLOOKUP($B35,'Multi_Sharpe'!$B$2:$R$139,16,FALSE)&gt;0,VLOOKUP($B35,'Multi_Sharpe'!$B$2:$R$139,16,FALSE)," ")</f>
        <v>361</v>
      </c>
      <c r="AG35" s="23">
        <f>IF(VLOOKUP($B35,'Multi_Rent'!$B$2:$R$139,17,FALSE)="","",VLOOKUP($B35,'Multi_Rent'!$B$2:$R$139,17,FALSE))</f>
        <v>7.25071777069053</v>
      </c>
      <c r="AH35" s="23">
        <f>IF(VLOOKUP($B35,'Multi_Sharpe'!$B$2:$R$139,17,FALSE)&gt;0,VLOOKUP($B35,'Multi_Sharpe'!$B$2:$R$139,17,FALSE)," ")</f>
        <v>0.009961830429935811</v>
      </c>
    </row>
    <row r="36" ht="15" customHeight="1">
      <c r="A36" t="s" s="10">
        <v>733</v>
      </c>
      <c r="B36" t="s" s="10">
        <v>734</v>
      </c>
      <c r="C36" s="23">
        <f>IF(VLOOKUP($B36,'Multi_Rent'!$B$2:$R$139,2,FALSE)="","",VLOOKUP($B36,'Multi_Rent'!$B$2:$R$139,2,FALSE))</f>
        <v>11.6652017015497</v>
      </c>
      <c r="D36" s="23">
        <f>IF(VLOOKUP($B36,'Multi_Sharpe'!$B$2:$R$139,2,FALSE)&gt;0,VLOOKUP($B36,'Multi_Sharpe'!$B$2:$R$139,2,FALSE)," ")</f>
        <v>1.03033246960383</v>
      </c>
      <c r="E36" s="23">
        <f>IF(VLOOKUP($B36,'Multi_Rent'!$B$2:$R$139,3,FALSE)="","",VLOOKUP($B36,'Multi_Rent'!$B$2:$R$139,3,FALSE))</f>
        <v>9.704071714009871</v>
      </c>
      <c r="F36" s="23">
        <f>IF(VLOOKUP($B36,'Multi_Sharpe'!$B$2:$R$139,3,FALSE)&gt;0,VLOOKUP($B36,'Multi_Sharpe'!$B$2:$R$139,3,FALSE)," ")</f>
        <v>0.601302094116536</v>
      </c>
      <c r="G36" s="23">
        <f>IF(VLOOKUP($B36,'Multi_Rent'!$B$2:$R$139,4,FALSE)="","",VLOOKUP($B36,'Multi_Rent'!$B$2:$R$139,4,FALSE))</f>
        <v>9.467441163703731</v>
      </c>
      <c r="H36" s="23">
        <f>IF(VLOOKUP($B36,'Multi_Sharpe'!$B$2:$R$139,4,FALSE)&gt;0,VLOOKUP($B36,'Multi_Sharpe'!$B$2:$R$139,4,FALSE)," ")</f>
        <v>1.01341557667224</v>
      </c>
      <c r="I36" s="23">
        <f>IF(VLOOKUP($B36,'Multi_Rent'!$B$2:$R$139,5,FALSE)="","",VLOOKUP($B36,'Multi_Rent'!$B$2:$R$139,5,FALSE))</f>
        <v>7.23583489428672</v>
      </c>
      <c r="J36" s="23">
        <f>IF(VLOOKUP($B36,'Multi_Sharpe'!$B$2:$R$139,5,FALSE)&gt;0,VLOOKUP($B36,'Multi_Sharpe'!$B$2:$R$139,5,FALSE)," ")</f>
        <v>0.162283575374849</v>
      </c>
      <c r="K36" s="23">
        <f>IF(VLOOKUP($B36,'Multi_Rent'!$B$2:$R$139,6,FALSE)="","",VLOOKUP($B36,'Multi_Rent'!$B$2:$R$139,6,FALSE))</f>
        <v>8.45248934075271</v>
      </c>
      <c r="L36" s="23">
        <f>IF(VLOOKUP($B36,'Multi_Sharpe'!$B$2:$R$139,6,FALSE)&gt;0,VLOOKUP($B36,'Multi_Sharpe'!$B$2:$R$139,6,FALSE)," ")</f>
        <v>0.662733525047141</v>
      </c>
      <c r="M36" s="23">
        <f>IF(VLOOKUP($B36,'Multi_Rent'!$B$2:$R$139,7,FALSE)="","",VLOOKUP($B36,'Multi_Rent'!$B$2:$R$139,7,FALSE))</f>
        <v>7.38245244896334</v>
      </c>
      <c r="N36" s="23">
        <f>IF(VLOOKUP($B36,'Multi_Sharpe'!$B$2:$R$139,7,FALSE)&gt;0,VLOOKUP($B36,'Multi_Sharpe'!$B$2:$R$139,7,FALSE)," ")</f>
        <v>0.5348256236568</v>
      </c>
      <c r="O36" s="23">
        <f>IF(VLOOKUP($B36,'Multi_Rent'!$B$2:$R$139,8,FALSE)="","",VLOOKUP($B36,'Multi_Rent'!$B$2:$R$139,8,FALSE))</f>
        <v>9.027422882500449</v>
      </c>
      <c r="P36" s="23">
        <f>IF(VLOOKUP($B36,'Multi_Sharpe'!$B$2:$R$139,8,FALSE)&gt;0,VLOOKUP($B36,'Multi_Sharpe'!$B$2:$R$139,8,FALSE)," ")</f>
        <v>1.12064931633919</v>
      </c>
      <c r="Q36" s="23">
        <f>IF(VLOOKUP($B36,'Multi_Rent'!$B$2:$R$139,9,FALSE)="","",VLOOKUP($B36,'Multi_Rent'!$B$2:$R$139,9,FALSE))</f>
        <v>9.02831586659685</v>
      </c>
      <c r="R36" s="23">
        <f>IF(VLOOKUP($B36,'Multi_Sharpe'!$B$2:$R$139,9,FALSE)&gt;0,VLOOKUP($B36,'Multi_Sharpe'!$B$2:$R$139,9,FALSE)," ")</f>
        <v>1.29317682988263</v>
      </c>
      <c r="S36" s="23">
        <f>IF(VLOOKUP($B36,'Multi_Rent'!$B$2:$R$139,10,FALSE)="","",VLOOKUP($B36,'Multi_Rent'!$B$2:$R$139,10,FALSE))</f>
        <v>9.967131508206521</v>
      </c>
      <c r="T36" s="23">
        <f>IF(VLOOKUP($B36,'Multi_Sharpe'!$B$2:$R$139,10,FALSE)&gt;0,VLOOKUP($B36,'Multi_Sharpe'!$B$2:$R$139,10,FALSE)," ")</f>
        <v>1.68348998230175</v>
      </c>
      <c r="U36" s="23">
        <f>IF(VLOOKUP($B36,'Multi_Rent'!$B$2:$R$139,11,FALSE)="","",VLOOKUP($B36,'Multi_Rent'!$B$2:$R$139,11,FALSE))</f>
        <v>9.3271173850487</v>
      </c>
      <c r="V36" s="23">
        <f>IF(VLOOKUP($B36,'Multi_Sharpe'!$B$2:$R$139,11,FALSE)&gt;0,VLOOKUP($B36,'Multi_Sharpe'!$B$2:$R$139,11,FALSE)," ")</f>
        <v>1.49233376358787</v>
      </c>
      <c r="W36" s="23">
        <f>IF(VLOOKUP($B36,'Multi_Rent'!$B$2:$R$139,12,FALSE)="","",VLOOKUP($B36,'Multi_Rent'!$B$2:$R$139,12,FALSE))</f>
        <v>8.856234338857799</v>
      </c>
      <c r="X36" s="23">
        <f>IF(VLOOKUP($B36,'Multi_Sharpe'!$B$2:$R$139,12,FALSE)&gt;0,VLOOKUP($B36,'Multi_Sharpe'!$B$2:$R$139,12,FALSE)," ")</f>
        <v>1.20651976649798</v>
      </c>
      <c r="Y36" s="23">
        <f>IF(VLOOKUP($B36,'Multi_Rent'!$B$2:$R$139,13,FALSE)="","",VLOOKUP($B36,'Multi_Rent'!$B$2:$R$139,13,FALSE))</f>
        <v>10.3347867669294</v>
      </c>
      <c r="Z36" s="23">
        <f>IF(VLOOKUP($B36,'Multi_Sharpe'!$B$2:$R$139,13,FALSE)&gt;0,VLOOKUP($B36,'Multi_Sharpe'!$B$2:$R$139,13,FALSE)," ")</f>
        <v>1.41953174767171</v>
      </c>
      <c r="AA36" s="23">
        <f>IF(VLOOKUP($B36,'Multi_Rent'!$B$2:$R$139,14,FALSE)="","",VLOOKUP($B36,'Multi_Rent'!$B$2:$R$139,14,FALSE))</f>
        <v>9.22949149840562</v>
      </c>
      <c r="AB36" s="23">
        <f>IF(VLOOKUP($B36,'Multi_Sharpe'!$B$2:$R$139,14,FALSE)&gt;0,VLOOKUP($B36,'Multi_Sharpe'!$B$2:$R$139,14,FALSE)," ")</f>
        <v>0.93312313352509</v>
      </c>
      <c r="AC36" s="23">
        <f>IF(VLOOKUP($B36,'Multi_Rent'!$B$2:$R$139,15,FALSE)="","",VLOOKUP($B36,'Multi_Rent'!$B$2:$R$139,15,FALSE))</f>
        <v>11.4495626444236</v>
      </c>
      <c r="AD36" s="23">
        <f>IF(VLOOKUP($B36,'Multi_Sharpe'!$B$2:$R$139,15,FALSE)&gt;0,VLOOKUP($B36,'Multi_Sharpe'!$B$2:$R$139,15,FALSE)," ")</f>
        <v>1.23758535057519</v>
      </c>
      <c r="AE36" s="23">
        <f>IF(VLOOKUP($B36,'Multi_Rent'!$B$2:$R$139,16,FALSE)="","",VLOOKUP($B36,'Multi_Rent'!$B$2:$R$139,16,FALSE))</f>
        <v>10.7114455030198</v>
      </c>
      <c r="AF36" s="23">
        <f>IF(VLOOKUP($B36,'Multi_Sharpe'!$B$2:$R$139,16,FALSE)&gt;0,VLOOKUP($B36,'Multi_Sharpe'!$B$2:$R$139,16,FALSE)," ")</f>
        <v>0.910957446096069</v>
      </c>
      <c r="AG36" s="23">
        <f>IF(VLOOKUP($B36,'Multi_Rent'!$B$2:$R$139,17,FALSE)="","",VLOOKUP($B36,'Multi_Rent'!$B$2:$R$139,17,FALSE))</f>
        <v>12.0601784058108</v>
      </c>
      <c r="AH36" s="23">
        <f>IF(VLOOKUP($B36,'Multi_Sharpe'!$B$2:$R$139,17,FALSE)&gt;0,VLOOKUP($B36,'Multi_Sharpe'!$B$2:$R$139,17,FALSE)," ")</f>
        <v>1.12280522011486</v>
      </c>
    </row>
    <row r="37" ht="15" customHeight="1">
      <c r="A37" t="s" s="10">
        <v>735</v>
      </c>
      <c r="B37" t="s" s="10">
        <v>736</v>
      </c>
      <c r="C37" s="23">
        <f>IF(VLOOKUP($B37,'Multi_Rent'!$B$2:$R$139,2,FALSE)="","",VLOOKUP($B37,'Multi_Rent'!$B$2:$R$139,2,FALSE))</f>
        <v>11.6635979187272</v>
      </c>
      <c r="D37" s="23">
        <f>IF(VLOOKUP($B37,'Multi_Sharpe'!$B$2:$R$139,2,FALSE)&gt;0,VLOOKUP($B37,'Multi_Sharpe'!$B$2:$R$139,2,FALSE)," ")</f>
        <v>0.139591815669255</v>
      </c>
      <c r="E37" s="23">
        <f>IF(VLOOKUP($B37,'Multi_Rent'!$B$2:$R$139,3,FALSE)="","",VLOOKUP($B37,'Multi_Rent'!$B$2:$R$139,3,FALSE))</f>
        <v>13.1245202625912</v>
      </c>
      <c r="F37" s="23">
        <f>IF(VLOOKUP($B37,'Multi_Sharpe'!$B$2:$R$139,3,FALSE)&gt;0,VLOOKUP($B37,'Multi_Sharpe'!$B$2:$R$139,3,FALSE)," ")</f>
        <v>0.244372854150079</v>
      </c>
      <c r="G37" s="23">
        <f>IF(VLOOKUP($B37,'Multi_Rent'!$B$2:$R$139,4,FALSE)="","",VLOOKUP($B37,'Multi_Rent'!$B$2:$R$139,4,FALSE))</f>
        <v>17.7931023027892</v>
      </c>
      <c r="H37" s="23">
        <f>IF(VLOOKUP($B37,'Multi_Sharpe'!$B$2:$R$139,4,FALSE)&gt;0,VLOOKUP($B37,'Multi_Sharpe'!$B$2:$R$139,4,FALSE)," ")</f>
        <v>0.547916642876915</v>
      </c>
      <c r="I37" s="23">
        <f>IF(VLOOKUP($B37,'Multi_Rent'!$B$2:$R$139,5,FALSE)="","",VLOOKUP($B37,'Multi_Rent'!$B$2:$R$139,5,FALSE))</f>
        <v>14.4493061920218</v>
      </c>
      <c r="J37" s="23">
        <f>IF(VLOOKUP($B37,'Multi_Sharpe'!$B$2:$R$139,5,FALSE)&gt;0,VLOOKUP($B37,'Multi_Sharpe'!$B$2:$R$139,5,FALSE)," ")</f>
        <v>0.377844593641057</v>
      </c>
      <c r="K37" s="23">
        <f>IF(VLOOKUP($B37,'Multi_Rent'!$B$2:$R$139,6,FALSE)="","",VLOOKUP($B37,'Multi_Rent'!$B$2:$R$139,6,FALSE))</f>
        <v>19.7804810073513</v>
      </c>
      <c r="L37" s="23">
        <f>IF(VLOOKUP($B37,'Multi_Sharpe'!$B$2:$R$139,6,FALSE)&gt;0,VLOOKUP($B37,'Multi_Sharpe'!$B$2:$R$139,6,FALSE)," ")</f>
        <v>0.692136238736111</v>
      </c>
      <c r="M37" s="23">
        <f>IF(VLOOKUP($B37,'Multi_Rent'!$B$2:$R$139,7,FALSE)="","",VLOOKUP($B37,'Multi_Rent'!$B$2:$R$139,7,FALSE))</f>
        <v>27.049527192668</v>
      </c>
      <c r="N37" s="23">
        <f>IF(VLOOKUP($B37,'Multi_Sharpe'!$B$2:$R$139,7,FALSE)&gt;0,VLOOKUP($B37,'Multi_Sharpe'!$B$2:$R$139,7,FALSE)," ")</f>
        <v>1.09845310440568</v>
      </c>
      <c r="O37" s="23">
        <f>IF(VLOOKUP($B37,'Multi_Rent'!$B$2:$R$139,8,FALSE)="","",VLOOKUP($B37,'Multi_Rent'!$B$2:$R$139,8,FALSE))</f>
        <v>27.2569182506446</v>
      </c>
      <c r="P37" s="23">
        <f>IF(VLOOKUP($B37,'Multi_Sharpe'!$B$2:$R$139,8,FALSE)&gt;0,VLOOKUP($B37,'Multi_Sharpe'!$B$2:$R$139,8,FALSE)," ")</f>
        <v>1.13125408790679</v>
      </c>
      <c r="Q37" s="23">
        <f>IF(VLOOKUP($B37,'Multi_Rent'!$B$2:$R$139,9,FALSE)="","",VLOOKUP($B37,'Multi_Rent'!$B$2:$R$139,9,FALSE))</f>
        <v>28.2962520870887</v>
      </c>
      <c r="R37" s="23">
        <f>IF(VLOOKUP($B37,'Multi_Sharpe'!$B$2:$R$139,9,FALSE)&gt;0,VLOOKUP($B37,'Multi_Sharpe'!$B$2:$R$139,9,FALSE)," ")</f>
        <v>1.13716880755026</v>
      </c>
      <c r="S37" s="23">
        <f>IF(VLOOKUP($B37,'Multi_Rent'!$B$2:$R$139,10,FALSE)="","",VLOOKUP($B37,'Multi_Rent'!$B$2:$R$139,10,FALSE))</f>
        <v>18.8877535879338</v>
      </c>
      <c r="T37" s="23">
        <f>IF(VLOOKUP($B37,'Multi_Sharpe'!$B$2:$R$139,10,FALSE)&gt;0,VLOOKUP($B37,'Multi_Sharpe'!$B$2:$R$139,10,FALSE)," ")</f>
        <v>0.712230773861445</v>
      </c>
      <c r="U37" s="23">
        <f>IF(VLOOKUP($B37,'Multi_Rent'!$B$2:$R$139,11,FALSE)="","",VLOOKUP($B37,'Multi_Rent'!$B$2:$R$139,11,FALSE))</f>
        <v>20.6071126517108</v>
      </c>
      <c r="V37" s="23">
        <f>IF(VLOOKUP($B37,'Multi_Sharpe'!$B$2:$R$139,11,FALSE)&gt;0,VLOOKUP($B37,'Multi_Sharpe'!$B$2:$R$139,11,FALSE)," ")</f>
        <v>0.812379619312934</v>
      </c>
      <c r="W37" s="23">
        <f>IF(VLOOKUP($B37,'Multi_Rent'!$B$2:$R$139,12,FALSE)="","",VLOOKUP($B37,'Multi_Rent'!$B$2:$R$139,12,FALSE))</f>
        <v>14.9735985709615</v>
      </c>
      <c r="X37" s="23">
        <f>IF(VLOOKUP($B37,'Multi_Sharpe'!$B$2:$R$139,12,FALSE)&gt;0,VLOOKUP($B37,'Multi_Sharpe'!$B$2:$R$139,12,FALSE)," ")</f>
        <v>0.552236777019752</v>
      </c>
      <c r="Y37" s="23">
        <f>IF(VLOOKUP($B37,'Multi_Rent'!$B$2:$R$139,13,FALSE)="","",VLOOKUP($B37,'Multi_Rent'!$B$2:$R$139,13,FALSE))</f>
        <v>15.5916745773072</v>
      </c>
      <c r="Z37" s="23">
        <f>IF(VLOOKUP($B37,'Multi_Sharpe'!$B$2:$R$139,13,FALSE)&gt;0,VLOOKUP($B37,'Multi_Sharpe'!$B$2:$R$139,13,FALSE)," ")</f>
        <v>0.574807799055593</v>
      </c>
      <c r="AA37" s="23">
        <f>IF(VLOOKUP($B37,'Multi_Rent'!$B$2:$R$139,14,FALSE)="","",VLOOKUP($B37,'Multi_Rent'!$B$2:$R$139,14,FALSE))</f>
        <v>10.2662101578573</v>
      </c>
      <c r="AB37" s="23">
        <f>IF(VLOOKUP($B37,'Multi_Sharpe'!$B$2:$R$139,14,FALSE)&gt;0,VLOOKUP($B37,'Multi_Sharpe'!$B$2:$R$139,14,FALSE)," ")</f>
        <v>0.290862789120446</v>
      </c>
      <c r="AC37" s="23">
        <f>IF(VLOOKUP($B37,'Multi_Rent'!$B$2:$R$139,15,FALSE)="","",VLOOKUP($B37,'Multi_Rent'!$B$2:$R$139,15,FALSE))</f>
        <v>6.63832610713195</v>
      </c>
      <c r="AD37" s="23">
        <f>IF(VLOOKUP($B37,'Multi_Sharpe'!$B$2:$R$139,15,FALSE)&gt;0,VLOOKUP($B37,'Multi_Sharpe'!$B$2:$R$139,15,FALSE)," ")</f>
        <v>0.0511446862582353</v>
      </c>
      <c r="AE37" s="23">
        <f>IF(VLOOKUP($B37,'Multi_Rent'!$B$2:$R$139,16,FALSE)="","",VLOOKUP($B37,'Multi_Rent'!$B$2:$R$139,16,FALSE))</f>
        <v>13.4781886893629</v>
      </c>
      <c r="AF37" s="23">
        <f>IF(VLOOKUP($B37,'Multi_Sharpe'!$B$2:$R$139,16,FALSE)&gt;0,VLOOKUP($B37,'Multi_Sharpe'!$B$2:$R$139,16,FALSE)," ")</f>
        <v>0.50160713174139</v>
      </c>
      <c r="AG37" s="23">
        <f>IF(VLOOKUP($B37,'Multi_Rent'!$B$2:$R$139,17,FALSE)="","",VLOOKUP($B37,'Multi_Rent'!$B$2:$R$139,17,FALSE))</f>
        <v>15.5252558481325</v>
      </c>
      <c r="AH37" s="23">
        <f>IF(VLOOKUP($B37,'Multi_Sharpe'!$B$2:$R$139,17,FALSE)&gt;0,VLOOKUP($B37,'Multi_Sharpe'!$B$2:$R$139,17,FALSE)," ")</f>
        <v>0.644186074450196</v>
      </c>
    </row>
    <row r="38" ht="15" customHeight="1">
      <c r="A38" t="s" s="10">
        <v>737</v>
      </c>
      <c r="B38" t="s" s="10">
        <v>738</v>
      </c>
      <c r="C38" s="23">
        <f>IF(VLOOKUP($B38,'Multi_Rent'!$B$2:$R$139,2,FALSE)="","",VLOOKUP($B38,'Multi_Rent'!$B$2:$R$139,2,FALSE))</f>
        <v>11.6185082699365</v>
      </c>
      <c r="D38" s="23">
        <f>IF(VLOOKUP($B38,'Multi_Sharpe'!$B$2:$R$139,2,FALSE)&gt;0,VLOOKUP($B38,'Multi_Sharpe'!$B$2:$R$139,2,FALSE)," ")</f>
        <v>0.279837805037528</v>
      </c>
      <c r="E38" s="23">
        <f>IF(VLOOKUP($B38,'Multi_Rent'!$B$2:$R$139,3,FALSE)="","",VLOOKUP($B38,'Multi_Rent'!$B$2:$R$139,3,FALSE))</f>
        <v>12.0211146923046</v>
      </c>
      <c r="F38" s="23">
        <f>IF(VLOOKUP($B38,'Multi_Sharpe'!$B$2:$R$139,3,FALSE)&gt;0,VLOOKUP($B38,'Multi_Sharpe'!$B$2:$R$139,3,FALSE)," ")</f>
        <v>0.398885078585303</v>
      </c>
      <c r="G38" s="23">
        <f>IF(VLOOKUP($B38,'Multi_Rent'!$B$2:$R$139,4,FALSE)="","",VLOOKUP($B38,'Multi_Rent'!$B$2:$R$139,4,FALSE))</f>
        <v>12.1026251443243</v>
      </c>
      <c r="H38" s="23">
        <f>IF(VLOOKUP($B38,'Multi_Sharpe'!$B$2:$R$139,4,FALSE)&gt;0,VLOOKUP($B38,'Multi_Sharpe'!$B$2:$R$139,4,FALSE)," ")</f>
        <v>0.0834522228447931</v>
      </c>
      <c r="I38" s="23">
        <f>IF(VLOOKUP($B38,'Multi_Rent'!$B$2:$R$139,5,FALSE)="","",VLOOKUP($B38,'Multi_Rent'!$B$2:$R$139,5,FALSE))</f>
        <v>0.562138059492678</v>
      </c>
      <c r="J38" t="s" s="26">
        <f>IF(VLOOKUP($B38,'Multi_Sharpe'!$B$2:$R$139,5,FALSE)&gt;0,VLOOKUP($B38,'Multi_Sharpe'!$B$2:$R$139,5,FALSE)," ")</f>
        <v>361</v>
      </c>
      <c r="K38" s="23">
        <f>IF(VLOOKUP($B38,'Multi_Rent'!$B$2:$R$139,6,FALSE)="","",VLOOKUP($B38,'Multi_Rent'!$B$2:$R$139,6,FALSE))</f>
        <v>5.2186653957387</v>
      </c>
      <c r="L38" t="s" s="26">
        <f>IF(VLOOKUP($B38,'Multi_Sharpe'!$B$2:$R$139,6,FALSE)&gt;0,VLOOKUP($B38,'Multi_Sharpe'!$B$2:$R$139,6,FALSE)," ")</f>
        <v>361</v>
      </c>
      <c r="M38" s="23">
        <f>IF(VLOOKUP($B38,'Multi_Rent'!$B$2:$R$139,7,FALSE)="","",VLOOKUP($B38,'Multi_Rent'!$B$2:$R$139,7,FALSE))</f>
        <v>3.42972085317947</v>
      </c>
      <c r="N38" t="s" s="26">
        <f>IF(VLOOKUP($B38,'Multi_Sharpe'!$B$2:$R$139,7,FALSE)&gt;0,VLOOKUP($B38,'Multi_Sharpe'!$B$2:$R$139,7,FALSE)," ")</f>
        <v>361</v>
      </c>
      <c r="O38" s="23">
        <f>IF(VLOOKUP($B38,'Multi_Rent'!$B$2:$R$139,8,FALSE)="","",VLOOKUP($B38,'Multi_Rent'!$B$2:$R$139,8,FALSE))</f>
        <v>2.57420407439413</v>
      </c>
      <c r="P38" t="s" s="26">
        <f>IF(VLOOKUP($B38,'Multi_Sharpe'!$B$2:$R$139,8,FALSE)&gt;0,VLOOKUP($B38,'Multi_Sharpe'!$B$2:$R$139,8,FALSE)," ")</f>
        <v>361</v>
      </c>
      <c r="Q38" s="23">
        <f>IF(VLOOKUP($B38,'Multi_Rent'!$B$2:$R$139,9,FALSE)="","",VLOOKUP($B38,'Multi_Rent'!$B$2:$R$139,9,FALSE))</f>
        <v>0.8509792003582149</v>
      </c>
      <c r="R38" t="s" s="26">
        <f>IF(VLOOKUP($B38,'Multi_Sharpe'!$B$2:$R$139,9,FALSE)&gt;0,VLOOKUP($B38,'Multi_Sharpe'!$B$2:$R$139,9,FALSE)," ")</f>
        <v>361</v>
      </c>
      <c r="S38" s="23">
        <f>IF(VLOOKUP($B38,'Multi_Rent'!$B$2:$R$139,10,FALSE)="","",VLOOKUP($B38,'Multi_Rent'!$B$2:$R$139,10,FALSE))</f>
        <v>3.22376587715445</v>
      </c>
      <c r="T38" t="s" s="26">
        <f>IF(VLOOKUP($B38,'Multi_Sharpe'!$B$2:$R$139,10,FALSE)&gt;0,VLOOKUP($B38,'Multi_Sharpe'!$B$2:$R$139,10,FALSE)," ")</f>
        <v>361</v>
      </c>
      <c r="U38" s="23">
        <f>IF(VLOOKUP($B38,'Multi_Rent'!$B$2:$R$139,11,FALSE)="","",VLOOKUP($B38,'Multi_Rent'!$B$2:$R$139,11,FALSE))</f>
        <v>2.58416686405294</v>
      </c>
      <c r="V38" t="s" s="26">
        <f>IF(VLOOKUP($B38,'Multi_Sharpe'!$B$2:$R$139,11,FALSE)&gt;0,VLOOKUP($B38,'Multi_Sharpe'!$B$2:$R$139,11,FALSE)," ")</f>
        <v>361</v>
      </c>
      <c r="W38" s="23">
        <f>IF(VLOOKUP($B38,'Multi_Rent'!$B$2:$R$139,12,FALSE)="","",VLOOKUP($B38,'Multi_Rent'!$B$2:$R$139,12,FALSE))</f>
        <v>3.48171310482965</v>
      </c>
      <c r="X38" t="s" s="26">
        <f>IF(VLOOKUP($B38,'Multi_Sharpe'!$B$2:$R$139,12,FALSE)&gt;0,VLOOKUP($B38,'Multi_Sharpe'!$B$2:$R$139,12,FALSE)," ")</f>
        <v>361</v>
      </c>
      <c r="Y38" s="23">
        <f>IF(VLOOKUP($B38,'Multi_Rent'!$B$2:$R$139,13,FALSE)="","",VLOOKUP($B38,'Multi_Rent'!$B$2:$R$139,13,FALSE))</f>
        <v>1.55994332205283</v>
      </c>
      <c r="Z38" t="s" s="26">
        <f>IF(VLOOKUP($B38,'Multi_Sharpe'!$B$2:$R$139,13,FALSE)&gt;0,VLOOKUP($B38,'Multi_Sharpe'!$B$2:$R$139,13,FALSE)," ")</f>
        <v>361</v>
      </c>
      <c r="AA38" s="23">
        <f>IF(VLOOKUP($B38,'Multi_Rent'!$B$2:$R$139,14,FALSE)="","",VLOOKUP($B38,'Multi_Rent'!$B$2:$R$139,14,FALSE))</f>
        <v>-0.386697093291721</v>
      </c>
      <c r="AB38" t="s" s="26">
        <f>IF(VLOOKUP($B38,'Multi_Sharpe'!$B$2:$R$139,14,FALSE)&gt;0,VLOOKUP($B38,'Multi_Sharpe'!$B$2:$R$139,14,FALSE)," ")</f>
        <v>361</v>
      </c>
      <c r="AC38" s="23">
        <f>IF(VLOOKUP($B38,'Multi_Rent'!$B$2:$R$139,15,FALSE)="","",VLOOKUP($B38,'Multi_Rent'!$B$2:$R$139,15,FALSE))</f>
        <v>1.75703378712468</v>
      </c>
      <c r="AD38" t="s" s="26">
        <f>IF(VLOOKUP($B38,'Multi_Sharpe'!$B$2:$R$139,15,FALSE)&gt;0,VLOOKUP($B38,'Multi_Sharpe'!$B$2:$R$139,15,FALSE)," ")</f>
        <v>361</v>
      </c>
      <c r="AE38" s="23">
        <f>IF(VLOOKUP($B38,'Multi_Rent'!$B$2:$R$139,16,FALSE)="","",VLOOKUP($B38,'Multi_Rent'!$B$2:$R$139,16,FALSE))</f>
        <v>0.190669413516331</v>
      </c>
      <c r="AF38" t="s" s="26">
        <f>IF(VLOOKUP($B38,'Multi_Sharpe'!$B$2:$R$139,16,FALSE)&gt;0,VLOOKUP($B38,'Multi_Sharpe'!$B$2:$R$139,16,FALSE)," ")</f>
        <v>361</v>
      </c>
      <c r="AG38" s="23">
        <f>IF(VLOOKUP($B38,'Multi_Rent'!$B$2:$R$139,17,FALSE)="","",VLOOKUP($B38,'Multi_Rent'!$B$2:$R$139,17,FALSE))</f>
        <v>3.94619182648852</v>
      </c>
      <c r="AH38" t="s" s="26">
        <f>IF(VLOOKUP($B38,'Multi_Sharpe'!$B$2:$R$139,17,FALSE)&gt;0,VLOOKUP($B38,'Multi_Sharpe'!$B$2:$R$139,17,FALSE)," ")</f>
        <v>361</v>
      </c>
    </row>
    <row r="39" ht="15" customHeight="1">
      <c r="A39" t="s" s="10">
        <v>739</v>
      </c>
      <c r="B39" t="s" s="10">
        <v>740</v>
      </c>
      <c r="C39" s="23">
        <f>IF(VLOOKUP($B39,'Multi_Rent'!$B$2:$R$139,2,FALSE)="","",VLOOKUP($B39,'Multi_Rent'!$B$2:$R$139,2,FALSE))</f>
        <v>11.587758366463</v>
      </c>
      <c r="D39" s="23">
        <f>IF(VLOOKUP($B39,'Multi_Sharpe'!$B$2:$R$139,2,FALSE)&gt;0,VLOOKUP($B39,'Multi_Sharpe'!$B$2:$R$139,2,FALSE)," ")</f>
        <v>0.693249970482355</v>
      </c>
      <c r="E39" s="23">
        <f>IF(VLOOKUP($B39,'Multi_Rent'!$B$2:$R$139,3,FALSE)="","",VLOOKUP($B39,'Multi_Rent'!$B$2:$R$139,3,FALSE))</f>
        <v>11.4121598521098</v>
      </c>
      <c r="F39" s="23">
        <f>IF(VLOOKUP($B39,'Multi_Sharpe'!$B$2:$R$139,3,FALSE)&gt;0,VLOOKUP($B39,'Multi_Sharpe'!$B$2:$R$139,3,FALSE)," ")</f>
        <v>0.828041838501101</v>
      </c>
      <c r="G39" s="23">
        <f>IF(VLOOKUP($B39,'Multi_Rent'!$B$2:$R$139,4,FALSE)="","",VLOOKUP($B39,'Multi_Rent'!$B$2:$R$139,4,FALSE))</f>
        <v>11.0587154339292</v>
      </c>
      <c r="H39" s="23">
        <f>IF(VLOOKUP($B39,'Multi_Sharpe'!$B$2:$R$139,4,FALSE)&gt;0,VLOOKUP($B39,'Multi_Sharpe'!$B$2:$R$139,4,FALSE)," ")</f>
        <v>0.431536609036641</v>
      </c>
      <c r="I39" s="23">
        <f>IF(VLOOKUP($B39,'Multi_Rent'!$B$2:$R$139,5,FALSE)="","",VLOOKUP($B39,'Multi_Rent'!$B$2:$R$139,5,FALSE))</f>
        <v>5.79932312767388</v>
      </c>
      <c r="J39" t="s" s="26">
        <f>IF(VLOOKUP($B39,'Multi_Sharpe'!$B$2:$R$139,5,FALSE)&gt;0,VLOOKUP($B39,'Multi_Sharpe'!$B$2:$R$139,5,FALSE)," ")</f>
        <v>361</v>
      </c>
      <c r="K39" s="23">
        <f>IF(VLOOKUP($B39,'Multi_Rent'!$B$2:$R$139,6,FALSE)="","",VLOOKUP($B39,'Multi_Rent'!$B$2:$R$139,6,FALSE))</f>
        <v>8.6706425067308</v>
      </c>
      <c r="L39" s="23">
        <f>IF(VLOOKUP($B39,'Multi_Sharpe'!$B$2:$R$139,6,FALSE)&gt;0,VLOOKUP($B39,'Multi_Sharpe'!$B$2:$R$139,6,FALSE)," ")</f>
        <v>0.362789685517943</v>
      </c>
      <c r="M39" s="23">
        <f>IF(VLOOKUP($B39,'Multi_Rent'!$B$2:$R$139,7,FALSE)="","",VLOOKUP($B39,'Multi_Rent'!$B$2:$R$139,7,FALSE))</f>
        <v>7.30072817089793</v>
      </c>
      <c r="N39" s="23">
        <f>IF(VLOOKUP($B39,'Multi_Sharpe'!$B$2:$R$139,7,FALSE)&gt;0,VLOOKUP($B39,'Multi_Sharpe'!$B$2:$R$139,7,FALSE)," ")</f>
        <v>0.250024122584445</v>
      </c>
      <c r="O39" s="23">
        <f>IF(VLOOKUP($B39,'Multi_Rent'!$B$2:$R$139,8,FALSE)="","",VLOOKUP($B39,'Multi_Rent'!$B$2:$R$139,8,FALSE))</f>
        <v>8.528486340644649</v>
      </c>
      <c r="P39" s="23">
        <f>IF(VLOOKUP($B39,'Multi_Sharpe'!$B$2:$R$139,8,FALSE)&gt;0,VLOOKUP($B39,'Multi_Sharpe'!$B$2:$R$139,8,FALSE)," ")</f>
        <v>0.47255928268412</v>
      </c>
      <c r="Q39" s="23">
        <f>IF(VLOOKUP($B39,'Multi_Rent'!$B$2:$R$139,9,FALSE)="","",VLOOKUP($B39,'Multi_Rent'!$B$2:$R$139,9,FALSE))</f>
        <v>7.02534035319373</v>
      </c>
      <c r="R39" s="23">
        <f>IF(VLOOKUP($B39,'Multi_Sharpe'!$B$2:$R$139,9,FALSE)&gt;0,VLOOKUP($B39,'Multi_Sharpe'!$B$2:$R$139,9,FALSE)," ")</f>
        <v>0.317220310836331</v>
      </c>
      <c r="S39" s="23">
        <f>IF(VLOOKUP($B39,'Multi_Rent'!$B$2:$R$139,10,FALSE)="","",VLOOKUP($B39,'Multi_Rent'!$B$2:$R$139,10,FALSE))</f>
        <v>8.215529875774189</v>
      </c>
      <c r="T39" s="23">
        <f>IF(VLOOKUP($B39,'Multi_Sharpe'!$B$2:$R$139,10,FALSE)&gt;0,VLOOKUP($B39,'Multi_Sharpe'!$B$2:$R$139,10,FALSE)," ")</f>
        <v>0.518813841844843</v>
      </c>
      <c r="U39" s="23">
        <f>IF(VLOOKUP($B39,'Multi_Rent'!$B$2:$R$139,11,FALSE)="","",VLOOKUP($B39,'Multi_Rent'!$B$2:$R$139,11,FALSE))</f>
        <v>8.002356957194531</v>
      </c>
      <c r="V39" s="23">
        <f>IF(VLOOKUP($B39,'Multi_Sharpe'!$B$2:$R$139,11,FALSE)&gt;0,VLOOKUP($B39,'Multi_Sharpe'!$B$2:$R$139,11,FALSE)," ")</f>
        <v>0.503721726831482</v>
      </c>
      <c r="W39" s="23">
        <f>IF(VLOOKUP($B39,'Multi_Rent'!$B$2:$R$139,12,FALSE)="","",VLOOKUP($B39,'Multi_Rent'!$B$2:$R$139,12,FALSE))</f>
        <v>7.51653362260669</v>
      </c>
      <c r="X39" s="23">
        <f>IF(VLOOKUP($B39,'Multi_Sharpe'!$B$2:$R$139,12,FALSE)&gt;0,VLOOKUP($B39,'Multi_Sharpe'!$B$2:$R$139,12,FALSE)," ")</f>
        <v>0.430019541655209</v>
      </c>
      <c r="Y39" s="23">
        <f>IF(VLOOKUP($B39,'Multi_Rent'!$B$2:$R$139,13,FALSE)="","",VLOOKUP($B39,'Multi_Rent'!$B$2:$R$139,13,FALSE))</f>
        <v>7.45058101870315</v>
      </c>
      <c r="Z39" s="23">
        <f>IF(VLOOKUP($B39,'Multi_Sharpe'!$B$2:$R$139,13,FALSE)&gt;0,VLOOKUP($B39,'Multi_Sharpe'!$B$2:$R$139,13,FALSE)," ")</f>
        <v>0.387777591977209</v>
      </c>
      <c r="AA39" s="23">
        <f>IF(VLOOKUP($B39,'Multi_Rent'!$B$2:$R$139,14,FALSE)="","",VLOOKUP($B39,'Multi_Rent'!$B$2:$R$139,14,FALSE))</f>
        <v>7.26996884916555</v>
      </c>
      <c r="AB39" s="23">
        <f>IF(VLOOKUP($B39,'Multi_Sharpe'!$B$2:$R$139,14,FALSE)&gt;0,VLOOKUP($B39,'Multi_Sharpe'!$B$2:$R$139,14,FALSE)," ")</f>
        <v>0.298078076316225</v>
      </c>
      <c r="AC39" s="23">
        <f>IF(VLOOKUP($B39,'Multi_Rent'!$B$2:$R$139,15,FALSE)="","",VLOOKUP($B39,'Multi_Rent'!$B$2:$R$139,15,FALSE))</f>
        <v>7.56684140169477</v>
      </c>
      <c r="AD39" s="23">
        <f>IF(VLOOKUP($B39,'Multi_Sharpe'!$B$2:$R$139,15,FALSE)&gt;0,VLOOKUP($B39,'Multi_Sharpe'!$B$2:$R$139,15,FALSE)," ")</f>
        <v>0.253934234741967</v>
      </c>
      <c r="AE39" s="23">
        <f>IF(VLOOKUP($B39,'Multi_Rent'!$B$2:$R$139,16,FALSE)="","",VLOOKUP($B39,'Multi_Rent'!$B$2:$R$139,16,FALSE))</f>
        <v>7.05395709196626</v>
      </c>
      <c r="AF39" s="23">
        <f>IF(VLOOKUP($B39,'Multi_Sharpe'!$B$2:$R$139,16,FALSE)&gt;0,VLOOKUP($B39,'Multi_Sharpe'!$B$2:$R$139,16,FALSE)," ")</f>
        <v>0.0886773801489841</v>
      </c>
      <c r="AG39" s="23">
        <f>IF(VLOOKUP($B39,'Multi_Rent'!$B$2:$R$139,17,FALSE)="","",VLOOKUP($B39,'Multi_Rent'!$B$2:$R$139,17,FALSE))</f>
        <v>11.4561768551388</v>
      </c>
      <c r="AH39" s="23">
        <f>IF(VLOOKUP($B39,'Multi_Sharpe'!$B$2:$R$139,17,FALSE)&gt;0,VLOOKUP($B39,'Multi_Sharpe'!$B$2:$R$139,17,FALSE)," ")</f>
        <v>1.04009293437121</v>
      </c>
    </row>
    <row r="40" ht="15" customHeight="1">
      <c r="A40" t="s" s="10">
        <v>741</v>
      </c>
      <c r="B40" t="s" s="10">
        <v>742</v>
      </c>
      <c r="C40" s="23">
        <f>IF(VLOOKUP($B40,'Multi_Rent'!$B$2:$R$139,2,FALSE)="","",VLOOKUP($B40,'Multi_Rent'!$B$2:$R$139,2,FALSE))</f>
        <v>11.5721360738001</v>
      </c>
      <c r="D40" s="23">
        <f>IF(VLOOKUP($B40,'Multi_Sharpe'!$B$2:$R$139,2,FALSE)&gt;0,VLOOKUP($B40,'Multi_Sharpe'!$B$2:$R$139,2,FALSE)," ")</f>
        <v>0.55744605995918</v>
      </c>
      <c r="E40" s="23">
        <f>IF(VLOOKUP($B40,'Multi_Rent'!$B$2:$R$139,3,FALSE)="","",VLOOKUP($B40,'Multi_Rent'!$B$2:$R$139,3,FALSE))</f>
        <v>10.7613745722477</v>
      </c>
      <c r="F40" s="23">
        <f>IF(VLOOKUP($B40,'Multi_Sharpe'!$B$2:$R$139,3,FALSE)&gt;0,VLOOKUP($B40,'Multi_Sharpe'!$B$2:$R$139,3,FALSE)," ")</f>
        <v>0.533548561315621</v>
      </c>
      <c r="G40" s="23">
        <f>IF(VLOOKUP($B40,'Multi_Rent'!$B$2:$R$139,4,FALSE)="","",VLOOKUP($B40,'Multi_Rent'!$B$2:$R$139,4,FALSE))</f>
        <v>10.0101446144668</v>
      </c>
      <c r="H40" s="23">
        <f>IF(VLOOKUP($B40,'Multi_Sharpe'!$B$2:$R$139,4,FALSE)&gt;0,VLOOKUP($B40,'Multi_Sharpe'!$B$2:$R$139,4,FALSE)," ")</f>
        <v>0.284064787710577</v>
      </c>
      <c r="I40" s="23">
        <f>IF(VLOOKUP($B40,'Multi_Rent'!$B$2:$R$139,5,FALSE)="","",VLOOKUP($B40,'Multi_Rent'!$B$2:$R$139,5,FALSE))</f>
        <v>3.99738071977249</v>
      </c>
      <c r="J40" t="s" s="26">
        <f>IF(VLOOKUP($B40,'Multi_Sharpe'!$B$2:$R$139,5,FALSE)&gt;0,VLOOKUP($B40,'Multi_Sharpe'!$B$2:$R$139,5,FALSE)," ")</f>
        <v>361</v>
      </c>
      <c r="K40" s="23">
        <f>IF(VLOOKUP($B40,'Multi_Rent'!$B$2:$R$139,6,FALSE)="","",VLOOKUP($B40,'Multi_Rent'!$B$2:$R$139,6,FALSE))</f>
        <v>7.81176702065511</v>
      </c>
      <c r="L40" s="23">
        <f>IF(VLOOKUP($B40,'Multi_Sharpe'!$B$2:$R$139,6,FALSE)&gt;0,VLOOKUP($B40,'Multi_Sharpe'!$B$2:$R$139,6,FALSE)," ")</f>
        <v>0.206150922399434</v>
      </c>
      <c r="M40" s="23">
        <f>IF(VLOOKUP($B40,'Multi_Rent'!$B$2:$R$139,7,FALSE)="","",VLOOKUP($B40,'Multi_Rent'!$B$2:$R$139,7,FALSE))</f>
        <v>5.29948303164107</v>
      </c>
      <c r="N40" t="s" s="26">
        <f>IF(VLOOKUP($B40,'Multi_Sharpe'!$B$2:$R$139,7,FALSE)&gt;0,VLOOKUP($B40,'Multi_Sharpe'!$B$2:$R$139,7,FALSE)," ")</f>
        <v>361</v>
      </c>
      <c r="O40" s="23">
        <f>IF(VLOOKUP($B40,'Multi_Rent'!$B$2:$R$139,8,FALSE)="","",VLOOKUP($B40,'Multi_Rent'!$B$2:$R$139,8,FALSE))</f>
        <v>6.44157252067552</v>
      </c>
      <c r="P40" s="23">
        <f>IF(VLOOKUP($B40,'Multi_Sharpe'!$B$2:$R$139,8,FALSE)&gt;0,VLOOKUP($B40,'Multi_Sharpe'!$B$2:$R$139,8,FALSE)," ")</f>
        <v>0.166444302650061</v>
      </c>
      <c r="Q40" s="23">
        <f>IF(VLOOKUP($B40,'Multi_Rent'!$B$2:$R$139,9,FALSE)="","",VLOOKUP($B40,'Multi_Rent'!$B$2:$R$139,9,FALSE))</f>
        <v>4.5717781075433</v>
      </c>
      <c r="R40" t="s" s="26">
        <f>IF(VLOOKUP($B40,'Multi_Sharpe'!$B$2:$R$139,9,FALSE)&gt;0,VLOOKUP($B40,'Multi_Sharpe'!$B$2:$R$139,9,FALSE)," ")</f>
        <v>361</v>
      </c>
      <c r="S40" s="23">
        <f>IF(VLOOKUP($B40,'Multi_Rent'!$B$2:$R$139,10,FALSE)="","",VLOOKUP($B40,'Multi_Rent'!$B$2:$R$139,10,FALSE))</f>
        <v>5.33510069041254</v>
      </c>
      <c r="T40" s="23">
        <f>IF(VLOOKUP($B40,'Multi_Sharpe'!$B$2:$R$139,10,FALSE)&gt;0,VLOOKUP($B40,'Multi_Sharpe'!$B$2:$R$139,10,FALSE)," ")</f>
        <v>0.113973097352351</v>
      </c>
      <c r="U40" s="23">
        <f>IF(VLOOKUP($B40,'Multi_Rent'!$B$2:$R$139,11,FALSE)="","",VLOOKUP($B40,'Multi_Rent'!$B$2:$R$139,11,FALSE))</f>
        <v>5.94569376843386</v>
      </c>
      <c r="V40" s="23">
        <f>IF(VLOOKUP($B40,'Multi_Sharpe'!$B$2:$R$139,11,FALSE)&gt;0,VLOOKUP($B40,'Multi_Sharpe'!$B$2:$R$139,11,FALSE)," ")</f>
        <v>0.196702429002364</v>
      </c>
      <c r="W40" s="23">
        <f>IF(VLOOKUP($B40,'Multi_Rent'!$B$2:$R$139,12,FALSE)="","",VLOOKUP($B40,'Multi_Rent'!$B$2:$R$139,12,FALSE))</f>
        <v>6.60239159191609</v>
      </c>
      <c r="X40" s="23">
        <f>IF(VLOOKUP($B40,'Multi_Sharpe'!$B$2:$R$139,12,FALSE)&gt;0,VLOOKUP($B40,'Multi_Sharpe'!$B$2:$R$139,12,FALSE)," ")</f>
        <v>0.260288822118556</v>
      </c>
      <c r="Y40" s="23">
        <f>IF(VLOOKUP($B40,'Multi_Rent'!$B$2:$R$139,13,FALSE)="","",VLOOKUP($B40,'Multi_Rent'!$B$2:$R$139,13,FALSE))</f>
        <v>8.07487364673189</v>
      </c>
      <c r="Z40" s="23">
        <f>IF(VLOOKUP($B40,'Multi_Sharpe'!$B$2:$R$139,13,FALSE)&gt;0,VLOOKUP($B40,'Multi_Sharpe'!$B$2:$R$139,13,FALSE)," ")</f>
        <v>0.396165555230832</v>
      </c>
      <c r="AA40" s="23">
        <f>IF(VLOOKUP($B40,'Multi_Rent'!$B$2:$R$139,14,FALSE)="","",VLOOKUP($B40,'Multi_Rent'!$B$2:$R$139,14,FALSE))</f>
        <v>10.5548956540669</v>
      </c>
      <c r="AB40" s="23">
        <f>IF(VLOOKUP($B40,'Multi_Sharpe'!$B$2:$R$139,14,FALSE)&gt;0,VLOOKUP($B40,'Multi_Sharpe'!$B$2:$R$139,14,FALSE)," ")</f>
        <v>0.615311022223619</v>
      </c>
      <c r="AC40" s="23">
        <f>IF(VLOOKUP($B40,'Multi_Rent'!$B$2:$R$139,15,FALSE)="","",VLOOKUP($B40,'Multi_Rent'!$B$2:$R$139,15,FALSE))</f>
        <v>11.0492122333968</v>
      </c>
      <c r="AD40" s="23">
        <f>IF(VLOOKUP($B40,'Multi_Sharpe'!$B$2:$R$139,15,FALSE)&gt;0,VLOOKUP($B40,'Multi_Sharpe'!$B$2:$R$139,15,FALSE)," ")</f>
        <v>0.597139940317628</v>
      </c>
      <c r="AE40" s="23">
        <f>IF(VLOOKUP($B40,'Multi_Rent'!$B$2:$R$139,16,FALSE)="","",VLOOKUP($B40,'Multi_Rent'!$B$2:$R$139,16,FALSE))</f>
        <v>9.523108915367761</v>
      </c>
      <c r="AF40" s="23">
        <f>IF(VLOOKUP($B40,'Multi_Sharpe'!$B$2:$R$139,16,FALSE)&gt;0,VLOOKUP($B40,'Multi_Sharpe'!$B$2:$R$139,16,FALSE)," ")</f>
        <v>0.346806742061554</v>
      </c>
      <c r="AG40" s="23">
        <f>IF(VLOOKUP($B40,'Multi_Rent'!$B$2:$R$139,17,FALSE)="","",VLOOKUP($B40,'Multi_Rent'!$B$2:$R$139,17,FALSE))</f>
        <v>15.4929877607837</v>
      </c>
      <c r="AH40" s="23">
        <f>IF(VLOOKUP($B40,'Multi_Sharpe'!$B$2:$R$139,17,FALSE)&gt;0,VLOOKUP($B40,'Multi_Sharpe'!$B$2:$R$139,17,FALSE)," ")</f>
        <v>1.31035624231101</v>
      </c>
    </row>
    <row r="41" ht="15" customHeight="1">
      <c r="A41" t="s" s="10">
        <v>743</v>
      </c>
      <c r="B41" t="s" s="10">
        <v>744</v>
      </c>
      <c r="C41" s="23">
        <f>IF(VLOOKUP($B41,'Multi_Rent'!$B$2:$R$139,2,FALSE)="","",VLOOKUP($B41,'Multi_Rent'!$B$2:$R$139,2,FALSE))</f>
        <v>11.5271353528711</v>
      </c>
      <c r="D41" s="23">
        <f>IF(VLOOKUP($B41,'Multi_Sharpe'!$B$2:$R$139,2,FALSE)&gt;0,VLOOKUP($B41,'Multi_Sharpe'!$B$2:$R$139,2,FALSE)," ")</f>
        <v>0.896144454528583</v>
      </c>
      <c r="E41" s="23">
        <f>IF(VLOOKUP($B41,'Multi_Rent'!$B$2:$R$139,3,FALSE)="","",VLOOKUP($B41,'Multi_Rent'!$B$2:$R$139,3,FALSE))</f>
        <v>10.2881194427423</v>
      </c>
      <c r="F41" s="23">
        <f>IF(VLOOKUP($B41,'Multi_Sharpe'!$B$2:$R$139,3,FALSE)&gt;0,VLOOKUP($B41,'Multi_Sharpe'!$B$2:$R$139,3,FALSE)," ")</f>
        <v>0.7287062830244559</v>
      </c>
      <c r="G41" s="23">
        <f>IF(VLOOKUP($B41,'Multi_Rent'!$B$2:$R$139,4,FALSE)="","",VLOOKUP($B41,'Multi_Rent'!$B$2:$R$139,4,FALSE))</f>
        <v>9.582149810865941</v>
      </c>
      <c r="H41" s="23">
        <f>IF(VLOOKUP($B41,'Multi_Sharpe'!$B$2:$R$139,4,FALSE)&gt;0,VLOOKUP($B41,'Multi_Sharpe'!$B$2:$R$139,4,FALSE)," ")</f>
        <v>0.595107673308311</v>
      </c>
      <c r="I41" s="23">
        <f>IF(VLOOKUP($B41,'Multi_Rent'!$B$2:$R$139,5,FALSE)="","",VLOOKUP($B41,'Multi_Rent'!$B$2:$R$139,5,FALSE))</f>
        <v>5.62304924976702</v>
      </c>
      <c r="J41" t="s" s="26">
        <f>IF(VLOOKUP($B41,'Multi_Sharpe'!$B$2:$R$139,5,FALSE)&gt;0,VLOOKUP($B41,'Multi_Sharpe'!$B$2:$R$139,5,FALSE)," ")</f>
        <v>361</v>
      </c>
      <c r="K41" s="23">
        <f>IF(VLOOKUP($B41,'Multi_Rent'!$B$2:$R$139,6,FALSE)="","",VLOOKUP($B41,'Multi_Rent'!$B$2:$R$139,6,FALSE))</f>
        <v>7.09417965293058</v>
      </c>
      <c r="L41" s="23">
        <f>IF(VLOOKUP($B41,'Multi_Sharpe'!$B$2:$R$139,6,FALSE)&gt;0,VLOOKUP($B41,'Multi_Sharpe'!$B$2:$R$139,6,FALSE)," ")</f>
        <v>0.204484848591067</v>
      </c>
      <c r="M41" s="23">
        <f>IF(VLOOKUP($B41,'Multi_Rent'!$B$2:$R$139,7,FALSE)="","",VLOOKUP($B41,'Multi_Rent'!$B$2:$R$139,7,FALSE))</f>
        <v>6.39664477571813</v>
      </c>
      <c r="N41" s="23">
        <f>IF(VLOOKUP($B41,'Multi_Sharpe'!$B$2:$R$139,7,FALSE)&gt;0,VLOOKUP($B41,'Multi_Sharpe'!$B$2:$R$139,7,FALSE)," ")</f>
        <v>0.183337472033871</v>
      </c>
      <c r="O41" s="23">
        <f>IF(VLOOKUP($B41,'Multi_Rent'!$B$2:$R$139,8,FALSE)="","",VLOOKUP($B41,'Multi_Rent'!$B$2:$R$139,8,FALSE))</f>
        <v>7.41700057938453</v>
      </c>
      <c r="P41" s="23">
        <f>IF(VLOOKUP($B41,'Multi_Sharpe'!$B$2:$R$139,8,FALSE)&gt;0,VLOOKUP($B41,'Multi_Sharpe'!$B$2:$R$139,8,FALSE)," ")</f>
        <v>0.465836744722417</v>
      </c>
      <c r="Q41" s="23">
        <f>IF(VLOOKUP($B41,'Multi_Rent'!$B$2:$R$139,9,FALSE)="","",VLOOKUP($B41,'Multi_Rent'!$B$2:$R$139,9,FALSE))</f>
        <v>7.0517920364358</v>
      </c>
      <c r="R41" s="23">
        <f>IF(VLOOKUP($B41,'Multi_Sharpe'!$B$2:$R$139,9,FALSE)&gt;0,VLOOKUP($B41,'Multi_Sharpe'!$B$2:$R$139,9,FALSE)," ")</f>
        <v>0.470694824422461</v>
      </c>
      <c r="S41" s="23">
        <f>IF(VLOOKUP($B41,'Multi_Rent'!$B$2:$R$139,10,FALSE)="","",VLOOKUP($B41,'Multi_Rent'!$B$2:$R$139,10,FALSE))</f>
        <v>7.33485563618217</v>
      </c>
      <c r="T41" s="23">
        <f>IF(VLOOKUP($B41,'Multi_Sharpe'!$B$2:$R$139,10,FALSE)&gt;0,VLOOKUP($B41,'Multi_Sharpe'!$B$2:$R$139,10,FALSE)," ")</f>
        <v>0.582643820711647</v>
      </c>
      <c r="U41" s="23">
        <f>IF(VLOOKUP($B41,'Multi_Rent'!$B$2:$R$139,11,FALSE)="","",VLOOKUP($B41,'Multi_Rent'!$B$2:$R$139,11,FALSE))</f>
        <v>6.56031201144152</v>
      </c>
      <c r="V41" s="23">
        <f>IF(VLOOKUP($B41,'Multi_Sharpe'!$B$2:$R$139,11,FALSE)&gt;0,VLOOKUP($B41,'Multi_Sharpe'!$B$2:$R$139,11,FALSE)," ")</f>
        <v>0.442918450104006</v>
      </c>
      <c r="W41" s="23">
        <f>IF(VLOOKUP($B41,'Multi_Rent'!$B$2:$R$139,12,FALSE)="","",VLOOKUP($B41,'Multi_Rent'!$B$2:$R$139,12,FALSE))</f>
        <v>7.36543173271782</v>
      </c>
      <c r="X41" s="23">
        <f>IF(VLOOKUP($B41,'Multi_Sharpe'!$B$2:$R$139,12,FALSE)&gt;0,VLOOKUP($B41,'Multi_Sharpe'!$B$2:$R$139,12,FALSE)," ")</f>
        <v>0.587032967558603</v>
      </c>
      <c r="Y41" s="23">
        <f>IF(VLOOKUP($B41,'Multi_Rent'!$B$2:$R$139,13,FALSE)="","",VLOOKUP($B41,'Multi_Rent'!$B$2:$R$139,13,FALSE))</f>
        <v>8.7297855034506</v>
      </c>
      <c r="Z41" s="23">
        <f>IF(VLOOKUP($B41,'Multi_Sharpe'!$B$2:$R$139,13,FALSE)&gt;0,VLOOKUP($B41,'Multi_Sharpe'!$B$2:$R$139,13,FALSE)," ")</f>
        <v>0.760276297088938</v>
      </c>
      <c r="AA41" s="23">
        <f>IF(VLOOKUP($B41,'Multi_Rent'!$B$2:$R$139,14,FALSE)="","",VLOOKUP($B41,'Multi_Rent'!$B$2:$R$139,14,FALSE))</f>
        <v>8.463978317164701</v>
      </c>
      <c r="AB41" s="23">
        <f>IF(VLOOKUP($B41,'Multi_Sharpe'!$B$2:$R$139,14,FALSE)&gt;0,VLOOKUP($B41,'Multi_Sharpe'!$B$2:$R$139,14,FALSE)," ")</f>
        <v>0.623549495898555</v>
      </c>
      <c r="AC41" s="23">
        <f>IF(VLOOKUP($B41,'Multi_Rent'!$B$2:$R$139,15,FALSE)="","",VLOOKUP($B41,'Multi_Rent'!$B$2:$R$139,15,FALSE))</f>
        <v>9.593524419932709</v>
      </c>
      <c r="AD41" s="23">
        <f>IF(VLOOKUP($B41,'Multi_Sharpe'!$B$2:$R$139,15,FALSE)&gt;0,VLOOKUP($B41,'Multi_Sharpe'!$B$2:$R$139,15,FALSE)," ")</f>
        <v>0.700657215617524</v>
      </c>
      <c r="AE41" s="23">
        <f>IF(VLOOKUP($B41,'Multi_Rent'!$B$2:$R$139,16,FALSE)="","",VLOOKUP($B41,'Multi_Rent'!$B$2:$R$139,16,FALSE))</f>
        <v>8.85804261361301</v>
      </c>
      <c r="AF41" s="23">
        <f>IF(VLOOKUP($B41,'Multi_Sharpe'!$B$2:$R$139,16,FALSE)&gt;0,VLOOKUP($B41,'Multi_Sharpe'!$B$2:$R$139,16,FALSE)," ")</f>
        <v>0.433675696954502</v>
      </c>
      <c r="AG41" s="23">
        <f>IF(VLOOKUP($B41,'Multi_Rent'!$B$2:$R$139,17,FALSE)="","",VLOOKUP($B41,'Multi_Rent'!$B$2:$R$139,17,FALSE))</f>
        <v>11.2659443585416</v>
      </c>
      <c r="AH41" s="23">
        <f>IF(VLOOKUP($B41,'Multi_Sharpe'!$B$2:$R$139,17,FALSE)&gt;0,VLOOKUP($B41,'Multi_Sharpe'!$B$2:$R$139,17,FALSE)," ")</f>
        <v>0.966322244622242</v>
      </c>
    </row>
    <row r="42" ht="15" customHeight="1">
      <c r="A42" t="s" s="10">
        <v>745</v>
      </c>
      <c r="B42" t="s" s="10">
        <v>746</v>
      </c>
      <c r="C42" s="23">
        <f>IF(VLOOKUP($B42,'Multi_Rent'!$B$2:$R$139,2,FALSE)="","",VLOOKUP($B42,'Multi_Rent'!$B$2:$R$139,2,FALSE))</f>
        <v>11.2882370710836</v>
      </c>
      <c r="D42" s="23">
        <f>IF(VLOOKUP($B42,'Multi_Sharpe'!$B$2:$R$139,2,FALSE)&gt;0,VLOOKUP($B42,'Multi_Sharpe'!$B$2:$R$139,2,FALSE)," ")</f>
        <v>0.421536364098261</v>
      </c>
      <c r="E42" s="23">
        <f>IF(VLOOKUP($B42,'Multi_Rent'!$B$2:$R$139,3,FALSE)="","",VLOOKUP($B42,'Multi_Rent'!$B$2:$R$139,3,FALSE))</f>
        <v>9.915803126814019</v>
      </c>
      <c r="F42" s="23">
        <f>IF(VLOOKUP($B42,'Multi_Sharpe'!$B$2:$R$139,3,FALSE)&gt;0,VLOOKUP($B42,'Multi_Sharpe'!$B$2:$R$139,3,FALSE)," ")</f>
        <v>0.305531195550106</v>
      </c>
      <c r="G42" s="23">
        <f>IF(VLOOKUP($B42,'Multi_Rent'!$B$2:$R$139,4,FALSE)="","",VLOOKUP($B42,'Multi_Rent'!$B$2:$R$139,4,FALSE))</f>
        <v>9.523275405491029</v>
      </c>
      <c r="H42" s="23">
        <f>IF(VLOOKUP($B42,'Multi_Sharpe'!$B$2:$R$139,4,FALSE)&gt;0,VLOOKUP($B42,'Multi_Sharpe'!$B$2:$R$139,4,FALSE)," ")</f>
        <v>0.32049837844206</v>
      </c>
      <c r="I42" s="23">
        <f>IF(VLOOKUP($B42,'Multi_Rent'!$B$2:$R$139,5,FALSE)="","",VLOOKUP($B42,'Multi_Rent'!$B$2:$R$139,5,FALSE))</f>
        <v>7.17369149813885</v>
      </c>
      <c r="J42" s="23">
        <f>IF(VLOOKUP($B42,'Multi_Sharpe'!$B$2:$R$139,5,FALSE)&gt;0,VLOOKUP($B42,'Multi_Sharpe'!$B$2:$R$139,5,FALSE)," ")</f>
        <v>0.06935182874626521</v>
      </c>
      <c r="K42" s="23">
        <f>IF(VLOOKUP($B42,'Multi_Rent'!$B$2:$R$139,6,FALSE)="","",VLOOKUP($B42,'Multi_Rent'!$B$2:$R$139,6,FALSE))</f>
        <v>7.65899799554384</v>
      </c>
      <c r="L42" s="23">
        <f>IF(VLOOKUP($B42,'Multi_Sharpe'!$B$2:$R$139,6,FALSE)&gt;0,VLOOKUP($B42,'Multi_Sharpe'!$B$2:$R$139,6,FALSE)," ")</f>
        <v>0.238133560023101</v>
      </c>
      <c r="M42" s="23">
        <f>IF(VLOOKUP($B42,'Multi_Rent'!$B$2:$R$139,7,FALSE)="","",VLOOKUP($B42,'Multi_Rent'!$B$2:$R$139,7,FALSE))</f>
        <v>6.33765828820843</v>
      </c>
      <c r="N42" s="23">
        <f>IF(VLOOKUP($B42,'Multi_Sharpe'!$B$2:$R$139,7,FALSE)&gt;0,VLOOKUP($B42,'Multi_Sharpe'!$B$2:$R$139,7,FALSE)," ")</f>
        <v>0.127116769415864</v>
      </c>
      <c r="O42" s="23">
        <f>IF(VLOOKUP($B42,'Multi_Rent'!$B$2:$R$139,8,FALSE)="","",VLOOKUP($B42,'Multi_Rent'!$B$2:$R$139,8,FALSE))</f>
        <v>7.24735503210465</v>
      </c>
      <c r="P42" s="23">
        <f>IF(VLOOKUP($B42,'Multi_Sharpe'!$B$2:$R$139,8,FALSE)&gt;0,VLOOKUP($B42,'Multi_Sharpe'!$B$2:$R$139,8,FALSE)," ")</f>
        <v>0.320693950434473</v>
      </c>
      <c r="Q42" s="23">
        <f>IF(VLOOKUP($B42,'Multi_Rent'!$B$2:$R$139,9,FALSE)="","",VLOOKUP($B42,'Multi_Rent'!$B$2:$R$139,9,FALSE))</f>
        <v>6.39568807073942</v>
      </c>
      <c r="R42" s="23">
        <f>IF(VLOOKUP($B42,'Multi_Sharpe'!$B$2:$R$139,9,FALSE)&gt;0,VLOOKUP($B42,'Multi_Sharpe'!$B$2:$R$139,9,FALSE)," ")</f>
        <v>0.25175839982057</v>
      </c>
      <c r="S42" s="23">
        <f>IF(VLOOKUP($B42,'Multi_Rent'!$B$2:$R$139,10,FALSE)="","",VLOOKUP($B42,'Multi_Rent'!$B$2:$R$139,10,FALSE))</f>
        <v>8.420794693803391</v>
      </c>
      <c r="T42" s="23">
        <f>IF(VLOOKUP($B42,'Multi_Sharpe'!$B$2:$R$139,10,FALSE)&gt;0,VLOOKUP($B42,'Multi_Sharpe'!$B$2:$R$139,10,FALSE)," ")</f>
        <v>0.623686455300718</v>
      </c>
      <c r="U42" s="23">
        <f>IF(VLOOKUP($B42,'Multi_Rent'!$B$2:$R$139,11,FALSE)="","",VLOOKUP($B42,'Multi_Rent'!$B$2:$R$139,11,FALSE))</f>
        <v>7.26911866290765</v>
      </c>
      <c r="V42" s="23">
        <f>IF(VLOOKUP($B42,'Multi_Sharpe'!$B$2:$R$139,11,FALSE)&gt;0,VLOOKUP($B42,'Multi_Sharpe'!$B$2:$R$139,11,FALSE)," ")</f>
        <v>0.54801521517735</v>
      </c>
      <c r="W42" s="23">
        <f>IF(VLOOKUP($B42,'Multi_Rent'!$B$2:$R$139,12,FALSE)="","",VLOOKUP($B42,'Multi_Rent'!$B$2:$R$139,12,FALSE))</f>
        <v>5.08219650003165</v>
      </c>
      <c r="X42" s="23">
        <f>IF(VLOOKUP($B42,'Multi_Sharpe'!$B$2:$R$139,12,FALSE)&gt;0,VLOOKUP($B42,'Multi_Sharpe'!$B$2:$R$139,12,FALSE)," ")</f>
        <v>0.165086675332978</v>
      </c>
      <c r="Y42" s="23">
        <f>IF(VLOOKUP($B42,'Multi_Rent'!$B$2:$R$139,13,FALSE)="","",VLOOKUP($B42,'Multi_Rent'!$B$2:$R$139,13,FALSE))</f>
        <v>5.4046756672796</v>
      </c>
      <c r="Z42" s="23">
        <f>IF(VLOOKUP($B42,'Multi_Sharpe'!$B$2:$R$139,13,FALSE)&gt;0,VLOOKUP($B42,'Multi_Sharpe'!$B$2:$R$139,13,FALSE)," ")</f>
        <v>0.167067618062764</v>
      </c>
      <c r="AA42" s="23">
        <f>IF(VLOOKUP($B42,'Multi_Rent'!$B$2:$R$139,14,FALSE)="","",VLOOKUP($B42,'Multi_Rent'!$B$2:$R$139,14,FALSE))</f>
        <v>4.96867289696192</v>
      </c>
      <c r="AB42" t="s" s="26">
        <f>IF(VLOOKUP($B42,'Multi_Sharpe'!$B$2:$R$139,14,FALSE)&gt;0,VLOOKUP($B42,'Multi_Sharpe'!$B$2:$R$139,14,FALSE)," ")</f>
        <v>361</v>
      </c>
      <c r="AC42" s="23">
        <f>IF(VLOOKUP($B42,'Multi_Rent'!$B$2:$R$139,15,FALSE)="","",VLOOKUP($B42,'Multi_Rent'!$B$2:$R$139,15,FALSE))</f>
        <v>5.99933869653655</v>
      </c>
      <c r="AD42" s="23">
        <f>IF(VLOOKUP($B42,'Multi_Sharpe'!$B$2:$R$139,15,FALSE)&gt;0,VLOOKUP($B42,'Multi_Sharpe'!$B$2:$R$139,15,FALSE)," ")</f>
        <v>0.0521068632339523</v>
      </c>
      <c r="AE42" s="23">
        <f>IF(VLOOKUP($B42,'Multi_Rent'!$B$2:$R$139,16,FALSE)="","",VLOOKUP($B42,'Multi_Rent'!$B$2:$R$139,16,FALSE))</f>
        <v>5.05363860002983</v>
      </c>
      <c r="AF42" t="s" s="26">
        <f>IF(VLOOKUP($B42,'Multi_Sharpe'!$B$2:$R$139,16,FALSE)&gt;0,VLOOKUP($B42,'Multi_Sharpe'!$B$2:$R$139,16,FALSE)," ")</f>
        <v>361</v>
      </c>
      <c r="AG42" s="23">
        <f>IF(VLOOKUP($B42,'Multi_Rent'!$B$2:$R$139,17,FALSE)="","",VLOOKUP($B42,'Multi_Rent'!$B$2:$R$139,17,FALSE))</f>
        <v>6.4596389943044</v>
      </c>
      <c r="AH42" t="s" s="26">
        <f>IF(VLOOKUP($B42,'Multi_Sharpe'!$B$2:$R$139,17,FALSE)&gt;0,VLOOKUP($B42,'Multi_Sharpe'!$B$2:$R$139,17,FALSE)," ")</f>
        <v>361</v>
      </c>
    </row>
    <row r="43" ht="15" customHeight="1">
      <c r="A43" t="s" s="10">
        <v>747</v>
      </c>
      <c r="B43" t="s" s="10">
        <v>748</v>
      </c>
      <c r="C43" s="23">
        <f>IF(VLOOKUP($B43,'Multi_Rent'!$B$2:$R$139,2,FALSE)="","",VLOOKUP($B43,'Multi_Rent'!$B$2:$R$139,2,FALSE))</f>
        <v>11.2807772437205</v>
      </c>
      <c r="D43" s="23">
        <f>IF(VLOOKUP($B43,'Multi_Sharpe'!$B$2:$R$139,2,FALSE)&gt;0,VLOOKUP($B43,'Multi_Sharpe'!$B$2:$R$139,2,FALSE)," ")</f>
        <v>0.231553131292043</v>
      </c>
      <c r="E43" s="23">
        <f>IF(VLOOKUP($B43,'Multi_Rent'!$B$2:$R$139,3,FALSE)="","",VLOOKUP($B43,'Multi_Rent'!$B$2:$R$139,3,FALSE))</f>
        <v>13.5953092803804</v>
      </c>
      <c r="F43" s="23">
        <f>IF(VLOOKUP($B43,'Multi_Sharpe'!$B$2:$R$139,3,FALSE)&gt;0,VLOOKUP($B43,'Multi_Sharpe'!$B$2:$R$139,3,FALSE)," ")</f>
        <v>0.5120319211000059</v>
      </c>
      <c r="G43" s="23">
        <f>IF(VLOOKUP($B43,'Multi_Rent'!$B$2:$R$139,4,FALSE)="","",VLOOKUP($B43,'Multi_Rent'!$B$2:$R$139,4,FALSE))</f>
        <v>13.8357742394373</v>
      </c>
      <c r="H43" s="23">
        <f>IF(VLOOKUP($B43,'Multi_Sharpe'!$B$2:$R$139,4,FALSE)&gt;0,VLOOKUP($B43,'Multi_Sharpe'!$B$2:$R$139,4,FALSE)," ")</f>
        <v>0.6727735406255561</v>
      </c>
      <c r="I43" s="23">
        <f>IF(VLOOKUP($B43,'Multi_Rent'!$B$2:$R$139,5,FALSE)="","",VLOOKUP($B43,'Multi_Rent'!$B$2:$R$139,5,FALSE))</f>
        <v>11.9702116605723</v>
      </c>
      <c r="J43" s="23">
        <f>IF(VLOOKUP($B43,'Multi_Sharpe'!$B$2:$R$139,5,FALSE)&gt;0,VLOOKUP($B43,'Multi_Sharpe'!$B$2:$R$139,5,FALSE)," ")</f>
        <v>0.518079232724929</v>
      </c>
      <c r="K43" s="23">
        <f>IF(VLOOKUP($B43,'Multi_Rent'!$B$2:$R$139,6,FALSE)="","",VLOOKUP($B43,'Multi_Rent'!$B$2:$R$139,6,FALSE))</f>
        <v>16.1711196782854</v>
      </c>
      <c r="L43" s="23">
        <f>IF(VLOOKUP($B43,'Multi_Sharpe'!$B$2:$R$139,6,FALSE)&gt;0,VLOOKUP($B43,'Multi_Sharpe'!$B$2:$R$139,6,FALSE)," ")</f>
        <v>1.25232091761187</v>
      </c>
      <c r="M43" s="23">
        <f>IF(VLOOKUP($B43,'Multi_Rent'!$B$2:$R$139,7,FALSE)="","",VLOOKUP($B43,'Multi_Rent'!$B$2:$R$139,7,FALSE))</f>
        <v>11.8395881670255</v>
      </c>
      <c r="N43" s="23">
        <f>IF(VLOOKUP($B43,'Multi_Sharpe'!$B$2:$R$139,7,FALSE)&gt;0,VLOOKUP($B43,'Multi_Sharpe'!$B$2:$R$139,7,FALSE)," ")</f>
        <v>0.835792173005217</v>
      </c>
      <c r="O43" s="23">
        <f>IF(VLOOKUP($B43,'Multi_Rent'!$B$2:$R$139,8,FALSE)="","",VLOOKUP($B43,'Multi_Rent'!$B$2:$R$139,8,FALSE))</f>
        <v>11.8930481310068</v>
      </c>
      <c r="P43" s="23">
        <f>IF(VLOOKUP($B43,'Multi_Sharpe'!$B$2:$R$139,8,FALSE)&gt;0,VLOOKUP($B43,'Multi_Sharpe'!$B$2:$R$139,8,FALSE)," ")</f>
        <v>0.875474741619397</v>
      </c>
      <c r="Q43" s="23">
        <f>IF(VLOOKUP($B43,'Multi_Rent'!$B$2:$R$139,9,FALSE)="","",VLOOKUP($B43,'Multi_Rent'!$B$2:$R$139,9,FALSE))</f>
        <v>10.6851827183326</v>
      </c>
      <c r="R43" s="23">
        <f>IF(VLOOKUP($B43,'Multi_Sharpe'!$B$2:$R$139,9,FALSE)&gt;0,VLOOKUP($B43,'Multi_Sharpe'!$B$2:$R$139,9,FALSE)," ")</f>
        <v>0.734833737717281</v>
      </c>
      <c r="S43" s="23">
        <f>IF(VLOOKUP($B43,'Multi_Rent'!$B$2:$R$139,10,FALSE)="","",VLOOKUP($B43,'Multi_Rent'!$B$2:$R$139,10,FALSE))</f>
        <v>8.671910478863641</v>
      </c>
      <c r="T43" s="23">
        <f>IF(VLOOKUP($B43,'Multi_Sharpe'!$B$2:$R$139,10,FALSE)&gt;0,VLOOKUP($B43,'Multi_Sharpe'!$B$2:$R$139,10,FALSE)," ")</f>
        <v>0.573874243813185</v>
      </c>
      <c r="U43" s="23">
        <f>IF(VLOOKUP($B43,'Multi_Rent'!$B$2:$R$139,11,FALSE)="","",VLOOKUP($B43,'Multi_Rent'!$B$2:$R$139,11,FALSE))</f>
        <v>9.238857887855371</v>
      </c>
      <c r="V43" s="23">
        <f>IF(VLOOKUP($B43,'Multi_Sharpe'!$B$2:$R$139,11,FALSE)&gt;0,VLOOKUP($B43,'Multi_Sharpe'!$B$2:$R$139,11,FALSE)," ")</f>
        <v>0.78276925104099</v>
      </c>
      <c r="W43" s="23">
        <f>IF(VLOOKUP($B43,'Multi_Rent'!$B$2:$R$139,12,FALSE)="","",VLOOKUP($B43,'Multi_Rent'!$B$2:$R$139,12,FALSE))</f>
        <v>9.211865140610101</v>
      </c>
      <c r="X43" s="23">
        <f>IF(VLOOKUP($B43,'Multi_Sharpe'!$B$2:$R$139,12,FALSE)&gt;0,VLOOKUP($B43,'Multi_Sharpe'!$B$2:$R$139,12,FALSE)," ")</f>
        <v>0.730730635182874</v>
      </c>
      <c r="Y43" s="23">
        <f>IF(VLOOKUP($B43,'Multi_Rent'!$B$2:$R$139,13,FALSE)="","",VLOOKUP($B43,'Multi_Rent'!$B$2:$R$139,13,FALSE))</f>
        <v>12.301436430327</v>
      </c>
      <c r="Z43" s="23">
        <f>IF(VLOOKUP($B43,'Multi_Sharpe'!$B$2:$R$139,13,FALSE)&gt;0,VLOOKUP($B43,'Multi_Sharpe'!$B$2:$R$139,13,FALSE)," ")</f>
        <v>1.21260110545263</v>
      </c>
      <c r="AA43" s="23">
        <f>IF(VLOOKUP($B43,'Multi_Rent'!$B$2:$R$139,14,FALSE)="","",VLOOKUP($B43,'Multi_Rent'!$B$2:$R$139,14,FALSE))</f>
        <v>11.4690509892204</v>
      </c>
      <c r="AB43" s="23">
        <f>IF(VLOOKUP($B43,'Multi_Sharpe'!$B$2:$R$139,14,FALSE)&gt;0,VLOOKUP($B43,'Multi_Sharpe'!$B$2:$R$139,14,FALSE)," ")</f>
        <v>1.0690537992598</v>
      </c>
      <c r="AC43" s="23">
        <f>IF(VLOOKUP($B43,'Multi_Rent'!$B$2:$R$139,15,FALSE)="","",VLOOKUP($B43,'Multi_Rent'!$B$2:$R$139,15,FALSE))</f>
        <v>9.858276122289199</v>
      </c>
      <c r="AD43" s="23">
        <f>IF(VLOOKUP($B43,'Multi_Sharpe'!$B$2:$R$139,15,FALSE)&gt;0,VLOOKUP($B43,'Multi_Sharpe'!$B$2:$R$139,15,FALSE)," ")</f>
        <v>0.70482784598895</v>
      </c>
      <c r="AE43" s="23">
        <f>IF(VLOOKUP($B43,'Multi_Rent'!$B$2:$R$139,16,FALSE)="","",VLOOKUP($B43,'Multi_Rent'!$B$2:$R$139,16,FALSE))</f>
        <v>8.583054687154281</v>
      </c>
      <c r="AF43" s="23">
        <f>IF(VLOOKUP($B43,'Multi_Sharpe'!$B$2:$R$139,16,FALSE)&gt;0,VLOOKUP($B43,'Multi_Sharpe'!$B$2:$R$139,16,FALSE)," ")</f>
        <v>0.362241068297167</v>
      </c>
      <c r="AG43" s="23">
        <f>IF(VLOOKUP($B43,'Multi_Rent'!$B$2:$R$139,17,FALSE)="","",VLOOKUP($B43,'Multi_Rent'!$B$2:$R$139,17,FALSE))</f>
        <v>6.17788589225778</v>
      </c>
      <c r="AH43" t="s" s="26">
        <f>IF(VLOOKUP($B43,'Multi_Sharpe'!$B$2:$R$139,17,FALSE)&gt;0,VLOOKUP($B43,'Multi_Sharpe'!$B$2:$R$139,17,FALSE)," ")</f>
        <v>361</v>
      </c>
    </row>
    <row r="44" ht="15" customHeight="1">
      <c r="A44" t="s" s="10">
        <v>749</v>
      </c>
      <c r="B44" t="s" s="10">
        <v>750</v>
      </c>
      <c r="C44" s="23">
        <f>IF(VLOOKUP($B44,'Multi_Rent'!$B$2:$R$139,2,FALSE)="","",VLOOKUP($B44,'Multi_Rent'!$B$2:$R$139,2,FALSE))</f>
        <v>11.1996017625656</v>
      </c>
      <c r="D44" s="23">
        <f>IF(VLOOKUP($B44,'Multi_Sharpe'!$B$2:$R$139,2,FALSE)&gt;0,VLOOKUP($B44,'Multi_Sharpe'!$B$2:$R$139,2,FALSE)," ")</f>
        <v>0.520240801741172</v>
      </c>
      <c r="E44" s="23">
        <f>IF(VLOOKUP($B44,'Multi_Rent'!$B$2:$R$139,3,FALSE)="","",VLOOKUP($B44,'Multi_Rent'!$B$2:$R$139,3,FALSE))</f>
        <v>9.937486280833509</v>
      </c>
      <c r="F44" s="23">
        <f>IF(VLOOKUP($B44,'Multi_Sharpe'!$B$2:$R$139,3,FALSE)&gt;0,VLOOKUP($B44,'Multi_Sharpe'!$B$2:$R$139,3,FALSE)," ")</f>
        <v>0.414267559374855</v>
      </c>
      <c r="G44" s="23">
        <f>IF(VLOOKUP($B44,'Multi_Rent'!$B$2:$R$139,4,FALSE)="","",VLOOKUP($B44,'Multi_Rent'!$B$2:$R$139,4,FALSE))</f>
        <v>9.96345261767477</v>
      </c>
      <c r="H44" s="23">
        <f>IF(VLOOKUP($B44,'Multi_Sharpe'!$B$2:$R$139,4,FALSE)&gt;0,VLOOKUP($B44,'Multi_Sharpe'!$B$2:$R$139,4,FALSE)," ")</f>
        <v>0.60753661167193</v>
      </c>
      <c r="I44" s="23">
        <f>IF(VLOOKUP($B44,'Multi_Rent'!$B$2:$R$139,5,FALSE)="","",VLOOKUP($B44,'Multi_Rent'!$B$2:$R$139,5,FALSE))</f>
        <v>4.19817798284658</v>
      </c>
      <c r="J44" t="s" s="26">
        <f>IF(VLOOKUP($B44,'Multi_Sharpe'!$B$2:$R$139,5,FALSE)&gt;0,VLOOKUP($B44,'Multi_Sharpe'!$B$2:$R$139,5,FALSE)," ")</f>
        <v>361</v>
      </c>
      <c r="K44" s="23">
        <f>IF(VLOOKUP($B44,'Multi_Rent'!$B$2:$R$139,6,FALSE)="","",VLOOKUP($B44,'Multi_Rent'!$B$2:$R$139,6,FALSE))</f>
        <v>7.14302199375827</v>
      </c>
      <c r="L44" s="23">
        <f>IF(VLOOKUP($B44,'Multi_Sharpe'!$B$2:$R$139,6,FALSE)&gt;0,VLOOKUP($B44,'Multi_Sharpe'!$B$2:$R$139,6,FALSE)," ")</f>
        <v>0.13813178519569</v>
      </c>
      <c r="M44" s="23">
        <f>IF(VLOOKUP($B44,'Multi_Rent'!$B$2:$R$139,7,FALSE)="","",VLOOKUP($B44,'Multi_Rent'!$B$2:$R$139,7,FALSE))</f>
        <v>7.45760809312475</v>
      </c>
      <c r="N44" s="23">
        <f>IF(VLOOKUP($B44,'Multi_Sharpe'!$B$2:$R$139,7,FALSE)&gt;0,VLOOKUP($B44,'Multi_Sharpe'!$B$2:$R$139,7,FALSE)," ")</f>
        <v>0.256608613564694</v>
      </c>
      <c r="O44" s="23">
        <f>IF(VLOOKUP($B44,'Multi_Rent'!$B$2:$R$139,8,FALSE)="","",VLOOKUP($B44,'Multi_Rent'!$B$2:$R$139,8,FALSE))</f>
        <v>9.718574395836409</v>
      </c>
      <c r="P44" s="23">
        <f>IF(VLOOKUP($B44,'Multi_Sharpe'!$B$2:$R$139,8,FALSE)&gt;0,VLOOKUP($B44,'Multi_Sharpe'!$B$2:$R$139,8,FALSE)," ")</f>
        <v>0.616072036277158</v>
      </c>
      <c r="Q44" s="23">
        <f>IF(VLOOKUP($B44,'Multi_Rent'!$B$2:$R$139,9,FALSE)="","",VLOOKUP($B44,'Multi_Rent'!$B$2:$R$139,9,FALSE))</f>
        <v>10.2031106918567</v>
      </c>
      <c r="R44" s="23">
        <f>IF(VLOOKUP($B44,'Multi_Sharpe'!$B$2:$R$139,9,FALSE)&gt;0,VLOOKUP($B44,'Multi_Sharpe'!$B$2:$R$139,9,FALSE)," ")</f>
        <v>0.717825549028751</v>
      </c>
      <c r="S44" s="23">
        <f>IF(VLOOKUP($B44,'Multi_Rent'!$B$2:$R$139,10,FALSE)="","",VLOOKUP($B44,'Multi_Rent'!$B$2:$R$139,10,FALSE))</f>
        <v>11.6692050156538</v>
      </c>
      <c r="T44" s="23">
        <f>IF(VLOOKUP($B44,'Multi_Sharpe'!$B$2:$R$139,10,FALSE)&gt;0,VLOOKUP($B44,'Multi_Sharpe'!$B$2:$R$139,10,FALSE)," ")</f>
        <v>0.945649856815171</v>
      </c>
      <c r="U44" s="23">
        <f>IF(VLOOKUP($B44,'Multi_Rent'!$B$2:$R$139,11,FALSE)="","",VLOOKUP($B44,'Multi_Rent'!$B$2:$R$139,11,FALSE))</f>
        <v>10.1252797059933</v>
      </c>
      <c r="V44" s="23">
        <f>IF(VLOOKUP($B44,'Multi_Sharpe'!$B$2:$R$139,11,FALSE)&gt;0,VLOOKUP($B44,'Multi_Sharpe'!$B$2:$R$139,11,FALSE)," ")</f>
        <v>0.742990367907806</v>
      </c>
      <c r="W44" s="23">
        <f>IF(VLOOKUP($B44,'Multi_Rent'!$B$2:$R$139,12,FALSE)="","",VLOOKUP($B44,'Multi_Rent'!$B$2:$R$139,12,FALSE))</f>
        <v>10.1918968992881</v>
      </c>
      <c r="X44" s="23">
        <f>IF(VLOOKUP($B44,'Multi_Sharpe'!$B$2:$R$139,12,FALSE)&gt;0,VLOOKUP($B44,'Multi_Sharpe'!$B$2:$R$139,12,FALSE)," ")</f>
        <v>0.6917952160597119</v>
      </c>
      <c r="Y44" s="23">
        <f>IF(VLOOKUP($B44,'Multi_Rent'!$B$2:$R$139,13,FALSE)="","",VLOOKUP($B44,'Multi_Rent'!$B$2:$R$139,13,FALSE))</f>
        <v>12.5617238569431</v>
      </c>
      <c r="Z44" s="23">
        <f>IF(VLOOKUP($B44,'Multi_Sharpe'!$B$2:$R$139,13,FALSE)&gt;0,VLOOKUP($B44,'Multi_Sharpe'!$B$2:$R$139,13,FALSE)," ")</f>
        <v>0.927478588482389</v>
      </c>
      <c r="AA44" s="23">
        <f>IF(VLOOKUP($B44,'Multi_Rent'!$B$2:$R$139,14,FALSE)="","",VLOOKUP($B44,'Multi_Rent'!$B$2:$R$139,14,FALSE))</f>
        <v>10.5946908853786</v>
      </c>
      <c r="AB44" s="23">
        <f>IF(VLOOKUP($B44,'Multi_Sharpe'!$B$2:$R$139,14,FALSE)&gt;0,VLOOKUP($B44,'Multi_Sharpe'!$B$2:$R$139,14,FALSE)," ")</f>
        <v>0.596433368540827</v>
      </c>
      <c r="AC44" s="23">
        <f>IF(VLOOKUP($B44,'Multi_Rent'!$B$2:$R$139,15,FALSE)="","",VLOOKUP($B44,'Multi_Rent'!$B$2:$R$139,15,FALSE))</f>
        <v>8.336487023670291</v>
      </c>
      <c r="AD44" s="23">
        <f>IF(VLOOKUP($B44,'Multi_Sharpe'!$B$2:$R$139,15,FALSE)&gt;0,VLOOKUP($B44,'Multi_Sharpe'!$B$2:$R$139,15,FALSE)," ")</f>
        <v>0.27428351908665</v>
      </c>
      <c r="AE44" s="23">
        <f>IF(VLOOKUP($B44,'Multi_Rent'!$B$2:$R$139,16,FALSE)="","",VLOOKUP($B44,'Multi_Rent'!$B$2:$R$139,16,FALSE))</f>
        <v>4.73147039389661</v>
      </c>
      <c r="AF44" t="s" s="26">
        <f>IF(VLOOKUP($B44,'Multi_Sharpe'!$B$2:$R$139,16,FALSE)&gt;0,VLOOKUP($B44,'Multi_Sharpe'!$B$2:$R$139,16,FALSE)," ")</f>
        <v>361</v>
      </c>
      <c r="AG44" s="23">
        <f>IF(VLOOKUP($B44,'Multi_Rent'!$B$2:$R$139,17,FALSE)="","",VLOOKUP($B44,'Multi_Rent'!$B$2:$R$139,17,FALSE))</f>
        <v>6.99754274016988</v>
      </c>
      <c r="AH44" t="s" s="26">
        <f>IF(VLOOKUP($B44,'Multi_Sharpe'!$B$2:$R$139,17,FALSE)&gt;0,VLOOKUP($B44,'Multi_Sharpe'!$B$2:$R$139,17,FALSE)," ")</f>
        <v>361</v>
      </c>
    </row>
    <row r="45" ht="15" customHeight="1">
      <c r="A45" t="s" s="10">
        <v>751</v>
      </c>
      <c r="B45" t="s" s="10">
        <v>752</v>
      </c>
      <c r="C45" s="23">
        <f>IF(VLOOKUP($B45,'Multi_Rent'!$B$2:$R$139,2,FALSE)="","",VLOOKUP($B45,'Multi_Rent'!$B$2:$R$139,2,FALSE))</f>
        <v>11.0991502162632</v>
      </c>
      <c r="D45" s="23">
        <f>IF(VLOOKUP($B45,'Multi_Sharpe'!$B$2:$R$139,2,FALSE)&gt;0,VLOOKUP($B45,'Multi_Sharpe'!$B$2:$R$139,2,FALSE)," ")</f>
        <v>0.501382831745612</v>
      </c>
      <c r="E45" s="23">
        <f>IF(VLOOKUP($B45,'Multi_Rent'!$B$2:$R$139,3,FALSE)="","",VLOOKUP($B45,'Multi_Rent'!$B$2:$R$139,3,FALSE))</f>
        <v>10.9695276337796</v>
      </c>
      <c r="F45" s="23">
        <f>IF(VLOOKUP($B45,'Multi_Sharpe'!$B$2:$R$139,3,FALSE)&gt;0,VLOOKUP($B45,'Multi_Sharpe'!$B$2:$R$139,3,FALSE)," ")</f>
        <v>0.551594805160581</v>
      </c>
      <c r="G45" s="23">
        <f>IF(VLOOKUP($B45,'Multi_Rent'!$B$2:$R$139,4,FALSE)="","",VLOOKUP($B45,'Multi_Rent'!$B$2:$R$139,4,FALSE))</f>
        <v>10.0902518617831</v>
      </c>
      <c r="H45" s="23">
        <f>IF(VLOOKUP($B45,'Multi_Sharpe'!$B$2:$R$139,4,FALSE)&gt;0,VLOOKUP($B45,'Multi_Sharpe'!$B$2:$R$139,4,FALSE)," ")</f>
        <v>0.810262824094004</v>
      </c>
      <c r="I45" s="23">
        <f>IF(VLOOKUP($B45,'Multi_Rent'!$B$2:$R$139,5,FALSE)="","",VLOOKUP($B45,'Multi_Rent'!$B$2:$R$139,5,FALSE))</f>
        <v>10.203477851080</v>
      </c>
      <c r="J45" s="23">
        <f>IF(VLOOKUP($B45,'Multi_Sharpe'!$B$2:$R$139,5,FALSE)&gt;0,VLOOKUP($B45,'Multi_Sharpe'!$B$2:$R$139,5,FALSE)," ")</f>
        <v>0.671898696497836</v>
      </c>
      <c r="K45" s="23">
        <f>IF(VLOOKUP($B45,'Multi_Rent'!$B$2:$R$139,6,FALSE)="","",VLOOKUP($B45,'Multi_Rent'!$B$2:$R$139,6,FALSE))</f>
        <v>10.0392432899656</v>
      </c>
      <c r="L45" s="23">
        <f>IF(VLOOKUP($B45,'Multi_Sharpe'!$B$2:$R$139,6,FALSE)&gt;0,VLOOKUP($B45,'Multi_Sharpe'!$B$2:$R$139,6,FALSE)," ")</f>
        <v>0.763414525811687</v>
      </c>
      <c r="M45" s="23">
        <f>IF(VLOOKUP($B45,'Multi_Rent'!$B$2:$R$139,7,FALSE)="","",VLOOKUP($B45,'Multi_Rent'!$B$2:$R$139,7,FALSE))</f>
        <v>9.637420742774919</v>
      </c>
      <c r="N45" s="23">
        <f>IF(VLOOKUP($B45,'Multi_Sharpe'!$B$2:$R$139,7,FALSE)&gt;0,VLOOKUP($B45,'Multi_Sharpe'!$B$2:$R$139,7,FALSE)," ")</f>
        <v>0.763440714053315</v>
      </c>
      <c r="O45" s="23">
        <f>IF(VLOOKUP($B45,'Multi_Rent'!$B$2:$R$139,8,FALSE)="","",VLOOKUP($B45,'Multi_Rent'!$B$2:$R$139,8,FALSE))</f>
        <v>10.5303560197057</v>
      </c>
      <c r="P45" s="23">
        <f>IF(VLOOKUP($B45,'Multi_Sharpe'!$B$2:$R$139,8,FALSE)&gt;0,VLOOKUP($B45,'Multi_Sharpe'!$B$2:$R$139,8,FALSE)," ")</f>
        <v>1.04915231959024</v>
      </c>
      <c r="Q45" s="23">
        <f>IF(VLOOKUP($B45,'Multi_Rent'!$B$2:$R$139,9,FALSE)="","",VLOOKUP($B45,'Multi_Rent'!$B$2:$R$139,9,FALSE))</f>
        <v>11.1230025132745</v>
      </c>
      <c r="R45" s="23">
        <f>IF(VLOOKUP($B45,'Multi_Sharpe'!$B$2:$R$139,9,FALSE)&gt;0,VLOOKUP($B45,'Multi_Sharpe'!$B$2:$R$139,9,FALSE)," ")</f>
        <v>1.28103636793447</v>
      </c>
      <c r="S45" s="23">
        <f>IF(VLOOKUP($B45,'Multi_Rent'!$B$2:$R$139,10,FALSE)="","",VLOOKUP($B45,'Multi_Rent'!$B$2:$R$139,10,FALSE))</f>
        <v>11.036908215224</v>
      </c>
      <c r="T45" s="23">
        <f>IF(VLOOKUP($B45,'Multi_Sharpe'!$B$2:$R$139,10,FALSE)&gt;0,VLOOKUP($B45,'Multi_Sharpe'!$B$2:$R$139,10,FALSE)," ")</f>
        <v>1.43080931717571</v>
      </c>
      <c r="U45" s="23">
        <f>IF(VLOOKUP($B45,'Multi_Rent'!$B$2:$R$139,11,FALSE)="","",VLOOKUP($B45,'Multi_Rent'!$B$2:$R$139,11,FALSE))</f>
        <v>9.632164198275509</v>
      </c>
      <c r="V45" s="23">
        <f>IF(VLOOKUP($B45,'Multi_Sharpe'!$B$2:$R$139,11,FALSE)&gt;0,VLOOKUP($B45,'Multi_Sharpe'!$B$2:$R$139,11,FALSE)," ")</f>
        <v>1.08833508577175</v>
      </c>
      <c r="W45" s="23">
        <f>IF(VLOOKUP($B45,'Multi_Rent'!$B$2:$R$139,12,FALSE)="","",VLOOKUP($B45,'Multi_Rent'!$B$2:$R$139,12,FALSE))</f>
        <v>9.127755993729989</v>
      </c>
      <c r="X45" s="23">
        <f>IF(VLOOKUP($B45,'Multi_Sharpe'!$B$2:$R$139,12,FALSE)&gt;0,VLOOKUP($B45,'Multi_Sharpe'!$B$2:$R$139,12,FALSE)," ")</f>
        <v>0.909775451758332</v>
      </c>
      <c r="Y45" s="23">
        <f>IF(VLOOKUP($B45,'Multi_Rent'!$B$2:$R$139,13,FALSE)="","",VLOOKUP($B45,'Multi_Rent'!$B$2:$R$139,13,FALSE))</f>
        <v>7.6577150630917</v>
      </c>
      <c r="Z45" s="23">
        <f>IF(VLOOKUP($B45,'Multi_Sharpe'!$B$2:$R$139,13,FALSE)&gt;0,VLOOKUP($B45,'Multi_Sharpe'!$B$2:$R$139,13,FALSE)," ")</f>
        <v>0.6308756729588541</v>
      </c>
      <c r="AA45" s="23">
        <f>IF(VLOOKUP($B45,'Multi_Rent'!$B$2:$R$139,14,FALSE)="","",VLOOKUP($B45,'Multi_Rent'!$B$2:$R$139,14,FALSE))</f>
        <v>3.71446528570569</v>
      </c>
      <c r="AB45" t="s" s="26">
        <f>IF(VLOOKUP($B45,'Multi_Sharpe'!$B$2:$R$139,14,FALSE)&gt;0,VLOOKUP($B45,'Multi_Sharpe'!$B$2:$R$139,14,FALSE)," ")</f>
        <v>361</v>
      </c>
      <c r="AC45" s="23">
        <f>IF(VLOOKUP($B45,'Multi_Rent'!$B$2:$R$139,15,FALSE)="","",VLOOKUP($B45,'Multi_Rent'!$B$2:$R$139,15,FALSE))</f>
        <v>4.39872268893269</v>
      </c>
      <c r="AD45" t="s" s="26">
        <f>IF(VLOOKUP($B45,'Multi_Sharpe'!$B$2:$R$139,15,FALSE)&gt;0,VLOOKUP($B45,'Multi_Sharpe'!$B$2:$R$139,15,FALSE)," ")</f>
        <v>361</v>
      </c>
      <c r="AE45" s="23">
        <f>IF(VLOOKUP($B45,'Multi_Rent'!$B$2:$R$139,16,FALSE)="","",VLOOKUP($B45,'Multi_Rent'!$B$2:$R$139,16,FALSE))</f>
        <v>2.98493012885102</v>
      </c>
      <c r="AF45" t="s" s="26">
        <f>IF(VLOOKUP($B45,'Multi_Sharpe'!$B$2:$R$139,16,FALSE)&gt;0,VLOOKUP($B45,'Multi_Sharpe'!$B$2:$R$139,16,FALSE)," ")</f>
        <v>361</v>
      </c>
      <c r="AG45" s="23">
        <f>IF(VLOOKUP($B45,'Multi_Rent'!$B$2:$R$139,17,FALSE)="","",VLOOKUP($B45,'Multi_Rent'!$B$2:$R$139,17,FALSE))</f>
        <v>0.5593864028811349</v>
      </c>
      <c r="AH45" t="s" s="26">
        <f>IF(VLOOKUP($B45,'Multi_Sharpe'!$B$2:$R$139,17,FALSE)&gt;0,VLOOKUP($B45,'Multi_Sharpe'!$B$2:$R$139,17,FALSE)," ")</f>
        <v>361</v>
      </c>
    </row>
    <row r="46" ht="15" customHeight="1">
      <c r="A46" t="s" s="10">
        <v>753</v>
      </c>
      <c r="B46" t="s" s="10">
        <v>754</v>
      </c>
      <c r="C46" s="23">
        <f>IF(VLOOKUP($B46,'Multi_Rent'!$B$2:$R$139,2,FALSE)="","",VLOOKUP($B46,'Multi_Rent'!$B$2:$R$139,2,FALSE))</f>
        <v>11.0899918064954</v>
      </c>
      <c r="D46" s="23">
        <f>IF(VLOOKUP($B46,'Multi_Sharpe'!$B$2:$R$139,2,FALSE)&gt;0,VLOOKUP($B46,'Multi_Sharpe'!$B$2:$R$139,2,FALSE)," ")</f>
        <v>0.438108706729815</v>
      </c>
      <c r="E46" s="23">
        <f>IF(VLOOKUP($B46,'Multi_Rent'!$B$2:$R$139,3,FALSE)="","",VLOOKUP($B46,'Multi_Rent'!$B$2:$R$139,3,FALSE))</f>
        <v>11.0820640442906</v>
      </c>
      <c r="F46" s="23">
        <f>IF(VLOOKUP($B46,'Multi_Sharpe'!$B$2:$R$139,3,FALSE)&gt;0,VLOOKUP($B46,'Multi_Sharpe'!$B$2:$R$139,3,FALSE)," ")</f>
        <v>0.561385390406929</v>
      </c>
      <c r="G46" s="23">
        <f>IF(VLOOKUP($B46,'Multi_Rent'!$B$2:$R$139,4,FALSE)="","",VLOOKUP($B46,'Multi_Rent'!$B$2:$R$139,4,FALSE))</f>
        <v>11.3821727158894</v>
      </c>
      <c r="H46" s="23">
        <f>IF(VLOOKUP($B46,'Multi_Sharpe'!$B$2:$R$139,4,FALSE)&gt;0,VLOOKUP($B46,'Multi_Sharpe'!$B$2:$R$139,4,FALSE)," ")</f>
        <v>0.812026457876948</v>
      </c>
      <c r="I46" s="23">
        <f>IF(VLOOKUP($B46,'Multi_Rent'!$B$2:$R$139,5,FALSE)="","",VLOOKUP($B46,'Multi_Rent'!$B$2:$R$139,5,FALSE))</f>
        <v>7.99177034571814</v>
      </c>
      <c r="J46" s="23">
        <f>IF(VLOOKUP($B46,'Multi_Sharpe'!$B$2:$R$139,5,FALSE)&gt;0,VLOOKUP($B46,'Multi_Sharpe'!$B$2:$R$139,5,FALSE)," ")</f>
        <v>0.232380868431163</v>
      </c>
      <c r="K46" s="23">
        <f>IF(VLOOKUP($B46,'Multi_Rent'!$B$2:$R$139,6,FALSE)="","",VLOOKUP($B46,'Multi_Rent'!$B$2:$R$139,6,FALSE))</f>
        <v>12.0396113564115</v>
      </c>
      <c r="L46" s="23">
        <f>IF(VLOOKUP($B46,'Multi_Sharpe'!$B$2:$R$139,6,FALSE)&gt;0,VLOOKUP($B46,'Multi_Sharpe'!$B$2:$R$139,6,FALSE)," ")</f>
        <v>0.980912972172526</v>
      </c>
      <c r="M46" s="23">
        <f>IF(VLOOKUP($B46,'Multi_Rent'!$B$2:$R$139,7,FALSE)="","",VLOOKUP($B46,'Multi_Rent'!$B$2:$R$139,7,FALSE))</f>
        <v>10.7755623775483</v>
      </c>
      <c r="N46" s="23">
        <f>IF(VLOOKUP($B46,'Multi_Sharpe'!$B$2:$R$139,7,FALSE)&gt;0,VLOOKUP($B46,'Multi_Sharpe'!$B$2:$R$139,7,FALSE)," ")</f>
        <v>0.862758378518842</v>
      </c>
      <c r="O46" s="23">
        <f>IF(VLOOKUP($B46,'Multi_Rent'!$B$2:$R$139,8,FALSE)="","",VLOOKUP($B46,'Multi_Rent'!$B$2:$R$139,8,FALSE))</f>
        <v>10.5403252003444</v>
      </c>
      <c r="P46" s="23">
        <f>IF(VLOOKUP($B46,'Multi_Sharpe'!$B$2:$R$139,8,FALSE)&gt;0,VLOOKUP($B46,'Multi_Sharpe'!$B$2:$R$139,8,FALSE)," ")</f>
        <v>0.874437844881669</v>
      </c>
      <c r="Q46" s="23">
        <f>IF(VLOOKUP($B46,'Multi_Rent'!$B$2:$R$139,9,FALSE)="","",VLOOKUP($B46,'Multi_Rent'!$B$2:$R$139,9,FALSE))</f>
        <v>9.888261452454181</v>
      </c>
      <c r="R46" s="23">
        <f>IF(VLOOKUP($B46,'Multi_Sharpe'!$B$2:$R$139,9,FALSE)&gt;0,VLOOKUP($B46,'Multi_Sharpe'!$B$2:$R$139,9,FALSE)," ")</f>
        <v>0.826792042899009</v>
      </c>
      <c r="S46" s="23">
        <f>IF(VLOOKUP($B46,'Multi_Rent'!$B$2:$R$139,10,FALSE)="","",VLOOKUP($B46,'Multi_Rent'!$B$2:$R$139,10,FALSE))</f>
        <v>10.4398158792805</v>
      </c>
      <c r="T46" s="23">
        <f>IF(VLOOKUP($B46,'Multi_Sharpe'!$B$2:$R$139,10,FALSE)&gt;0,VLOOKUP($B46,'Multi_Sharpe'!$B$2:$R$139,10,FALSE)," ")</f>
        <v>0.955175884787374</v>
      </c>
      <c r="U46" s="23">
        <f>IF(VLOOKUP($B46,'Multi_Rent'!$B$2:$R$139,11,FALSE)="","",VLOOKUP($B46,'Multi_Rent'!$B$2:$R$139,11,FALSE))</f>
        <v>8.442712835697771</v>
      </c>
      <c r="V46" s="23">
        <f>IF(VLOOKUP($B46,'Multi_Sharpe'!$B$2:$R$139,11,FALSE)&gt;0,VLOOKUP($B46,'Multi_Sharpe'!$B$2:$R$139,11,FALSE)," ")</f>
        <v>0.557159303649013</v>
      </c>
      <c r="W46" s="23">
        <f>IF(VLOOKUP($B46,'Multi_Rent'!$B$2:$R$139,12,FALSE)="","",VLOOKUP($B46,'Multi_Rent'!$B$2:$R$139,12,FALSE))</f>
        <v>11.2552456049035</v>
      </c>
      <c r="X46" s="23">
        <f>IF(VLOOKUP($B46,'Multi_Sharpe'!$B$2:$R$139,12,FALSE)&gt;0,VLOOKUP($B46,'Multi_Sharpe'!$B$2:$R$139,12,FALSE)," ")</f>
        <v>0.945519240172968</v>
      </c>
      <c r="Y46" s="23">
        <f>IF(VLOOKUP($B46,'Multi_Rent'!$B$2:$R$139,13,FALSE)="","",VLOOKUP($B46,'Multi_Rent'!$B$2:$R$139,13,FALSE))</f>
        <v>13.9106377282161</v>
      </c>
      <c r="Z46" s="23">
        <f>IF(VLOOKUP($B46,'Multi_Sharpe'!$B$2:$R$139,13,FALSE)&gt;0,VLOOKUP($B46,'Multi_Sharpe'!$B$2:$R$139,13,FALSE)," ")</f>
        <v>1.18537905672849</v>
      </c>
      <c r="AA46" s="23">
        <f>IF(VLOOKUP($B46,'Multi_Rent'!$B$2:$R$139,14,FALSE)="","",VLOOKUP($B46,'Multi_Rent'!$B$2:$R$139,14,FALSE))</f>
        <v>12.9566700800374</v>
      </c>
      <c r="AB46" s="23">
        <f>IF(VLOOKUP($B46,'Multi_Sharpe'!$B$2:$R$139,14,FALSE)&gt;0,VLOOKUP($B46,'Multi_Sharpe'!$B$2:$R$139,14,FALSE)," ")</f>
        <v>0.983194539693767</v>
      </c>
      <c r="AC46" s="23">
        <f>IF(VLOOKUP($B46,'Multi_Rent'!$B$2:$R$139,15,FALSE)="","",VLOOKUP($B46,'Multi_Rent'!$B$2:$R$139,15,FALSE))</f>
        <v>13.5279371904662</v>
      </c>
      <c r="AD46" s="23">
        <f>IF(VLOOKUP($B46,'Multi_Sharpe'!$B$2:$R$139,15,FALSE)&gt;0,VLOOKUP($B46,'Multi_Sharpe'!$B$2:$R$139,15,FALSE)," ")</f>
        <v>0.960502239463667</v>
      </c>
      <c r="AE46" s="23">
        <f>IF(VLOOKUP($B46,'Multi_Rent'!$B$2:$R$139,16,FALSE)="","",VLOOKUP($B46,'Multi_Rent'!$B$2:$R$139,16,FALSE))</f>
        <v>12.2714440404626</v>
      </c>
      <c r="AF46" s="23">
        <f>IF(VLOOKUP($B46,'Multi_Sharpe'!$B$2:$R$139,16,FALSE)&gt;0,VLOOKUP($B46,'Multi_Sharpe'!$B$2:$R$139,16,FALSE)," ")</f>
        <v>0.71977256456732</v>
      </c>
      <c r="AG46" s="23">
        <f>IF(VLOOKUP($B46,'Multi_Rent'!$B$2:$R$139,17,FALSE)="","",VLOOKUP($B46,'Multi_Rent'!$B$2:$R$139,17,FALSE))</f>
        <v>13.9531656710147</v>
      </c>
      <c r="AH46" s="23">
        <f>IF(VLOOKUP($B46,'Multi_Sharpe'!$B$2:$R$139,17,FALSE)&gt;0,VLOOKUP($B46,'Multi_Sharpe'!$B$2:$R$139,17,FALSE)," ")</f>
        <v>0.857861774350318</v>
      </c>
    </row>
    <row r="47" ht="15" customHeight="1">
      <c r="A47" t="s" s="10">
        <v>755</v>
      </c>
      <c r="B47" t="s" s="10">
        <v>756</v>
      </c>
      <c r="C47" s="23">
        <f>IF(VLOOKUP($B47,'Multi_Rent'!$B$2:$R$139,2,FALSE)="","",VLOOKUP($B47,'Multi_Rent'!$B$2:$R$139,2,FALSE))</f>
        <v>11.0027901791701</v>
      </c>
      <c r="D47" s="23">
        <f>IF(VLOOKUP($B47,'Multi_Sharpe'!$B$2:$R$139,2,FALSE)&gt;0,VLOOKUP($B47,'Multi_Sharpe'!$B$2:$R$139,2,FALSE)," ")</f>
        <v>1.12031399821962</v>
      </c>
      <c r="E47" s="23">
        <f>IF(VLOOKUP($B47,'Multi_Rent'!$B$2:$R$139,3,FALSE)="","",VLOOKUP($B47,'Multi_Rent'!$B$2:$R$139,3,FALSE))</f>
        <v>10.8783486006242</v>
      </c>
      <c r="F47" s="23">
        <f>IF(VLOOKUP($B47,'Multi_Sharpe'!$B$2:$R$139,3,FALSE)&gt;0,VLOOKUP($B47,'Multi_Sharpe'!$B$2:$R$139,3,FALSE)," ")</f>
        <v>1.40280891480944</v>
      </c>
      <c r="G47" s="23">
        <f>IF(VLOOKUP($B47,'Multi_Rent'!$B$2:$R$139,4,FALSE)="","",VLOOKUP($B47,'Multi_Rent'!$B$2:$R$139,4,FALSE))</f>
        <v>10.8363348155444</v>
      </c>
      <c r="H47" s="23">
        <f>IF(VLOOKUP($B47,'Multi_Sharpe'!$B$2:$R$139,4,FALSE)&gt;0,VLOOKUP($B47,'Multi_Sharpe'!$B$2:$R$139,4,FALSE)," ")</f>
        <v>2.0813392606888</v>
      </c>
      <c r="I47" s="23">
        <f>IF(VLOOKUP($B47,'Multi_Rent'!$B$2:$R$139,5,FALSE)="","",VLOOKUP($B47,'Multi_Rent'!$B$2:$R$139,5,FALSE))</f>
        <v>11.0684677481335</v>
      </c>
      <c r="J47" s="23">
        <f>IF(VLOOKUP($B47,'Multi_Sharpe'!$B$2:$R$139,5,FALSE)&gt;0,VLOOKUP($B47,'Multi_Sharpe'!$B$2:$R$139,5,FALSE)," ")</f>
        <v>2.14958702780183</v>
      </c>
      <c r="K47" s="23">
        <f>IF(VLOOKUP($B47,'Multi_Rent'!$B$2:$R$139,6,FALSE)="","",VLOOKUP($B47,'Multi_Rent'!$B$2:$R$139,6,FALSE))</f>
        <v>10.7713994430744</v>
      </c>
      <c r="L47" s="23">
        <f>IF(VLOOKUP($B47,'Multi_Sharpe'!$B$2:$R$139,6,FALSE)&gt;0,VLOOKUP($B47,'Multi_Sharpe'!$B$2:$R$139,6,FALSE)," ")</f>
        <v>2.27670389181219</v>
      </c>
      <c r="M47" s="23">
        <f>IF(VLOOKUP($B47,'Multi_Rent'!$B$2:$R$139,7,FALSE)="","",VLOOKUP($B47,'Multi_Rent'!$B$2:$R$139,7,FALSE))</f>
        <v>10.5899780455617</v>
      </c>
      <c r="N47" s="23">
        <f>IF(VLOOKUP($B47,'Multi_Sharpe'!$B$2:$R$139,7,FALSE)&gt;0,VLOOKUP($B47,'Multi_Sharpe'!$B$2:$R$139,7,FALSE)," ")</f>
        <v>2.50960389920103</v>
      </c>
      <c r="O47" s="23">
        <f>IF(VLOOKUP($B47,'Multi_Rent'!$B$2:$R$139,8,FALSE)="","",VLOOKUP($B47,'Multi_Rent'!$B$2:$R$139,8,FALSE))</f>
        <v>10.7189073044534</v>
      </c>
      <c r="P47" s="23">
        <f>IF(VLOOKUP($B47,'Multi_Sharpe'!$B$2:$R$139,8,FALSE)&gt;0,VLOOKUP($B47,'Multi_Sharpe'!$B$2:$R$139,8,FALSE)," ")</f>
        <v>2.31971104996032</v>
      </c>
      <c r="Q47" s="23">
        <f>IF(VLOOKUP($B47,'Multi_Rent'!$B$2:$R$139,9,FALSE)="","",VLOOKUP($B47,'Multi_Rent'!$B$2:$R$139,9,FALSE))</f>
        <v>10.339881319619</v>
      </c>
      <c r="R47" s="23">
        <f>IF(VLOOKUP($B47,'Multi_Sharpe'!$B$2:$R$139,9,FALSE)&gt;0,VLOOKUP($B47,'Multi_Sharpe'!$B$2:$R$139,9,FALSE)," ")</f>
        <v>2.10605953078359</v>
      </c>
      <c r="S47" s="23">
        <f>IF(VLOOKUP($B47,'Multi_Rent'!$B$2:$R$139,10,FALSE)="","",VLOOKUP($B47,'Multi_Rent'!$B$2:$R$139,10,FALSE))</f>
        <v>11.8435587623859</v>
      </c>
      <c r="T47" s="23">
        <f>IF(VLOOKUP($B47,'Multi_Sharpe'!$B$2:$R$139,10,FALSE)&gt;0,VLOOKUP($B47,'Multi_Sharpe'!$B$2:$R$139,10,FALSE)," ")</f>
        <v>2.39627808941066</v>
      </c>
      <c r="U47" s="23">
        <f>IF(VLOOKUP($B47,'Multi_Rent'!$B$2:$R$139,11,FALSE)="","",VLOOKUP($B47,'Multi_Rent'!$B$2:$R$139,11,FALSE))</f>
        <v>10.2050045533982</v>
      </c>
      <c r="V47" s="23">
        <f>IF(VLOOKUP($B47,'Multi_Sharpe'!$B$2:$R$139,11,FALSE)&gt;0,VLOOKUP($B47,'Multi_Sharpe'!$B$2:$R$139,11,FALSE)," ")</f>
        <v>1.49651162758569</v>
      </c>
      <c r="W47" s="23">
        <f>IF(VLOOKUP($B47,'Multi_Rent'!$B$2:$R$139,12,FALSE)="","",VLOOKUP($B47,'Multi_Rent'!$B$2:$R$139,12,FALSE))</f>
        <v>10.1346057965027</v>
      </c>
      <c r="X47" s="23">
        <f>IF(VLOOKUP($B47,'Multi_Sharpe'!$B$2:$R$139,12,FALSE)&gt;0,VLOOKUP($B47,'Multi_Sharpe'!$B$2:$R$139,12,FALSE)," ")</f>
        <v>1.35620260595239</v>
      </c>
      <c r="Y47" s="23">
        <f>IF(VLOOKUP($B47,'Multi_Rent'!$B$2:$R$139,13,FALSE)="","",VLOOKUP($B47,'Multi_Rent'!$B$2:$R$139,13,FALSE))</f>
        <v>10.6465552414591</v>
      </c>
      <c r="Z47" s="23">
        <f>IF(VLOOKUP($B47,'Multi_Sharpe'!$B$2:$R$139,13,FALSE)&gt;0,VLOOKUP($B47,'Multi_Sharpe'!$B$2:$R$139,13,FALSE)," ")</f>
        <v>1.36954579808649</v>
      </c>
      <c r="AA47" s="23">
        <f>IF(VLOOKUP($B47,'Multi_Rent'!$B$2:$R$139,14,FALSE)="","",VLOOKUP($B47,'Multi_Rent'!$B$2:$R$139,14,FALSE))</f>
        <v>12.5980180000595</v>
      </c>
      <c r="AB47" s="23">
        <f>IF(VLOOKUP($B47,'Multi_Sharpe'!$B$2:$R$139,14,FALSE)&gt;0,VLOOKUP($B47,'Multi_Sharpe'!$B$2:$R$139,14,FALSE)," ")</f>
        <v>1.3704661595578</v>
      </c>
      <c r="AC47" s="23">
        <f>IF(VLOOKUP($B47,'Multi_Rent'!$B$2:$R$139,15,FALSE)="","",VLOOKUP($B47,'Multi_Rent'!$B$2:$R$139,15,FALSE))</f>
        <v>11.2967703709757</v>
      </c>
      <c r="AD47" s="23">
        <f>IF(VLOOKUP($B47,'Multi_Sharpe'!$B$2:$R$139,15,FALSE)&gt;0,VLOOKUP($B47,'Multi_Sharpe'!$B$2:$R$139,15,FALSE)," ")</f>
        <v>0.956219965617798</v>
      </c>
      <c r="AE47" s="23">
        <f>IF(VLOOKUP($B47,'Multi_Rent'!$B$2:$R$139,16,FALSE)="","",VLOOKUP($B47,'Multi_Rent'!$B$2:$R$139,16,FALSE))</f>
        <v>10.1837434697901</v>
      </c>
      <c r="AF47" s="23">
        <f>IF(VLOOKUP($B47,'Multi_Sharpe'!$B$2:$R$139,16,FALSE)&gt;0,VLOOKUP($B47,'Multi_Sharpe'!$B$2:$R$139,16,FALSE)," ")</f>
        <v>0.642930890371061</v>
      </c>
      <c r="AG47" s="23">
        <f>IF(VLOOKUP($B47,'Multi_Rent'!$B$2:$R$139,17,FALSE)="","",VLOOKUP($B47,'Multi_Rent'!$B$2:$R$139,17,FALSE))</f>
        <v>7.09607226625515</v>
      </c>
      <c r="AH47" t="s" s="26">
        <f>IF(VLOOKUP($B47,'Multi_Sharpe'!$B$2:$R$139,17,FALSE)&gt;0,VLOOKUP($B47,'Multi_Sharpe'!$B$2:$R$139,17,FALSE)," ")</f>
        <v>361</v>
      </c>
    </row>
    <row r="48" ht="15" customHeight="1">
      <c r="A48" t="s" s="10">
        <v>757</v>
      </c>
      <c r="B48" t="s" s="10">
        <v>758</v>
      </c>
      <c r="C48" s="23">
        <f>IF(VLOOKUP($B48,'Multi_Rent'!$B$2:$R$139,2,FALSE)="","",VLOOKUP($B48,'Multi_Rent'!$B$2:$R$139,2,FALSE))</f>
        <v>10.9806439506192</v>
      </c>
      <c r="D48" s="23">
        <f>IF(VLOOKUP($B48,'Multi_Sharpe'!$B$2:$R$139,2,FALSE)&gt;0,VLOOKUP($B48,'Multi_Sharpe'!$B$2:$R$139,2,FALSE)," ")</f>
        <v>2.10705151115044</v>
      </c>
      <c r="E48" s="23">
        <f>IF(VLOOKUP($B48,'Multi_Rent'!$B$2:$R$139,3,FALSE)="","",VLOOKUP($B48,'Multi_Rent'!$B$2:$R$139,3,FALSE))</f>
        <v>10.3870883864428</v>
      </c>
      <c r="F48" s="23">
        <f>IF(VLOOKUP($B48,'Multi_Sharpe'!$B$2:$R$139,3,FALSE)&gt;0,VLOOKUP($B48,'Multi_Sharpe'!$B$2:$R$139,3,FALSE)," ")</f>
        <v>2.15929700200355</v>
      </c>
      <c r="G48" s="23">
        <f>IF(VLOOKUP($B48,'Multi_Rent'!$B$2:$R$139,4,FALSE)="","",VLOOKUP($B48,'Multi_Rent'!$B$2:$R$139,4,FALSE))</f>
        <v>9.900789485920679</v>
      </c>
      <c r="H48" s="23">
        <f>IF(VLOOKUP($B48,'Multi_Sharpe'!$B$2:$R$139,4,FALSE)&gt;0,VLOOKUP($B48,'Multi_Sharpe'!$B$2:$R$139,4,FALSE)," ")</f>
        <v>0.546270764897373</v>
      </c>
      <c r="I48" s="23">
        <f>IF(VLOOKUP($B48,'Multi_Rent'!$B$2:$R$139,5,FALSE)="","",VLOOKUP($B48,'Multi_Rent'!$B$2:$R$139,5,FALSE))</f>
        <v>8.58732476466653</v>
      </c>
      <c r="J48" s="23">
        <f>IF(VLOOKUP($B48,'Multi_Sharpe'!$B$2:$R$139,5,FALSE)&gt;0,VLOOKUP($B48,'Multi_Sharpe'!$B$2:$R$139,5,FALSE)," ")</f>
        <v>1.41781863870429</v>
      </c>
      <c r="K48" s="23">
        <f>IF(VLOOKUP($B48,'Multi_Rent'!$B$2:$R$139,6,FALSE)="","",VLOOKUP($B48,'Multi_Rent'!$B$2:$R$139,6,FALSE))</f>
        <v>8.59564475612167</v>
      </c>
      <c r="L48" s="23">
        <f>IF(VLOOKUP($B48,'Multi_Sharpe'!$B$2:$R$139,6,FALSE)&gt;0,VLOOKUP($B48,'Multi_Sharpe'!$B$2:$R$139,6,FALSE)," ")</f>
        <v>1.39520226391789</v>
      </c>
      <c r="M48" s="23">
        <f>IF(VLOOKUP($B48,'Multi_Rent'!$B$2:$R$139,7,FALSE)="","",VLOOKUP($B48,'Multi_Rent'!$B$2:$R$139,7,FALSE))</f>
        <v>6.60087789935204</v>
      </c>
      <c r="N48" s="23">
        <f>IF(VLOOKUP($B48,'Multi_Sharpe'!$B$2:$R$139,7,FALSE)&gt;0,VLOOKUP($B48,'Multi_Sharpe'!$B$2:$R$139,7,FALSE)," ")</f>
        <v>0.285473735859294</v>
      </c>
      <c r="O48" s="23">
        <f>IF(VLOOKUP($B48,'Multi_Rent'!$B$2:$R$139,8,FALSE)="","",VLOOKUP($B48,'Multi_Rent'!$B$2:$R$139,8,FALSE))</f>
        <v>7.28802521342229</v>
      </c>
      <c r="P48" s="23">
        <f>IF(VLOOKUP($B48,'Multi_Sharpe'!$B$2:$R$139,8,FALSE)&gt;0,VLOOKUP($B48,'Multi_Sharpe'!$B$2:$R$139,8,FALSE)," ")</f>
        <v>0.48505919269578</v>
      </c>
      <c r="Q48" s="23">
        <f>IF(VLOOKUP($B48,'Multi_Rent'!$B$2:$R$139,9,FALSE)="","",VLOOKUP($B48,'Multi_Rent'!$B$2:$R$139,9,FALSE))</f>
        <v>6.91912894677533</v>
      </c>
      <c r="R48" s="23">
        <f>IF(VLOOKUP($B48,'Multi_Sharpe'!$B$2:$R$139,9,FALSE)&gt;0,VLOOKUP($B48,'Multi_Sharpe'!$B$2:$R$139,9,FALSE)," ")</f>
        <v>0.481141995843874</v>
      </c>
      <c r="S48" s="23">
        <f>IF(VLOOKUP($B48,'Multi_Rent'!$B$2:$R$139,10,FALSE)="","",VLOOKUP($B48,'Multi_Rent'!$B$2:$R$139,10,FALSE))</f>
        <v>7.34219599837891</v>
      </c>
      <c r="T48" s="23">
        <f>IF(VLOOKUP($B48,'Multi_Sharpe'!$B$2:$R$139,10,FALSE)&gt;0,VLOOKUP($B48,'Multi_Sharpe'!$B$2:$R$139,10,FALSE)," ")</f>
        <v>0.616228186599945</v>
      </c>
      <c r="U48" s="23">
        <f>IF(VLOOKUP($B48,'Multi_Rent'!$B$2:$R$139,11,FALSE)="","",VLOOKUP($B48,'Multi_Rent'!$B$2:$R$139,11,FALSE))</f>
        <v>4.86971271998444</v>
      </c>
      <c r="V48" s="23">
        <f>IF(VLOOKUP($B48,'Multi_Sharpe'!$B$2:$R$139,11,FALSE)&gt;0,VLOOKUP($B48,'Multi_Sharpe'!$B$2:$R$139,11,FALSE)," ")</f>
        <v>0.113553435963061</v>
      </c>
      <c r="W48" s="23">
        <f>IF(VLOOKUP($B48,'Multi_Rent'!$B$2:$R$139,12,FALSE)="","",VLOOKUP($B48,'Multi_Rent'!$B$2:$R$139,12,FALSE))</f>
        <v>3.4802424184655</v>
      </c>
      <c r="X48" t="s" s="26">
        <f>IF(VLOOKUP($B48,'Multi_Sharpe'!$B$2:$R$139,12,FALSE)&gt;0,VLOOKUP($B48,'Multi_Sharpe'!$B$2:$R$139,12,FALSE)," ")</f>
        <v>361</v>
      </c>
      <c r="Y48" s="23">
        <f>IF(VLOOKUP($B48,'Multi_Rent'!$B$2:$R$139,13,FALSE)="","",VLOOKUP($B48,'Multi_Rent'!$B$2:$R$139,13,FALSE))</f>
        <v>4.13456462952904</v>
      </c>
      <c r="Z48" t="s" s="26">
        <f>IF(VLOOKUP($B48,'Multi_Sharpe'!$B$2:$R$139,13,FALSE)&gt;0,VLOOKUP($B48,'Multi_Sharpe'!$B$2:$R$139,13,FALSE)," ")</f>
        <v>361</v>
      </c>
      <c r="AA48" s="23">
        <f>IF(VLOOKUP($B48,'Multi_Rent'!$B$2:$R$139,14,FALSE)="","",VLOOKUP($B48,'Multi_Rent'!$B$2:$R$139,14,FALSE))</f>
        <v>3.9238059703034</v>
      </c>
      <c r="AB48" t="s" s="26">
        <f>IF(VLOOKUP($B48,'Multi_Sharpe'!$B$2:$R$139,14,FALSE)&gt;0,VLOOKUP($B48,'Multi_Sharpe'!$B$2:$R$139,14,FALSE)," ")</f>
        <v>361</v>
      </c>
      <c r="AC48" s="23">
        <f>IF(VLOOKUP($B48,'Multi_Rent'!$B$2:$R$139,15,FALSE)="","",VLOOKUP($B48,'Multi_Rent'!$B$2:$R$139,15,FALSE))</f>
        <v>5.63710870069343</v>
      </c>
      <c r="AD48" t="s" s="26">
        <f>IF(VLOOKUP($B48,'Multi_Sharpe'!$B$2:$R$139,15,FALSE)&gt;0,VLOOKUP($B48,'Multi_Sharpe'!$B$2:$R$139,15,FALSE)," ")</f>
        <v>361</v>
      </c>
      <c r="AE48" s="23">
        <f>IF(VLOOKUP($B48,'Multi_Rent'!$B$2:$R$139,16,FALSE)="","",VLOOKUP($B48,'Multi_Rent'!$B$2:$R$139,16,FALSE))</f>
        <v>6.03514120838617</v>
      </c>
      <c r="AF48" t="s" s="26">
        <f>IF(VLOOKUP($B48,'Multi_Sharpe'!$B$2:$R$139,16,FALSE)&gt;0,VLOOKUP($B48,'Multi_Sharpe'!$B$2:$R$139,16,FALSE)," ")</f>
        <v>361</v>
      </c>
      <c r="AG48" s="23">
        <f>IF(VLOOKUP($B48,'Multi_Rent'!$B$2:$R$139,17,FALSE)="","",VLOOKUP($B48,'Multi_Rent'!$B$2:$R$139,17,FALSE))</f>
        <v>7.40165913312592</v>
      </c>
      <c r="AH48" s="23">
        <f>IF(VLOOKUP($B48,'Multi_Sharpe'!$B$2:$R$139,17,FALSE)&gt;0,VLOOKUP($B48,'Multi_Sharpe'!$B$2:$R$139,17,FALSE)," ")</f>
        <v>0.0293825716728569</v>
      </c>
    </row>
    <row r="49" ht="15" customHeight="1">
      <c r="A49" t="s" s="10">
        <v>759</v>
      </c>
      <c r="B49" t="s" s="10">
        <v>760</v>
      </c>
      <c r="C49" s="23">
        <f>IF(VLOOKUP($B49,'Multi_Rent'!$B$2:$R$139,2,FALSE)="","",VLOOKUP($B49,'Multi_Rent'!$B$2:$R$139,2,FALSE))</f>
        <v>10.9500776032074</v>
      </c>
      <c r="D49" s="23">
        <f>IF(VLOOKUP($B49,'Multi_Sharpe'!$B$2:$R$139,2,FALSE)&gt;0,VLOOKUP($B49,'Multi_Sharpe'!$B$2:$R$139,2,FALSE)," ")</f>
        <v>0.396667319699475</v>
      </c>
      <c r="E49" s="23">
        <f>IF(VLOOKUP($B49,'Multi_Rent'!$B$2:$R$139,3,FALSE)="","",VLOOKUP($B49,'Multi_Rent'!$B$2:$R$139,3,FALSE))</f>
        <v>9.335123767520839</v>
      </c>
      <c r="F49" s="23">
        <f>IF(VLOOKUP($B49,'Multi_Sharpe'!$B$2:$R$139,3,FALSE)&gt;0,VLOOKUP($B49,'Multi_Sharpe'!$B$2:$R$139,3,FALSE)," ")</f>
        <v>0.194004958596796</v>
      </c>
      <c r="G49" s="23">
        <f>IF(VLOOKUP($B49,'Multi_Rent'!$B$2:$R$139,4,FALSE)="","",VLOOKUP($B49,'Multi_Rent'!$B$2:$R$139,4,FALSE))</f>
        <v>10.4420352003871</v>
      </c>
      <c r="H49" s="23">
        <f>IF(VLOOKUP($B49,'Multi_Sharpe'!$B$2:$R$139,4,FALSE)&gt;0,VLOOKUP($B49,'Multi_Sharpe'!$B$2:$R$139,4,FALSE)," ")</f>
        <v>0.401031732422438</v>
      </c>
      <c r="I49" s="23">
        <f>IF(VLOOKUP($B49,'Multi_Rent'!$B$2:$R$139,5,FALSE)="","",VLOOKUP($B49,'Multi_Rent'!$B$2:$R$139,5,FALSE))</f>
        <v>5.87745873766257</v>
      </c>
      <c r="J49" t="s" s="26">
        <f>IF(VLOOKUP($B49,'Multi_Sharpe'!$B$2:$R$139,5,FALSE)&gt;0,VLOOKUP($B49,'Multi_Sharpe'!$B$2:$R$139,5,FALSE)," ")</f>
        <v>361</v>
      </c>
      <c r="K49" s="23">
        <f>IF(VLOOKUP($B49,'Multi_Rent'!$B$2:$R$139,6,FALSE)="","",VLOOKUP($B49,'Multi_Rent'!$B$2:$R$139,6,FALSE))</f>
        <v>9.38222558786874</v>
      </c>
      <c r="L49" s="23">
        <f>IF(VLOOKUP($B49,'Multi_Sharpe'!$B$2:$R$139,6,FALSE)&gt;0,VLOOKUP($B49,'Multi_Sharpe'!$B$2:$R$139,6,FALSE)," ")</f>
        <v>0.372904392386472</v>
      </c>
      <c r="M49" s="23">
        <f>IF(VLOOKUP($B49,'Multi_Rent'!$B$2:$R$139,7,FALSE)="","",VLOOKUP($B49,'Multi_Rent'!$B$2:$R$139,7,FALSE))</f>
        <v>7.47138364062023</v>
      </c>
      <c r="N49" s="23">
        <f>IF(VLOOKUP($B49,'Multi_Sharpe'!$B$2:$R$139,7,FALSE)&gt;0,VLOOKUP($B49,'Multi_Sharpe'!$B$2:$R$139,7,FALSE)," ")</f>
        <v>0.218964747272632</v>
      </c>
      <c r="O49" s="23">
        <f>IF(VLOOKUP($B49,'Multi_Rent'!$B$2:$R$139,8,FALSE)="","",VLOOKUP($B49,'Multi_Rent'!$B$2:$R$139,8,FALSE))</f>
        <v>9.20594822716976</v>
      </c>
      <c r="P49" s="23">
        <f>IF(VLOOKUP($B49,'Multi_Sharpe'!$B$2:$R$139,8,FALSE)&gt;0,VLOOKUP($B49,'Multi_Sharpe'!$B$2:$R$139,8,FALSE)," ")</f>
        <v>0.436084414353821</v>
      </c>
      <c r="Q49" s="23">
        <f>IF(VLOOKUP($B49,'Multi_Rent'!$B$2:$R$139,9,FALSE)="","",VLOOKUP($B49,'Multi_Rent'!$B$2:$R$139,9,FALSE))</f>
        <v>6.28141753602132</v>
      </c>
      <c r="R49" s="23">
        <f>IF(VLOOKUP($B49,'Multi_Sharpe'!$B$2:$R$139,9,FALSE)&gt;0,VLOOKUP($B49,'Multi_Sharpe'!$B$2:$R$139,9,FALSE)," ")</f>
        <v>0.161039762250606</v>
      </c>
      <c r="S49" s="23">
        <f>IF(VLOOKUP($B49,'Multi_Rent'!$B$2:$R$139,10,FALSE)="","",VLOOKUP($B49,'Multi_Rent'!$B$2:$R$139,10,FALSE))</f>
        <v>6.45739269453727</v>
      </c>
      <c r="T49" s="23">
        <f>IF(VLOOKUP($B49,'Multi_Sharpe'!$B$2:$R$139,10,FALSE)&gt;0,VLOOKUP($B49,'Multi_Sharpe'!$B$2:$R$139,10,FALSE)," ")</f>
        <v>0.203913748462156</v>
      </c>
      <c r="U49" s="23">
        <f>IF(VLOOKUP($B49,'Multi_Rent'!$B$2:$R$139,11,FALSE)="","",VLOOKUP($B49,'Multi_Rent'!$B$2:$R$139,11,FALSE))</f>
        <v>4.27767727632928</v>
      </c>
      <c r="V49" s="23">
        <f>IF(VLOOKUP($B49,'Multi_Sharpe'!$B$2:$R$139,11,FALSE)&gt;0,VLOOKUP($B49,'Multi_Sharpe'!$B$2:$R$139,11,FALSE)," ")</f>
        <v>0.0012393212882912</v>
      </c>
      <c r="W49" s="23">
        <f>IF(VLOOKUP($B49,'Multi_Rent'!$B$2:$R$139,12,FALSE)="","",VLOOKUP($B49,'Multi_Rent'!$B$2:$R$139,12,FALSE))</f>
        <v>4.09738490656104</v>
      </c>
      <c r="X49" t="s" s="26">
        <f>IF(VLOOKUP($B49,'Multi_Sharpe'!$B$2:$R$139,12,FALSE)&gt;0,VLOOKUP($B49,'Multi_Sharpe'!$B$2:$R$139,12,FALSE)," ")</f>
        <v>361</v>
      </c>
      <c r="Y49" s="23">
        <f>IF(VLOOKUP($B49,'Multi_Rent'!$B$2:$R$139,13,FALSE)="","",VLOOKUP($B49,'Multi_Rent'!$B$2:$R$139,13,FALSE))</f>
        <v>6.90455479894845</v>
      </c>
      <c r="Z49" s="23">
        <f>IF(VLOOKUP($B49,'Multi_Sharpe'!$B$2:$R$139,13,FALSE)&gt;0,VLOOKUP($B49,'Multi_Sharpe'!$B$2:$R$139,13,FALSE)," ")</f>
        <v>0.213385227559354</v>
      </c>
      <c r="AA49" s="23">
        <f>IF(VLOOKUP($B49,'Multi_Rent'!$B$2:$R$139,14,FALSE)="","",VLOOKUP($B49,'Multi_Rent'!$B$2:$R$139,14,FALSE))</f>
        <v>8.257346097759459</v>
      </c>
      <c r="AB49" s="23">
        <f>IF(VLOOKUP($B49,'Multi_Sharpe'!$B$2:$R$139,14,FALSE)&gt;0,VLOOKUP($B49,'Multi_Sharpe'!$B$2:$R$139,14,FALSE)," ")</f>
        <v>0.290507741742002</v>
      </c>
      <c r="AC49" s="23">
        <f>IF(VLOOKUP($B49,'Multi_Rent'!$B$2:$R$139,15,FALSE)="","",VLOOKUP($B49,'Multi_Rent'!$B$2:$R$139,15,FALSE))</f>
        <v>9.36117148294637</v>
      </c>
      <c r="AD49" s="23">
        <f>IF(VLOOKUP($B49,'Multi_Sharpe'!$B$2:$R$139,15,FALSE)&gt;0,VLOOKUP($B49,'Multi_Sharpe'!$B$2:$R$139,15,FALSE)," ")</f>
        <v>0.349608286383137</v>
      </c>
      <c r="AE49" s="23">
        <f>IF(VLOOKUP($B49,'Multi_Rent'!$B$2:$R$139,16,FALSE)="","",VLOOKUP($B49,'Multi_Rent'!$B$2:$R$139,16,FALSE))</f>
        <v>8.038368335333709</v>
      </c>
      <c r="AF49" s="23">
        <f>IF(VLOOKUP($B49,'Multi_Sharpe'!$B$2:$R$139,16,FALSE)&gt;0,VLOOKUP($B49,'Multi_Sharpe'!$B$2:$R$139,16,FALSE)," ")</f>
        <v>0.160540105875823</v>
      </c>
      <c r="AG49" s="23">
        <f>IF(VLOOKUP($B49,'Multi_Rent'!$B$2:$R$139,17,FALSE)="","",VLOOKUP($B49,'Multi_Rent'!$B$2:$R$139,17,FALSE))</f>
        <v>12.8907545403818</v>
      </c>
      <c r="AH49" s="23">
        <f>IF(VLOOKUP($B49,'Multi_Sharpe'!$B$2:$R$139,17,FALSE)&gt;0,VLOOKUP($B49,'Multi_Sharpe'!$B$2:$R$139,17,FALSE)," ")</f>
        <v>0.695697281244648</v>
      </c>
    </row>
    <row r="50" ht="15" customHeight="1">
      <c r="A50" t="s" s="10">
        <v>761</v>
      </c>
      <c r="B50" t="s" s="10">
        <v>762</v>
      </c>
      <c r="C50" s="23">
        <f>IF(VLOOKUP($B50,'Multi_Rent'!$B$2:$R$139,2,FALSE)="","",VLOOKUP($B50,'Multi_Rent'!$B$2:$R$139,2,FALSE))</f>
        <v>10.9034531715369</v>
      </c>
      <c r="D50" s="23">
        <f>IF(VLOOKUP($B50,'Multi_Sharpe'!$B$2:$R$139,2,FALSE)&gt;0,VLOOKUP($B50,'Multi_Sharpe'!$B$2:$R$139,2,FALSE)," ")</f>
        <v>0.534963340148062</v>
      </c>
      <c r="E50" s="23">
        <f>IF(VLOOKUP($B50,'Multi_Rent'!$B$2:$R$139,3,FALSE)="","",VLOOKUP($B50,'Multi_Rent'!$B$2:$R$139,3,FALSE))</f>
        <v>9.28714064152245</v>
      </c>
      <c r="F50" s="23">
        <f>IF(VLOOKUP($B50,'Multi_Sharpe'!$B$2:$R$139,3,FALSE)&gt;0,VLOOKUP($B50,'Multi_Sharpe'!$B$2:$R$139,3,FALSE)," ")</f>
        <v>0.279277317357911</v>
      </c>
      <c r="G50" s="23">
        <f>IF(VLOOKUP($B50,'Multi_Rent'!$B$2:$R$139,4,FALSE)="","",VLOOKUP($B50,'Multi_Rent'!$B$2:$R$139,4,FALSE))</f>
        <v>8.14516630299538</v>
      </c>
      <c r="H50" s="23">
        <f>IF(VLOOKUP($B50,'Multi_Sharpe'!$B$2:$R$139,4,FALSE)&gt;0,VLOOKUP($B50,'Multi_Sharpe'!$B$2:$R$139,4,FALSE)," ")</f>
        <v>0.0235841636328647</v>
      </c>
      <c r="I50" s="23">
        <f>IF(VLOOKUP($B50,'Multi_Rent'!$B$2:$R$139,5,FALSE)="","",VLOOKUP($B50,'Multi_Rent'!$B$2:$R$139,5,FALSE))</f>
        <v>0.394262587304706</v>
      </c>
      <c r="J50" t="s" s="26">
        <f>IF(VLOOKUP($B50,'Multi_Sharpe'!$B$2:$R$139,5,FALSE)&gt;0,VLOOKUP($B50,'Multi_Sharpe'!$B$2:$R$139,5,FALSE)," ")</f>
        <v>361</v>
      </c>
      <c r="K50" s="23">
        <f>IF(VLOOKUP($B50,'Multi_Rent'!$B$2:$R$139,6,FALSE)="","",VLOOKUP($B50,'Multi_Rent'!$B$2:$R$139,6,FALSE))</f>
        <v>3.51058899949426</v>
      </c>
      <c r="L50" t="s" s="26">
        <f>IF(VLOOKUP($B50,'Multi_Sharpe'!$B$2:$R$139,6,FALSE)&gt;0,VLOOKUP($B50,'Multi_Sharpe'!$B$2:$R$139,6,FALSE)," ")</f>
        <v>361</v>
      </c>
      <c r="M50" s="23">
        <f>IF(VLOOKUP($B50,'Multi_Rent'!$B$2:$R$139,7,FALSE)="","",VLOOKUP($B50,'Multi_Rent'!$B$2:$R$139,7,FALSE))</f>
        <v>3.60953677208089</v>
      </c>
      <c r="N50" t="s" s="26">
        <f>IF(VLOOKUP($B50,'Multi_Sharpe'!$B$2:$R$139,7,FALSE)&gt;0,VLOOKUP($B50,'Multi_Sharpe'!$B$2:$R$139,7,FALSE)," ")</f>
        <v>361</v>
      </c>
      <c r="O50" s="23">
        <f>IF(VLOOKUP($B50,'Multi_Rent'!$B$2:$R$139,8,FALSE)="","",VLOOKUP($B50,'Multi_Rent'!$B$2:$R$139,8,FALSE))</f>
        <v>5.24745914429425</v>
      </c>
      <c r="P50" s="23">
        <f>IF(VLOOKUP($B50,'Multi_Sharpe'!$B$2:$R$139,8,FALSE)&gt;0,VLOOKUP($B50,'Multi_Sharpe'!$B$2:$R$139,8,FALSE)," ")</f>
        <v>0.0192349879998147</v>
      </c>
      <c r="Q50" s="23">
        <f>IF(VLOOKUP($B50,'Multi_Rent'!$B$2:$R$139,9,FALSE)="","",VLOOKUP($B50,'Multi_Rent'!$B$2:$R$139,9,FALSE))</f>
        <v>6.29102787443854</v>
      </c>
      <c r="R50" s="23">
        <f>IF(VLOOKUP($B50,'Multi_Sharpe'!$B$2:$R$139,9,FALSE)&gt;0,VLOOKUP($B50,'Multi_Sharpe'!$B$2:$R$139,9,FALSE)," ")</f>
        <v>0.150430903604029</v>
      </c>
      <c r="S50" s="23">
        <f>IF(VLOOKUP($B50,'Multi_Rent'!$B$2:$R$139,10,FALSE)="","",VLOOKUP($B50,'Multi_Rent'!$B$2:$R$139,10,FALSE))</f>
        <v>7.34121010464732</v>
      </c>
      <c r="T50" s="23">
        <f>IF(VLOOKUP($B50,'Multi_Sharpe'!$B$2:$R$139,10,FALSE)&gt;0,VLOOKUP($B50,'Multi_Sharpe'!$B$2:$R$139,10,FALSE)," ")</f>
        <v>0.271981568696415</v>
      </c>
      <c r="U50" s="23">
        <f>IF(VLOOKUP($B50,'Multi_Rent'!$B$2:$R$139,11,FALSE)="","",VLOOKUP($B50,'Multi_Rent'!$B$2:$R$139,11,FALSE))</f>
        <v>6.58604789891786</v>
      </c>
      <c r="V50" s="23">
        <f>IF(VLOOKUP($B50,'Multi_Sharpe'!$B$2:$R$139,11,FALSE)&gt;0,VLOOKUP($B50,'Multi_Sharpe'!$B$2:$R$139,11,FALSE)," ")</f>
        <v>0.211314221801232</v>
      </c>
      <c r="W50" s="23">
        <f>IF(VLOOKUP($B50,'Multi_Rent'!$B$2:$R$139,12,FALSE)="","",VLOOKUP($B50,'Multi_Rent'!$B$2:$R$139,12,FALSE))</f>
        <v>6.69965415698568</v>
      </c>
      <c r="X50" s="23">
        <f>IF(VLOOKUP($B50,'Multi_Sharpe'!$B$2:$R$139,12,FALSE)&gt;0,VLOOKUP($B50,'Multi_Sharpe'!$B$2:$R$139,12,FALSE)," ")</f>
        <v>0.210320521250486</v>
      </c>
      <c r="Y50" s="23">
        <f>IF(VLOOKUP($B50,'Multi_Rent'!$B$2:$R$139,13,FALSE)="","",VLOOKUP($B50,'Multi_Rent'!$B$2:$R$139,13,FALSE))</f>
        <v>7.65008973423829</v>
      </c>
      <c r="Z50" s="23">
        <f>IF(VLOOKUP($B50,'Multi_Sharpe'!$B$2:$R$139,13,FALSE)&gt;0,VLOOKUP($B50,'Multi_Sharpe'!$B$2:$R$139,13,FALSE)," ")</f>
        <v>0.268754569001044</v>
      </c>
      <c r="AA50" s="23">
        <f>IF(VLOOKUP($B50,'Multi_Rent'!$B$2:$R$139,14,FALSE)="","",VLOOKUP($B50,'Multi_Rent'!$B$2:$R$139,14,FALSE))</f>
        <v>7.62423337562641</v>
      </c>
      <c r="AB50" s="23">
        <f>IF(VLOOKUP($B50,'Multi_Sharpe'!$B$2:$R$139,14,FALSE)&gt;0,VLOOKUP($B50,'Multi_Sharpe'!$B$2:$R$139,14,FALSE)," ")</f>
        <v>0.222737962115645</v>
      </c>
      <c r="AC50" s="23">
        <f>IF(VLOOKUP($B50,'Multi_Rent'!$B$2:$R$139,15,FALSE)="","",VLOOKUP($B50,'Multi_Rent'!$B$2:$R$139,15,FALSE))</f>
        <v>8.59427397443371</v>
      </c>
      <c r="AD50" s="23">
        <f>IF(VLOOKUP($B50,'Multi_Sharpe'!$B$2:$R$139,15,FALSE)&gt;0,VLOOKUP($B50,'Multi_Sharpe'!$B$2:$R$139,15,FALSE)," ")</f>
        <v>0.257267741636764</v>
      </c>
      <c r="AE50" s="23">
        <f>IF(VLOOKUP($B50,'Multi_Rent'!$B$2:$R$139,16,FALSE)="","",VLOOKUP($B50,'Multi_Rent'!$B$2:$R$139,16,FALSE))</f>
        <v>10.125452199185</v>
      </c>
      <c r="AF50" s="23">
        <f>IF(VLOOKUP($B50,'Multi_Sharpe'!$B$2:$R$139,16,FALSE)&gt;0,VLOOKUP($B50,'Multi_Sharpe'!$B$2:$R$139,16,FALSE)," ")</f>
        <v>0.333356215341502</v>
      </c>
      <c r="AG50" s="23">
        <f>IF(VLOOKUP($B50,'Multi_Rent'!$B$2:$R$139,17,FALSE)="","",VLOOKUP($B50,'Multi_Rent'!$B$2:$R$139,17,FALSE))</f>
        <v>17.6725618370023</v>
      </c>
      <c r="AH50" s="23">
        <f>IF(VLOOKUP($B50,'Multi_Sharpe'!$B$2:$R$139,17,FALSE)&gt;0,VLOOKUP($B50,'Multi_Sharpe'!$B$2:$R$139,17,FALSE)," ")</f>
        <v>1.8433537935465</v>
      </c>
    </row>
    <row r="51" ht="15" customHeight="1">
      <c r="A51" t="s" s="10">
        <v>763</v>
      </c>
      <c r="B51" t="s" s="10">
        <v>764</v>
      </c>
      <c r="C51" s="23">
        <f>IF(VLOOKUP($B51,'Multi_Rent'!$B$2:$R$139,2,FALSE)="","",VLOOKUP($B51,'Multi_Rent'!$B$2:$R$139,2,FALSE))</f>
        <v>10.7056444571224</v>
      </c>
      <c r="D51" s="23">
        <f>IF(VLOOKUP($B51,'Multi_Sharpe'!$B$2:$R$139,2,FALSE)&gt;0,VLOOKUP($B51,'Multi_Sharpe'!$B$2:$R$139,2,FALSE)," ")</f>
        <v>0.618733094119135</v>
      </c>
      <c r="E51" s="23">
        <f>IF(VLOOKUP($B51,'Multi_Rent'!$B$2:$R$139,3,FALSE)="","",VLOOKUP($B51,'Multi_Rent'!$B$2:$R$139,3,FALSE))</f>
        <v>10.0283322807494</v>
      </c>
      <c r="F51" s="23">
        <f>IF(VLOOKUP($B51,'Multi_Sharpe'!$B$2:$R$139,3,FALSE)&gt;0,VLOOKUP($B51,'Multi_Sharpe'!$B$2:$R$139,3,FALSE)," ")</f>
        <v>0.6239357169277781</v>
      </c>
      <c r="G51" s="23">
        <f>IF(VLOOKUP($B51,'Multi_Rent'!$B$2:$R$139,4,FALSE)="","",VLOOKUP($B51,'Multi_Rent'!$B$2:$R$139,4,FALSE))</f>
        <v>9.87055909100985</v>
      </c>
      <c r="H51" s="23">
        <f>IF(VLOOKUP($B51,'Multi_Sharpe'!$B$2:$R$139,4,FALSE)&gt;0,VLOOKUP($B51,'Multi_Sharpe'!$B$2:$R$139,4,FALSE)," ")</f>
        <v>0.500877349378005</v>
      </c>
      <c r="I51" s="23">
        <f>IF(VLOOKUP($B51,'Multi_Rent'!$B$2:$R$139,5,FALSE)="","",VLOOKUP($B51,'Multi_Rent'!$B$2:$R$139,5,FALSE))</f>
        <v>5.92072896969984</v>
      </c>
      <c r="J51" t="s" s="26">
        <f>IF(VLOOKUP($B51,'Multi_Sharpe'!$B$2:$R$139,5,FALSE)&gt;0,VLOOKUP($B51,'Multi_Sharpe'!$B$2:$R$139,5,FALSE)," ")</f>
        <v>361</v>
      </c>
      <c r="K51" s="23">
        <f>IF(VLOOKUP($B51,'Multi_Rent'!$B$2:$R$139,6,FALSE)="","",VLOOKUP($B51,'Multi_Rent'!$B$2:$R$139,6,FALSE))</f>
        <v>7.56259550383349</v>
      </c>
      <c r="L51" s="23">
        <f>IF(VLOOKUP($B51,'Multi_Sharpe'!$B$2:$R$139,6,FALSE)&gt;0,VLOOKUP($B51,'Multi_Sharpe'!$B$2:$R$139,6,FALSE)," ")</f>
        <v>0.306102411125554</v>
      </c>
      <c r="M51" s="23">
        <f>IF(VLOOKUP($B51,'Multi_Rent'!$B$2:$R$139,7,FALSE)="","",VLOOKUP($B51,'Multi_Rent'!$B$2:$R$139,7,FALSE))</f>
        <v>6.19084725011143</v>
      </c>
      <c r="N51" s="23">
        <f>IF(VLOOKUP($B51,'Multi_Sharpe'!$B$2:$R$139,7,FALSE)&gt;0,VLOOKUP($B51,'Multi_Sharpe'!$B$2:$R$139,7,FALSE)," ")</f>
        <v>0.140404651937073</v>
      </c>
      <c r="O51" s="23">
        <f>IF(VLOOKUP($B51,'Multi_Rent'!$B$2:$R$139,8,FALSE)="","",VLOOKUP($B51,'Multi_Rent'!$B$2:$R$139,8,FALSE))</f>
        <v>7.45220159517677</v>
      </c>
      <c r="P51" s="23">
        <f>IF(VLOOKUP($B51,'Multi_Sharpe'!$B$2:$R$139,8,FALSE)&gt;0,VLOOKUP($B51,'Multi_Sharpe'!$B$2:$R$139,8,FALSE)," ")</f>
        <v>0.462353911351656</v>
      </c>
      <c r="Q51" s="23">
        <f>IF(VLOOKUP($B51,'Multi_Rent'!$B$2:$R$139,9,FALSE)="","",VLOOKUP($B51,'Multi_Rent'!$B$2:$R$139,9,FALSE))</f>
        <v>6.06990871270341</v>
      </c>
      <c r="R51" s="23">
        <f>IF(VLOOKUP($B51,'Multi_Sharpe'!$B$2:$R$139,9,FALSE)&gt;0,VLOOKUP($B51,'Multi_Sharpe'!$B$2:$R$139,9,FALSE)," ")</f>
        <v>0.273611056140764</v>
      </c>
      <c r="S51" s="23">
        <f>IF(VLOOKUP($B51,'Multi_Rent'!$B$2:$R$139,10,FALSE)="","",VLOOKUP($B51,'Multi_Rent'!$B$2:$R$139,10,FALSE))</f>
        <v>7.11538509337144</v>
      </c>
      <c r="T51" s="23">
        <f>IF(VLOOKUP($B51,'Multi_Sharpe'!$B$2:$R$139,10,FALSE)&gt;0,VLOOKUP($B51,'Multi_Sharpe'!$B$2:$R$139,10,FALSE)," ")</f>
        <v>0.541113695978189</v>
      </c>
      <c r="U51" s="23">
        <f>IF(VLOOKUP($B51,'Multi_Rent'!$B$2:$R$139,11,FALSE)="","",VLOOKUP($B51,'Multi_Rent'!$B$2:$R$139,11,FALSE))</f>
        <v>6.72443825089077</v>
      </c>
      <c r="V51" s="23">
        <f>IF(VLOOKUP($B51,'Multi_Sharpe'!$B$2:$R$139,11,FALSE)&gt;0,VLOOKUP($B51,'Multi_Sharpe'!$B$2:$R$139,11,FALSE)," ")</f>
        <v>0.480588239759725</v>
      </c>
      <c r="W51" s="23">
        <f>IF(VLOOKUP($B51,'Multi_Rent'!$B$2:$R$139,12,FALSE)="","",VLOOKUP($B51,'Multi_Rent'!$B$2:$R$139,12,FALSE))</f>
        <v>6.41094278154657</v>
      </c>
      <c r="X51" s="23">
        <f>IF(VLOOKUP($B51,'Multi_Sharpe'!$B$2:$R$139,12,FALSE)&gt;0,VLOOKUP($B51,'Multi_Sharpe'!$B$2:$R$139,12,FALSE)," ")</f>
        <v>0.391576365825168</v>
      </c>
      <c r="Y51" s="23">
        <f>IF(VLOOKUP($B51,'Multi_Rent'!$B$2:$R$139,13,FALSE)="","",VLOOKUP($B51,'Multi_Rent'!$B$2:$R$139,13,FALSE))</f>
        <v>7.01706165885159</v>
      </c>
      <c r="Z51" s="23">
        <f>IF(VLOOKUP($B51,'Multi_Sharpe'!$B$2:$R$139,13,FALSE)&gt;0,VLOOKUP($B51,'Multi_Sharpe'!$B$2:$R$139,13,FALSE)," ")</f>
        <v>0.448562833308924</v>
      </c>
      <c r="AA51" s="23">
        <f>IF(VLOOKUP($B51,'Multi_Rent'!$B$2:$R$139,14,FALSE)="","",VLOOKUP($B51,'Multi_Rent'!$B$2:$R$139,14,FALSE))</f>
        <v>7.34637347162186</v>
      </c>
      <c r="AB51" s="23">
        <f>IF(VLOOKUP($B51,'Multi_Sharpe'!$B$2:$R$139,14,FALSE)&gt;0,VLOOKUP($B51,'Multi_Sharpe'!$B$2:$R$139,14,FALSE)," ")</f>
        <v>0.419503739868252</v>
      </c>
      <c r="AC51" s="23">
        <f>IF(VLOOKUP($B51,'Multi_Rent'!$B$2:$R$139,15,FALSE)="","",VLOOKUP($B51,'Multi_Rent'!$B$2:$R$139,15,FALSE))</f>
        <v>8.01036040951082</v>
      </c>
      <c r="AD51" s="23">
        <f>IF(VLOOKUP($B51,'Multi_Sharpe'!$B$2:$R$139,15,FALSE)&gt;0,VLOOKUP($B51,'Multi_Sharpe'!$B$2:$R$139,15,FALSE)," ")</f>
        <v>0.422645252077988</v>
      </c>
      <c r="AE51" s="23">
        <f>IF(VLOOKUP($B51,'Multi_Rent'!$B$2:$R$139,16,FALSE)="","",VLOOKUP($B51,'Multi_Rent'!$B$2:$R$139,16,FALSE))</f>
        <v>7.37438907078143</v>
      </c>
      <c r="AF51" s="23">
        <f>IF(VLOOKUP($B51,'Multi_Sharpe'!$B$2:$R$139,16,FALSE)&gt;0,VLOOKUP($B51,'Multi_Sharpe'!$B$2:$R$139,16,FALSE)," ")</f>
        <v>0.177606220706748</v>
      </c>
      <c r="AG51" s="23">
        <f>IF(VLOOKUP($B51,'Multi_Rent'!$B$2:$R$139,17,FALSE)="","",VLOOKUP($B51,'Multi_Rent'!$B$2:$R$139,17,FALSE))</f>
        <v>9.873960903511311</v>
      </c>
      <c r="AH51" s="23">
        <f>IF(VLOOKUP($B51,'Multi_Sharpe'!$B$2:$R$139,17,FALSE)&gt;0,VLOOKUP($B51,'Multi_Sharpe'!$B$2:$R$139,17,FALSE)," ")</f>
        <v>0.7005856046839239</v>
      </c>
    </row>
    <row r="52" ht="15" customHeight="1">
      <c r="A52" t="s" s="10">
        <v>765</v>
      </c>
      <c r="B52" t="s" s="10">
        <v>766</v>
      </c>
      <c r="C52" s="23">
        <f>IF(VLOOKUP($B52,'Multi_Rent'!$B$2:$R$139,2,FALSE)="","",VLOOKUP($B52,'Multi_Rent'!$B$2:$R$139,2,FALSE))</f>
        <v>10.6940878842999</v>
      </c>
      <c r="D52" s="23">
        <f>IF(VLOOKUP($B52,'Multi_Sharpe'!$B$2:$R$139,2,FALSE)&gt;0,VLOOKUP($B52,'Multi_Sharpe'!$B$2:$R$139,2,FALSE)," ")</f>
        <v>0.351617147342303</v>
      </c>
      <c r="E52" s="23">
        <f>IF(VLOOKUP($B52,'Multi_Rent'!$B$2:$R$139,3,FALSE)="","",VLOOKUP($B52,'Multi_Rent'!$B$2:$R$139,3,FALSE))</f>
        <v>10.0627743104468</v>
      </c>
      <c r="F52" s="23">
        <f>IF(VLOOKUP($B52,'Multi_Sharpe'!$B$2:$R$139,3,FALSE)&gt;0,VLOOKUP($B52,'Multi_Sharpe'!$B$2:$R$139,3,FALSE)," ")</f>
        <v>0.361256983795251</v>
      </c>
      <c r="G52" s="23">
        <f>IF(VLOOKUP($B52,'Multi_Rent'!$B$2:$R$139,4,FALSE)="","",VLOOKUP($B52,'Multi_Rent'!$B$2:$R$139,4,FALSE))</f>
        <v>9.50868961952875</v>
      </c>
      <c r="H52" s="23">
        <f>IF(VLOOKUP($B52,'Multi_Sharpe'!$B$2:$R$139,4,FALSE)&gt;0,VLOOKUP($B52,'Multi_Sharpe'!$B$2:$R$139,4,FALSE)," ")</f>
        <v>0.397177667559615</v>
      </c>
      <c r="I52" s="23">
        <f>IF(VLOOKUP($B52,'Multi_Rent'!$B$2:$R$139,5,FALSE)="","",VLOOKUP($B52,'Multi_Rent'!$B$2:$R$139,5,FALSE))</f>
        <v>4.77076239834895</v>
      </c>
      <c r="J52" t="s" s="26">
        <f>IF(VLOOKUP($B52,'Multi_Sharpe'!$B$2:$R$139,5,FALSE)&gt;0,VLOOKUP($B52,'Multi_Sharpe'!$B$2:$R$139,5,FALSE)," ")</f>
        <v>361</v>
      </c>
      <c r="K52" s="23">
        <f>IF(VLOOKUP($B52,'Multi_Rent'!$B$2:$R$139,6,FALSE)="","",VLOOKUP($B52,'Multi_Rent'!$B$2:$R$139,6,FALSE))</f>
        <v>8.03503779667005</v>
      </c>
      <c r="L52" s="23">
        <f>IF(VLOOKUP($B52,'Multi_Sharpe'!$B$2:$R$139,6,FALSE)&gt;0,VLOOKUP($B52,'Multi_Sharpe'!$B$2:$R$139,6,FALSE)," ")</f>
        <v>0.281082458027128</v>
      </c>
      <c r="M52" s="23">
        <f>IF(VLOOKUP($B52,'Multi_Rent'!$B$2:$R$139,7,FALSE)="","",VLOOKUP($B52,'Multi_Rent'!$B$2:$R$139,7,FALSE))</f>
        <v>6.07139000207291</v>
      </c>
      <c r="N52" s="23">
        <f>IF(VLOOKUP($B52,'Multi_Sharpe'!$B$2:$R$139,7,FALSE)&gt;0,VLOOKUP($B52,'Multi_Sharpe'!$B$2:$R$139,7,FALSE)," ")</f>
        <v>0.0824379120502572</v>
      </c>
      <c r="O52" s="23">
        <f>IF(VLOOKUP($B52,'Multi_Rent'!$B$2:$R$139,8,FALSE)="","",VLOOKUP($B52,'Multi_Rent'!$B$2:$R$139,8,FALSE))</f>
        <v>8.598467770423211</v>
      </c>
      <c r="P52" s="23">
        <f>IF(VLOOKUP($B52,'Multi_Sharpe'!$B$2:$R$139,8,FALSE)&gt;0,VLOOKUP($B52,'Multi_Sharpe'!$B$2:$R$139,8,FALSE)," ")</f>
        <v>0.468528155003777</v>
      </c>
      <c r="Q52" s="23">
        <f>IF(VLOOKUP($B52,'Multi_Rent'!$B$2:$R$139,9,FALSE)="","",VLOOKUP($B52,'Multi_Rent'!$B$2:$R$139,9,FALSE))</f>
        <v>6.33236400106674</v>
      </c>
      <c r="R52" s="23">
        <f>IF(VLOOKUP($B52,'Multi_Sharpe'!$B$2:$R$139,9,FALSE)&gt;0,VLOOKUP($B52,'Multi_Sharpe'!$B$2:$R$139,9,FALSE)," ")</f>
        <v>0.209921924930797</v>
      </c>
      <c r="S52" s="23">
        <f>IF(VLOOKUP($B52,'Multi_Rent'!$B$2:$R$139,10,FALSE)="","",VLOOKUP($B52,'Multi_Rent'!$B$2:$R$139,10,FALSE))</f>
        <v>8.75205116434503</v>
      </c>
      <c r="T52" s="23">
        <f>IF(VLOOKUP($B52,'Multi_Sharpe'!$B$2:$R$139,10,FALSE)&gt;0,VLOOKUP($B52,'Multi_Sharpe'!$B$2:$R$139,10,FALSE)," ")</f>
        <v>0.54944521985922</v>
      </c>
      <c r="U52" s="23">
        <f>IF(VLOOKUP($B52,'Multi_Rent'!$B$2:$R$139,11,FALSE)="","",VLOOKUP($B52,'Multi_Rent'!$B$2:$R$139,11,FALSE))</f>
        <v>5.83969782263982</v>
      </c>
      <c r="V52" s="23">
        <f>IF(VLOOKUP($B52,'Multi_Sharpe'!$B$2:$R$139,11,FALSE)&gt;0,VLOOKUP($B52,'Multi_Sharpe'!$B$2:$R$139,11,FALSE)," ")</f>
        <v>0.180089760378003</v>
      </c>
      <c r="W52" s="23">
        <f>IF(VLOOKUP($B52,'Multi_Rent'!$B$2:$R$139,12,FALSE)="","",VLOOKUP($B52,'Multi_Rent'!$B$2:$R$139,12,FALSE))</f>
        <v>3.89207412947845</v>
      </c>
      <c r="X52" t="s" s="26">
        <f>IF(VLOOKUP($B52,'Multi_Sharpe'!$B$2:$R$139,12,FALSE)&gt;0,VLOOKUP($B52,'Multi_Sharpe'!$B$2:$R$139,12,FALSE)," ")</f>
        <v>361</v>
      </c>
      <c r="Y52" s="23">
        <f>IF(VLOOKUP($B52,'Multi_Rent'!$B$2:$R$139,13,FALSE)="","",VLOOKUP($B52,'Multi_Rent'!$B$2:$R$139,13,FALSE))</f>
        <v>5.08089928602449</v>
      </c>
      <c r="Z52" s="23">
        <f>IF(VLOOKUP($B52,'Multi_Sharpe'!$B$2:$R$139,13,FALSE)&gt;0,VLOOKUP($B52,'Multi_Sharpe'!$B$2:$R$139,13,FALSE)," ")</f>
        <v>0.0490271122869605</v>
      </c>
      <c r="AA52" s="23">
        <f>IF(VLOOKUP($B52,'Multi_Rent'!$B$2:$R$139,14,FALSE)="","",VLOOKUP($B52,'Multi_Rent'!$B$2:$R$139,14,FALSE))</f>
        <v>6.23489517447051</v>
      </c>
      <c r="AB52" s="23">
        <f>IF(VLOOKUP($B52,'Multi_Sharpe'!$B$2:$R$139,14,FALSE)&gt;0,VLOOKUP($B52,'Multi_Sharpe'!$B$2:$R$139,14,FALSE)," ")</f>
        <v>0.131950997529676</v>
      </c>
      <c r="AC52" s="23">
        <f>IF(VLOOKUP($B52,'Multi_Rent'!$B$2:$R$139,15,FALSE)="","",VLOOKUP($B52,'Multi_Rent'!$B$2:$R$139,15,FALSE))</f>
        <v>8.897815641270229</v>
      </c>
      <c r="AD52" s="23">
        <f>IF(VLOOKUP($B52,'Multi_Sharpe'!$B$2:$R$139,15,FALSE)&gt;0,VLOOKUP($B52,'Multi_Sharpe'!$B$2:$R$139,15,FALSE)," ")</f>
        <v>0.364473785258444</v>
      </c>
      <c r="AE52" s="23">
        <f>IF(VLOOKUP($B52,'Multi_Rent'!$B$2:$R$139,16,FALSE)="","",VLOOKUP($B52,'Multi_Rent'!$B$2:$R$139,16,FALSE))</f>
        <v>7.52962075552788</v>
      </c>
      <c r="AF52" s="23">
        <f>IF(VLOOKUP($B52,'Multi_Sharpe'!$B$2:$R$139,16,FALSE)&gt;0,VLOOKUP($B52,'Multi_Sharpe'!$B$2:$R$139,16,FALSE)," ")</f>
        <v>0.130364107449473</v>
      </c>
      <c r="AG52" s="23">
        <f>IF(VLOOKUP($B52,'Multi_Rent'!$B$2:$R$139,17,FALSE)="","",VLOOKUP($B52,'Multi_Rent'!$B$2:$R$139,17,FALSE))</f>
        <v>10.8876982498518</v>
      </c>
      <c r="AH52" s="23">
        <f>IF(VLOOKUP($B52,'Multi_Sharpe'!$B$2:$R$139,17,FALSE)&gt;0,VLOOKUP($B52,'Multi_Sharpe'!$B$2:$R$139,17,FALSE)," ")</f>
        <v>0.462723137169182</v>
      </c>
    </row>
    <row r="53" ht="15" customHeight="1">
      <c r="A53" t="s" s="10">
        <v>767</v>
      </c>
      <c r="B53" t="s" s="10">
        <v>768</v>
      </c>
      <c r="C53" s="23">
        <f>IF(VLOOKUP($B53,'Multi_Rent'!$B$2:$R$139,2,FALSE)="","",VLOOKUP($B53,'Multi_Rent'!$B$2:$R$139,2,FALSE))</f>
        <v>10.6184489230456</v>
      </c>
      <c r="D53" s="23">
        <f>IF(VLOOKUP($B53,'Multi_Sharpe'!$B$2:$R$139,2,FALSE)&gt;0,VLOOKUP($B53,'Multi_Sharpe'!$B$2:$R$139,2,FALSE)," ")</f>
        <v>0.434993924395618</v>
      </c>
      <c r="E53" s="23">
        <f>IF(VLOOKUP($B53,'Multi_Rent'!$B$2:$R$139,3,FALSE)="","",VLOOKUP($B53,'Multi_Rent'!$B$2:$R$139,3,FALSE))</f>
        <v>9.62118919524397</v>
      </c>
      <c r="F53" s="23">
        <f>IF(VLOOKUP($B53,'Multi_Sharpe'!$B$2:$R$139,3,FALSE)&gt;0,VLOOKUP($B53,'Multi_Sharpe'!$B$2:$R$139,3,FALSE)," ")</f>
        <v>0.361893484815401</v>
      </c>
      <c r="G53" s="23">
        <f>IF(VLOOKUP($B53,'Multi_Rent'!$B$2:$R$139,4,FALSE)="","",VLOOKUP($B53,'Multi_Rent'!$B$2:$R$139,4,FALSE))</f>
        <v>8.775119302148321</v>
      </c>
      <c r="H53" s="23">
        <f>IF(VLOOKUP($B53,'Multi_Sharpe'!$B$2:$R$139,4,FALSE)&gt;0,VLOOKUP($B53,'Multi_Sharpe'!$B$2:$R$139,4,FALSE)," ")</f>
        <v>0.149376501821804</v>
      </c>
      <c r="I53" s="23">
        <f>IF(VLOOKUP($B53,'Multi_Rent'!$B$2:$R$139,5,FALSE)="","",VLOOKUP($B53,'Multi_Rent'!$B$2:$R$139,5,FALSE))</f>
        <v>2.50143674573491</v>
      </c>
      <c r="J53" t="s" s="26">
        <f>IF(VLOOKUP($B53,'Multi_Sharpe'!$B$2:$R$139,5,FALSE)&gt;0,VLOOKUP($B53,'Multi_Sharpe'!$B$2:$R$139,5,FALSE)," ")</f>
        <v>361</v>
      </c>
      <c r="K53" s="23">
        <f>IF(VLOOKUP($B53,'Multi_Rent'!$B$2:$R$139,6,FALSE)="","",VLOOKUP($B53,'Multi_Rent'!$B$2:$R$139,6,FALSE))</f>
        <v>6.5640364150626</v>
      </c>
      <c r="L53" s="23">
        <f>IF(VLOOKUP($B53,'Multi_Sharpe'!$B$2:$R$139,6,FALSE)&gt;0,VLOOKUP($B53,'Multi_Sharpe'!$B$2:$R$139,6,FALSE)," ")</f>
        <v>0.0487531554386085</v>
      </c>
      <c r="M53" s="23">
        <f>IF(VLOOKUP($B53,'Multi_Rent'!$B$2:$R$139,7,FALSE)="","",VLOOKUP($B53,'Multi_Rent'!$B$2:$R$139,7,FALSE))</f>
        <v>6.33770249835617</v>
      </c>
      <c r="N53" s="23">
        <f>IF(VLOOKUP($B53,'Multi_Sharpe'!$B$2:$R$139,7,FALSE)&gt;0,VLOOKUP($B53,'Multi_Sharpe'!$B$2:$R$139,7,FALSE)," ")</f>
        <v>0.0878221457097922</v>
      </c>
      <c r="O53" s="23">
        <f>IF(VLOOKUP($B53,'Multi_Rent'!$B$2:$R$139,8,FALSE)="","",VLOOKUP($B53,'Multi_Rent'!$B$2:$R$139,8,FALSE))</f>
        <v>8.319929751124519</v>
      </c>
      <c r="P53" s="23">
        <f>IF(VLOOKUP($B53,'Multi_Sharpe'!$B$2:$R$139,8,FALSE)&gt;0,VLOOKUP($B53,'Multi_Sharpe'!$B$2:$R$139,8,FALSE)," ")</f>
        <v>0.330509020254183</v>
      </c>
      <c r="Q53" s="23">
        <f>IF(VLOOKUP($B53,'Multi_Rent'!$B$2:$R$139,9,FALSE)="","",VLOOKUP($B53,'Multi_Rent'!$B$2:$R$139,9,FALSE))</f>
        <v>7.66814050837259</v>
      </c>
      <c r="R53" s="23">
        <f>IF(VLOOKUP($B53,'Multi_Sharpe'!$B$2:$R$139,9,FALSE)&gt;0,VLOOKUP($B53,'Multi_Sharpe'!$B$2:$R$139,9,FALSE)," ")</f>
        <v>0.305789501627799</v>
      </c>
      <c r="S53" s="23">
        <f>IF(VLOOKUP($B53,'Multi_Rent'!$B$2:$R$139,10,FALSE)="","",VLOOKUP($B53,'Multi_Rent'!$B$2:$R$139,10,FALSE))</f>
        <v>8.846441396213219</v>
      </c>
      <c r="T53" s="23">
        <f>IF(VLOOKUP($B53,'Multi_Sharpe'!$B$2:$R$139,10,FALSE)&gt;0,VLOOKUP($B53,'Multi_Sharpe'!$B$2:$R$139,10,FALSE)," ")</f>
        <v>0.457660448236243</v>
      </c>
      <c r="U53" s="23">
        <f>IF(VLOOKUP($B53,'Multi_Rent'!$B$2:$R$139,11,FALSE)="","",VLOOKUP($B53,'Multi_Rent'!$B$2:$R$139,11,FALSE))</f>
        <v>7.59655135573707</v>
      </c>
      <c r="V53" s="23">
        <f>IF(VLOOKUP($B53,'Multi_Sharpe'!$B$2:$R$139,11,FALSE)&gt;0,VLOOKUP($B53,'Multi_Sharpe'!$B$2:$R$139,11,FALSE)," ")</f>
        <v>0.337348745493368</v>
      </c>
      <c r="W53" s="23">
        <f>IF(VLOOKUP($B53,'Multi_Rent'!$B$2:$R$139,12,FALSE)="","",VLOOKUP($B53,'Multi_Rent'!$B$2:$R$139,12,FALSE))</f>
        <v>5.20750386920599</v>
      </c>
      <c r="X53" s="23">
        <f>IF(VLOOKUP($B53,'Multi_Sharpe'!$B$2:$R$139,12,FALSE)&gt;0,VLOOKUP($B53,'Multi_Sharpe'!$B$2:$R$139,12,FALSE)," ")</f>
        <v>0.08253105175901169</v>
      </c>
      <c r="Y53" s="23">
        <f>IF(VLOOKUP($B53,'Multi_Rent'!$B$2:$R$139,13,FALSE)="","",VLOOKUP($B53,'Multi_Rent'!$B$2:$R$139,13,FALSE))</f>
        <v>6.15143157723761</v>
      </c>
      <c r="Z53" s="23">
        <f>IF(VLOOKUP($B53,'Multi_Sharpe'!$B$2:$R$139,13,FALSE)&gt;0,VLOOKUP($B53,'Multi_Sharpe'!$B$2:$R$139,13,FALSE)," ")</f>
        <v>0.143721254168188</v>
      </c>
      <c r="AA53" s="23">
        <f>IF(VLOOKUP($B53,'Multi_Rent'!$B$2:$R$139,14,FALSE)="","",VLOOKUP($B53,'Multi_Rent'!$B$2:$R$139,14,FALSE))</f>
        <v>5.03255192474943</v>
      </c>
      <c r="AB53" t="s" s="26">
        <f>IF(VLOOKUP($B53,'Multi_Sharpe'!$B$2:$R$139,14,FALSE)&gt;0,VLOOKUP($B53,'Multi_Sharpe'!$B$2:$R$139,14,FALSE)," ")</f>
        <v>361</v>
      </c>
      <c r="AC53" s="23">
        <f>IF(VLOOKUP($B53,'Multi_Rent'!$B$2:$R$139,15,FALSE)="","",VLOOKUP($B53,'Multi_Rent'!$B$2:$R$139,15,FALSE))</f>
        <v>5.55118193277453</v>
      </c>
      <c r="AD53" t="s" s="26">
        <f>IF(VLOOKUP($B53,'Multi_Sharpe'!$B$2:$R$139,15,FALSE)&gt;0,VLOOKUP($B53,'Multi_Sharpe'!$B$2:$R$139,15,FALSE)," ")</f>
        <v>361</v>
      </c>
      <c r="AE53" s="23">
        <f>IF(VLOOKUP($B53,'Multi_Rent'!$B$2:$R$139,16,FALSE)="","",VLOOKUP($B53,'Multi_Rent'!$B$2:$R$139,16,FALSE))</f>
        <v>6.00368944600431</v>
      </c>
      <c r="AF53" t="s" s="26">
        <f>IF(VLOOKUP($B53,'Multi_Sharpe'!$B$2:$R$139,16,FALSE)&gt;0,VLOOKUP($B53,'Multi_Sharpe'!$B$2:$R$139,16,FALSE)," ")</f>
        <v>361</v>
      </c>
      <c r="AG53" s="23">
        <f>IF(VLOOKUP($B53,'Multi_Rent'!$B$2:$R$139,17,FALSE)="","",VLOOKUP($B53,'Multi_Rent'!$B$2:$R$139,17,FALSE))</f>
        <v>12.4058966641745</v>
      </c>
      <c r="AH53" s="23">
        <f>IF(VLOOKUP($B53,'Multi_Sharpe'!$B$2:$R$139,17,FALSE)&gt;0,VLOOKUP($B53,'Multi_Sharpe'!$B$2:$R$139,17,FALSE)," ")</f>
        <v>0.691533301582026</v>
      </c>
    </row>
    <row r="54" ht="15" customHeight="1">
      <c r="A54" t="s" s="10">
        <v>769</v>
      </c>
      <c r="B54" t="s" s="10">
        <v>770</v>
      </c>
      <c r="C54" s="23">
        <f>IF(VLOOKUP($B54,'Multi_Rent'!$B$2:$R$139,2,FALSE)="","",VLOOKUP($B54,'Multi_Rent'!$B$2:$R$139,2,FALSE))</f>
        <v>10.572283168396</v>
      </c>
      <c r="D54" s="23">
        <f>IF(VLOOKUP($B54,'Multi_Sharpe'!$B$2:$R$139,2,FALSE)&gt;0,VLOOKUP($B54,'Multi_Sharpe'!$B$2:$R$139,2,FALSE)," ")</f>
        <v>0.464827979157878</v>
      </c>
      <c r="E54" s="23">
        <f>IF(VLOOKUP($B54,'Multi_Rent'!$B$2:$R$139,3,FALSE)="","",VLOOKUP($B54,'Multi_Rent'!$B$2:$R$139,3,FALSE))</f>
        <v>9.52723938283906</v>
      </c>
      <c r="F54" s="23">
        <f>IF(VLOOKUP($B54,'Multi_Sharpe'!$B$2:$R$139,3,FALSE)&gt;0,VLOOKUP($B54,'Multi_Sharpe'!$B$2:$R$139,3,FALSE)," ")</f>
        <v>0.372581325910245</v>
      </c>
      <c r="G54" s="23">
        <f>IF(VLOOKUP($B54,'Multi_Rent'!$B$2:$R$139,4,FALSE)="","",VLOOKUP($B54,'Multi_Rent'!$B$2:$R$139,4,FALSE))</f>
        <v>10.0507589926193</v>
      </c>
      <c r="H54" s="23">
        <f>IF(VLOOKUP($B54,'Multi_Sharpe'!$B$2:$R$139,4,FALSE)&gt;0,VLOOKUP($B54,'Multi_Sharpe'!$B$2:$R$139,4,FALSE)," ")</f>
        <v>0.6351945006262389</v>
      </c>
      <c r="I54" s="23">
        <f>IF(VLOOKUP($B54,'Multi_Rent'!$B$2:$R$139,5,FALSE)="","",VLOOKUP($B54,'Multi_Rent'!$B$2:$R$139,5,FALSE))</f>
        <v>5.6669964773032</v>
      </c>
      <c r="J54" t="s" s="26">
        <f>IF(VLOOKUP($B54,'Multi_Sharpe'!$B$2:$R$139,5,FALSE)&gt;0,VLOOKUP($B54,'Multi_Sharpe'!$B$2:$R$139,5,FALSE)," ")</f>
        <v>361</v>
      </c>
      <c r="K54" s="23">
        <f>IF(VLOOKUP($B54,'Multi_Rent'!$B$2:$R$139,6,FALSE)="","",VLOOKUP($B54,'Multi_Rent'!$B$2:$R$139,6,FALSE))</f>
        <v>8.382318792775671</v>
      </c>
      <c r="L54" s="23">
        <f>IF(VLOOKUP($B54,'Multi_Sharpe'!$B$2:$R$139,6,FALSE)&gt;0,VLOOKUP($B54,'Multi_Sharpe'!$B$2:$R$139,6,FALSE)," ")</f>
        <v>0.33571962027027</v>
      </c>
      <c r="M54" s="23">
        <f>IF(VLOOKUP($B54,'Multi_Rent'!$B$2:$R$139,7,FALSE)="","",VLOOKUP($B54,'Multi_Rent'!$B$2:$R$139,7,FALSE))</f>
        <v>9.227153468847391</v>
      </c>
      <c r="N54" s="23">
        <f>IF(VLOOKUP($B54,'Multi_Sharpe'!$B$2:$R$139,7,FALSE)&gt;0,VLOOKUP($B54,'Multi_Sharpe'!$B$2:$R$139,7,FALSE)," ")</f>
        <v>0.534210022324179</v>
      </c>
      <c r="O54" s="23">
        <f>IF(VLOOKUP($B54,'Multi_Rent'!$B$2:$R$139,8,FALSE)="","",VLOOKUP($B54,'Multi_Rent'!$B$2:$R$139,8,FALSE))</f>
        <v>9.69721922442646</v>
      </c>
      <c r="P54" s="23">
        <f>IF(VLOOKUP($B54,'Multi_Sharpe'!$B$2:$R$139,8,FALSE)&gt;0,VLOOKUP($B54,'Multi_Sharpe'!$B$2:$R$139,8,FALSE)," ")</f>
        <v>0.663730894421221</v>
      </c>
      <c r="Q54" s="23">
        <f>IF(VLOOKUP($B54,'Multi_Rent'!$B$2:$R$139,9,FALSE)="","",VLOOKUP($B54,'Multi_Rent'!$B$2:$R$139,9,FALSE))</f>
        <v>10.3971368930027</v>
      </c>
      <c r="R54" s="23">
        <f>IF(VLOOKUP($B54,'Multi_Sharpe'!$B$2:$R$139,9,FALSE)&gt;0,VLOOKUP($B54,'Multi_Sharpe'!$B$2:$R$139,9,FALSE)," ")</f>
        <v>0.7941880305954579</v>
      </c>
      <c r="S54" s="23">
        <f>IF(VLOOKUP($B54,'Multi_Rent'!$B$2:$R$139,10,FALSE)="","",VLOOKUP($B54,'Multi_Rent'!$B$2:$R$139,10,FALSE))</f>
        <v>13.4365057769817</v>
      </c>
      <c r="T54" s="23">
        <f>IF(VLOOKUP($B54,'Multi_Sharpe'!$B$2:$R$139,10,FALSE)&gt;0,VLOOKUP($B54,'Multi_Sharpe'!$B$2:$R$139,10,FALSE)," ")</f>
        <v>1.36740460102189</v>
      </c>
      <c r="U54" s="23">
        <f>IF(VLOOKUP($B54,'Multi_Rent'!$B$2:$R$139,11,FALSE)="","",VLOOKUP($B54,'Multi_Rent'!$B$2:$R$139,11,FALSE))</f>
        <v>11.6905126672149</v>
      </c>
      <c r="V54" s="23">
        <f>IF(VLOOKUP($B54,'Multi_Sharpe'!$B$2:$R$139,11,FALSE)&gt;0,VLOOKUP($B54,'Multi_Sharpe'!$B$2:$R$139,11,FALSE)," ")</f>
        <v>1.10775414967292</v>
      </c>
      <c r="W54" s="23">
        <f>IF(VLOOKUP($B54,'Multi_Rent'!$B$2:$R$139,12,FALSE)="","",VLOOKUP($B54,'Multi_Rent'!$B$2:$R$139,12,FALSE))</f>
        <v>11.5480439094115</v>
      </c>
      <c r="X54" s="23">
        <f>IF(VLOOKUP($B54,'Multi_Sharpe'!$B$2:$R$139,12,FALSE)&gt;0,VLOOKUP($B54,'Multi_Sharpe'!$B$2:$R$139,12,FALSE)," ")</f>
        <v>1.00550659200202</v>
      </c>
      <c r="Y54" s="23">
        <f>IF(VLOOKUP($B54,'Multi_Rent'!$B$2:$R$139,13,FALSE)="","",VLOOKUP($B54,'Multi_Rent'!$B$2:$R$139,13,FALSE))</f>
        <v>11.8859307205803</v>
      </c>
      <c r="Z54" s="23">
        <f>IF(VLOOKUP($B54,'Multi_Sharpe'!$B$2:$R$139,13,FALSE)&gt;0,VLOOKUP($B54,'Multi_Sharpe'!$B$2:$R$139,13,FALSE)," ")</f>
        <v>1.00537116811311</v>
      </c>
      <c r="AA54" s="23">
        <f>IF(VLOOKUP($B54,'Multi_Rent'!$B$2:$R$139,14,FALSE)="","",VLOOKUP($B54,'Multi_Rent'!$B$2:$R$139,14,FALSE))</f>
        <v>10.4461243958508</v>
      </c>
      <c r="AB54" s="23">
        <f>IF(VLOOKUP($B54,'Multi_Sharpe'!$B$2:$R$139,14,FALSE)&gt;0,VLOOKUP($B54,'Multi_Sharpe'!$B$2:$R$139,14,FALSE)," ")</f>
        <v>0.7110692307825029</v>
      </c>
      <c r="AC54" s="23">
        <f>IF(VLOOKUP($B54,'Multi_Rent'!$B$2:$R$139,15,FALSE)="","",VLOOKUP($B54,'Multi_Rent'!$B$2:$R$139,15,FALSE))</f>
        <v>8.848501207017209</v>
      </c>
      <c r="AD54" s="23">
        <f>IF(VLOOKUP($B54,'Multi_Sharpe'!$B$2:$R$139,15,FALSE)&gt;0,VLOOKUP($B54,'Multi_Sharpe'!$B$2:$R$139,15,FALSE)," ")</f>
        <v>0.399838407597296</v>
      </c>
      <c r="AE54" s="23">
        <f>IF(VLOOKUP($B54,'Multi_Rent'!$B$2:$R$139,16,FALSE)="","",VLOOKUP($B54,'Multi_Rent'!$B$2:$R$139,16,FALSE))</f>
        <v>6.14636530636814</v>
      </c>
      <c r="AF54" t="s" s="26">
        <f>IF(VLOOKUP($B54,'Multi_Sharpe'!$B$2:$R$139,16,FALSE)&gt;0,VLOOKUP($B54,'Multi_Sharpe'!$B$2:$R$139,16,FALSE)," ")</f>
        <v>361</v>
      </c>
      <c r="AG54" s="23">
        <f>IF(VLOOKUP($B54,'Multi_Rent'!$B$2:$R$139,17,FALSE)="","",VLOOKUP($B54,'Multi_Rent'!$B$2:$R$139,17,FALSE))</f>
        <v>9.86947508847811</v>
      </c>
      <c r="AH54" s="23">
        <f>IF(VLOOKUP($B54,'Multi_Sharpe'!$B$2:$R$139,17,FALSE)&gt;0,VLOOKUP($B54,'Multi_Sharpe'!$B$2:$R$139,17,FALSE)," ")</f>
        <v>0.313013567162935</v>
      </c>
    </row>
    <row r="55" ht="15" customHeight="1">
      <c r="A55" t="s" s="10">
        <v>771</v>
      </c>
      <c r="B55" t="s" s="10">
        <v>772</v>
      </c>
      <c r="C55" s="23">
        <f>IF(VLOOKUP($B55,'Multi_Rent'!$B$2:$R$139,2,FALSE)="","",VLOOKUP($B55,'Multi_Rent'!$B$2:$R$139,2,FALSE))</f>
        <v>10.5721021642057</v>
      </c>
      <c r="D55" s="23">
        <f>IF(VLOOKUP($B55,'Multi_Sharpe'!$B$2:$R$139,2,FALSE)&gt;0,VLOOKUP($B55,'Multi_Sharpe'!$B$2:$R$139,2,FALSE)," ")</f>
        <v>0.450463323804276</v>
      </c>
      <c r="E55" s="23">
        <f>IF(VLOOKUP($B55,'Multi_Rent'!$B$2:$R$139,3,FALSE)="","",VLOOKUP($B55,'Multi_Rent'!$B$2:$R$139,3,FALSE))</f>
        <v>9.27128140223585</v>
      </c>
      <c r="F55" s="23">
        <f>IF(VLOOKUP($B55,'Multi_Sharpe'!$B$2:$R$139,3,FALSE)&gt;0,VLOOKUP($B55,'Multi_Sharpe'!$B$2:$R$139,3,FALSE)," ")</f>
        <v>0.290792693320771</v>
      </c>
      <c r="G55" s="23">
        <f>IF(VLOOKUP($B55,'Multi_Rent'!$B$2:$R$139,4,FALSE)="","",VLOOKUP($B55,'Multi_Rent'!$B$2:$R$139,4,FALSE))</f>
        <v>8.561350390337029</v>
      </c>
      <c r="H55" s="23">
        <f>IF(VLOOKUP($B55,'Multi_Sharpe'!$B$2:$R$139,4,FALSE)&gt;0,VLOOKUP($B55,'Multi_Sharpe'!$B$2:$R$139,4,FALSE)," ")</f>
        <v>0.519756308557569</v>
      </c>
      <c r="I55" s="23">
        <f>IF(VLOOKUP($B55,'Multi_Rent'!$B$2:$R$139,5,FALSE)="","",VLOOKUP($B55,'Multi_Rent'!$B$2:$R$139,5,FALSE))</f>
        <v>6.803789312923</v>
      </c>
      <c r="J55" s="23">
        <f>IF(VLOOKUP($B55,'Multi_Sharpe'!$B$2:$R$139,5,FALSE)&gt;0,VLOOKUP($B55,'Multi_Sharpe'!$B$2:$R$139,5,FALSE)," ")</f>
        <v>0.0182713863379481</v>
      </c>
      <c r="K55" s="23">
        <f>IF(VLOOKUP($B55,'Multi_Rent'!$B$2:$R$139,6,FALSE)="","",VLOOKUP($B55,'Multi_Rent'!$B$2:$R$139,6,FALSE))</f>
        <v>7.673363711444</v>
      </c>
      <c r="L55" s="23">
        <f>IF(VLOOKUP($B55,'Multi_Sharpe'!$B$2:$R$139,6,FALSE)&gt;0,VLOOKUP($B55,'Multi_Sharpe'!$B$2:$R$139,6,FALSE)," ")</f>
        <v>0.355746855498186</v>
      </c>
      <c r="M55" s="23">
        <f>IF(VLOOKUP($B55,'Multi_Rent'!$B$2:$R$139,7,FALSE)="","",VLOOKUP($B55,'Multi_Rent'!$B$2:$R$139,7,FALSE))</f>
        <v>6.30188851685327</v>
      </c>
      <c r="N55" s="23">
        <f>IF(VLOOKUP($B55,'Multi_Sharpe'!$B$2:$R$139,7,FALSE)&gt;0,VLOOKUP($B55,'Multi_Sharpe'!$B$2:$R$139,7,FALSE)," ")</f>
        <v>0.168808120687659</v>
      </c>
      <c r="O55" s="23">
        <f>IF(VLOOKUP($B55,'Multi_Rent'!$B$2:$R$139,8,FALSE)="","",VLOOKUP($B55,'Multi_Rent'!$B$2:$R$139,8,FALSE))</f>
        <v>7.93730848134719</v>
      </c>
      <c r="P55" s="23">
        <f>IF(VLOOKUP($B55,'Multi_Sharpe'!$B$2:$R$139,8,FALSE)&gt;0,VLOOKUP($B55,'Multi_Sharpe'!$B$2:$R$139,8,FALSE)," ")</f>
        <v>0.55672376594708</v>
      </c>
      <c r="Q55" s="23">
        <f>IF(VLOOKUP($B55,'Multi_Rent'!$B$2:$R$139,9,FALSE)="","",VLOOKUP($B55,'Multi_Rent'!$B$2:$R$139,9,FALSE))</f>
        <v>8.47197134556221</v>
      </c>
      <c r="R55" s="23">
        <f>IF(VLOOKUP($B55,'Multi_Sharpe'!$B$2:$R$139,9,FALSE)&gt;0,VLOOKUP($B55,'Multi_Sharpe'!$B$2:$R$139,9,FALSE)," ")</f>
        <v>0.747777314608453</v>
      </c>
      <c r="S55" s="23">
        <f>IF(VLOOKUP($B55,'Multi_Rent'!$B$2:$R$139,10,FALSE)="","",VLOOKUP($B55,'Multi_Rent'!$B$2:$R$139,10,FALSE))</f>
        <v>8.6557142905614</v>
      </c>
      <c r="T55" s="23">
        <f>IF(VLOOKUP($B55,'Multi_Sharpe'!$B$2:$R$139,10,FALSE)&gt;0,VLOOKUP($B55,'Multi_Sharpe'!$B$2:$R$139,10,FALSE)," ")</f>
        <v>0.858424630429265</v>
      </c>
      <c r="U55" s="23">
        <f>IF(VLOOKUP($B55,'Multi_Rent'!$B$2:$R$139,11,FALSE)="","",VLOOKUP($B55,'Multi_Rent'!$B$2:$R$139,11,FALSE))</f>
        <v>7.82298533233459</v>
      </c>
      <c r="V55" s="23">
        <f>IF(VLOOKUP($B55,'Multi_Sharpe'!$B$2:$R$139,11,FALSE)&gt;0,VLOOKUP($B55,'Multi_Sharpe'!$B$2:$R$139,11,FALSE)," ")</f>
        <v>0.672412107565905</v>
      </c>
      <c r="W55" s="23">
        <f>IF(VLOOKUP($B55,'Multi_Rent'!$B$2:$R$139,12,FALSE)="","",VLOOKUP($B55,'Multi_Rent'!$B$2:$R$139,12,FALSE))</f>
        <v>7.11266988688417</v>
      </c>
      <c r="X55" s="23">
        <f>IF(VLOOKUP($B55,'Multi_Sharpe'!$B$2:$R$139,12,FALSE)&gt;0,VLOOKUP($B55,'Multi_Sharpe'!$B$2:$R$139,12,FALSE)," ")</f>
        <v>0.52336177827946</v>
      </c>
      <c r="Y55" s="23">
        <f>IF(VLOOKUP($B55,'Multi_Rent'!$B$2:$R$139,13,FALSE)="","",VLOOKUP($B55,'Multi_Rent'!$B$2:$R$139,13,FALSE))</f>
        <v>7.77671013821746</v>
      </c>
      <c r="Z55" s="23">
        <f>IF(VLOOKUP($B55,'Multi_Sharpe'!$B$2:$R$139,13,FALSE)&gt;0,VLOOKUP($B55,'Multi_Sharpe'!$B$2:$R$139,13,FALSE)," ")</f>
        <v>0.615946614688286</v>
      </c>
      <c r="AA55" s="23">
        <f>IF(VLOOKUP($B55,'Multi_Rent'!$B$2:$R$139,14,FALSE)="","",VLOOKUP($B55,'Multi_Rent'!$B$2:$R$139,14,FALSE))</f>
        <v>6.68571943871767</v>
      </c>
      <c r="AB55" s="23">
        <f>IF(VLOOKUP($B55,'Multi_Sharpe'!$B$2:$R$139,14,FALSE)&gt;0,VLOOKUP($B55,'Multi_Sharpe'!$B$2:$R$139,14,FALSE)," ")</f>
        <v>0.311081841630147</v>
      </c>
      <c r="AC55" s="23">
        <f>IF(VLOOKUP($B55,'Multi_Rent'!$B$2:$R$139,15,FALSE)="","",VLOOKUP($B55,'Multi_Rent'!$B$2:$R$139,15,FALSE))</f>
        <v>8.1036565222355</v>
      </c>
      <c r="AD55" s="23">
        <f>IF(VLOOKUP($B55,'Multi_Sharpe'!$B$2:$R$139,15,FALSE)&gt;0,VLOOKUP($B55,'Multi_Sharpe'!$B$2:$R$139,15,FALSE)," ")</f>
        <v>0.451888759331535</v>
      </c>
      <c r="AE55" s="23">
        <f>IF(VLOOKUP($B55,'Multi_Rent'!$B$2:$R$139,16,FALSE)="","",VLOOKUP($B55,'Multi_Rent'!$B$2:$R$139,16,FALSE))</f>
        <v>7.12176145407095</v>
      </c>
      <c r="AF55" s="23">
        <f>IF(VLOOKUP($B55,'Multi_Sharpe'!$B$2:$R$139,16,FALSE)&gt;0,VLOOKUP($B55,'Multi_Sharpe'!$B$2:$R$139,16,FALSE)," ")</f>
        <v>0.137376211195108</v>
      </c>
      <c r="AG55" s="23">
        <f>IF(VLOOKUP($B55,'Multi_Rent'!$B$2:$R$139,17,FALSE)="","",VLOOKUP($B55,'Multi_Rent'!$B$2:$R$139,17,FALSE))</f>
        <v>8.8704634220669</v>
      </c>
      <c r="AH55" s="23">
        <f>IF(VLOOKUP($B55,'Multi_Sharpe'!$B$2:$R$139,17,FALSE)&gt;0,VLOOKUP($B55,'Multi_Sharpe'!$B$2:$R$139,17,FALSE)," ")</f>
        <v>0.328915757975599</v>
      </c>
    </row>
    <row r="56" ht="15" customHeight="1">
      <c r="A56" t="s" s="10">
        <v>773</v>
      </c>
      <c r="B56" t="s" s="10">
        <v>774</v>
      </c>
      <c r="C56" s="23">
        <f>IF(VLOOKUP($B56,'Multi_Rent'!$B$2:$R$139,2,FALSE)="","",VLOOKUP($B56,'Multi_Rent'!$B$2:$R$139,2,FALSE))</f>
        <v>10.5641298287311</v>
      </c>
      <c r="D56" s="23">
        <f>IF(VLOOKUP($B56,'Multi_Sharpe'!$B$2:$R$139,2,FALSE)&gt;0,VLOOKUP($B56,'Multi_Sharpe'!$B$2:$R$139,2,FALSE)," ")</f>
        <v>0.494621123300723</v>
      </c>
      <c r="E56" s="23">
        <f>IF(VLOOKUP($B56,'Multi_Rent'!$B$2:$R$139,3,FALSE)="","",VLOOKUP($B56,'Multi_Rent'!$B$2:$R$139,3,FALSE))</f>
        <v>10.0381080405505</v>
      </c>
      <c r="F56" s="23">
        <f>IF(VLOOKUP($B56,'Multi_Sharpe'!$B$2:$R$139,3,FALSE)&gt;0,VLOOKUP($B56,'Multi_Sharpe'!$B$2:$R$139,3,FALSE)," ")</f>
        <v>0.540767926858028</v>
      </c>
      <c r="G56" s="23">
        <f>IF(VLOOKUP($B56,'Multi_Rent'!$B$2:$R$139,4,FALSE)="","",VLOOKUP($B56,'Multi_Rent'!$B$2:$R$139,4,FALSE))</f>
        <v>9.38971559681729</v>
      </c>
      <c r="H56" s="23">
        <f>IF(VLOOKUP($B56,'Multi_Sharpe'!$B$2:$R$139,4,FALSE)&gt;0,VLOOKUP($B56,'Multi_Sharpe'!$B$2:$R$139,4,FALSE)," ")</f>
        <v>0.489993339127438</v>
      </c>
      <c r="I56" s="23">
        <f>IF(VLOOKUP($B56,'Multi_Rent'!$B$2:$R$139,5,FALSE)="","",VLOOKUP($B56,'Multi_Rent'!$B$2:$R$139,5,FALSE))</f>
        <v>6.24572855912211</v>
      </c>
      <c r="J56" t="s" s="26">
        <f>IF(VLOOKUP($B56,'Multi_Sharpe'!$B$2:$R$139,5,FALSE)&gt;0,VLOOKUP($B56,'Multi_Sharpe'!$B$2:$R$139,5,FALSE)," ")</f>
        <v>361</v>
      </c>
      <c r="K56" s="23">
        <f>IF(VLOOKUP($B56,'Multi_Rent'!$B$2:$R$139,6,FALSE)="","",VLOOKUP($B56,'Multi_Rent'!$B$2:$R$139,6,FALSE))</f>
        <v>7.64368107338791</v>
      </c>
      <c r="L56" s="23">
        <f>IF(VLOOKUP($B56,'Multi_Sharpe'!$B$2:$R$139,6,FALSE)&gt;0,VLOOKUP($B56,'Multi_Sharpe'!$B$2:$R$139,6,FALSE)," ")</f>
        <v>0.319109078432467</v>
      </c>
      <c r="M56" s="23">
        <f>IF(VLOOKUP($B56,'Multi_Rent'!$B$2:$R$139,7,FALSE)="","",VLOOKUP($B56,'Multi_Rent'!$B$2:$R$139,7,FALSE))</f>
        <v>6.14549336686261</v>
      </c>
      <c r="N56" s="23">
        <f>IF(VLOOKUP($B56,'Multi_Sharpe'!$B$2:$R$139,7,FALSE)&gt;0,VLOOKUP($B56,'Multi_Sharpe'!$B$2:$R$139,7,FALSE)," ")</f>
        <v>0.129972980776828</v>
      </c>
      <c r="O56" s="23">
        <f>IF(VLOOKUP($B56,'Multi_Rent'!$B$2:$R$139,8,FALSE)="","",VLOOKUP($B56,'Multi_Rent'!$B$2:$R$139,8,FALSE))</f>
        <v>8.04368437108884</v>
      </c>
      <c r="P56" s="23">
        <f>IF(VLOOKUP($B56,'Multi_Sharpe'!$B$2:$R$139,8,FALSE)&gt;0,VLOOKUP($B56,'Multi_Sharpe'!$B$2:$R$139,8,FALSE)," ")</f>
        <v>0.55375022130331</v>
      </c>
      <c r="Q56" s="23">
        <f>IF(VLOOKUP($B56,'Multi_Rent'!$B$2:$R$139,9,FALSE)="","",VLOOKUP($B56,'Multi_Rent'!$B$2:$R$139,9,FALSE))</f>
        <v>6.41544527110385</v>
      </c>
      <c r="R56" s="23">
        <f>IF(VLOOKUP($B56,'Multi_Sharpe'!$B$2:$R$139,9,FALSE)&gt;0,VLOOKUP($B56,'Multi_Sharpe'!$B$2:$R$139,9,FALSE)," ")</f>
        <v>0.334344694437176</v>
      </c>
      <c r="S56" s="23">
        <f>IF(VLOOKUP($B56,'Multi_Rent'!$B$2:$R$139,10,FALSE)="","",VLOOKUP($B56,'Multi_Rent'!$B$2:$R$139,10,FALSE))</f>
        <v>7.60271916270374</v>
      </c>
      <c r="T56" s="23">
        <f>IF(VLOOKUP($B56,'Multi_Sharpe'!$B$2:$R$139,10,FALSE)&gt;0,VLOOKUP($B56,'Multi_Sharpe'!$B$2:$R$139,10,FALSE)," ")</f>
        <v>0.632951907989202</v>
      </c>
      <c r="U56" s="23">
        <f>IF(VLOOKUP($B56,'Multi_Rent'!$B$2:$R$139,11,FALSE)="","",VLOOKUP($B56,'Multi_Rent'!$B$2:$R$139,11,FALSE))</f>
        <v>6.24612957532145</v>
      </c>
      <c r="V56" s="23">
        <f>IF(VLOOKUP($B56,'Multi_Sharpe'!$B$2:$R$139,11,FALSE)&gt;0,VLOOKUP($B56,'Multi_Sharpe'!$B$2:$R$139,11,FALSE)," ")</f>
        <v>0.372790914226039</v>
      </c>
      <c r="W56" s="23">
        <f>IF(VLOOKUP($B56,'Multi_Rent'!$B$2:$R$139,12,FALSE)="","",VLOOKUP($B56,'Multi_Rent'!$B$2:$R$139,12,FALSE))</f>
        <v>6.09832743753131</v>
      </c>
      <c r="X56" s="23">
        <f>IF(VLOOKUP($B56,'Multi_Sharpe'!$B$2:$R$139,12,FALSE)&gt;0,VLOOKUP($B56,'Multi_Sharpe'!$B$2:$R$139,12,FALSE)," ")</f>
        <v>0.32767082457126</v>
      </c>
      <c r="Y56" s="23">
        <f>IF(VLOOKUP($B56,'Multi_Rent'!$B$2:$R$139,13,FALSE)="","",VLOOKUP($B56,'Multi_Rent'!$B$2:$R$139,13,FALSE))</f>
        <v>8.323568947891699</v>
      </c>
      <c r="Z56" s="23">
        <f>IF(VLOOKUP($B56,'Multi_Sharpe'!$B$2:$R$139,13,FALSE)&gt;0,VLOOKUP($B56,'Multi_Sharpe'!$B$2:$R$139,13,FALSE)," ")</f>
        <v>0.625650828846761</v>
      </c>
      <c r="AA56" s="23">
        <f>IF(VLOOKUP($B56,'Multi_Rent'!$B$2:$R$139,14,FALSE)="","",VLOOKUP($B56,'Multi_Rent'!$B$2:$R$139,14,FALSE))</f>
        <v>8.468788365054071</v>
      </c>
      <c r="AB56" s="23">
        <f>IF(VLOOKUP($B56,'Multi_Sharpe'!$B$2:$R$139,14,FALSE)&gt;0,VLOOKUP($B56,'Multi_Sharpe'!$B$2:$R$139,14,FALSE)," ")</f>
        <v>0.573013009958682</v>
      </c>
      <c r="AC56" s="23">
        <f>IF(VLOOKUP($B56,'Multi_Rent'!$B$2:$R$139,15,FALSE)="","",VLOOKUP($B56,'Multi_Rent'!$B$2:$R$139,15,FALSE))</f>
        <v>9.36744087546322</v>
      </c>
      <c r="AD56" s="23">
        <f>IF(VLOOKUP($B56,'Multi_Sharpe'!$B$2:$R$139,15,FALSE)&gt;0,VLOOKUP($B56,'Multi_Sharpe'!$B$2:$R$139,15,FALSE)," ")</f>
        <v>0.61187879416275</v>
      </c>
      <c r="AE56" s="23">
        <f>IF(VLOOKUP($B56,'Multi_Rent'!$B$2:$R$139,16,FALSE)="","",VLOOKUP($B56,'Multi_Rent'!$B$2:$R$139,16,FALSE))</f>
        <v>8.660499010382839</v>
      </c>
      <c r="AF56" s="23">
        <f>IF(VLOOKUP($B56,'Multi_Sharpe'!$B$2:$R$139,16,FALSE)&gt;0,VLOOKUP($B56,'Multi_Sharpe'!$B$2:$R$139,16,FALSE)," ")</f>
        <v>0.384259117334948</v>
      </c>
      <c r="AG56" s="23">
        <f>IF(VLOOKUP($B56,'Multi_Rent'!$B$2:$R$139,17,FALSE)="","",VLOOKUP($B56,'Multi_Rent'!$B$2:$R$139,17,FALSE))</f>
        <v>10.889151615386</v>
      </c>
      <c r="AH56" s="23">
        <f>IF(VLOOKUP($B56,'Multi_Sharpe'!$B$2:$R$139,17,FALSE)&gt;0,VLOOKUP($B56,'Multi_Sharpe'!$B$2:$R$139,17,FALSE)," ")</f>
        <v>0.75206222360849</v>
      </c>
    </row>
    <row r="57" ht="15" customHeight="1">
      <c r="A57" t="s" s="10">
        <v>775</v>
      </c>
      <c r="B57" t="s" s="10">
        <v>776</v>
      </c>
      <c r="C57" s="23">
        <f>IF(VLOOKUP($B57,'Multi_Rent'!$B$2:$R$139,2,FALSE)="","",VLOOKUP($B57,'Multi_Rent'!$B$2:$R$139,2,FALSE))</f>
        <v>10.1475593890849</v>
      </c>
      <c r="D57" s="23">
        <f>IF(VLOOKUP($B57,'Multi_Sharpe'!$B$2:$R$139,2,FALSE)&gt;0,VLOOKUP($B57,'Multi_Sharpe'!$B$2:$R$139,2,FALSE)," ")</f>
        <v>0.33563766630974</v>
      </c>
      <c r="E57" s="23">
        <f>IF(VLOOKUP($B57,'Multi_Rent'!$B$2:$R$139,3,FALSE)="","",VLOOKUP($B57,'Multi_Rent'!$B$2:$R$139,3,FALSE))</f>
        <v>9.537092677538819</v>
      </c>
      <c r="F57" s="23">
        <f>IF(VLOOKUP($B57,'Multi_Sharpe'!$B$2:$R$139,3,FALSE)&gt;0,VLOOKUP($B57,'Multi_Sharpe'!$B$2:$R$139,3,FALSE)," ")</f>
        <v>0.357071939049508</v>
      </c>
      <c r="G57" s="23">
        <f>IF(VLOOKUP($B57,'Multi_Rent'!$B$2:$R$139,4,FALSE)="","",VLOOKUP($B57,'Multi_Rent'!$B$2:$R$139,4,FALSE))</f>
        <v>9.80114730753745</v>
      </c>
      <c r="H57" s="23">
        <f>IF(VLOOKUP($B57,'Multi_Sharpe'!$B$2:$R$139,4,FALSE)&gt;0,VLOOKUP($B57,'Multi_Sharpe'!$B$2:$R$139,4,FALSE)," ")</f>
        <v>0.971598889435617</v>
      </c>
      <c r="I57" s="23">
        <f>IF(VLOOKUP($B57,'Multi_Rent'!$B$2:$R$139,5,FALSE)="","",VLOOKUP($B57,'Multi_Rent'!$B$2:$R$139,5,FALSE))</f>
        <v>9.21165580554368</v>
      </c>
      <c r="J57" s="23">
        <f>IF(VLOOKUP($B57,'Multi_Sharpe'!$B$2:$R$139,5,FALSE)&gt;0,VLOOKUP($B57,'Multi_Sharpe'!$B$2:$R$139,5,FALSE)," ")</f>
        <v>0.647523217442854</v>
      </c>
      <c r="K57" s="23">
        <f>IF(VLOOKUP($B57,'Multi_Rent'!$B$2:$R$139,6,FALSE)="","",VLOOKUP($B57,'Multi_Rent'!$B$2:$R$139,6,FALSE))</f>
        <v>9.80716862083815</v>
      </c>
      <c r="L57" s="23">
        <f>IF(VLOOKUP($B57,'Multi_Sharpe'!$B$2:$R$139,6,FALSE)&gt;0,VLOOKUP($B57,'Multi_Sharpe'!$B$2:$R$139,6,FALSE)," ")</f>
        <v>1.02353017142555</v>
      </c>
      <c r="M57" s="23">
        <f>IF(VLOOKUP($B57,'Multi_Rent'!$B$2:$R$139,7,FALSE)="","",VLOOKUP($B57,'Multi_Rent'!$B$2:$R$139,7,FALSE))</f>
        <v>8.248748089934249</v>
      </c>
      <c r="N57" s="23">
        <f>IF(VLOOKUP($B57,'Multi_Sharpe'!$B$2:$R$139,7,FALSE)&gt;0,VLOOKUP($B57,'Multi_Sharpe'!$B$2:$R$139,7,FALSE)," ")</f>
        <v>0.79479760221968</v>
      </c>
      <c r="O57" s="23">
        <f>IF(VLOOKUP($B57,'Multi_Rent'!$B$2:$R$139,8,FALSE)="","",VLOOKUP($B57,'Multi_Rent'!$B$2:$R$139,8,FALSE))</f>
        <v>8.34143678684924</v>
      </c>
      <c r="P57" s="23">
        <f>IF(VLOOKUP($B57,'Multi_Sharpe'!$B$2:$R$139,8,FALSE)&gt;0,VLOOKUP($B57,'Multi_Sharpe'!$B$2:$R$139,8,FALSE)," ")</f>
        <v>0.967224444025292</v>
      </c>
      <c r="Q57" s="23">
        <f>IF(VLOOKUP($B57,'Multi_Rent'!$B$2:$R$139,9,FALSE)="","",VLOOKUP($B57,'Multi_Rent'!$B$2:$R$139,9,FALSE))</f>
        <v>7.49394876182137</v>
      </c>
      <c r="R57" s="23">
        <f>IF(VLOOKUP($B57,'Multi_Sharpe'!$B$2:$R$139,9,FALSE)&gt;0,VLOOKUP($B57,'Multi_Sharpe'!$B$2:$R$139,9,FALSE)," ")</f>
        <v>0.844978443136026</v>
      </c>
      <c r="S57" s="23">
        <f>IF(VLOOKUP($B57,'Multi_Rent'!$B$2:$R$139,10,FALSE)="","",VLOOKUP($B57,'Multi_Rent'!$B$2:$R$139,10,FALSE))</f>
        <v>7.99951904279368</v>
      </c>
      <c r="T57" s="23">
        <f>IF(VLOOKUP($B57,'Multi_Sharpe'!$B$2:$R$139,10,FALSE)&gt;0,VLOOKUP($B57,'Multi_Sharpe'!$B$2:$R$139,10,FALSE)," ")</f>
        <v>1.19080140610874</v>
      </c>
      <c r="U57" s="23">
        <f>IF(VLOOKUP($B57,'Multi_Rent'!$B$2:$R$139,11,FALSE)="","",VLOOKUP($B57,'Multi_Rent'!$B$2:$R$139,11,FALSE))</f>
        <v>8.50891758892633</v>
      </c>
      <c r="V57" s="23">
        <f>IF(VLOOKUP($B57,'Multi_Sharpe'!$B$2:$R$139,11,FALSE)&gt;0,VLOOKUP($B57,'Multi_Sharpe'!$B$2:$R$139,11,FALSE)," ")</f>
        <v>1.29452266002578</v>
      </c>
      <c r="W57" s="23">
        <f>IF(VLOOKUP($B57,'Multi_Rent'!$B$2:$R$139,12,FALSE)="","",VLOOKUP($B57,'Multi_Rent'!$B$2:$R$139,12,FALSE))</f>
        <v>9.2334331502036</v>
      </c>
      <c r="X57" s="23">
        <f>IF(VLOOKUP($B57,'Multi_Sharpe'!$B$2:$R$139,12,FALSE)&gt;0,VLOOKUP($B57,'Multi_Sharpe'!$B$2:$R$139,12,FALSE)," ")</f>
        <v>1.42712214555335</v>
      </c>
      <c r="Y57" s="23">
        <f>IF(VLOOKUP($B57,'Multi_Rent'!$B$2:$R$139,13,FALSE)="","",VLOOKUP($B57,'Multi_Rent'!$B$2:$R$139,13,FALSE))</f>
        <v>10.9289451544534</v>
      </c>
      <c r="Z57" s="23">
        <f>IF(VLOOKUP($B57,'Multi_Sharpe'!$B$2:$R$139,13,FALSE)&gt;0,VLOOKUP($B57,'Multi_Sharpe'!$B$2:$R$139,13,FALSE)," ")</f>
        <v>1.69854307785622</v>
      </c>
      <c r="AA57" s="23">
        <f>IF(VLOOKUP($B57,'Multi_Rent'!$B$2:$R$139,14,FALSE)="","",VLOOKUP($B57,'Multi_Rent'!$B$2:$R$139,14,FALSE))</f>
        <v>11.0288793185243</v>
      </c>
      <c r="AB57" s="23">
        <f>IF(VLOOKUP($B57,'Multi_Sharpe'!$B$2:$R$139,14,FALSE)&gt;0,VLOOKUP($B57,'Multi_Sharpe'!$B$2:$R$139,14,FALSE)," ")</f>
        <v>1.59564608705821</v>
      </c>
      <c r="AC57" s="23">
        <f>IF(VLOOKUP($B57,'Multi_Rent'!$B$2:$R$139,15,FALSE)="","",VLOOKUP($B57,'Multi_Rent'!$B$2:$R$139,15,FALSE))</f>
        <v>11.431665704654</v>
      </c>
      <c r="AD57" s="23">
        <f>IF(VLOOKUP($B57,'Multi_Sharpe'!$B$2:$R$139,15,FALSE)&gt;0,VLOOKUP($B57,'Multi_Sharpe'!$B$2:$R$139,15,FALSE)," ")</f>
        <v>1.39379448799829</v>
      </c>
      <c r="AE57" s="23">
        <f>IF(VLOOKUP($B57,'Multi_Rent'!$B$2:$R$139,16,FALSE)="","",VLOOKUP($B57,'Multi_Rent'!$B$2:$R$139,16,FALSE))</f>
        <v>11.1968107971151</v>
      </c>
      <c r="AF57" s="23">
        <f>IF(VLOOKUP($B57,'Multi_Sharpe'!$B$2:$R$139,16,FALSE)&gt;0,VLOOKUP($B57,'Multi_Sharpe'!$B$2:$R$139,16,FALSE)," ")</f>
        <v>1.18356711470161</v>
      </c>
      <c r="AG57" s="23">
        <f>IF(VLOOKUP($B57,'Multi_Rent'!$B$2:$R$139,17,FALSE)="","",VLOOKUP($B57,'Multi_Rent'!$B$2:$R$139,17,FALSE))</f>
        <v>9.893713982441559</v>
      </c>
      <c r="AH57" s="23">
        <f>IF(VLOOKUP($B57,'Multi_Sharpe'!$B$2:$R$139,17,FALSE)&gt;0,VLOOKUP($B57,'Multi_Sharpe'!$B$2:$R$139,17,FALSE)," ")</f>
        <v>0.645148781354438</v>
      </c>
    </row>
    <row r="58" ht="15" customHeight="1">
      <c r="A58" t="s" s="10">
        <v>777</v>
      </c>
      <c r="B58" t="s" s="10">
        <v>778</v>
      </c>
      <c r="C58" s="23">
        <f>IF(VLOOKUP($B58,'Multi_Rent'!$B$2:$R$139,2,FALSE)="","",VLOOKUP($B58,'Multi_Rent'!$B$2:$R$139,2,FALSE))</f>
        <v>10.0245824288263</v>
      </c>
      <c r="D58" s="23">
        <f>IF(VLOOKUP($B58,'Multi_Sharpe'!$B$2:$R$139,2,FALSE)&gt;0,VLOOKUP($B58,'Multi_Sharpe'!$B$2:$R$139,2,FALSE)," ")</f>
        <v>0.234965134300399</v>
      </c>
      <c r="E58" s="23">
        <f>IF(VLOOKUP($B58,'Multi_Rent'!$B$2:$R$139,3,FALSE)="","",VLOOKUP($B58,'Multi_Rent'!$B$2:$R$139,3,FALSE))</f>
        <v>9.43436990161983</v>
      </c>
      <c r="F58" s="23">
        <f>IF(VLOOKUP($B58,'Multi_Sharpe'!$B$2:$R$139,3,FALSE)&gt;0,VLOOKUP($B58,'Multi_Sharpe'!$B$2:$R$139,3,FALSE)," ")</f>
        <v>0.254179111225539</v>
      </c>
      <c r="G58" s="23">
        <f>IF(VLOOKUP($B58,'Multi_Rent'!$B$2:$R$139,4,FALSE)="","",VLOOKUP($B58,'Multi_Rent'!$B$2:$R$139,4,FALSE))</f>
        <v>9.876721796743499</v>
      </c>
      <c r="H58" s="23">
        <f>IF(VLOOKUP($B58,'Multi_Sharpe'!$B$2:$R$139,4,FALSE)&gt;0,VLOOKUP($B58,'Multi_Sharpe'!$B$2:$R$139,4,FALSE)," ")</f>
        <v>0.455645691734842</v>
      </c>
      <c r="I58" s="23">
        <f>IF(VLOOKUP($B58,'Multi_Rent'!$B$2:$R$139,5,FALSE)="","",VLOOKUP($B58,'Multi_Rent'!$B$2:$R$139,5,FALSE))</f>
        <v>6.18120365301265</v>
      </c>
      <c r="J58" t="s" s="26">
        <f>IF(VLOOKUP($B58,'Multi_Sharpe'!$B$2:$R$139,5,FALSE)&gt;0,VLOOKUP($B58,'Multi_Sharpe'!$B$2:$R$139,5,FALSE)," ")</f>
        <v>361</v>
      </c>
      <c r="K58" s="23">
        <f>IF(VLOOKUP($B58,'Multi_Rent'!$B$2:$R$139,6,FALSE)="","",VLOOKUP($B58,'Multi_Rent'!$B$2:$R$139,6,FALSE))</f>
        <v>8.333978536672189</v>
      </c>
      <c r="L58" s="23">
        <f>IF(VLOOKUP($B58,'Multi_Sharpe'!$B$2:$R$139,6,FALSE)&gt;0,VLOOKUP($B58,'Multi_Sharpe'!$B$2:$R$139,6,FALSE)," ")</f>
        <v>0.371373298392862</v>
      </c>
      <c r="M58" s="23">
        <f>IF(VLOOKUP($B58,'Multi_Rent'!$B$2:$R$139,7,FALSE)="","",VLOOKUP($B58,'Multi_Rent'!$B$2:$R$139,7,FALSE))</f>
        <v>6.43100167629653</v>
      </c>
      <c r="N58" s="23">
        <f>IF(VLOOKUP($B58,'Multi_Sharpe'!$B$2:$R$139,7,FALSE)&gt;0,VLOOKUP($B58,'Multi_Sharpe'!$B$2:$R$139,7,FALSE)," ")</f>
        <v>0.154824288266179</v>
      </c>
      <c r="O58" s="23">
        <f>IF(VLOOKUP($B58,'Multi_Rent'!$B$2:$R$139,8,FALSE)="","",VLOOKUP($B58,'Multi_Rent'!$B$2:$R$139,8,FALSE))</f>
        <v>7.49560340773829</v>
      </c>
      <c r="P58" s="23">
        <f>IF(VLOOKUP($B58,'Multi_Sharpe'!$B$2:$R$139,8,FALSE)&gt;0,VLOOKUP($B58,'Multi_Sharpe'!$B$2:$R$139,8,FALSE)," ")</f>
        <v>0.393277885105066</v>
      </c>
      <c r="Q58" s="23">
        <f>IF(VLOOKUP($B58,'Multi_Rent'!$B$2:$R$139,9,FALSE)="","",VLOOKUP($B58,'Multi_Rent'!$B$2:$R$139,9,FALSE))</f>
        <v>5.73123348853355</v>
      </c>
      <c r="R58" s="23">
        <f>IF(VLOOKUP($B58,'Multi_Sharpe'!$B$2:$R$139,9,FALSE)&gt;0,VLOOKUP($B58,'Multi_Sharpe'!$B$2:$R$139,9,FALSE)," ")</f>
        <v>0.180315275072442</v>
      </c>
      <c r="S58" s="23">
        <f>IF(VLOOKUP($B58,'Multi_Rent'!$B$2:$R$139,10,FALSE)="","",VLOOKUP($B58,'Multi_Rent'!$B$2:$R$139,10,FALSE))</f>
        <v>8.729778240353809</v>
      </c>
      <c r="T58" s="23">
        <f>IF(VLOOKUP($B58,'Multi_Sharpe'!$B$2:$R$139,10,FALSE)&gt;0,VLOOKUP($B58,'Multi_Sharpe'!$B$2:$R$139,10,FALSE)," ")</f>
        <v>0.860544538054312</v>
      </c>
      <c r="U58" s="23">
        <f>IF(VLOOKUP($B58,'Multi_Rent'!$B$2:$R$139,11,FALSE)="","",VLOOKUP($B58,'Multi_Rent'!$B$2:$R$139,11,FALSE))</f>
        <v>6.41433317558011</v>
      </c>
      <c r="V58" s="23">
        <f>IF(VLOOKUP($B58,'Multi_Sharpe'!$B$2:$R$139,11,FALSE)&gt;0,VLOOKUP($B58,'Multi_Sharpe'!$B$2:$R$139,11,FALSE)," ")</f>
        <v>0.401703467862192</v>
      </c>
      <c r="W58" s="23">
        <f>IF(VLOOKUP($B58,'Multi_Rent'!$B$2:$R$139,12,FALSE)="","",VLOOKUP($B58,'Multi_Rent'!$B$2:$R$139,12,FALSE))</f>
        <v>4.6900067440752</v>
      </c>
      <c r="X58" s="23">
        <f>IF(VLOOKUP($B58,'Multi_Sharpe'!$B$2:$R$139,12,FALSE)&gt;0,VLOOKUP($B58,'Multi_Sharpe'!$B$2:$R$139,12,FALSE)," ")</f>
        <v>0.056570033756538</v>
      </c>
      <c r="Y58" s="23">
        <f>IF(VLOOKUP($B58,'Multi_Rent'!$B$2:$R$139,13,FALSE)="","",VLOOKUP($B58,'Multi_Rent'!$B$2:$R$139,13,FALSE))</f>
        <v>4.51864475825781</v>
      </c>
      <c r="Z58" t="s" s="26">
        <f>IF(VLOOKUP($B58,'Multi_Sharpe'!$B$2:$R$139,13,FALSE)&gt;0,VLOOKUP($B58,'Multi_Sharpe'!$B$2:$R$139,13,FALSE)," ")</f>
        <v>361</v>
      </c>
      <c r="AA58" s="23">
        <f>IF(VLOOKUP($B58,'Multi_Rent'!$B$2:$R$139,14,FALSE)="","",VLOOKUP($B58,'Multi_Rent'!$B$2:$R$139,14,FALSE))</f>
        <v>3.81424449782701</v>
      </c>
      <c r="AB58" t="s" s="26">
        <f>IF(VLOOKUP($B58,'Multi_Sharpe'!$B$2:$R$139,14,FALSE)&gt;0,VLOOKUP($B58,'Multi_Sharpe'!$B$2:$R$139,14,FALSE)," ")</f>
        <v>361</v>
      </c>
      <c r="AC58" s="23">
        <f>IF(VLOOKUP($B58,'Multi_Rent'!$B$2:$R$139,15,FALSE)="","",VLOOKUP($B58,'Multi_Rent'!$B$2:$R$139,15,FALSE))</f>
        <v>3.71228206079792</v>
      </c>
      <c r="AD58" t="s" s="26">
        <f>IF(VLOOKUP($B58,'Multi_Sharpe'!$B$2:$R$139,15,FALSE)&gt;0,VLOOKUP($B58,'Multi_Sharpe'!$B$2:$R$139,15,FALSE)," ")</f>
        <v>361</v>
      </c>
      <c r="AE58" s="23">
        <f>IF(VLOOKUP($B58,'Multi_Rent'!$B$2:$R$139,16,FALSE)="","",VLOOKUP($B58,'Multi_Rent'!$B$2:$R$139,16,FALSE))</f>
        <v>2.82039061991357</v>
      </c>
      <c r="AF58" t="s" s="26">
        <f>IF(VLOOKUP($B58,'Multi_Sharpe'!$B$2:$R$139,16,FALSE)&gt;0,VLOOKUP($B58,'Multi_Sharpe'!$B$2:$R$139,16,FALSE)," ")</f>
        <v>361</v>
      </c>
      <c r="AG58" s="23">
        <f>IF(VLOOKUP($B58,'Multi_Rent'!$B$2:$R$139,17,FALSE)="","",VLOOKUP($B58,'Multi_Rent'!$B$2:$R$139,17,FALSE))</f>
        <v>5.07124628736557</v>
      </c>
      <c r="AH58" t="s" s="26">
        <f>IF(VLOOKUP($B58,'Multi_Sharpe'!$B$2:$R$139,17,FALSE)&gt;0,VLOOKUP($B58,'Multi_Sharpe'!$B$2:$R$139,17,FALSE)," ")</f>
        <v>361</v>
      </c>
    </row>
    <row r="59" ht="15" customHeight="1">
      <c r="A59" t="s" s="10">
        <v>779</v>
      </c>
      <c r="B59" t="s" s="10">
        <v>780</v>
      </c>
      <c r="C59" s="23">
        <f>IF(VLOOKUP($B59,'Multi_Rent'!$B$2:$R$139,2,FALSE)="","",VLOOKUP($B59,'Multi_Rent'!$B$2:$R$139,2,FALSE))</f>
        <v>10.0146678815518</v>
      </c>
      <c r="D59" s="23">
        <f>IF(VLOOKUP($B59,'Multi_Sharpe'!$B$2:$R$139,2,FALSE)&gt;0,VLOOKUP($B59,'Multi_Sharpe'!$B$2:$R$139,2,FALSE)," ")</f>
        <v>0.390948478240282</v>
      </c>
      <c r="E59" s="23">
        <f>IF(VLOOKUP($B59,'Multi_Rent'!$B$2:$R$139,3,FALSE)="","",VLOOKUP($B59,'Multi_Rent'!$B$2:$R$139,3,FALSE))</f>
        <v>9.523446572163021</v>
      </c>
      <c r="F59" s="23">
        <f>IF(VLOOKUP($B59,'Multi_Sharpe'!$B$2:$R$139,3,FALSE)&gt;0,VLOOKUP($B59,'Multi_Sharpe'!$B$2:$R$139,3,FALSE)," ")</f>
        <v>0.477642596535671</v>
      </c>
      <c r="G59" s="23">
        <f>IF(VLOOKUP($B59,'Multi_Rent'!$B$2:$R$139,4,FALSE)="","",VLOOKUP($B59,'Multi_Rent'!$B$2:$R$139,4,FALSE))</f>
        <v>9.52468582464912</v>
      </c>
      <c r="H59" s="23">
        <f>IF(VLOOKUP($B59,'Multi_Sharpe'!$B$2:$R$139,4,FALSE)&gt;0,VLOOKUP($B59,'Multi_Sharpe'!$B$2:$R$139,4,FALSE)," ")</f>
        <v>0.300452191346068</v>
      </c>
      <c r="I59" s="23">
        <f>IF(VLOOKUP($B59,'Multi_Rent'!$B$2:$R$139,5,FALSE)="","",VLOOKUP($B59,'Multi_Rent'!$B$2:$R$139,5,FALSE))</f>
        <v>6.23967797016567</v>
      </c>
      <c r="J59" t="s" s="26">
        <f>IF(VLOOKUP($B59,'Multi_Sharpe'!$B$2:$R$139,5,FALSE)&gt;0,VLOOKUP($B59,'Multi_Sharpe'!$B$2:$R$139,5,FALSE)," ")</f>
        <v>361</v>
      </c>
      <c r="K59" s="23">
        <f>IF(VLOOKUP($B59,'Multi_Rent'!$B$2:$R$139,6,FALSE)="","",VLOOKUP($B59,'Multi_Rent'!$B$2:$R$139,6,FALSE))</f>
        <v>6.97870861833434</v>
      </c>
      <c r="L59" s="23">
        <f>IF(VLOOKUP($B59,'Multi_Sharpe'!$B$2:$R$139,6,FALSE)&gt;0,VLOOKUP($B59,'Multi_Sharpe'!$B$2:$R$139,6,FALSE)," ")</f>
        <v>0.230033807808718</v>
      </c>
      <c r="M59" s="23">
        <f>IF(VLOOKUP($B59,'Multi_Rent'!$B$2:$R$139,7,FALSE)="","",VLOOKUP($B59,'Multi_Rent'!$B$2:$R$139,7,FALSE))</f>
        <v>5.17562142839523</v>
      </c>
      <c r="N59" t="s" s="26">
        <f>IF(VLOOKUP($B59,'Multi_Sharpe'!$B$2:$R$139,7,FALSE)&gt;0,VLOOKUP($B59,'Multi_Sharpe'!$B$2:$R$139,7,FALSE)," ")</f>
        <v>361</v>
      </c>
      <c r="O59" s="23">
        <f>IF(VLOOKUP($B59,'Multi_Rent'!$B$2:$R$139,8,FALSE)="","",VLOOKUP($B59,'Multi_Rent'!$B$2:$R$139,8,FALSE))</f>
        <v>6.10386406981733</v>
      </c>
      <c r="P59" s="23">
        <f>IF(VLOOKUP($B59,'Multi_Sharpe'!$B$2:$R$139,8,FALSE)&gt;0,VLOOKUP($B59,'Multi_Sharpe'!$B$2:$R$139,8,FALSE)," ")</f>
        <v>0.265949495612178</v>
      </c>
      <c r="Q59" s="23">
        <f>IF(VLOOKUP($B59,'Multi_Rent'!$B$2:$R$139,9,FALSE)="","",VLOOKUP($B59,'Multi_Rent'!$B$2:$R$139,9,FALSE))</f>
        <v>5.08998288567035</v>
      </c>
      <c r="R59" s="23">
        <f>IF(VLOOKUP($B59,'Multi_Sharpe'!$B$2:$R$139,9,FALSE)&gt;0,VLOOKUP($B59,'Multi_Sharpe'!$B$2:$R$139,9,FALSE)," ")</f>
        <v>0.106910190691113</v>
      </c>
      <c r="S59" s="23">
        <f>IF(VLOOKUP($B59,'Multi_Rent'!$B$2:$R$139,10,FALSE)="","",VLOOKUP($B59,'Multi_Rent'!$B$2:$R$139,10,FALSE))</f>
        <v>6.02731455232752</v>
      </c>
      <c r="T59" s="23">
        <f>IF(VLOOKUP($B59,'Multi_Sharpe'!$B$2:$R$139,10,FALSE)&gt;0,VLOOKUP($B59,'Multi_Sharpe'!$B$2:$R$139,10,FALSE)," ")</f>
        <v>0.417803313454</v>
      </c>
      <c r="U59" s="23">
        <f>IF(VLOOKUP($B59,'Multi_Rent'!$B$2:$R$139,11,FALSE)="","",VLOOKUP($B59,'Multi_Rent'!$B$2:$R$139,11,FALSE))</f>
        <v>5.4706024345214</v>
      </c>
      <c r="V59" s="23">
        <f>IF(VLOOKUP($B59,'Multi_Sharpe'!$B$2:$R$139,11,FALSE)&gt;0,VLOOKUP($B59,'Multi_Sharpe'!$B$2:$R$139,11,FALSE)," ")</f>
        <v>0.309462670719119</v>
      </c>
      <c r="W59" s="23">
        <f>IF(VLOOKUP($B59,'Multi_Rent'!$B$2:$R$139,12,FALSE)="","",VLOOKUP($B59,'Multi_Rent'!$B$2:$R$139,12,FALSE))</f>
        <v>4.48078258220186</v>
      </c>
      <c r="X59" s="23">
        <f>IF(VLOOKUP($B59,'Multi_Sharpe'!$B$2:$R$139,12,FALSE)&gt;0,VLOOKUP($B59,'Multi_Sharpe'!$B$2:$R$139,12,FALSE)," ")</f>
        <v>0.0298920080689874</v>
      </c>
      <c r="Y59" s="23">
        <f>IF(VLOOKUP($B59,'Multi_Rent'!$B$2:$R$139,13,FALSE)="","",VLOOKUP($B59,'Multi_Rent'!$B$2:$R$139,13,FALSE))</f>
        <v>4.91350870953573</v>
      </c>
      <c r="Z59" s="23">
        <f>IF(VLOOKUP($B59,'Multi_Sharpe'!$B$2:$R$139,13,FALSE)&gt;0,VLOOKUP($B59,'Multi_Sharpe'!$B$2:$R$139,13,FALSE)," ")</f>
        <v>0.0611227736106779</v>
      </c>
      <c r="AA59" s="23">
        <f>IF(VLOOKUP($B59,'Multi_Rent'!$B$2:$R$139,14,FALSE)="","",VLOOKUP($B59,'Multi_Rent'!$B$2:$R$139,14,FALSE))</f>
        <v>3.17895783797262</v>
      </c>
      <c r="AB59" t="s" s="26">
        <f>IF(VLOOKUP($B59,'Multi_Sharpe'!$B$2:$R$139,14,FALSE)&gt;0,VLOOKUP($B59,'Multi_Sharpe'!$B$2:$R$139,14,FALSE)," ")</f>
        <v>361</v>
      </c>
      <c r="AC59" s="23">
        <f>IF(VLOOKUP($B59,'Multi_Rent'!$B$2:$R$139,15,FALSE)="","",VLOOKUP($B59,'Multi_Rent'!$B$2:$R$139,15,FALSE))</f>
        <v>4.09222493158941</v>
      </c>
      <c r="AD59" t="s" s="26">
        <f>IF(VLOOKUP($B59,'Multi_Sharpe'!$B$2:$R$139,15,FALSE)&gt;0,VLOOKUP($B59,'Multi_Sharpe'!$B$2:$R$139,15,FALSE)," ")</f>
        <v>361</v>
      </c>
      <c r="AE59" s="23">
        <f>IF(VLOOKUP($B59,'Multi_Rent'!$B$2:$R$139,16,FALSE)="","",VLOOKUP($B59,'Multi_Rent'!$B$2:$R$139,16,FALSE))</f>
        <v>3.43377976160986</v>
      </c>
      <c r="AF59" t="s" s="26">
        <f>IF(VLOOKUP($B59,'Multi_Sharpe'!$B$2:$R$139,16,FALSE)&gt;0,VLOOKUP($B59,'Multi_Sharpe'!$B$2:$R$139,16,FALSE)," ")</f>
        <v>361</v>
      </c>
      <c r="AG59" s="23">
        <f>IF(VLOOKUP($B59,'Multi_Rent'!$B$2:$R$139,17,FALSE)="","",VLOOKUP($B59,'Multi_Rent'!$B$2:$R$139,17,FALSE))</f>
        <v>5.28833230272185</v>
      </c>
      <c r="AH59" t="s" s="26">
        <f>IF(VLOOKUP($B59,'Multi_Sharpe'!$B$2:$R$139,17,FALSE)&gt;0,VLOOKUP($B59,'Multi_Sharpe'!$B$2:$R$139,17,FALSE)," ")</f>
        <v>361</v>
      </c>
    </row>
    <row r="60" ht="15" customHeight="1">
      <c r="A60" t="s" s="10">
        <v>781</v>
      </c>
      <c r="B60" t="s" s="10">
        <v>782</v>
      </c>
      <c r="C60" s="23">
        <f>IF(VLOOKUP($B60,'Multi_Rent'!$B$2:$R$139,2,FALSE)="","",VLOOKUP($B60,'Multi_Rent'!$B$2:$R$139,2,FALSE))</f>
        <v>9.993878022955171</v>
      </c>
      <c r="D60" s="23">
        <f>IF(VLOOKUP($B60,'Multi_Sharpe'!$B$2:$R$139,2,FALSE)&gt;0,VLOOKUP($B60,'Multi_Sharpe'!$B$2:$R$139,2,FALSE)," ")</f>
        <v>0.115895731506908</v>
      </c>
      <c r="E60" s="23">
        <f>IF(VLOOKUP($B60,'Multi_Rent'!$B$2:$R$139,3,FALSE)="","",VLOOKUP($B60,'Multi_Rent'!$B$2:$R$139,3,FALSE))</f>
        <v>12.6968631617621</v>
      </c>
      <c r="F60" s="23">
        <f>IF(VLOOKUP($B60,'Multi_Sharpe'!$B$2:$R$139,3,FALSE)&gt;0,VLOOKUP($B60,'Multi_Sharpe'!$B$2:$R$139,3,FALSE)," ")</f>
        <v>0.497771773560026</v>
      </c>
      <c r="G60" s="23">
        <f>IF(VLOOKUP($B60,'Multi_Rent'!$B$2:$R$139,4,FALSE)="","",VLOOKUP($B60,'Multi_Rent'!$B$2:$R$139,4,FALSE))</f>
        <v>12.9364888011281</v>
      </c>
      <c r="H60" s="23">
        <f>IF(VLOOKUP($B60,'Multi_Sharpe'!$B$2:$R$139,4,FALSE)&gt;0,VLOOKUP($B60,'Multi_Sharpe'!$B$2:$R$139,4,FALSE)," ")</f>
        <v>0.553114400979137</v>
      </c>
      <c r="I60" s="23">
        <f>IF(VLOOKUP($B60,'Multi_Rent'!$B$2:$R$139,5,FALSE)="","",VLOOKUP($B60,'Multi_Rent'!$B$2:$R$139,5,FALSE))</f>
        <v>12.6021656006091</v>
      </c>
      <c r="J60" s="23">
        <f>IF(VLOOKUP($B60,'Multi_Sharpe'!$B$2:$R$139,5,FALSE)&gt;0,VLOOKUP($B60,'Multi_Sharpe'!$B$2:$R$139,5,FALSE)," ")</f>
        <v>0.691429814438037</v>
      </c>
      <c r="K60" s="23">
        <f>IF(VLOOKUP($B60,'Multi_Rent'!$B$2:$R$139,6,FALSE)="","",VLOOKUP($B60,'Multi_Rent'!$B$2:$R$139,6,FALSE))</f>
        <v>10.8184297117664</v>
      </c>
      <c r="L60" s="23">
        <f>IF(VLOOKUP($B60,'Multi_Sharpe'!$B$2:$R$139,6,FALSE)&gt;0,VLOOKUP($B60,'Multi_Sharpe'!$B$2:$R$139,6,FALSE)," ")</f>
        <v>0.722969042164073</v>
      </c>
      <c r="M60" s="23">
        <f>IF(VLOOKUP($B60,'Multi_Rent'!$B$2:$R$139,7,FALSE)="","",VLOOKUP($B60,'Multi_Rent'!$B$2:$R$139,7,FALSE))</f>
        <v>7.94272859458349</v>
      </c>
      <c r="N60" s="23">
        <f>IF(VLOOKUP($B60,'Multi_Sharpe'!$B$2:$R$139,7,FALSE)&gt;0,VLOOKUP($B60,'Multi_Sharpe'!$B$2:$R$139,7,FALSE)," ")</f>
        <v>0.391024107248065</v>
      </c>
      <c r="O60" s="23">
        <f>IF(VLOOKUP($B60,'Multi_Rent'!$B$2:$R$139,8,FALSE)="","",VLOOKUP($B60,'Multi_Rent'!$B$2:$R$139,8,FALSE))</f>
        <v>7.43611583867851</v>
      </c>
      <c r="P60" s="23">
        <f>IF(VLOOKUP($B60,'Multi_Sharpe'!$B$2:$R$139,8,FALSE)&gt;0,VLOOKUP($B60,'Multi_Sharpe'!$B$2:$R$139,8,FALSE)," ")</f>
        <v>0.373247374244348</v>
      </c>
      <c r="Q60" s="23">
        <f>IF(VLOOKUP($B60,'Multi_Rent'!$B$2:$R$139,9,FALSE)="","",VLOOKUP($B60,'Multi_Rent'!$B$2:$R$139,9,FALSE))</f>
        <v>7.25462733592517</v>
      </c>
      <c r="R60" s="23">
        <f>IF(VLOOKUP($B60,'Multi_Sharpe'!$B$2:$R$139,9,FALSE)&gt;0,VLOOKUP($B60,'Multi_Sharpe'!$B$2:$R$139,9,FALSE)," ")</f>
        <v>0.41144515231249</v>
      </c>
      <c r="S60" s="23">
        <f>IF(VLOOKUP($B60,'Multi_Rent'!$B$2:$R$139,10,FALSE)="","",VLOOKUP($B60,'Multi_Rent'!$B$2:$R$139,10,FALSE))</f>
        <v>6.81164124419695</v>
      </c>
      <c r="T60" s="23">
        <f>IF(VLOOKUP($B60,'Multi_Sharpe'!$B$2:$R$139,10,FALSE)&gt;0,VLOOKUP($B60,'Multi_Sharpe'!$B$2:$R$139,10,FALSE)," ")</f>
        <v>0.378184026054732</v>
      </c>
      <c r="U60" s="23">
        <f>IF(VLOOKUP($B60,'Multi_Rent'!$B$2:$R$139,11,FALSE)="","",VLOOKUP($B60,'Multi_Rent'!$B$2:$R$139,11,FALSE))</f>
        <v>5.8344271029622</v>
      </c>
      <c r="V60" s="23">
        <f>IF(VLOOKUP($B60,'Multi_Sharpe'!$B$2:$R$139,11,FALSE)&gt;0,VLOOKUP($B60,'Multi_Sharpe'!$B$2:$R$139,11,FALSE)," ")</f>
        <v>0.255249507155761</v>
      </c>
      <c r="W60" s="23">
        <f>IF(VLOOKUP($B60,'Multi_Rent'!$B$2:$R$139,12,FALSE)="","",VLOOKUP($B60,'Multi_Rent'!$B$2:$R$139,12,FALSE))</f>
        <v>4.85023115150411</v>
      </c>
      <c r="X60" s="23">
        <f>IF(VLOOKUP($B60,'Multi_Sharpe'!$B$2:$R$139,12,FALSE)&gt;0,VLOOKUP($B60,'Multi_Sharpe'!$B$2:$R$139,12,FALSE)," ")</f>
        <v>0.08468282995417729</v>
      </c>
      <c r="Y60" s="23">
        <f>IF(VLOOKUP($B60,'Multi_Rent'!$B$2:$R$139,13,FALSE)="","",VLOOKUP($B60,'Multi_Rent'!$B$2:$R$139,13,FALSE))</f>
        <v>4.77086896558774</v>
      </c>
      <c r="Z60" s="23">
        <f>IF(VLOOKUP($B60,'Multi_Sharpe'!$B$2:$R$139,13,FALSE)&gt;0,VLOOKUP($B60,'Multi_Sharpe'!$B$2:$R$139,13,FALSE)," ")</f>
        <v>0.0178325335833006</v>
      </c>
      <c r="AA60" s="23">
        <f>IF(VLOOKUP($B60,'Multi_Rent'!$B$2:$R$139,14,FALSE)="","",VLOOKUP($B60,'Multi_Rent'!$B$2:$R$139,14,FALSE))</f>
        <v>4.96592454135465</v>
      </c>
      <c r="AB60" t="s" s="26">
        <f>IF(VLOOKUP($B60,'Multi_Sharpe'!$B$2:$R$139,14,FALSE)&gt;0,VLOOKUP($B60,'Multi_Sharpe'!$B$2:$R$139,14,FALSE)," ")</f>
        <v>361</v>
      </c>
      <c r="AC60" s="23">
        <f>IF(VLOOKUP($B60,'Multi_Rent'!$B$2:$R$139,15,FALSE)="","",VLOOKUP($B60,'Multi_Rent'!$B$2:$R$139,15,FALSE))</f>
        <v>4.34316275434352</v>
      </c>
      <c r="AD60" t="s" s="26">
        <f>IF(VLOOKUP($B60,'Multi_Sharpe'!$B$2:$R$139,15,FALSE)&gt;0,VLOOKUP($B60,'Multi_Sharpe'!$B$2:$R$139,15,FALSE)," ")</f>
        <v>361</v>
      </c>
      <c r="AE60" s="23">
        <f>IF(VLOOKUP($B60,'Multi_Rent'!$B$2:$R$139,16,FALSE)="","",VLOOKUP($B60,'Multi_Rent'!$B$2:$R$139,16,FALSE))</f>
        <v>3.74334766853199</v>
      </c>
      <c r="AF60" t="s" s="26">
        <f>IF(VLOOKUP($B60,'Multi_Sharpe'!$B$2:$R$139,16,FALSE)&gt;0,VLOOKUP($B60,'Multi_Sharpe'!$B$2:$R$139,16,FALSE)," ")</f>
        <v>361</v>
      </c>
      <c r="AG60" s="23">
        <f>IF(VLOOKUP($B60,'Multi_Rent'!$B$2:$R$139,17,FALSE)="","",VLOOKUP($B60,'Multi_Rent'!$B$2:$R$139,17,FALSE))</f>
        <v>3.26020681214845</v>
      </c>
      <c r="AH60" t="s" s="26">
        <f>IF(VLOOKUP($B60,'Multi_Sharpe'!$B$2:$R$139,17,FALSE)&gt;0,VLOOKUP($B60,'Multi_Sharpe'!$B$2:$R$139,17,FALSE)," ")</f>
        <v>361</v>
      </c>
    </row>
    <row r="61" ht="15" customHeight="1">
      <c r="A61" t="s" s="10">
        <v>783</v>
      </c>
      <c r="B61" t="s" s="10">
        <v>784</v>
      </c>
      <c r="C61" s="23">
        <f>IF(VLOOKUP($B61,'Multi_Rent'!$B$2:$R$139,2,FALSE)="","",VLOOKUP($B61,'Multi_Rent'!$B$2:$R$139,2,FALSE))</f>
        <v>9.847877577675529</v>
      </c>
      <c r="D61" s="23">
        <f>IF(VLOOKUP($B61,'Multi_Sharpe'!$B$2:$R$139,2,FALSE)&gt;0,VLOOKUP($B61,'Multi_Sharpe'!$B$2:$R$139,2,FALSE)," ")</f>
        <v>0.256252524800929</v>
      </c>
      <c r="E61" s="23">
        <f>IF(VLOOKUP($B61,'Multi_Rent'!$B$2:$R$139,3,FALSE)="","",VLOOKUP($B61,'Multi_Rent'!$B$2:$R$139,3,FALSE))</f>
        <v>9.17616119619105</v>
      </c>
      <c r="F61" s="23">
        <f>IF(VLOOKUP($B61,'Multi_Sharpe'!$B$2:$R$139,3,FALSE)&gt;0,VLOOKUP($B61,'Multi_Sharpe'!$B$2:$R$139,3,FALSE)," ")</f>
        <v>0.244673369902322</v>
      </c>
      <c r="G61" s="23">
        <f>IF(VLOOKUP($B61,'Multi_Rent'!$B$2:$R$139,4,FALSE)="","",VLOOKUP($B61,'Multi_Rent'!$B$2:$R$139,4,FALSE))</f>
        <v>9.012659306625521</v>
      </c>
      <c r="H61" s="23">
        <f>IF(VLOOKUP($B61,'Multi_Sharpe'!$B$2:$R$139,4,FALSE)&gt;0,VLOOKUP($B61,'Multi_Sharpe'!$B$2:$R$139,4,FALSE)," ")</f>
        <v>0.304596078757028</v>
      </c>
      <c r="I61" s="23">
        <f>IF(VLOOKUP($B61,'Multi_Rent'!$B$2:$R$139,5,FALSE)="","",VLOOKUP($B61,'Multi_Rent'!$B$2:$R$139,5,FALSE))</f>
        <v>5.84413016599454</v>
      </c>
      <c r="J61" t="s" s="26">
        <f>IF(VLOOKUP($B61,'Multi_Sharpe'!$B$2:$R$139,5,FALSE)&gt;0,VLOOKUP($B61,'Multi_Sharpe'!$B$2:$R$139,5,FALSE)," ")</f>
        <v>361</v>
      </c>
      <c r="K61" s="23">
        <f>IF(VLOOKUP($B61,'Multi_Rent'!$B$2:$R$139,6,FALSE)="","",VLOOKUP($B61,'Multi_Rent'!$B$2:$R$139,6,FALSE))</f>
        <v>6.57668830770965</v>
      </c>
      <c r="L61" s="23">
        <f>IF(VLOOKUP($B61,'Multi_Sharpe'!$B$2:$R$139,6,FALSE)&gt;0,VLOOKUP($B61,'Multi_Sharpe'!$B$2:$R$139,6,FALSE)," ")</f>
        <v>0.0914203537473345</v>
      </c>
      <c r="M61" s="23">
        <f>IF(VLOOKUP($B61,'Multi_Rent'!$B$2:$R$139,7,FALSE)="","",VLOOKUP($B61,'Multi_Rent'!$B$2:$R$139,7,FALSE))</f>
        <v>4.39026150447726</v>
      </c>
      <c r="N61" t="s" s="26">
        <f>IF(VLOOKUP($B61,'Multi_Sharpe'!$B$2:$R$139,7,FALSE)&gt;0,VLOOKUP($B61,'Multi_Sharpe'!$B$2:$R$139,7,FALSE)," ")</f>
        <v>361</v>
      </c>
      <c r="O61" s="23">
        <f>IF(VLOOKUP($B61,'Multi_Rent'!$B$2:$R$139,8,FALSE)="","",VLOOKUP($B61,'Multi_Rent'!$B$2:$R$139,8,FALSE))</f>
        <v>5.6670876427827</v>
      </c>
      <c r="P61" s="23">
        <f>IF(VLOOKUP($B61,'Multi_Sharpe'!$B$2:$R$139,8,FALSE)&gt;0,VLOOKUP($B61,'Multi_Sharpe'!$B$2:$R$139,8,FALSE)," ")</f>
        <v>0.108517650619585</v>
      </c>
      <c r="Q61" s="23">
        <f>IF(VLOOKUP($B61,'Multi_Rent'!$B$2:$R$139,9,FALSE)="","",VLOOKUP($B61,'Multi_Rent'!$B$2:$R$139,9,FALSE))</f>
        <v>4.53671218916001</v>
      </c>
      <c r="R61" t="s" s="26">
        <f>IF(VLOOKUP($B61,'Multi_Sharpe'!$B$2:$R$139,9,FALSE)&gt;0,VLOOKUP($B61,'Multi_Sharpe'!$B$2:$R$139,9,FALSE)," ")</f>
        <v>361</v>
      </c>
      <c r="S61" s="23">
        <f>IF(VLOOKUP($B61,'Multi_Rent'!$B$2:$R$139,10,FALSE)="","",VLOOKUP($B61,'Multi_Rent'!$B$2:$R$139,10,FALSE))</f>
        <v>6.53387769400695</v>
      </c>
      <c r="T61" s="23">
        <f>IF(VLOOKUP($B61,'Multi_Sharpe'!$B$2:$R$139,10,FALSE)&gt;0,VLOOKUP($B61,'Multi_Sharpe'!$B$2:$R$139,10,FALSE)," ")</f>
        <v>0.392541049353744</v>
      </c>
      <c r="U61" s="23">
        <f>IF(VLOOKUP($B61,'Multi_Rent'!$B$2:$R$139,11,FALSE)="","",VLOOKUP($B61,'Multi_Rent'!$B$2:$R$139,11,FALSE))</f>
        <v>6.10079672478212</v>
      </c>
      <c r="V61" s="23">
        <f>IF(VLOOKUP($B61,'Multi_Sharpe'!$B$2:$R$139,11,FALSE)&gt;0,VLOOKUP($B61,'Multi_Sharpe'!$B$2:$R$139,11,FALSE)," ")</f>
        <v>0.331764697573465</v>
      </c>
      <c r="W61" s="23">
        <f>IF(VLOOKUP($B61,'Multi_Rent'!$B$2:$R$139,12,FALSE)="","",VLOOKUP($B61,'Multi_Rent'!$B$2:$R$139,12,FALSE))</f>
        <v>6.28023192914469</v>
      </c>
      <c r="X61" s="23">
        <f>IF(VLOOKUP($B61,'Multi_Sharpe'!$B$2:$R$139,12,FALSE)&gt;0,VLOOKUP($B61,'Multi_Sharpe'!$B$2:$R$139,12,FALSE)," ")</f>
        <v>0.346609369573879</v>
      </c>
      <c r="Y61" s="23">
        <f>IF(VLOOKUP($B61,'Multi_Rent'!$B$2:$R$139,13,FALSE)="","",VLOOKUP($B61,'Multi_Rent'!$B$2:$R$139,13,FALSE))</f>
        <v>8.29860048892759</v>
      </c>
      <c r="Z61" s="23">
        <f>IF(VLOOKUP($B61,'Multi_Sharpe'!$B$2:$R$139,13,FALSE)&gt;0,VLOOKUP($B61,'Multi_Sharpe'!$B$2:$R$139,13,FALSE)," ")</f>
        <v>0.63809618769125</v>
      </c>
      <c r="AA61" s="23">
        <f>IF(VLOOKUP($B61,'Multi_Rent'!$B$2:$R$139,14,FALSE)="","",VLOOKUP($B61,'Multi_Rent'!$B$2:$R$139,14,FALSE))</f>
        <v>8.48451132784451</v>
      </c>
      <c r="AB61" s="23">
        <f>IF(VLOOKUP($B61,'Multi_Sharpe'!$B$2:$R$139,14,FALSE)&gt;0,VLOOKUP($B61,'Multi_Sharpe'!$B$2:$R$139,14,FALSE)," ")</f>
        <v>0.590667288984537</v>
      </c>
      <c r="AC61" s="23">
        <f>IF(VLOOKUP($B61,'Multi_Rent'!$B$2:$R$139,15,FALSE)="","",VLOOKUP($B61,'Multi_Rent'!$B$2:$R$139,15,FALSE))</f>
        <v>8.08060031312152</v>
      </c>
      <c r="AD61" s="23">
        <f>IF(VLOOKUP($B61,'Multi_Sharpe'!$B$2:$R$139,15,FALSE)&gt;0,VLOOKUP($B61,'Multi_Sharpe'!$B$2:$R$139,15,FALSE)," ")</f>
        <v>0.40900321090125</v>
      </c>
      <c r="AE61" s="23">
        <f>IF(VLOOKUP($B61,'Multi_Rent'!$B$2:$R$139,16,FALSE)="","",VLOOKUP($B61,'Multi_Rent'!$B$2:$R$139,16,FALSE))</f>
        <v>5.9481873154674</v>
      </c>
      <c r="AF61" t="s" s="26">
        <f>IF(VLOOKUP($B61,'Multi_Sharpe'!$B$2:$R$139,16,FALSE)&gt;0,VLOOKUP($B61,'Multi_Sharpe'!$B$2:$R$139,16,FALSE)," ")</f>
        <v>361</v>
      </c>
      <c r="AG61" s="23">
        <f>IF(VLOOKUP($B61,'Multi_Rent'!$B$2:$R$139,17,FALSE)="","",VLOOKUP($B61,'Multi_Rent'!$B$2:$R$139,17,FALSE))</f>
        <v>8.08826034831414</v>
      </c>
      <c r="AH61" s="23">
        <f>IF(VLOOKUP($B61,'Multi_Sharpe'!$B$2:$R$139,17,FALSE)&gt;0,VLOOKUP($B61,'Multi_Sharpe'!$B$2:$R$139,17,FALSE)," ")</f>
        <v>0.166189549298345</v>
      </c>
    </row>
    <row r="62" ht="15" customHeight="1">
      <c r="A62" t="s" s="10">
        <v>785</v>
      </c>
      <c r="B62" t="s" s="10">
        <v>786</v>
      </c>
      <c r="C62" s="23">
        <f>IF(VLOOKUP($B62,'Multi_Rent'!$B$2:$R$139,2,FALSE)="","",VLOOKUP($B62,'Multi_Rent'!$B$2:$R$139,2,FALSE))</f>
        <v>9.70670698905667</v>
      </c>
      <c r="D62" s="23">
        <f>IF(VLOOKUP($B62,'Multi_Sharpe'!$B$2:$R$139,2,FALSE)&gt;0,VLOOKUP($B62,'Multi_Sharpe'!$B$2:$R$139,2,FALSE)," ")</f>
        <v>0.351794184393152</v>
      </c>
      <c r="E62" s="23">
        <f>IF(VLOOKUP($B62,'Multi_Rent'!$B$2:$R$139,3,FALSE)="","",VLOOKUP($B62,'Multi_Rent'!$B$2:$R$139,3,FALSE))</f>
        <v>8.68582207585575</v>
      </c>
      <c r="F62" s="23">
        <f>IF(VLOOKUP($B62,'Multi_Sharpe'!$B$2:$R$139,3,FALSE)&gt;0,VLOOKUP($B62,'Multi_Sharpe'!$B$2:$R$139,3,FALSE)," ")</f>
        <v>0.209731094921347</v>
      </c>
      <c r="G62" s="23">
        <f>IF(VLOOKUP($B62,'Multi_Rent'!$B$2:$R$139,4,FALSE)="","",VLOOKUP($B62,'Multi_Rent'!$B$2:$R$139,4,FALSE))</f>
        <v>8.4037763333376</v>
      </c>
      <c r="H62" s="23">
        <f>IF(VLOOKUP($B62,'Multi_Sharpe'!$B$2:$R$139,4,FALSE)&gt;0,VLOOKUP($B62,'Multi_Sharpe'!$B$2:$R$139,4,FALSE)," ")</f>
        <v>0.272950710884974</v>
      </c>
      <c r="I62" s="23">
        <f>IF(VLOOKUP($B62,'Multi_Rent'!$B$2:$R$139,5,FALSE)="","",VLOOKUP($B62,'Multi_Rent'!$B$2:$R$139,5,FALSE))</f>
        <v>6.7142355538524</v>
      </c>
      <c r="J62" t="s" s="26">
        <f>IF(VLOOKUP($B62,'Multi_Sharpe'!$B$2:$R$139,5,FALSE)&gt;0,VLOOKUP($B62,'Multi_Sharpe'!$B$2:$R$139,5,FALSE)," ")</f>
        <v>361</v>
      </c>
      <c r="K62" s="23">
        <f>IF(VLOOKUP($B62,'Multi_Rent'!$B$2:$R$139,6,FALSE)="","",VLOOKUP($B62,'Multi_Rent'!$B$2:$R$139,6,FALSE))</f>
        <v>7.3795492268721</v>
      </c>
      <c r="L62" s="23">
        <f>IF(VLOOKUP($B62,'Multi_Sharpe'!$B$2:$R$139,6,FALSE)&gt;0,VLOOKUP($B62,'Multi_Sharpe'!$B$2:$R$139,6,FALSE)," ")</f>
        <v>0.422762372738858</v>
      </c>
      <c r="M62" s="23">
        <f>IF(VLOOKUP($B62,'Multi_Rent'!$B$2:$R$139,7,FALSE)="","",VLOOKUP($B62,'Multi_Rent'!$B$2:$R$139,7,FALSE))</f>
        <v>5.8330226587171</v>
      </c>
      <c r="N62" s="23">
        <f>IF(VLOOKUP($B62,'Multi_Sharpe'!$B$2:$R$139,7,FALSE)&gt;0,VLOOKUP($B62,'Multi_Sharpe'!$B$2:$R$139,7,FALSE)," ")</f>
        <v>0.10353654638823</v>
      </c>
      <c r="O62" s="23">
        <f>IF(VLOOKUP($B62,'Multi_Rent'!$B$2:$R$139,8,FALSE)="","",VLOOKUP($B62,'Multi_Rent'!$B$2:$R$139,8,FALSE))</f>
        <v>6.7471711162997</v>
      </c>
      <c r="P62" s="23">
        <f>IF(VLOOKUP($B62,'Multi_Sharpe'!$B$2:$R$139,8,FALSE)&gt;0,VLOOKUP($B62,'Multi_Sharpe'!$B$2:$R$139,8,FALSE)," ")</f>
        <v>0.483951027654859</v>
      </c>
      <c r="Q62" s="23">
        <f>IF(VLOOKUP($B62,'Multi_Rent'!$B$2:$R$139,9,FALSE)="","",VLOOKUP($B62,'Multi_Rent'!$B$2:$R$139,9,FALSE))</f>
        <v>4.28817773786037</v>
      </c>
      <c r="R62" t="s" s="26">
        <f>IF(VLOOKUP($B62,'Multi_Sharpe'!$B$2:$R$139,9,FALSE)&gt;0,VLOOKUP($B62,'Multi_Sharpe'!$B$2:$R$139,9,FALSE)," ")</f>
        <v>361</v>
      </c>
      <c r="S62" s="23">
        <f>IF(VLOOKUP($B62,'Multi_Rent'!$B$2:$R$139,10,FALSE)="","",VLOOKUP($B62,'Multi_Rent'!$B$2:$R$139,10,FALSE))</f>
        <v>5.73412353038845</v>
      </c>
      <c r="T62" s="23">
        <f>IF(VLOOKUP($B62,'Multi_Sharpe'!$B$2:$R$139,10,FALSE)&gt;0,VLOOKUP($B62,'Multi_Sharpe'!$B$2:$R$139,10,FALSE)," ")</f>
        <v>0.364883951955</v>
      </c>
      <c r="U62" s="23">
        <f>IF(VLOOKUP($B62,'Multi_Rent'!$B$2:$R$139,11,FALSE)="","",VLOOKUP($B62,'Multi_Rent'!$B$2:$R$139,11,FALSE))</f>
        <v>5.56882948607393</v>
      </c>
      <c r="V62" s="23">
        <f>IF(VLOOKUP($B62,'Multi_Sharpe'!$B$2:$R$139,11,FALSE)&gt;0,VLOOKUP($B62,'Multi_Sharpe'!$B$2:$R$139,11,FALSE)," ")</f>
        <v>0.358124202542919</v>
      </c>
      <c r="W62" s="23">
        <f>IF(VLOOKUP($B62,'Multi_Rent'!$B$2:$R$139,12,FALSE)="","",VLOOKUP($B62,'Multi_Rent'!$B$2:$R$139,12,FALSE))</f>
        <v>3.59652770974908</v>
      </c>
      <c r="X62" t="s" s="26">
        <f>IF(VLOOKUP($B62,'Multi_Sharpe'!$B$2:$R$139,12,FALSE)&gt;0,VLOOKUP($B62,'Multi_Sharpe'!$B$2:$R$139,12,FALSE)," ")</f>
        <v>361</v>
      </c>
      <c r="Y62" s="23">
        <f>IF(VLOOKUP($B62,'Multi_Rent'!$B$2:$R$139,13,FALSE)="","",VLOOKUP($B62,'Multi_Rent'!$B$2:$R$139,13,FALSE))</f>
        <v>3.63790611838568</v>
      </c>
      <c r="Z62" t="s" s="26">
        <f>IF(VLOOKUP($B62,'Multi_Sharpe'!$B$2:$R$139,13,FALSE)&gt;0,VLOOKUP($B62,'Multi_Sharpe'!$B$2:$R$139,13,FALSE)," ")</f>
        <v>361</v>
      </c>
      <c r="AA62" s="23">
        <f>IF(VLOOKUP($B62,'Multi_Rent'!$B$2:$R$139,14,FALSE)="","",VLOOKUP($B62,'Multi_Rent'!$B$2:$R$139,14,FALSE))</f>
        <v>3.06868773342102</v>
      </c>
      <c r="AB62" t="s" s="26">
        <f>IF(VLOOKUP($B62,'Multi_Sharpe'!$B$2:$R$139,14,FALSE)&gt;0,VLOOKUP($B62,'Multi_Sharpe'!$B$2:$R$139,14,FALSE)," ")</f>
        <v>361</v>
      </c>
      <c r="AC62" s="23">
        <f>IF(VLOOKUP($B62,'Multi_Rent'!$B$2:$R$139,15,FALSE)="","",VLOOKUP($B62,'Multi_Rent'!$B$2:$R$139,15,FALSE))</f>
        <v>4.35440514865817</v>
      </c>
      <c r="AD62" t="s" s="26">
        <f>IF(VLOOKUP($B62,'Multi_Sharpe'!$B$2:$R$139,15,FALSE)&gt;0,VLOOKUP($B62,'Multi_Sharpe'!$B$2:$R$139,15,FALSE)," ")</f>
        <v>361</v>
      </c>
      <c r="AE62" s="23">
        <f>IF(VLOOKUP($B62,'Multi_Rent'!$B$2:$R$139,16,FALSE)="","",VLOOKUP($B62,'Multi_Rent'!$B$2:$R$139,16,FALSE))</f>
        <v>3.43847909059092</v>
      </c>
      <c r="AF62" t="s" s="26">
        <f>IF(VLOOKUP($B62,'Multi_Sharpe'!$B$2:$R$139,16,FALSE)&gt;0,VLOOKUP($B62,'Multi_Sharpe'!$B$2:$R$139,16,FALSE)," ")</f>
        <v>361</v>
      </c>
      <c r="AG62" s="23">
        <f>IF(VLOOKUP($B62,'Multi_Rent'!$B$2:$R$139,17,FALSE)="","",VLOOKUP($B62,'Multi_Rent'!$B$2:$R$139,17,FALSE))</f>
        <v>4.57416728041788</v>
      </c>
      <c r="AH62" t="s" s="26">
        <f>IF(VLOOKUP($B62,'Multi_Sharpe'!$B$2:$R$139,17,FALSE)&gt;0,VLOOKUP($B62,'Multi_Sharpe'!$B$2:$R$139,17,FALSE)," ")</f>
        <v>361</v>
      </c>
    </row>
    <row r="63" ht="15" customHeight="1">
      <c r="A63" t="s" s="10">
        <v>787</v>
      </c>
      <c r="B63" t="s" s="10">
        <v>788</v>
      </c>
      <c r="C63" s="23">
        <f>IF(VLOOKUP($B63,'Multi_Rent'!$B$2:$R$139,2,FALSE)="","",VLOOKUP($B63,'Multi_Rent'!$B$2:$R$139,2,FALSE))</f>
        <v>9.49379954084317</v>
      </c>
      <c r="D63" s="23">
        <f>IF(VLOOKUP($B63,'Multi_Sharpe'!$B$2:$R$139,2,FALSE)&gt;0,VLOOKUP($B63,'Multi_Sharpe'!$B$2:$R$139,2,FALSE)," ")</f>
        <v>0.213626932243855</v>
      </c>
      <c r="E63" s="23">
        <f>IF(VLOOKUP($B63,'Multi_Rent'!$B$2:$R$139,3,FALSE)="","",VLOOKUP($B63,'Multi_Rent'!$B$2:$R$139,3,FALSE))</f>
        <v>8.790518623871501</v>
      </c>
      <c r="F63" s="23">
        <f>IF(VLOOKUP($B63,'Multi_Sharpe'!$B$2:$R$139,3,FALSE)&gt;0,VLOOKUP($B63,'Multi_Sharpe'!$B$2:$R$139,3,FALSE)," ")</f>
        <v>0.205488206599149</v>
      </c>
      <c r="G63" s="23">
        <f>IF(VLOOKUP($B63,'Multi_Rent'!$B$2:$R$139,4,FALSE)="","",VLOOKUP($B63,'Multi_Rent'!$B$2:$R$139,4,FALSE))</f>
        <v>7.65365763270105</v>
      </c>
      <c r="H63" s="23">
        <f>IF(VLOOKUP($B63,'Multi_Sharpe'!$B$2:$R$139,4,FALSE)&gt;0,VLOOKUP($B63,'Multi_Sharpe'!$B$2:$R$139,4,FALSE)," ")</f>
        <v>0.262786191181246</v>
      </c>
      <c r="I63" s="23">
        <f>IF(VLOOKUP($B63,'Multi_Rent'!$B$2:$R$139,5,FALSE)="","",VLOOKUP($B63,'Multi_Rent'!$B$2:$R$139,5,FALSE))</f>
        <v>5.33206095562402</v>
      </c>
      <c r="J63" t="s" s="26">
        <f>IF(VLOOKUP($B63,'Multi_Sharpe'!$B$2:$R$139,5,FALSE)&gt;0,VLOOKUP($B63,'Multi_Sharpe'!$B$2:$R$139,5,FALSE)," ")</f>
        <v>361</v>
      </c>
      <c r="K63" s="23">
        <f>IF(VLOOKUP($B63,'Multi_Rent'!$B$2:$R$139,6,FALSE)="","",VLOOKUP($B63,'Multi_Rent'!$B$2:$R$139,6,FALSE))</f>
        <v>6.56703742100631</v>
      </c>
      <c r="L63" s="23">
        <f>IF(VLOOKUP($B63,'Multi_Sharpe'!$B$2:$R$139,6,FALSE)&gt;0,VLOOKUP($B63,'Multi_Sharpe'!$B$2:$R$139,6,FALSE)," ")</f>
        <v>0.139965431497364</v>
      </c>
      <c r="M63" s="23">
        <f>IF(VLOOKUP($B63,'Multi_Rent'!$B$2:$R$139,7,FALSE)="","",VLOOKUP($B63,'Multi_Rent'!$B$2:$R$139,7,FALSE))</f>
        <v>5.13202801148407</v>
      </c>
      <c r="N63" t="s" s="26">
        <f>IF(VLOOKUP($B63,'Multi_Sharpe'!$B$2:$R$139,7,FALSE)&gt;0,VLOOKUP($B63,'Multi_Sharpe'!$B$2:$R$139,7,FALSE)," ")</f>
        <v>361</v>
      </c>
      <c r="O63" s="23">
        <f>IF(VLOOKUP($B63,'Multi_Rent'!$B$2:$R$139,8,FALSE)="","",VLOOKUP($B63,'Multi_Rent'!$B$2:$R$139,8,FALSE))</f>
        <v>5.76107314336296</v>
      </c>
      <c r="P63" s="23">
        <f>IF(VLOOKUP($B63,'Multi_Sharpe'!$B$2:$R$139,8,FALSE)&gt;0,VLOOKUP($B63,'Multi_Sharpe'!$B$2:$R$139,8,FALSE)," ")</f>
        <v>0.212617754522529</v>
      </c>
      <c r="Q63" s="23">
        <f>IF(VLOOKUP($B63,'Multi_Rent'!$B$2:$R$139,9,FALSE)="","",VLOOKUP($B63,'Multi_Rent'!$B$2:$R$139,9,FALSE))</f>
        <v>4.92617821618253</v>
      </c>
      <c r="R63" s="23">
        <f>IF(VLOOKUP($B63,'Multi_Sharpe'!$B$2:$R$139,9,FALSE)&gt;0,VLOOKUP($B63,'Multi_Sharpe'!$B$2:$R$139,9,FALSE)," ")</f>
        <v>0.0859798813994273</v>
      </c>
      <c r="S63" s="23">
        <f>IF(VLOOKUP($B63,'Multi_Rent'!$B$2:$R$139,10,FALSE)="","",VLOOKUP($B63,'Multi_Rent'!$B$2:$R$139,10,FALSE))</f>
        <v>5.0929337730564</v>
      </c>
      <c r="T63" s="23">
        <f>IF(VLOOKUP($B63,'Multi_Sharpe'!$B$2:$R$139,10,FALSE)&gt;0,VLOOKUP($B63,'Multi_Sharpe'!$B$2:$R$139,10,FALSE)," ")</f>
        <v>0.231885297995287</v>
      </c>
      <c r="U63" s="23">
        <f>IF(VLOOKUP($B63,'Multi_Rent'!$B$2:$R$139,11,FALSE)="","",VLOOKUP($B63,'Multi_Rent'!$B$2:$R$139,11,FALSE))</f>
        <v>4.53771936990346</v>
      </c>
      <c r="V63" s="23">
        <f>IF(VLOOKUP($B63,'Multi_Sharpe'!$B$2:$R$139,11,FALSE)&gt;0,VLOOKUP($B63,'Multi_Sharpe'!$B$2:$R$139,11,FALSE)," ")</f>
        <v>0.08517015525837709</v>
      </c>
      <c r="W63" s="23">
        <f>IF(VLOOKUP($B63,'Multi_Rent'!$B$2:$R$139,12,FALSE)="","",VLOOKUP($B63,'Multi_Rent'!$B$2:$R$139,12,FALSE))</f>
        <v>5.23681114303627</v>
      </c>
      <c r="X63" s="23">
        <f>IF(VLOOKUP($B63,'Multi_Sharpe'!$B$2:$R$139,12,FALSE)&gt;0,VLOOKUP($B63,'Multi_Sharpe'!$B$2:$R$139,12,FALSE)," ")</f>
        <v>0.273008137464528</v>
      </c>
      <c r="Y63" s="23">
        <f>IF(VLOOKUP($B63,'Multi_Rent'!$B$2:$R$139,13,FALSE)="","",VLOOKUP($B63,'Multi_Rent'!$B$2:$R$139,13,FALSE))</f>
        <v>7.2200456444611</v>
      </c>
      <c r="Z63" s="23">
        <f>IF(VLOOKUP($B63,'Multi_Sharpe'!$B$2:$R$139,13,FALSE)&gt;0,VLOOKUP($B63,'Multi_Sharpe'!$B$2:$R$139,13,FALSE)," ")</f>
        <v>0.665676107261393</v>
      </c>
      <c r="AA63" s="23">
        <f>IF(VLOOKUP($B63,'Multi_Rent'!$B$2:$R$139,14,FALSE)="","",VLOOKUP($B63,'Multi_Rent'!$B$2:$R$139,14,FALSE))</f>
        <v>7.69890990888669</v>
      </c>
      <c r="AB63" s="23">
        <f>IF(VLOOKUP($B63,'Multi_Sharpe'!$B$2:$R$139,14,FALSE)&gt;0,VLOOKUP($B63,'Multi_Sharpe'!$B$2:$R$139,14,FALSE)," ")</f>
        <v>0.6671566662963579</v>
      </c>
      <c r="AC63" s="23">
        <f>IF(VLOOKUP($B63,'Multi_Rent'!$B$2:$R$139,15,FALSE)="","",VLOOKUP($B63,'Multi_Rent'!$B$2:$R$139,15,FALSE))</f>
        <v>8.69901297932387</v>
      </c>
      <c r="AD63" s="23">
        <f>IF(VLOOKUP($B63,'Multi_Sharpe'!$B$2:$R$139,15,FALSE)&gt;0,VLOOKUP($B63,'Multi_Sharpe'!$B$2:$R$139,15,FALSE)," ")</f>
        <v>0.719627389331565</v>
      </c>
      <c r="AE63" s="23">
        <f>IF(VLOOKUP($B63,'Multi_Rent'!$B$2:$R$139,16,FALSE)="","",VLOOKUP($B63,'Multi_Rent'!$B$2:$R$139,16,FALSE))</f>
        <v>7.59522887553217</v>
      </c>
      <c r="AF63" s="23">
        <f>IF(VLOOKUP($B63,'Multi_Sharpe'!$B$2:$R$139,16,FALSE)&gt;0,VLOOKUP($B63,'Multi_Sharpe'!$B$2:$R$139,16,FALSE)," ")</f>
        <v>0.274728573680325</v>
      </c>
      <c r="AG63" s="23">
        <f>IF(VLOOKUP($B63,'Multi_Rent'!$B$2:$R$139,17,FALSE)="","",VLOOKUP($B63,'Multi_Rent'!$B$2:$R$139,17,FALSE))</f>
        <v>8.440800348681201</v>
      </c>
      <c r="AH63" s="23">
        <f>IF(VLOOKUP($B63,'Multi_Sharpe'!$B$2:$R$139,17,FALSE)&gt;0,VLOOKUP($B63,'Multi_Sharpe'!$B$2:$R$139,17,FALSE)," ")</f>
        <v>0.304767932111979</v>
      </c>
    </row>
    <row r="64" ht="15" customHeight="1">
      <c r="A64" t="s" s="10">
        <v>789</v>
      </c>
      <c r="B64" t="s" s="10">
        <v>790</v>
      </c>
      <c r="C64" s="23">
        <f>IF(VLOOKUP($B64,'Multi_Rent'!$B$2:$R$139,2,FALSE)="","",VLOOKUP($B64,'Multi_Rent'!$B$2:$R$139,2,FALSE))</f>
        <v>9.27423913210044</v>
      </c>
      <c r="D64" s="23">
        <f>IF(VLOOKUP($B64,'Multi_Sharpe'!$B$2:$R$139,2,FALSE)&gt;0,VLOOKUP($B64,'Multi_Sharpe'!$B$2:$R$139,2,FALSE)," ")</f>
        <v>0.181111286766997</v>
      </c>
      <c r="E64" s="23">
        <f>IF(VLOOKUP($B64,'Multi_Rent'!$B$2:$R$139,3,FALSE)="","",VLOOKUP($B64,'Multi_Rent'!$B$2:$R$139,3,FALSE))</f>
        <v>8.87554793210683</v>
      </c>
      <c r="F64" s="23">
        <f>IF(VLOOKUP($B64,'Multi_Sharpe'!$B$2:$R$139,3,FALSE)&gt;0,VLOOKUP($B64,'Multi_Sharpe'!$B$2:$R$139,3,FALSE)," ")</f>
        <v>0.268475841576026</v>
      </c>
      <c r="G64" s="23">
        <f>IF(VLOOKUP($B64,'Multi_Rent'!$B$2:$R$139,4,FALSE)="","",VLOOKUP($B64,'Multi_Rent'!$B$2:$R$139,4,FALSE))</f>
        <v>8.08402217227167</v>
      </c>
      <c r="H64" s="23">
        <f>IF(VLOOKUP($B64,'Multi_Sharpe'!$B$2:$R$139,4,FALSE)&gt;0,VLOOKUP($B64,'Multi_Sharpe'!$B$2:$R$139,4,FALSE)," ")</f>
        <v>0.481387264984535</v>
      </c>
      <c r="I64" s="23">
        <f>IF(VLOOKUP($B64,'Multi_Rent'!$B$2:$R$139,5,FALSE)="","",VLOOKUP($B64,'Multi_Rent'!$B$2:$R$139,5,FALSE))</f>
        <v>7.79186504329075</v>
      </c>
      <c r="J64" s="23">
        <f>IF(VLOOKUP($B64,'Multi_Sharpe'!$B$2:$R$139,5,FALSE)&gt;0,VLOOKUP($B64,'Multi_Sharpe'!$B$2:$R$139,5,FALSE)," ")</f>
        <v>0.388534503358396</v>
      </c>
      <c r="K64" s="23">
        <f>IF(VLOOKUP($B64,'Multi_Rent'!$B$2:$R$139,6,FALSE)="","",VLOOKUP($B64,'Multi_Rent'!$B$2:$R$139,6,FALSE))</f>
        <v>7.40031489994513</v>
      </c>
      <c r="L64" s="23">
        <f>IF(VLOOKUP($B64,'Multi_Sharpe'!$B$2:$R$139,6,FALSE)&gt;0,VLOOKUP($B64,'Multi_Sharpe'!$B$2:$R$139,6,FALSE)," ")</f>
        <v>0.478170963681782</v>
      </c>
      <c r="M64" s="23">
        <f>IF(VLOOKUP($B64,'Multi_Rent'!$B$2:$R$139,7,FALSE)="","",VLOOKUP($B64,'Multi_Rent'!$B$2:$R$139,7,FALSE))</f>
        <v>6.86482968323023</v>
      </c>
      <c r="N64" s="23">
        <f>IF(VLOOKUP($B64,'Multi_Sharpe'!$B$2:$R$139,7,FALSE)&gt;0,VLOOKUP($B64,'Multi_Sharpe'!$B$2:$R$139,7,FALSE)," ")</f>
        <v>0.478995633521186</v>
      </c>
      <c r="O64" s="23">
        <f>IF(VLOOKUP($B64,'Multi_Rent'!$B$2:$R$139,8,FALSE)="","",VLOOKUP($B64,'Multi_Rent'!$B$2:$R$139,8,FALSE))</f>
        <v>7.11088005491136</v>
      </c>
      <c r="P64" s="23">
        <f>IF(VLOOKUP($B64,'Multi_Sharpe'!$B$2:$R$139,8,FALSE)&gt;0,VLOOKUP($B64,'Multi_Sharpe'!$B$2:$R$139,8,FALSE)," ")</f>
        <v>0.748401884799253</v>
      </c>
      <c r="Q64" s="23">
        <f>IF(VLOOKUP($B64,'Multi_Rent'!$B$2:$R$139,9,FALSE)="","",VLOOKUP($B64,'Multi_Rent'!$B$2:$R$139,9,FALSE))</f>
        <v>7.20661251995001</v>
      </c>
      <c r="R64" s="23">
        <f>IF(VLOOKUP($B64,'Multi_Sharpe'!$B$2:$R$139,9,FALSE)&gt;0,VLOOKUP($B64,'Multi_Sharpe'!$B$2:$R$139,9,FALSE)," ")</f>
        <v>0.943419033297494</v>
      </c>
      <c r="S64" s="23">
        <f>IF(VLOOKUP($B64,'Multi_Rent'!$B$2:$R$139,10,FALSE)="","",VLOOKUP($B64,'Multi_Rent'!$B$2:$R$139,10,FALSE))</f>
        <v>7.03693772367693</v>
      </c>
      <c r="T64" s="23">
        <f>IF(VLOOKUP($B64,'Multi_Sharpe'!$B$2:$R$139,10,FALSE)&gt;0,VLOOKUP($B64,'Multi_Sharpe'!$B$2:$R$139,10,FALSE)," ")</f>
        <v>1.05566329936576</v>
      </c>
      <c r="U64" s="23">
        <f>IF(VLOOKUP($B64,'Multi_Rent'!$B$2:$R$139,11,FALSE)="","",VLOOKUP($B64,'Multi_Rent'!$B$2:$R$139,11,FALSE))</f>
        <v>6.30021470325981</v>
      </c>
      <c r="V64" s="23">
        <f>IF(VLOOKUP($B64,'Multi_Sharpe'!$B$2:$R$139,11,FALSE)&gt;0,VLOOKUP($B64,'Multi_Sharpe'!$B$2:$R$139,11,FALSE)," ")</f>
        <v>0.773747600532923</v>
      </c>
      <c r="W64" s="23">
        <f>IF(VLOOKUP($B64,'Multi_Rent'!$B$2:$R$139,12,FALSE)="","",VLOOKUP($B64,'Multi_Rent'!$B$2:$R$139,12,FALSE))</f>
        <v>6.10325859277068</v>
      </c>
      <c r="X64" s="23">
        <f>IF(VLOOKUP($B64,'Multi_Sharpe'!$B$2:$R$139,12,FALSE)&gt;0,VLOOKUP($B64,'Multi_Sharpe'!$B$2:$R$139,12,FALSE)," ")</f>
        <v>0.627276638726232</v>
      </c>
      <c r="Y64" s="23">
        <f>IF(VLOOKUP($B64,'Multi_Rent'!$B$2:$R$139,13,FALSE)="","",VLOOKUP($B64,'Multi_Rent'!$B$2:$R$139,13,FALSE))</f>
        <v>5.52357222086264</v>
      </c>
      <c r="Z64" s="23">
        <f>IF(VLOOKUP($B64,'Multi_Sharpe'!$B$2:$R$139,13,FALSE)&gt;0,VLOOKUP($B64,'Multi_Sharpe'!$B$2:$R$139,13,FALSE)," ")</f>
        <v>0.342137980753889</v>
      </c>
      <c r="AA64" s="23">
        <f>IF(VLOOKUP($B64,'Multi_Rent'!$B$2:$R$139,14,FALSE)="","",VLOOKUP($B64,'Multi_Rent'!$B$2:$R$139,14,FALSE))</f>
        <v>3.74875285768554</v>
      </c>
      <c r="AB64" t="s" s="26">
        <f>IF(VLOOKUP($B64,'Multi_Sharpe'!$B$2:$R$139,14,FALSE)&gt;0,VLOOKUP($B64,'Multi_Sharpe'!$B$2:$R$139,14,FALSE)," ")</f>
        <v>361</v>
      </c>
      <c r="AC64" s="23">
        <f>IF(VLOOKUP($B64,'Multi_Rent'!$B$2:$R$139,15,FALSE)="","",VLOOKUP($B64,'Multi_Rent'!$B$2:$R$139,15,FALSE))</f>
        <v>4.31538411313743</v>
      </c>
      <c r="AD64" t="s" s="26">
        <f>IF(VLOOKUP($B64,'Multi_Sharpe'!$B$2:$R$139,15,FALSE)&gt;0,VLOOKUP($B64,'Multi_Sharpe'!$B$2:$R$139,15,FALSE)," ")</f>
        <v>361</v>
      </c>
      <c r="AE64" s="23">
        <f>IF(VLOOKUP($B64,'Multi_Rent'!$B$2:$R$139,16,FALSE)="","",VLOOKUP($B64,'Multi_Rent'!$B$2:$R$139,16,FALSE))</f>
        <v>3.9318520620415</v>
      </c>
      <c r="AF64" t="s" s="26">
        <f>IF(VLOOKUP($B64,'Multi_Sharpe'!$B$2:$R$139,16,FALSE)&gt;0,VLOOKUP($B64,'Multi_Sharpe'!$B$2:$R$139,16,FALSE)," ")</f>
        <v>361</v>
      </c>
      <c r="AG64" s="23">
        <f>IF(VLOOKUP($B64,'Multi_Rent'!$B$2:$R$139,17,FALSE)="","",VLOOKUP($B64,'Multi_Rent'!$B$2:$R$139,17,FALSE))</f>
        <v>3.05929561378564</v>
      </c>
      <c r="AH64" t="s" s="26">
        <f>IF(VLOOKUP($B64,'Multi_Sharpe'!$B$2:$R$139,17,FALSE)&gt;0,VLOOKUP($B64,'Multi_Sharpe'!$B$2:$R$139,17,FALSE)," ")</f>
        <v>361</v>
      </c>
    </row>
    <row r="65" ht="15" customHeight="1">
      <c r="A65" t="s" s="10">
        <v>791</v>
      </c>
      <c r="B65" t="s" s="10">
        <v>792</v>
      </c>
      <c r="C65" s="23">
        <f>IF(VLOOKUP($B65,'Multi_Rent'!$B$2:$R$139,2,FALSE)="","",VLOOKUP($B65,'Multi_Rent'!$B$2:$R$139,2,FALSE))</f>
        <v>8.851457328889831</v>
      </c>
      <c r="D65" s="23">
        <f>IF(VLOOKUP($B65,'Multi_Sharpe'!$B$2:$R$139,2,FALSE)&gt;0,VLOOKUP($B65,'Multi_Sharpe'!$B$2:$R$139,2,FALSE)," ")</f>
        <v>0.0100860378679878</v>
      </c>
      <c r="E65" s="23">
        <f>IF(VLOOKUP($B65,'Multi_Rent'!$B$2:$R$139,3,FALSE)="","",VLOOKUP($B65,'Multi_Rent'!$B$2:$R$139,3,FALSE))</f>
        <v>7.79190537958958</v>
      </c>
      <c r="F65" t="s" s="26">
        <f>IF(VLOOKUP($B65,'Multi_Sharpe'!$B$2:$R$139,3,FALSE)&gt;0,VLOOKUP($B65,'Multi_Sharpe'!$B$2:$R$139,3,FALSE)," ")</f>
        <v>361</v>
      </c>
      <c r="G65" s="23">
        <f>IF(VLOOKUP($B65,'Multi_Rent'!$B$2:$R$139,4,FALSE)="","",VLOOKUP($B65,'Multi_Rent'!$B$2:$R$139,4,FALSE))</f>
        <v>10.7011101760318</v>
      </c>
      <c r="H65" s="23">
        <f>IF(VLOOKUP($B65,'Multi_Sharpe'!$B$2:$R$139,4,FALSE)&gt;0,VLOOKUP($B65,'Multi_Sharpe'!$B$2:$R$139,4,FALSE)," ")</f>
        <v>0.457148076409625</v>
      </c>
      <c r="I65" s="23">
        <f>IF(VLOOKUP($B65,'Multi_Rent'!$B$2:$R$139,5,FALSE)="","",VLOOKUP($B65,'Multi_Rent'!$B$2:$R$139,5,FALSE))</f>
        <v>5.40382774608803</v>
      </c>
      <c r="J65" t="s" s="26">
        <f>IF(VLOOKUP($B65,'Multi_Sharpe'!$B$2:$R$139,5,FALSE)&gt;0,VLOOKUP($B65,'Multi_Sharpe'!$B$2:$R$139,5,FALSE)," ")</f>
        <v>361</v>
      </c>
      <c r="K65" s="23">
        <f>IF(VLOOKUP($B65,'Multi_Rent'!$B$2:$R$139,6,FALSE)="","",VLOOKUP($B65,'Multi_Rent'!$B$2:$R$139,6,FALSE))</f>
        <v>8.876191302982781</v>
      </c>
      <c r="L65" s="23">
        <f>IF(VLOOKUP($B65,'Multi_Sharpe'!$B$2:$R$139,6,FALSE)&gt;0,VLOOKUP($B65,'Multi_Sharpe'!$B$2:$R$139,6,FALSE)," ")</f>
        <v>0.288286581531652</v>
      </c>
      <c r="M65" s="23">
        <f>IF(VLOOKUP($B65,'Multi_Rent'!$B$2:$R$139,7,FALSE)="","",VLOOKUP($B65,'Multi_Rent'!$B$2:$R$139,7,FALSE))</f>
        <v>9.127535537536</v>
      </c>
      <c r="N65" s="23">
        <f>IF(VLOOKUP($B65,'Multi_Sharpe'!$B$2:$R$139,7,FALSE)&gt;0,VLOOKUP($B65,'Multi_Sharpe'!$B$2:$R$139,7,FALSE)," ")</f>
        <v>0.366633865716686</v>
      </c>
      <c r="O65" s="23">
        <f>IF(VLOOKUP($B65,'Multi_Rent'!$B$2:$R$139,8,FALSE)="","",VLOOKUP($B65,'Multi_Rent'!$B$2:$R$139,8,FALSE))</f>
        <v>9.759196735455671</v>
      </c>
      <c r="P65" s="23">
        <f>IF(VLOOKUP($B65,'Multi_Sharpe'!$B$2:$R$139,8,FALSE)&gt;0,VLOOKUP($B65,'Multi_Sharpe'!$B$2:$R$139,8,FALSE)," ")</f>
        <v>0.469585693660358</v>
      </c>
      <c r="Q65" s="23">
        <f>IF(VLOOKUP($B65,'Multi_Rent'!$B$2:$R$139,9,FALSE)="","",VLOOKUP($B65,'Multi_Rent'!$B$2:$R$139,9,FALSE))</f>
        <v>8.553885173085551</v>
      </c>
      <c r="R65" s="23">
        <f>IF(VLOOKUP($B65,'Multi_Sharpe'!$B$2:$R$139,9,FALSE)&gt;0,VLOOKUP($B65,'Multi_Sharpe'!$B$2:$R$139,9,FALSE)," ")</f>
        <v>0.366091179080884</v>
      </c>
      <c r="S65" s="23">
        <f>IF(VLOOKUP($B65,'Multi_Rent'!$B$2:$R$139,10,FALSE)="","",VLOOKUP($B65,'Multi_Rent'!$B$2:$R$139,10,FALSE))</f>
        <v>12.5030827654968</v>
      </c>
      <c r="T65" s="23">
        <f>IF(VLOOKUP($B65,'Multi_Sharpe'!$B$2:$R$139,10,FALSE)&gt;0,VLOOKUP($B65,'Multi_Sharpe'!$B$2:$R$139,10,FALSE)," ")</f>
        <v>0.729001968825537</v>
      </c>
      <c r="U65" s="23">
        <f>IF(VLOOKUP($B65,'Multi_Rent'!$B$2:$R$139,11,FALSE)="","",VLOOKUP($B65,'Multi_Rent'!$B$2:$R$139,11,FALSE))</f>
        <v>9.49471003015214</v>
      </c>
      <c r="V65" s="23">
        <f>IF(VLOOKUP($B65,'Multi_Sharpe'!$B$2:$R$139,11,FALSE)&gt;0,VLOOKUP($B65,'Multi_Sharpe'!$B$2:$R$139,11,FALSE)," ")</f>
        <v>0.44478173976285</v>
      </c>
      <c r="W65" s="23">
        <f>IF(VLOOKUP($B65,'Multi_Rent'!$B$2:$R$139,12,FALSE)="","",VLOOKUP($B65,'Multi_Rent'!$B$2:$R$139,12,FALSE))</f>
        <v>8.582756984049871</v>
      </c>
      <c r="X65" s="23">
        <f>IF(VLOOKUP($B65,'Multi_Sharpe'!$B$2:$R$139,12,FALSE)&gt;0,VLOOKUP($B65,'Multi_Sharpe'!$B$2:$R$139,12,FALSE)," ")</f>
        <v>0.333593116061947</v>
      </c>
      <c r="Y65" s="23">
        <f>IF(VLOOKUP($B65,'Multi_Rent'!$B$2:$R$139,13,FALSE)="","",VLOOKUP($B65,'Multi_Rent'!$B$2:$R$139,13,FALSE))</f>
        <v>9.674160984888649</v>
      </c>
      <c r="Z65" s="23">
        <f>IF(VLOOKUP($B65,'Multi_Sharpe'!$B$2:$R$139,13,FALSE)&gt;0,VLOOKUP($B65,'Multi_Sharpe'!$B$2:$R$139,13,FALSE)," ")</f>
        <v>0.389578490415529</v>
      </c>
      <c r="AA65" s="23">
        <f>IF(VLOOKUP($B65,'Multi_Rent'!$B$2:$R$139,14,FALSE)="","",VLOOKUP($B65,'Multi_Rent'!$B$2:$R$139,14,FALSE))</f>
        <v>5.98555578103295</v>
      </c>
      <c r="AB65" s="23">
        <f>IF(VLOOKUP($B65,'Multi_Sharpe'!$B$2:$R$139,14,FALSE)&gt;0,VLOOKUP($B65,'Multi_Sharpe'!$B$2:$R$139,14,FALSE)," ")</f>
        <v>0.0638375348912998</v>
      </c>
      <c r="AC65" s="23">
        <f>IF(VLOOKUP($B65,'Multi_Rent'!$B$2:$R$139,15,FALSE)="","",VLOOKUP($B65,'Multi_Rent'!$B$2:$R$139,15,FALSE))</f>
        <v>4.94973218757782</v>
      </c>
      <c r="AD65" t="s" s="26">
        <f>IF(VLOOKUP($B65,'Multi_Sharpe'!$B$2:$R$139,15,FALSE)&gt;0,VLOOKUP($B65,'Multi_Sharpe'!$B$2:$R$139,15,FALSE)," ")</f>
        <v>361</v>
      </c>
      <c r="AE65" s="23">
        <f>IF(VLOOKUP($B65,'Multi_Rent'!$B$2:$R$139,16,FALSE)="","",VLOOKUP($B65,'Multi_Rent'!$B$2:$R$139,16,FALSE))</f>
        <v>1.20645067870198</v>
      </c>
      <c r="AF65" t="s" s="26">
        <f>IF(VLOOKUP($B65,'Multi_Sharpe'!$B$2:$R$139,16,FALSE)&gt;0,VLOOKUP($B65,'Multi_Sharpe'!$B$2:$R$139,16,FALSE)," ")</f>
        <v>361</v>
      </c>
      <c r="AG65" s="23">
        <f>IF(VLOOKUP($B65,'Multi_Rent'!$B$2:$R$139,17,FALSE)="","",VLOOKUP($B65,'Multi_Rent'!$B$2:$R$139,17,FALSE))</f>
        <v>4.50904535343075</v>
      </c>
      <c r="AH65" t="s" s="26">
        <f>IF(VLOOKUP($B65,'Multi_Sharpe'!$B$2:$R$139,17,FALSE)&gt;0,VLOOKUP($B65,'Multi_Sharpe'!$B$2:$R$139,17,FALSE)," ")</f>
        <v>361</v>
      </c>
    </row>
    <row r="66" ht="15" customHeight="1">
      <c r="A66" t="s" s="10">
        <v>793</v>
      </c>
      <c r="B66" t="s" s="10">
        <v>794</v>
      </c>
      <c r="C66" s="23">
        <f>IF(VLOOKUP($B66,'Multi_Rent'!$B$2:$R$139,2,FALSE)="","",VLOOKUP($B66,'Multi_Rent'!$B$2:$R$139,2,FALSE))</f>
        <v>8.43299365979389</v>
      </c>
      <c r="D66" t="s" s="26">
        <f>IF(VLOOKUP($B66,'Multi_Sharpe'!$B$2:$R$139,2,FALSE)&gt;0,VLOOKUP($B66,'Multi_Sharpe'!$B$2:$R$139,2,FALSE)," ")</f>
        <v>361</v>
      </c>
      <c r="E66" s="23">
        <f>IF(VLOOKUP($B66,'Multi_Rent'!$B$2:$R$139,3,FALSE)="","",VLOOKUP($B66,'Multi_Rent'!$B$2:$R$139,3,FALSE))</f>
        <v>7.06802631011509</v>
      </c>
      <c r="F66" t="s" s="26">
        <f>IF(VLOOKUP($B66,'Multi_Sharpe'!$B$2:$R$139,3,FALSE)&gt;0,VLOOKUP($B66,'Multi_Sharpe'!$B$2:$R$139,3,FALSE)," ")</f>
        <v>361</v>
      </c>
      <c r="G66" s="23">
        <f>IF(VLOOKUP($B66,'Multi_Rent'!$B$2:$R$139,4,FALSE)="","",VLOOKUP($B66,'Multi_Rent'!$B$2:$R$139,4,FALSE))</f>
        <v>7.04199234224845</v>
      </c>
      <c r="H66" s="23">
        <f>IF(VLOOKUP($B66,'Multi_Sharpe'!$B$2:$R$139,4,FALSE)&gt;0,VLOOKUP($B66,'Multi_Sharpe'!$B$2:$R$139,4,FALSE)," ")</f>
        <v>0.0282671884306759</v>
      </c>
      <c r="I66" s="23">
        <f>IF(VLOOKUP($B66,'Multi_Rent'!$B$2:$R$139,5,FALSE)="","",VLOOKUP($B66,'Multi_Rent'!$B$2:$R$139,5,FALSE))</f>
        <v>1.72882998874999</v>
      </c>
      <c r="J66" t="s" s="26">
        <f>IF(VLOOKUP($B66,'Multi_Sharpe'!$B$2:$R$139,5,FALSE)&gt;0,VLOOKUP($B66,'Multi_Sharpe'!$B$2:$R$139,5,FALSE)," ")</f>
        <v>361</v>
      </c>
      <c r="K66" s="23">
        <f>IF(VLOOKUP($B66,'Multi_Rent'!$B$2:$R$139,6,FALSE)="","",VLOOKUP($B66,'Multi_Rent'!$B$2:$R$139,6,FALSE))</f>
        <v>3.22011915457763</v>
      </c>
      <c r="L66" t="s" s="26">
        <f>IF(VLOOKUP($B66,'Multi_Sharpe'!$B$2:$R$139,6,FALSE)&gt;0,VLOOKUP($B66,'Multi_Sharpe'!$B$2:$R$139,6,FALSE)," ")</f>
        <v>361</v>
      </c>
      <c r="M66" s="23">
        <f>IF(VLOOKUP($B66,'Multi_Rent'!$B$2:$R$139,7,FALSE)="","",VLOOKUP($B66,'Multi_Rent'!$B$2:$R$139,7,FALSE))</f>
        <v>1.28960263111015</v>
      </c>
      <c r="N66" t="s" s="26">
        <f>IF(VLOOKUP($B66,'Multi_Sharpe'!$B$2:$R$139,7,FALSE)&gt;0,VLOOKUP($B66,'Multi_Sharpe'!$B$2:$R$139,7,FALSE)," ")</f>
        <v>361</v>
      </c>
      <c r="O66" s="23">
        <f>IF(VLOOKUP($B66,'Multi_Rent'!$B$2:$R$139,8,FALSE)="","",VLOOKUP($B66,'Multi_Rent'!$B$2:$R$139,8,FALSE))</f>
        <v>5.60621025143018</v>
      </c>
      <c r="P66" s="23">
        <f>IF(VLOOKUP($B66,'Multi_Sharpe'!$B$2:$R$139,8,FALSE)&gt;0,VLOOKUP($B66,'Multi_Sharpe'!$B$2:$R$139,8,FALSE)," ")</f>
        <v>0.0571252749402937</v>
      </c>
      <c r="Q66" s="23">
        <f>IF(VLOOKUP($B66,'Multi_Rent'!$B$2:$R$139,9,FALSE)="","",VLOOKUP($B66,'Multi_Rent'!$B$2:$R$139,9,FALSE))</f>
        <v>1.87300317201124</v>
      </c>
      <c r="R66" t="s" s="26">
        <f>IF(VLOOKUP($B66,'Multi_Sharpe'!$B$2:$R$139,9,FALSE)&gt;0,VLOOKUP($B66,'Multi_Sharpe'!$B$2:$R$139,9,FALSE)," ")</f>
        <v>361</v>
      </c>
      <c r="S66" s="23">
        <f>IF(VLOOKUP($B66,'Multi_Rent'!$B$2:$R$139,10,FALSE)="","",VLOOKUP($B66,'Multi_Rent'!$B$2:$R$139,10,FALSE))</f>
        <v>4.39049074957123</v>
      </c>
      <c r="T66" s="23">
        <f>IF(VLOOKUP($B66,'Multi_Sharpe'!$B$2:$R$139,10,FALSE)&gt;0,VLOOKUP($B66,'Multi_Sharpe'!$B$2:$R$139,10,FALSE)," ")</f>
        <v>0.000124624857721244</v>
      </c>
      <c r="U66" s="23">
        <f>IF(VLOOKUP($B66,'Multi_Rent'!$B$2:$R$139,11,FALSE)="","",VLOOKUP($B66,'Multi_Rent'!$B$2:$R$139,11,FALSE))</f>
        <v>1.75081381884221</v>
      </c>
      <c r="V66" t="s" s="26">
        <f>IF(VLOOKUP($B66,'Multi_Sharpe'!$B$2:$R$139,11,FALSE)&gt;0,VLOOKUP($B66,'Multi_Sharpe'!$B$2:$R$139,11,FALSE)," ")</f>
        <v>361</v>
      </c>
      <c r="W66" s="23">
        <f>IF(VLOOKUP($B66,'Multi_Rent'!$B$2:$R$139,12,FALSE)="","",VLOOKUP($B66,'Multi_Rent'!$B$2:$R$139,12,FALSE))</f>
        <v>0.474244509624477</v>
      </c>
      <c r="X66" t="s" s="26">
        <f>IF(VLOOKUP($B66,'Multi_Sharpe'!$B$2:$R$139,12,FALSE)&gt;0,VLOOKUP($B66,'Multi_Sharpe'!$B$2:$R$139,12,FALSE)," ")</f>
        <v>361</v>
      </c>
      <c r="Y66" s="23">
        <f>IF(VLOOKUP($B66,'Multi_Rent'!$B$2:$R$139,13,FALSE)="","",VLOOKUP($B66,'Multi_Rent'!$B$2:$R$139,13,FALSE))</f>
        <v>-1.06505601924246</v>
      </c>
      <c r="Z66" t="s" s="26">
        <f>IF(VLOOKUP($B66,'Multi_Sharpe'!$B$2:$R$139,13,FALSE)&gt;0,VLOOKUP($B66,'Multi_Sharpe'!$B$2:$R$139,13,FALSE)," ")</f>
        <v>361</v>
      </c>
      <c r="AA66" s="23">
        <f>IF(VLOOKUP($B66,'Multi_Rent'!$B$2:$R$139,14,FALSE)="","",VLOOKUP($B66,'Multi_Rent'!$B$2:$R$139,14,FALSE))</f>
        <v>-1.09039755380773</v>
      </c>
      <c r="AB66" t="s" s="26">
        <f>IF(VLOOKUP($B66,'Multi_Sharpe'!$B$2:$R$139,14,FALSE)&gt;0,VLOOKUP($B66,'Multi_Sharpe'!$B$2:$R$139,14,FALSE)," ")</f>
        <v>361</v>
      </c>
      <c r="AC66" s="23">
        <f>IF(VLOOKUP($B66,'Multi_Rent'!$B$2:$R$139,15,FALSE)="","",VLOOKUP($B66,'Multi_Rent'!$B$2:$R$139,15,FALSE))</f>
        <v>-1.00651941277213</v>
      </c>
      <c r="AD66" t="s" s="26">
        <f>IF(VLOOKUP($B66,'Multi_Sharpe'!$B$2:$R$139,15,FALSE)&gt;0,VLOOKUP($B66,'Multi_Sharpe'!$B$2:$R$139,15,FALSE)," ")</f>
        <v>361</v>
      </c>
      <c r="AE66" s="23">
        <f>IF(VLOOKUP($B66,'Multi_Rent'!$B$2:$R$139,16,FALSE)="","",VLOOKUP($B66,'Multi_Rent'!$B$2:$R$139,16,FALSE))</f>
        <v>-0.298061894175305</v>
      </c>
      <c r="AF66" t="s" s="26">
        <f>IF(VLOOKUP($B66,'Multi_Sharpe'!$B$2:$R$139,16,FALSE)&gt;0,VLOOKUP($B66,'Multi_Sharpe'!$B$2:$R$139,16,FALSE)," ")</f>
        <v>361</v>
      </c>
      <c r="AG66" s="23">
        <f>IF(VLOOKUP($B66,'Multi_Rent'!$B$2:$R$139,17,FALSE)="","",VLOOKUP($B66,'Multi_Rent'!$B$2:$R$139,17,FALSE))</f>
        <v>3.89110061926734</v>
      </c>
      <c r="AH66" t="s" s="26">
        <f>IF(VLOOKUP($B66,'Multi_Sharpe'!$B$2:$R$139,17,FALSE)&gt;0,VLOOKUP($B66,'Multi_Sharpe'!$B$2:$R$139,17,FALSE)," ")</f>
        <v>361</v>
      </c>
    </row>
    <row r="67" ht="15" customHeight="1">
      <c r="A67" t="s" s="10">
        <v>795</v>
      </c>
      <c r="B67" t="s" s="10">
        <v>796</v>
      </c>
      <c r="C67" s="23">
        <f>IF(VLOOKUP($B67,'Multi_Rent'!$B$2:$R$139,2,FALSE)="","",VLOOKUP($B67,'Multi_Rent'!$B$2:$R$139,2,FALSE))</f>
        <v>8.170051887330491</v>
      </c>
      <c r="D67" t="s" s="26">
        <f>IF(VLOOKUP($B67,'Multi_Sharpe'!$B$2:$R$139,2,FALSE)&gt;0,VLOOKUP($B67,'Multi_Sharpe'!$B$2:$R$139,2,FALSE)," ")</f>
        <v>361</v>
      </c>
      <c r="E67" s="23">
        <f>IF(VLOOKUP($B67,'Multi_Rent'!$B$2:$R$139,3,FALSE)="","",VLOOKUP($B67,'Multi_Rent'!$B$2:$R$139,3,FALSE))</f>
        <v>8.00882115855366</v>
      </c>
      <c r="F67" t="s" s="26">
        <f>IF(VLOOKUP($B67,'Multi_Sharpe'!$B$2:$R$139,3,FALSE)&gt;0,VLOOKUP($B67,'Multi_Sharpe'!$B$2:$R$139,3,FALSE)," ")</f>
        <v>361</v>
      </c>
      <c r="G67" s="23">
        <f>IF(VLOOKUP($B67,'Multi_Rent'!$B$2:$R$139,4,FALSE)="","",VLOOKUP($B67,'Multi_Rent'!$B$2:$R$139,4,FALSE))</f>
        <v>8.03277126580713</v>
      </c>
      <c r="H67" s="23">
        <f>IF(VLOOKUP($B67,'Multi_Sharpe'!$B$2:$R$139,4,FALSE)&gt;0,VLOOKUP($B67,'Multi_Sharpe'!$B$2:$R$139,4,FALSE)," ")</f>
        <v>0.737676992289874</v>
      </c>
      <c r="I67" s="23">
        <f>IF(VLOOKUP($B67,'Multi_Rent'!$B$2:$R$139,5,FALSE)="","",VLOOKUP($B67,'Multi_Rent'!$B$2:$R$139,5,FALSE))</f>
        <v>9.31956928707003</v>
      </c>
      <c r="J67" s="23">
        <f>IF(VLOOKUP($B67,'Multi_Sharpe'!$B$2:$R$139,5,FALSE)&gt;0,VLOOKUP($B67,'Multi_Sharpe'!$B$2:$R$139,5,FALSE)," ")</f>
        <v>0.923685871400137</v>
      </c>
      <c r="K67" s="23">
        <f>IF(VLOOKUP($B67,'Multi_Rent'!$B$2:$R$139,6,FALSE)="","",VLOOKUP($B67,'Multi_Rent'!$B$2:$R$139,6,FALSE))</f>
        <v>8.518660590642749</v>
      </c>
      <c r="L67" s="23">
        <f>IF(VLOOKUP($B67,'Multi_Sharpe'!$B$2:$R$139,6,FALSE)&gt;0,VLOOKUP($B67,'Multi_Sharpe'!$B$2:$R$139,6,FALSE)," ")</f>
        <v>0.900532596624078</v>
      </c>
      <c r="M67" s="23">
        <f>IF(VLOOKUP($B67,'Multi_Rent'!$B$2:$R$139,7,FALSE)="","",VLOOKUP($B67,'Multi_Rent'!$B$2:$R$139,7,FALSE))</f>
        <v>7.70210078102154</v>
      </c>
      <c r="N67" s="23">
        <f>IF(VLOOKUP($B67,'Multi_Sharpe'!$B$2:$R$139,7,FALSE)&gt;0,VLOOKUP($B67,'Multi_Sharpe'!$B$2:$R$139,7,FALSE)," ")</f>
        <v>0.790721078906621</v>
      </c>
      <c r="O67" s="23">
        <f>IF(VLOOKUP($B67,'Multi_Rent'!$B$2:$R$139,8,FALSE)="","",VLOOKUP($B67,'Multi_Rent'!$B$2:$R$139,8,FALSE))</f>
        <v>7.67606014560376</v>
      </c>
      <c r="P67" s="23">
        <f>IF(VLOOKUP($B67,'Multi_Sharpe'!$B$2:$R$139,8,FALSE)&gt;0,VLOOKUP($B67,'Multi_Sharpe'!$B$2:$R$139,8,FALSE)," ")</f>
        <v>0.898458282685103</v>
      </c>
      <c r="Q67" s="23">
        <f>IF(VLOOKUP($B67,'Multi_Rent'!$B$2:$R$139,9,FALSE)="","",VLOOKUP($B67,'Multi_Rent'!$B$2:$R$139,9,FALSE))</f>
        <v>7.84570797740831</v>
      </c>
      <c r="R67" s="23">
        <f>IF(VLOOKUP($B67,'Multi_Sharpe'!$B$2:$R$139,9,FALSE)&gt;0,VLOOKUP($B67,'Multi_Sharpe'!$B$2:$R$139,9,FALSE)," ")</f>
        <v>1.06384934491467</v>
      </c>
      <c r="S67" s="23">
        <f>IF(VLOOKUP($B67,'Multi_Rent'!$B$2:$R$139,10,FALSE)="","",VLOOKUP($B67,'Multi_Rent'!$B$2:$R$139,10,FALSE))</f>
        <v>7.9450267773532</v>
      </c>
      <c r="T67" s="23">
        <f>IF(VLOOKUP($B67,'Multi_Sharpe'!$B$2:$R$139,10,FALSE)&gt;0,VLOOKUP($B67,'Multi_Sharpe'!$B$2:$R$139,10,FALSE)," ")</f>
        <v>1.1164704858104</v>
      </c>
      <c r="U67" s="23">
        <f>IF(VLOOKUP($B67,'Multi_Rent'!$B$2:$R$139,11,FALSE)="","",VLOOKUP($B67,'Multi_Rent'!$B$2:$R$139,11,FALSE))</f>
        <v>6.80761685870901</v>
      </c>
      <c r="V67" s="23">
        <f>IF(VLOOKUP($B67,'Multi_Sharpe'!$B$2:$R$139,11,FALSE)&gt;0,VLOOKUP($B67,'Multi_Sharpe'!$B$2:$R$139,11,FALSE)," ")</f>
        <v>0.775430034719193</v>
      </c>
      <c r="W67" s="23">
        <f>IF(VLOOKUP($B67,'Multi_Rent'!$B$2:$R$139,12,FALSE)="","",VLOOKUP($B67,'Multi_Rent'!$B$2:$R$139,12,FALSE))</f>
        <v>6.12544819798182</v>
      </c>
      <c r="X67" s="23">
        <f>IF(VLOOKUP($B67,'Multi_Sharpe'!$B$2:$R$139,12,FALSE)&gt;0,VLOOKUP($B67,'Multi_Sharpe'!$B$2:$R$139,12,FALSE)," ")</f>
        <v>0.420180792733814</v>
      </c>
      <c r="Y67" s="23">
        <f>IF(VLOOKUP($B67,'Multi_Rent'!$B$2:$R$139,13,FALSE)="","",VLOOKUP($B67,'Multi_Rent'!$B$2:$R$139,13,FALSE))</f>
        <v>7.68553034762851</v>
      </c>
      <c r="Z67" s="23">
        <f>IF(VLOOKUP($B67,'Multi_Sharpe'!$B$2:$R$139,13,FALSE)&gt;0,VLOOKUP($B67,'Multi_Sharpe'!$B$2:$R$139,13,FALSE)," ")</f>
        <v>0.712617461200066</v>
      </c>
      <c r="AA67" s="23">
        <f>IF(VLOOKUP($B67,'Multi_Rent'!$B$2:$R$139,14,FALSE)="","",VLOOKUP($B67,'Multi_Rent'!$B$2:$R$139,14,FALSE))</f>
        <v>8.080435081174111</v>
      </c>
      <c r="AB67" s="23">
        <f>IF(VLOOKUP($B67,'Multi_Sharpe'!$B$2:$R$139,14,FALSE)&gt;0,VLOOKUP($B67,'Multi_Sharpe'!$B$2:$R$139,14,FALSE)," ")</f>
        <v>0.687653091866167</v>
      </c>
      <c r="AC67" s="23">
        <f>IF(VLOOKUP($B67,'Multi_Rent'!$B$2:$R$139,15,FALSE)="","",VLOOKUP($B67,'Multi_Rent'!$B$2:$R$139,15,FALSE))</f>
        <v>9.11939659147327</v>
      </c>
      <c r="AD67" s="23">
        <f>IF(VLOOKUP($B67,'Multi_Sharpe'!$B$2:$R$139,15,FALSE)&gt;0,VLOOKUP($B67,'Multi_Sharpe'!$B$2:$R$139,15,FALSE)," ")</f>
        <v>0.716376023585541</v>
      </c>
      <c r="AE67" s="23">
        <f>IF(VLOOKUP($B67,'Multi_Rent'!$B$2:$R$139,16,FALSE)="","",VLOOKUP($B67,'Multi_Rent'!$B$2:$R$139,16,FALSE))</f>
        <v>9.683762059719641</v>
      </c>
      <c r="AF67" s="23">
        <f>IF(VLOOKUP($B67,'Multi_Sharpe'!$B$2:$R$139,16,FALSE)&gt;0,VLOOKUP($B67,'Multi_Sharpe'!$B$2:$R$139,16,FALSE)," ")</f>
        <v>0.693232971812016</v>
      </c>
      <c r="AG67" s="23">
        <f>IF(VLOOKUP($B67,'Multi_Rent'!$B$2:$R$139,17,FALSE)="","",VLOOKUP($B67,'Multi_Rent'!$B$2:$R$139,17,FALSE))</f>
        <v>9.93119781575011</v>
      </c>
      <c r="AH67" s="23">
        <f>IF(VLOOKUP($B67,'Multi_Sharpe'!$B$2:$R$139,17,FALSE)&gt;0,VLOOKUP($B67,'Multi_Sharpe'!$B$2:$R$139,17,FALSE)," ")</f>
        <v>0.545558147426572</v>
      </c>
    </row>
    <row r="68" ht="15" customHeight="1">
      <c r="A68" t="s" s="10">
        <v>797</v>
      </c>
      <c r="B68" t="s" s="10">
        <v>798</v>
      </c>
      <c r="C68" s="23">
        <f>IF(VLOOKUP($B68,'Multi_Rent'!$B$2:$R$139,2,FALSE)="","",VLOOKUP($B68,'Multi_Rent'!$B$2:$R$139,2,FALSE))</f>
        <v>8.09616880254835</v>
      </c>
      <c r="D68" t="s" s="26">
        <f>IF(VLOOKUP($B68,'Multi_Sharpe'!$B$2:$R$139,2,FALSE)&gt;0,VLOOKUP($B68,'Multi_Sharpe'!$B$2:$R$139,2,FALSE)," ")</f>
        <v>361</v>
      </c>
      <c r="E68" s="23">
        <f>IF(VLOOKUP($B68,'Multi_Rent'!$B$2:$R$139,3,FALSE)="","",VLOOKUP($B68,'Multi_Rent'!$B$2:$R$139,3,FALSE))</f>
        <v>6.98103659149347</v>
      </c>
      <c r="F68" t="s" s="26">
        <f>IF(VLOOKUP($B68,'Multi_Sharpe'!$B$2:$R$139,3,FALSE)&gt;0,VLOOKUP($B68,'Multi_Sharpe'!$B$2:$R$139,3,FALSE)," ")</f>
        <v>361</v>
      </c>
      <c r="G68" s="23">
        <f>IF(VLOOKUP($B68,'Multi_Rent'!$B$2:$R$139,4,FALSE)="","",VLOOKUP($B68,'Multi_Rent'!$B$2:$R$139,4,FALSE))</f>
        <v>7.07636834628198</v>
      </c>
      <c r="H68" s="23">
        <f>IF(VLOOKUP($B68,'Multi_Sharpe'!$B$2:$R$139,4,FALSE)&gt;0,VLOOKUP($B68,'Multi_Sharpe'!$B$2:$R$139,4,FALSE)," ")</f>
        <v>0.0269581561006136</v>
      </c>
      <c r="I68" s="23">
        <f>IF(VLOOKUP($B68,'Multi_Rent'!$B$2:$R$139,5,FALSE)="","",VLOOKUP($B68,'Multi_Rent'!$B$2:$R$139,5,FALSE))</f>
        <v>4.17616958194311</v>
      </c>
      <c r="J68" t="s" s="26">
        <f>IF(VLOOKUP($B68,'Multi_Sharpe'!$B$2:$R$139,5,FALSE)&gt;0,VLOOKUP($B68,'Multi_Sharpe'!$B$2:$R$139,5,FALSE)," ")</f>
        <v>361</v>
      </c>
      <c r="K68" s="23">
        <f>IF(VLOOKUP($B68,'Multi_Rent'!$B$2:$R$139,6,FALSE)="","",VLOOKUP($B68,'Multi_Rent'!$B$2:$R$139,6,FALSE))</f>
        <v>4.54229426621184</v>
      </c>
      <c r="L68" t="s" s="26">
        <f>IF(VLOOKUP($B68,'Multi_Sharpe'!$B$2:$R$139,6,FALSE)&gt;0,VLOOKUP($B68,'Multi_Sharpe'!$B$2:$R$139,6,FALSE)," ")</f>
        <v>361</v>
      </c>
      <c r="M68" s="23">
        <f>IF(VLOOKUP($B68,'Multi_Rent'!$B$2:$R$139,7,FALSE)="","",VLOOKUP($B68,'Multi_Rent'!$B$2:$R$139,7,FALSE))</f>
        <v>4.34178903653379</v>
      </c>
      <c r="N68" t="s" s="26">
        <f>IF(VLOOKUP($B68,'Multi_Sharpe'!$B$2:$R$139,7,FALSE)&gt;0,VLOOKUP($B68,'Multi_Sharpe'!$B$2:$R$139,7,FALSE)," ")</f>
        <v>361</v>
      </c>
      <c r="O68" s="23">
        <f>IF(VLOOKUP($B68,'Multi_Rent'!$B$2:$R$139,8,FALSE)="","",VLOOKUP($B68,'Multi_Rent'!$B$2:$R$139,8,FALSE))</f>
        <v>5.13449760572073</v>
      </c>
      <c r="P68" s="23">
        <f>IF(VLOOKUP($B68,'Multi_Sharpe'!$B$2:$R$139,8,FALSE)&gt;0,VLOOKUP($B68,'Multi_Sharpe'!$B$2:$R$139,8,FALSE)," ")</f>
        <v>0.0173921446776308</v>
      </c>
      <c r="Q68" s="23">
        <f>IF(VLOOKUP($B68,'Multi_Rent'!$B$2:$R$139,9,FALSE)="","",VLOOKUP($B68,'Multi_Rent'!$B$2:$R$139,9,FALSE))</f>
        <v>3.05934219579216</v>
      </c>
      <c r="R68" t="s" s="26">
        <f>IF(VLOOKUP($B68,'Multi_Sharpe'!$B$2:$R$139,9,FALSE)&gt;0,VLOOKUP($B68,'Multi_Sharpe'!$B$2:$R$139,9,FALSE)," ")</f>
        <v>361</v>
      </c>
      <c r="S68" s="23">
        <f>IF(VLOOKUP($B68,'Multi_Rent'!$B$2:$R$139,10,FALSE)="","",VLOOKUP($B68,'Multi_Rent'!$B$2:$R$139,10,FALSE))</f>
        <v>5.52252214280233</v>
      </c>
      <c r="T68" s="23">
        <f>IF(VLOOKUP($B68,'Multi_Sharpe'!$B$2:$R$139,10,FALSE)&gt;0,VLOOKUP($B68,'Multi_Sharpe'!$B$2:$R$139,10,FALSE)," ")</f>
        <v>0.242212415084617</v>
      </c>
      <c r="U68" s="23">
        <f>IF(VLOOKUP($B68,'Multi_Rent'!$B$2:$R$139,11,FALSE)="","",VLOOKUP($B68,'Multi_Rent'!$B$2:$R$139,11,FALSE))</f>
        <v>3.27601404764335</v>
      </c>
      <c r="V68" t="s" s="26">
        <f>IF(VLOOKUP($B68,'Multi_Sharpe'!$B$2:$R$139,11,FALSE)&gt;0,VLOOKUP($B68,'Multi_Sharpe'!$B$2:$R$139,11,FALSE)," ")</f>
        <v>361</v>
      </c>
      <c r="W68" s="23">
        <f>IF(VLOOKUP($B68,'Multi_Rent'!$B$2:$R$139,12,FALSE)="","",VLOOKUP($B68,'Multi_Rent'!$B$2:$R$139,12,FALSE))</f>
        <v>1.47329001030823</v>
      </c>
      <c r="X68" t="s" s="26">
        <f>IF(VLOOKUP($B68,'Multi_Sharpe'!$B$2:$R$139,12,FALSE)&gt;0,VLOOKUP($B68,'Multi_Sharpe'!$B$2:$R$139,12,FALSE)," ")</f>
        <v>361</v>
      </c>
      <c r="Y68" s="23">
        <f>IF(VLOOKUP($B68,'Multi_Rent'!$B$2:$R$139,13,FALSE)="","",VLOOKUP($B68,'Multi_Rent'!$B$2:$R$139,13,FALSE))</f>
        <v>2.04694388647058</v>
      </c>
      <c r="Z68" t="s" s="26">
        <f>IF(VLOOKUP($B68,'Multi_Sharpe'!$B$2:$R$139,13,FALSE)&gt;0,VLOOKUP($B68,'Multi_Sharpe'!$B$2:$R$139,13,FALSE)," ")</f>
        <v>361</v>
      </c>
      <c r="AA68" s="23">
        <f>IF(VLOOKUP($B68,'Multi_Rent'!$B$2:$R$139,14,FALSE)="","",VLOOKUP($B68,'Multi_Rent'!$B$2:$R$139,14,FALSE))</f>
        <v>1.65293044196724</v>
      </c>
      <c r="AB68" t="s" s="26">
        <f>IF(VLOOKUP($B68,'Multi_Sharpe'!$B$2:$R$139,14,FALSE)&gt;0,VLOOKUP($B68,'Multi_Sharpe'!$B$2:$R$139,14,FALSE)," ")</f>
        <v>361</v>
      </c>
      <c r="AC68" s="23">
        <f>IF(VLOOKUP($B68,'Multi_Rent'!$B$2:$R$139,15,FALSE)="","",VLOOKUP($B68,'Multi_Rent'!$B$2:$R$139,15,FALSE))</f>
        <v>3.30351286751487</v>
      </c>
      <c r="AD68" t="s" s="26">
        <f>IF(VLOOKUP($B68,'Multi_Sharpe'!$B$2:$R$139,15,FALSE)&gt;0,VLOOKUP($B68,'Multi_Sharpe'!$B$2:$R$139,15,FALSE)," ")</f>
        <v>361</v>
      </c>
      <c r="AE68" s="23">
        <f>IF(VLOOKUP($B68,'Multi_Rent'!$B$2:$R$139,16,FALSE)="","",VLOOKUP($B68,'Multi_Rent'!$B$2:$R$139,16,FALSE))</f>
        <v>2.97850480451789</v>
      </c>
      <c r="AF68" t="s" s="26">
        <f>IF(VLOOKUP($B68,'Multi_Sharpe'!$B$2:$R$139,16,FALSE)&gt;0,VLOOKUP($B68,'Multi_Sharpe'!$B$2:$R$139,16,FALSE)," ")</f>
        <v>361</v>
      </c>
      <c r="AG68" s="23">
        <f>IF(VLOOKUP($B68,'Multi_Rent'!$B$2:$R$139,17,FALSE)="","",VLOOKUP($B68,'Multi_Rent'!$B$2:$R$139,17,FALSE))</f>
        <v>5.25670929741588</v>
      </c>
      <c r="AH68" t="s" s="26">
        <f>IF(VLOOKUP($B68,'Multi_Sharpe'!$B$2:$R$139,17,FALSE)&gt;0,VLOOKUP($B68,'Multi_Sharpe'!$B$2:$R$139,17,FALSE)," ")</f>
        <v>361</v>
      </c>
    </row>
    <row r="69" ht="15" customHeight="1">
      <c r="A69" t="s" s="10">
        <v>799</v>
      </c>
      <c r="B69" t="s" s="10">
        <v>800</v>
      </c>
      <c r="C69" s="23">
        <f>IF(VLOOKUP($B69,'Multi_Rent'!$B$2:$R$139,2,FALSE)="","",VLOOKUP($B69,'Multi_Rent'!$B$2:$R$139,2,FALSE))</f>
        <v>7.53118330486076</v>
      </c>
      <c r="D69" t="s" s="26">
        <f>IF(VLOOKUP($B69,'Multi_Sharpe'!$B$2:$R$139,2,FALSE)&gt;0,VLOOKUP($B69,'Multi_Sharpe'!$B$2:$R$139,2,FALSE)," ")</f>
        <v>361</v>
      </c>
      <c r="E69" s="23">
        <f>IF(VLOOKUP($B69,'Multi_Rent'!$B$2:$R$139,3,FALSE)="","",VLOOKUP($B69,'Multi_Rent'!$B$2:$R$139,3,FALSE))</f>
        <v>7.20142325029078</v>
      </c>
      <c r="F69" t="s" s="26">
        <f>IF(VLOOKUP($B69,'Multi_Sharpe'!$B$2:$R$139,3,FALSE)&gt;0,VLOOKUP($B69,'Multi_Sharpe'!$B$2:$R$139,3,FALSE)," ")</f>
        <v>361</v>
      </c>
      <c r="G69" s="23">
        <f>IF(VLOOKUP($B69,'Multi_Rent'!$B$2:$R$139,4,FALSE)="","",VLOOKUP($B69,'Multi_Rent'!$B$2:$R$139,4,FALSE))</f>
        <v>-0.0307737767443084</v>
      </c>
      <c r="H69" t="s" s="26">
        <f>IF(VLOOKUP($B69,'Multi_Sharpe'!$B$2:$R$139,4,FALSE)&gt;0,VLOOKUP($B69,'Multi_Sharpe'!$B$2:$R$139,4,FALSE)," ")</f>
        <v>361</v>
      </c>
      <c r="I69" s="23">
        <f>IF(VLOOKUP($B69,'Multi_Rent'!$B$2:$R$139,5,FALSE)="","",VLOOKUP($B69,'Multi_Rent'!$B$2:$R$139,5,FALSE))</f>
        <v>1.84714898478435</v>
      </c>
      <c r="J69" t="s" s="26">
        <f>IF(VLOOKUP($B69,'Multi_Sharpe'!$B$2:$R$139,5,FALSE)&gt;0,VLOOKUP($B69,'Multi_Sharpe'!$B$2:$R$139,5,FALSE)," ")</f>
        <v>361</v>
      </c>
      <c r="K69" s="23">
        <f>IF(VLOOKUP($B69,'Multi_Rent'!$B$2:$R$139,6,FALSE)="","",VLOOKUP($B69,'Multi_Rent'!$B$2:$R$139,6,FALSE))</f>
        <v>5.79182680594081</v>
      </c>
      <c r="L69" t="s" s="26">
        <f>IF(VLOOKUP($B69,'Multi_Sharpe'!$B$2:$R$139,6,FALSE)&gt;0,VLOOKUP($B69,'Multi_Sharpe'!$B$2:$R$139,6,FALSE)," ")</f>
        <v>361</v>
      </c>
      <c r="M69" s="23">
        <f>IF(VLOOKUP($B69,'Multi_Rent'!$B$2:$R$139,7,FALSE)="","",VLOOKUP($B69,'Multi_Rent'!$B$2:$R$139,7,FALSE))</f>
        <v>-0.144043736860944</v>
      </c>
      <c r="N69" t="s" s="26">
        <f>IF(VLOOKUP($B69,'Multi_Sharpe'!$B$2:$R$139,7,FALSE)&gt;0,VLOOKUP($B69,'Multi_Sharpe'!$B$2:$R$139,7,FALSE)," ")</f>
        <v>361</v>
      </c>
      <c r="O69" s="23">
        <f>IF(VLOOKUP($B69,'Multi_Rent'!$B$2:$R$139,8,FALSE)="","",VLOOKUP($B69,'Multi_Rent'!$B$2:$R$139,8,FALSE))</f>
        <v>-1.04921282656304</v>
      </c>
      <c r="P69" t="s" s="26">
        <f>IF(VLOOKUP($B69,'Multi_Sharpe'!$B$2:$R$139,8,FALSE)&gt;0,VLOOKUP($B69,'Multi_Sharpe'!$B$2:$R$139,8,FALSE)," ")</f>
        <v>361</v>
      </c>
      <c r="Q69" s="23">
        <f>IF(VLOOKUP($B69,'Multi_Rent'!$B$2:$R$139,9,FALSE)="","",VLOOKUP($B69,'Multi_Rent'!$B$2:$R$139,9,FALSE))</f>
        <v>-1.9970007809843</v>
      </c>
      <c r="R69" t="s" s="26">
        <f>IF(VLOOKUP($B69,'Multi_Sharpe'!$B$2:$R$139,9,FALSE)&gt;0,VLOOKUP($B69,'Multi_Sharpe'!$B$2:$R$139,9,FALSE)," ")</f>
        <v>361</v>
      </c>
      <c r="S69" s="23">
        <f>IF(VLOOKUP($B69,'Multi_Rent'!$B$2:$R$139,10,FALSE)="","",VLOOKUP($B69,'Multi_Rent'!$B$2:$R$139,10,FALSE))</f>
        <v>-3.2789236913919</v>
      </c>
      <c r="T69" t="s" s="26">
        <f>IF(VLOOKUP($B69,'Multi_Sharpe'!$B$2:$R$139,10,FALSE)&gt;0,VLOOKUP($B69,'Multi_Sharpe'!$B$2:$R$139,10,FALSE)," ")</f>
        <v>361</v>
      </c>
      <c r="U69" s="23">
        <f>IF(VLOOKUP($B69,'Multi_Rent'!$B$2:$R$139,11,FALSE)="","",VLOOKUP($B69,'Multi_Rent'!$B$2:$R$139,11,FALSE))</f>
        <v>-7.15941800631197</v>
      </c>
      <c r="V69" t="s" s="26">
        <f>IF(VLOOKUP($B69,'Multi_Sharpe'!$B$2:$R$139,11,FALSE)&gt;0,VLOOKUP($B69,'Multi_Sharpe'!$B$2:$R$139,11,FALSE)," ")</f>
        <v>361</v>
      </c>
      <c r="W69" s="23">
        <f>IF(VLOOKUP($B69,'Multi_Rent'!$B$2:$R$139,12,FALSE)="","",VLOOKUP($B69,'Multi_Rent'!$B$2:$R$139,12,FALSE))</f>
        <v>-9.466742485359109</v>
      </c>
      <c r="X69" t="s" s="26">
        <f>IF(VLOOKUP($B69,'Multi_Sharpe'!$B$2:$R$139,12,FALSE)&gt;0,VLOOKUP($B69,'Multi_Sharpe'!$B$2:$R$139,12,FALSE)," ")</f>
        <v>361</v>
      </c>
      <c r="Y69" s="23">
        <f>IF(VLOOKUP($B69,'Multi_Rent'!$B$2:$R$139,13,FALSE)="","",VLOOKUP($B69,'Multi_Rent'!$B$2:$R$139,13,FALSE))</f>
        <v>-6.75108502596299</v>
      </c>
      <c r="Z69" t="s" s="26">
        <f>IF(VLOOKUP($B69,'Multi_Sharpe'!$B$2:$R$139,13,FALSE)&gt;0,VLOOKUP($B69,'Multi_Sharpe'!$B$2:$R$139,13,FALSE)," ")</f>
        <v>361</v>
      </c>
      <c r="AA69" s="23">
        <f>IF(VLOOKUP($B69,'Multi_Rent'!$B$2:$R$139,14,FALSE)="","",VLOOKUP($B69,'Multi_Rent'!$B$2:$R$139,14,FALSE))</f>
        <v>-6.24507509436003</v>
      </c>
      <c r="AB69" t="s" s="26">
        <f>IF(VLOOKUP($B69,'Multi_Sharpe'!$B$2:$R$139,14,FALSE)&gt;0,VLOOKUP($B69,'Multi_Sharpe'!$B$2:$R$139,14,FALSE)," ")</f>
        <v>361</v>
      </c>
      <c r="AC69" s="23">
        <f>IF(VLOOKUP($B69,'Multi_Rent'!$B$2:$R$139,15,FALSE)="","",VLOOKUP($B69,'Multi_Rent'!$B$2:$R$139,15,FALSE))</f>
        <v>-2.88269140581423</v>
      </c>
      <c r="AD69" t="s" s="26">
        <f>IF(VLOOKUP($B69,'Multi_Sharpe'!$B$2:$R$139,15,FALSE)&gt;0,VLOOKUP($B69,'Multi_Sharpe'!$B$2:$R$139,15,FALSE)," ")</f>
        <v>361</v>
      </c>
      <c r="AE69" s="23">
        <f>IF(VLOOKUP($B69,'Multi_Rent'!$B$2:$R$139,16,FALSE)="","",VLOOKUP($B69,'Multi_Rent'!$B$2:$R$139,16,FALSE))</f>
        <v>1.69775100285321</v>
      </c>
      <c r="AF69" t="s" s="26">
        <f>IF(VLOOKUP($B69,'Multi_Sharpe'!$B$2:$R$139,16,FALSE)&gt;0,VLOOKUP($B69,'Multi_Sharpe'!$B$2:$R$139,16,FALSE)," ")</f>
        <v>361</v>
      </c>
      <c r="AG69" s="23">
        <f>IF(VLOOKUP($B69,'Multi_Rent'!$B$2:$R$139,17,FALSE)="","",VLOOKUP($B69,'Multi_Rent'!$B$2:$R$139,17,FALSE))</f>
        <v>0.911797575775375</v>
      </c>
      <c r="AH69" t="s" s="26">
        <f>IF(VLOOKUP($B69,'Multi_Sharpe'!$B$2:$R$139,17,FALSE)&gt;0,VLOOKUP($B69,'Multi_Sharpe'!$B$2:$R$139,17,FALSE)," ")</f>
        <v>361</v>
      </c>
    </row>
    <row r="70" ht="15" customHeight="1">
      <c r="A70" t="s" s="10">
        <v>801</v>
      </c>
      <c r="B70" t="s" s="10">
        <v>802</v>
      </c>
      <c r="C70" s="23">
        <f>IF(VLOOKUP($B70,'Multi_Rent'!$B$2:$R$139,2,FALSE)="","",VLOOKUP($B70,'Multi_Rent'!$B$2:$R$139,2,FALSE))</f>
        <v>7.27496638740064</v>
      </c>
      <c r="D70" t="s" s="26">
        <f>IF(VLOOKUP($B70,'Multi_Sharpe'!$B$2:$R$139,2,FALSE)&gt;0,VLOOKUP($B70,'Multi_Sharpe'!$B$2:$R$139,2,FALSE)," ")</f>
        <v>361</v>
      </c>
      <c r="E70" s="23">
        <f>IF(VLOOKUP($B70,'Multi_Rent'!$B$2:$R$139,3,FALSE)="","",VLOOKUP($B70,'Multi_Rent'!$B$2:$R$139,3,FALSE))</f>
        <v>7.0952534761572</v>
      </c>
      <c r="F70" t="s" s="26">
        <f>IF(VLOOKUP($B70,'Multi_Sharpe'!$B$2:$R$139,3,FALSE)&gt;0,VLOOKUP($B70,'Multi_Sharpe'!$B$2:$R$139,3,FALSE)," ")</f>
        <v>361</v>
      </c>
      <c r="G70" s="23">
        <f>IF(VLOOKUP($B70,'Multi_Rent'!$B$2:$R$139,4,FALSE)="","",VLOOKUP($B70,'Multi_Rent'!$B$2:$R$139,4,FALSE))</f>
        <v>7.3118760831723</v>
      </c>
      <c r="H70" t="s" s="26">
        <f>IF(VLOOKUP($B70,'Multi_Sharpe'!$B$2:$R$139,4,FALSE)&gt;0,VLOOKUP($B70,'Multi_Sharpe'!$B$2:$R$139,4,FALSE)," ")</f>
        <v>361</v>
      </c>
      <c r="I70" s="23">
        <f>IF(VLOOKUP($B70,'Multi_Rent'!$B$2:$R$139,5,FALSE)="","",VLOOKUP($B70,'Multi_Rent'!$B$2:$R$139,5,FALSE))</f>
        <v>2.73783343978777</v>
      </c>
      <c r="J70" t="s" s="26">
        <f>IF(VLOOKUP($B70,'Multi_Sharpe'!$B$2:$R$139,5,FALSE)&gt;0,VLOOKUP($B70,'Multi_Sharpe'!$B$2:$R$139,5,FALSE)," ")</f>
        <v>361</v>
      </c>
      <c r="K70" s="23">
        <f>IF(VLOOKUP($B70,'Multi_Rent'!$B$2:$R$139,6,FALSE)="","",VLOOKUP($B70,'Multi_Rent'!$B$2:$R$139,6,FALSE))</f>
        <v>4.69863930718719</v>
      </c>
      <c r="L70" t="s" s="26">
        <f>IF(VLOOKUP($B70,'Multi_Sharpe'!$B$2:$R$139,6,FALSE)&gt;0,VLOOKUP($B70,'Multi_Sharpe'!$B$2:$R$139,6,FALSE)," ")</f>
        <v>361</v>
      </c>
      <c r="M70" s="23">
        <f>IF(VLOOKUP($B70,'Multi_Rent'!$B$2:$R$139,7,FALSE)="","",VLOOKUP($B70,'Multi_Rent'!$B$2:$R$139,7,FALSE))</f>
        <v>4.16441363923652</v>
      </c>
      <c r="N70" t="s" s="26">
        <f>IF(VLOOKUP($B70,'Multi_Sharpe'!$B$2:$R$139,7,FALSE)&gt;0,VLOOKUP($B70,'Multi_Sharpe'!$B$2:$R$139,7,FALSE)," ")</f>
        <v>361</v>
      </c>
      <c r="O70" s="23">
        <f>IF(VLOOKUP($B70,'Multi_Rent'!$B$2:$R$139,8,FALSE)="","",VLOOKUP($B70,'Multi_Rent'!$B$2:$R$139,8,FALSE))</f>
        <v>4.65137581520649</v>
      </c>
      <c r="P70" t="s" s="26">
        <f>IF(VLOOKUP($B70,'Multi_Sharpe'!$B$2:$R$139,8,FALSE)&gt;0,VLOOKUP($B70,'Multi_Sharpe'!$B$2:$R$139,8,FALSE)," ")</f>
        <v>361</v>
      </c>
      <c r="Q70" s="23">
        <f>IF(VLOOKUP($B70,'Multi_Rent'!$B$2:$R$139,9,FALSE)="","",VLOOKUP($B70,'Multi_Rent'!$B$2:$R$139,9,FALSE))</f>
        <v>3.99942031353762</v>
      </c>
      <c r="R70" t="s" s="26">
        <f>IF(VLOOKUP($B70,'Multi_Sharpe'!$B$2:$R$139,9,FALSE)&gt;0,VLOOKUP($B70,'Multi_Sharpe'!$B$2:$R$139,9,FALSE)," ")</f>
        <v>361</v>
      </c>
      <c r="S70" s="23">
        <f>IF(VLOOKUP($B70,'Multi_Rent'!$B$2:$R$139,10,FALSE)="","",VLOOKUP($B70,'Multi_Rent'!$B$2:$R$139,10,FALSE))</f>
        <v>4.77403866962969</v>
      </c>
      <c r="T70" s="23">
        <f>IF(VLOOKUP($B70,'Multi_Sharpe'!$B$2:$R$139,10,FALSE)&gt;0,VLOOKUP($B70,'Multi_Sharpe'!$B$2:$R$139,10,FALSE)," ")</f>
        <v>0.0603409742256655</v>
      </c>
      <c r="U70" s="23">
        <f>IF(VLOOKUP($B70,'Multi_Rent'!$B$2:$R$139,11,FALSE)="","",VLOOKUP($B70,'Multi_Rent'!$B$2:$R$139,11,FALSE))</f>
        <v>4.44043004428247</v>
      </c>
      <c r="V70" s="23">
        <f>IF(VLOOKUP($B70,'Multi_Sharpe'!$B$2:$R$139,11,FALSE)&gt;0,VLOOKUP($B70,'Multi_Sharpe'!$B$2:$R$139,11,FALSE)," ")</f>
        <v>0.0273063221137279</v>
      </c>
      <c r="W70" s="23">
        <f>IF(VLOOKUP($B70,'Multi_Rent'!$B$2:$R$139,12,FALSE)="","",VLOOKUP($B70,'Multi_Rent'!$B$2:$R$139,12,FALSE))</f>
        <v>4.59245223745253</v>
      </c>
      <c r="X70" s="23">
        <f>IF(VLOOKUP($B70,'Multi_Sharpe'!$B$2:$R$139,12,FALSE)&gt;0,VLOOKUP($B70,'Multi_Sharpe'!$B$2:$R$139,12,FALSE)," ")</f>
        <v>0.0344625189233979</v>
      </c>
      <c r="Y70" s="23">
        <f>IF(VLOOKUP($B70,'Multi_Rent'!$B$2:$R$139,13,FALSE)="","",VLOOKUP($B70,'Multi_Rent'!$B$2:$R$139,13,FALSE))</f>
        <v>6.00415967548504</v>
      </c>
      <c r="Z70" s="23">
        <f>IF(VLOOKUP($B70,'Multi_Sharpe'!$B$2:$R$139,13,FALSE)&gt;0,VLOOKUP($B70,'Multi_Sharpe'!$B$2:$R$139,13,FALSE)," ")</f>
        <v>0.199572472927842</v>
      </c>
      <c r="AA70" s="23">
        <f>IF(VLOOKUP($B70,'Multi_Rent'!$B$2:$R$139,14,FALSE)="","",VLOOKUP($B70,'Multi_Rent'!$B$2:$R$139,14,FALSE))</f>
        <v>3.99599342337091</v>
      </c>
      <c r="AB70" t="s" s="26">
        <f>IF(VLOOKUP($B70,'Multi_Sharpe'!$B$2:$R$139,14,FALSE)&gt;0,VLOOKUP($B70,'Multi_Sharpe'!$B$2:$R$139,14,FALSE)," ")</f>
        <v>361</v>
      </c>
      <c r="AC70" s="23">
        <f>IF(VLOOKUP($B70,'Multi_Rent'!$B$2:$R$139,15,FALSE)="","",VLOOKUP($B70,'Multi_Rent'!$B$2:$R$139,15,FALSE))</f>
        <v>5.31889596627517</v>
      </c>
      <c r="AD70" t="s" s="26">
        <f>IF(VLOOKUP($B70,'Multi_Sharpe'!$B$2:$R$139,15,FALSE)&gt;0,VLOOKUP($B70,'Multi_Sharpe'!$B$2:$R$139,15,FALSE)," ")</f>
        <v>361</v>
      </c>
      <c r="AE70" s="23">
        <f>IF(VLOOKUP($B70,'Multi_Rent'!$B$2:$R$139,16,FALSE)="","",VLOOKUP($B70,'Multi_Rent'!$B$2:$R$139,16,FALSE))</f>
        <v>4.32901191867754</v>
      </c>
      <c r="AF70" t="s" s="26">
        <f>IF(VLOOKUP($B70,'Multi_Sharpe'!$B$2:$R$139,16,FALSE)&gt;0,VLOOKUP($B70,'Multi_Sharpe'!$B$2:$R$139,16,FALSE)," ")</f>
        <v>361</v>
      </c>
      <c r="AG70" s="23">
        <f>IF(VLOOKUP($B70,'Multi_Rent'!$B$2:$R$139,17,FALSE)="","",VLOOKUP($B70,'Multi_Rent'!$B$2:$R$139,17,FALSE))</f>
        <v>9.07013560728884</v>
      </c>
      <c r="AH70" s="23">
        <f>IF(VLOOKUP($B70,'Multi_Sharpe'!$B$2:$R$139,17,FALSE)&gt;0,VLOOKUP($B70,'Multi_Sharpe'!$B$2:$R$139,17,FALSE)," ")</f>
        <v>0.326110861670073</v>
      </c>
    </row>
    <row r="71" ht="15" customHeight="1">
      <c r="A71" t="s" s="10">
        <v>803</v>
      </c>
      <c r="B71" t="s" s="10">
        <v>804</v>
      </c>
      <c r="C71" s="23">
        <f>IF(VLOOKUP($B71,'Multi_Rent'!$B$2:$R$139,2,FALSE)="","",VLOOKUP($B71,'Multi_Rent'!$B$2:$R$139,2,FALSE))</f>
        <v>6.22040293787871</v>
      </c>
      <c r="D71" t="s" s="26">
        <f>IF(VLOOKUP($B71,'Multi_Sharpe'!$B$2:$R$139,2,FALSE)&gt;0,VLOOKUP($B71,'Multi_Sharpe'!$B$2:$R$139,2,FALSE)," ")</f>
        <v>361</v>
      </c>
      <c r="E71" s="23">
        <f>IF(VLOOKUP($B71,'Multi_Rent'!$B$2:$R$139,3,FALSE)="","",VLOOKUP($B71,'Multi_Rent'!$B$2:$R$139,3,FALSE))</f>
        <v>5.14413415821902</v>
      </c>
      <c r="F71" t="s" s="26">
        <f>IF(VLOOKUP($B71,'Multi_Sharpe'!$B$2:$R$139,3,FALSE)&gt;0,VLOOKUP($B71,'Multi_Sharpe'!$B$2:$R$139,3,FALSE)," ")</f>
        <v>361</v>
      </c>
      <c r="G71" s="23">
        <f>IF(VLOOKUP($B71,'Multi_Rent'!$B$2:$R$139,4,FALSE)="","",VLOOKUP($B71,'Multi_Rent'!$B$2:$R$139,4,FALSE))</f>
        <v>4.75330205652922</v>
      </c>
      <c r="H71" t="s" s="26">
        <f>IF(VLOOKUP($B71,'Multi_Sharpe'!$B$2:$R$139,4,FALSE)&gt;0,VLOOKUP($B71,'Multi_Sharpe'!$B$2:$R$139,4,FALSE)," ")</f>
        <v>361</v>
      </c>
      <c r="I71" s="23">
        <f>IF(VLOOKUP($B71,'Multi_Rent'!$B$2:$R$139,5,FALSE)="","",VLOOKUP($B71,'Multi_Rent'!$B$2:$R$139,5,FALSE))</f>
        <v>1.02310644980941</v>
      </c>
      <c r="J71" t="s" s="26">
        <f>IF(VLOOKUP($B71,'Multi_Sharpe'!$B$2:$R$139,5,FALSE)&gt;0,VLOOKUP($B71,'Multi_Sharpe'!$B$2:$R$139,5,FALSE)," ")</f>
        <v>361</v>
      </c>
      <c r="K71" s="23">
        <f>IF(VLOOKUP($B71,'Multi_Rent'!$B$2:$R$139,6,FALSE)="","",VLOOKUP($B71,'Multi_Rent'!$B$2:$R$139,6,FALSE))</f>
        <v>3.52553883540068</v>
      </c>
      <c r="L71" t="s" s="26">
        <f>IF(VLOOKUP($B71,'Multi_Sharpe'!$B$2:$R$139,6,FALSE)&gt;0,VLOOKUP($B71,'Multi_Sharpe'!$B$2:$R$139,6,FALSE)," ")</f>
        <v>361</v>
      </c>
      <c r="M71" s="23">
        <f>IF(VLOOKUP($B71,'Multi_Rent'!$B$2:$R$139,7,FALSE)="","",VLOOKUP($B71,'Multi_Rent'!$B$2:$R$139,7,FALSE))</f>
        <v>0.808333014647999</v>
      </c>
      <c r="N71" t="s" s="26">
        <f>IF(VLOOKUP($B71,'Multi_Sharpe'!$B$2:$R$139,7,FALSE)&gt;0,VLOOKUP($B71,'Multi_Sharpe'!$B$2:$R$139,7,FALSE)," ")</f>
        <v>361</v>
      </c>
      <c r="O71" s="23">
        <f>IF(VLOOKUP($B71,'Multi_Rent'!$B$2:$R$139,8,FALSE)="","",VLOOKUP($B71,'Multi_Rent'!$B$2:$R$139,8,FALSE))</f>
        <v>2.79758979480433</v>
      </c>
      <c r="P71" t="s" s="26">
        <f>IF(VLOOKUP($B71,'Multi_Sharpe'!$B$2:$R$139,8,FALSE)&gt;0,VLOOKUP($B71,'Multi_Sharpe'!$B$2:$R$139,8,FALSE)," ")</f>
        <v>361</v>
      </c>
      <c r="Q71" s="23">
        <f>IF(VLOOKUP($B71,'Multi_Rent'!$B$2:$R$139,9,FALSE)="","",VLOOKUP($B71,'Multi_Rent'!$B$2:$R$139,9,FALSE))</f>
        <v>2.58412890860005</v>
      </c>
      <c r="R71" t="s" s="26">
        <f>IF(VLOOKUP($B71,'Multi_Sharpe'!$B$2:$R$139,9,FALSE)&gt;0,VLOOKUP($B71,'Multi_Sharpe'!$B$2:$R$139,9,FALSE)," ")</f>
        <v>361</v>
      </c>
      <c r="S71" s="23">
        <f>IF(VLOOKUP($B71,'Multi_Rent'!$B$2:$R$139,10,FALSE)="","",VLOOKUP($B71,'Multi_Rent'!$B$2:$R$139,10,FALSE))</f>
        <v>8.75943280950202</v>
      </c>
      <c r="T71" s="23">
        <f>IF(VLOOKUP($B71,'Multi_Sharpe'!$B$2:$R$139,10,FALSE)&gt;0,VLOOKUP($B71,'Multi_Sharpe'!$B$2:$R$139,10,FALSE)," ")</f>
        <v>0.483743710872534</v>
      </c>
      <c r="U71" s="23">
        <f>IF(VLOOKUP($B71,'Multi_Rent'!$B$2:$R$139,11,FALSE)="","",VLOOKUP($B71,'Multi_Rent'!$B$2:$R$139,11,FALSE))</f>
        <v>7.68847460151756</v>
      </c>
      <c r="V71" s="23">
        <f>IF(VLOOKUP($B71,'Multi_Sharpe'!$B$2:$R$139,11,FALSE)&gt;0,VLOOKUP($B71,'Multi_Sharpe'!$B$2:$R$139,11,FALSE)," ")</f>
        <v>0.401030682331749</v>
      </c>
      <c r="W71" s="23">
        <f>IF(VLOOKUP($B71,'Multi_Rent'!$B$2:$R$139,12,FALSE)="","",VLOOKUP($B71,'Multi_Rent'!$B$2:$R$139,12,FALSE))</f>
        <v>5.60581882047531</v>
      </c>
      <c r="X71" s="23">
        <f>IF(VLOOKUP($B71,'Multi_Sharpe'!$B$2:$R$139,12,FALSE)&gt;0,VLOOKUP($B71,'Multi_Sharpe'!$B$2:$R$139,12,FALSE)," ")</f>
        <v>0.16976732614407</v>
      </c>
      <c r="Y71" s="23">
        <f>IF(VLOOKUP($B71,'Multi_Rent'!$B$2:$R$139,13,FALSE)="","",VLOOKUP($B71,'Multi_Rent'!$B$2:$R$139,13,FALSE))</f>
        <v>7.15983063954184</v>
      </c>
      <c r="Z71" s="23">
        <f>IF(VLOOKUP($B71,'Multi_Sharpe'!$B$2:$R$139,13,FALSE)&gt;0,VLOOKUP($B71,'Multi_Sharpe'!$B$2:$R$139,13,FALSE)," ")</f>
        <v>0.415935277538633</v>
      </c>
      <c r="AA71" s="23">
        <f>IF(VLOOKUP($B71,'Multi_Rent'!$B$2:$R$139,14,FALSE)="","",VLOOKUP($B71,'Multi_Rent'!$B$2:$R$139,14,FALSE))</f>
        <v>5.18916940202125</v>
      </c>
      <c r="AB71" s="23">
        <f>IF(VLOOKUP($B71,'Multi_Sharpe'!$B$2:$R$139,14,FALSE)&gt;0,VLOOKUP($B71,'Multi_Sharpe'!$B$2:$R$139,14,FALSE)," ")</f>
        <v>0.00668769007229724</v>
      </c>
      <c r="AC71" s="23">
        <f>IF(VLOOKUP($B71,'Multi_Rent'!$B$2:$R$139,15,FALSE)="","",VLOOKUP($B71,'Multi_Rent'!$B$2:$R$139,15,FALSE))</f>
        <v>5.75769722073933</v>
      </c>
      <c r="AD71" s="23">
        <f>IF(VLOOKUP($B71,'Multi_Sharpe'!$B$2:$R$139,15,FALSE)&gt;0,VLOOKUP($B71,'Multi_Sharpe'!$B$2:$R$139,15,FALSE)," ")</f>
        <v>0.000604736453223564</v>
      </c>
      <c r="AE71" s="23">
        <f>IF(VLOOKUP($B71,'Multi_Rent'!$B$2:$R$139,16,FALSE)="","",VLOOKUP($B71,'Multi_Rent'!$B$2:$R$139,16,FALSE))</f>
        <v>5.35025167895546</v>
      </c>
      <c r="AF71" t="s" s="26">
        <f>IF(VLOOKUP($B71,'Multi_Sharpe'!$B$2:$R$139,16,FALSE)&gt;0,VLOOKUP($B71,'Multi_Sharpe'!$B$2:$R$139,16,FALSE)," ")</f>
        <v>361</v>
      </c>
      <c r="AG71" s="23">
        <f>IF(VLOOKUP($B71,'Multi_Rent'!$B$2:$R$139,17,FALSE)="","",VLOOKUP($B71,'Multi_Rent'!$B$2:$R$139,17,FALSE))</f>
        <v>6.19222786035132</v>
      </c>
      <c r="AH71" t="s" s="26">
        <f>IF(VLOOKUP($B71,'Multi_Sharpe'!$B$2:$R$139,17,FALSE)&gt;0,VLOOKUP($B71,'Multi_Sharpe'!$B$2:$R$139,17,FALSE)," ")</f>
        <v>361</v>
      </c>
    </row>
    <row r="72" ht="15" customHeight="1">
      <c r="A72" t="s" s="10">
        <v>805</v>
      </c>
      <c r="B72" t="s" s="10">
        <v>806</v>
      </c>
      <c r="C72" s="23">
        <f>IF(VLOOKUP($B72,'Multi_Rent'!$B$2:$R$139,2,FALSE)="","",VLOOKUP($B72,'Multi_Rent'!$B$2:$R$139,2,FALSE))</f>
        <v>5.63209001219738</v>
      </c>
      <c r="D72" t="s" s="26">
        <f>IF(VLOOKUP($B72,'Multi_Sharpe'!$B$2:$R$139,2,FALSE)&gt;0,VLOOKUP($B72,'Multi_Sharpe'!$B$2:$R$139,2,FALSE)," ")</f>
        <v>361</v>
      </c>
      <c r="E72" s="23">
        <f>IF(VLOOKUP($B72,'Multi_Rent'!$B$2:$R$139,3,FALSE)="","",VLOOKUP($B72,'Multi_Rent'!$B$2:$R$139,3,FALSE))</f>
        <v>1.97111253003208</v>
      </c>
      <c r="F72" t="s" s="26">
        <f>IF(VLOOKUP($B72,'Multi_Sharpe'!$B$2:$R$139,3,FALSE)&gt;0,VLOOKUP($B72,'Multi_Sharpe'!$B$2:$R$139,3,FALSE)," ")</f>
        <v>361</v>
      </c>
      <c r="G72" s="23">
        <f>IF(VLOOKUP($B72,'Multi_Rent'!$B$2:$R$139,4,FALSE)="","",VLOOKUP($B72,'Multi_Rent'!$B$2:$R$139,4,FALSE))</f>
        <v>1.86023654064853</v>
      </c>
      <c r="H72" t="s" s="26">
        <f>IF(VLOOKUP($B72,'Multi_Sharpe'!$B$2:$R$139,4,FALSE)&gt;0,VLOOKUP($B72,'Multi_Sharpe'!$B$2:$R$139,4,FALSE)," ")</f>
        <v>361</v>
      </c>
      <c r="I72" s="23">
        <f>IF(VLOOKUP($B72,'Multi_Rent'!$B$2:$R$139,5,FALSE)="","",VLOOKUP($B72,'Multi_Rent'!$B$2:$R$139,5,FALSE))</f>
        <v>-8.97573079043376</v>
      </c>
      <c r="J72" t="s" s="26">
        <f>IF(VLOOKUP($B72,'Multi_Sharpe'!$B$2:$R$139,5,FALSE)&gt;0,VLOOKUP($B72,'Multi_Sharpe'!$B$2:$R$139,5,FALSE)," ")</f>
        <v>361</v>
      </c>
      <c r="K72" s="23">
        <f>IF(VLOOKUP($B72,'Multi_Rent'!$B$2:$R$139,6,FALSE)="","",VLOOKUP($B72,'Multi_Rent'!$B$2:$R$139,6,FALSE))</f>
        <v>-9.893030248296769</v>
      </c>
      <c r="L72" t="s" s="26">
        <f>IF(VLOOKUP($B72,'Multi_Sharpe'!$B$2:$R$139,6,FALSE)&gt;0,VLOOKUP($B72,'Multi_Sharpe'!$B$2:$R$139,6,FALSE)," ")</f>
        <v>361</v>
      </c>
      <c r="M72" s="23">
        <f>IF(VLOOKUP($B72,'Multi_Rent'!$B$2:$R$139,7,FALSE)="","",VLOOKUP($B72,'Multi_Rent'!$B$2:$R$139,7,FALSE))</f>
        <v>-13.3648714622811</v>
      </c>
      <c r="N72" t="s" s="26">
        <f>IF(VLOOKUP($B72,'Multi_Sharpe'!$B$2:$R$139,7,FALSE)&gt;0,VLOOKUP($B72,'Multi_Sharpe'!$B$2:$R$139,7,FALSE)," ")</f>
        <v>361</v>
      </c>
      <c r="O72" s="23">
        <f>IF(VLOOKUP($B72,'Multi_Rent'!$B$2:$R$139,8,FALSE)="","",VLOOKUP($B72,'Multi_Rent'!$B$2:$R$139,8,FALSE))</f>
        <v>-10.3884077221163</v>
      </c>
      <c r="P72" t="s" s="26">
        <f>IF(VLOOKUP($B72,'Multi_Sharpe'!$B$2:$R$139,8,FALSE)&gt;0,VLOOKUP($B72,'Multi_Sharpe'!$B$2:$R$139,8,FALSE)," ")</f>
        <v>361</v>
      </c>
      <c r="Q72" s="23">
        <f>IF(VLOOKUP($B72,'Multi_Rent'!$B$2:$R$139,9,FALSE)="","",VLOOKUP($B72,'Multi_Rent'!$B$2:$R$139,9,FALSE))</f>
        <v>-13.6524389181023</v>
      </c>
      <c r="R72" t="s" s="26">
        <f>IF(VLOOKUP($B72,'Multi_Sharpe'!$B$2:$R$139,9,FALSE)&gt;0,VLOOKUP($B72,'Multi_Sharpe'!$B$2:$R$139,9,FALSE)," ")</f>
        <v>361</v>
      </c>
      <c r="S72" s="23">
        <f>IF(VLOOKUP($B72,'Multi_Rent'!$B$2:$R$139,10,FALSE)="","",VLOOKUP($B72,'Multi_Rent'!$B$2:$R$139,10,FALSE))</f>
        <v>-5.29902760147224</v>
      </c>
      <c r="T72" t="s" s="26">
        <f>IF(VLOOKUP($B72,'Multi_Sharpe'!$B$2:$R$139,10,FALSE)&gt;0,VLOOKUP($B72,'Multi_Sharpe'!$B$2:$R$139,10,FALSE)," ")</f>
        <v>361</v>
      </c>
      <c r="U72" s="23">
        <f>IF(VLOOKUP($B72,'Multi_Rent'!$B$2:$R$139,11,FALSE)="","",VLOOKUP($B72,'Multi_Rent'!$B$2:$R$139,11,FALSE))</f>
        <v>-6.72301102260904</v>
      </c>
      <c r="V72" t="s" s="26">
        <f>IF(VLOOKUP($B72,'Multi_Sharpe'!$B$2:$R$139,11,FALSE)&gt;0,VLOOKUP($B72,'Multi_Sharpe'!$B$2:$R$139,11,FALSE)," ")</f>
        <v>361</v>
      </c>
      <c r="W72" s="23">
        <f>IF(VLOOKUP($B72,'Multi_Rent'!$B$2:$R$139,12,FALSE)="","",VLOOKUP($B72,'Multi_Rent'!$B$2:$R$139,12,FALSE))</f>
        <v>-8.321530070832541</v>
      </c>
      <c r="X72" t="s" s="26">
        <f>IF(VLOOKUP($B72,'Multi_Sharpe'!$B$2:$R$139,12,FALSE)&gt;0,VLOOKUP($B72,'Multi_Sharpe'!$B$2:$R$139,12,FALSE)," ")</f>
        <v>361</v>
      </c>
      <c r="Y72" s="23">
        <f>IF(VLOOKUP($B72,'Multi_Rent'!$B$2:$R$139,13,FALSE)="","",VLOOKUP($B72,'Multi_Rent'!$B$2:$R$139,13,FALSE))</f>
        <v>-2.04911255475972</v>
      </c>
      <c r="Z72" t="s" s="26">
        <f>IF(VLOOKUP($B72,'Multi_Sharpe'!$B$2:$R$139,13,FALSE)&gt;0,VLOOKUP($B72,'Multi_Sharpe'!$B$2:$R$139,13,FALSE)," ")</f>
        <v>361</v>
      </c>
      <c r="AA72" s="23">
        <f>IF(VLOOKUP($B72,'Multi_Rent'!$B$2:$R$139,14,FALSE)="","",VLOOKUP($B72,'Multi_Rent'!$B$2:$R$139,14,FALSE))</f>
        <v>-4.81955419008995</v>
      </c>
      <c r="AB72" t="s" s="26">
        <f>IF(VLOOKUP($B72,'Multi_Sharpe'!$B$2:$R$139,14,FALSE)&gt;0,VLOOKUP($B72,'Multi_Sharpe'!$B$2:$R$139,14,FALSE)," ")</f>
        <v>361</v>
      </c>
      <c r="AC72" s="23">
        <f>IF(VLOOKUP($B72,'Multi_Rent'!$B$2:$R$139,15,FALSE)="","",VLOOKUP($B72,'Multi_Rent'!$B$2:$R$139,15,FALSE))</f>
        <v>-2.13531582855189</v>
      </c>
      <c r="AD72" t="s" s="26">
        <f>IF(VLOOKUP($B72,'Multi_Sharpe'!$B$2:$R$139,15,FALSE)&gt;0,VLOOKUP($B72,'Multi_Sharpe'!$B$2:$R$139,15,FALSE)," ")</f>
        <v>361</v>
      </c>
      <c r="AE72" s="23">
        <f>IF(VLOOKUP($B72,'Multi_Rent'!$B$2:$R$139,16,FALSE)="","",VLOOKUP($B72,'Multi_Rent'!$B$2:$R$139,16,FALSE))</f>
        <v>-1.86526883852789</v>
      </c>
      <c r="AF72" t="s" s="26">
        <f>IF(VLOOKUP($B72,'Multi_Sharpe'!$B$2:$R$139,16,FALSE)&gt;0,VLOOKUP($B72,'Multi_Sharpe'!$B$2:$R$139,16,FALSE)," ")</f>
        <v>361</v>
      </c>
      <c r="AG72" s="23">
        <f>IF(VLOOKUP($B72,'Multi_Rent'!$B$2:$R$139,17,FALSE)="","",VLOOKUP($B72,'Multi_Rent'!$B$2:$R$139,17,FALSE))</f>
        <v>9.801319348491109</v>
      </c>
      <c r="AH72" s="23">
        <f>IF(VLOOKUP($B72,'Multi_Sharpe'!$B$2:$R$139,17,FALSE)&gt;0,VLOOKUP($B72,'Multi_Sharpe'!$B$2:$R$139,17,FALSE)," ")</f>
        <v>0.179624677032398</v>
      </c>
    </row>
    <row r="73" ht="15" customHeight="1">
      <c r="A73" t="s" s="10">
        <v>807</v>
      </c>
      <c r="B73" t="s" s="10">
        <v>808</v>
      </c>
      <c r="C73" s="23">
        <f>IF(VLOOKUP($B73,'Multi_Rent'!$B$2:$R$139,2,FALSE)="","",VLOOKUP($B73,'Multi_Rent'!$B$2:$R$139,2,FALSE))</f>
        <v>4.81224625061545</v>
      </c>
      <c r="D73" t="s" s="26">
        <f>IF(VLOOKUP($B73,'Multi_Sharpe'!$B$2:$R$139,2,FALSE)&gt;0,VLOOKUP($B73,'Multi_Sharpe'!$B$2:$R$139,2,FALSE)," ")</f>
        <v>361</v>
      </c>
      <c r="E73" s="23">
        <f>IF(VLOOKUP($B73,'Multi_Rent'!$B$2:$R$139,3,FALSE)="","",VLOOKUP($B73,'Multi_Rent'!$B$2:$R$139,3,FALSE))</f>
        <v>9.21637169370344</v>
      </c>
      <c r="F73" s="23">
        <f>IF(VLOOKUP($B73,'Multi_Sharpe'!$B$2:$R$139,3,FALSE)&gt;0,VLOOKUP($B73,'Multi_Sharpe'!$B$2:$R$139,3,FALSE)," ")</f>
        <v>0.0631562326503123</v>
      </c>
      <c r="G73" s="23">
        <f>IF(VLOOKUP($B73,'Multi_Rent'!$B$2:$R$139,4,FALSE)="","",VLOOKUP($B73,'Multi_Rent'!$B$2:$R$139,4,FALSE))</f>
        <v>6.90521762292535</v>
      </c>
      <c r="H73" s="23">
        <f>IF(VLOOKUP($B73,'Multi_Sharpe'!$B$2:$R$139,4,FALSE)&gt;0,VLOOKUP($B73,'Multi_Sharpe'!$B$2:$R$139,4,FALSE)," ")</f>
        <v>0.368029540559921</v>
      </c>
      <c r="I73" s="23">
        <f>IF(VLOOKUP($B73,'Multi_Rent'!$B$2:$R$139,5,FALSE)="","",VLOOKUP($B73,'Multi_Rent'!$B$2:$R$139,5,FALSE))</f>
        <v>14.6765327709384</v>
      </c>
      <c r="J73" s="23">
        <f>IF(VLOOKUP($B73,'Multi_Sharpe'!$B$2:$R$139,5,FALSE)&gt;0,VLOOKUP($B73,'Multi_Sharpe'!$B$2:$R$139,5,FALSE)," ")</f>
        <v>0.383594688975337</v>
      </c>
      <c r="K73" s="23">
        <f>IF(VLOOKUP($B73,'Multi_Rent'!$B$2:$R$139,6,FALSE)="","",VLOOKUP($B73,'Multi_Rent'!$B$2:$R$139,6,FALSE))</f>
        <v>14.3265833650036</v>
      </c>
      <c r="L73" s="23">
        <f>IF(VLOOKUP($B73,'Multi_Sharpe'!$B$2:$R$139,6,FALSE)&gt;0,VLOOKUP($B73,'Multi_Sharpe'!$B$2:$R$139,6,FALSE)," ")</f>
        <v>0.394881083591182</v>
      </c>
      <c r="M73" s="23">
        <f>IF(VLOOKUP($B73,'Multi_Rent'!$B$2:$R$139,7,FALSE)="","",VLOOKUP($B73,'Multi_Rent'!$B$2:$R$139,7,FALSE))</f>
        <v>16.1231904978677</v>
      </c>
      <c r="N73" s="23">
        <f>IF(VLOOKUP($B73,'Multi_Sharpe'!$B$2:$R$139,7,FALSE)&gt;0,VLOOKUP($B73,'Multi_Sharpe'!$B$2:$R$139,7,FALSE)," ")</f>
        <v>0.505047922977206</v>
      </c>
      <c r="O73" s="23">
        <f>IF(VLOOKUP($B73,'Multi_Rent'!$B$2:$R$139,8,FALSE)="","",VLOOKUP($B73,'Multi_Rent'!$B$2:$R$139,8,FALSE))</f>
        <v>22.2311509043317</v>
      </c>
      <c r="P73" s="23">
        <f>IF(VLOOKUP($B73,'Multi_Sharpe'!$B$2:$R$139,8,FALSE)&gt;0,VLOOKUP($B73,'Multi_Sharpe'!$B$2:$R$139,8,FALSE)," ")</f>
        <v>0.799063486493643</v>
      </c>
      <c r="Q73" s="23">
        <f>IF(VLOOKUP($B73,'Multi_Rent'!$B$2:$R$139,9,FALSE)="","",VLOOKUP($B73,'Multi_Rent'!$B$2:$R$139,9,FALSE))</f>
        <v>23.2809845077663</v>
      </c>
      <c r="R73" s="23">
        <f>IF(VLOOKUP($B73,'Multi_Sharpe'!$B$2:$R$139,9,FALSE)&gt;0,VLOOKUP($B73,'Multi_Sharpe'!$B$2:$R$139,9,FALSE)," ")</f>
        <v>0.955642999473756</v>
      </c>
      <c r="S73" s="23">
        <f>IF(VLOOKUP($B73,'Multi_Rent'!$B$2:$R$139,10,FALSE)="","",VLOOKUP($B73,'Multi_Rent'!$B$2:$R$139,10,FALSE))</f>
        <v>13.6839033791413</v>
      </c>
      <c r="T73" s="23">
        <f>IF(VLOOKUP($B73,'Multi_Sharpe'!$B$2:$R$139,10,FALSE)&gt;0,VLOOKUP($B73,'Multi_Sharpe'!$B$2:$R$139,10,FALSE)," ")</f>
        <v>0.489319705233203</v>
      </c>
      <c r="U73" s="23">
        <f>IF(VLOOKUP($B73,'Multi_Rent'!$B$2:$R$139,11,FALSE)="","",VLOOKUP($B73,'Multi_Rent'!$B$2:$R$139,11,FALSE))</f>
        <v>14.9829879949063</v>
      </c>
      <c r="V73" s="23">
        <f>IF(VLOOKUP($B73,'Multi_Sharpe'!$B$2:$R$139,11,FALSE)&gt;0,VLOOKUP($B73,'Multi_Sharpe'!$B$2:$R$139,11,FALSE)," ")</f>
        <v>0.58839481209852</v>
      </c>
      <c r="W73" s="23">
        <f>IF(VLOOKUP($B73,'Multi_Rent'!$B$2:$R$139,12,FALSE)="","",VLOOKUP($B73,'Multi_Rent'!$B$2:$R$139,12,FALSE))</f>
        <v>11.6548075595959</v>
      </c>
      <c r="X73" s="23">
        <f>IF(VLOOKUP($B73,'Multi_Sharpe'!$B$2:$R$139,12,FALSE)&gt;0,VLOOKUP($B73,'Multi_Sharpe'!$B$2:$R$139,12,FALSE)," ")</f>
        <v>0.393046588687183</v>
      </c>
      <c r="Y73" s="23">
        <f>IF(VLOOKUP($B73,'Multi_Rent'!$B$2:$R$139,13,FALSE)="","",VLOOKUP($B73,'Multi_Rent'!$B$2:$R$139,13,FALSE))</f>
        <v>16.1794856579028</v>
      </c>
      <c r="Z73" s="23">
        <f>IF(VLOOKUP($B73,'Multi_Sharpe'!$B$2:$R$139,13,FALSE)&gt;0,VLOOKUP($B73,'Multi_Sharpe'!$B$2:$R$139,13,FALSE)," ")</f>
        <v>0.6128203899876959</v>
      </c>
      <c r="AA73" s="23">
        <f>IF(VLOOKUP($B73,'Multi_Rent'!$B$2:$R$139,14,FALSE)="","",VLOOKUP($B73,'Multi_Rent'!$B$2:$R$139,14,FALSE))</f>
        <v>20.2198641590577</v>
      </c>
      <c r="AB73" s="23">
        <f>IF(VLOOKUP($B73,'Multi_Sharpe'!$B$2:$R$139,14,FALSE)&gt;0,VLOOKUP($B73,'Multi_Sharpe'!$B$2:$R$139,14,FALSE)," ")</f>
        <v>0.802048084046871</v>
      </c>
      <c r="AC73" s="23">
        <f>IF(VLOOKUP($B73,'Multi_Rent'!$B$2:$R$139,15,FALSE)="","",VLOOKUP($B73,'Multi_Rent'!$B$2:$R$139,15,FALSE))</f>
        <v>20.3723748970809</v>
      </c>
      <c r="AD73" s="23">
        <f>IF(VLOOKUP($B73,'Multi_Sharpe'!$B$2:$R$139,15,FALSE)&gt;0,VLOOKUP($B73,'Multi_Sharpe'!$B$2:$R$139,15,FALSE)," ")</f>
        <v>0.782718747539449</v>
      </c>
      <c r="AE73" s="23">
        <f>IF(VLOOKUP($B73,'Multi_Rent'!$B$2:$R$139,16,FALSE)="","",VLOOKUP($B73,'Multi_Rent'!$B$2:$R$139,16,FALSE))</f>
        <v>17.554246604873</v>
      </c>
      <c r="AF73" s="23">
        <f>IF(VLOOKUP($B73,'Multi_Sharpe'!$B$2:$R$139,16,FALSE)&gt;0,VLOOKUP($B73,'Multi_Sharpe'!$B$2:$R$139,16,FALSE)," ")</f>
        <v>0.567268157591819</v>
      </c>
      <c r="AG73" s="23">
        <f>IF(VLOOKUP($B73,'Multi_Rent'!$B$2:$R$139,17,FALSE)="","",VLOOKUP($B73,'Multi_Rent'!$B$2:$R$139,17,FALSE))</f>
        <v>8.58934684931452</v>
      </c>
      <c r="AH73" s="23">
        <f>IF(VLOOKUP($B73,'Multi_Sharpe'!$B$2:$R$139,17,FALSE)&gt;0,VLOOKUP($B73,'Multi_Sharpe'!$B$2:$R$139,17,FALSE)," ")</f>
        <v>0.0869440871984616</v>
      </c>
    </row>
    <row r="74" ht="15" customHeight="1">
      <c r="A74" t="s" s="10">
        <v>809</v>
      </c>
      <c r="B74" t="s" s="10">
        <v>810</v>
      </c>
      <c r="C74" s="23">
        <f>IF(VLOOKUP($B74,'Multi_Rent'!$B$2:$R$139,2,FALSE)="","",VLOOKUP($B74,'Multi_Rent'!$B$2:$R$139,2,FALSE))</f>
        <v>0.174608816276511</v>
      </c>
      <c r="D74" t="s" s="26">
        <f>IF(VLOOKUP($B74,'Multi_Sharpe'!$B$2:$R$139,2,FALSE)&gt;0,VLOOKUP($B74,'Multi_Sharpe'!$B$2:$R$139,2,FALSE)," ")</f>
        <v>361</v>
      </c>
      <c r="E74" s="23">
        <f>IF(VLOOKUP($B74,'Multi_Rent'!$B$2:$R$139,3,FALSE)="","",VLOOKUP($B74,'Multi_Rent'!$B$2:$R$139,3,FALSE))</f>
        <v>-3.08209087205031</v>
      </c>
      <c r="F74" t="s" s="26">
        <f>IF(VLOOKUP($B74,'Multi_Sharpe'!$B$2:$R$139,3,FALSE)&gt;0,VLOOKUP($B74,'Multi_Sharpe'!$B$2:$R$139,3,FALSE)," ")</f>
        <v>361</v>
      </c>
      <c r="G74" s="23">
        <f>IF(VLOOKUP($B74,'Multi_Rent'!$B$2:$R$139,4,FALSE)="","",VLOOKUP($B74,'Multi_Rent'!$B$2:$R$139,4,FALSE))</f>
        <v>-2.33089217946795</v>
      </c>
      <c r="H74" t="s" s="26">
        <f>IF(VLOOKUP($B74,'Multi_Sharpe'!$B$2:$R$139,4,FALSE)&gt;0,VLOOKUP($B74,'Multi_Sharpe'!$B$2:$R$139,4,FALSE)," ")</f>
        <v>361</v>
      </c>
      <c r="I74" s="23">
        <f>IF(VLOOKUP($B74,'Multi_Rent'!$B$2:$R$139,5,FALSE)="","",VLOOKUP($B74,'Multi_Rent'!$B$2:$R$139,5,FALSE))</f>
        <v>-15.8325025999489</v>
      </c>
      <c r="J74" t="s" s="26">
        <f>IF(VLOOKUP($B74,'Multi_Sharpe'!$B$2:$R$139,5,FALSE)&gt;0,VLOOKUP($B74,'Multi_Sharpe'!$B$2:$R$139,5,FALSE)," ")</f>
        <v>361</v>
      </c>
      <c r="K74" s="23">
        <f>IF(VLOOKUP($B74,'Multi_Rent'!$B$2:$R$139,6,FALSE)="","",VLOOKUP($B74,'Multi_Rent'!$B$2:$R$139,6,FALSE))</f>
        <v>-2.84677099617842</v>
      </c>
      <c r="L74" t="s" s="26">
        <f>IF(VLOOKUP($B74,'Multi_Sharpe'!$B$2:$R$139,6,FALSE)&gt;0,VLOOKUP($B74,'Multi_Sharpe'!$B$2:$R$139,6,FALSE)," ")</f>
        <v>361</v>
      </c>
      <c r="M74" s="23">
        <f>IF(VLOOKUP($B74,'Multi_Rent'!$B$2:$R$139,7,FALSE)="","",VLOOKUP($B74,'Multi_Rent'!$B$2:$R$139,7,FALSE))</f>
        <v>-1.83675455121332</v>
      </c>
      <c r="N74" t="s" s="26">
        <f>IF(VLOOKUP($B74,'Multi_Sharpe'!$B$2:$R$139,7,FALSE)&gt;0,VLOOKUP($B74,'Multi_Sharpe'!$B$2:$R$139,7,FALSE)," ")</f>
        <v>361</v>
      </c>
      <c r="O74" s="23">
        <f>IF(VLOOKUP($B74,'Multi_Rent'!$B$2:$R$139,8,FALSE)="","",VLOOKUP($B74,'Multi_Rent'!$B$2:$R$139,8,FALSE))</f>
        <v>-1.78566453975353</v>
      </c>
      <c r="P74" t="s" s="26">
        <f>IF(VLOOKUP($B74,'Multi_Sharpe'!$B$2:$R$139,8,FALSE)&gt;0,VLOOKUP($B74,'Multi_Sharpe'!$B$2:$R$139,8,FALSE)," ")</f>
        <v>361</v>
      </c>
      <c r="Q74" s="23">
        <f>IF(VLOOKUP($B74,'Multi_Rent'!$B$2:$R$139,9,FALSE)="","",VLOOKUP($B74,'Multi_Rent'!$B$2:$R$139,9,FALSE))</f>
        <v>4.72299870929906</v>
      </c>
      <c r="R74" s="23">
        <f>IF(VLOOKUP($B74,'Multi_Sharpe'!$B$2:$R$139,9,FALSE)&gt;0,VLOOKUP($B74,'Multi_Sharpe'!$B$2:$R$139,9,FALSE)," ")</f>
        <v>0.00212500766919349</v>
      </c>
      <c r="S74" s="23">
        <f>IF(VLOOKUP($B74,'Multi_Rent'!$B$2:$R$139,10,FALSE)="","",VLOOKUP($B74,'Multi_Rent'!$B$2:$R$139,10,FALSE))</f>
        <v>12.6802880260755</v>
      </c>
      <c r="T74" s="23">
        <f>IF(VLOOKUP($B74,'Multi_Sharpe'!$B$2:$R$139,10,FALSE)&gt;0,VLOOKUP($B74,'Multi_Sharpe'!$B$2:$R$139,10,FALSE)," ")</f>
        <v>0.268042935958011</v>
      </c>
      <c r="U74" s="23">
        <f>IF(VLOOKUP($B74,'Multi_Rent'!$B$2:$R$139,11,FALSE)="","",VLOOKUP($B74,'Multi_Rent'!$B$2:$R$139,11,FALSE))</f>
        <v>17.6487523118141</v>
      </c>
      <c r="V74" s="23">
        <f>IF(VLOOKUP($B74,'Multi_Sharpe'!$B$2:$R$139,11,FALSE)&gt;0,VLOOKUP($B74,'Multi_Sharpe'!$B$2:$R$139,11,FALSE)," ")</f>
        <v>0.44068368969644</v>
      </c>
      <c r="W74" s="23">
        <f>IF(VLOOKUP($B74,'Multi_Rent'!$B$2:$R$139,12,FALSE)="","",VLOOKUP($B74,'Multi_Rent'!$B$2:$R$139,12,FALSE))</f>
        <v>9.94335618555491</v>
      </c>
      <c r="X74" s="23">
        <f>IF(VLOOKUP($B74,'Multi_Sharpe'!$B$2:$R$139,12,FALSE)&gt;0,VLOOKUP($B74,'Multi_Sharpe'!$B$2:$R$139,12,FALSE)," ")</f>
        <v>0.213192900446751</v>
      </c>
      <c r="Y74" s="23">
        <f>IF(VLOOKUP($B74,'Multi_Rent'!$B$2:$R$139,13,FALSE)="","",VLOOKUP($B74,'Multi_Rent'!$B$2:$R$139,13,FALSE))</f>
        <v>11.0344473296749</v>
      </c>
      <c r="Z74" s="23">
        <f>IF(VLOOKUP($B74,'Multi_Sharpe'!$B$2:$R$139,13,FALSE)&gt;0,VLOOKUP($B74,'Multi_Sharpe'!$B$2:$R$139,13,FALSE)," ")</f>
        <v>0.240814213562597</v>
      </c>
      <c r="AA74" s="23">
        <f>IF(VLOOKUP($B74,'Multi_Rent'!$B$2:$R$139,14,FALSE)="","",VLOOKUP($B74,'Multi_Rent'!$B$2:$R$139,14,FALSE))</f>
        <v>7.25040793743441</v>
      </c>
      <c r="AB74" s="23">
        <f>IF(VLOOKUP($B74,'Multi_Sharpe'!$B$2:$R$139,14,FALSE)&gt;0,VLOOKUP($B74,'Multi_Sharpe'!$B$2:$R$139,14,FALSE)," ")</f>
        <v>0.0765085080290021</v>
      </c>
      <c r="AC74" s="23">
        <f>IF(VLOOKUP($B74,'Multi_Rent'!$B$2:$R$139,15,FALSE)="","",VLOOKUP($B74,'Multi_Rent'!$B$2:$R$139,15,FALSE))</f>
        <v>10.3178015350585</v>
      </c>
      <c r="AD74" s="23">
        <f>IF(VLOOKUP($B74,'Multi_Sharpe'!$B$2:$R$139,15,FALSE)&gt;0,VLOOKUP($B74,'Multi_Sharpe'!$B$2:$R$139,15,FALSE)," ")</f>
        <v>0.165159026756789</v>
      </c>
      <c r="AE74" s="23">
        <f>IF(VLOOKUP($B74,'Multi_Rent'!$B$2:$R$139,16,FALSE)="","",VLOOKUP($B74,'Multi_Rent'!$B$2:$R$139,16,FALSE))</f>
        <v>8.950390351914979</v>
      </c>
      <c r="AF74" s="23">
        <f>IF(VLOOKUP($B74,'Multi_Sharpe'!$B$2:$R$139,16,FALSE)&gt;0,VLOOKUP($B74,'Multi_Sharpe'!$B$2:$R$139,16,FALSE)," ")</f>
        <v>0.0894802969010613</v>
      </c>
      <c r="AG74" s="23">
        <f>IF(VLOOKUP($B74,'Multi_Rent'!$B$2:$R$139,17,FALSE)="","",VLOOKUP($B74,'Multi_Rent'!$B$2:$R$139,17,FALSE))</f>
        <v>24.5331324188133</v>
      </c>
      <c r="AH74" s="23">
        <f>IF(VLOOKUP($B74,'Multi_Sharpe'!$B$2:$R$139,17,FALSE)&gt;0,VLOOKUP($B74,'Multi_Sharpe'!$B$2:$R$139,17,FALSE)," ")</f>
        <v>0.876909312052129</v>
      </c>
    </row>
    <row r="75" ht="15" customHeight="1">
      <c r="A75" t="s" s="10">
        <v>811</v>
      </c>
      <c r="B75" t="s" s="10">
        <v>812</v>
      </c>
      <c r="C75" s="23">
        <f>IF(VLOOKUP($B75,'Multi_Rent'!$B$2:$R$139,2,FALSE)="","",VLOOKUP($B75,'Multi_Rent'!$B$2:$R$139,2,FALSE))</f>
        <v>-2.02117056470722</v>
      </c>
      <c r="D75" t="s" s="26">
        <f>IF(VLOOKUP($B75,'Multi_Sharpe'!$B$2:$R$139,2,FALSE)&gt;0,VLOOKUP($B75,'Multi_Sharpe'!$B$2:$R$139,2,FALSE)," ")</f>
        <v>361</v>
      </c>
      <c r="E75" s="23">
        <f>IF(VLOOKUP($B75,'Multi_Rent'!$B$2:$R$139,3,FALSE)="","",VLOOKUP($B75,'Multi_Rent'!$B$2:$R$139,3,FALSE))</f>
        <v>-4.79182974561511</v>
      </c>
      <c r="F75" t="s" s="26">
        <f>IF(VLOOKUP($B75,'Multi_Sharpe'!$B$2:$R$139,3,FALSE)&gt;0,VLOOKUP($B75,'Multi_Sharpe'!$B$2:$R$139,3,FALSE)," ")</f>
        <v>361</v>
      </c>
      <c r="G75" s="23">
        <f>IF(VLOOKUP($B75,'Multi_Rent'!$B$2:$R$139,4,FALSE)="","",VLOOKUP($B75,'Multi_Rent'!$B$2:$R$139,4,FALSE))</f>
        <v>-2.3792947439097</v>
      </c>
      <c r="H75" t="s" s="26">
        <f>IF(VLOOKUP($B75,'Multi_Sharpe'!$B$2:$R$139,4,FALSE)&gt;0,VLOOKUP($B75,'Multi_Sharpe'!$B$2:$R$139,4,FALSE)," ")</f>
        <v>361</v>
      </c>
      <c r="I75" s="23">
        <f>IF(VLOOKUP($B75,'Multi_Rent'!$B$2:$R$139,5,FALSE)="","",VLOOKUP($B75,'Multi_Rent'!$B$2:$R$139,5,FALSE))</f>
        <v>-7.0288390317107</v>
      </c>
      <c r="J75" t="s" s="26">
        <f>IF(VLOOKUP($B75,'Multi_Sharpe'!$B$2:$R$139,5,FALSE)&gt;0,VLOOKUP($B75,'Multi_Sharpe'!$B$2:$R$139,5,FALSE)," ")</f>
        <v>361</v>
      </c>
      <c r="K75" s="23">
        <f>IF(VLOOKUP($B75,'Multi_Rent'!$B$2:$R$139,6,FALSE)="","",VLOOKUP($B75,'Multi_Rent'!$B$2:$R$139,6,FALSE))</f>
        <v>-4.7623502028507</v>
      </c>
      <c r="L75" t="s" s="26">
        <f>IF(VLOOKUP($B75,'Multi_Sharpe'!$B$2:$R$139,6,FALSE)&gt;0,VLOOKUP($B75,'Multi_Sharpe'!$B$2:$R$139,6,FALSE)," ")</f>
        <v>361</v>
      </c>
      <c r="M75" s="23">
        <f>IF(VLOOKUP($B75,'Multi_Rent'!$B$2:$R$139,7,FALSE)="","",VLOOKUP($B75,'Multi_Rent'!$B$2:$R$139,7,FALSE))</f>
        <v>-2.99220947274628</v>
      </c>
      <c r="N75" t="s" s="26">
        <f>IF(VLOOKUP($B75,'Multi_Sharpe'!$B$2:$R$139,7,FALSE)&gt;0,VLOOKUP($B75,'Multi_Sharpe'!$B$2:$R$139,7,FALSE)," ")</f>
        <v>361</v>
      </c>
      <c r="O75" s="23">
        <f>IF(VLOOKUP($B75,'Multi_Rent'!$B$2:$R$139,8,FALSE)="","",VLOOKUP($B75,'Multi_Rent'!$B$2:$R$139,8,FALSE))</f>
        <v>2.39753945202088</v>
      </c>
      <c r="P75" t="s" s="26">
        <f>IF(VLOOKUP($B75,'Multi_Sharpe'!$B$2:$R$139,8,FALSE)&gt;0,VLOOKUP($B75,'Multi_Sharpe'!$B$2:$R$139,8,FALSE)," ")</f>
        <v>361</v>
      </c>
      <c r="Q75" s="23">
        <f>IF(VLOOKUP($B75,'Multi_Rent'!$B$2:$R$139,9,FALSE)="","",VLOOKUP($B75,'Multi_Rent'!$B$2:$R$139,9,FALSE))</f>
        <v>6.11907646983352</v>
      </c>
      <c r="R75" s="23">
        <f>IF(VLOOKUP($B75,'Multi_Sharpe'!$B$2:$R$139,9,FALSE)&gt;0,VLOOKUP($B75,'Multi_Sharpe'!$B$2:$R$139,9,FALSE)," ")</f>
        <v>0.0871478118548604</v>
      </c>
      <c r="S75" s="23">
        <f>IF(VLOOKUP($B75,'Multi_Rent'!$B$2:$R$139,10,FALSE)="","",VLOOKUP($B75,'Multi_Rent'!$B$2:$R$139,10,FALSE))</f>
        <v>11.3729576953371</v>
      </c>
      <c r="T75" s="23">
        <f>IF(VLOOKUP($B75,'Multi_Sharpe'!$B$2:$R$139,10,FALSE)&gt;0,VLOOKUP($B75,'Multi_Sharpe'!$B$2:$R$139,10,FALSE)," ")</f>
        <v>0.357450612708597</v>
      </c>
      <c r="U75" s="23">
        <f>IF(VLOOKUP($B75,'Multi_Rent'!$B$2:$R$139,11,FALSE)="","",VLOOKUP($B75,'Multi_Rent'!$B$2:$R$139,11,FALSE))</f>
        <v>9.348508523485661</v>
      </c>
      <c r="V75" s="23">
        <f>IF(VLOOKUP($B75,'Multi_Sharpe'!$B$2:$R$139,11,FALSE)&gt;0,VLOOKUP($B75,'Multi_Sharpe'!$B$2:$R$139,11,FALSE)," ")</f>
        <v>0.250789854134814</v>
      </c>
      <c r="W75" s="23">
        <f>IF(VLOOKUP($B75,'Multi_Rent'!$B$2:$R$139,12,FALSE)="","",VLOOKUP($B75,'Multi_Rent'!$B$2:$R$139,12,FALSE))</f>
        <v>5.16670756424089</v>
      </c>
      <c r="X75" s="23">
        <f>IF(VLOOKUP($B75,'Multi_Sharpe'!$B$2:$R$139,12,FALSE)&gt;0,VLOOKUP($B75,'Multi_Sharpe'!$B$2:$R$139,12,FALSE)," ")</f>
        <v>0.040893697338818</v>
      </c>
      <c r="Y75" s="23">
        <f>IF(VLOOKUP($B75,'Multi_Rent'!$B$2:$R$139,13,FALSE)="","",VLOOKUP($B75,'Multi_Rent'!$B$2:$R$139,13,FALSE))</f>
        <v>1.76399684600808</v>
      </c>
      <c r="Z75" t="s" s="26">
        <f>IF(VLOOKUP($B75,'Multi_Sharpe'!$B$2:$R$139,13,FALSE)&gt;0,VLOOKUP($B75,'Multi_Sharpe'!$B$2:$R$139,13,FALSE)," ")</f>
        <v>361</v>
      </c>
      <c r="AA75" s="23">
        <f>IF(VLOOKUP($B75,'Multi_Rent'!$B$2:$R$139,14,FALSE)="","",VLOOKUP($B75,'Multi_Rent'!$B$2:$R$139,14,FALSE))</f>
        <v>-2.88023794853808</v>
      </c>
      <c r="AB75" t="s" s="26">
        <f>IF(VLOOKUP($B75,'Multi_Sharpe'!$B$2:$R$139,14,FALSE)&gt;0,VLOOKUP($B75,'Multi_Sharpe'!$B$2:$R$139,14,FALSE)," ")</f>
        <v>361</v>
      </c>
      <c r="AC75" s="23">
        <f>IF(VLOOKUP($B75,'Multi_Rent'!$B$2:$R$139,15,FALSE)="","",VLOOKUP($B75,'Multi_Rent'!$B$2:$R$139,15,FALSE))</f>
        <v>2.36059461654998</v>
      </c>
      <c r="AD75" t="s" s="26">
        <f>IF(VLOOKUP($B75,'Multi_Sharpe'!$B$2:$R$139,15,FALSE)&gt;0,VLOOKUP($B75,'Multi_Sharpe'!$B$2:$R$139,15,FALSE)," ")</f>
        <v>361</v>
      </c>
      <c r="AE75" s="23">
        <f>IF(VLOOKUP($B75,'Multi_Rent'!$B$2:$R$139,16,FALSE)="","",VLOOKUP($B75,'Multi_Rent'!$B$2:$R$139,16,FALSE))</f>
        <v>-2.58974997217453</v>
      </c>
      <c r="AF75" t="s" s="26">
        <f>IF(VLOOKUP($B75,'Multi_Sharpe'!$B$2:$R$139,16,FALSE)&gt;0,VLOOKUP($B75,'Multi_Sharpe'!$B$2:$R$139,16,FALSE)," ")</f>
        <v>361</v>
      </c>
      <c r="AG75" s="23">
        <f>IF(VLOOKUP($B75,'Multi_Rent'!$B$2:$R$139,17,FALSE)="","",VLOOKUP($B75,'Multi_Rent'!$B$2:$R$139,17,FALSE))</f>
        <v>2.45091505611708</v>
      </c>
      <c r="AH75" t="s" s="26">
        <f>IF(VLOOKUP($B75,'Multi_Sharpe'!$B$2:$R$139,17,FALSE)&gt;0,VLOOKUP($B75,'Multi_Sharpe'!$B$2:$R$139,17,FALSE)," ")</f>
        <v>361</v>
      </c>
    </row>
    <row r="76" ht="15" customHeight="1">
      <c r="A76" t="s" s="10">
        <v>813</v>
      </c>
      <c r="B76" t="s" s="10">
        <v>814</v>
      </c>
      <c r="C76" t="s" s="26">
        <f>IF(VLOOKUP($B76,'Multi_Rent'!$B$2:$R$139,2,FALSE)="","",VLOOKUP($B76,'Multi_Rent'!$B$2:$R$139,2,FALSE))</f>
      </c>
      <c r="D76" t="s" s="26">
        <f>IF(VLOOKUP($B76,'Multi_Sharpe'!$B$2:$R$139,2,FALSE)&gt;0,VLOOKUP($B76,'Multi_Sharpe'!$B$2:$R$139,2,FALSE)," ")</f>
        <v>361</v>
      </c>
      <c r="E76" s="23">
        <f>IF(VLOOKUP($B76,'Multi_Rent'!$B$2:$R$139,3,FALSE)="","",VLOOKUP($B76,'Multi_Rent'!$B$2:$R$139,3,FALSE))</f>
        <v>23.8459527046746</v>
      </c>
      <c r="F76" s="23">
        <f>IF(VLOOKUP($B76,'Multi_Sharpe'!$B$2:$R$139,3,FALSE)&gt;0,VLOOKUP($B76,'Multi_Sharpe'!$B$2:$R$139,3,FALSE)," ")</f>
        <v>1.05548774581043</v>
      </c>
      <c r="G76" s="23">
        <f>IF(VLOOKUP($B76,'Multi_Rent'!$B$2:$R$139,4,FALSE)="","",VLOOKUP($B76,'Multi_Rent'!$B$2:$R$139,4,FALSE))</f>
        <v>16.4996154018081</v>
      </c>
      <c r="H76" s="23">
        <f>IF(VLOOKUP($B76,'Multi_Sharpe'!$B$2:$R$139,4,FALSE)&gt;0,VLOOKUP($B76,'Multi_Sharpe'!$B$2:$R$139,4,FALSE)," ")</f>
        <v>0.991066795046865</v>
      </c>
      <c r="I76" s="23">
        <f>IF(VLOOKUP($B76,'Multi_Rent'!$B$2:$R$139,5,FALSE)="","",VLOOKUP($B76,'Multi_Rent'!$B$2:$R$139,5,FALSE))</f>
        <v>9.01061398678236</v>
      </c>
      <c r="J76" s="23">
        <f>IF(VLOOKUP($B76,'Multi_Sharpe'!$B$2:$R$139,5,FALSE)&gt;0,VLOOKUP($B76,'Multi_Sharpe'!$B$2:$R$139,5,FALSE)," ")</f>
        <v>0.188209394890021</v>
      </c>
      <c r="K76" s="23">
        <f>IF(VLOOKUP($B76,'Multi_Rent'!$B$2:$R$139,6,FALSE)="","",VLOOKUP($B76,'Multi_Rent'!$B$2:$R$139,6,FALSE))</f>
        <v>18.9145129346985</v>
      </c>
      <c r="L76" s="23">
        <f>IF(VLOOKUP($B76,'Multi_Sharpe'!$B$2:$R$139,6,FALSE)&gt;0,VLOOKUP($B76,'Multi_Sharpe'!$B$2:$R$139,6,FALSE)," ")</f>
        <v>0.832989031129542</v>
      </c>
      <c r="M76" s="23">
        <f>IF(VLOOKUP($B76,'Multi_Rent'!$B$2:$R$139,7,FALSE)="","",VLOOKUP($B76,'Multi_Rent'!$B$2:$R$139,7,FALSE))</f>
        <v>18.0294787925858</v>
      </c>
      <c r="N76" s="23">
        <f>IF(VLOOKUP($B76,'Multi_Sharpe'!$B$2:$R$139,7,FALSE)&gt;0,VLOOKUP($B76,'Multi_Sharpe'!$B$2:$R$139,7,FALSE)," ")</f>
        <v>0.813406506530773</v>
      </c>
      <c r="O76" s="23">
        <f>IF(VLOOKUP($B76,'Multi_Rent'!$B$2:$R$139,8,FALSE)="","",VLOOKUP($B76,'Multi_Rent'!$B$2:$R$139,8,FALSE))</f>
        <v>23.3884692944113</v>
      </c>
      <c r="P76" s="23">
        <f>IF(VLOOKUP($B76,'Multi_Sharpe'!$B$2:$R$139,8,FALSE)&gt;0,VLOOKUP($B76,'Multi_Sharpe'!$B$2:$R$139,8,FALSE)," ")</f>
        <v>1.14327871884231</v>
      </c>
      <c r="Q76" s="23">
        <f>IF(VLOOKUP($B76,'Multi_Rent'!$B$2:$R$139,9,FALSE)="","",VLOOKUP($B76,'Multi_Rent'!$B$2:$R$139,9,FALSE))</f>
        <v>22.006827046152</v>
      </c>
      <c r="R76" s="23">
        <f>IF(VLOOKUP($B76,'Multi_Sharpe'!$B$2:$R$139,9,FALSE)&gt;0,VLOOKUP($B76,'Multi_Sharpe'!$B$2:$R$139,9,FALSE)," ")</f>
        <v>1.01439579075433</v>
      </c>
      <c r="S76" s="23">
        <f>IF(VLOOKUP($B76,'Multi_Rent'!$B$2:$R$139,10,FALSE)="","",VLOOKUP($B76,'Multi_Rent'!$B$2:$R$139,10,FALSE))</f>
        <v>28.8759684295291</v>
      </c>
      <c r="T76" s="23">
        <f>IF(VLOOKUP($B76,'Multi_Sharpe'!$B$2:$R$139,10,FALSE)&gt;0,VLOOKUP($B76,'Multi_Sharpe'!$B$2:$R$139,10,FALSE)," ")</f>
        <v>1.41254322474678</v>
      </c>
      <c r="U76" s="23">
        <f>IF(VLOOKUP($B76,'Multi_Rent'!$B$2:$R$139,11,FALSE)="","",VLOOKUP($B76,'Multi_Rent'!$B$2:$R$139,11,FALSE))</f>
        <v>26.2981987804291</v>
      </c>
      <c r="V76" s="23">
        <f>IF(VLOOKUP($B76,'Multi_Sharpe'!$B$2:$R$139,11,FALSE)&gt;0,VLOOKUP($B76,'Multi_Sharpe'!$B$2:$R$139,11,FALSE)," ")</f>
        <v>1.23992440223023</v>
      </c>
      <c r="W76" s="23">
        <f>IF(VLOOKUP($B76,'Multi_Rent'!$B$2:$R$139,12,FALSE)="","",VLOOKUP($B76,'Multi_Rent'!$B$2:$R$139,12,FALSE))</f>
        <v>21.322397321285</v>
      </c>
      <c r="X76" s="23">
        <f>IF(VLOOKUP($B76,'Multi_Sharpe'!$B$2:$R$139,12,FALSE)&gt;0,VLOOKUP($B76,'Multi_Sharpe'!$B$2:$R$139,12,FALSE)," ")</f>
        <v>0.887749665001464</v>
      </c>
      <c r="Y76" s="23">
        <f>IF(VLOOKUP($B76,'Multi_Rent'!$B$2:$R$139,13,FALSE)="","",VLOOKUP($B76,'Multi_Rent'!$B$2:$R$139,13,FALSE))</f>
        <v>22.1341988463851</v>
      </c>
      <c r="Z76" s="23">
        <f>IF(VLOOKUP($B76,'Multi_Sharpe'!$B$2:$R$139,13,FALSE)&gt;0,VLOOKUP($B76,'Multi_Sharpe'!$B$2:$R$139,13,FALSE)," ")</f>
        <v>0.890981322581749</v>
      </c>
      <c r="AA76" s="23">
        <f>IF(VLOOKUP($B76,'Multi_Rent'!$B$2:$R$139,14,FALSE)="","",VLOOKUP($B76,'Multi_Rent'!$B$2:$R$139,14,FALSE))</f>
        <v>13.2467394814252</v>
      </c>
      <c r="AB76" s="23">
        <f>IF(VLOOKUP($B76,'Multi_Sharpe'!$B$2:$R$139,14,FALSE)&gt;0,VLOOKUP($B76,'Multi_Sharpe'!$B$2:$R$139,14,FALSE)," ")</f>
        <v>0.351227864593577</v>
      </c>
      <c r="AC76" s="23">
        <f>IF(VLOOKUP($B76,'Multi_Rent'!$B$2:$R$139,15,FALSE)="","",VLOOKUP($B76,'Multi_Rent'!$B$2:$R$139,15,FALSE))</f>
        <v>20.2904864209735</v>
      </c>
      <c r="AD76" s="23">
        <f>IF(VLOOKUP($B76,'Multi_Sharpe'!$B$2:$R$139,15,FALSE)&gt;0,VLOOKUP($B76,'Multi_Sharpe'!$B$2:$R$139,15,FALSE)," ")</f>
        <v>0.601728315309543</v>
      </c>
      <c r="AE76" s="23">
        <f>IF(VLOOKUP($B76,'Multi_Rent'!$B$2:$R$139,16,FALSE)="","",VLOOKUP($B76,'Multi_Rent'!$B$2:$R$139,16,FALSE))</f>
        <v>14.2689200419202</v>
      </c>
      <c r="AF76" s="23">
        <f>IF(VLOOKUP($B76,'Multi_Sharpe'!$B$2:$R$139,16,FALSE)&gt;0,VLOOKUP($B76,'Multi_Sharpe'!$B$2:$R$139,16,FALSE)," ")</f>
        <v>0.311606472403406</v>
      </c>
      <c r="AG76" s="23">
        <f>IF(VLOOKUP($B76,'Multi_Rent'!$B$2:$R$139,17,FALSE)="","",VLOOKUP($B76,'Multi_Rent'!$B$2:$R$139,17,FALSE))</f>
        <v>19.9010003543512</v>
      </c>
      <c r="AH76" s="23">
        <f>IF(VLOOKUP($B76,'Multi_Sharpe'!$B$2:$R$139,17,FALSE)&gt;0,VLOOKUP($B76,'Multi_Sharpe'!$B$2:$R$139,17,FALSE)," ")</f>
        <v>0.543560710833298</v>
      </c>
    </row>
    <row r="77" ht="15" customHeight="1">
      <c r="A77" t="s" s="10">
        <v>815</v>
      </c>
      <c r="B77" t="s" s="10">
        <v>816</v>
      </c>
      <c r="C77" t="s" s="26">
        <f>IF(VLOOKUP($B77,'Multi_Rent'!$B$2:$R$139,2,FALSE)="","",VLOOKUP($B77,'Multi_Rent'!$B$2:$R$139,2,FALSE))</f>
      </c>
      <c r="D77" t="s" s="26">
        <f>IF(VLOOKUP($B77,'Multi_Sharpe'!$B$2:$R$139,2,FALSE)&gt;0,VLOOKUP($B77,'Multi_Sharpe'!$B$2:$R$139,2,FALSE)," ")</f>
        <v>361</v>
      </c>
      <c r="E77" s="23">
        <f>IF(VLOOKUP($B77,'Multi_Rent'!$B$2:$R$139,3,FALSE)="","",VLOOKUP($B77,'Multi_Rent'!$B$2:$R$139,3,FALSE))</f>
        <v>12.6179231142359</v>
      </c>
      <c r="F77" s="23">
        <f>IF(VLOOKUP($B77,'Multi_Sharpe'!$B$2:$R$139,3,FALSE)&gt;0,VLOOKUP($B77,'Multi_Sharpe'!$B$2:$R$139,3,FALSE)," ")</f>
        <v>1.37649806123159</v>
      </c>
      <c r="G77" s="23">
        <f>IF(VLOOKUP($B77,'Multi_Rent'!$B$2:$R$139,4,FALSE)="","",VLOOKUP($B77,'Multi_Rent'!$B$2:$R$139,4,FALSE))</f>
        <v>10.1727667783937</v>
      </c>
      <c r="H77" s="23">
        <f>IF(VLOOKUP($B77,'Multi_Sharpe'!$B$2:$R$139,4,FALSE)&gt;0,VLOOKUP($B77,'Multi_Sharpe'!$B$2:$R$139,4,FALSE)," ")</f>
        <v>0.444245539109176</v>
      </c>
      <c r="I77" s="23">
        <f>IF(VLOOKUP($B77,'Multi_Rent'!$B$2:$R$139,5,FALSE)="","",VLOOKUP($B77,'Multi_Rent'!$B$2:$R$139,5,FALSE))</f>
        <v>4.19948569425299</v>
      </c>
      <c r="J77" t="s" s="26">
        <f>IF(VLOOKUP($B77,'Multi_Sharpe'!$B$2:$R$139,5,FALSE)&gt;0,VLOOKUP($B77,'Multi_Sharpe'!$B$2:$R$139,5,FALSE)," ")</f>
        <v>361</v>
      </c>
      <c r="K77" s="23">
        <f>IF(VLOOKUP($B77,'Multi_Rent'!$B$2:$R$139,6,FALSE)="","",VLOOKUP($B77,'Multi_Rent'!$B$2:$R$139,6,FALSE))</f>
        <v>9.31557371738039</v>
      </c>
      <c r="L77" s="23">
        <f>IF(VLOOKUP($B77,'Multi_Sharpe'!$B$2:$R$139,6,FALSE)&gt;0,VLOOKUP($B77,'Multi_Sharpe'!$B$2:$R$139,6,FALSE)," ")</f>
        <v>0.241965991442506</v>
      </c>
      <c r="M77" s="23">
        <f>IF(VLOOKUP($B77,'Multi_Rent'!$B$2:$R$139,7,FALSE)="","",VLOOKUP($B77,'Multi_Rent'!$B$2:$R$139,7,FALSE))</f>
        <v>9.750808887086659</v>
      </c>
      <c r="N77" s="23">
        <f>IF(VLOOKUP($B77,'Multi_Sharpe'!$B$2:$R$139,7,FALSE)&gt;0,VLOOKUP($B77,'Multi_Sharpe'!$B$2:$R$139,7,FALSE)," ")</f>
        <v>0.302290047879251</v>
      </c>
      <c r="O77" s="23">
        <f>IF(VLOOKUP($B77,'Multi_Rent'!$B$2:$R$139,8,FALSE)="","",VLOOKUP($B77,'Multi_Rent'!$B$2:$R$139,8,FALSE))</f>
        <v>11.3340284936022</v>
      </c>
      <c r="P77" s="23">
        <f>IF(VLOOKUP($B77,'Multi_Sharpe'!$B$2:$R$139,8,FALSE)&gt;0,VLOOKUP($B77,'Multi_Sharpe'!$B$2:$R$139,8,FALSE)," ")</f>
        <v>0.431185779477151</v>
      </c>
      <c r="Q77" s="23">
        <f>IF(VLOOKUP($B77,'Multi_Rent'!$B$2:$R$139,9,FALSE)="","",VLOOKUP($B77,'Multi_Rent'!$B$2:$R$139,9,FALSE))</f>
        <v>14.157946213460</v>
      </c>
      <c r="R77" s="23">
        <f>IF(VLOOKUP($B77,'Multi_Sharpe'!$B$2:$R$139,9,FALSE)&gt;0,VLOOKUP($B77,'Multi_Sharpe'!$B$2:$R$139,9,FALSE)," ")</f>
        <v>0.601225703140905</v>
      </c>
      <c r="S77" s="23">
        <f>IF(VLOOKUP($B77,'Multi_Rent'!$B$2:$R$139,10,FALSE)="","",VLOOKUP($B77,'Multi_Rent'!$B$2:$R$139,10,FALSE))</f>
        <v>37.5413012139243</v>
      </c>
      <c r="T77" s="23">
        <f>IF(VLOOKUP($B77,'Multi_Sharpe'!$B$2:$R$139,10,FALSE)&gt;0,VLOOKUP($B77,'Multi_Sharpe'!$B$2:$R$139,10,FALSE)," ")</f>
        <v>0.808987262593249</v>
      </c>
      <c r="U77" s="23">
        <f>IF(VLOOKUP($B77,'Multi_Rent'!$B$2:$R$139,11,FALSE)="","",VLOOKUP($B77,'Multi_Rent'!$B$2:$R$139,11,FALSE))</f>
        <v>38.376867123632</v>
      </c>
      <c r="V77" s="23">
        <f>IF(VLOOKUP($B77,'Multi_Sharpe'!$B$2:$R$139,11,FALSE)&gt;0,VLOOKUP($B77,'Multi_Sharpe'!$B$2:$R$139,11,FALSE)," ")</f>
        <v>0.832640005480244</v>
      </c>
      <c r="W77" s="23">
        <f>IF(VLOOKUP($B77,'Multi_Rent'!$B$2:$R$139,12,FALSE)="","",VLOOKUP($B77,'Multi_Rent'!$B$2:$R$139,12,FALSE))</f>
        <v>36.9237041147225</v>
      </c>
      <c r="X77" s="23">
        <f>IF(VLOOKUP($B77,'Multi_Sharpe'!$B$2:$R$139,12,FALSE)&gt;0,VLOOKUP($B77,'Multi_Sharpe'!$B$2:$R$139,12,FALSE)," ")</f>
        <v>0.787717499279606</v>
      </c>
      <c r="Y77" s="23">
        <f>IF(VLOOKUP($B77,'Multi_Rent'!$B$2:$R$139,13,FALSE)="","",VLOOKUP($B77,'Multi_Rent'!$B$2:$R$139,13,FALSE))</f>
        <v>40.4076061940759</v>
      </c>
      <c r="Z77" s="23">
        <f>IF(VLOOKUP($B77,'Multi_Sharpe'!$B$2:$R$139,13,FALSE)&gt;0,VLOOKUP($B77,'Multi_Sharpe'!$B$2:$R$139,13,FALSE)," ")</f>
        <v>0.8623902077186349</v>
      </c>
      <c r="AA77" s="23">
        <f>IF(VLOOKUP($B77,'Multi_Rent'!$B$2:$R$139,14,FALSE)="","",VLOOKUP($B77,'Multi_Rent'!$B$2:$R$139,14,FALSE))</f>
        <v>43.3436393167249</v>
      </c>
      <c r="AB77" s="23">
        <f>IF(VLOOKUP($B77,'Multi_Sharpe'!$B$2:$R$139,14,FALSE)&gt;0,VLOOKUP($B77,'Multi_Sharpe'!$B$2:$R$139,14,FALSE)," ")</f>
        <v>0.923378239010499</v>
      </c>
      <c r="AC77" s="23">
        <f>IF(VLOOKUP($B77,'Multi_Rent'!$B$2:$R$139,15,FALSE)="","",VLOOKUP($B77,'Multi_Rent'!$B$2:$R$139,15,FALSE))</f>
        <v>41.694076477154</v>
      </c>
      <c r="AD77" s="23">
        <f>IF(VLOOKUP($B77,'Multi_Sharpe'!$B$2:$R$139,15,FALSE)&gt;0,VLOOKUP($B77,'Multi_Sharpe'!$B$2:$R$139,15,FALSE)," ")</f>
        <v>0.865514753668454</v>
      </c>
      <c r="AE77" s="23">
        <f>IF(VLOOKUP($B77,'Multi_Rent'!$B$2:$R$139,16,FALSE)="","",VLOOKUP($B77,'Multi_Rent'!$B$2:$R$139,16,FALSE))</f>
        <v>48.5569226665496</v>
      </c>
      <c r="AF77" s="23">
        <f>IF(VLOOKUP($B77,'Multi_Sharpe'!$B$2:$R$139,16,FALSE)&gt;0,VLOOKUP($B77,'Multi_Sharpe'!$B$2:$R$139,16,FALSE)," ")</f>
        <v>1.01543676368789</v>
      </c>
      <c r="AG77" s="23">
        <f>IF(VLOOKUP($B77,'Multi_Rent'!$B$2:$R$139,17,FALSE)="","",VLOOKUP($B77,'Multi_Rent'!$B$2:$R$139,17,FALSE))</f>
        <v>38.3204587497515</v>
      </c>
      <c r="AH77" s="23">
        <f>IF(VLOOKUP($B77,'Multi_Sharpe'!$B$2:$R$139,17,FALSE)&gt;0,VLOOKUP($B77,'Multi_Sharpe'!$B$2:$R$139,17,FALSE)," ")</f>
        <v>0.694906264793813</v>
      </c>
    </row>
    <row r="78" ht="15" customHeight="1">
      <c r="A78" t="s" s="10">
        <v>817</v>
      </c>
      <c r="B78" t="s" s="10">
        <v>818</v>
      </c>
      <c r="C78" t="s" s="26">
        <f>IF(VLOOKUP($B78,'Multi_Rent'!$B$2:$R$139,2,FALSE)="","",VLOOKUP($B78,'Multi_Rent'!$B$2:$R$139,2,FALSE))</f>
      </c>
      <c r="D78" t="s" s="26">
        <f>IF(VLOOKUP($B78,'Multi_Sharpe'!$B$2:$R$139,2,FALSE)&gt;0,VLOOKUP($B78,'Multi_Sharpe'!$B$2:$R$139,2,FALSE)," ")</f>
        <v>361</v>
      </c>
      <c r="E78" s="23">
        <f>IF(VLOOKUP($B78,'Multi_Rent'!$B$2:$R$139,3,FALSE)="","",VLOOKUP($B78,'Multi_Rent'!$B$2:$R$139,3,FALSE))</f>
        <v>11.2244272669992</v>
      </c>
      <c r="F78" s="23">
        <f>IF(VLOOKUP($B78,'Multi_Sharpe'!$B$2:$R$139,3,FALSE)&gt;0,VLOOKUP($B78,'Multi_Sharpe'!$B$2:$R$139,3,FALSE)," ")</f>
        <v>0.762860629847064</v>
      </c>
      <c r="G78" s="23">
        <f>IF(VLOOKUP($B78,'Multi_Rent'!$B$2:$R$139,4,FALSE)="","",VLOOKUP($B78,'Multi_Rent'!$B$2:$R$139,4,FALSE))</f>
        <v>11.5504729069794</v>
      </c>
      <c r="H78" s="23">
        <f>IF(VLOOKUP($B78,'Multi_Sharpe'!$B$2:$R$139,4,FALSE)&gt;0,VLOOKUP($B78,'Multi_Sharpe'!$B$2:$R$139,4,FALSE)," ")</f>
        <v>0.582114695262915</v>
      </c>
      <c r="I78" s="23">
        <f>IF(VLOOKUP($B78,'Multi_Rent'!$B$2:$R$139,5,FALSE)="","",VLOOKUP($B78,'Multi_Rent'!$B$2:$R$139,5,FALSE))</f>
        <v>5.54443365663346</v>
      </c>
      <c r="J78" t="s" s="26">
        <f>IF(VLOOKUP($B78,'Multi_Sharpe'!$B$2:$R$139,5,FALSE)&gt;0,VLOOKUP($B78,'Multi_Sharpe'!$B$2:$R$139,5,FALSE)," ")</f>
        <v>361</v>
      </c>
      <c r="K78" s="23">
        <f>IF(VLOOKUP($B78,'Multi_Rent'!$B$2:$R$139,6,FALSE)="","",VLOOKUP($B78,'Multi_Rent'!$B$2:$R$139,6,FALSE))</f>
        <v>9.154401889475251</v>
      </c>
      <c r="L78" s="23">
        <f>IF(VLOOKUP($B78,'Multi_Sharpe'!$B$2:$R$139,6,FALSE)&gt;0,VLOOKUP($B78,'Multi_Sharpe'!$B$2:$R$139,6,FALSE)," ")</f>
        <v>0.380364987999356</v>
      </c>
      <c r="M78" s="23">
        <f>IF(VLOOKUP($B78,'Multi_Rent'!$B$2:$R$139,7,FALSE)="","",VLOOKUP($B78,'Multi_Rent'!$B$2:$R$139,7,FALSE))</f>
        <v>7.63483552492745</v>
      </c>
      <c r="N78" s="23">
        <f>IF(VLOOKUP($B78,'Multi_Sharpe'!$B$2:$R$139,7,FALSE)&gt;0,VLOOKUP($B78,'Multi_Sharpe'!$B$2:$R$139,7,FALSE)," ")</f>
        <v>0.263660914569676</v>
      </c>
      <c r="O78" s="23">
        <f>IF(VLOOKUP($B78,'Multi_Rent'!$B$2:$R$139,8,FALSE)="","",VLOOKUP($B78,'Multi_Rent'!$B$2:$R$139,8,FALSE))</f>
        <v>9.882458759091371</v>
      </c>
      <c r="P78" s="23">
        <f>IF(VLOOKUP($B78,'Multi_Sharpe'!$B$2:$R$139,8,FALSE)&gt;0,VLOOKUP($B78,'Multi_Sharpe'!$B$2:$R$139,8,FALSE)," ")</f>
        <v>0.559619398482375</v>
      </c>
      <c r="Q78" s="23">
        <f>IF(VLOOKUP($B78,'Multi_Rent'!$B$2:$R$139,9,FALSE)="","",VLOOKUP($B78,'Multi_Rent'!$B$2:$R$139,9,FALSE))</f>
        <v>8.535147673122291</v>
      </c>
      <c r="R78" s="23">
        <f>IF(VLOOKUP($B78,'Multi_Sharpe'!$B$2:$R$139,9,FALSE)&gt;0,VLOOKUP($B78,'Multi_Sharpe'!$B$2:$R$139,9,FALSE)," ")</f>
        <v>0.450747780452434</v>
      </c>
      <c r="S78" s="23">
        <f>IF(VLOOKUP($B78,'Multi_Rent'!$B$2:$R$139,10,FALSE)="","",VLOOKUP($B78,'Multi_Rent'!$B$2:$R$139,10,FALSE))</f>
        <v>9.77181771030205</v>
      </c>
      <c r="T78" s="23">
        <f>IF(VLOOKUP($B78,'Multi_Sharpe'!$B$2:$R$139,10,FALSE)&gt;0,VLOOKUP($B78,'Multi_Sharpe'!$B$2:$R$139,10,FALSE)," ")</f>
        <v>0.635560713012653</v>
      </c>
      <c r="U78" s="23">
        <f>IF(VLOOKUP($B78,'Multi_Rent'!$B$2:$R$139,11,FALSE)="","",VLOOKUP($B78,'Multi_Rent'!$B$2:$R$139,11,FALSE))</f>
        <v>8.53945056408361</v>
      </c>
      <c r="V78" s="23">
        <f>IF(VLOOKUP($B78,'Multi_Sharpe'!$B$2:$R$139,11,FALSE)&gt;0,VLOOKUP($B78,'Multi_Sharpe'!$B$2:$R$139,11,FALSE)," ")</f>
        <v>0.494181627058489</v>
      </c>
      <c r="W78" s="23">
        <f>IF(VLOOKUP($B78,'Multi_Rent'!$B$2:$R$139,12,FALSE)="","",VLOOKUP($B78,'Multi_Rent'!$B$2:$R$139,12,FALSE))</f>
        <v>7.73590176839747</v>
      </c>
      <c r="X78" s="23">
        <f>IF(VLOOKUP($B78,'Multi_Sharpe'!$B$2:$R$139,12,FALSE)&gt;0,VLOOKUP($B78,'Multi_Sharpe'!$B$2:$R$139,12,FALSE)," ")</f>
        <v>0.390036443864276</v>
      </c>
      <c r="Y78" s="23">
        <f>IF(VLOOKUP($B78,'Multi_Rent'!$B$2:$R$139,13,FALSE)="","",VLOOKUP($B78,'Multi_Rent'!$B$2:$R$139,13,FALSE))</f>
        <v>8.909386812276351</v>
      </c>
      <c r="Z78" s="23">
        <f>IF(VLOOKUP($B78,'Multi_Sharpe'!$B$2:$R$139,13,FALSE)&gt;0,VLOOKUP($B78,'Multi_Sharpe'!$B$2:$R$139,13,FALSE)," ")</f>
        <v>0.489412966966207</v>
      </c>
      <c r="AA78" s="23">
        <f>IF(VLOOKUP($B78,'Multi_Rent'!$B$2:$R$139,14,FALSE)="","",VLOOKUP($B78,'Multi_Rent'!$B$2:$R$139,14,FALSE))</f>
        <v>7.4846792534303</v>
      </c>
      <c r="AB78" s="23">
        <f>IF(VLOOKUP($B78,'Multi_Sharpe'!$B$2:$R$139,14,FALSE)&gt;0,VLOOKUP($B78,'Multi_Sharpe'!$B$2:$R$139,14,FALSE)," ")</f>
        <v>0.269568063126469</v>
      </c>
      <c r="AC78" s="23">
        <f>IF(VLOOKUP($B78,'Multi_Rent'!$B$2:$R$139,15,FALSE)="","",VLOOKUP($B78,'Multi_Rent'!$B$2:$R$139,15,FALSE))</f>
        <v>8.923498912428469</v>
      </c>
      <c r="AD78" s="23">
        <f>IF(VLOOKUP($B78,'Multi_Sharpe'!$B$2:$R$139,15,FALSE)&gt;0,VLOOKUP($B78,'Multi_Sharpe'!$B$2:$R$139,15,FALSE)," ")</f>
        <v>0.362803198446463</v>
      </c>
      <c r="AE78" s="23">
        <f>IF(VLOOKUP($B78,'Multi_Rent'!$B$2:$R$139,16,FALSE)="","",VLOOKUP($B78,'Multi_Rent'!$B$2:$R$139,16,FALSE))</f>
        <v>7.49769147799937</v>
      </c>
      <c r="AF78" s="23">
        <f>IF(VLOOKUP($B78,'Multi_Sharpe'!$B$2:$R$139,16,FALSE)&gt;0,VLOOKUP($B78,'Multi_Sharpe'!$B$2:$R$139,16,FALSE)," ")</f>
        <v>0.122073935622425</v>
      </c>
      <c r="AG78" s="23">
        <f>IF(VLOOKUP($B78,'Multi_Rent'!$B$2:$R$139,17,FALSE)="","",VLOOKUP($B78,'Multi_Rent'!$B$2:$R$139,17,FALSE))</f>
        <v>11.9830098701769</v>
      </c>
      <c r="AH78" s="23">
        <f>IF(VLOOKUP($B78,'Multi_Sharpe'!$B$2:$R$139,17,FALSE)&gt;0,VLOOKUP($B78,'Multi_Sharpe'!$B$2:$R$139,17,FALSE)," ")</f>
        <v>0.754359456803646</v>
      </c>
    </row>
    <row r="79" ht="15" customHeight="1">
      <c r="A79" t="s" s="10">
        <v>819</v>
      </c>
      <c r="B79" t="s" s="10">
        <v>820</v>
      </c>
      <c r="C79" t="s" s="26">
        <f>IF(VLOOKUP($B79,'Multi_Rent'!$B$2:$R$139,2,FALSE)="","",VLOOKUP($B79,'Multi_Rent'!$B$2:$R$139,2,FALSE))</f>
      </c>
      <c r="D79" t="s" s="26">
        <f>IF(VLOOKUP($B79,'Multi_Sharpe'!$B$2:$R$139,2,FALSE)&gt;0,VLOOKUP($B79,'Multi_Sharpe'!$B$2:$R$139,2,FALSE)," ")</f>
        <v>361</v>
      </c>
      <c r="E79" s="23">
        <f>IF(VLOOKUP($B79,'Multi_Rent'!$B$2:$R$139,3,FALSE)="","",VLOOKUP($B79,'Multi_Rent'!$B$2:$R$139,3,FALSE))</f>
        <v>8.423383451798721</v>
      </c>
      <c r="F79" s="23">
        <f>IF(VLOOKUP($B79,'Multi_Sharpe'!$B$2:$R$139,3,FALSE)&gt;0,VLOOKUP($B79,'Multi_Sharpe'!$B$2:$R$139,3,FALSE)," ")</f>
        <v>0.0451822664465842</v>
      </c>
      <c r="G79" s="23">
        <f>IF(VLOOKUP($B79,'Multi_Rent'!$B$2:$R$139,4,FALSE)="","",VLOOKUP($B79,'Multi_Rent'!$B$2:$R$139,4,FALSE))</f>
        <v>9.231688957171629</v>
      </c>
      <c r="H79" s="23">
        <f>IF(VLOOKUP($B79,'Multi_Sharpe'!$B$2:$R$139,4,FALSE)&gt;0,VLOOKUP($B79,'Multi_Sharpe'!$B$2:$R$139,4,FALSE)," ")</f>
        <v>0.350312229054641</v>
      </c>
      <c r="I79" s="23">
        <f>IF(VLOOKUP($B79,'Multi_Rent'!$B$2:$R$139,5,FALSE)="","",VLOOKUP($B79,'Multi_Rent'!$B$2:$R$139,5,FALSE))</f>
        <v>9.680586108238961</v>
      </c>
      <c r="J79" s="23">
        <f>IF(VLOOKUP($B79,'Multi_Sharpe'!$B$2:$R$139,5,FALSE)&gt;0,VLOOKUP($B79,'Multi_Sharpe'!$B$2:$R$139,5,FALSE)," ")</f>
        <v>0.443700813574203</v>
      </c>
      <c r="K79" s="23">
        <f>IF(VLOOKUP($B79,'Multi_Rent'!$B$2:$R$139,6,FALSE)="","",VLOOKUP($B79,'Multi_Rent'!$B$2:$R$139,6,FALSE))</f>
        <v>10.4199584755667</v>
      </c>
      <c r="L79" s="23">
        <f>IF(VLOOKUP($B79,'Multi_Sharpe'!$B$2:$R$139,6,FALSE)&gt;0,VLOOKUP($B79,'Multi_Sharpe'!$B$2:$R$139,6,FALSE)," ")</f>
        <v>0.653590297923894</v>
      </c>
      <c r="M79" s="23">
        <f>IF(VLOOKUP($B79,'Multi_Rent'!$B$2:$R$139,7,FALSE)="","",VLOOKUP($B79,'Multi_Rent'!$B$2:$R$139,7,FALSE))</f>
        <v>6.27832958293988</v>
      </c>
      <c r="N79" s="23">
        <f>IF(VLOOKUP($B79,'Multi_Sharpe'!$B$2:$R$139,7,FALSE)&gt;0,VLOOKUP($B79,'Multi_Sharpe'!$B$2:$R$139,7,FALSE)," ")</f>
        <v>0.130573763918806</v>
      </c>
      <c r="O79" s="23">
        <f>IF(VLOOKUP($B79,'Multi_Rent'!$B$2:$R$139,8,FALSE)="","",VLOOKUP($B79,'Multi_Rent'!$B$2:$R$139,8,FALSE))</f>
        <v>6.62410168879615</v>
      </c>
      <c r="P79" s="23">
        <f>IF(VLOOKUP($B79,'Multi_Sharpe'!$B$2:$R$139,8,FALSE)&gt;0,VLOOKUP($B79,'Multi_Sharpe'!$B$2:$R$139,8,FALSE)," ")</f>
        <v>0.264433749165569</v>
      </c>
      <c r="Q79" s="23">
        <f>IF(VLOOKUP($B79,'Multi_Rent'!$B$2:$R$139,9,FALSE)="","",VLOOKUP($B79,'Multi_Rent'!$B$2:$R$139,9,FALSE))</f>
        <v>4.26622740953624</v>
      </c>
      <c r="R79" t="s" s="26">
        <f>IF(VLOOKUP($B79,'Multi_Sharpe'!$B$2:$R$139,9,FALSE)&gt;0,VLOOKUP($B79,'Multi_Sharpe'!$B$2:$R$139,9,FALSE)," ")</f>
        <v>361</v>
      </c>
      <c r="S79" s="23">
        <f>IF(VLOOKUP($B79,'Multi_Rent'!$B$2:$R$139,10,FALSE)="","",VLOOKUP($B79,'Multi_Rent'!$B$2:$R$139,10,FALSE))</f>
        <v>6.18279584607193</v>
      </c>
      <c r="T79" s="23">
        <f>IF(VLOOKUP($B79,'Multi_Sharpe'!$B$2:$R$139,10,FALSE)&gt;0,VLOOKUP($B79,'Multi_Sharpe'!$B$2:$R$139,10,FALSE)," ")</f>
        <v>0.347261781652009</v>
      </c>
      <c r="U79" s="23">
        <f>IF(VLOOKUP($B79,'Multi_Rent'!$B$2:$R$139,11,FALSE)="","",VLOOKUP($B79,'Multi_Rent'!$B$2:$R$139,11,FALSE))</f>
        <v>6.18075620659835</v>
      </c>
      <c r="V79" s="23">
        <f>IF(VLOOKUP($B79,'Multi_Sharpe'!$B$2:$R$139,11,FALSE)&gt;0,VLOOKUP($B79,'Multi_Sharpe'!$B$2:$R$139,11,FALSE)," ")</f>
        <v>0.366336433412543</v>
      </c>
      <c r="W79" s="23">
        <f>IF(VLOOKUP($B79,'Multi_Rent'!$B$2:$R$139,12,FALSE)="","",VLOOKUP($B79,'Multi_Rent'!$B$2:$R$139,12,FALSE))</f>
        <v>4.85029836466515</v>
      </c>
      <c r="X79" s="23">
        <f>IF(VLOOKUP($B79,'Multi_Sharpe'!$B$2:$R$139,12,FALSE)&gt;0,VLOOKUP($B79,'Multi_Sharpe'!$B$2:$R$139,12,FALSE)," ")</f>
        <v>0.0995681571430581</v>
      </c>
      <c r="Y79" s="23">
        <f>IF(VLOOKUP($B79,'Multi_Rent'!$B$2:$R$139,13,FALSE)="","",VLOOKUP($B79,'Multi_Rent'!$B$2:$R$139,13,FALSE))</f>
        <v>6.12224884823067</v>
      </c>
      <c r="Z79" s="23">
        <f>IF(VLOOKUP($B79,'Multi_Sharpe'!$B$2:$R$139,13,FALSE)&gt;0,VLOOKUP($B79,'Multi_Sharpe'!$B$2:$R$139,13,FALSE)," ")</f>
        <v>0.315605062343538</v>
      </c>
      <c r="AA79" s="23">
        <f>IF(VLOOKUP($B79,'Multi_Rent'!$B$2:$R$139,14,FALSE)="","",VLOOKUP($B79,'Multi_Rent'!$B$2:$R$139,14,FALSE))</f>
        <v>5.0116848832545</v>
      </c>
      <c r="AB79" t="s" s="26">
        <f>IF(VLOOKUP($B79,'Multi_Sharpe'!$B$2:$R$139,14,FALSE)&gt;0,VLOOKUP($B79,'Multi_Sharpe'!$B$2:$R$139,14,FALSE)," ")</f>
        <v>361</v>
      </c>
      <c r="AC79" s="23">
        <f>IF(VLOOKUP($B79,'Multi_Rent'!$B$2:$R$139,15,FALSE)="","",VLOOKUP($B79,'Multi_Rent'!$B$2:$R$139,15,FALSE))</f>
        <v>5.61754759593163</v>
      </c>
      <c r="AD79" t="s" s="26">
        <f>IF(VLOOKUP($B79,'Multi_Sharpe'!$B$2:$R$139,15,FALSE)&gt;0,VLOOKUP($B79,'Multi_Sharpe'!$B$2:$R$139,15,FALSE)," ")</f>
        <v>361</v>
      </c>
      <c r="AE79" s="23">
        <f>IF(VLOOKUP($B79,'Multi_Rent'!$B$2:$R$139,16,FALSE)="","",VLOOKUP($B79,'Multi_Rent'!$B$2:$R$139,16,FALSE))</f>
        <v>3.13850702025529</v>
      </c>
      <c r="AF79" t="s" s="26">
        <f>IF(VLOOKUP($B79,'Multi_Sharpe'!$B$2:$R$139,16,FALSE)&gt;0,VLOOKUP($B79,'Multi_Sharpe'!$B$2:$R$139,16,FALSE)," ")</f>
        <v>361</v>
      </c>
      <c r="AG79" s="23">
        <f>IF(VLOOKUP($B79,'Multi_Rent'!$B$2:$R$139,17,FALSE)="","",VLOOKUP($B79,'Multi_Rent'!$B$2:$R$139,17,FALSE))</f>
        <v>2.60336828614696</v>
      </c>
      <c r="AH79" t="s" s="26">
        <f>IF(VLOOKUP($B79,'Multi_Sharpe'!$B$2:$R$139,17,FALSE)&gt;0,VLOOKUP($B79,'Multi_Sharpe'!$B$2:$R$139,17,FALSE)," ")</f>
        <v>361</v>
      </c>
    </row>
    <row r="80" ht="15" customHeight="1">
      <c r="A80" t="s" s="10">
        <v>821</v>
      </c>
      <c r="B80" t="s" s="10">
        <v>822</v>
      </c>
      <c r="C80" t="s" s="26">
        <f>IF(VLOOKUP($B80,'Multi_Rent'!$B$2:$R$139,2,FALSE)="","",VLOOKUP($B80,'Multi_Rent'!$B$2:$R$139,2,FALSE))</f>
      </c>
      <c r="D80" t="s" s="26">
        <f>IF(VLOOKUP($B80,'Multi_Sharpe'!$B$2:$R$139,2,FALSE)&gt;0,VLOOKUP($B80,'Multi_Sharpe'!$B$2:$R$139,2,FALSE)," ")</f>
        <v>361</v>
      </c>
      <c r="E80" t="s" s="26">
        <f>IF(VLOOKUP($B80,'Multi_Rent'!$B$2:$R$139,3,FALSE)="","",VLOOKUP($B80,'Multi_Rent'!$B$2:$R$139,3,FALSE))</f>
      </c>
      <c r="F80" t="s" s="26">
        <f>IF(VLOOKUP($B80,'Multi_Sharpe'!$B$2:$R$139,3,FALSE)&gt;0,VLOOKUP($B80,'Multi_Sharpe'!$B$2:$R$139,3,FALSE)," ")</f>
        <v>361</v>
      </c>
      <c r="G80" s="23">
        <f>IF(VLOOKUP($B80,'Multi_Rent'!$B$2:$R$139,4,FALSE)="","",VLOOKUP($B80,'Multi_Rent'!$B$2:$R$139,4,FALSE))</f>
        <v>16.9158082851539</v>
      </c>
      <c r="H80" s="23">
        <f>IF(VLOOKUP($B80,'Multi_Sharpe'!$B$2:$R$139,4,FALSE)&gt;0,VLOOKUP($B80,'Multi_Sharpe'!$B$2:$R$139,4,FALSE)," ")</f>
        <v>0.990147759298823</v>
      </c>
      <c r="I80" s="23">
        <f>IF(VLOOKUP($B80,'Multi_Rent'!$B$2:$R$139,5,FALSE)="","",VLOOKUP($B80,'Multi_Rent'!$B$2:$R$139,5,FALSE))</f>
        <v>11.5033631616754</v>
      </c>
      <c r="J80" s="23">
        <f>IF(VLOOKUP($B80,'Multi_Sharpe'!$B$2:$R$139,5,FALSE)&gt;0,VLOOKUP($B80,'Multi_Sharpe'!$B$2:$R$139,5,FALSE)," ")</f>
        <v>0.560492405828984</v>
      </c>
      <c r="K80" s="23">
        <f>IF(VLOOKUP($B80,'Multi_Rent'!$B$2:$R$139,6,FALSE)="","",VLOOKUP($B80,'Multi_Rent'!$B$2:$R$139,6,FALSE))</f>
        <v>13.4591797533281</v>
      </c>
      <c r="L80" s="23">
        <f>IF(VLOOKUP($B80,'Multi_Sharpe'!$B$2:$R$139,6,FALSE)&gt;0,VLOOKUP($B80,'Multi_Sharpe'!$B$2:$R$139,6,FALSE)," ")</f>
        <v>0.848653563232988</v>
      </c>
      <c r="M80" s="23">
        <f>IF(VLOOKUP($B80,'Multi_Rent'!$B$2:$R$139,7,FALSE)="","",VLOOKUP($B80,'Multi_Rent'!$B$2:$R$139,7,FALSE))</f>
        <v>10.4138205500111</v>
      </c>
      <c r="N80" s="23">
        <f>IF(VLOOKUP($B80,'Multi_Sharpe'!$B$2:$R$139,7,FALSE)&gt;0,VLOOKUP($B80,'Multi_Sharpe'!$B$2:$R$139,7,FALSE)," ")</f>
        <v>0.579817118417212</v>
      </c>
      <c r="O80" s="23">
        <f>IF(VLOOKUP($B80,'Multi_Rent'!$B$2:$R$139,8,FALSE)="","",VLOOKUP($B80,'Multi_Rent'!$B$2:$R$139,8,FALSE))</f>
        <v>12.3529455683887</v>
      </c>
      <c r="P80" s="23">
        <f>IF(VLOOKUP($B80,'Multi_Sharpe'!$B$2:$R$139,8,FALSE)&gt;0,VLOOKUP($B80,'Multi_Sharpe'!$B$2:$R$139,8,FALSE)," ")</f>
        <v>0.876665494674551</v>
      </c>
      <c r="Q80" s="23">
        <f>IF(VLOOKUP($B80,'Multi_Rent'!$B$2:$R$139,9,FALSE)="","",VLOOKUP($B80,'Multi_Rent'!$B$2:$R$139,9,FALSE))</f>
        <v>11.0665356002919</v>
      </c>
      <c r="R80" s="23">
        <f>IF(VLOOKUP($B80,'Multi_Sharpe'!$B$2:$R$139,9,FALSE)&gt;0,VLOOKUP($B80,'Multi_Sharpe'!$B$2:$R$139,9,FALSE)," ")</f>
        <v>0.753839393808611</v>
      </c>
      <c r="S80" s="23">
        <f>IF(VLOOKUP($B80,'Multi_Rent'!$B$2:$R$139,10,FALSE)="","",VLOOKUP($B80,'Multi_Rent'!$B$2:$R$139,10,FALSE))</f>
        <v>12.9224086352859</v>
      </c>
      <c r="T80" s="23">
        <f>IF(VLOOKUP($B80,'Multi_Sharpe'!$B$2:$R$139,10,FALSE)&gt;0,VLOOKUP($B80,'Multi_Sharpe'!$B$2:$R$139,10,FALSE)," ")</f>
        <v>0.971488714478147</v>
      </c>
      <c r="U80" s="23">
        <f>IF(VLOOKUP($B80,'Multi_Rent'!$B$2:$R$139,11,FALSE)="","",VLOOKUP($B80,'Multi_Rent'!$B$2:$R$139,11,FALSE))</f>
        <v>12.2748000526256</v>
      </c>
      <c r="V80" s="23">
        <f>IF(VLOOKUP($B80,'Multi_Sharpe'!$B$2:$R$139,11,FALSE)&gt;0,VLOOKUP($B80,'Multi_Sharpe'!$B$2:$R$139,11,FALSE)," ")</f>
        <v>0.900289441072293</v>
      </c>
      <c r="W80" s="23">
        <f>IF(VLOOKUP($B80,'Multi_Rent'!$B$2:$R$139,12,FALSE)="","",VLOOKUP($B80,'Multi_Rent'!$B$2:$R$139,12,FALSE))</f>
        <v>11.3433258339902</v>
      </c>
      <c r="X80" s="23">
        <f>IF(VLOOKUP($B80,'Multi_Sharpe'!$B$2:$R$139,12,FALSE)&gt;0,VLOOKUP($B80,'Multi_Sharpe'!$B$2:$R$139,12,FALSE)," ")</f>
        <v>0.680271109024797</v>
      </c>
      <c r="Y80" s="23">
        <f>IF(VLOOKUP($B80,'Multi_Rent'!$B$2:$R$139,13,FALSE)="","",VLOOKUP($B80,'Multi_Rent'!$B$2:$R$139,13,FALSE))</f>
        <v>9.855689400522531</v>
      </c>
      <c r="Z80" s="23">
        <f>IF(VLOOKUP($B80,'Multi_Sharpe'!$B$2:$R$139,13,FALSE)&gt;0,VLOOKUP($B80,'Multi_Sharpe'!$B$2:$R$139,13,FALSE)," ")</f>
        <v>0.500472935952149</v>
      </c>
      <c r="AA80" s="23">
        <f>IF(VLOOKUP($B80,'Multi_Rent'!$B$2:$R$139,14,FALSE)="","",VLOOKUP($B80,'Multi_Rent'!$B$2:$R$139,14,FALSE))</f>
        <v>9.598009463851101</v>
      </c>
      <c r="AB80" s="23">
        <f>IF(VLOOKUP($B80,'Multi_Sharpe'!$B$2:$R$139,14,FALSE)&gt;0,VLOOKUP($B80,'Multi_Sharpe'!$B$2:$R$139,14,FALSE)," ")</f>
        <v>0.433631980509453</v>
      </c>
      <c r="AC80" s="23">
        <f>IF(VLOOKUP($B80,'Multi_Rent'!$B$2:$R$139,15,FALSE)="","",VLOOKUP($B80,'Multi_Rent'!$B$2:$R$139,15,FALSE))</f>
        <v>13.5468676854367</v>
      </c>
      <c r="AD80" s="23">
        <f>IF(VLOOKUP($B80,'Multi_Sharpe'!$B$2:$R$139,15,FALSE)&gt;0,VLOOKUP($B80,'Multi_Sharpe'!$B$2:$R$139,15,FALSE)," ")</f>
        <v>0.682090161264877</v>
      </c>
      <c r="AE80" s="23">
        <f>IF(VLOOKUP($B80,'Multi_Rent'!$B$2:$R$139,16,FALSE)="","",VLOOKUP($B80,'Multi_Rent'!$B$2:$R$139,16,FALSE))</f>
        <v>10.5120140791307</v>
      </c>
      <c r="AF80" s="23">
        <f>IF(VLOOKUP($B80,'Multi_Sharpe'!$B$2:$R$139,16,FALSE)&gt;0,VLOOKUP($B80,'Multi_Sharpe'!$B$2:$R$139,16,FALSE)," ")</f>
        <v>0.336471007376164</v>
      </c>
      <c r="AG80" s="23">
        <f>IF(VLOOKUP($B80,'Multi_Rent'!$B$2:$R$139,17,FALSE)="","",VLOOKUP($B80,'Multi_Rent'!$B$2:$R$139,17,FALSE))</f>
        <v>11.453947869472</v>
      </c>
      <c r="AH80" s="23">
        <f>IF(VLOOKUP($B80,'Multi_Sharpe'!$B$2:$R$139,17,FALSE)&gt;0,VLOOKUP($B80,'Multi_Sharpe'!$B$2:$R$139,17,FALSE)," ")</f>
        <v>0.385479772514523</v>
      </c>
    </row>
    <row r="81" ht="15" customHeight="1">
      <c r="A81" t="s" s="10">
        <v>823</v>
      </c>
      <c r="B81" t="s" s="10">
        <v>824</v>
      </c>
      <c r="C81" t="s" s="26">
        <f>IF(VLOOKUP($B81,'Multi_Rent'!$B$2:$R$139,2,FALSE)="","",VLOOKUP($B81,'Multi_Rent'!$B$2:$R$139,2,FALSE))</f>
      </c>
      <c r="D81" t="s" s="26">
        <f>IF(VLOOKUP($B81,'Multi_Sharpe'!$B$2:$R$139,2,FALSE)&gt;0,VLOOKUP($B81,'Multi_Sharpe'!$B$2:$R$139,2,FALSE)," ")</f>
        <v>361</v>
      </c>
      <c r="E81" t="s" s="26">
        <f>IF(VLOOKUP($B81,'Multi_Rent'!$B$2:$R$139,3,FALSE)="","",VLOOKUP($B81,'Multi_Rent'!$B$2:$R$139,3,FALSE))</f>
      </c>
      <c r="F81" t="s" s="26">
        <f>IF(VLOOKUP($B81,'Multi_Sharpe'!$B$2:$R$139,3,FALSE)&gt;0,VLOOKUP($B81,'Multi_Sharpe'!$B$2:$R$139,3,FALSE)," ")</f>
        <v>361</v>
      </c>
      <c r="G81" s="23">
        <f>IF(VLOOKUP($B81,'Multi_Rent'!$B$2:$R$139,4,FALSE)="","",VLOOKUP($B81,'Multi_Rent'!$B$2:$R$139,4,FALSE))</f>
        <v>11.5312080951097</v>
      </c>
      <c r="H81" s="23">
        <f>IF(VLOOKUP($B81,'Multi_Sharpe'!$B$2:$R$139,4,FALSE)&gt;0,VLOOKUP($B81,'Multi_Sharpe'!$B$2:$R$139,4,FALSE)," ")</f>
        <v>0.639823984979291</v>
      </c>
      <c r="I81" s="23">
        <f>IF(VLOOKUP($B81,'Multi_Rent'!$B$2:$R$139,5,FALSE)="","",VLOOKUP($B81,'Multi_Rent'!$B$2:$R$139,5,FALSE))</f>
        <v>8.8820111282234</v>
      </c>
      <c r="J81" s="23">
        <f>IF(VLOOKUP($B81,'Multi_Sharpe'!$B$2:$R$139,5,FALSE)&gt;0,VLOOKUP($B81,'Multi_Sharpe'!$B$2:$R$139,5,FALSE)," ")</f>
        <v>0.222388548237775</v>
      </c>
      <c r="K81" s="23">
        <f>IF(VLOOKUP($B81,'Multi_Rent'!$B$2:$R$139,6,FALSE)="","",VLOOKUP($B81,'Multi_Rent'!$B$2:$R$139,6,FALSE))</f>
        <v>15.3096591496156</v>
      </c>
      <c r="L81" s="23">
        <f>IF(VLOOKUP($B81,'Multi_Sharpe'!$B$2:$R$139,6,FALSE)&gt;0,VLOOKUP($B81,'Multi_Sharpe'!$B$2:$R$139,6,FALSE)," ")</f>
        <v>0.881432133551308</v>
      </c>
      <c r="M81" s="23">
        <f>IF(VLOOKUP($B81,'Multi_Rent'!$B$2:$R$139,7,FALSE)="","",VLOOKUP($B81,'Multi_Rent'!$B$2:$R$139,7,FALSE))</f>
        <v>10.9672644424113</v>
      </c>
      <c r="N81" s="23">
        <f>IF(VLOOKUP($B81,'Multi_Sharpe'!$B$2:$R$139,7,FALSE)&gt;0,VLOOKUP($B81,'Multi_Sharpe'!$B$2:$R$139,7,FALSE)," ")</f>
        <v>0.516004987726336</v>
      </c>
      <c r="O81" s="23">
        <f>IF(VLOOKUP($B81,'Multi_Rent'!$B$2:$R$139,8,FALSE)="","",VLOOKUP($B81,'Multi_Rent'!$B$2:$R$139,8,FALSE))</f>
        <v>13.170595606</v>
      </c>
      <c r="P81" s="23">
        <f>IF(VLOOKUP($B81,'Multi_Sharpe'!$B$2:$R$139,8,FALSE)&gt;0,VLOOKUP($B81,'Multi_Sharpe'!$B$2:$R$139,8,FALSE)," ")</f>
        <v>0.7520311022194019</v>
      </c>
      <c r="Q81" s="23">
        <f>IF(VLOOKUP($B81,'Multi_Rent'!$B$2:$R$139,9,FALSE)="","",VLOOKUP($B81,'Multi_Rent'!$B$2:$R$139,9,FALSE))</f>
        <v>14.4482648618074</v>
      </c>
      <c r="R81" s="23">
        <f>IF(VLOOKUP($B81,'Multi_Sharpe'!$B$2:$R$139,9,FALSE)&gt;0,VLOOKUP($B81,'Multi_Sharpe'!$B$2:$R$139,9,FALSE)," ")</f>
        <v>0.9522562375381201</v>
      </c>
      <c r="S81" s="23">
        <f>IF(VLOOKUP($B81,'Multi_Rent'!$B$2:$R$139,10,FALSE)="","",VLOOKUP($B81,'Multi_Rent'!$B$2:$R$139,10,FALSE))</f>
        <v>14.9651721714833</v>
      </c>
      <c r="T81" s="23">
        <f>IF(VLOOKUP($B81,'Multi_Sharpe'!$B$2:$R$139,10,FALSE)&gt;0,VLOOKUP($B81,'Multi_Sharpe'!$B$2:$R$139,10,FALSE)," ")</f>
        <v>1.07506197315126</v>
      </c>
      <c r="U81" s="23">
        <f>IF(VLOOKUP($B81,'Multi_Rent'!$B$2:$R$139,11,FALSE)="","",VLOOKUP($B81,'Multi_Rent'!$B$2:$R$139,11,FALSE))</f>
        <v>10.0601313535688</v>
      </c>
      <c r="V81" s="23">
        <f>IF(VLOOKUP($B81,'Multi_Sharpe'!$B$2:$R$139,11,FALSE)&gt;0,VLOOKUP($B81,'Multi_Sharpe'!$B$2:$R$139,11,FALSE)," ")</f>
        <v>0.551539784503691</v>
      </c>
      <c r="W81" s="23">
        <f>IF(VLOOKUP($B81,'Multi_Rent'!$B$2:$R$139,12,FALSE)="","",VLOOKUP($B81,'Multi_Rent'!$B$2:$R$139,12,FALSE))</f>
        <v>7.77843915903595</v>
      </c>
      <c r="X81" s="23">
        <f>IF(VLOOKUP($B81,'Multi_Sharpe'!$B$2:$R$139,12,FALSE)&gt;0,VLOOKUP($B81,'Multi_Sharpe'!$B$2:$R$139,12,FALSE)," ")</f>
        <v>0.319496281391625</v>
      </c>
      <c r="Y81" s="23">
        <f>IF(VLOOKUP($B81,'Multi_Rent'!$B$2:$R$139,13,FALSE)="","",VLOOKUP($B81,'Multi_Rent'!$B$2:$R$139,13,FALSE))</f>
        <v>7.17338702656996</v>
      </c>
      <c r="Z81" s="23">
        <f>IF(VLOOKUP($B81,'Multi_Sharpe'!$B$2:$R$139,13,FALSE)&gt;0,VLOOKUP($B81,'Multi_Sharpe'!$B$2:$R$139,13,FALSE)," ")</f>
        <v>0.2283195257638</v>
      </c>
      <c r="AA81" s="23">
        <f>IF(VLOOKUP($B81,'Multi_Rent'!$B$2:$R$139,14,FALSE)="","",VLOOKUP($B81,'Multi_Rent'!$B$2:$R$139,14,FALSE))</f>
        <v>6.52376154876237</v>
      </c>
      <c r="AB81" s="23">
        <f>IF(VLOOKUP($B81,'Multi_Sharpe'!$B$2:$R$139,14,FALSE)&gt;0,VLOOKUP($B81,'Multi_Sharpe'!$B$2:$R$139,14,FALSE)," ")</f>
        <v>0.124634150737244</v>
      </c>
      <c r="AC81" s="23">
        <f>IF(VLOOKUP($B81,'Multi_Rent'!$B$2:$R$139,15,FALSE)="","",VLOOKUP($B81,'Multi_Rent'!$B$2:$R$139,15,FALSE))</f>
        <v>8.040239303302871</v>
      </c>
      <c r="AD81" s="23">
        <f>IF(VLOOKUP($B81,'Multi_Sharpe'!$B$2:$R$139,15,FALSE)&gt;0,VLOOKUP($B81,'Multi_Sharpe'!$B$2:$R$139,15,FALSE)," ")</f>
        <v>0.203166970330614</v>
      </c>
      <c r="AE81" s="23">
        <f>IF(VLOOKUP($B81,'Multi_Rent'!$B$2:$R$139,16,FALSE)="","",VLOOKUP($B81,'Multi_Rent'!$B$2:$R$139,16,FALSE))</f>
        <v>6.50361204324588</v>
      </c>
      <c r="AF81" s="23">
        <f>IF(VLOOKUP($B81,'Multi_Sharpe'!$B$2:$R$139,16,FALSE)&gt;0,VLOOKUP($B81,'Multi_Sharpe'!$B$2:$R$139,16,FALSE)," ")</f>
        <v>0.00701271418326538</v>
      </c>
      <c r="AG81" s="23">
        <f>IF(VLOOKUP($B81,'Multi_Rent'!$B$2:$R$139,17,FALSE)="","",VLOOKUP($B81,'Multi_Rent'!$B$2:$R$139,17,FALSE))</f>
        <v>8.901697517791259</v>
      </c>
      <c r="AH81" s="23">
        <f>IF(VLOOKUP($B81,'Multi_Sharpe'!$B$2:$R$139,17,FALSE)&gt;0,VLOOKUP($B81,'Multi_Sharpe'!$B$2:$R$139,17,FALSE)," ")</f>
        <v>0.178661359334885</v>
      </c>
    </row>
    <row r="82" ht="15" customHeight="1">
      <c r="A82" t="s" s="10">
        <v>825</v>
      </c>
      <c r="B82" t="s" s="10">
        <v>826</v>
      </c>
      <c r="C82" t="s" s="26">
        <f>IF(VLOOKUP($B82,'Multi_Rent'!$B$2:$R$139,2,FALSE)="","",VLOOKUP($B82,'Multi_Rent'!$B$2:$R$139,2,FALSE))</f>
      </c>
      <c r="D82" t="s" s="26">
        <f>IF(VLOOKUP($B82,'Multi_Sharpe'!$B$2:$R$139,2,FALSE)&gt;0,VLOOKUP($B82,'Multi_Sharpe'!$B$2:$R$139,2,FALSE)," ")</f>
        <v>361</v>
      </c>
      <c r="E82" t="s" s="26">
        <f>IF(VLOOKUP($B82,'Multi_Rent'!$B$2:$R$139,3,FALSE)="","",VLOOKUP($B82,'Multi_Rent'!$B$2:$R$139,3,FALSE))</f>
      </c>
      <c r="F82" t="s" s="26">
        <f>IF(VLOOKUP($B82,'Multi_Sharpe'!$B$2:$R$139,3,FALSE)&gt;0,VLOOKUP($B82,'Multi_Sharpe'!$B$2:$R$139,3,FALSE)," ")</f>
        <v>361</v>
      </c>
      <c r="G82" s="23">
        <f>IF(VLOOKUP($B82,'Multi_Rent'!$B$2:$R$139,4,FALSE)="","",VLOOKUP($B82,'Multi_Rent'!$B$2:$R$139,4,FALSE))</f>
        <v>9.82885582665514</v>
      </c>
      <c r="H82" s="23">
        <f>IF(VLOOKUP($B82,'Multi_Sharpe'!$B$2:$R$139,4,FALSE)&gt;0,VLOOKUP($B82,'Multi_Sharpe'!$B$2:$R$139,4,FALSE)," ")</f>
        <v>0.371907596976926</v>
      </c>
      <c r="I82" s="23">
        <f>IF(VLOOKUP($B82,'Multi_Rent'!$B$2:$R$139,5,FALSE)="","",VLOOKUP($B82,'Multi_Rent'!$B$2:$R$139,5,FALSE))</f>
        <v>6.18580972543834</v>
      </c>
      <c r="J82" t="s" s="26">
        <f>IF(VLOOKUP($B82,'Multi_Sharpe'!$B$2:$R$139,5,FALSE)&gt;0,VLOOKUP($B82,'Multi_Sharpe'!$B$2:$R$139,5,FALSE)," ")</f>
        <v>361</v>
      </c>
      <c r="K82" s="23">
        <f>IF(VLOOKUP($B82,'Multi_Rent'!$B$2:$R$139,6,FALSE)="","",VLOOKUP($B82,'Multi_Rent'!$B$2:$R$139,6,FALSE))</f>
        <v>7.27761160005329</v>
      </c>
      <c r="L82" s="23">
        <f>IF(VLOOKUP($B82,'Multi_Sharpe'!$B$2:$R$139,6,FALSE)&gt;0,VLOOKUP($B82,'Multi_Sharpe'!$B$2:$R$139,6,FALSE)," ")</f>
        <v>0.238270887363872</v>
      </c>
      <c r="M82" s="23">
        <f>IF(VLOOKUP($B82,'Multi_Rent'!$B$2:$R$139,7,FALSE)="","",VLOOKUP($B82,'Multi_Rent'!$B$2:$R$139,7,FALSE))</f>
        <v>5.70675461017331</v>
      </c>
      <c r="N82" s="23">
        <f>IF(VLOOKUP($B82,'Multi_Sharpe'!$B$2:$R$139,7,FALSE)&gt;0,VLOOKUP($B82,'Multi_Sharpe'!$B$2:$R$139,7,FALSE)," ")</f>
        <v>0.0408284253616208</v>
      </c>
      <c r="O82" s="23">
        <f>IF(VLOOKUP($B82,'Multi_Rent'!$B$2:$R$139,8,FALSE)="","",VLOOKUP($B82,'Multi_Rent'!$B$2:$R$139,8,FALSE))</f>
        <v>7.03956370241547</v>
      </c>
      <c r="P82" s="23">
        <f>IF(VLOOKUP($B82,'Multi_Sharpe'!$B$2:$R$139,8,FALSE)&gt;0,VLOOKUP($B82,'Multi_Sharpe'!$B$2:$R$139,8,FALSE)," ")</f>
        <v>0.358608551985813</v>
      </c>
      <c r="Q82" s="23">
        <f>IF(VLOOKUP($B82,'Multi_Rent'!$B$2:$R$139,9,FALSE)="","",VLOOKUP($B82,'Multi_Rent'!$B$2:$R$139,9,FALSE))</f>
        <v>6.21154073099457</v>
      </c>
      <c r="R82" s="23">
        <f>IF(VLOOKUP($B82,'Multi_Sharpe'!$B$2:$R$139,9,FALSE)&gt;0,VLOOKUP($B82,'Multi_Sharpe'!$B$2:$R$139,9,FALSE)," ")</f>
        <v>0.261566247217706</v>
      </c>
      <c r="S82" s="23">
        <f>IF(VLOOKUP($B82,'Multi_Rent'!$B$2:$R$139,10,FALSE)="","",VLOOKUP($B82,'Multi_Rent'!$B$2:$R$139,10,FALSE))</f>
        <v>6.32663770516464</v>
      </c>
      <c r="T82" s="23">
        <f>IF(VLOOKUP($B82,'Multi_Sharpe'!$B$2:$R$139,10,FALSE)&gt;0,VLOOKUP($B82,'Multi_Sharpe'!$B$2:$R$139,10,FALSE)," ")</f>
        <v>0.325979136559272</v>
      </c>
      <c r="U82" s="23">
        <f>IF(VLOOKUP($B82,'Multi_Rent'!$B$2:$R$139,11,FALSE)="","",VLOOKUP($B82,'Multi_Rent'!$B$2:$R$139,11,FALSE))</f>
        <v>6.09472840557876</v>
      </c>
      <c r="V82" s="23">
        <f>IF(VLOOKUP($B82,'Multi_Sharpe'!$B$2:$R$139,11,FALSE)&gt;0,VLOOKUP($B82,'Multi_Sharpe'!$B$2:$R$139,11,FALSE)," ")</f>
        <v>0.305274749578119</v>
      </c>
      <c r="W82" s="23">
        <f>IF(VLOOKUP($B82,'Multi_Rent'!$B$2:$R$139,12,FALSE)="","",VLOOKUP($B82,'Multi_Rent'!$B$2:$R$139,12,FALSE))</f>
        <v>4.34027187546748</v>
      </c>
      <c r="X82" t="s" s="26">
        <f>IF(VLOOKUP($B82,'Multi_Sharpe'!$B$2:$R$139,12,FALSE)&gt;0,VLOOKUP($B82,'Multi_Sharpe'!$B$2:$R$139,12,FALSE)," ")</f>
        <v>361</v>
      </c>
      <c r="Y82" s="23">
        <f>IF(VLOOKUP($B82,'Multi_Rent'!$B$2:$R$139,13,FALSE)="","",VLOOKUP($B82,'Multi_Rent'!$B$2:$R$139,13,FALSE))</f>
        <v>5.0497173048464</v>
      </c>
      <c r="Z82" s="23">
        <f>IF(VLOOKUP($B82,'Multi_Sharpe'!$B$2:$R$139,13,FALSE)&gt;0,VLOOKUP($B82,'Multi_Sharpe'!$B$2:$R$139,13,FALSE)," ")</f>
        <v>0.0603167534542605</v>
      </c>
      <c r="AA82" s="23">
        <f>IF(VLOOKUP($B82,'Multi_Rent'!$B$2:$R$139,14,FALSE)="","",VLOOKUP($B82,'Multi_Rent'!$B$2:$R$139,14,FALSE))</f>
        <v>4.88257438718442</v>
      </c>
      <c r="AB82" t="s" s="26">
        <f>IF(VLOOKUP($B82,'Multi_Sharpe'!$B$2:$R$139,14,FALSE)&gt;0,VLOOKUP($B82,'Multi_Sharpe'!$B$2:$R$139,14,FALSE)," ")</f>
        <v>361</v>
      </c>
      <c r="AC82" s="23">
        <f>IF(VLOOKUP($B82,'Multi_Rent'!$B$2:$R$139,15,FALSE)="","",VLOOKUP($B82,'Multi_Rent'!$B$2:$R$139,15,FALSE))</f>
        <v>6.63374174942117</v>
      </c>
      <c r="AD82" s="23">
        <f>IF(VLOOKUP($B82,'Multi_Sharpe'!$B$2:$R$139,15,FALSE)&gt;0,VLOOKUP($B82,'Multi_Sharpe'!$B$2:$R$139,15,FALSE)," ")</f>
        <v>0.141388245254961</v>
      </c>
      <c r="AE82" s="23">
        <f>IF(VLOOKUP($B82,'Multi_Rent'!$B$2:$R$139,16,FALSE)="","",VLOOKUP($B82,'Multi_Rent'!$B$2:$R$139,16,FALSE))</f>
        <v>4.33186162394783</v>
      </c>
      <c r="AF82" t="s" s="26">
        <f>IF(VLOOKUP($B82,'Multi_Sharpe'!$B$2:$R$139,16,FALSE)&gt;0,VLOOKUP($B82,'Multi_Sharpe'!$B$2:$R$139,16,FALSE)," ")</f>
        <v>361</v>
      </c>
      <c r="AG82" s="23">
        <f>IF(VLOOKUP($B82,'Multi_Rent'!$B$2:$R$139,17,FALSE)="","",VLOOKUP($B82,'Multi_Rent'!$B$2:$R$139,17,FALSE))</f>
        <v>5.85233407617234</v>
      </c>
      <c r="AH82" t="s" s="26">
        <f>IF(VLOOKUP($B82,'Multi_Sharpe'!$B$2:$R$139,17,FALSE)&gt;0,VLOOKUP($B82,'Multi_Sharpe'!$B$2:$R$139,17,FALSE)," ")</f>
        <v>361</v>
      </c>
    </row>
    <row r="83" ht="15" customHeight="1">
      <c r="A83" t="s" s="10">
        <v>827</v>
      </c>
      <c r="B83" t="s" s="10">
        <v>828</v>
      </c>
      <c r="C83" t="s" s="26">
        <f>IF(VLOOKUP($B83,'Multi_Rent'!$B$2:$R$139,2,FALSE)="","",VLOOKUP($B83,'Multi_Rent'!$B$2:$R$139,2,FALSE))</f>
      </c>
      <c r="D83" t="s" s="26">
        <f>IF(VLOOKUP($B83,'Multi_Sharpe'!$B$2:$R$139,2,FALSE)&gt;0,VLOOKUP($B83,'Multi_Sharpe'!$B$2:$R$139,2,FALSE)," ")</f>
        <v>361</v>
      </c>
      <c r="E83" t="s" s="26">
        <f>IF(VLOOKUP($B83,'Multi_Rent'!$B$2:$R$139,3,FALSE)="","",VLOOKUP($B83,'Multi_Rent'!$B$2:$R$139,3,FALSE))</f>
      </c>
      <c r="F83" t="s" s="26">
        <f>IF(VLOOKUP($B83,'Multi_Sharpe'!$B$2:$R$139,3,FALSE)&gt;0,VLOOKUP($B83,'Multi_Sharpe'!$B$2:$R$139,3,FALSE)," ")</f>
        <v>361</v>
      </c>
      <c r="G83" t="s" s="26">
        <f>IF(VLOOKUP($B83,'Multi_Rent'!$B$2:$R$139,4,FALSE)="","",VLOOKUP($B83,'Multi_Rent'!$B$2:$R$139,4,FALSE))</f>
      </c>
      <c r="H83" t="s" s="26">
        <f>IF(VLOOKUP($B83,'Multi_Sharpe'!$B$2:$R$139,4,FALSE)&gt;0,VLOOKUP($B83,'Multi_Sharpe'!$B$2:$R$139,4,FALSE)," ")</f>
        <v>361</v>
      </c>
      <c r="I83" s="23">
        <f>IF(VLOOKUP($B83,'Multi_Rent'!$B$2:$R$139,5,FALSE)="","",VLOOKUP($B83,'Multi_Rent'!$B$2:$R$139,5,FALSE))</f>
        <v>11.8201602250783</v>
      </c>
      <c r="J83" s="23">
        <f>IF(VLOOKUP($B83,'Multi_Sharpe'!$B$2:$R$139,5,FALSE)&gt;0,VLOOKUP($B83,'Multi_Sharpe'!$B$2:$R$139,5,FALSE)," ")</f>
        <v>0.668536492010803</v>
      </c>
      <c r="K83" s="23">
        <f>IF(VLOOKUP($B83,'Multi_Rent'!$B$2:$R$139,6,FALSE)="","",VLOOKUP($B83,'Multi_Rent'!$B$2:$R$139,6,FALSE))</f>
        <v>13.1541681456783</v>
      </c>
      <c r="L83" s="23">
        <f>IF(VLOOKUP($B83,'Multi_Sharpe'!$B$2:$R$139,6,FALSE)&gt;0,VLOOKUP($B83,'Multi_Sharpe'!$B$2:$R$139,6,FALSE)," ")</f>
        <v>0.921436092466315</v>
      </c>
      <c r="M83" s="23">
        <f>IF(VLOOKUP($B83,'Multi_Rent'!$B$2:$R$139,7,FALSE)="","",VLOOKUP($B83,'Multi_Rent'!$B$2:$R$139,7,FALSE))</f>
        <v>11.8870766653348</v>
      </c>
      <c r="N83" s="23">
        <f>IF(VLOOKUP($B83,'Multi_Sharpe'!$B$2:$R$139,7,FALSE)&gt;0,VLOOKUP($B83,'Multi_Sharpe'!$B$2:$R$139,7,FALSE)," ")</f>
        <v>0.831814357050274</v>
      </c>
      <c r="O83" s="23">
        <f>IF(VLOOKUP($B83,'Multi_Rent'!$B$2:$R$139,8,FALSE)="","",VLOOKUP($B83,'Multi_Rent'!$B$2:$R$139,8,FALSE))</f>
        <v>13.7273728125852</v>
      </c>
      <c r="P83" s="23">
        <f>IF(VLOOKUP($B83,'Multi_Sharpe'!$B$2:$R$139,8,FALSE)&gt;0,VLOOKUP($B83,'Multi_Sharpe'!$B$2:$R$139,8,FALSE)," ")</f>
        <v>1.15231983704267</v>
      </c>
      <c r="Q83" s="23">
        <f>IF(VLOOKUP($B83,'Multi_Rent'!$B$2:$R$139,9,FALSE)="","",VLOOKUP($B83,'Multi_Rent'!$B$2:$R$139,9,FALSE))</f>
        <v>12.8374017338593</v>
      </c>
      <c r="R83" s="23">
        <f>IF(VLOOKUP($B83,'Multi_Sharpe'!$B$2:$R$139,9,FALSE)&gt;0,VLOOKUP($B83,'Multi_Sharpe'!$B$2:$R$139,9,FALSE)," ")</f>
        <v>1.10305060124125</v>
      </c>
      <c r="S83" s="23">
        <f>IF(VLOOKUP($B83,'Multi_Rent'!$B$2:$R$139,10,FALSE)="","",VLOOKUP($B83,'Multi_Rent'!$B$2:$R$139,10,FALSE))</f>
        <v>9.41533556592187</v>
      </c>
      <c r="T83" s="23">
        <f>IF(VLOOKUP($B83,'Multi_Sharpe'!$B$2:$R$139,10,FALSE)&gt;0,VLOOKUP($B83,'Multi_Sharpe'!$B$2:$R$139,10,FALSE)," ")</f>
        <v>0.728986755600417</v>
      </c>
      <c r="U83" s="23">
        <f>IF(VLOOKUP($B83,'Multi_Rent'!$B$2:$R$139,11,FALSE)="","",VLOOKUP($B83,'Multi_Rent'!$B$2:$R$139,11,FALSE))</f>
        <v>9.618673060126669</v>
      </c>
      <c r="V83" s="23">
        <f>IF(VLOOKUP($B83,'Multi_Sharpe'!$B$2:$R$139,11,FALSE)&gt;0,VLOOKUP($B83,'Multi_Sharpe'!$B$2:$R$139,11,FALSE)," ")</f>
        <v>0.803773692675476</v>
      </c>
      <c r="W83" s="23">
        <f>IF(VLOOKUP($B83,'Multi_Rent'!$B$2:$R$139,12,FALSE)="","",VLOOKUP($B83,'Multi_Rent'!$B$2:$R$139,12,FALSE))</f>
        <v>6.38309431065516</v>
      </c>
      <c r="X83" s="23">
        <f>IF(VLOOKUP($B83,'Multi_Sharpe'!$B$2:$R$139,12,FALSE)&gt;0,VLOOKUP($B83,'Multi_Sharpe'!$B$2:$R$139,12,FALSE)," ")</f>
        <v>0.312401176233778</v>
      </c>
      <c r="Y83" s="23">
        <f>IF(VLOOKUP($B83,'Multi_Rent'!$B$2:$R$139,13,FALSE)="","",VLOOKUP($B83,'Multi_Rent'!$B$2:$R$139,13,FALSE))</f>
        <v>6.77879708953593</v>
      </c>
      <c r="Z83" s="23">
        <f>IF(VLOOKUP($B83,'Multi_Sharpe'!$B$2:$R$139,13,FALSE)&gt;0,VLOOKUP($B83,'Multi_Sharpe'!$B$2:$R$139,13,FALSE)," ")</f>
        <v>0.338953356862633</v>
      </c>
      <c r="AA83" s="23">
        <f>IF(VLOOKUP($B83,'Multi_Rent'!$B$2:$R$139,14,FALSE)="","",VLOOKUP($B83,'Multi_Rent'!$B$2:$R$139,14,FALSE))</f>
        <v>8.668543924997779</v>
      </c>
      <c r="AB83" s="23">
        <f>IF(VLOOKUP($B83,'Multi_Sharpe'!$B$2:$R$139,14,FALSE)&gt;0,VLOOKUP($B83,'Multi_Sharpe'!$B$2:$R$139,14,FALSE)," ")</f>
        <v>0.522506035202713</v>
      </c>
      <c r="AC83" s="23">
        <f>IF(VLOOKUP($B83,'Multi_Rent'!$B$2:$R$139,15,FALSE)="","",VLOOKUP($B83,'Multi_Rent'!$B$2:$R$139,15,FALSE))</f>
        <v>9.80172510197777</v>
      </c>
      <c r="AD83" s="23">
        <f>IF(VLOOKUP($B83,'Multi_Sharpe'!$B$2:$R$139,15,FALSE)&gt;0,VLOOKUP($B83,'Multi_Sharpe'!$B$2:$R$139,15,FALSE)," ")</f>
        <v>0.555338103865053</v>
      </c>
      <c r="AE83" s="23">
        <f>IF(VLOOKUP($B83,'Multi_Rent'!$B$2:$R$139,16,FALSE)="","",VLOOKUP($B83,'Multi_Rent'!$B$2:$R$139,16,FALSE))</f>
        <v>8.9484184675376</v>
      </c>
      <c r="AF83" s="23">
        <f>IF(VLOOKUP($B83,'Multi_Sharpe'!$B$2:$R$139,16,FALSE)&gt;0,VLOOKUP($B83,'Multi_Sharpe'!$B$2:$R$139,16,FALSE)," ")</f>
        <v>0.335992250195967</v>
      </c>
      <c r="AG83" s="23">
        <f>IF(VLOOKUP($B83,'Multi_Rent'!$B$2:$R$139,17,FALSE)="","",VLOOKUP($B83,'Multi_Rent'!$B$2:$R$139,17,FALSE))</f>
        <v>4.22136174525831</v>
      </c>
      <c r="AH83" t="s" s="26">
        <f>IF(VLOOKUP($B83,'Multi_Sharpe'!$B$2:$R$139,17,FALSE)&gt;0,VLOOKUP($B83,'Multi_Sharpe'!$B$2:$R$139,17,FALSE)," ")</f>
        <v>361</v>
      </c>
    </row>
    <row r="84" ht="15" customHeight="1">
      <c r="A84" t="s" s="10">
        <v>829</v>
      </c>
      <c r="B84" t="s" s="10">
        <v>830</v>
      </c>
      <c r="C84" t="s" s="26">
        <f>IF(VLOOKUP($B84,'Multi_Rent'!$B$2:$R$139,2,FALSE)="","",VLOOKUP($B84,'Multi_Rent'!$B$2:$R$139,2,FALSE))</f>
      </c>
      <c r="D84" t="s" s="26">
        <f>IF(VLOOKUP($B84,'Multi_Sharpe'!$B$2:$R$139,2,FALSE)&gt;0,VLOOKUP($B84,'Multi_Sharpe'!$B$2:$R$139,2,FALSE)," ")</f>
        <v>361</v>
      </c>
      <c r="E84" t="s" s="26">
        <f>IF(VLOOKUP($B84,'Multi_Rent'!$B$2:$R$139,3,FALSE)="","",VLOOKUP($B84,'Multi_Rent'!$B$2:$R$139,3,FALSE))</f>
      </c>
      <c r="F84" t="s" s="26">
        <f>IF(VLOOKUP($B84,'Multi_Sharpe'!$B$2:$R$139,3,FALSE)&gt;0,VLOOKUP($B84,'Multi_Sharpe'!$B$2:$R$139,3,FALSE)," ")</f>
        <v>361</v>
      </c>
      <c r="G84" t="s" s="26">
        <f>IF(VLOOKUP($B84,'Multi_Rent'!$B$2:$R$139,4,FALSE)="","",VLOOKUP($B84,'Multi_Rent'!$B$2:$R$139,4,FALSE))</f>
      </c>
      <c r="H84" t="s" s="26">
        <f>IF(VLOOKUP($B84,'Multi_Sharpe'!$B$2:$R$139,4,FALSE)&gt;0,VLOOKUP($B84,'Multi_Sharpe'!$B$2:$R$139,4,FALSE)," ")</f>
        <v>361</v>
      </c>
      <c r="I84" s="23">
        <f>IF(VLOOKUP($B84,'Multi_Rent'!$B$2:$R$139,5,FALSE)="","",VLOOKUP($B84,'Multi_Rent'!$B$2:$R$139,5,FALSE))</f>
        <v>10.9662579300073</v>
      </c>
      <c r="J84" s="23">
        <f>IF(VLOOKUP($B84,'Multi_Sharpe'!$B$2:$R$139,5,FALSE)&gt;0,VLOOKUP($B84,'Multi_Sharpe'!$B$2:$R$139,5,FALSE)," ")</f>
        <v>0.560383522143973</v>
      </c>
      <c r="K84" s="23">
        <f>IF(VLOOKUP($B84,'Multi_Rent'!$B$2:$R$139,6,FALSE)="","",VLOOKUP($B84,'Multi_Rent'!$B$2:$R$139,6,FALSE))</f>
        <v>12.8904442583197</v>
      </c>
      <c r="L84" s="23">
        <f>IF(VLOOKUP($B84,'Multi_Sharpe'!$B$2:$R$139,6,FALSE)&gt;0,VLOOKUP($B84,'Multi_Sharpe'!$B$2:$R$139,6,FALSE)," ")</f>
        <v>0.937023746112623</v>
      </c>
      <c r="M84" s="23">
        <f>IF(VLOOKUP($B84,'Multi_Rent'!$B$2:$R$139,7,FALSE)="","",VLOOKUP($B84,'Multi_Rent'!$B$2:$R$139,7,FALSE))</f>
        <v>9.317249813482389</v>
      </c>
      <c r="N84" s="23">
        <f>IF(VLOOKUP($B84,'Multi_Sharpe'!$B$2:$R$139,7,FALSE)&gt;0,VLOOKUP($B84,'Multi_Sharpe'!$B$2:$R$139,7,FALSE)," ")</f>
        <v>0.580718516436466</v>
      </c>
      <c r="O84" s="23">
        <f>IF(VLOOKUP($B84,'Multi_Rent'!$B$2:$R$139,8,FALSE)="","",VLOOKUP($B84,'Multi_Rent'!$B$2:$R$139,8,FALSE))</f>
        <v>9.53870368919236</v>
      </c>
      <c r="P84" s="23">
        <f>IF(VLOOKUP($B84,'Multi_Sharpe'!$B$2:$R$139,8,FALSE)&gt;0,VLOOKUP($B84,'Multi_Sharpe'!$B$2:$R$139,8,FALSE)," ")</f>
        <v>0.680840838340215</v>
      </c>
      <c r="Q84" s="23">
        <f>IF(VLOOKUP($B84,'Multi_Rent'!$B$2:$R$139,9,FALSE)="","",VLOOKUP($B84,'Multi_Rent'!$B$2:$R$139,9,FALSE))</f>
        <v>6.885500241125</v>
      </c>
      <c r="R84" s="23">
        <f>IF(VLOOKUP($B84,'Multi_Sharpe'!$B$2:$R$139,9,FALSE)&gt;0,VLOOKUP($B84,'Multi_Sharpe'!$B$2:$R$139,9,FALSE)," ")</f>
        <v>0.331009115212257</v>
      </c>
      <c r="S84" s="23">
        <f>IF(VLOOKUP($B84,'Multi_Rent'!$B$2:$R$139,10,FALSE)="","",VLOOKUP($B84,'Multi_Rent'!$B$2:$R$139,10,FALSE))</f>
        <v>7.53533459556166</v>
      </c>
      <c r="T84" s="23">
        <f>IF(VLOOKUP($B84,'Multi_Sharpe'!$B$2:$R$139,10,FALSE)&gt;0,VLOOKUP($B84,'Multi_Sharpe'!$B$2:$R$139,10,FALSE)," ")</f>
        <v>0.467288026104024</v>
      </c>
      <c r="U84" s="23">
        <f>IF(VLOOKUP($B84,'Multi_Rent'!$B$2:$R$139,11,FALSE)="","",VLOOKUP($B84,'Multi_Rent'!$B$2:$R$139,11,FALSE))</f>
        <v>5.72092921324627</v>
      </c>
      <c r="V84" s="23">
        <f>IF(VLOOKUP($B84,'Multi_Sharpe'!$B$2:$R$139,11,FALSE)&gt;0,VLOOKUP($B84,'Multi_Sharpe'!$B$2:$R$139,11,FALSE)," ")</f>
        <v>0.204497965246881</v>
      </c>
      <c r="W84" s="23">
        <f>IF(VLOOKUP($B84,'Multi_Rent'!$B$2:$R$139,12,FALSE)="","",VLOOKUP($B84,'Multi_Rent'!$B$2:$R$139,12,FALSE))</f>
        <v>4.53512687090833</v>
      </c>
      <c r="X84" s="23">
        <f>IF(VLOOKUP($B84,'Multi_Sharpe'!$B$2:$R$139,12,FALSE)&gt;0,VLOOKUP($B84,'Multi_Sharpe'!$B$2:$R$139,12,FALSE)," ")</f>
        <v>0.0237280963263862</v>
      </c>
      <c r="Y84" s="23">
        <f>IF(VLOOKUP($B84,'Multi_Rent'!$B$2:$R$139,13,FALSE)="","",VLOOKUP($B84,'Multi_Rent'!$B$2:$R$139,13,FALSE))</f>
        <v>6.82232923593677</v>
      </c>
      <c r="Z84" s="23">
        <f>IF(VLOOKUP($B84,'Multi_Sharpe'!$B$2:$R$139,13,FALSE)&gt;0,VLOOKUP($B84,'Multi_Sharpe'!$B$2:$R$139,13,FALSE)," ")</f>
        <v>0.302270091042446</v>
      </c>
      <c r="AA84" s="23">
        <f>IF(VLOOKUP($B84,'Multi_Rent'!$B$2:$R$139,14,FALSE)="","",VLOOKUP($B84,'Multi_Rent'!$B$2:$R$139,14,FALSE))</f>
        <v>7.19733070436293</v>
      </c>
      <c r="AB84" s="23">
        <f>IF(VLOOKUP($B84,'Multi_Sharpe'!$B$2:$R$139,14,FALSE)&gt;0,VLOOKUP($B84,'Multi_Sharpe'!$B$2:$R$139,14,FALSE)," ")</f>
        <v>0.296251654418566</v>
      </c>
      <c r="AC84" s="23">
        <f>IF(VLOOKUP($B84,'Multi_Rent'!$B$2:$R$139,15,FALSE)="","",VLOOKUP($B84,'Multi_Rent'!$B$2:$R$139,15,FALSE))</f>
        <v>7.32579077023379</v>
      </c>
      <c r="AD84" s="23">
        <f>IF(VLOOKUP($B84,'Multi_Sharpe'!$B$2:$R$139,15,FALSE)&gt;0,VLOOKUP($B84,'Multi_Sharpe'!$B$2:$R$139,15,FALSE)," ")</f>
        <v>0.227253238936907</v>
      </c>
      <c r="AE84" s="23">
        <f>IF(VLOOKUP($B84,'Multi_Rent'!$B$2:$R$139,16,FALSE)="","",VLOOKUP($B84,'Multi_Rent'!$B$2:$R$139,16,FALSE))</f>
        <v>4.91637025479914</v>
      </c>
      <c r="AF84" t="s" s="26">
        <f>IF(VLOOKUP($B84,'Multi_Sharpe'!$B$2:$R$139,16,FALSE)&gt;0,VLOOKUP($B84,'Multi_Sharpe'!$B$2:$R$139,16,FALSE)," ")</f>
        <v>361</v>
      </c>
      <c r="AG84" s="23">
        <f>IF(VLOOKUP($B84,'Multi_Rent'!$B$2:$R$139,17,FALSE)="","",VLOOKUP($B84,'Multi_Rent'!$B$2:$R$139,17,FALSE))</f>
        <v>7.64100480219516</v>
      </c>
      <c r="AH84" s="23">
        <f>IF(VLOOKUP($B84,'Multi_Sharpe'!$B$2:$R$139,17,FALSE)&gt;0,VLOOKUP($B84,'Multi_Sharpe'!$B$2:$R$139,17,FALSE)," ")</f>
        <v>0.0815185968602533</v>
      </c>
    </row>
    <row r="85" ht="15" customHeight="1">
      <c r="A85" t="s" s="10">
        <v>831</v>
      </c>
      <c r="B85" t="s" s="10">
        <v>832</v>
      </c>
      <c r="C85" t="s" s="26">
        <f>IF(VLOOKUP($B85,'Multi_Rent'!$B$2:$R$139,2,FALSE)="","",VLOOKUP($B85,'Multi_Rent'!$B$2:$R$139,2,FALSE))</f>
      </c>
      <c r="D85" t="s" s="26">
        <f>IF(VLOOKUP($B85,'Multi_Sharpe'!$B$2:$R$139,2,FALSE)&gt;0,VLOOKUP($B85,'Multi_Sharpe'!$B$2:$R$139,2,FALSE)," ")</f>
        <v>361</v>
      </c>
      <c r="E85" t="s" s="26">
        <f>IF(VLOOKUP($B85,'Multi_Rent'!$B$2:$R$139,3,FALSE)="","",VLOOKUP($B85,'Multi_Rent'!$B$2:$R$139,3,FALSE))</f>
      </c>
      <c r="F85" t="s" s="26">
        <f>IF(VLOOKUP($B85,'Multi_Sharpe'!$B$2:$R$139,3,FALSE)&gt;0,VLOOKUP($B85,'Multi_Sharpe'!$B$2:$R$139,3,FALSE)," ")</f>
        <v>361</v>
      </c>
      <c r="G85" t="s" s="26">
        <f>IF(VLOOKUP($B85,'Multi_Rent'!$B$2:$R$139,4,FALSE)="","",VLOOKUP($B85,'Multi_Rent'!$B$2:$R$139,4,FALSE))</f>
      </c>
      <c r="H85" t="s" s="26">
        <f>IF(VLOOKUP($B85,'Multi_Sharpe'!$B$2:$R$139,4,FALSE)&gt;0,VLOOKUP($B85,'Multi_Sharpe'!$B$2:$R$139,4,FALSE)," ")</f>
        <v>361</v>
      </c>
      <c r="I85" s="23">
        <f>IF(VLOOKUP($B85,'Multi_Rent'!$B$2:$R$139,5,FALSE)="","",VLOOKUP($B85,'Multi_Rent'!$B$2:$R$139,5,FALSE))</f>
        <v>7.71212750123871</v>
      </c>
      <c r="J85" s="23">
        <f>IF(VLOOKUP($B85,'Multi_Sharpe'!$B$2:$R$139,5,FALSE)&gt;0,VLOOKUP($B85,'Multi_Sharpe'!$B$2:$R$139,5,FALSE)," ")</f>
        <v>0.152829554332551</v>
      </c>
      <c r="K85" s="23">
        <f>IF(VLOOKUP($B85,'Multi_Rent'!$B$2:$R$139,6,FALSE)="","",VLOOKUP($B85,'Multi_Rent'!$B$2:$R$139,6,FALSE))</f>
        <v>8.200613514814799</v>
      </c>
      <c r="L85" s="23">
        <f>IF(VLOOKUP($B85,'Multi_Sharpe'!$B$2:$R$139,6,FALSE)&gt;0,VLOOKUP($B85,'Multi_Sharpe'!$B$2:$R$139,6,FALSE)," ")</f>
        <v>0.320546748174989</v>
      </c>
      <c r="M85" s="23">
        <f>IF(VLOOKUP($B85,'Multi_Rent'!$B$2:$R$139,7,FALSE)="","",VLOOKUP($B85,'Multi_Rent'!$B$2:$R$139,7,FALSE))</f>
        <v>6.87511289251788</v>
      </c>
      <c r="N85" s="23">
        <f>IF(VLOOKUP($B85,'Multi_Sharpe'!$B$2:$R$139,7,FALSE)&gt;0,VLOOKUP($B85,'Multi_Sharpe'!$B$2:$R$139,7,FALSE)," ")</f>
        <v>0.207498636589929</v>
      </c>
      <c r="O85" s="23">
        <f>IF(VLOOKUP($B85,'Multi_Rent'!$B$2:$R$139,8,FALSE)="","",VLOOKUP($B85,'Multi_Rent'!$B$2:$R$139,8,FALSE))</f>
        <v>7.7912572269984</v>
      </c>
      <c r="P85" s="23">
        <f>IF(VLOOKUP($B85,'Multi_Sharpe'!$B$2:$R$139,8,FALSE)&gt;0,VLOOKUP($B85,'Multi_Sharpe'!$B$2:$R$139,8,FALSE)," ")</f>
        <v>0.399588390593088</v>
      </c>
      <c r="Q85" s="23">
        <f>IF(VLOOKUP($B85,'Multi_Rent'!$B$2:$R$139,9,FALSE)="","",VLOOKUP($B85,'Multi_Rent'!$B$2:$R$139,9,FALSE))</f>
        <v>6.93582614826675</v>
      </c>
      <c r="R85" s="23">
        <f>IF(VLOOKUP($B85,'Multi_Sharpe'!$B$2:$R$139,9,FALSE)&gt;0,VLOOKUP($B85,'Multi_Sharpe'!$B$2:$R$139,9,FALSE)," ")</f>
        <v>0.329861530075471</v>
      </c>
      <c r="S85" s="23">
        <f>IF(VLOOKUP($B85,'Multi_Rent'!$B$2:$R$139,10,FALSE)="","",VLOOKUP($B85,'Multi_Rent'!$B$2:$R$139,10,FALSE))</f>
        <v>8.96985179701624</v>
      </c>
      <c r="T85" s="23">
        <f>IF(VLOOKUP($B85,'Multi_Sharpe'!$B$2:$R$139,10,FALSE)&gt;0,VLOOKUP($B85,'Multi_Sharpe'!$B$2:$R$139,10,FALSE)," ")</f>
        <v>0.708342120379002</v>
      </c>
      <c r="U85" s="23">
        <f>IF(VLOOKUP($B85,'Multi_Rent'!$B$2:$R$139,11,FALSE)="","",VLOOKUP($B85,'Multi_Rent'!$B$2:$R$139,11,FALSE))</f>
        <v>7.8142538949056</v>
      </c>
      <c r="V85" s="23">
        <f>IF(VLOOKUP($B85,'Multi_Sharpe'!$B$2:$R$139,11,FALSE)&gt;0,VLOOKUP($B85,'Multi_Sharpe'!$B$2:$R$139,11,FALSE)," ")</f>
        <v>0.647056030233597</v>
      </c>
      <c r="W85" s="23">
        <f>IF(VLOOKUP($B85,'Multi_Rent'!$B$2:$R$139,12,FALSE)="","",VLOOKUP($B85,'Multi_Rent'!$B$2:$R$139,12,FALSE))</f>
        <v>5.61711159650486</v>
      </c>
      <c r="X85" s="23">
        <f>IF(VLOOKUP($B85,'Multi_Sharpe'!$B$2:$R$139,12,FALSE)&gt;0,VLOOKUP($B85,'Multi_Sharpe'!$B$2:$R$139,12,FALSE)," ")</f>
        <v>0.288657813936585</v>
      </c>
      <c r="Y85" s="23">
        <f>IF(VLOOKUP($B85,'Multi_Rent'!$B$2:$R$139,13,FALSE)="","",VLOOKUP($B85,'Multi_Rent'!$B$2:$R$139,13,FALSE))</f>
        <v>5.94194024540173</v>
      </c>
      <c r="Z85" s="23">
        <f>IF(VLOOKUP($B85,'Multi_Sharpe'!$B$2:$R$139,13,FALSE)&gt;0,VLOOKUP($B85,'Multi_Sharpe'!$B$2:$R$139,13,FALSE)," ")</f>
        <v>0.290787211672892</v>
      </c>
      <c r="AA85" s="23">
        <f>IF(VLOOKUP($B85,'Multi_Rent'!$B$2:$R$139,14,FALSE)="","",VLOOKUP($B85,'Multi_Rent'!$B$2:$R$139,14,FALSE))</f>
        <v>5.50235768275864</v>
      </c>
      <c r="AB85" s="23">
        <f>IF(VLOOKUP($B85,'Multi_Sharpe'!$B$2:$R$139,14,FALSE)&gt;0,VLOOKUP($B85,'Multi_Sharpe'!$B$2:$R$139,14,FALSE)," ")</f>
        <v>0.080128032475272</v>
      </c>
      <c r="AC85" s="23">
        <f>IF(VLOOKUP($B85,'Multi_Rent'!$B$2:$R$139,15,FALSE)="","",VLOOKUP($B85,'Multi_Rent'!$B$2:$R$139,15,FALSE))</f>
        <v>6.53795519913727</v>
      </c>
      <c r="AD85" s="23">
        <f>IF(VLOOKUP($B85,'Multi_Sharpe'!$B$2:$R$139,15,FALSE)&gt;0,VLOOKUP($B85,'Multi_Sharpe'!$B$2:$R$139,15,FALSE)," ")</f>
        <v>0.166471233965289</v>
      </c>
      <c r="AE85" s="23">
        <f>IF(VLOOKUP($B85,'Multi_Rent'!$B$2:$R$139,16,FALSE)="","",VLOOKUP($B85,'Multi_Rent'!$B$2:$R$139,16,FALSE))</f>
        <v>5.58573719815532</v>
      </c>
      <c r="AF85" t="s" s="26">
        <f>IF(VLOOKUP($B85,'Multi_Sharpe'!$B$2:$R$139,16,FALSE)&gt;0,VLOOKUP($B85,'Multi_Sharpe'!$B$2:$R$139,16,FALSE)," ")</f>
        <v>361</v>
      </c>
      <c r="AG85" s="23">
        <f>IF(VLOOKUP($B85,'Multi_Rent'!$B$2:$R$139,17,FALSE)="","",VLOOKUP($B85,'Multi_Rent'!$B$2:$R$139,17,FALSE))</f>
        <v>7.00050399630761</v>
      </c>
      <c r="AH85" t="s" s="26">
        <f>IF(VLOOKUP($B85,'Multi_Sharpe'!$B$2:$R$139,17,FALSE)&gt;0,VLOOKUP($B85,'Multi_Sharpe'!$B$2:$R$139,17,FALSE)," ")</f>
        <v>361</v>
      </c>
    </row>
    <row r="86" ht="15" customHeight="1">
      <c r="A86" t="s" s="10">
        <v>833</v>
      </c>
      <c r="B86" t="s" s="10">
        <v>834</v>
      </c>
      <c r="C86" t="s" s="26">
        <f>IF(VLOOKUP($B86,'Multi_Rent'!$B$2:$R$139,2,FALSE)="","",VLOOKUP($B86,'Multi_Rent'!$B$2:$R$139,2,FALSE))</f>
      </c>
      <c r="D86" t="s" s="26">
        <f>IF(VLOOKUP($B86,'Multi_Sharpe'!$B$2:$R$139,2,FALSE)&gt;0,VLOOKUP($B86,'Multi_Sharpe'!$B$2:$R$139,2,FALSE)," ")</f>
        <v>361</v>
      </c>
      <c r="E86" t="s" s="26">
        <f>IF(VLOOKUP($B86,'Multi_Rent'!$B$2:$R$139,3,FALSE)="","",VLOOKUP($B86,'Multi_Rent'!$B$2:$R$139,3,FALSE))</f>
      </c>
      <c r="F86" t="s" s="26">
        <f>IF(VLOOKUP($B86,'Multi_Sharpe'!$B$2:$R$139,3,FALSE)&gt;0,VLOOKUP($B86,'Multi_Sharpe'!$B$2:$R$139,3,FALSE)," ")</f>
        <v>361</v>
      </c>
      <c r="G86" t="s" s="26">
        <f>IF(VLOOKUP($B86,'Multi_Rent'!$B$2:$R$139,4,FALSE)="","",VLOOKUP($B86,'Multi_Rent'!$B$2:$R$139,4,FALSE))</f>
      </c>
      <c r="H86" t="s" s="26">
        <f>IF(VLOOKUP($B86,'Multi_Sharpe'!$B$2:$R$139,4,FALSE)&gt;0,VLOOKUP($B86,'Multi_Sharpe'!$B$2:$R$139,4,FALSE)," ")</f>
        <v>361</v>
      </c>
      <c r="I86" t="s" s="26">
        <f>IF(VLOOKUP($B86,'Multi_Rent'!$B$2:$R$139,5,FALSE)="","",VLOOKUP($B86,'Multi_Rent'!$B$2:$R$139,5,FALSE))</f>
      </c>
      <c r="J86" t="s" s="26">
        <f>IF(VLOOKUP($B86,'Multi_Sharpe'!$B$2:$R$139,5,FALSE)&gt;0,VLOOKUP($B86,'Multi_Sharpe'!$B$2:$R$139,5,FALSE)," ")</f>
        <v>361</v>
      </c>
      <c r="K86" s="23">
        <f>IF(VLOOKUP($B86,'Multi_Rent'!$B$2:$R$139,6,FALSE)="","",VLOOKUP($B86,'Multi_Rent'!$B$2:$R$139,6,FALSE))</f>
        <v>30.9274186430608</v>
      </c>
      <c r="L86" s="23">
        <f>IF(VLOOKUP($B86,'Multi_Sharpe'!$B$2:$R$139,6,FALSE)&gt;0,VLOOKUP($B86,'Multi_Sharpe'!$B$2:$R$139,6,FALSE)," ")</f>
        <v>0.529910744207301</v>
      </c>
      <c r="M86" s="23">
        <f>IF(VLOOKUP($B86,'Multi_Rent'!$B$2:$R$139,7,FALSE)="","",VLOOKUP($B86,'Multi_Rent'!$B$2:$R$139,7,FALSE))</f>
        <v>30.6577835474713</v>
      </c>
      <c r="N86" s="23">
        <f>IF(VLOOKUP($B86,'Multi_Sharpe'!$B$2:$R$139,7,FALSE)&gt;0,VLOOKUP($B86,'Multi_Sharpe'!$B$2:$R$139,7,FALSE)," ")</f>
        <v>0.513658028515466</v>
      </c>
      <c r="O86" s="23">
        <f>IF(VLOOKUP($B86,'Multi_Rent'!$B$2:$R$139,8,FALSE)="","",VLOOKUP($B86,'Multi_Rent'!$B$2:$R$139,8,FALSE))</f>
        <v>38.292422887028</v>
      </c>
      <c r="P86" s="23">
        <f>IF(VLOOKUP($B86,'Multi_Sharpe'!$B$2:$R$139,8,FALSE)&gt;0,VLOOKUP($B86,'Multi_Sharpe'!$B$2:$R$139,8,FALSE)," ")</f>
        <v>0.6650876277405841</v>
      </c>
      <c r="Q86" s="23">
        <f>IF(VLOOKUP($B86,'Multi_Rent'!$B$2:$R$139,9,FALSE)="","",VLOOKUP($B86,'Multi_Rent'!$B$2:$R$139,9,FALSE))</f>
        <v>34.3407311933955</v>
      </c>
      <c r="R86" s="23">
        <f>IF(VLOOKUP($B86,'Multi_Sharpe'!$B$2:$R$139,9,FALSE)&gt;0,VLOOKUP($B86,'Multi_Sharpe'!$B$2:$R$139,9,FALSE)," ")</f>
        <v>0.58859550317427</v>
      </c>
      <c r="S86" s="23">
        <f>IF(VLOOKUP($B86,'Multi_Rent'!$B$2:$R$139,10,FALSE)="","",VLOOKUP($B86,'Multi_Rent'!$B$2:$R$139,10,FALSE))</f>
        <v>43.6097677655331</v>
      </c>
      <c r="T86" s="23">
        <f>IF(VLOOKUP($B86,'Multi_Sharpe'!$B$2:$R$139,10,FALSE)&gt;0,VLOOKUP($B86,'Multi_Sharpe'!$B$2:$R$139,10,FALSE)," ")</f>
        <v>0.811164892075553</v>
      </c>
      <c r="U86" s="23">
        <f>IF(VLOOKUP($B86,'Multi_Rent'!$B$2:$R$139,11,FALSE)="","",VLOOKUP($B86,'Multi_Rent'!$B$2:$R$139,11,FALSE))</f>
        <v>27.0767442195966</v>
      </c>
      <c r="V86" s="23">
        <f>IF(VLOOKUP($B86,'Multi_Sharpe'!$B$2:$R$139,11,FALSE)&gt;0,VLOOKUP($B86,'Multi_Sharpe'!$B$2:$R$139,11,FALSE)," ")</f>
        <v>0.455072693291005</v>
      </c>
      <c r="W86" s="23">
        <f>IF(VLOOKUP($B86,'Multi_Rent'!$B$2:$R$139,12,FALSE)="","",VLOOKUP($B86,'Multi_Rent'!$B$2:$R$139,12,FALSE))</f>
        <v>9.514706909763641</v>
      </c>
      <c r="X86" s="23">
        <f>IF(VLOOKUP($B86,'Multi_Sharpe'!$B$2:$R$139,12,FALSE)&gt;0,VLOOKUP($B86,'Multi_Sharpe'!$B$2:$R$139,12,FALSE)," ")</f>
        <v>0.105184383384158</v>
      </c>
      <c r="Y86" s="23">
        <f>IF(VLOOKUP($B86,'Multi_Rent'!$B$2:$R$139,13,FALSE)="","",VLOOKUP($B86,'Multi_Rent'!$B$2:$R$139,13,FALSE))</f>
        <v>6.68395612612673</v>
      </c>
      <c r="Z86" s="23">
        <f>IF(VLOOKUP($B86,'Multi_Sharpe'!$B$2:$R$139,13,FALSE)&gt;0,VLOOKUP($B86,'Multi_Sharpe'!$B$2:$R$139,13,FALSE)," ")</f>
        <v>0.0379416924073389</v>
      </c>
      <c r="AA86" s="23">
        <f>IF(VLOOKUP($B86,'Multi_Rent'!$B$2:$R$139,14,FALSE)="","",VLOOKUP($B86,'Multi_Rent'!$B$2:$R$139,14,FALSE))</f>
        <v>-3.75925141632137</v>
      </c>
      <c r="AB86" t="s" s="26">
        <f>IF(VLOOKUP($B86,'Multi_Sharpe'!$B$2:$R$139,14,FALSE)&gt;0,VLOOKUP($B86,'Multi_Sharpe'!$B$2:$R$139,14,FALSE)," ")</f>
        <v>361</v>
      </c>
      <c r="AC86" s="23">
        <f>IF(VLOOKUP($B86,'Multi_Rent'!$B$2:$R$139,15,FALSE)="","",VLOOKUP($B86,'Multi_Rent'!$B$2:$R$139,15,FALSE))</f>
        <v>-17.5102661648344</v>
      </c>
      <c r="AD86" t="s" s="26">
        <f>IF(VLOOKUP($B86,'Multi_Sharpe'!$B$2:$R$139,15,FALSE)&gt;0,VLOOKUP($B86,'Multi_Sharpe'!$B$2:$R$139,15,FALSE)," ")</f>
        <v>361</v>
      </c>
      <c r="AE86" s="23">
        <f>IF(VLOOKUP($B86,'Multi_Rent'!$B$2:$R$139,16,FALSE)="","",VLOOKUP($B86,'Multi_Rent'!$B$2:$R$139,16,FALSE))</f>
        <v>-43.3204331068843</v>
      </c>
      <c r="AF86" t="s" s="26">
        <f>IF(VLOOKUP($B86,'Multi_Sharpe'!$B$2:$R$139,16,FALSE)&gt;0,VLOOKUP($B86,'Multi_Sharpe'!$B$2:$R$139,16,FALSE)," ")</f>
        <v>361</v>
      </c>
      <c r="AG86" s="23">
        <f>IF(VLOOKUP($B86,'Multi_Rent'!$B$2:$R$139,17,FALSE)="","",VLOOKUP($B86,'Multi_Rent'!$B$2:$R$139,17,FALSE))</f>
        <v>-41.9295725957954</v>
      </c>
      <c r="AH86" t="s" s="26">
        <f>IF(VLOOKUP($B86,'Multi_Sharpe'!$B$2:$R$139,17,FALSE)&gt;0,VLOOKUP($B86,'Multi_Sharpe'!$B$2:$R$139,17,FALSE)," ")</f>
        <v>361</v>
      </c>
    </row>
    <row r="87" ht="15" customHeight="1">
      <c r="A87" t="s" s="10">
        <v>835</v>
      </c>
      <c r="B87" t="s" s="10">
        <v>836</v>
      </c>
      <c r="C87" t="s" s="26">
        <f>IF(VLOOKUP($B87,'Multi_Rent'!$B$2:$R$139,2,FALSE)="","",VLOOKUP($B87,'Multi_Rent'!$B$2:$R$139,2,FALSE))</f>
      </c>
      <c r="D87" t="s" s="26">
        <f>IF(VLOOKUP($B87,'Multi_Sharpe'!$B$2:$R$139,2,FALSE)&gt;0,VLOOKUP($B87,'Multi_Sharpe'!$B$2:$R$139,2,FALSE)," ")</f>
        <v>361</v>
      </c>
      <c r="E87" t="s" s="26">
        <f>IF(VLOOKUP($B87,'Multi_Rent'!$B$2:$R$139,3,FALSE)="","",VLOOKUP($B87,'Multi_Rent'!$B$2:$R$139,3,FALSE))</f>
      </c>
      <c r="F87" t="s" s="26">
        <f>IF(VLOOKUP($B87,'Multi_Sharpe'!$B$2:$R$139,3,FALSE)&gt;0,VLOOKUP($B87,'Multi_Sharpe'!$B$2:$R$139,3,FALSE)," ")</f>
        <v>361</v>
      </c>
      <c r="G87" t="s" s="26">
        <f>IF(VLOOKUP($B87,'Multi_Rent'!$B$2:$R$139,4,FALSE)="","",VLOOKUP($B87,'Multi_Rent'!$B$2:$R$139,4,FALSE))</f>
      </c>
      <c r="H87" t="s" s="26">
        <f>IF(VLOOKUP($B87,'Multi_Sharpe'!$B$2:$R$139,4,FALSE)&gt;0,VLOOKUP($B87,'Multi_Sharpe'!$B$2:$R$139,4,FALSE)," ")</f>
        <v>361</v>
      </c>
      <c r="I87" t="s" s="26">
        <f>IF(VLOOKUP($B87,'Multi_Rent'!$B$2:$R$139,5,FALSE)="","",VLOOKUP($B87,'Multi_Rent'!$B$2:$R$139,5,FALSE))</f>
      </c>
      <c r="J87" t="s" s="26">
        <f>IF(VLOOKUP($B87,'Multi_Sharpe'!$B$2:$R$139,5,FALSE)&gt;0,VLOOKUP($B87,'Multi_Sharpe'!$B$2:$R$139,5,FALSE)," ")</f>
        <v>361</v>
      </c>
      <c r="K87" s="23">
        <f>IF(VLOOKUP($B87,'Multi_Rent'!$B$2:$R$139,6,FALSE)="","",VLOOKUP($B87,'Multi_Rent'!$B$2:$R$139,6,FALSE))</f>
        <v>10.3925132757508</v>
      </c>
      <c r="L87" s="23">
        <f>IF(VLOOKUP($B87,'Multi_Sharpe'!$B$2:$R$139,6,FALSE)&gt;0,VLOOKUP($B87,'Multi_Sharpe'!$B$2:$R$139,6,FALSE)," ")</f>
        <v>1.52805666153718</v>
      </c>
      <c r="M87" s="23">
        <f>IF(VLOOKUP($B87,'Multi_Rent'!$B$2:$R$139,7,FALSE)="","",VLOOKUP($B87,'Multi_Rent'!$B$2:$R$139,7,FALSE))</f>
        <v>9.00807560102268</v>
      </c>
      <c r="N87" s="23">
        <f>IF(VLOOKUP($B87,'Multi_Sharpe'!$B$2:$R$139,7,FALSE)&gt;0,VLOOKUP($B87,'Multi_Sharpe'!$B$2:$R$139,7,FALSE)," ")</f>
        <v>1.19954987536726</v>
      </c>
      <c r="O87" s="23">
        <f>IF(VLOOKUP($B87,'Multi_Rent'!$B$2:$R$139,8,FALSE)="","",VLOOKUP($B87,'Multi_Rent'!$B$2:$R$139,8,FALSE))</f>
        <v>8.8464773279618</v>
      </c>
      <c r="P87" s="23">
        <f>IF(VLOOKUP($B87,'Multi_Sharpe'!$B$2:$R$139,8,FALSE)&gt;0,VLOOKUP($B87,'Multi_Sharpe'!$B$2:$R$139,8,FALSE)," ")</f>
        <v>1.21644950537692</v>
      </c>
      <c r="Q87" s="23">
        <f>IF(VLOOKUP($B87,'Multi_Rent'!$B$2:$R$139,9,FALSE)="","",VLOOKUP($B87,'Multi_Rent'!$B$2:$R$139,9,FALSE))</f>
        <v>7.32780626665588</v>
      </c>
      <c r="R87" s="23">
        <f>IF(VLOOKUP($B87,'Multi_Sharpe'!$B$2:$R$139,9,FALSE)&gt;0,VLOOKUP($B87,'Multi_Sharpe'!$B$2:$R$139,9,FALSE)," ")</f>
        <v>0.817829243367349</v>
      </c>
      <c r="S87" s="23">
        <f>IF(VLOOKUP($B87,'Multi_Rent'!$B$2:$R$139,10,FALSE)="","",VLOOKUP($B87,'Multi_Rent'!$B$2:$R$139,10,FALSE))</f>
        <v>8.28214061057049</v>
      </c>
      <c r="T87" s="23">
        <f>IF(VLOOKUP($B87,'Multi_Sharpe'!$B$2:$R$139,10,FALSE)&gt;0,VLOOKUP($B87,'Multi_Sharpe'!$B$2:$R$139,10,FALSE)," ")</f>
        <v>1.23726217210861</v>
      </c>
      <c r="U87" s="23">
        <f>IF(VLOOKUP($B87,'Multi_Rent'!$B$2:$R$139,11,FALSE)="","",VLOOKUP($B87,'Multi_Rent'!$B$2:$R$139,11,FALSE))</f>
        <v>7.54666310162275</v>
      </c>
      <c r="V87" s="23">
        <f>IF(VLOOKUP($B87,'Multi_Sharpe'!$B$2:$R$139,11,FALSE)&gt;0,VLOOKUP($B87,'Multi_Sharpe'!$B$2:$R$139,11,FALSE)," ")</f>
        <v>1.04027030480549</v>
      </c>
      <c r="W87" s="23">
        <f>IF(VLOOKUP($B87,'Multi_Rent'!$B$2:$R$139,12,FALSE)="","",VLOOKUP($B87,'Multi_Rent'!$B$2:$R$139,12,FALSE))</f>
        <v>7.53440582998879</v>
      </c>
      <c r="X87" s="23">
        <f>IF(VLOOKUP($B87,'Multi_Sharpe'!$B$2:$R$139,12,FALSE)&gt;0,VLOOKUP($B87,'Multi_Sharpe'!$B$2:$R$139,12,FALSE)," ")</f>
        <v>0.981528741311763</v>
      </c>
      <c r="Y87" s="23">
        <f>IF(VLOOKUP($B87,'Multi_Rent'!$B$2:$R$139,13,FALSE)="","",VLOOKUP($B87,'Multi_Rent'!$B$2:$R$139,13,FALSE))</f>
        <v>7.2582357298477</v>
      </c>
      <c r="Z87" s="23">
        <f>IF(VLOOKUP($B87,'Multi_Sharpe'!$B$2:$R$139,13,FALSE)&gt;0,VLOOKUP($B87,'Multi_Sharpe'!$B$2:$R$139,13,FALSE)," ")</f>
        <v>0.749726258074688</v>
      </c>
      <c r="AA87" s="23">
        <f>IF(VLOOKUP($B87,'Multi_Rent'!$B$2:$R$139,14,FALSE)="","",VLOOKUP($B87,'Multi_Rent'!$B$2:$R$139,14,FALSE))</f>
        <v>5.37967741175367</v>
      </c>
      <c r="AB87" s="23">
        <f>IF(VLOOKUP($B87,'Multi_Sharpe'!$B$2:$R$139,14,FALSE)&gt;0,VLOOKUP($B87,'Multi_Sharpe'!$B$2:$R$139,14,FALSE)," ")</f>
        <v>0.0638553738249709</v>
      </c>
      <c r="AC87" s="23">
        <f>IF(VLOOKUP($B87,'Multi_Rent'!$B$2:$R$139,15,FALSE)="","",VLOOKUP($B87,'Multi_Rent'!$B$2:$R$139,15,FALSE))</f>
        <v>4.98650217782346</v>
      </c>
      <c r="AD87" t="s" s="26">
        <f>IF(VLOOKUP($B87,'Multi_Sharpe'!$B$2:$R$139,15,FALSE)&gt;0,VLOOKUP($B87,'Multi_Sharpe'!$B$2:$R$139,15,FALSE)," ")</f>
        <v>361</v>
      </c>
      <c r="AE87" s="23">
        <f>IF(VLOOKUP($B87,'Multi_Rent'!$B$2:$R$139,16,FALSE)="","",VLOOKUP($B87,'Multi_Rent'!$B$2:$R$139,16,FALSE))</f>
        <v>5.33843117540185</v>
      </c>
      <c r="AF87" t="s" s="26">
        <f>IF(VLOOKUP($B87,'Multi_Sharpe'!$B$2:$R$139,16,FALSE)&gt;0,VLOOKUP($B87,'Multi_Sharpe'!$B$2:$R$139,16,FALSE)," ")</f>
        <v>361</v>
      </c>
      <c r="AG87" s="23">
        <f>IF(VLOOKUP($B87,'Multi_Rent'!$B$2:$R$139,17,FALSE)="","",VLOOKUP($B87,'Multi_Rent'!$B$2:$R$139,17,FALSE))</f>
        <v>6.60787348045231</v>
      </c>
      <c r="AH87" t="s" s="26">
        <f>IF(VLOOKUP($B87,'Multi_Sharpe'!$B$2:$R$139,17,FALSE)&gt;0,VLOOKUP($B87,'Multi_Sharpe'!$B$2:$R$139,17,FALSE)," ")</f>
        <v>361</v>
      </c>
    </row>
    <row r="88" ht="15" customHeight="1">
      <c r="A88" t="s" s="10">
        <v>837</v>
      </c>
      <c r="B88" t="s" s="10">
        <v>838</v>
      </c>
      <c r="C88" t="s" s="26">
        <f>IF(VLOOKUP($B88,'Multi_Rent'!$B$2:$R$139,2,FALSE)="","",VLOOKUP($B88,'Multi_Rent'!$B$2:$R$139,2,FALSE))</f>
      </c>
      <c r="D88" t="s" s="26">
        <f>IF(VLOOKUP($B88,'Multi_Sharpe'!$B$2:$R$139,2,FALSE)&gt;0,VLOOKUP($B88,'Multi_Sharpe'!$B$2:$R$139,2,FALSE)," ")</f>
        <v>361</v>
      </c>
      <c r="E88" t="s" s="26">
        <f>IF(VLOOKUP($B88,'Multi_Rent'!$B$2:$R$139,3,FALSE)="","",VLOOKUP($B88,'Multi_Rent'!$B$2:$R$139,3,FALSE))</f>
      </c>
      <c r="F88" t="s" s="26">
        <f>IF(VLOOKUP($B88,'Multi_Sharpe'!$B$2:$R$139,3,FALSE)&gt;0,VLOOKUP($B88,'Multi_Sharpe'!$B$2:$R$139,3,FALSE)," ")</f>
        <v>361</v>
      </c>
      <c r="G88" t="s" s="26">
        <f>IF(VLOOKUP($B88,'Multi_Rent'!$B$2:$R$139,4,FALSE)="","",VLOOKUP($B88,'Multi_Rent'!$B$2:$R$139,4,FALSE))</f>
      </c>
      <c r="H88" t="s" s="26">
        <f>IF(VLOOKUP($B88,'Multi_Sharpe'!$B$2:$R$139,4,FALSE)&gt;0,VLOOKUP($B88,'Multi_Sharpe'!$B$2:$R$139,4,FALSE)," ")</f>
        <v>361</v>
      </c>
      <c r="I88" t="s" s="26">
        <f>IF(VLOOKUP($B88,'Multi_Rent'!$B$2:$R$139,5,FALSE)="","",VLOOKUP($B88,'Multi_Rent'!$B$2:$R$139,5,FALSE))</f>
      </c>
      <c r="J88" t="s" s="26">
        <f>IF(VLOOKUP($B88,'Multi_Sharpe'!$B$2:$R$139,5,FALSE)&gt;0,VLOOKUP($B88,'Multi_Sharpe'!$B$2:$R$139,5,FALSE)," ")</f>
        <v>361</v>
      </c>
      <c r="K88" s="23">
        <f>IF(VLOOKUP($B88,'Multi_Rent'!$B$2:$R$139,6,FALSE)="","",VLOOKUP($B88,'Multi_Rent'!$B$2:$R$139,6,FALSE))</f>
        <v>9.89206339171924</v>
      </c>
      <c r="L88" s="23">
        <f>IF(VLOOKUP($B88,'Multi_Sharpe'!$B$2:$R$139,6,FALSE)&gt;0,VLOOKUP($B88,'Multi_Sharpe'!$B$2:$R$139,6,FALSE)," ")</f>
        <v>0.498182061320156</v>
      </c>
      <c r="M88" s="23">
        <f>IF(VLOOKUP($B88,'Multi_Rent'!$B$2:$R$139,7,FALSE)="","",VLOOKUP($B88,'Multi_Rent'!$B$2:$R$139,7,FALSE))</f>
        <v>8.83756719491873</v>
      </c>
      <c r="N88" s="23">
        <f>IF(VLOOKUP($B88,'Multi_Sharpe'!$B$2:$R$139,7,FALSE)&gt;0,VLOOKUP($B88,'Multi_Sharpe'!$B$2:$R$139,7,FALSE)," ")</f>
        <v>0.438724243530951</v>
      </c>
      <c r="O88" s="23">
        <f>IF(VLOOKUP($B88,'Multi_Rent'!$B$2:$R$139,8,FALSE)="","",VLOOKUP($B88,'Multi_Rent'!$B$2:$R$139,8,FALSE))</f>
        <v>10.0497540669924</v>
      </c>
      <c r="P88" s="23">
        <f>IF(VLOOKUP($B88,'Multi_Sharpe'!$B$2:$R$139,8,FALSE)&gt;0,VLOOKUP($B88,'Multi_Sharpe'!$B$2:$R$139,8,FALSE)," ")</f>
        <v>0.644817723512384</v>
      </c>
      <c r="Q88" s="23">
        <f>IF(VLOOKUP($B88,'Multi_Rent'!$B$2:$R$139,9,FALSE)="","",VLOOKUP($B88,'Multi_Rent'!$B$2:$R$139,9,FALSE))</f>
        <v>8.959501600032761</v>
      </c>
      <c r="R88" s="23">
        <f>IF(VLOOKUP($B88,'Multi_Sharpe'!$B$2:$R$139,9,FALSE)&gt;0,VLOOKUP($B88,'Multi_Sharpe'!$B$2:$R$139,9,FALSE)," ")</f>
        <v>0.5501803028446109</v>
      </c>
      <c r="S88" s="23">
        <f>IF(VLOOKUP($B88,'Multi_Rent'!$B$2:$R$139,10,FALSE)="","",VLOOKUP($B88,'Multi_Rent'!$B$2:$R$139,10,FALSE))</f>
        <v>10.6321307800286</v>
      </c>
      <c r="T88" s="23">
        <f>IF(VLOOKUP($B88,'Multi_Sharpe'!$B$2:$R$139,10,FALSE)&gt;0,VLOOKUP($B88,'Multi_Sharpe'!$B$2:$R$139,10,FALSE)," ")</f>
        <v>0.822715191703297</v>
      </c>
      <c r="U88" s="23">
        <f>IF(VLOOKUP($B88,'Multi_Rent'!$B$2:$R$139,11,FALSE)="","",VLOOKUP($B88,'Multi_Rent'!$B$2:$R$139,11,FALSE))</f>
        <v>9.571298524799079</v>
      </c>
      <c r="V88" s="23">
        <f>IF(VLOOKUP($B88,'Multi_Sharpe'!$B$2:$R$139,11,FALSE)&gt;0,VLOOKUP($B88,'Multi_Sharpe'!$B$2:$R$139,11,FALSE)," ")</f>
        <v>0.698750631571127</v>
      </c>
      <c r="W88" s="23">
        <f>IF(VLOOKUP($B88,'Multi_Rent'!$B$2:$R$139,12,FALSE)="","",VLOOKUP($B88,'Multi_Rent'!$B$2:$R$139,12,FALSE))</f>
        <v>7.46001090193964</v>
      </c>
      <c r="X88" s="23">
        <f>IF(VLOOKUP($B88,'Multi_Sharpe'!$B$2:$R$139,12,FALSE)&gt;0,VLOOKUP($B88,'Multi_Sharpe'!$B$2:$R$139,12,FALSE)," ")</f>
        <v>0.406436747009875</v>
      </c>
      <c r="Y88" s="23">
        <f>IF(VLOOKUP($B88,'Multi_Rent'!$B$2:$R$139,13,FALSE)="","",VLOOKUP($B88,'Multi_Rent'!$B$2:$R$139,13,FALSE))</f>
        <v>7.21706138277933</v>
      </c>
      <c r="Z88" s="23">
        <f>IF(VLOOKUP($B88,'Multi_Sharpe'!$B$2:$R$139,13,FALSE)&gt;0,VLOOKUP($B88,'Multi_Sharpe'!$B$2:$R$139,13,FALSE)," ")</f>
        <v>0.333070529437459</v>
      </c>
      <c r="AA88" s="23">
        <f>IF(VLOOKUP($B88,'Multi_Rent'!$B$2:$R$139,14,FALSE)="","",VLOOKUP($B88,'Multi_Rent'!$B$2:$R$139,14,FALSE))</f>
        <v>4.87263910846523</v>
      </c>
      <c r="AB88" t="s" s="26">
        <f>IF(VLOOKUP($B88,'Multi_Sharpe'!$B$2:$R$139,14,FALSE)&gt;0,VLOOKUP($B88,'Multi_Sharpe'!$B$2:$R$139,14,FALSE)," ")</f>
        <v>361</v>
      </c>
      <c r="AC88" s="23">
        <f>IF(VLOOKUP($B88,'Multi_Rent'!$B$2:$R$139,15,FALSE)="","",VLOOKUP($B88,'Multi_Rent'!$B$2:$R$139,15,FALSE))</f>
        <v>4.9344309025475</v>
      </c>
      <c r="AD88" t="s" s="26">
        <f>IF(VLOOKUP($B88,'Multi_Sharpe'!$B$2:$R$139,15,FALSE)&gt;0,VLOOKUP($B88,'Multi_Sharpe'!$B$2:$R$139,15,FALSE)," ")</f>
        <v>361</v>
      </c>
      <c r="AE88" s="23">
        <f>IF(VLOOKUP($B88,'Multi_Rent'!$B$2:$R$139,16,FALSE)="","",VLOOKUP($B88,'Multi_Rent'!$B$2:$R$139,16,FALSE))</f>
        <v>4.23854041453189</v>
      </c>
      <c r="AF88" t="s" s="26">
        <f>IF(VLOOKUP($B88,'Multi_Sharpe'!$B$2:$R$139,16,FALSE)&gt;0,VLOOKUP($B88,'Multi_Sharpe'!$B$2:$R$139,16,FALSE)," ")</f>
        <v>361</v>
      </c>
      <c r="AG88" s="23">
        <f>IF(VLOOKUP($B88,'Multi_Rent'!$B$2:$R$139,17,FALSE)="","",VLOOKUP($B88,'Multi_Rent'!$B$2:$R$139,17,FALSE))</f>
        <v>8.82779837846754</v>
      </c>
      <c r="AH88" s="23">
        <f>IF(VLOOKUP($B88,'Multi_Sharpe'!$B$2:$R$139,17,FALSE)&gt;0,VLOOKUP($B88,'Multi_Sharpe'!$B$2:$R$139,17,FALSE)," ")</f>
        <v>0.284393559560881</v>
      </c>
    </row>
    <row r="89" ht="15" customHeight="1">
      <c r="A89" t="s" s="10">
        <v>839</v>
      </c>
      <c r="B89" t="s" s="10">
        <v>840</v>
      </c>
      <c r="C89" t="s" s="26">
        <f>IF(VLOOKUP($B89,'Multi_Rent'!$B$2:$R$139,2,FALSE)="","",VLOOKUP($B89,'Multi_Rent'!$B$2:$R$139,2,FALSE))</f>
      </c>
      <c r="D89" t="s" s="26">
        <f>IF(VLOOKUP($B89,'Multi_Sharpe'!$B$2:$R$139,2,FALSE)&gt;0,VLOOKUP($B89,'Multi_Sharpe'!$B$2:$R$139,2,FALSE)," ")</f>
        <v>361</v>
      </c>
      <c r="E89" t="s" s="26">
        <f>IF(VLOOKUP($B89,'Multi_Rent'!$B$2:$R$139,3,FALSE)="","",VLOOKUP($B89,'Multi_Rent'!$B$2:$R$139,3,FALSE))</f>
      </c>
      <c r="F89" t="s" s="26">
        <f>IF(VLOOKUP($B89,'Multi_Sharpe'!$B$2:$R$139,3,FALSE)&gt;0,VLOOKUP($B89,'Multi_Sharpe'!$B$2:$R$139,3,FALSE)," ")</f>
        <v>361</v>
      </c>
      <c r="G89" t="s" s="26">
        <f>IF(VLOOKUP($B89,'Multi_Rent'!$B$2:$R$139,4,FALSE)="","",VLOOKUP($B89,'Multi_Rent'!$B$2:$R$139,4,FALSE))</f>
      </c>
      <c r="H89" t="s" s="26">
        <f>IF(VLOOKUP($B89,'Multi_Sharpe'!$B$2:$R$139,4,FALSE)&gt;0,VLOOKUP($B89,'Multi_Sharpe'!$B$2:$R$139,4,FALSE)," ")</f>
        <v>361</v>
      </c>
      <c r="I89" t="s" s="26">
        <f>IF(VLOOKUP($B89,'Multi_Rent'!$B$2:$R$139,5,FALSE)="","",VLOOKUP($B89,'Multi_Rent'!$B$2:$R$139,5,FALSE))</f>
      </c>
      <c r="J89" t="s" s="26">
        <f>IF(VLOOKUP($B89,'Multi_Sharpe'!$B$2:$R$139,5,FALSE)&gt;0,VLOOKUP($B89,'Multi_Sharpe'!$B$2:$R$139,5,FALSE)," ")</f>
        <v>361</v>
      </c>
      <c r="K89" s="23">
        <f>IF(VLOOKUP($B89,'Multi_Rent'!$B$2:$R$139,6,FALSE)="","",VLOOKUP($B89,'Multi_Rent'!$B$2:$R$139,6,FALSE))</f>
        <v>8.37633505990356</v>
      </c>
      <c r="L89" s="23">
        <f>IF(VLOOKUP($B89,'Multi_Sharpe'!$B$2:$R$139,6,FALSE)&gt;0,VLOOKUP($B89,'Multi_Sharpe'!$B$2:$R$139,6,FALSE)," ")</f>
        <v>0.426173211943203</v>
      </c>
      <c r="M89" s="23">
        <f>IF(VLOOKUP($B89,'Multi_Rent'!$B$2:$R$139,7,FALSE)="","",VLOOKUP($B89,'Multi_Rent'!$B$2:$R$139,7,FALSE))</f>
        <v>4.78039323445352</v>
      </c>
      <c r="N89" t="s" s="26">
        <f>IF(VLOOKUP($B89,'Multi_Sharpe'!$B$2:$R$139,7,FALSE)&gt;0,VLOOKUP($B89,'Multi_Sharpe'!$B$2:$R$139,7,FALSE)," ")</f>
        <v>361</v>
      </c>
      <c r="O89" s="23">
        <f>IF(VLOOKUP($B89,'Multi_Rent'!$B$2:$R$139,8,FALSE)="","",VLOOKUP($B89,'Multi_Rent'!$B$2:$R$139,8,FALSE))</f>
        <v>5.62832626162624</v>
      </c>
      <c r="P89" s="23">
        <f>IF(VLOOKUP($B89,'Multi_Sharpe'!$B$2:$R$139,8,FALSE)&gt;0,VLOOKUP($B89,'Multi_Sharpe'!$B$2:$R$139,8,FALSE)," ")</f>
        <v>0.107334681477422</v>
      </c>
      <c r="Q89" s="23">
        <f>IF(VLOOKUP($B89,'Multi_Rent'!$B$2:$R$139,9,FALSE)="","",VLOOKUP($B89,'Multi_Rent'!$B$2:$R$139,9,FALSE))</f>
        <v>3.46519880941385</v>
      </c>
      <c r="R89" t="s" s="26">
        <f>IF(VLOOKUP($B89,'Multi_Sharpe'!$B$2:$R$139,9,FALSE)&gt;0,VLOOKUP($B89,'Multi_Sharpe'!$B$2:$R$139,9,FALSE)," ")</f>
        <v>361</v>
      </c>
      <c r="S89" s="23">
        <f>IF(VLOOKUP($B89,'Multi_Rent'!$B$2:$R$139,10,FALSE)="","",VLOOKUP($B89,'Multi_Rent'!$B$2:$R$139,10,FALSE))</f>
        <v>4.96249998944707</v>
      </c>
      <c r="T89" s="23">
        <f>IF(VLOOKUP($B89,'Multi_Sharpe'!$B$2:$R$139,10,FALSE)&gt;0,VLOOKUP($B89,'Multi_Sharpe'!$B$2:$R$139,10,FALSE)," ")</f>
        <v>0.153163215042368</v>
      </c>
      <c r="U89" s="23">
        <f>IF(VLOOKUP($B89,'Multi_Rent'!$B$2:$R$139,11,FALSE)="","",VLOOKUP($B89,'Multi_Rent'!$B$2:$R$139,11,FALSE))</f>
        <v>3.81865956066632</v>
      </c>
      <c r="V89" t="s" s="26">
        <f>IF(VLOOKUP($B89,'Multi_Sharpe'!$B$2:$R$139,11,FALSE)&gt;0,VLOOKUP($B89,'Multi_Sharpe'!$B$2:$R$139,11,FALSE)," ")</f>
        <v>361</v>
      </c>
      <c r="W89" s="23">
        <f>IF(VLOOKUP($B89,'Multi_Rent'!$B$2:$R$139,12,FALSE)="","",VLOOKUP($B89,'Multi_Rent'!$B$2:$R$139,12,FALSE))</f>
        <v>4.23458780251653</v>
      </c>
      <c r="X89" t="s" s="26">
        <f>IF(VLOOKUP($B89,'Multi_Sharpe'!$B$2:$R$139,12,FALSE)&gt;0,VLOOKUP($B89,'Multi_Sharpe'!$B$2:$R$139,12,FALSE)," ")</f>
        <v>361</v>
      </c>
      <c r="Y89" s="23">
        <f>IF(VLOOKUP($B89,'Multi_Rent'!$B$2:$R$139,13,FALSE)="","",VLOOKUP($B89,'Multi_Rent'!$B$2:$R$139,13,FALSE))</f>
        <v>5.05220853000077</v>
      </c>
      <c r="Z89" s="23">
        <f>IF(VLOOKUP($B89,'Multi_Sharpe'!$B$2:$R$139,13,FALSE)&gt;0,VLOOKUP($B89,'Multi_Sharpe'!$B$2:$R$139,13,FALSE)," ")</f>
        <v>0.07223092569014521</v>
      </c>
      <c r="AA89" s="23">
        <f>IF(VLOOKUP($B89,'Multi_Rent'!$B$2:$R$139,14,FALSE)="","",VLOOKUP($B89,'Multi_Rent'!$B$2:$R$139,14,FALSE))</f>
        <v>1.92424816117394</v>
      </c>
      <c r="AB89" t="s" s="26">
        <f>IF(VLOOKUP($B89,'Multi_Sharpe'!$B$2:$R$139,14,FALSE)&gt;0,VLOOKUP($B89,'Multi_Sharpe'!$B$2:$R$139,14,FALSE)," ")</f>
        <v>361</v>
      </c>
      <c r="AC89" s="23">
        <f>IF(VLOOKUP($B89,'Multi_Rent'!$B$2:$R$139,15,FALSE)="","",VLOOKUP($B89,'Multi_Rent'!$B$2:$R$139,15,FALSE))</f>
        <v>2.49599539095111</v>
      </c>
      <c r="AD89" t="s" s="26">
        <f>IF(VLOOKUP($B89,'Multi_Sharpe'!$B$2:$R$139,15,FALSE)&gt;0,VLOOKUP($B89,'Multi_Sharpe'!$B$2:$R$139,15,FALSE)," ")</f>
        <v>361</v>
      </c>
      <c r="AE89" s="23">
        <f>IF(VLOOKUP($B89,'Multi_Rent'!$B$2:$R$139,16,FALSE)="","",VLOOKUP($B89,'Multi_Rent'!$B$2:$R$139,16,FALSE))</f>
        <v>2.27010975004578</v>
      </c>
      <c r="AF89" t="s" s="26">
        <f>IF(VLOOKUP($B89,'Multi_Sharpe'!$B$2:$R$139,16,FALSE)&gt;0,VLOOKUP($B89,'Multi_Sharpe'!$B$2:$R$139,16,FALSE)," ")</f>
        <v>361</v>
      </c>
      <c r="AG89" s="23">
        <f>IF(VLOOKUP($B89,'Multi_Rent'!$B$2:$R$139,17,FALSE)="","",VLOOKUP($B89,'Multi_Rent'!$B$2:$R$139,17,FALSE))</f>
        <v>1.24102459116118</v>
      </c>
      <c r="AH89" t="s" s="26">
        <f>IF(VLOOKUP($B89,'Multi_Sharpe'!$B$2:$R$139,17,FALSE)&gt;0,VLOOKUP($B89,'Multi_Sharpe'!$B$2:$R$139,17,FALSE)," ")</f>
        <v>361</v>
      </c>
    </row>
    <row r="90" ht="15" customHeight="1">
      <c r="A90" t="s" s="10">
        <v>841</v>
      </c>
      <c r="B90" t="s" s="10">
        <v>842</v>
      </c>
      <c r="C90" t="s" s="26">
        <f>IF(VLOOKUP($B90,'Multi_Rent'!$B$2:$R$139,2,FALSE)="","",VLOOKUP($B90,'Multi_Rent'!$B$2:$R$139,2,FALSE))</f>
      </c>
      <c r="D90" t="s" s="26">
        <f>IF(VLOOKUP($B90,'Multi_Sharpe'!$B$2:$R$139,2,FALSE)&gt;0,VLOOKUP($B90,'Multi_Sharpe'!$B$2:$R$139,2,FALSE)," ")</f>
        <v>361</v>
      </c>
      <c r="E90" t="s" s="26">
        <f>IF(VLOOKUP($B90,'Multi_Rent'!$B$2:$R$139,3,FALSE)="","",VLOOKUP($B90,'Multi_Rent'!$B$2:$R$139,3,FALSE))</f>
      </c>
      <c r="F90" t="s" s="26">
        <f>IF(VLOOKUP($B90,'Multi_Sharpe'!$B$2:$R$139,3,FALSE)&gt;0,VLOOKUP($B90,'Multi_Sharpe'!$B$2:$R$139,3,FALSE)," ")</f>
        <v>361</v>
      </c>
      <c r="G90" t="s" s="26">
        <f>IF(VLOOKUP($B90,'Multi_Rent'!$B$2:$R$139,4,FALSE)="","",VLOOKUP($B90,'Multi_Rent'!$B$2:$R$139,4,FALSE))</f>
      </c>
      <c r="H90" t="s" s="26">
        <f>IF(VLOOKUP($B90,'Multi_Sharpe'!$B$2:$R$139,4,FALSE)&gt;0,VLOOKUP($B90,'Multi_Sharpe'!$B$2:$R$139,4,FALSE)," ")</f>
        <v>361</v>
      </c>
      <c r="I90" t="s" s="26">
        <f>IF(VLOOKUP($B90,'Multi_Rent'!$B$2:$R$139,5,FALSE)="","",VLOOKUP($B90,'Multi_Rent'!$B$2:$R$139,5,FALSE))</f>
      </c>
      <c r="J90" t="s" s="26">
        <f>IF(VLOOKUP($B90,'Multi_Sharpe'!$B$2:$R$139,5,FALSE)&gt;0,VLOOKUP($B90,'Multi_Sharpe'!$B$2:$R$139,5,FALSE)," ")</f>
        <v>361</v>
      </c>
      <c r="K90" s="23">
        <f>IF(VLOOKUP($B90,'Multi_Rent'!$B$2:$R$139,6,FALSE)="","",VLOOKUP($B90,'Multi_Rent'!$B$2:$R$139,6,FALSE))</f>
        <v>7.25987565292794</v>
      </c>
      <c r="L90" s="23">
        <f>IF(VLOOKUP($B90,'Multi_Sharpe'!$B$2:$R$139,6,FALSE)&gt;0,VLOOKUP($B90,'Multi_Sharpe'!$B$2:$R$139,6,FALSE)," ")</f>
        <v>0.326505583492305</v>
      </c>
      <c r="M90" s="23">
        <f>IF(VLOOKUP($B90,'Multi_Rent'!$B$2:$R$139,7,FALSE)="","",VLOOKUP($B90,'Multi_Rent'!$B$2:$R$139,7,FALSE))</f>
        <v>5.84720701259711</v>
      </c>
      <c r="N90" s="23">
        <f>IF(VLOOKUP($B90,'Multi_Sharpe'!$B$2:$R$139,7,FALSE)&gt;0,VLOOKUP($B90,'Multi_Sharpe'!$B$2:$R$139,7,FALSE)," ")</f>
        <v>0.109535029637599</v>
      </c>
      <c r="O90" s="23">
        <f>IF(VLOOKUP($B90,'Multi_Rent'!$B$2:$R$139,8,FALSE)="","",VLOOKUP($B90,'Multi_Rent'!$B$2:$R$139,8,FALSE))</f>
        <v>5.90569969567634</v>
      </c>
      <c r="P90" s="23">
        <f>IF(VLOOKUP($B90,'Multi_Sharpe'!$B$2:$R$139,8,FALSE)&gt;0,VLOOKUP($B90,'Multi_Sharpe'!$B$2:$R$139,8,FALSE)," ")</f>
        <v>0.260761699260954</v>
      </c>
      <c r="Q90" s="23">
        <f>IF(VLOOKUP($B90,'Multi_Rent'!$B$2:$R$139,9,FALSE)="","",VLOOKUP($B90,'Multi_Rent'!$B$2:$R$139,9,FALSE))</f>
        <v>6.16888847022006</v>
      </c>
      <c r="R90" s="23">
        <f>IF(VLOOKUP($B90,'Multi_Sharpe'!$B$2:$R$139,9,FALSE)&gt;0,VLOOKUP($B90,'Multi_Sharpe'!$B$2:$R$139,9,FALSE)," ")</f>
        <v>0.445220088907731</v>
      </c>
      <c r="S90" s="23">
        <f>IF(VLOOKUP($B90,'Multi_Rent'!$B$2:$R$139,10,FALSE)="","",VLOOKUP($B90,'Multi_Rent'!$B$2:$R$139,10,FALSE))</f>
        <v>5.01013505326784</v>
      </c>
      <c r="T90" s="23">
        <f>IF(VLOOKUP($B90,'Multi_Sharpe'!$B$2:$R$139,10,FALSE)&gt;0,VLOOKUP($B90,'Multi_Sharpe'!$B$2:$R$139,10,FALSE)," ")</f>
        <v>0.18424681336984</v>
      </c>
      <c r="U90" s="23">
        <f>IF(VLOOKUP($B90,'Multi_Rent'!$B$2:$R$139,11,FALSE)="","",VLOOKUP($B90,'Multi_Rent'!$B$2:$R$139,11,FALSE))</f>
        <v>5.78807785420643</v>
      </c>
      <c r="V90" s="23">
        <f>IF(VLOOKUP($B90,'Multi_Sharpe'!$B$2:$R$139,11,FALSE)&gt;0,VLOOKUP($B90,'Multi_Sharpe'!$B$2:$R$139,11,FALSE)," ")</f>
        <v>0.435834345292408</v>
      </c>
      <c r="W90" s="23">
        <f>IF(VLOOKUP($B90,'Multi_Rent'!$B$2:$R$139,12,FALSE)="","",VLOOKUP($B90,'Multi_Rent'!$B$2:$R$139,12,FALSE))</f>
        <v>5.26837078128053</v>
      </c>
      <c r="X90" s="23">
        <f>IF(VLOOKUP($B90,'Multi_Sharpe'!$B$2:$R$139,12,FALSE)&gt;0,VLOOKUP($B90,'Multi_Sharpe'!$B$2:$R$139,12,FALSE)," ")</f>
        <v>0.241933689700356</v>
      </c>
      <c r="Y90" s="23">
        <f>IF(VLOOKUP($B90,'Multi_Rent'!$B$2:$R$139,13,FALSE)="","",VLOOKUP($B90,'Multi_Rent'!$B$2:$R$139,13,FALSE))</f>
        <v>5.5748462427623</v>
      </c>
      <c r="Z90" s="23">
        <f>IF(VLOOKUP($B90,'Multi_Sharpe'!$B$2:$R$139,13,FALSE)&gt;0,VLOOKUP($B90,'Multi_Sharpe'!$B$2:$R$139,13,FALSE)," ")</f>
        <v>0.249597004823539</v>
      </c>
      <c r="AA90" s="23">
        <f>IF(VLOOKUP($B90,'Multi_Rent'!$B$2:$R$139,14,FALSE)="","",VLOOKUP($B90,'Multi_Rent'!$B$2:$R$139,14,FALSE))</f>
        <v>7.06639852465891</v>
      </c>
      <c r="AB90" s="23">
        <f>IF(VLOOKUP($B90,'Multi_Sharpe'!$B$2:$R$139,14,FALSE)&gt;0,VLOOKUP($B90,'Multi_Sharpe'!$B$2:$R$139,14,FALSE)," ")</f>
        <v>0.482527253258494</v>
      </c>
      <c r="AC90" s="23">
        <f>IF(VLOOKUP($B90,'Multi_Rent'!$B$2:$R$139,15,FALSE)="","",VLOOKUP($B90,'Multi_Rent'!$B$2:$R$139,15,FALSE))</f>
        <v>7.37728217360623</v>
      </c>
      <c r="AD90" s="23">
        <f>IF(VLOOKUP($B90,'Multi_Sharpe'!$B$2:$R$139,15,FALSE)&gt;0,VLOOKUP($B90,'Multi_Sharpe'!$B$2:$R$139,15,FALSE)," ")</f>
        <v>0.406489144470436</v>
      </c>
      <c r="AE90" s="23">
        <f>IF(VLOOKUP($B90,'Multi_Rent'!$B$2:$R$139,16,FALSE)="","",VLOOKUP($B90,'Multi_Rent'!$B$2:$R$139,16,FALSE))</f>
        <v>8.64717981839123</v>
      </c>
      <c r="AF90" s="23">
        <f>IF(VLOOKUP($B90,'Multi_Sharpe'!$B$2:$R$139,16,FALSE)&gt;0,VLOOKUP($B90,'Multi_Sharpe'!$B$2:$R$139,16,FALSE)," ")</f>
        <v>0.6092527556869179</v>
      </c>
      <c r="AG90" s="23">
        <f>IF(VLOOKUP($B90,'Multi_Rent'!$B$2:$R$139,17,FALSE)="","",VLOOKUP($B90,'Multi_Rent'!$B$2:$R$139,17,FALSE))</f>
        <v>9.37876924135397</v>
      </c>
      <c r="AH90" s="23">
        <f>IF(VLOOKUP($B90,'Multi_Sharpe'!$B$2:$R$139,17,FALSE)&gt;0,VLOOKUP($B90,'Multi_Sharpe'!$B$2:$R$139,17,FALSE)," ")</f>
        <v>0.579944448949372</v>
      </c>
    </row>
    <row r="91" ht="15" customHeight="1">
      <c r="A91" t="s" s="10">
        <v>843</v>
      </c>
      <c r="B91" t="s" s="10">
        <v>844</v>
      </c>
      <c r="C91" t="s" s="26">
        <f>IF(VLOOKUP($B91,'Multi_Rent'!$B$2:$R$139,2,FALSE)="","",VLOOKUP($B91,'Multi_Rent'!$B$2:$R$139,2,FALSE))</f>
      </c>
      <c r="D91" t="s" s="26">
        <f>IF(VLOOKUP($B91,'Multi_Sharpe'!$B$2:$R$139,2,FALSE)&gt;0,VLOOKUP($B91,'Multi_Sharpe'!$B$2:$R$139,2,FALSE)," ")</f>
        <v>361</v>
      </c>
      <c r="E91" t="s" s="26">
        <f>IF(VLOOKUP($B91,'Multi_Rent'!$B$2:$R$139,3,FALSE)="","",VLOOKUP($B91,'Multi_Rent'!$B$2:$R$139,3,FALSE))</f>
      </c>
      <c r="F91" t="s" s="26">
        <f>IF(VLOOKUP($B91,'Multi_Sharpe'!$B$2:$R$139,3,FALSE)&gt;0,VLOOKUP($B91,'Multi_Sharpe'!$B$2:$R$139,3,FALSE)," ")</f>
        <v>361</v>
      </c>
      <c r="G91" t="s" s="26">
        <f>IF(VLOOKUP($B91,'Multi_Rent'!$B$2:$R$139,4,FALSE)="","",VLOOKUP($B91,'Multi_Rent'!$B$2:$R$139,4,FALSE))</f>
      </c>
      <c r="H91" t="s" s="26">
        <f>IF(VLOOKUP($B91,'Multi_Sharpe'!$B$2:$R$139,4,FALSE)&gt;0,VLOOKUP($B91,'Multi_Sharpe'!$B$2:$R$139,4,FALSE)," ")</f>
        <v>361</v>
      </c>
      <c r="I91" t="s" s="26">
        <f>IF(VLOOKUP($B91,'Multi_Rent'!$B$2:$R$139,5,FALSE)="","",VLOOKUP($B91,'Multi_Rent'!$B$2:$R$139,5,FALSE))</f>
      </c>
      <c r="J91" t="s" s="26">
        <f>IF(VLOOKUP($B91,'Multi_Sharpe'!$B$2:$R$139,5,FALSE)&gt;0,VLOOKUP($B91,'Multi_Sharpe'!$B$2:$R$139,5,FALSE)," ")</f>
        <v>361</v>
      </c>
      <c r="K91" t="s" s="26">
        <f>IF(VLOOKUP($B91,'Multi_Rent'!$B$2:$R$139,6,FALSE)="","",VLOOKUP($B91,'Multi_Rent'!$B$2:$R$139,6,FALSE))</f>
      </c>
      <c r="L91" t="s" s="26">
        <f>IF(VLOOKUP($B91,'Multi_Sharpe'!$B$2:$R$139,6,FALSE)&gt;0,VLOOKUP($B91,'Multi_Sharpe'!$B$2:$R$139,6,FALSE)," ")</f>
        <v>361</v>
      </c>
      <c r="M91" s="23">
        <f>IF(VLOOKUP($B91,'Multi_Rent'!$B$2:$R$139,7,FALSE)="","",VLOOKUP($B91,'Multi_Rent'!$B$2:$R$139,7,FALSE))</f>
        <v>14.0406608940758</v>
      </c>
      <c r="N91" s="23">
        <f>IF(VLOOKUP($B91,'Multi_Sharpe'!$B$2:$R$139,7,FALSE)&gt;0,VLOOKUP($B91,'Multi_Sharpe'!$B$2:$R$139,7,FALSE)," ")</f>
        <v>0.411691283099684</v>
      </c>
      <c r="O91" s="23">
        <f>IF(VLOOKUP($B91,'Multi_Rent'!$B$2:$R$139,8,FALSE)="","",VLOOKUP($B91,'Multi_Rent'!$B$2:$R$139,8,FALSE))</f>
        <v>19.0548957803834</v>
      </c>
      <c r="P91" s="23">
        <f>IF(VLOOKUP($B91,'Multi_Sharpe'!$B$2:$R$139,8,FALSE)&gt;0,VLOOKUP($B91,'Multi_Sharpe'!$B$2:$R$139,8,FALSE)," ")</f>
        <v>0.646126067042553</v>
      </c>
      <c r="Q91" s="23">
        <f>IF(VLOOKUP($B91,'Multi_Rent'!$B$2:$R$139,9,FALSE)="","",VLOOKUP($B91,'Multi_Rent'!$B$2:$R$139,9,FALSE))</f>
        <v>14.334734666853</v>
      </c>
      <c r="R91" s="23">
        <f>IF(VLOOKUP($B91,'Multi_Sharpe'!$B$2:$R$139,9,FALSE)&gt;0,VLOOKUP($B91,'Multi_Sharpe'!$B$2:$R$139,9,FALSE)," ")</f>
        <v>0.440000191266388</v>
      </c>
      <c r="S91" s="23">
        <f>IF(VLOOKUP($B91,'Multi_Rent'!$B$2:$R$139,10,FALSE)="","",VLOOKUP($B91,'Multi_Rent'!$B$2:$R$139,10,FALSE))</f>
        <v>18.3686320775623</v>
      </c>
      <c r="T91" s="23">
        <f>IF(VLOOKUP($B91,'Multi_Sharpe'!$B$2:$R$139,10,FALSE)&gt;0,VLOOKUP($B91,'Multi_Sharpe'!$B$2:$R$139,10,FALSE)," ")</f>
        <v>0.641249842992029</v>
      </c>
      <c r="U91" s="23">
        <f>IF(VLOOKUP($B91,'Multi_Rent'!$B$2:$R$139,11,FALSE)="","",VLOOKUP($B91,'Multi_Rent'!$B$2:$R$139,11,FALSE))</f>
        <v>13.6102113182014</v>
      </c>
      <c r="V91" s="23">
        <f>IF(VLOOKUP($B91,'Multi_Sharpe'!$B$2:$R$139,11,FALSE)&gt;0,VLOOKUP($B91,'Multi_Sharpe'!$B$2:$R$139,11,FALSE)," ")</f>
        <v>0.415844115333307</v>
      </c>
      <c r="W91" s="23">
        <f>IF(VLOOKUP($B91,'Multi_Rent'!$B$2:$R$139,12,FALSE)="","",VLOOKUP($B91,'Multi_Rent'!$B$2:$R$139,12,FALSE))</f>
        <v>9.350233598451529</v>
      </c>
      <c r="X91" s="23">
        <f>IF(VLOOKUP($B91,'Multi_Sharpe'!$B$2:$R$139,12,FALSE)&gt;0,VLOOKUP($B91,'Multi_Sharpe'!$B$2:$R$139,12,FALSE)," ")</f>
        <v>0.222086648301252</v>
      </c>
      <c r="Y91" s="23">
        <f>IF(VLOOKUP($B91,'Multi_Rent'!$B$2:$R$139,13,FALSE)="","",VLOOKUP($B91,'Multi_Rent'!$B$2:$R$139,13,FALSE))</f>
        <v>6.96372680784989</v>
      </c>
      <c r="Z91" s="23">
        <f>IF(VLOOKUP($B91,'Multi_Sharpe'!$B$2:$R$139,13,FALSE)&gt;0,VLOOKUP($B91,'Multi_Sharpe'!$B$2:$R$139,13,FALSE)," ")</f>
        <v>0.0998395725786026</v>
      </c>
      <c r="AA91" s="23">
        <f>IF(VLOOKUP($B91,'Multi_Rent'!$B$2:$R$139,14,FALSE)="","",VLOOKUP($B91,'Multi_Rent'!$B$2:$R$139,14,FALSE))</f>
        <v>-1.94909873606806</v>
      </c>
      <c r="AB91" t="s" s="26">
        <f>IF(VLOOKUP($B91,'Multi_Sharpe'!$B$2:$R$139,14,FALSE)&gt;0,VLOOKUP($B91,'Multi_Sharpe'!$B$2:$R$139,14,FALSE)," ")</f>
        <v>361</v>
      </c>
      <c r="AC91" s="23">
        <f>IF(VLOOKUP($B91,'Multi_Rent'!$B$2:$R$139,15,FALSE)="","",VLOOKUP($B91,'Multi_Rent'!$B$2:$R$139,15,FALSE))</f>
        <v>1.45301727230933</v>
      </c>
      <c r="AD91" t="s" s="26">
        <f>IF(VLOOKUP($B91,'Multi_Sharpe'!$B$2:$R$139,15,FALSE)&gt;0,VLOOKUP($B91,'Multi_Sharpe'!$B$2:$R$139,15,FALSE)," ")</f>
        <v>361</v>
      </c>
      <c r="AE91" s="23">
        <f>IF(VLOOKUP($B91,'Multi_Rent'!$B$2:$R$139,16,FALSE)="","",VLOOKUP($B91,'Multi_Rent'!$B$2:$R$139,16,FALSE))</f>
        <v>-4.55640236977397</v>
      </c>
      <c r="AF91" t="s" s="26">
        <f>IF(VLOOKUP($B91,'Multi_Sharpe'!$B$2:$R$139,16,FALSE)&gt;0,VLOOKUP($B91,'Multi_Sharpe'!$B$2:$R$139,16,FALSE)," ")</f>
        <v>361</v>
      </c>
      <c r="AG91" s="23">
        <f>IF(VLOOKUP($B91,'Multi_Rent'!$B$2:$R$139,17,FALSE)="","",VLOOKUP($B91,'Multi_Rent'!$B$2:$R$139,17,FALSE))</f>
        <v>4.73773914498612</v>
      </c>
      <c r="AH91" t="s" s="26">
        <f>IF(VLOOKUP($B91,'Multi_Sharpe'!$B$2:$R$139,17,FALSE)&gt;0,VLOOKUP($B91,'Multi_Sharpe'!$B$2:$R$139,17,FALSE)," ")</f>
        <v>361</v>
      </c>
    </row>
    <row r="92" ht="15" customHeight="1">
      <c r="A92" t="s" s="10">
        <v>845</v>
      </c>
      <c r="B92" t="s" s="10">
        <v>846</v>
      </c>
      <c r="C92" t="s" s="26">
        <f>IF(VLOOKUP($B92,'Multi_Rent'!$B$2:$R$139,2,FALSE)="","",VLOOKUP($B92,'Multi_Rent'!$B$2:$R$139,2,FALSE))</f>
      </c>
      <c r="D92" t="s" s="26">
        <f>IF(VLOOKUP($B92,'Multi_Sharpe'!$B$2:$R$139,2,FALSE)&gt;0,VLOOKUP($B92,'Multi_Sharpe'!$B$2:$R$139,2,FALSE)," ")</f>
        <v>361</v>
      </c>
      <c r="E92" t="s" s="26">
        <f>IF(VLOOKUP($B92,'Multi_Rent'!$B$2:$R$139,3,FALSE)="","",VLOOKUP($B92,'Multi_Rent'!$B$2:$R$139,3,FALSE))</f>
      </c>
      <c r="F92" t="s" s="26">
        <f>IF(VLOOKUP($B92,'Multi_Sharpe'!$B$2:$R$139,3,FALSE)&gt;0,VLOOKUP($B92,'Multi_Sharpe'!$B$2:$R$139,3,FALSE)," ")</f>
        <v>361</v>
      </c>
      <c r="G92" t="s" s="26">
        <f>IF(VLOOKUP($B92,'Multi_Rent'!$B$2:$R$139,4,FALSE)="","",VLOOKUP($B92,'Multi_Rent'!$B$2:$R$139,4,FALSE))</f>
      </c>
      <c r="H92" t="s" s="26">
        <f>IF(VLOOKUP($B92,'Multi_Sharpe'!$B$2:$R$139,4,FALSE)&gt;0,VLOOKUP($B92,'Multi_Sharpe'!$B$2:$R$139,4,FALSE)," ")</f>
        <v>361</v>
      </c>
      <c r="I92" t="s" s="26">
        <f>IF(VLOOKUP($B92,'Multi_Rent'!$B$2:$R$139,5,FALSE)="","",VLOOKUP($B92,'Multi_Rent'!$B$2:$R$139,5,FALSE))</f>
      </c>
      <c r="J92" t="s" s="26">
        <f>IF(VLOOKUP($B92,'Multi_Sharpe'!$B$2:$R$139,5,FALSE)&gt;0,VLOOKUP($B92,'Multi_Sharpe'!$B$2:$R$139,5,FALSE)," ")</f>
        <v>361</v>
      </c>
      <c r="K92" t="s" s="26">
        <f>IF(VLOOKUP($B92,'Multi_Rent'!$B$2:$R$139,6,FALSE)="","",VLOOKUP($B92,'Multi_Rent'!$B$2:$R$139,6,FALSE))</f>
      </c>
      <c r="L92" t="s" s="26">
        <f>IF(VLOOKUP($B92,'Multi_Sharpe'!$B$2:$R$139,6,FALSE)&gt;0,VLOOKUP($B92,'Multi_Sharpe'!$B$2:$R$139,6,FALSE)," ")</f>
        <v>361</v>
      </c>
      <c r="M92" s="23">
        <f>IF(VLOOKUP($B92,'Multi_Rent'!$B$2:$R$139,7,FALSE)="","",VLOOKUP($B92,'Multi_Rent'!$B$2:$R$139,7,FALSE))</f>
        <v>9.53360629083795</v>
      </c>
      <c r="N92" s="23">
        <f>IF(VLOOKUP($B92,'Multi_Sharpe'!$B$2:$R$139,7,FALSE)&gt;0,VLOOKUP($B92,'Multi_Sharpe'!$B$2:$R$139,7,FALSE)," ")</f>
        <v>0.988039254623841</v>
      </c>
      <c r="O92" s="23">
        <f>IF(VLOOKUP($B92,'Multi_Rent'!$B$2:$R$139,8,FALSE)="","",VLOOKUP($B92,'Multi_Rent'!$B$2:$R$139,8,FALSE))</f>
        <v>9.68485148064209</v>
      </c>
      <c r="P92" s="23">
        <f>IF(VLOOKUP($B92,'Multi_Sharpe'!$B$2:$R$139,8,FALSE)&gt;0,VLOOKUP($B92,'Multi_Sharpe'!$B$2:$R$139,8,FALSE)," ")</f>
        <v>1.0869687520054</v>
      </c>
      <c r="Q92" s="23">
        <f>IF(VLOOKUP($B92,'Multi_Rent'!$B$2:$R$139,9,FALSE)="","",VLOOKUP($B92,'Multi_Rent'!$B$2:$R$139,9,FALSE))</f>
        <v>10.1830869594215</v>
      </c>
      <c r="R92" s="23">
        <f>IF(VLOOKUP($B92,'Multi_Sharpe'!$B$2:$R$139,9,FALSE)&gt;0,VLOOKUP($B92,'Multi_Sharpe'!$B$2:$R$139,9,FALSE)," ")</f>
        <v>1.2595501189139</v>
      </c>
      <c r="S92" s="23">
        <f>IF(VLOOKUP($B92,'Multi_Rent'!$B$2:$R$139,10,FALSE)="","",VLOOKUP($B92,'Multi_Rent'!$B$2:$R$139,10,FALSE))</f>
        <v>10.5188444942437</v>
      </c>
      <c r="T92" s="23">
        <f>IF(VLOOKUP($B92,'Multi_Sharpe'!$B$2:$R$139,10,FALSE)&gt;0,VLOOKUP($B92,'Multi_Sharpe'!$B$2:$R$139,10,FALSE)," ")</f>
        <v>1.30957346300315</v>
      </c>
      <c r="U92" s="23">
        <f>IF(VLOOKUP($B92,'Multi_Rent'!$B$2:$R$139,11,FALSE)="","",VLOOKUP($B92,'Multi_Rent'!$B$2:$R$139,11,FALSE))</f>
        <v>8.8416280408973</v>
      </c>
      <c r="V92" s="23">
        <f>IF(VLOOKUP($B92,'Multi_Sharpe'!$B$2:$R$139,11,FALSE)&gt;0,VLOOKUP($B92,'Multi_Sharpe'!$B$2:$R$139,11,FALSE)," ")</f>
        <v>0.9470404115226581</v>
      </c>
      <c r="W92" s="23">
        <f>IF(VLOOKUP($B92,'Multi_Rent'!$B$2:$R$139,12,FALSE)="","",VLOOKUP($B92,'Multi_Rent'!$B$2:$R$139,12,FALSE))</f>
        <v>7.69793298651553</v>
      </c>
      <c r="X92" s="23">
        <f>IF(VLOOKUP($B92,'Multi_Sharpe'!$B$2:$R$139,12,FALSE)&gt;0,VLOOKUP($B92,'Multi_Sharpe'!$B$2:$R$139,12,FALSE)," ")</f>
        <v>0.536546734019835</v>
      </c>
      <c r="Y92" s="23">
        <f>IF(VLOOKUP($B92,'Multi_Rent'!$B$2:$R$139,13,FALSE)="","",VLOOKUP($B92,'Multi_Rent'!$B$2:$R$139,13,FALSE))</f>
        <v>9.89703835181739</v>
      </c>
      <c r="Z92" s="23">
        <f>IF(VLOOKUP($B92,'Multi_Sharpe'!$B$2:$R$139,13,FALSE)&gt;0,VLOOKUP($B92,'Multi_Sharpe'!$B$2:$R$139,13,FALSE)," ")</f>
        <v>0.840829328996653</v>
      </c>
      <c r="AA92" s="23">
        <f>IF(VLOOKUP($B92,'Multi_Rent'!$B$2:$R$139,14,FALSE)="","",VLOOKUP($B92,'Multi_Rent'!$B$2:$R$139,14,FALSE))</f>
        <v>10.2664325133598</v>
      </c>
      <c r="AB92" s="23">
        <f>IF(VLOOKUP($B92,'Multi_Sharpe'!$B$2:$R$139,14,FALSE)&gt;0,VLOOKUP($B92,'Multi_Sharpe'!$B$2:$R$139,14,FALSE)," ")</f>
        <v>0.8166754638604889</v>
      </c>
      <c r="AC92" s="23">
        <f>IF(VLOOKUP($B92,'Multi_Rent'!$B$2:$R$139,15,FALSE)="","",VLOOKUP($B92,'Multi_Rent'!$B$2:$R$139,15,FALSE))</f>
        <v>11.4139722112456</v>
      </c>
      <c r="AD92" s="23">
        <f>IF(VLOOKUP($B92,'Multi_Sharpe'!$B$2:$R$139,15,FALSE)&gt;0,VLOOKUP($B92,'Multi_Sharpe'!$B$2:$R$139,15,FALSE)," ")</f>
        <v>0.834520121944192</v>
      </c>
      <c r="AE92" s="23">
        <f>IF(VLOOKUP($B92,'Multi_Rent'!$B$2:$R$139,16,FALSE)="","",VLOOKUP($B92,'Multi_Rent'!$B$2:$R$139,16,FALSE))</f>
        <v>11.9899200082952</v>
      </c>
      <c r="AF92" s="23">
        <f>IF(VLOOKUP($B92,'Multi_Sharpe'!$B$2:$R$139,16,FALSE)&gt;0,VLOOKUP($B92,'Multi_Sharpe'!$B$2:$R$139,16,FALSE)," ")</f>
        <v>0.8219161989529969</v>
      </c>
      <c r="AG92" s="23">
        <f>IF(VLOOKUP($B92,'Multi_Rent'!$B$2:$R$139,17,FALSE)="","",VLOOKUP($B92,'Multi_Rent'!$B$2:$R$139,17,FALSE))</f>
        <v>11.968955886152</v>
      </c>
      <c r="AH92" s="23">
        <f>IF(VLOOKUP($B92,'Multi_Sharpe'!$B$2:$R$139,17,FALSE)&gt;0,VLOOKUP($B92,'Multi_Sharpe'!$B$2:$R$139,17,FALSE)," ")</f>
        <v>0.669248292034616</v>
      </c>
    </row>
    <row r="93" ht="15" customHeight="1">
      <c r="A93" t="s" s="10">
        <v>847</v>
      </c>
      <c r="B93" t="s" s="10">
        <v>848</v>
      </c>
      <c r="C93" t="s" s="26">
        <f>IF(VLOOKUP($B93,'Multi_Rent'!$B$2:$R$139,2,FALSE)="","",VLOOKUP($B93,'Multi_Rent'!$B$2:$R$139,2,FALSE))</f>
      </c>
      <c r="D93" t="s" s="26">
        <f>IF(VLOOKUP($B93,'Multi_Sharpe'!$B$2:$R$139,2,FALSE)&gt;0,VLOOKUP($B93,'Multi_Sharpe'!$B$2:$R$139,2,FALSE)," ")</f>
        <v>361</v>
      </c>
      <c r="E93" t="s" s="26">
        <f>IF(VLOOKUP($B93,'Multi_Rent'!$B$2:$R$139,3,FALSE)="","",VLOOKUP($B93,'Multi_Rent'!$B$2:$R$139,3,FALSE))</f>
      </c>
      <c r="F93" t="s" s="26">
        <f>IF(VLOOKUP($B93,'Multi_Sharpe'!$B$2:$R$139,3,FALSE)&gt;0,VLOOKUP($B93,'Multi_Sharpe'!$B$2:$R$139,3,FALSE)," ")</f>
        <v>361</v>
      </c>
      <c r="G93" t="s" s="26">
        <f>IF(VLOOKUP($B93,'Multi_Rent'!$B$2:$R$139,4,FALSE)="","",VLOOKUP($B93,'Multi_Rent'!$B$2:$R$139,4,FALSE))</f>
      </c>
      <c r="H93" t="s" s="26">
        <f>IF(VLOOKUP($B93,'Multi_Sharpe'!$B$2:$R$139,4,FALSE)&gt;0,VLOOKUP($B93,'Multi_Sharpe'!$B$2:$R$139,4,FALSE)," ")</f>
        <v>361</v>
      </c>
      <c r="I93" t="s" s="26">
        <f>IF(VLOOKUP($B93,'Multi_Rent'!$B$2:$R$139,5,FALSE)="","",VLOOKUP($B93,'Multi_Rent'!$B$2:$R$139,5,FALSE))</f>
      </c>
      <c r="J93" t="s" s="26">
        <f>IF(VLOOKUP($B93,'Multi_Sharpe'!$B$2:$R$139,5,FALSE)&gt;0,VLOOKUP($B93,'Multi_Sharpe'!$B$2:$R$139,5,FALSE)," ")</f>
        <v>361</v>
      </c>
      <c r="K93" t="s" s="26">
        <f>IF(VLOOKUP($B93,'Multi_Rent'!$B$2:$R$139,6,FALSE)="","",VLOOKUP($B93,'Multi_Rent'!$B$2:$R$139,6,FALSE))</f>
      </c>
      <c r="L93" t="s" s="26">
        <f>IF(VLOOKUP($B93,'Multi_Sharpe'!$B$2:$R$139,6,FALSE)&gt;0,VLOOKUP($B93,'Multi_Sharpe'!$B$2:$R$139,6,FALSE)," ")</f>
        <v>361</v>
      </c>
      <c r="M93" s="23">
        <f>IF(VLOOKUP($B93,'Multi_Rent'!$B$2:$R$139,7,FALSE)="","",VLOOKUP($B93,'Multi_Rent'!$B$2:$R$139,7,FALSE))</f>
        <v>6.16987259543196</v>
      </c>
      <c r="N93" s="23">
        <f>IF(VLOOKUP($B93,'Multi_Sharpe'!$B$2:$R$139,7,FALSE)&gt;0,VLOOKUP($B93,'Multi_Sharpe'!$B$2:$R$139,7,FALSE)," ")</f>
        <v>0.116484282520781</v>
      </c>
      <c r="O93" s="23">
        <f>IF(VLOOKUP($B93,'Multi_Rent'!$B$2:$R$139,8,FALSE)="","",VLOOKUP($B93,'Multi_Rent'!$B$2:$R$139,8,FALSE))</f>
        <v>6.99917324155583</v>
      </c>
      <c r="P93" s="23">
        <f>IF(VLOOKUP($B93,'Multi_Sharpe'!$B$2:$R$139,8,FALSE)&gt;0,VLOOKUP($B93,'Multi_Sharpe'!$B$2:$R$139,8,FALSE)," ")</f>
        <v>0.331225479279713</v>
      </c>
      <c r="Q93" s="23">
        <f>IF(VLOOKUP($B93,'Multi_Rent'!$B$2:$R$139,9,FALSE)="","",VLOOKUP($B93,'Multi_Rent'!$B$2:$R$139,9,FALSE))</f>
        <v>4.82092806575136</v>
      </c>
      <c r="R93" s="23">
        <f>IF(VLOOKUP($B93,'Multi_Sharpe'!$B$2:$R$139,9,FALSE)&gt;0,VLOOKUP($B93,'Multi_Sharpe'!$B$2:$R$139,9,FALSE)," ")</f>
        <v>0.0302946556328455</v>
      </c>
      <c r="S93" s="23">
        <f>IF(VLOOKUP($B93,'Multi_Rent'!$B$2:$R$139,10,FALSE)="","",VLOOKUP($B93,'Multi_Rent'!$B$2:$R$139,10,FALSE))</f>
        <v>8.15297937688295</v>
      </c>
      <c r="T93" s="23">
        <f>IF(VLOOKUP($B93,'Multi_Sharpe'!$B$2:$R$139,10,FALSE)&gt;0,VLOOKUP($B93,'Multi_Sharpe'!$B$2:$R$139,10,FALSE)," ")</f>
        <v>1.07230236998553</v>
      </c>
      <c r="U93" s="23">
        <f>IF(VLOOKUP($B93,'Multi_Rent'!$B$2:$R$139,11,FALSE)="","",VLOOKUP($B93,'Multi_Rent'!$B$2:$R$139,11,FALSE))</f>
        <v>5.81839770150525</v>
      </c>
      <c r="V93" s="23">
        <f>IF(VLOOKUP($B93,'Multi_Sharpe'!$B$2:$R$139,11,FALSE)&gt;0,VLOOKUP($B93,'Multi_Sharpe'!$B$2:$R$139,11,FALSE)," ")</f>
        <v>0.409328481649431</v>
      </c>
      <c r="W93" s="23">
        <f>IF(VLOOKUP($B93,'Multi_Rent'!$B$2:$R$139,12,FALSE)="","",VLOOKUP($B93,'Multi_Rent'!$B$2:$R$139,12,FALSE))</f>
        <v>3.97987421637351</v>
      </c>
      <c r="X93" t="s" s="26">
        <f>IF(VLOOKUP($B93,'Multi_Sharpe'!$B$2:$R$139,12,FALSE)&gt;0,VLOOKUP($B93,'Multi_Sharpe'!$B$2:$R$139,12,FALSE)," ")</f>
        <v>361</v>
      </c>
      <c r="Y93" s="23">
        <f>IF(VLOOKUP($B93,'Multi_Rent'!$B$2:$R$139,13,FALSE)="","",VLOOKUP($B93,'Multi_Rent'!$B$2:$R$139,13,FALSE))</f>
        <v>5.81036301852735</v>
      </c>
      <c r="Z93" s="23">
        <f>IF(VLOOKUP($B93,'Multi_Sharpe'!$B$2:$R$139,13,FALSE)&gt;0,VLOOKUP($B93,'Multi_Sharpe'!$B$2:$R$139,13,FALSE)," ")</f>
        <v>0.268759781964605</v>
      </c>
      <c r="AA93" s="23">
        <f>IF(VLOOKUP($B93,'Multi_Rent'!$B$2:$R$139,14,FALSE)="","",VLOOKUP($B93,'Multi_Rent'!$B$2:$R$139,14,FALSE))</f>
        <v>7.23990020427439</v>
      </c>
      <c r="AB93" s="23">
        <f>IF(VLOOKUP($B93,'Multi_Sharpe'!$B$2:$R$139,14,FALSE)&gt;0,VLOOKUP($B93,'Multi_Sharpe'!$B$2:$R$139,14,FALSE)," ")</f>
        <v>0.448280920753998</v>
      </c>
      <c r="AC93" s="23">
        <f>IF(VLOOKUP($B93,'Multi_Rent'!$B$2:$R$139,15,FALSE)="","",VLOOKUP($B93,'Multi_Rent'!$B$2:$R$139,15,FALSE))</f>
        <v>8.036876392031809</v>
      </c>
      <c r="AD93" s="23">
        <f>IF(VLOOKUP($B93,'Multi_Sharpe'!$B$2:$R$139,15,FALSE)&gt;0,VLOOKUP($B93,'Multi_Sharpe'!$B$2:$R$139,15,FALSE)," ")</f>
        <v>0.466406380949795</v>
      </c>
      <c r="AE93" s="23">
        <f>IF(VLOOKUP($B93,'Multi_Rent'!$B$2:$R$139,16,FALSE)="","",VLOOKUP($B93,'Multi_Rent'!$B$2:$R$139,16,FALSE))</f>
        <v>7.2905143077858</v>
      </c>
      <c r="AF93" s="23">
        <f>IF(VLOOKUP($B93,'Multi_Sharpe'!$B$2:$R$139,16,FALSE)&gt;0,VLOOKUP($B93,'Multi_Sharpe'!$B$2:$R$139,16,FALSE)," ")</f>
        <v>0.176135917319615</v>
      </c>
      <c r="AG93" s="23">
        <f>IF(VLOOKUP($B93,'Multi_Rent'!$B$2:$R$139,17,FALSE)="","",VLOOKUP($B93,'Multi_Rent'!$B$2:$R$139,17,FALSE))</f>
        <v>7.42684093898092</v>
      </c>
      <c r="AH93" s="23">
        <f>IF(VLOOKUP($B93,'Multi_Sharpe'!$B$2:$R$139,17,FALSE)&gt;0,VLOOKUP($B93,'Multi_Sharpe'!$B$2:$R$139,17,FALSE)," ")</f>
        <v>0.0444803441189708</v>
      </c>
    </row>
    <row r="94" ht="15" customHeight="1">
      <c r="A94" t="s" s="10">
        <v>849</v>
      </c>
      <c r="B94" t="s" s="10">
        <v>850</v>
      </c>
      <c r="C94" t="s" s="26">
        <f>IF(VLOOKUP($B94,'Multi_Rent'!$B$2:$R$139,2,FALSE)="","",VLOOKUP($B94,'Multi_Rent'!$B$2:$R$139,2,FALSE))</f>
      </c>
      <c r="D94" t="s" s="26">
        <f>IF(VLOOKUP($B94,'Multi_Sharpe'!$B$2:$R$139,2,FALSE)&gt;0,VLOOKUP($B94,'Multi_Sharpe'!$B$2:$R$139,2,FALSE)," ")</f>
        <v>361</v>
      </c>
      <c r="E94" t="s" s="26">
        <f>IF(VLOOKUP($B94,'Multi_Rent'!$B$2:$R$139,3,FALSE)="","",VLOOKUP($B94,'Multi_Rent'!$B$2:$R$139,3,FALSE))</f>
      </c>
      <c r="F94" t="s" s="26">
        <f>IF(VLOOKUP($B94,'Multi_Sharpe'!$B$2:$R$139,3,FALSE)&gt;0,VLOOKUP($B94,'Multi_Sharpe'!$B$2:$R$139,3,FALSE)," ")</f>
        <v>361</v>
      </c>
      <c r="G94" t="s" s="26">
        <f>IF(VLOOKUP($B94,'Multi_Rent'!$B$2:$R$139,4,FALSE)="","",VLOOKUP($B94,'Multi_Rent'!$B$2:$R$139,4,FALSE))</f>
      </c>
      <c r="H94" t="s" s="26">
        <f>IF(VLOOKUP($B94,'Multi_Sharpe'!$B$2:$R$139,4,FALSE)&gt;0,VLOOKUP($B94,'Multi_Sharpe'!$B$2:$R$139,4,FALSE)," ")</f>
        <v>361</v>
      </c>
      <c r="I94" t="s" s="26">
        <f>IF(VLOOKUP($B94,'Multi_Rent'!$B$2:$R$139,5,FALSE)="","",VLOOKUP($B94,'Multi_Rent'!$B$2:$R$139,5,FALSE))</f>
      </c>
      <c r="J94" t="s" s="26">
        <f>IF(VLOOKUP($B94,'Multi_Sharpe'!$B$2:$R$139,5,FALSE)&gt;0,VLOOKUP($B94,'Multi_Sharpe'!$B$2:$R$139,5,FALSE)," ")</f>
        <v>361</v>
      </c>
      <c r="K94" t="s" s="26">
        <f>IF(VLOOKUP($B94,'Multi_Rent'!$B$2:$R$139,6,FALSE)="","",VLOOKUP($B94,'Multi_Rent'!$B$2:$R$139,6,FALSE))</f>
      </c>
      <c r="L94" t="s" s="26">
        <f>IF(VLOOKUP($B94,'Multi_Sharpe'!$B$2:$R$139,6,FALSE)&gt;0,VLOOKUP($B94,'Multi_Sharpe'!$B$2:$R$139,6,FALSE)," ")</f>
        <v>361</v>
      </c>
      <c r="M94" t="s" s="26">
        <f>IF(VLOOKUP($B94,'Multi_Rent'!$B$2:$R$139,7,FALSE)="","",VLOOKUP($B94,'Multi_Rent'!$B$2:$R$139,7,FALSE))</f>
      </c>
      <c r="N94" t="s" s="26">
        <f>IF(VLOOKUP($B94,'Multi_Sharpe'!$B$2:$R$139,7,FALSE)&gt;0,VLOOKUP($B94,'Multi_Sharpe'!$B$2:$R$139,7,FALSE)," ")</f>
        <v>361</v>
      </c>
      <c r="O94" s="23">
        <f>IF(VLOOKUP($B94,'Multi_Rent'!$B$2:$R$139,8,FALSE)="","",VLOOKUP($B94,'Multi_Rent'!$B$2:$R$139,8,FALSE))</f>
        <v>16.3568022115834</v>
      </c>
      <c r="P94" s="23">
        <f>IF(VLOOKUP($B94,'Multi_Sharpe'!$B$2:$R$139,8,FALSE)&gt;0,VLOOKUP($B94,'Multi_Sharpe'!$B$2:$R$139,8,FALSE)," ")</f>
        <v>1.72017439018827</v>
      </c>
      <c r="Q94" s="23">
        <f>IF(VLOOKUP($B94,'Multi_Rent'!$B$2:$R$139,9,FALSE)="","",VLOOKUP($B94,'Multi_Rent'!$B$2:$R$139,9,FALSE))</f>
        <v>14.4454403870623</v>
      </c>
      <c r="R94" s="23">
        <f>IF(VLOOKUP($B94,'Multi_Sharpe'!$B$2:$R$139,9,FALSE)&gt;0,VLOOKUP($B94,'Multi_Sharpe'!$B$2:$R$139,9,FALSE)," ")</f>
        <v>1.45107434420797</v>
      </c>
      <c r="S94" s="23">
        <f>IF(VLOOKUP($B94,'Multi_Rent'!$B$2:$R$139,10,FALSE)="","",VLOOKUP($B94,'Multi_Rent'!$B$2:$R$139,10,FALSE))</f>
        <v>12.7233271727559</v>
      </c>
      <c r="T94" s="23">
        <f>IF(VLOOKUP($B94,'Multi_Sharpe'!$B$2:$R$139,10,FALSE)&gt;0,VLOOKUP($B94,'Multi_Sharpe'!$B$2:$R$139,10,FALSE)," ")</f>
        <v>1.27605043386011</v>
      </c>
      <c r="U94" s="23">
        <f>IF(VLOOKUP($B94,'Multi_Rent'!$B$2:$R$139,11,FALSE)="","",VLOOKUP($B94,'Multi_Rent'!$B$2:$R$139,11,FALSE))</f>
        <v>13.6053482026441</v>
      </c>
      <c r="V94" s="23">
        <f>IF(VLOOKUP($B94,'Multi_Sharpe'!$B$2:$R$139,11,FALSE)&gt;0,VLOOKUP($B94,'Multi_Sharpe'!$B$2:$R$139,11,FALSE)," ")</f>
        <v>1.42875335982106</v>
      </c>
      <c r="W94" s="23">
        <f>IF(VLOOKUP($B94,'Multi_Rent'!$B$2:$R$139,12,FALSE)="","",VLOOKUP($B94,'Multi_Rent'!$B$2:$R$139,12,FALSE))</f>
        <v>12.0787964902926</v>
      </c>
      <c r="X94" s="23">
        <f>IF(VLOOKUP($B94,'Multi_Sharpe'!$B$2:$R$139,12,FALSE)&gt;0,VLOOKUP($B94,'Multi_Sharpe'!$B$2:$R$139,12,FALSE)," ")</f>
        <v>1.18026132251631</v>
      </c>
      <c r="Y94" s="23">
        <f>IF(VLOOKUP($B94,'Multi_Rent'!$B$2:$R$139,13,FALSE)="","",VLOOKUP($B94,'Multi_Rent'!$B$2:$R$139,13,FALSE))</f>
        <v>14.1610637991548</v>
      </c>
      <c r="Z94" s="23">
        <f>IF(VLOOKUP($B94,'Multi_Sharpe'!$B$2:$R$139,13,FALSE)&gt;0,VLOOKUP($B94,'Multi_Sharpe'!$B$2:$R$139,13,FALSE)," ")</f>
        <v>1.42877058962991</v>
      </c>
      <c r="AA94" s="23">
        <f>IF(VLOOKUP($B94,'Multi_Rent'!$B$2:$R$139,14,FALSE)="","",VLOOKUP($B94,'Multi_Rent'!$B$2:$R$139,14,FALSE))</f>
        <v>13.358017070321</v>
      </c>
      <c r="AB94" s="23">
        <f>IF(VLOOKUP($B94,'Multi_Sharpe'!$B$2:$R$139,14,FALSE)&gt;0,VLOOKUP($B94,'Multi_Sharpe'!$B$2:$R$139,14,FALSE)," ")</f>
        <v>1.25070630806118</v>
      </c>
      <c r="AC94" s="23">
        <f>IF(VLOOKUP($B94,'Multi_Rent'!$B$2:$R$139,15,FALSE)="","",VLOOKUP($B94,'Multi_Rent'!$B$2:$R$139,15,FALSE))</f>
        <v>13.6661990168231</v>
      </c>
      <c r="AD94" s="23">
        <f>IF(VLOOKUP($B94,'Multi_Sharpe'!$B$2:$R$139,15,FALSE)&gt;0,VLOOKUP($B94,'Multi_Sharpe'!$B$2:$R$139,15,FALSE)," ")</f>
        <v>1.21369367190462</v>
      </c>
      <c r="AE94" s="23">
        <f>IF(VLOOKUP($B94,'Multi_Rent'!$B$2:$R$139,16,FALSE)="","",VLOOKUP($B94,'Multi_Rent'!$B$2:$R$139,16,FALSE))</f>
        <v>10.8073512356724</v>
      </c>
      <c r="AF94" s="23">
        <f>IF(VLOOKUP($B94,'Multi_Sharpe'!$B$2:$R$139,16,FALSE)&gt;0,VLOOKUP($B94,'Multi_Sharpe'!$B$2:$R$139,16,FALSE)," ")</f>
        <v>0.6614011611081621</v>
      </c>
      <c r="AG94" s="23">
        <f>IF(VLOOKUP($B94,'Multi_Rent'!$B$2:$R$139,17,FALSE)="","",VLOOKUP($B94,'Multi_Rent'!$B$2:$R$139,17,FALSE))</f>
        <v>7.02789043935705</v>
      </c>
      <c r="AH94" t="s" s="26">
        <f>IF(VLOOKUP($B94,'Multi_Sharpe'!$B$2:$R$139,17,FALSE)&gt;0,VLOOKUP($B94,'Multi_Sharpe'!$B$2:$R$139,17,FALSE)," ")</f>
        <v>361</v>
      </c>
    </row>
    <row r="95" ht="15" customHeight="1">
      <c r="A95" t="s" s="10">
        <v>851</v>
      </c>
      <c r="B95" t="s" s="10">
        <v>852</v>
      </c>
      <c r="C95" t="s" s="26">
        <f>IF(VLOOKUP($B95,'Multi_Rent'!$B$2:$R$139,2,FALSE)="","",VLOOKUP($B95,'Multi_Rent'!$B$2:$R$139,2,FALSE))</f>
      </c>
      <c r="D95" t="s" s="26">
        <f>IF(VLOOKUP($B95,'Multi_Sharpe'!$B$2:$R$139,2,FALSE)&gt;0,VLOOKUP($B95,'Multi_Sharpe'!$B$2:$R$139,2,FALSE)," ")</f>
        <v>361</v>
      </c>
      <c r="E95" t="s" s="26">
        <f>IF(VLOOKUP($B95,'Multi_Rent'!$B$2:$R$139,3,FALSE)="","",VLOOKUP($B95,'Multi_Rent'!$B$2:$R$139,3,FALSE))</f>
      </c>
      <c r="F95" t="s" s="26">
        <f>IF(VLOOKUP($B95,'Multi_Sharpe'!$B$2:$R$139,3,FALSE)&gt;0,VLOOKUP($B95,'Multi_Sharpe'!$B$2:$R$139,3,FALSE)," ")</f>
        <v>361</v>
      </c>
      <c r="G95" t="s" s="26">
        <f>IF(VLOOKUP($B95,'Multi_Rent'!$B$2:$R$139,4,FALSE)="","",VLOOKUP($B95,'Multi_Rent'!$B$2:$R$139,4,FALSE))</f>
      </c>
      <c r="H95" t="s" s="26">
        <f>IF(VLOOKUP($B95,'Multi_Sharpe'!$B$2:$R$139,4,FALSE)&gt;0,VLOOKUP($B95,'Multi_Sharpe'!$B$2:$R$139,4,FALSE)," ")</f>
        <v>361</v>
      </c>
      <c r="I95" t="s" s="26">
        <f>IF(VLOOKUP($B95,'Multi_Rent'!$B$2:$R$139,5,FALSE)="","",VLOOKUP($B95,'Multi_Rent'!$B$2:$R$139,5,FALSE))</f>
      </c>
      <c r="J95" t="s" s="26">
        <f>IF(VLOOKUP($B95,'Multi_Sharpe'!$B$2:$R$139,5,FALSE)&gt;0,VLOOKUP($B95,'Multi_Sharpe'!$B$2:$R$139,5,FALSE)," ")</f>
        <v>361</v>
      </c>
      <c r="K95" t="s" s="26">
        <f>IF(VLOOKUP($B95,'Multi_Rent'!$B$2:$R$139,6,FALSE)="","",VLOOKUP($B95,'Multi_Rent'!$B$2:$R$139,6,FALSE))</f>
      </c>
      <c r="L95" t="s" s="26">
        <f>IF(VLOOKUP($B95,'Multi_Sharpe'!$B$2:$R$139,6,FALSE)&gt;0,VLOOKUP($B95,'Multi_Sharpe'!$B$2:$R$139,6,FALSE)," ")</f>
        <v>361</v>
      </c>
      <c r="M95" t="s" s="26">
        <f>IF(VLOOKUP($B95,'Multi_Rent'!$B$2:$R$139,7,FALSE)="","",VLOOKUP($B95,'Multi_Rent'!$B$2:$R$139,7,FALSE))</f>
      </c>
      <c r="N95" t="s" s="26">
        <f>IF(VLOOKUP($B95,'Multi_Sharpe'!$B$2:$R$139,7,FALSE)&gt;0,VLOOKUP($B95,'Multi_Sharpe'!$B$2:$R$139,7,FALSE)," ")</f>
        <v>361</v>
      </c>
      <c r="O95" s="23">
        <f>IF(VLOOKUP($B95,'Multi_Rent'!$B$2:$R$139,8,FALSE)="","",VLOOKUP($B95,'Multi_Rent'!$B$2:$R$139,8,FALSE))</f>
        <v>9.40515553946608</v>
      </c>
      <c r="P95" s="23">
        <f>IF(VLOOKUP($B95,'Multi_Sharpe'!$B$2:$R$139,8,FALSE)&gt;0,VLOOKUP($B95,'Multi_Sharpe'!$B$2:$R$139,8,FALSE)," ")</f>
        <v>0.43884911781712</v>
      </c>
      <c r="Q95" s="23">
        <f>IF(VLOOKUP($B95,'Multi_Rent'!$B$2:$R$139,9,FALSE)="","",VLOOKUP($B95,'Multi_Rent'!$B$2:$R$139,9,FALSE))</f>
        <v>6.77956827115651</v>
      </c>
      <c r="R95" s="23">
        <f>IF(VLOOKUP($B95,'Multi_Sharpe'!$B$2:$R$139,9,FALSE)&gt;0,VLOOKUP($B95,'Multi_Sharpe'!$B$2:$R$139,9,FALSE)," ")</f>
        <v>0.202953980789087</v>
      </c>
      <c r="S95" s="23">
        <f>IF(VLOOKUP($B95,'Multi_Rent'!$B$2:$R$139,10,FALSE)="","",VLOOKUP($B95,'Multi_Rent'!$B$2:$R$139,10,FALSE))</f>
        <v>7.19537681197382</v>
      </c>
      <c r="T95" s="23">
        <f>IF(VLOOKUP($B95,'Multi_Sharpe'!$B$2:$R$139,10,FALSE)&gt;0,VLOOKUP($B95,'Multi_Sharpe'!$B$2:$R$139,10,FALSE)," ")</f>
        <v>0.268356347726847</v>
      </c>
      <c r="U95" s="23">
        <f>IF(VLOOKUP($B95,'Multi_Rent'!$B$2:$R$139,11,FALSE)="","",VLOOKUP($B95,'Multi_Rent'!$B$2:$R$139,11,FALSE))</f>
        <v>7.99938709445323</v>
      </c>
      <c r="V95" s="23">
        <f>IF(VLOOKUP($B95,'Multi_Sharpe'!$B$2:$R$139,11,FALSE)&gt;0,VLOOKUP($B95,'Multi_Sharpe'!$B$2:$R$139,11,FALSE)," ")</f>
        <v>0.358000596252006</v>
      </c>
      <c r="W95" s="23">
        <f>IF(VLOOKUP($B95,'Multi_Rent'!$B$2:$R$139,12,FALSE)="","",VLOOKUP($B95,'Multi_Rent'!$B$2:$R$139,12,FALSE))</f>
        <v>5.83322906211459</v>
      </c>
      <c r="X95" s="23">
        <f>IF(VLOOKUP($B95,'Multi_Sharpe'!$B$2:$R$139,12,FALSE)&gt;0,VLOOKUP($B95,'Multi_Sharpe'!$B$2:$R$139,12,FALSE)," ")</f>
        <v>0.139476109823443</v>
      </c>
      <c r="Y95" s="23">
        <f>IF(VLOOKUP($B95,'Multi_Rent'!$B$2:$R$139,13,FALSE)="","",VLOOKUP($B95,'Multi_Rent'!$B$2:$R$139,13,FALSE))</f>
        <v>1.8532141746012</v>
      </c>
      <c r="Z95" t="s" s="26">
        <f>IF(VLOOKUP($B95,'Multi_Sharpe'!$B$2:$R$139,13,FALSE)&gt;0,VLOOKUP($B95,'Multi_Sharpe'!$B$2:$R$139,13,FALSE)," ")</f>
        <v>361</v>
      </c>
      <c r="AA95" s="23">
        <f>IF(VLOOKUP($B95,'Multi_Rent'!$B$2:$R$139,14,FALSE)="","",VLOOKUP($B95,'Multi_Rent'!$B$2:$R$139,14,FALSE))</f>
        <v>-1.09080011125265</v>
      </c>
      <c r="AB95" t="s" s="26">
        <f>IF(VLOOKUP($B95,'Multi_Sharpe'!$B$2:$R$139,14,FALSE)&gt;0,VLOOKUP($B95,'Multi_Sharpe'!$B$2:$R$139,14,FALSE)," ")</f>
        <v>361</v>
      </c>
      <c r="AC95" s="23">
        <f>IF(VLOOKUP($B95,'Multi_Rent'!$B$2:$R$139,15,FALSE)="","",VLOOKUP($B95,'Multi_Rent'!$B$2:$R$139,15,FALSE))</f>
        <v>-1.77808263827367</v>
      </c>
      <c r="AD95" t="s" s="26">
        <f>IF(VLOOKUP($B95,'Multi_Sharpe'!$B$2:$R$139,15,FALSE)&gt;0,VLOOKUP($B95,'Multi_Sharpe'!$B$2:$R$139,15,FALSE)," ")</f>
        <v>361</v>
      </c>
      <c r="AE95" s="23">
        <f>IF(VLOOKUP($B95,'Multi_Rent'!$B$2:$R$139,16,FALSE)="","",VLOOKUP($B95,'Multi_Rent'!$B$2:$R$139,16,FALSE))</f>
        <v>-0.220117989194679</v>
      </c>
      <c r="AF95" t="s" s="26">
        <f>IF(VLOOKUP($B95,'Multi_Sharpe'!$B$2:$R$139,16,FALSE)&gt;0,VLOOKUP($B95,'Multi_Sharpe'!$B$2:$R$139,16,FALSE)," ")</f>
        <v>361</v>
      </c>
      <c r="AG95" s="23">
        <f>IF(VLOOKUP($B95,'Multi_Rent'!$B$2:$R$139,17,FALSE)="","",VLOOKUP($B95,'Multi_Rent'!$B$2:$R$139,17,FALSE))</f>
        <v>6.18847859545326</v>
      </c>
      <c r="AH95" t="s" s="26">
        <f>IF(VLOOKUP($B95,'Multi_Sharpe'!$B$2:$R$139,17,FALSE)&gt;0,VLOOKUP($B95,'Multi_Sharpe'!$B$2:$R$139,17,FALSE)," ")</f>
        <v>361</v>
      </c>
    </row>
    <row r="96" ht="15" customHeight="1">
      <c r="A96" t="s" s="10">
        <v>853</v>
      </c>
      <c r="B96" t="s" s="10">
        <v>854</v>
      </c>
      <c r="C96" t="s" s="26">
        <f>IF(VLOOKUP($B96,'Multi_Rent'!$B$2:$R$139,2,FALSE)="","",VLOOKUP($B96,'Multi_Rent'!$B$2:$R$139,2,FALSE))</f>
      </c>
      <c r="D96" t="s" s="26">
        <f>IF(VLOOKUP($B96,'Multi_Sharpe'!$B$2:$R$139,2,FALSE)&gt;0,VLOOKUP($B96,'Multi_Sharpe'!$B$2:$R$139,2,FALSE)," ")</f>
        <v>361</v>
      </c>
      <c r="E96" t="s" s="26">
        <f>IF(VLOOKUP($B96,'Multi_Rent'!$B$2:$R$139,3,FALSE)="","",VLOOKUP($B96,'Multi_Rent'!$B$2:$R$139,3,FALSE))</f>
      </c>
      <c r="F96" t="s" s="26">
        <f>IF(VLOOKUP($B96,'Multi_Sharpe'!$B$2:$R$139,3,FALSE)&gt;0,VLOOKUP($B96,'Multi_Sharpe'!$B$2:$R$139,3,FALSE)," ")</f>
        <v>361</v>
      </c>
      <c r="G96" t="s" s="26">
        <f>IF(VLOOKUP($B96,'Multi_Rent'!$B$2:$R$139,4,FALSE)="","",VLOOKUP($B96,'Multi_Rent'!$B$2:$R$139,4,FALSE))</f>
      </c>
      <c r="H96" t="s" s="26">
        <f>IF(VLOOKUP($B96,'Multi_Sharpe'!$B$2:$R$139,4,FALSE)&gt;0,VLOOKUP($B96,'Multi_Sharpe'!$B$2:$R$139,4,FALSE)," ")</f>
        <v>361</v>
      </c>
      <c r="I96" t="s" s="26">
        <f>IF(VLOOKUP($B96,'Multi_Rent'!$B$2:$R$139,5,FALSE)="","",VLOOKUP($B96,'Multi_Rent'!$B$2:$R$139,5,FALSE))</f>
      </c>
      <c r="J96" t="s" s="26">
        <f>IF(VLOOKUP($B96,'Multi_Sharpe'!$B$2:$R$139,5,FALSE)&gt;0,VLOOKUP($B96,'Multi_Sharpe'!$B$2:$R$139,5,FALSE)," ")</f>
        <v>361</v>
      </c>
      <c r="K96" t="s" s="26">
        <f>IF(VLOOKUP($B96,'Multi_Rent'!$B$2:$R$139,6,FALSE)="","",VLOOKUP($B96,'Multi_Rent'!$B$2:$R$139,6,FALSE))</f>
      </c>
      <c r="L96" t="s" s="26">
        <f>IF(VLOOKUP($B96,'Multi_Sharpe'!$B$2:$R$139,6,FALSE)&gt;0,VLOOKUP($B96,'Multi_Sharpe'!$B$2:$R$139,6,FALSE)," ")</f>
        <v>361</v>
      </c>
      <c r="M96" t="s" s="26">
        <f>IF(VLOOKUP($B96,'Multi_Rent'!$B$2:$R$139,7,FALSE)="","",VLOOKUP($B96,'Multi_Rent'!$B$2:$R$139,7,FALSE))</f>
      </c>
      <c r="N96" t="s" s="26">
        <f>IF(VLOOKUP($B96,'Multi_Sharpe'!$B$2:$R$139,7,FALSE)&gt;0,VLOOKUP($B96,'Multi_Sharpe'!$B$2:$R$139,7,FALSE)," ")</f>
        <v>361</v>
      </c>
      <c r="O96" s="23">
        <f>IF(VLOOKUP($B96,'Multi_Rent'!$B$2:$R$139,8,FALSE)="","",VLOOKUP($B96,'Multi_Rent'!$B$2:$R$139,8,FALSE))</f>
        <v>7.83295463516482</v>
      </c>
      <c r="P96" s="23">
        <f>IF(VLOOKUP($B96,'Multi_Sharpe'!$B$2:$R$139,8,FALSE)&gt;0,VLOOKUP($B96,'Multi_Sharpe'!$B$2:$R$139,8,FALSE)," ")</f>
        <v>0.313207296506518</v>
      </c>
      <c r="Q96" s="23">
        <f>IF(VLOOKUP($B96,'Multi_Rent'!$B$2:$R$139,9,FALSE)="","",VLOOKUP($B96,'Multi_Rent'!$B$2:$R$139,9,FALSE))</f>
        <v>6.56007200169695</v>
      </c>
      <c r="R96" s="23">
        <f>IF(VLOOKUP($B96,'Multi_Sharpe'!$B$2:$R$139,9,FALSE)&gt;0,VLOOKUP($B96,'Multi_Sharpe'!$B$2:$R$139,9,FALSE)," ")</f>
        <v>0.212003886308276</v>
      </c>
      <c r="S96" s="23">
        <f>IF(VLOOKUP($B96,'Multi_Rent'!$B$2:$R$139,10,FALSE)="","",VLOOKUP($B96,'Multi_Rent'!$B$2:$R$139,10,FALSE))</f>
        <v>8.56926454855831</v>
      </c>
      <c r="T96" s="23">
        <f>IF(VLOOKUP($B96,'Multi_Sharpe'!$B$2:$R$139,10,FALSE)&gt;0,VLOOKUP($B96,'Multi_Sharpe'!$B$2:$R$139,10,FALSE)," ")</f>
        <v>0.468785053707192</v>
      </c>
      <c r="U96" s="23">
        <f>IF(VLOOKUP($B96,'Multi_Rent'!$B$2:$R$139,11,FALSE)="","",VLOOKUP($B96,'Multi_Rent'!$B$2:$R$139,11,FALSE))</f>
        <v>5.85805346205666</v>
      </c>
      <c r="V96" s="23">
        <f>IF(VLOOKUP($B96,'Multi_Sharpe'!$B$2:$R$139,11,FALSE)&gt;0,VLOOKUP($B96,'Multi_Sharpe'!$B$2:$R$139,11,FALSE)," ")</f>
        <v>0.178700478161083</v>
      </c>
      <c r="W96" s="23">
        <f>IF(VLOOKUP($B96,'Multi_Rent'!$B$2:$R$139,12,FALSE)="","",VLOOKUP($B96,'Multi_Rent'!$B$2:$R$139,12,FALSE))</f>
        <v>4.22838555048137</v>
      </c>
      <c r="X96" t="s" s="26">
        <f>IF(VLOOKUP($B96,'Multi_Sharpe'!$B$2:$R$139,12,FALSE)&gt;0,VLOOKUP($B96,'Multi_Sharpe'!$B$2:$R$139,12,FALSE)," ")</f>
        <v>361</v>
      </c>
      <c r="Y96" s="23">
        <f>IF(VLOOKUP($B96,'Multi_Rent'!$B$2:$R$139,13,FALSE)="","",VLOOKUP($B96,'Multi_Rent'!$B$2:$R$139,13,FALSE))</f>
        <v>4.1157345705491</v>
      </c>
      <c r="Z96" t="s" s="26">
        <f>IF(VLOOKUP($B96,'Multi_Sharpe'!$B$2:$R$139,13,FALSE)&gt;0,VLOOKUP($B96,'Multi_Sharpe'!$B$2:$R$139,13,FALSE)," ")</f>
        <v>361</v>
      </c>
      <c r="AA96" s="23">
        <f>IF(VLOOKUP($B96,'Multi_Rent'!$B$2:$R$139,14,FALSE)="","",VLOOKUP($B96,'Multi_Rent'!$B$2:$R$139,14,FALSE))</f>
        <v>2.91352696548792</v>
      </c>
      <c r="AB96" t="s" s="26">
        <f>IF(VLOOKUP($B96,'Multi_Sharpe'!$B$2:$R$139,14,FALSE)&gt;0,VLOOKUP($B96,'Multi_Sharpe'!$B$2:$R$139,14,FALSE)," ")</f>
        <v>361</v>
      </c>
      <c r="AC96" s="23">
        <f>IF(VLOOKUP($B96,'Multi_Rent'!$B$2:$R$139,15,FALSE)="","",VLOOKUP($B96,'Multi_Rent'!$B$2:$R$139,15,FALSE))</f>
        <v>4.5572600323549</v>
      </c>
      <c r="AD96" t="s" s="26">
        <f>IF(VLOOKUP($B96,'Multi_Sharpe'!$B$2:$R$139,15,FALSE)&gt;0,VLOOKUP($B96,'Multi_Sharpe'!$B$2:$R$139,15,FALSE)," ")</f>
        <v>361</v>
      </c>
      <c r="AE96" s="23">
        <f>IF(VLOOKUP($B96,'Multi_Rent'!$B$2:$R$139,16,FALSE)="","",VLOOKUP($B96,'Multi_Rent'!$B$2:$R$139,16,FALSE))</f>
        <v>4.24992682864989</v>
      </c>
      <c r="AF96" t="s" s="26">
        <f>IF(VLOOKUP($B96,'Multi_Sharpe'!$B$2:$R$139,16,FALSE)&gt;0,VLOOKUP($B96,'Multi_Sharpe'!$B$2:$R$139,16,FALSE)," ")</f>
        <v>361</v>
      </c>
      <c r="AG96" s="23">
        <f>IF(VLOOKUP($B96,'Multi_Rent'!$B$2:$R$139,17,FALSE)="","",VLOOKUP($B96,'Multi_Rent'!$B$2:$R$139,17,FALSE))</f>
        <v>8.887298954586379</v>
      </c>
      <c r="AH96" s="23">
        <f>IF(VLOOKUP($B96,'Multi_Sharpe'!$B$2:$R$139,17,FALSE)&gt;0,VLOOKUP($B96,'Multi_Sharpe'!$B$2:$R$139,17,FALSE)," ")</f>
        <v>0.261640966328509</v>
      </c>
    </row>
    <row r="97" ht="15" customHeight="1">
      <c r="A97" t="s" s="10">
        <v>855</v>
      </c>
      <c r="B97" t="s" s="10">
        <v>856</v>
      </c>
      <c r="C97" t="s" s="26">
        <f>IF(VLOOKUP($B97,'Multi_Rent'!$B$2:$R$139,2,FALSE)="","",VLOOKUP($B97,'Multi_Rent'!$B$2:$R$139,2,FALSE))</f>
      </c>
      <c r="D97" t="s" s="26">
        <f>IF(VLOOKUP($B97,'Multi_Sharpe'!$B$2:$R$139,2,FALSE)&gt;0,VLOOKUP($B97,'Multi_Sharpe'!$B$2:$R$139,2,FALSE)," ")</f>
        <v>361</v>
      </c>
      <c r="E97" t="s" s="26">
        <f>IF(VLOOKUP($B97,'Multi_Rent'!$B$2:$R$139,3,FALSE)="","",VLOOKUP($B97,'Multi_Rent'!$B$2:$R$139,3,FALSE))</f>
      </c>
      <c r="F97" t="s" s="26">
        <f>IF(VLOOKUP($B97,'Multi_Sharpe'!$B$2:$R$139,3,FALSE)&gt;0,VLOOKUP($B97,'Multi_Sharpe'!$B$2:$R$139,3,FALSE)," ")</f>
        <v>361</v>
      </c>
      <c r="G97" t="s" s="26">
        <f>IF(VLOOKUP($B97,'Multi_Rent'!$B$2:$R$139,4,FALSE)="","",VLOOKUP($B97,'Multi_Rent'!$B$2:$R$139,4,FALSE))</f>
      </c>
      <c r="H97" t="s" s="26">
        <f>IF(VLOOKUP($B97,'Multi_Sharpe'!$B$2:$R$139,4,FALSE)&gt;0,VLOOKUP($B97,'Multi_Sharpe'!$B$2:$R$139,4,FALSE)," ")</f>
        <v>361</v>
      </c>
      <c r="I97" t="s" s="26">
        <f>IF(VLOOKUP($B97,'Multi_Rent'!$B$2:$R$139,5,FALSE)="","",VLOOKUP($B97,'Multi_Rent'!$B$2:$R$139,5,FALSE))</f>
      </c>
      <c r="J97" t="s" s="26">
        <f>IF(VLOOKUP($B97,'Multi_Sharpe'!$B$2:$R$139,5,FALSE)&gt;0,VLOOKUP($B97,'Multi_Sharpe'!$B$2:$R$139,5,FALSE)," ")</f>
        <v>361</v>
      </c>
      <c r="K97" t="s" s="26">
        <f>IF(VLOOKUP($B97,'Multi_Rent'!$B$2:$R$139,6,FALSE)="","",VLOOKUP($B97,'Multi_Rent'!$B$2:$R$139,6,FALSE))</f>
      </c>
      <c r="L97" t="s" s="26">
        <f>IF(VLOOKUP($B97,'Multi_Sharpe'!$B$2:$R$139,6,FALSE)&gt;0,VLOOKUP($B97,'Multi_Sharpe'!$B$2:$R$139,6,FALSE)," ")</f>
        <v>361</v>
      </c>
      <c r="M97" t="s" s="26">
        <f>IF(VLOOKUP($B97,'Multi_Rent'!$B$2:$R$139,7,FALSE)="","",VLOOKUP($B97,'Multi_Rent'!$B$2:$R$139,7,FALSE))</f>
      </c>
      <c r="N97" t="s" s="26">
        <f>IF(VLOOKUP($B97,'Multi_Sharpe'!$B$2:$R$139,7,FALSE)&gt;0,VLOOKUP($B97,'Multi_Sharpe'!$B$2:$R$139,7,FALSE)," ")</f>
        <v>361</v>
      </c>
      <c r="O97" s="23">
        <f>IF(VLOOKUP($B97,'Multi_Rent'!$B$2:$R$139,8,FALSE)="","",VLOOKUP($B97,'Multi_Rent'!$B$2:$R$139,8,FALSE))</f>
        <v>3.50199159377496</v>
      </c>
      <c r="P97" t="s" s="26">
        <f>IF(VLOOKUP($B97,'Multi_Sharpe'!$B$2:$R$139,8,FALSE)&gt;0,VLOOKUP($B97,'Multi_Sharpe'!$B$2:$R$139,8,FALSE)," ")</f>
        <v>361</v>
      </c>
      <c r="Q97" s="23">
        <f>IF(VLOOKUP($B97,'Multi_Rent'!$B$2:$R$139,9,FALSE)="","",VLOOKUP($B97,'Multi_Rent'!$B$2:$R$139,9,FALSE))</f>
        <v>2.04089893512258</v>
      </c>
      <c r="R97" t="s" s="26">
        <f>IF(VLOOKUP($B97,'Multi_Sharpe'!$B$2:$R$139,9,FALSE)&gt;0,VLOOKUP($B97,'Multi_Sharpe'!$B$2:$R$139,9,FALSE)," ")</f>
        <v>361</v>
      </c>
      <c r="S97" s="23">
        <f>IF(VLOOKUP($B97,'Multi_Rent'!$B$2:$R$139,10,FALSE)="","",VLOOKUP($B97,'Multi_Rent'!$B$2:$R$139,10,FALSE))</f>
        <v>3.40625059949073</v>
      </c>
      <c r="T97" t="s" s="26">
        <f>IF(VLOOKUP($B97,'Multi_Sharpe'!$B$2:$R$139,10,FALSE)&gt;0,VLOOKUP($B97,'Multi_Sharpe'!$B$2:$R$139,10,FALSE)," ")</f>
        <v>361</v>
      </c>
      <c r="U97" s="23">
        <f>IF(VLOOKUP($B97,'Multi_Rent'!$B$2:$R$139,11,FALSE)="","",VLOOKUP($B97,'Multi_Rent'!$B$2:$R$139,11,FALSE))</f>
        <v>3.76200806870812</v>
      </c>
      <c r="V97" t="s" s="26">
        <f>IF(VLOOKUP($B97,'Multi_Sharpe'!$B$2:$R$139,11,FALSE)&gt;0,VLOOKUP($B97,'Multi_Sharpe'!$B$2:$R$139,11,FALSE)," ")</f>
        <v>361</v>
      </c>
      <c r="W97" s="23">
        <f>IF(VLOOKUP($B97,'Multi_Rent'!$B$2:$R$139,12,FALSE)="","",VLOOKUP($B97,'Multi_Rent'!$B$2:$R$139,12,FALSE))</f>
        <v>6.32187680108955</v>
      </c>
      <c r="X97" s="23">
        <f>IF(VLOOKUP($B97,'Multi_Sharpe'!$B$2:$R$139,12,FALSE)&gt;0,VLOOKUP($B97,'Multi_Sharpe'!$B$2:$R$139,12,FALSE)," ")</f>
        <v>0.364658466570114</v>
      </c>
      <c r="Y97" s="23">
        <f>IF(VLOOKUP($B97,'Multi_Rent'!$B$2:$R$139,13,FALSE)="","",VLOOKUP($B97,'Multi_Rent'!$B$2:$R$139,13,FALSE))</f>
        <v>8.802284325590559</v>
      </c>
      <c r="Z97" s="23">
        <f>IF(VLOOKUP($B97,'Multi_Sharpe'!$B$2:$R$139,13,FALSE)&gt;0,VLOOKUP($B97,'Multi_Sharpe'!$B$2:$R$139,13,FALSE)," ")</f>
        <v>0.688813537954071</v>
      </c>
      <c r="AA97" s="23">
        <f>IF(VLOOKUP($B97,'Multi_Rent'!$B$2:$R$139,14,FALSE)="","",VLOOKUP($B97,'Multi_Rent'!$B$2:$R$139,14,FALSE))</f>
        <v>10.5220883862731</v>
      </c>
      <c r="AB97" s="23">
        <f>IF(VLOOKUP($B97,'Multi_Sharpe'!$B$2:$R$139,14,FALSE)&gt;0,VLOOKUP($B97,'Multi_Sharpe'!$B$2:$R$139,14,FALSE)," ")</f>
        <v>0.872117416232349</v>
      </c>
      <c r="AC97" s="23">
        <f>IF(VLOOKUP($B97,'Multi_Rent'!$B$2:$R$139,15,FALSE)="","",VLOOKUP($B97,'Multi_Rent'!$B$2:$R$139,15,FALSE))</f>
        <v>13.1019196243203</v>
      </c>
      <c r="AD97" s="23">
        <f>IF(VLOOKUP($B97,'Multi_Sharpe'!$B$2:$R$139,15,FALSE)&gt;0,VLOOKUP($B97,'Multi_Sharpe'!$B$2:$R$139,15,FALSE)," ")</f>
        <v>1.21592123115705</v>
      </c>
      <c r="AE97" s="23">
        <f>IF(VLOOKUP($B97,'Multi_Rent'!$B$2:$R$139,16,FALSE)="","",VLOOKUP($B97,'Multi_Rent'!$B$2:$R$139,16,FALSE))</f>
        <v>13.9474318255828</v>
      </c>
      <c r="AF97" s="23">
        <f>IF(VLOOKUP($B97,'Multi_Sharpe'!$B$2:$R$139,16,FALSE)&gt;0,VLOOKUP($B97,'Multi_Sharpe'!$B$2:$R$139,16,FALSE)," ")</f>
        <v>1.24017377376576</v>
      </c>
      <c r="AG97" s="23">
        <f>IF(VLOOKUP($B97,'Multi_Rent'!$B$2:$R$139,17,FALSE)="","",VLOOKUP($B97,'Multi_Rent'!$B$2:$R$139,17,FALSE))</f>
        <v>17.4496610341079</v>
      </c>
      <c r="AH97" s="23">
        <f>IF(VLOOKUP($B97,'Multi_Sharpe'!$B$2:$R$139,17,FALSE)&gt;0,VLOOKUP($B97,'Multi_Sharpe'!$B$2:$R$139,17,FALSE)," ")</f>
        <v>1.87327500235557</v>
      </c>
    </row>
    <row r="98" ht="15" customHeight="1">
      <c r="A98" t="s" s="10">
        <v>857</v>
      </c>
      <c r="B98" t="s" s="10">
        <v>858</v>
      </c>
      <c r="C98" t="s" s="26">
        <f>IF(VLOOKUP($B98,'Multi_Rent'!$B$2:$R$139,2,FALSE)="","",VLOOKUP($B98,'Multi_Rent'!$B$2:$R$139,2,FALSE))</f>
      </c>
      <c r="D98" t="s" s="26">
        <f>IF(VLOOKUP($B98,'Multi_Sharpe'!$B$2:$R$139,2,FALSE)&gt;0,VLOOKUP($B98,'Multi_Sharpe'!$B$2:$R$139,2,FALSE)," ")</f>
        <v>361</v>
      </c>
      <c r="E98" t="s" s="26">
        <f>IF(VLOOKUP($B98,'Multi_Rent'!$B$2:$R$139,3,FALSE)="","",VLOOKUP($B98,'Multi_Rent'!$B$2:$R$139,3,FALSE))</f>
      </c>
      <c r="F98" t="s" s="26">
        <f>IF(VLOOKUP($B98,'Multi_Sharpe'!$B$2:$R$139,3,FALSE)&gt;0,VLOOKUP($B98,'Multi_Sharpe'!$B$2:$R$139,3,FALSE)," ")</f>
        <v>361</v>
      </c>
      <c r="G98" t="s" s="26">
        <f>IF(VLOOKUP($B98,'Multi_Rent'!$B$2:$R$139,4,FALSE)="","",VLOOKUP($B98,'Multi_Rent'!$B$2:$R$139,4,FALSE))</f>
      </c>
      <c r="H98" t="s" s="26">
        <f>IF(VLOOKUP($B98,'Multi_Sharpe'!$B$2:$R$139,4,FALSE)&gt;0,VLOOKUP($B98,'Multi_Sharpe'!$B$2:$R$139,4,FALSE)," ")</f>
        <v>361</v>
      </c>
      <c r="I98" t="s" s="26">
        <f>IF(VLOOKUP($B98,'Multi_Rent'!$B$2:$R$139,5,FALSE)="","",VLOOKUP($B98,'Multi_Rent'!$B$2:$R$139,5,FALSE))</f>
      </c>
      <c r="J98" t="s" s="26">
        <f>IF(VLOOKUP($B98,'Multi_Sharpe'!$B$2:$R$139,5,FALSE)&gt;0,VLOOKUP($B98,'Multi_Sharpe'!$B$2:$R$139,5,FALSE)," ")</f>
        <v>361</v>
      </c>
      <c r="K98" t="s" s="26">
        <f>IF(VLOOKUP($B98,'Multi_Rent'!$B$2:$R$139,6,FALSE)="","",VLOOKUP($B98,'Multi_Rent'!$B$2:$R$139,6,FALSE))</f>
      </c>
      <c r="L98" t="s" s="26">
        <f>IF(VLOOKUP($B98,'Multi_Sharpe'!$B$2:$R$139,6,FALSE)&gt;0,VLOOKUP($B98,'Multi_Sharpe'!$B$2:$R$139,6,FALSE)," ")</f>
        <v>361</v>
      </c>
      <c r="M98" t="s" s="26">
        <f>IF(VLOOKUP($B98,'Multi_Rent'!$B$2:$R$139,7,FALSE)="","",VLOOKUP($B98,'Multi_Rent'!$B$2:$R$139,7,FALSE))</f>
      </c>
      <c r="N98" t="s" s="26">
        <f>IF(VLOOKUP($B98,'Multi_Sharpe'!$B$2:$R$139,7,FALSE)&gt;0,VLOOKUP($B98,'Multi_Sharpe'!$B$2:$R$139,7,FALSE)," ")</f>
        <v>361</v>
      </c>
      <c r="O98" t="s" s="26">
        <f>IF(VLOOKUP($B98,'Multi_Rent'!$B$2:$R$139,8,FALSE)="","",VLOOKUP($B98,'Multi_Rent'!$B$2:$R$139,8,FALSE))</f>
      </c>
      <c r="P98" t="s" s="26">
        <f>IF(VLOOKUP($B98,'Multi_Sharpe'!$B$2:$R$139,8,FALSE)&gt;0,VLOOKUP($B98,'Multi_Sharpe'!$B$2:$R$139,8,FALSE)," ")</f>
        <v>361</v>
      </c>
      <c r="Q98" s="23">
        <f>IF(VLOOKUP($B98,'Multi_Rent'!$B$2:$R$139,9,FALSE)="","",VLOOKUP($B98,'Multi_Rent'!$B$2:$R$139,9,FALSE))</f>
        <v>14.4103962282781</v>
      </c>
      <c r="R98" s="23">
        <f>IF(VLOOKUP($B98,'Multi_Sharpe'!$B$2:$R$139,9,FALSE)&gt;0,VLOOKUP($B98,'Multi_Sharpe'!$B$2:$R$139,9,FALSE)," ")</f>
        <v>1.05305398246293</v>
      </c>
      <c r="S98" s="23">
        <f>IF(VLOOKUP($B98,'Multi_Rent'!$B$2:$R$139,10,FALSE)="","",VLOOKUP($B98,'Multi_Rent'!$B$2:$R$139,10,FALSE))</f>
        <v>14.683790542828</v>
      </c>
      <c r="T98" s="23">
        <f>IF(VLOOKUP($B98,'Multi_Sharpe'!$B$2:$R$139,10,FALSE)&gt;0,VLOOKUP($B98,'Multi_Sharpe'!$B$2:$R$139,10,FALSE)," ")</f>
        <v>1.16131906323506</v>
      </c>
      <c r="U98" s="23">
        <f>IF(VLOOKUP($B98,'Multi_Rent'!$B$2:$R$139,11,FALSE)="","",VLOOKUP($B98,'Multi_Rent'!$B$2:$R$139,11,FALSE))</f>
        <v>17.0439171282095</v>
      </c>
      <c r="V98" s="23">
        <f>IF(VLOOKUP($B98,'Multi_Sharpe'!$B$2:$R$139,11,FALSE)&gt;0,VLOOKUP($B98,'Multi_Sharpe'!$B$2:$R$139,11,FALSE)," ")</f>
        <v>1.53042823692178</v>
      </c>
      <c r="W98" s="23">
        <f>IF(VLOOKUP($B98,'Multi_Rent'!$B$2:$R$139,12,FALSE)="","",VLOOKUP($B98,'Multi_Rent'!$B$2:$R$139,12,FALSE))</f>
        <v>13.7568212425777</v>
      </c>
      <c r="X98" s="23">
        <f>IF(VLOOKUP($B98,'Multi_Sharpe'!$B$2:$R$139,12,FALSE)&gt;0,VLOOKUP($B98,'Multi_Sharpe'!$B$2:$R$139,12,FALSE)," ")</f>
        <v>1.17943633687208</v>
      </c>
      <c r="Y98" s="23">
        <f>IF(VLOOKUP($B98,'Multi_Rent'!$B$2:$R$139,13,FALSE)="","",VLOOKUP($B98,'Multi_Rent'!$B$2:$R$139,13,FALSE))</f>
        <v>11.924627803311</v>
      </c>
      <c r="Z98" s="23">
        <f>IF(VLOOKUP($B98,'Multi_Sharpe'!$B$2:$R$139,13,FALSE)&gt;0,VLOOKUP($B98,'Multi_Sharpe'!$B$2:$R$139,13,FALSE)," ")</f>
        <v>0.9164337608811161</v>
      </c>
      <c r="AA98" s="23">
        <f>IF(VLOOKUP($B98,'Multi_Rent'!$B$2:$R$139,14,FALSE)="","",VLOOKUP($B98,'Multi_Rent'!$B$2:$R$139,14,FALSE))</f>
        <v>10.8961945133909</v>
      </c>
      <c r="AB98" s="23">
        <f>IF(VLOOKUP($B98,'Multi_Sharpe'!$B$2:$R$139,14,FALSE)&gt;0,VLOOKUP($B98,'Multi_Sharpe'!$B$2:$R$139,14,FALSE)," ")</f>
        <v>0.71415020692766</v>
      </c>
      <c r="AC98" s="23">
        <f>IF(VLOOKUP($B98,'Multi_Rent'!$B$2:$R$139,15,FALSE)="","",VLOOKUP($B98,'Multi_Rent'!$B$2:$R$139,15,FALSE))</f>
        <v>11.8820567620596</v>
      </c>
      <c r="AD98" s="23">
        <f>IF(VLOOKUP($B98,'Multi_Sharpe'!$B$2:$R$139,15,FALSE)&gt;0,VLOOKUP($B98,'Multi_Sharpe'!$B$2:$R$139,15,FALSE)," ")</f>
        <v>0.761055123862901</v>
      </c>
      <c r="AE98" s="23">
        <f>IF(VLOOKUP($B98,'Multi_Rent'!$B$2:$R$139,16,FALSE)="","",VLOOKUP($B98,'Multi_Rent'!$B$2:$R$139,16,FALSE))</f>
        <v>8.16690181996136</v>
      </c>
      <c r="AF98" s="23">
        <f>IF(VLOOKUP($B98,'Multi_Sharpe'!$B$2:$R$139,16,FALSE)&gt;0,VLOOKUP($B98,'Multi_Sharpe'!$B$2:$R$139,16,FALSE)," ")</f>
        <v>0.238259090991843</v>
      </c>
      <c r="AG98" s="23">
        <f>IF(VLOOKUP($B98,'Multi_Rent'!$B$2:$R$139,17,FALSE)="","",VLOOKUP($B98,'Multi_Rent'!$B$2:$R$139,17,FALSE))</f>
        <v>9.70192790506141</v>
      </c>
      <c r="AH98" s="23">
        <f>IF(VLOOKUP($B98,'Multi_Sharpe'!$B$2:$R$139,17,FALSE)&gt;0,VLOOKUP($B98,'Multi_Sharpe'!$B$2:$R$139,17,FALSE)," ")</f>
        <v>0.402275453466006</v>
      </c>
    </row>
    <row r="99" ht="15" customHeight="1">
      <c r="A99" t="s" s="10">
        <v>859</v>
      </c>
      <c r="B99" t="s" s="10">
        <v>860</v>
      </c>
      <c r="C99" t="s" s="26">
        <f>IF(VLOOKUP($B99,'Multi_Rent'!$B$2:$R$139,2,FALSE)="","",VLOOKUP($B99,'Multi_Rent'!$B$2:$R$139,2,FALSE))</f>
      </c>
      <c r="D99" t="s" s="26">
        <f>IF(VLOOKUP($B99,'Multi_Sharpe'!$B$2:$R$139,2,FALSE)&gt;0,VLOOKUP($B99,'Multi_Sharpe'!$B$2:$R$139,2,FALSE)," ")</f>
        <v>361</v>
      </c>
      <c r="E99" t="s" s="26">
        <f>IF(VLOOKUP($B99,'Multi_Rent'!$B$2:$R$139,3,FALSE)="","",VLOOKUP($B99,'Multi_Rent'!$B$2:$R$139,3,FALSE))</f>
      </c>
      <c r="F99" t="s" s="26">
        <f>IF(VLOOKUP($B99,'Multi_Sharpe'!$B$2:$R$139,3,FALSE)&gt;0,VLOOKUP($B99,'Multi_Sharpe'!$B$2:$R$139,3,FALSE)," ")</f>
        <v>361</v>
      </c>
      <c r="G99" t="s" s="26">
        <f>IF(VLOOKUP($B99,'Multi_Rent'!$B$2:$R$139,4,FALSE)="","",VLOOKUP($B99,'Multi_Rent'!$B$2:$R$139,4,FALSE))</f>
      </c>
      <c r="H99" t="s" s="26">
        <f>IF(VLOOKUP($B99,'Multi_Sharpe'!$B$2:$R$139,4,FALSE)&gt;0,VLOOKUP($B99,'Multi_Sharpe'!$B$2:$R$139,4,FALSE)," ")</f>
        <v>361</v>
      </c>
      <c r="I99" t="s" s="26">
        <f>IF(VLOOKUP($B99,'Multi_Rent'!$B$2:$R$139,5,FALSE)="","",VLOOKUP($B99,'Multi_Rent'!$B$2:$R$139,5,FALSE))</f>
      </c>
      <c r="J99" t="s" s="26">
        <f>IF(VLOOKUP($B99,'Multi_Sharpe'!$B$2:$R$139,5,FALSE)&gt;0,VLOOKUP($B99,'Multi_Sharpe'!$B$2:$R$139,5,FALSE)," ")</f>
        <v>361</v>
      </c>
      <c r="K99" t="s" s="26">
        <f>IF(VLOOKUP($B99,'Multi_Rent'!$B$2:$R$139,6,FALSE)="","",VLOOKUP($B99,'Multi_Rent'!$B$2:$R$139,6,FALSE))</f>
      </c>
      <c r="L99" t="s" s="26">
        <f>IF(VLOOKUP($B99,'Multi_Sharpe'!$B$2:$R$139,6,FALSE)&gt;0,VLOOKUP($B99,'Multi_Sharpe'!$B$2:$R$139,6,FALSE)," ")</f>
        <v>361</v>
      </c>
      <c r="M99" t="s" s="26">
        <f>IF(VLOOKUP($B99,'Multi_Rent'!$B$2:$R$139,7,FALSE)="","",VLOOKUP($B99,'Multi_Rent'!$B$2:$R$139,7,FALSE))</f>
      </c>
      <c r="N99" t="s" s="26">
        <f>IF(VLOOKUP($B99,'Multi_Sharpe'!$B$2:$R$139,7,FALSE)&gt;0,VLOOKUP($B99,'Multi_Sharpe'!$B$2:$R$139,7,FALSE)," ")</f>
        <v>361</v>
      </c>
      <c r="O99" t="s" s="26">
        <f>IF(VLOOKUP($B99,'Multi_Rent'!$B$2:$R$139,8,FALSE)="","",VLOOKUP($B99,'Multi_Rent'!$B$2:$R$139,8,FALSE))</f>
      </c>
      <c r="P99" t="s" s="26">
        <f>IF(VLOOKUP($B99,'Multi_Sharpe'!$B$2:$R$139,8,FALSE)&gt;0,VLOOKUP($B99,'Multi_Sharpe'!$B$2:$R$139,8,FALSE)," ")</f>
        <v>361</v>
      </c>
      <c r="Q99" s="23">
        <f>IF(VLOOKUP($B99,'Multi_Rent'!$B$2:$R$139,9,FALSE)="","",VLOOKUP($B99,'Multi_Rent'!$B$2:$R$139,9,FALSE))</f>
        <v>8.695086560924659</v>
      </c>
      <c r="R99" s="23">
        <f>IF(VLOOKUP($B99,'Multi_Sharpe'!$B$2:$R$139,9,FALSE)&gt;0,VLOOKUP($B99,'Multi_Sharpe'!$B$2:$R$139,9,FALSE)," ")</f>
        <v>0.815604230172675</v>
      </c>
      <c r="S99" s="23">
        <f>IF(VLOOKUP($B99,'Multi_Rent'!$B$2:$R$139,10,FALSE)="","",VLOOKUP($B99,'Multi_Rent'!$B$2:$R$139,10,FALSE))</f>
        <v>9.20078754954667</v>
      </c>
      <c r="T99" s="23">
        <f>IF(VLOOKUP($B99,'Multi_Sharpe'!$B$2:$R$139,10,FALSE)&gt;0,VLOOKUP($B99,'Multi_Sharpe'!$B$2:$R$139,10,FALSE)," ")</f>
        <v>0.98172992097226</v>
      </c>
      <c r="U99" s="23">
        <f>IF(VLOOKUP($B99,'Multi_Rent'!$B$2:$R$139,11,FALSE)="","",VLOOKUP($B99,'Multi_Rent'!$B$2:$R$139,11,FALSE))</f>
        <v>8.11859832475661</v>
      </c>
      <c r="V99" s="23">
        <f>IF(VLOOKUP($B99,'Multi_Sharpe'!$B$2:$R$139,11,FALSE)&gt;0,VLOOKUP($B99,'Multi_Sharpe'!$B$2:$R$139,11,FALSE)," ")</f>
        <v>0.753407863777121</v>
      </c>
      <c r="W99" s="23">
        <f>IF(VLOOKUP($B99,'Multi_Rent'!$B$2:$R$139,12,FALSE)="","",VLOOKUP($B99,'Multi_Rent'!$B$2:$R$139,12,FALSE))</f>
        <v>6.7670358446239</v>
      </c>
      <c r="X99" s="23">
        <f>IF(VLOOKUP($B99,'Multi_Sharpe'!$B$2:$R$139,12,FALSE)&gt;0,VLOOKUP($B99,'Multi_Sharpe'!$B$2:$R$139,12,FALSE)," ")</f>
        <v>0.463242925504301</v>
      </c>
      <c r="Y99" s="23">
        <f>IF(VLOOKUP($B99,'Multi_Rent'!$B$2:$R$139,13,FALSE)="","",VLOOKUP($B99,'Multi_Rent'!$B$2:$R$139,13,FALSE))</f>
        <v>8.18315639212379</v>
      </c>
      <c r="Z99" s="23">
        <f>IF(VLOOKUP($B99,'Multi_Sharpe'!$B$2:$R$139,13,FALSE)&gt;0,VLOOKUP($B99,'Multi_Sharpe'!$B$2:$R$139,13,FALSE)," ")</f>
        <v>0.668064767492441</v>
      </c>
      <c r="AA99" s="23">
        <f>IF(VLOOKUP($B99,'Multi_Rent'!$B$2:$R$139,14,FALSE)="","",VLOOKUP($B99,'Multi_Rent'!$B$2:$R$139,14,FALSE))</f>
        <v>7.26768467742533</v>
      </c>
      <c r="AB99" s="23">
        <f>IF(VLOOKUP($B99,'Multi_Sharpe'!$B$2:$R$139,14,FALSE)&gt;0,VLOOKUP($B99,'Multi_Sharpe'!$B$2:$R$139,14,FALSE)," ")</f>
        <v>0.399242809771293</v>
      </c>
      <c r="AC99" s="23">
        <f>IF(VLOOKUP($B99,'Multi_Rent'!$B$2:$R$139,15,FALSE)="","",VLOOKUP($B99,'Multi_Rent'!$B$2:$R$139,15,FALSE))</f>
        <v>7.76050618904573</v>
      </c>
      <c r="AD99" s="23">
        <f>IF(VLOOKUP($B99,'Multi_Sharpe'!$B$2:$R$139,15,FALSE)&gt;0,VLOOKUP($B99,'Multi_Sharpe'!$B$2:$R$139,15,FALSE)," ")</f>
        <v>0.372466496736264</v>
      </c>
      <c r="AE99" s="23">
        <f>IF(VLOOKUP($B99,'Multi_Rent'!$B$2:$R$139,16,FALSE)="","",VLOOKUP($B99,'Multi_Rent'!$B$2:$R$139,16,FALSE))</f>
        <v>6.19662859410899</v>
      </c>
      <c r="AF99" t="s" s="26">
        <f>IF(VLOOKUP($B99,'Multi_Sharpe'!$B$2:$R$139,16,FALSE)&gt;0,VLOOKUP($B99,'Multi_Sharpe'!$B$2:$R$139,16,FALSE)," ")</f>
        <v>361</v>
      </c>
      <c r="AG99" s="23">
        <f>IF(VLOOKUP($B99,'Multi_Rent'!$B$2:$R$139,17,FALSE)="","",VLOOKUP($B99,'Multi_Rent'!$B$2:$R$139,17,FALSE))</f>
        <v>3.6727534809373</v>
      </c>
      <c r="AH99" t="s" s="26">
        <f>IF(VLOOKUP($B99,'Multi_Sharpe'!$B$2:$R$139,17,FALSE)&gt;0,VLOOKUP($B99,'Multi_Sharpe'!$B$2:$R$139,17,FALSE)," ")</f>
        <v>361</v>
      </c>
    </row>
    <row r="100" ht="15" customHeight="1">
      <c r="A100" t="s" s="10">
        <v>861</v>
      </c>
      <c r="B100" t="s" s="10">
        <v>862</v>
      </c>
      <c r="C100" t="s" s="26">
        <f>IF(VLOOKUP($B100,'Multi_Rent'!$B$2:$R$139,2,FALSE)="","",VLOOKUP($B100,'Multi_Rent'!$B$2:$R$139,2,FALSE))</f>
      </c>
      <c r="D100" t="s" s="26">
        <f>IF(VLOOKUP($B100,'Multi_Sharpe'!$B$2:$R$139,2,FALSE)&gt;0,VLOOKUP($B100,'Multi_Sharpe'!$B$2:$R$139,2,FALSE)," ")</f>
        <v>361</v>
      </c>
      <c r="E100" t="s" s="26">
        <f>IF(VLOOKUP($B100,'Multi_Rent'!$B$2:$R$139,3,FALSE)="","",VLOOKUP($B100,'Multi_Rent'!$B$2:$R$139,3,FALSE))</f>
      </c>
      <c r="F100" t="s" s="26">
        <f>IF(VLOOKUP($B100,'Multi_Sharpe'!$B$2:$R$139,3,FALSE)&gt;0,VLOOKUP($B100,'Multi_Sharpe'!$B$2:$R$139,3,FALSE)," ")</f>
        <v>361</v>
      </c>
      <c r="G100" t="s" s="26">
        <f>IF(VLOOKUP($B100,'Multi_Rent'!$B$2:$R$139,4,FALSE)="","",VLOOKUP($B100,'Multi_Rent'!$B$2:$R$139,4,FALSE))</f>
      </c>
      <c r="H100" t="s" s="26">
        <f>IF(VLOOKUP($B100,'Multi_Sharpe'!$B$2:$R$139,4,FALSE)&gt;0,VLOOKUP($B100,'Multi_Sharpe'!$B$2:$R$139,4,FALSE)," ")</f>
        <v>361</v>
      </c>
      <c r="I100" t="s" s="26">
        <f>IF(VLOOKUP($B100,'Multi_Rent'!$B$2:$R$139,5,FALSE)="","",VLOOKUP($B100,'Multi_Rent'!$B$2:$R$139,5,FALSE))</f>
      </c>
      <c r="J100" t="s" s="26">
        <f>IF(VLOOKUP($B100,'Multi_Sharpe'!$B$2:$R$139,5,FALSE)&gt;0,VLOOKUP($B100,'Multi_Sharpe'!$B$2:$R$139,5,FALSE)," ")</f>
        <v>361</v>
      </c>
      <c r="K100" t="s" s="26">
        <f>IF(VLOOKUP($B100,'Multi_Rent'!$B$2:$R$139,6,FALSE)="","",VLOOKUP($B100,'Multi_Rent'!$B$2:$R$139,6,FALSE))</f>
      </c>
      <c r="L100" t="s" s="26">
        <f>IF(VLOOKUP($B100,'Multi_Sharpe'!$B$2:$R$139,6,FALSE)&gt;0,VLOOKUP($B100,'Multi_Sharpe'!$B$2:$R$139,6,FALSE)," ")</f>
        <v>361</v>
      </c>
      <c r="M100" t="s" s="26">
        <f>IF(VLOOKUP($B100,'Multi_Rent'!$B$2:$R$139,7,FALSE)="","",VLOOKUP($B100,'Multi_Rent'!$B$2:$R$139,7,FALSE))</f>
      </c>
      <c r="N100" t="s" s="26">
        <f>IF(VLOOKUP($B100,'Multi_Sharpe'!$B$2:$R$139,7,FALSE)&gt;0,VLOOKUP($B100,'Multi_Sharpe'!$B$2:$R$139,7,FALSE)," ")</f>
        <v>361</v>
      </c>
      <c r="O100" t="s" s="26">
        <f>IF(VLOOKUP($B100,'Multi_Rent'!$B$2:$R$139,8,FALSE)="","",VLOOKUP($B100,'Multi_Rent'!$B$2:$R$139,8,FALSE))</f>
      </c>
      <c r="P100" t="s" s="26">
        <f>IF(VLOOKUP($B100,'Multi_Sharpe'!$B$2:$R$139,8,FALSE)&gt;0,VLOOKUP($B100,'Multi_Sharpe'!$B$2:$R$139,8,FALSE)," ")</f>
        <v>361</v>
      </c>
      <c r="Q100" s="23">
        <f>IF(VLOOKUP($B100,'Multi_Rent'!$B$2:$R$139,9,FALSE)="","",VLOOKUP($B100,'Multi_Rent'!$B$2:$R$139,9,FALSE))</f>
        <v>7.03139905177972</v>
      </c>
      <c r="R100" s="23">
        <f>IF(VLOOKUP($B100,'Multi_Sharpe'!$B$2:$R$139,9,FALSE)&gt;0,VLOOKUP($B100,'Multi_Sharpe'!$B$2:$R$139,9,FALSE)," ")</f>
        <v>0.46040726231814</v>
      </c>
      <c r="S100" s="23">
        <f>IF(VLOOKUP($B100,'Multi_Rent'!$B$2:$R$139,10,FALSE)="","",VLOOKUP($B100,'Multi_Rent'!$B$2:$R$139,10,FALSE))</f>
        <v>9.560293824993259</v>
      </c>
      <c r="T100" s="23">
        <f>IF(VLOOKUP($B100,'Multi_Sharpe'!$B$2:$R$139,10,FALSE)&gt;0,VLOOKUP($B100,'Multi_Sharpe'!$B$2:$R$139,10,FALSE)," ")</f>
        <v>1.19367873573828</v>
      </c>
      <c r="U100" s="23">
        <f>IF(VLOOKUP($B100,'Multi_Rent'!$B$2:$R$139,11,FALSE)="","",VLOOKUP($B100,'Multi_Rent'!$B$2:$R$139,11,FALSE))</f>
        <v>9.31202314634119</v>
      </c>
      <c r="V100" s="23">
        <f>IF(VLOOKUP($B100,'Multi_Sharpe'!$B$2:$R$139,11,FALSE)&gt;0,VLOOKUP($B100,'Multi_Sharpe'!$B$2:$R$139,11,FALSE)," ")</f>
        <v>1.09193834559697</v>
      </c>
      <c r="W100" s="23">
        <f>IF(VLOOKUP($B100,'Multi_Rent'!$B$2:$R$139,12,FALSE)="","",VLOOKUP($B100,'Multi_Rent'!$B$2:$R$139,12,FALSE))</f>
        <v>9.36257573626205</v>
      </c>
      <c r="X100" s="23">
        <f>IF(VLOOKUP($B100,'Multi_Sharpe'!$B$2:$R$139,12,FALSE)&gt;0,VLOOKUP($B100,'Multi_Sharpe'!$B$2:$R$139,12,FALSE)," ")</f>
        <v>1.08171825202784</v>
      </c>
      <c r="Y100" s="23">
        <f>IF(VLOOKUP($B100,'Multi_Rent'!$B$2:$R$139,13,FALSE)="","",VLOOKUP($B100,'Multi_Rent'!$B$2:$R$139,13,FALSE))</f>
        <v>11.3973377095381</v>
      </c>
      <c r="Z100" s="23">
        <f>IF(VLOOKUP($B100,'Multi_Sharpe'!$B$2:$R$139,13,FALSE)&gt;0,VLOOKUP($B100,'Multi_Sharpe'!$B$2:$R$139,13,FALSE)," ")</f>
        <v>1.47480805004853</v>
      </c>
      <c r="AA100" s="23">
        <f>IF(VLOOKUP($B100,'Multi_Rent'!$B$2:$R$139,14,FALSE)="","",VLOOKUP($B100,'Multi_Rent'!$B$2:$R$139,14,FALSE))</f>
        <v>12.0080395009808</v>
      </c>
      <c r="AB100" s="23">
        <f>IF(VLOOKUP($B100,'Multi_Sharpe'!$B$2:$R$139,14,FALSE)&gt;0,VLOOKUP($B100,'Multi_Sharpe'!$B$2:$R$139,14,FALSE)," ")</f>
        <v>1.52990773205995</v>
      </c>
      <c r="AC100" s="23">
        <f>IF(VLOOKUP($B100,'Multi_Rent'!$B$2:$R$139,15,FALSE)="","",VLOOKUP($B100,'Multi_Rent'!$B$2:$R$139,15,FALSE))</f>
        <v>12.6639019135552</v>
      </c>
      <c r="AD100" s="23">
        <f>IF(VLOOKUP($B100,'Multi_Sharpe'!$B$2:$R$139,15,FALSE)&gt;0,VLOOKUP($B100,'Multi_Sharpe'!$B$2:$R$139,15,FALSE)," ")</f>
        <v>1.58930920382086</v>
      </c>
      <c r="AE100" s="23">
        <f>IF(VLOOKUP($B100,'Multi_Rent'!$B$2:$R$139,16,FALSE)="","",VLOOKUP($B100,'Multi_Rent'!$B$2:$R$139,16,FALSE))</f>
        <v>11.9563827843085</v>
      </c>
      <c r="AF100" s="23">
        <f>IF(VLOOKUP($B100,'Multi_Sharpe'!$B$2:$R$139,16,FALSE)&gt;0,VLOOKUP($B100,'Multi_Sharpe'!$B$2:$R$139,16,FALSE)," ")</f>
        <v>1.42294352395249</v>
      </c>
      <c r="AG100" s="23">
        <f>IF(VLOOKUP($B100,'Multi_Rent'!$B$2:$R$139,17,FALSE)="","",VLOOKUP($B100,'Multi_Rent'!$B$2:$R$139,17,FALSE))</f>
        <v>11.0133261000462</v>
      </c>
      <c r="AH100" s="23">
        <f>IF(VLOOKUP($B100,'Multi_Sharpe'!$B$2:$R$139,17,FALSE)&gt;0,VLOOKUP($B100,'Multi_Sharpe'!$B$2:$R$139,17,FALSE)," ")</f>
        <v>0.949791117660519</v>
      </c>
    </row>
    <row r="101" ht="15" customHeight="1">
      <c r="A101" t="s" s="10">
        <v>863</v>
      </c>
      <c r="B101" t="s" s="10">
        <v>864</v>
      </c>
      <c r="C101" t="s" s="26">
        <f>IF(VLOOKUP($B101,'Multi_Rent'!$B$2:$R$139,2,FALSE)="","",VLOOKUP($B101,'Multi_Rent'!$B$2:$R$139,2,FALSE))</f>
      </c>
      <c r="D101" t="s" s="26">
        <f>IF(VLOOKUP($B101,'Multi_Sharpe'!$B$2:$R$139,2,FALSE)&gt;0,VLOOKUP($B101,'Multi_Sharpe'!$B$2:$R$139,2,FALSE)," ")</f>
        <v>361</v>
      </c>
      <c r="E101" t="s" s="26">
        <f>IF(VLOOKUP($B101,'Multi_Rent'!$B$2:$R$139,3,FALSE)="","",VLOOKUP($B101,'Multi_Rent'!$B$2:$R$139,3,FALSE))</f>
      </c>
      <c r="F101" t="s" s="26">
        <f>IF(VLOOKUP($B101,'Multi_Sharpe'!$B$2:$R$139,3,FALSE)&gt;0,VLOOKUP($B101,'Multi_Sharpe'!$B$2:$R$139,3,FALSE)," ")</f>
        <v>361</v>
      </c>
      <c r="G101" t="s" s="26">
        <f>IF(VLOOKUP($B101,'Multi_Rent'!$B$2:$R$139,4,FALSE)="","",VLOOKUP($B101,'Multi_Rent'!$B$2:$R$139,4,FALSE))</f>
      </c>
      <c r="H101" t="s" s="26">
        <f>IF(VLOOKUP($B101,'Multi_Sharpe'!$B$2:$R$139,4,FALSE)&gt;0,VLOOKUP($B101,'Multi_Sharpe'!$B$2:$R$139,4,FALSE)," ")</f>
        <v>361</v>
      </c>
      <c r="I101" t="s" s="26">
        <f>IF(VLOOKUP($B101,'Multi_Rent'!$B$2:$R$139,5,FALSE)="","",VLOOKUP($B101,'Multi_Rent'!$B$2:$R$139,5,FALSE))</f>
      </c>
      <c r="J101" t="s" s="26">
        <f>IF(VLOOKUP($B101,'Multi_Sharpe'!$B$2:$R$139,5,FALSE)&gt;0,VLOOKUP($B101,'Multi_Sharpe'!$B$2:$R$139,5,FALSE)," ")</f>
        <v>361</v>
      </c>
      <c r="K101" t="s" s="26">
        <f>IF(VLOOKUP($B101,'Multi_Rent'!$B$2:$R$139,6,FALSE)="","",VLOOKUP($B101,'Multi_Rent'!$B$2:$R$139,6,FALSE))</f>
      </c>
      <c r="L101" t="s" s="26">
        <f>IF(VLOOKUP($B101,'Multi_Sharpe'!$B$2:$R$139,6,FALSE)&gt;0,VLOOKUP($B101,'Multi_Sharpe'!$B$2:$R$139,6,FALSE)," ")</f>
        <v>361</v>
      </c>
      <c r="M101" t="s" s="26">
        <f>IF(VLOOKUP($B101,'Multi_Rent'!$B$2:$R$139,7,FALSE)="","",VLOOKUP($B101,'Multi_Rent'!$B$2:$R$139,7,FALSE))</f>
      </c>
      <c r="N101" t="s" s="26">
        <f>IF(VLOOKUP($B101,'Multi_Sharpe'!$B$2:$R$139,7,FALSE)&gt;0,VLOOKUP($B101,'Multi_Sharpe'!$B$2:$R$139,7,FALSE)," ")</f>
        <v>361</v>
      </c>
      <c r="O101" t="s" s="26">
        <f>IF(VLOOKUP($B101,'Multi_Rent'!$B$2:$R$139,8,FALSE)="","",VLOOKUP($B101,'Multi_Rent'!$B$2:$R$139,8,FALSE))</f>
      </c>
      <c r="P101" t="s" s="26">
        <f>IF(VLOOKUP($B101,'Multi_Sharpe'!$B$2:$R$139,8,FALSE)&gt;0,VLOOKUP($B101,'Multi_Sharpe'!$B$2:$R$139,8,FALSE)," ")</f>
        <v>361</v>
      </c>
      <c r="Q101" s="23">
        <f>IF(VLOOKUP($B101,'Multi_Rent'!$B$2:$R$139,9,FALSE)="","",VLOOKUP($B101,'Multi_Rent'!$B$2:$R$139,9,FALSE))</f>
        <v>3.95598288744248</v>
      </c>
      <c r="R101" t="s" s="26">
        <f>IF(VLOOKUP($B101,'Multi_Sharpe'!$B$2:$R$139,9,FALSE)&gt;0,VLOOKUP($B101,'Multi_Sharpe'!$B$2:$R$139,9,FALSE)," ")</f>
        <v>361</v>
      </c>
      <c r="S101" s="23">
        <f>IF(VLOOKUP($B101,'Multi_Rent'!$B$2:$R$139,10,FALSE)="","",VLOOKUP($B101,'Multi_Rent'!$B$2:$R$139,10,FALSE))</f>
        <v>5.48506457462494</v>
      </c>
      <c r="T101" s="23">
        <f>IF(VLOOKUP($B101,'Multi_Sharpe'!$B$2:$R$139,10,FALSE)&gt;0,VLOOKUP($B101,'Multi_Sharpe'!$B$2:$R$139,10,FALSE)," ")</f>
        <v>0.155360838063298</v>
      </c>
      <c r="U101" s="23">
        <f>IF(VLOOKUP($B101,'Multi_Rent'!$B$2:$R$139,11,FALSE)="","",VLOOKUP($B101,'Multi_Rent'!$B$2:$R$139,11,FALSE))</f>
        <v>4.28257727240722</v>
      </c>
      <c r="V101" s="23">
        <f>IF(VLOOKUP($B101,'Multi_Sharpe'!$B$2:$R$139,11,FALSE)&gt;0,VLOOKUP($B101,'Multi_Sharpe'!$B$2:$R$139,11,FALSE)," ")</f>
        <v>0.00247573178341683</v>
      </c>
      <c r="W101" s="23">
        <f>IF(VLOOKUP($B101,'Multi_Rent'!$B$2:$R$139,12,FALSE)="","",VLOOKUP($B101,'Multi_Rent'!$B$2:$R$139,12,FALSE))</f>
        <v>3.12361393070715</v>
      </c>
      <c r="X101" t="s" s="26">
        <f>IF(VLOOKUP($B101,'Multi_Sharpe'!$B$2:$R$139,12,FALSE)&gt;0,VLOOKUP($B101,'Multi_Sharpe'!$B$2:$R$139,12,FALSE)," ")</f>
        <v>361</v>
      </c>
      <c r="Y101" s="23">
        <f>IF(VLOOKUP($B101,'Multi_Rent'!$B$2:$R$139,13,FALSE)="","",VLOOKUP($B101,'Multi_Rent'!$B$2:$R$139,13,FALSE))</f>
        <v>3.50594522932606</v>
      </c>
      <c r="Z101" t="s" s="26">
        <f>IF(VLOOKUP($B101,'Multi_Sharpe'!$B$2:$R$139,13,FALSE)&gt;0,VLOOKUP($B101,'Multi_Sharpe'!$B$2:$R$139,13,FALSE)," ")</f>
        <v>361</v>
      </c>
      <c r="AA101" s="23">
        <f>IF(VLOOKUP($B101,'Multi_Rent'!$B$2:$R$139,14,FALSE)="","",VLOOKUP($B101,'Multi_Rent'!$B$2:$R$139,14,FALSE))</f>
        <v>3.04918146751556</v>
      </c>
      <c r="AB101" t="s" s="26">
        <f>IF(VLOOKUP($B101,'Multi_Sharpe'!$B$2:$R$139,14,FALSE)&gt;0,VLOOKUP($B101,'Multi_Sharpe'!$B$2:$R$139,14,FALSE)," ")</f>
        <v>361</v>
      </c>
      <c r="AC101" s="23">
        <f>IF(VLOOKUP($B101,'Multi_Rent'!$B$2:$R$139,15,FALSE)="","",VLOOKUP($B101,'Multi_Rent'!$B$2:$R$139,15,FALSE))</f>
        <v>3.2318712185174</v>
      </c>
      <c r="AD101" t="s" s="26">
        <f>IF(VLOOKUP($B101,'Multi_Sharpe'!$B$2:$R$139,15,FALSE)&gt;0,VLOOKUP($B101,'Multi_Sharpe'!$B$2:$R$139,15,FALSE)," ")</f>
        <v>361</v>
      </c>
      <c r="AE101" s="23">
        <f>IF(VLOOKUP($B101,'Multi_Rent'!$B$2:$R$139,16,FALSE)="","",VLOOKUP($B101,'Multi_Rent'!$B$2:$R$139,16,FALSE))</f>
        <v>2.40291000090376</v>
      </c>
      <c r="AF101" t="s" s="26">
        <f>IF(VLOOKUP($B101,'Multi_Sharpe'!$B$2:$R$139,16,FALSE)&gt;0,VLOOKUP($B101,'Multi_Sharpe'!$B$2:$R$139,16,FALSE)," ")</f>
        <v>361</v>
      </c>
      <c r="AG101" s="23">
        <f>IF(VLOOKUP($B101,'Multi_Rent'!$B$2:$R$139,17,FALSE)="","",VLOOKUP($B101,'Multi_Rent'!$B$2:$R$139,17,FALSE))</f>
        <v>6.45476472211222</v>
      </c>
      <c r="AH101" t="s" s="26">
        <f>IF(VLOOKUP($B101,'Multi_Sharpe'!$B$2:$R$139,17,FALSE)&gt;0,VLOOKUP($B101,'Multi_Sharpe'!$B$2:$R$139,17,FALSE)," ")</f>
        <v>361</v>
      </c>
    </row>
    <row r="102" ht="15" customHeight="1">
      <c r="A102" t="s" s="10">
        <v>865</v>
      </c>
      <c r="B102" t="s" s="10">
        <v>866</v>
      </c>
      <c r="C102" t="s" s="26">
        <f>IF(VLOOKUP($B102,'Multi_Rent'!$B$2:$R$139,2,FALSE)="","",VLOOKUP($B102,'Multi_Rent'!$B$2:$R$139,2,FALSE))</f>
      </c>
      <c r="D102" t="s" s="26">
        <f>IF(VLOOKUP($B102,'Multi_Sharpe'!$B$2:$R$139,2,FALSE)&gt;0,VLOOKUP($B102,'Multi_Sharpe'!$B$2:$R$139,2,FALSE)," ")</f>
        <v>361</v>
      </c>
      <c r="E102" t="s" s="26">
        <f>IF(VLOOKUP($B102,'Multi_Rent'!$B$2:$R$139,3,FALSE)="","",VLOOKUP($B102,'Multi_Rent'!$B$2:$R$139,3,FALSE))</f>
      </c>
      <c r="F102" t="s" s="26">
        <f>IF(VLOOKUP($B102,'Multi_Sharpe'!$B$2:$R$139,3,FALSE)&gt;0,VLOOKUP($B102,'Multi_Sharpe'!$B$2:$R$139,3,FALSE)," ")</f>
        <v>361</v>
      </c>
      <c r="G102" t="s" s="26">
        <f>IF(VLOOKUP($B102,'Multi_Rent'!$B$2:$R$139,4,FALSE)="","",VLOOKUP($B102,'Multi_Rent'!$B$2:$R$139,4,FALSE))</f>
      </c>
      <c r="H102" t="s" s="26">
        <f>IF(VLOOKUP($B102,'Multi_Sharpe'!$B$2:$R$139,4,FALSE)&gt;0,VLOOKUP($B102,'Multi_Sharpe'!$B$2:$R$139,4,FALSE)," ")</f>
        <v>361</v>
      </c>
      <c r="I102" t="s" s="26">
        <f>IF(VLOOKUP($B102,'Multi_Rent'!$B$2:$R$139,5,FALSE)="","",VLOOKUP($B102,'Multi_Rent'!$B$2:$R$139,5,FALSE))</f>
      </c>
      <c r="J102" t="s" s="26">
        <f>IF(VLOOKUP($B102,'Multi_Sharpe'!$B$2:$R$139,5,FALSE)&gt;0,VLOOKUP($B102,'Multi_Sharpe'!$B$2:$R$139,5,FALSE)," ")</f>
        <v>361</v>
      </c>
      <c r="K102" t="s" s="26">
        <f>IF(VLOOKUP($B102,'Multi_Rent'!$B$2:$R$139,6,FALSE)="","",VLOOKUP($B102,'Multi_Rent'!$B$2:$R$139,6,FALSE))</f>
      </c>
      <c r="L102" t="s" s="26">
        <f>IF(VLOOKUP($B102,'Multi_Sharpe'!$B$2:$R$139,6,FALSE)&gt;0,VLOOKUP($B102,'Multi_Sharpe'!$B$2:$R$139,6,FALSE)," ")</f>
        <v>361</v>
      </c>
      <c r="M102" t="s" s="26">
        <f>IF(VLOOKUP($B102,'Multi_Rent'!$B$2:$R$139,7,FALSE)="","",VLOOKUP($B102,'Multi_Rent'!$B$2:$R$139,7,FALSE))</f>
      </c>
      <c r="N102" t="s" s="26">
        <f>IF(VLOOKUP($B102,'Multi_Sharpe'!$B$2:$R$139,7,FALSE)&gt;0,VLOOKUP($B102,'Multi_Sharpe'!$B$2:$R$139,7,FALSE)," ")</f>
        <v>361</v>
      </c>
      <c r="O102" t="s" s="26">
        <f>IF(VLOOKUP($B102,'Multi_Rent'!$B$2:$R$139,8,FALSE)="","",VLOOKUP($B102,'Multi_Rent'!$B$2:$R$139,8,FALSE))</f>
      </c>
      <c r="P102" t="s" s="26">
        <f>IF(VLOOKUP($B102,'Multi_Sharpe'!$B$2:$R$139,8,FALSE)&gt;0,VLOOKUP($B102,'Multi_Sharpe'!$B$2:$R$139,8,FALSE)," ")</f>
        <v>361</v>
      </c>
      <c r="Q102" t="s" s="26">
        <f>IF(VLOOKUP($B102,'Multi_Rent'!$B$2:$R$139,9,FALSE)="","",VLOOKUP($B102,'Multi_Rent'!$B$2:$R$139,9,FALSE))</f>
      </c>
      <c r="R102" t="s" s="26">
        <f>IF(VLOOKUP($B102,'Multi_Sharpe'!$B$2:$R$139,9,FALSE)&gt;0,VLOOKUP($B102,'Multi_Sharpe'!$B$2:$R$139,9,FALSE)," ")</f>
        <v>361</v>
      </c>
      <c r="S102" s="23">
        <f>IF(VLOOKUP($B102,'Multi_Rent'!$B$2:$R$139,10,FALSE)="","",VLOOKUP($B102,'Multi_Rent'!$B$2:$R$139,10,FALSE))</f>
        <v>23.9092342887927</v>
      </c>
      <c r="T102" s="23">
        <f>IF(VLOOKUP($B102,'Multi_Sharpe'!$B$2:$R$139,10,FALSE)&gt;0,VLOOKUP($B102,'Multi_Sharpe'!$B$2:$R$139,10,FALSE)," ")</f>
        <v>1.36133048663223</v>
      </c>
      <c r="U102" s="23">
        <f>IF(VLOOKUP($B102,'Multi_Rent'!$B$2:$R$139,11,FALSE)="","",VLOOKUP($B102,'Multi_Rent'!$B$2:$R$139,11,FALSE))</f>
        <v>20.5642039029674</v>
      </c>
      <c r="V102" s="23">
        <f>IF(VLOOKUP($B102,'Multi_Sharpe'!$B$2:$R$139,11,FALSE)&gt;0,VLOOKUP($B102,'Multi_Sharpe'!$B$2:$R$139,11,FALSE)," ")</f>
        <v>1.11904766267076</v>
      </c>
      <c r="W102" s="23">
        <f>IF(VLOOKUP($B102,'Multi_Rent'!$B$2:$R$139,12,FALSE)="","",VLOOKUP($B102,'Multi_Rent'!$B$2:$R$139,12,FALSE))</f>
        <v>14.0020966270645</v>
      </c>
      <c r="X102" s="23">
        <f>IF(VLOOKUP($B102,'Multi_Sharpe'!$B$2:$R$139,12,FALSE)&gt;0,VLOOKUP($B102,'Multi_Sharpe'!$B$2:$R$139,12,FALSE)," ")</f>
        <v>0.656627710319126</v>
      </c>
      <c r="Y102" s="23">
        <f>IF(VLOOKUP($B102,'Multi_Rent'!$B$2:$R$139,13,FALSE)="","",VLOOKUP($B102,'Multi_Rent'!$B$2:$R$139,13,FALSE))</f>
        <v>11.7918354805452</v>
      </c>
      <c r="Z102" s="23">
        <f>IF(VLOOKUP($B102,'Multi_Sharpe'!$B$2:$R$139,13,FALSE)&gt;0,VLOOKUP($B102,'Multi_Sharpe'!$B$2:$R$139,13,FALSE)," ")</f>
        <v>0.509177907089393</v>
      </c>
      <c r="AA102" s="23">
        <f>IF(VLOOKUP($B102,'Multi_Rent'!$B$2:$R$139,14,FALSE)="","",VLOOKUP($B102,'Multi_Rent'!$B$2:$R$139,14,FALSE))</f>
        <v>7.19841572945106</v>
      </c>
      <c r="AB102" s="23">
        <f>IF(VLOOKUP($B102,'Multi_Sharpe'!$B$2:$R$139,14,FALSE)&gt;0,VLOOKUP($B102,'Multi_Sharpe'!$B$2:$R$139,14,FALSE)," ")</f>
        <v>0.141544760443469</v>
      </c>
      <c r="AC102" s="23">
        <f>IF(VLOOKUP($B102,'Multi_Rent'!$B$2:$R$139,15,FALSE)="","",VLOOKUP($B102,'Multi_Rent'!$B$2:$R$139,15,FALSE))</f>
        <v>7.74571319753776</v>
      </c>
      <c r="AD102" s="23">
        <f>IF(VLOOKUP($B102,'Multi_Sharpe'!$B$2:$R$139,15,FALSE)&gt;0,VLOOKUP($B102,'Multi_Sharpe'!$B$2:$R$139,15,FALSE)," ")</f>
        <v>0.136575762877937</v>
      </c>
      <c r="AE102" s="23">
        <f>IF(VLOOKUP($B102,'Multi_Rent'!$B$2:$R$139,16,FALSE)="","",VLOOKUP($B102,'Multi_Rent'!$B$2:$R$139,16,FALSE))</f>
        <v>2.5589325839545</v>
      </c>
      <c r="AF102" t="s" s="26">
        <f>IF(VLOOKUP($B102,'Multi_Sharpe'!$B$2:$R$139,16,FALSE)&gt;0,VLOOKUP($B102,'Multi_Sharpe'!$B$2:$R$139,16,FALSE)," ")</f>
        <v>361</v>
      </c>
      <c r="AG102" s="23">
        <f>IF(VLOOKUP($B102,'Multi_Rent'!$B$2:$R$139,17,FALSE)="","",VLOOKUP($B102,'Multi_Rent'!$B$2:$R$139,17,FALSE))</f>
        <v>8.53282997099287</v>
      </c>
      <c r="AH102" s="23">
        <f>IF(VLOOKUP($B102,'Multi_Sharpe'!$B$2:$R$139,17,FALSE)&gt;0,VLOOKUP($B102,'Multi_Sharpe'!$B$2:$R$139,17,FALSE)," ")</f>
        <v>0.113196741272012</v>
      </c>
    </row>
    <row r="103" ht="15" customHeight="1">
      <c r="A103" t="s" s="10">
        <v>867</v>
      </c>
      <c r="B103" t="s" s="10">
        <v>868</v>
      </c>
      <c r="C103" t="s" s="26">
        <f>IF(VLOOKUP($B103,'Multi_Rent'!$B$2:$R$139,2,FALSE)="","",VLOOKUP($B103,'Multi_Rent'!$B$2:$R$139,2,FALSE))</f>
      </c>
      <c r="D103" t="s" s="26">
        <f>IF(VLOOKUP($B103,'Multi_Sharpe'!$B$2:$R$139,2,FALSE)&gt;0,VLOOKUP($B103,'Multi_Sharpe'!$B$2:$R$139,2,FALSE)," ")</f>
        <v>361</v>
      </c>
      <c r="E103" t="s" s="26">
        <f>IF(VLOOKUP($B103,'Multi_Rent'!$B$2:$R$139,3,FALSE)="","",VLOOKUP($B103,'Multi_Rent'!$B$2:$R$139,3,FALSE))</f>
      </c>
      <c r="F103" t="s" s="26">
        <f>IF(VLOOKUP($B103,'Multi_Sharpe'!$B$2:$R$139,3,FALSE)&gt;0,VLOOKUP($B103,'Multi_Sharpe'!$B$2:$R$139,3,FALSE)," ")</f>
        <v>361</v>
      </c>
      <c r="G103" t="s" s="26">
        <f>IF(VLOOKUP($B103,'Multi_Rent'!$B$2:$R$139,4,FALSE)="","",VLOOKUP($B103,'Multi_Rent'!$B$2:$R$139,4,FALSE))</f>
      </c>
      <c r="H103" t="s" s="26">
        <f>IF(VLOOKUP($B103,'Multi_Sharpe'!$B$2:$R$139,4,FALSE)&gt;0,VLOOKUP($B103,'Multi_Sharpe'!$B$2:$R$139,4,FALSE)," ")</f>
        <v>361</v>
      </c>
      <c r="I103" t="s" s="26">
        <f>IF(VLOOKUP($B103,'Multi_Rent'!$B$2:$R$139,5,FALSE)="","",VLOOKUP($B103,'Multi_Rent'!$B$2:$R$139,5,FALSE))</f>
      </c>
      <c r="J103" t="s" s="26">
        <f>IF(VLOOKUP($B103,'Multi_Sharpe'!$B$2:$R$139,5,FALSE)&gt;0,VLOOKUP($B103,'Multi_Sharpe'!$B$2:$R$139,5,FALSE)," ")</f>
        <v>361</v>
      </c>
      <c r="K103" t="s" s="26">
        <f>IF(VLOOKUP($B103,'Multi_Rent'!$B$2:$R$139,6,FALSE)="","",VLOOKUP($B103,'Multi_Rent'!$B$2:$R$139,6,FALSE))</f>
      </c>
      <c r="L103" t="s" s="26">
        <f>IF(VLOOKUP($B103,'Multi_Sharpe'!$B$2:$R$139,6,FALSE)&gt;0,VLOOKUP($B103,'Multi_Sharpe'!$B$2:$R$139,6,FALSE)," ")</f>
        <v>361</v>
      </c>
      <c r="M103" t="s" s="26">
        <f>IF(VLOOKUP($B103,'Multi_Rent'!$B$2:$R$139,7,FALSE)="","",VLOOKUP($B103,'Multi_Rent'!$B$2:$R$139,7,FALSE))</f>
      </c>
      <c r="N103" t="s" s="26">
        <f>IF(VLOOKUP($B103,'Multi_Sharpe'!$B$2:$R$139,7,FALSE)&gt;0,VLOOKUP($B103,'Multi_Sharpe'!$B$2:$R$139,7,FALSE)," ")</f>
        <v>361</v>
      </c>
      <c r="O103" t="s" s="26">
        <f>IF(VLOOKUP($B103,'Multi_Rent'!$B$2:$R$139,8,FALSE)="","",VLOOKUP($B103,'Multi_Rent'!$B$2:$R$139,8,FALSE))</f>
      </c>
      <c r="P103" t="s" s="26">
        <f>IF(VLOOKUP($B103,'Multi_Sharpe'!$B$2:$R$139,8,FALSE)&gt;0,VLOOKUP($B103,'Multi_Sharpe'!$B$2:$R$139,8,FALSE)," ")</f>
        <v>361</v>
      </c>
      <c r="Q103" t="s" s="26">
        <f>IF(VLOOKUP($B103,'Multi_Rent'!$B$2:$R$139,9,FALSE)="","",VLOOKUP($B103,'Multi_Rent'!$B$2:$R$139,9,FALSE))</f>
      </c>
      <c r="R103" t="s" s="26">
        <f>IF(VLOOKUP($B103,'Multi_Sharpe'!$B$2:$R$139,9,FALSE)&gt;0,VLOOKUP($B103,'Multi_Sharpe'!$B$2:$R$139,9,FALSE)," ")</f>
        <v>361</v>
      </c>
      <c r="S103" s="23">
        <f>IF(VLOOKUP($B103,'Multi_Rent'!$B$2:$R$139,10,FALSE)="","",VLOOKUP($B103,'Multi_Rent'!$B$2:$R$139,10,FALSE))</f>
        <v>13.3011829511062</v>
      </c>
      <c r="T103" s="23">
        <f>IF(VLOOKUP($B103,'Multi_Sharpe'!$B$2:$R$139,10,FALSE)&gt;0,VLOOKUP($B103,'Multi_Sharpe'!$B$2:$R$139,10,FALSE)," ")</f>
        <v>1.3071146272632</v>
      </c>
      <c r="U103" s="23">
        <f>IF(VLOOKUP($B103,'Multi_Rent'!$B$2:$R$139,11,FALSE)="","",VLOOKUP($B103,'Multi_Rent'!$B$2:$R$139,11,FALSE))</f>
        <v>12.4866584988168</v>
      </c>
      <c r="V103" s="23">
        <f>IF(VLOOKUP($B103,'Multi_Sharpe'!$B$2:$R$139,11,FALSE)&gt;0,VLOOKUP($B103,'Multi_Sharpe'!$B$2:$R$139,11,FALSE)," ")</f>
        <v>1.17863306599852</v>
      </c>
      <c r="W103" s="23">
        <f>IF(VLOOKUP($B103,'Multi_Rent'!$B$2:$R$139,12,FALSE)="","",VLOOKUP($B103,'Multi_Rent'!$B$2:$R$139,12,FALSE))</f>
        <v>14.018827943906</v>
      </c>
      <c r="X103" s="23">
        <f>IF(VLOOKUP($B103,'Multi_Sharpe'!$B$2:$R$139,12,FALSE)&gt;0,VLOOKUP($B103,'Multi_Sharpe'!$B$2:$R$139,12,FALSE)," ")</f>
        <v>1.44151411853318</v>
      </c>
      <c r="Y103" s="23">
        <f>IF(VLOOKUP($B103,'Multi_Rent'!$B$2:$R$139,13,FALSE)="","",VLOOKUP($B103,'Multi_Rent'!$B$2:$R$139,13,FALSE))</f>
        <v>14.9902712586514</v>
      </c>
      <c r="Z103" s="23">
        <f>IF(VLOOKUP($B103,'Multi_Sharpe'!$B$2:$R$139,13,FALSE)&gt;0,VLOOKUP($B103,'Multi_Sharpe'!$B$2:$R$139,13,FALSE)," ")</f>
        <v>1.5688426954672</v>
      </c>
      <c r="AA103" s="23">
        <f>IF(VLOOKUP($B103,'Multi_Rent'!$B$2:$R$139,14,FALSE)="","",VLOOKUP($B103,'Multi_Rent'!$B$2:$R$139,14,FALSE))</f>
        <v>14.9028482992525</v>
      </c>
      <c r="AB103" s="23">
        <f>IF(VLOOKUP($B103,'Multi_Sharpe'!$B$2:$R$139,14,FALSE)&gt;0,VLOOKUP($B103,'Multi_Sharpe'!$B$2:$R$139,14,FALSE)," ")</f>
        <v>1.4505251929528</v>
      </c>
      <c r="AC103" s="23">
        <f>IF(VLOOKUP($B103,'Multi_Rent'!$B$2:$R$139,15,FALSE)="","",VLOOKUP($B103,'Multi_Rent'!$B$2:$R$139,15,FALSE))</f>
        <v>17.3909156758571</v>
      </c>
      <c r="AD103" s="23">
        <f>IF(VLOOKUP($B103,'Multi_Sharpe'!$B$2:$R$139,15,FALSE)&gt;0,VLOOKUP($B103,'Multi_Sharpe'!$B$2:$R$139,15,FALSE)," ")</f>
        <v>1.80219634604901</v>
      </c>
      <c r="AE103" s="23">
        <f>IF(VLOOKUP($B103,'Multi_Rent'!$B$2:$R$139,16,FALSE)="","",VLOOKUP($B103,'Multi_Rent'!$B$2:$R$139,16,FALSE))</f>
        <v>16.5069312040484</v>
      </c>
      <c r="AF103" s="23">
        <f>IF(VLOOKUP($B103,'Multi_Sharpe'!$B$2:$R$139,16,FALSE)&gt;0,VLOOKUP($B103,'Multi_Sharpe'!$B$2:$R$139,16,FALSE)," ")</f>
        <v>1.55396901894496</v>
      </c>
      <c r="AG103" s="23">
        <f>IF(VLOOKUP($B103,'Multi_Rent'!$B$2:$R$139,17,FALSE)="","",VLOOKUP($B103,'Multi_Rent'!$B$2:$R$139,17,FALSE))</f>
        <v>19.2280994395694</v>
      </c>
      <c r="AH103" s="23">
        <f>IF(VLOOKUP($B103,'Multi_Sharpe'!$B$2:$R$139,17,FALSE)&gt;0,VLOOKUP($B103,'Multi_Sharpe'!$B$2:$R$139,17,FALSE)," ")</f>
        <v>1.97486442054444</v>
      </c>
    </row>
    <row r="104" ht="15" customHeight="1">
      <c r="A104" t="s" s="10">
        <v>869</v>
      </c>
      <c r="B104" t="s" s="10">
        <v>870</v>
      </c>
      <c r="C104" t="s" s="26">
        <f>IF(VLOOKUP($B104,'Multi_Rent'!$B$2:$R$139,2,FALSE)="","",VLOOKUP($B104,'Multi_Rent'!$B$2:$R$139,2,FALSE))</f>
      </c>
      <c r="D104" t="s" s="26">
        <f>IF(VLOOKUP($B104,'Multi_Sharpe'!$B$2:$R$139,2,FALSE)&gt;0,VLOOKUP($B104,'Multi_Sharpe'!$B$2:$R$139,2,FALSE)," ")</f>
        <v>361</v>
      </c>
      <c r="E104" t="s" s="26">
        <f>IF(VLOOKUP($B104,'Multi_Rent'!$B$2:$R$139,3,FALSE)="","",VLOOKUP($B104,'Multi_Rent'!$B$2:$R$139,3,FALSE))</f>
      </c>
      <c r="F104" t="s" s="26">
        <f>IF(VLOOKUP($B104,'Multi_Sharpe'!$B$2:$R$139,3,FALSE)&gt;0,VLOOKUP($B104,'Multi_Sharpe'!$B$2:$R$139,3,FALSE)," ")</f>
        <v>361</v>
      </c>
      <c r="G104" t="s" s="26">
        <f>IF(VLOOKUP($B104,'Multi_Rent'!$B$2:$R$139,4,FALSE)="","",VLOOKUP($B104,'Multi_Rent'!$B$2:$R$139,4,FALSE))</f>
      </c>
      <c r="H104" t="s" s="26">
        <f>IF(VLOOKUP($B104,'Multi_Sharpe'!$B$2:$R$139,4,FALSE)&gt;0,VLOOKUP($B104,'Multi_Sharpe'!$B$2:$R$139,4,FALSE)," ")</f>
        <v>361</v>
      </c>
      <c r="I104" t="s" s="26">
        <f>IF(VLOOKUP($B104,'Multi_Rent'!$B$2:$R$139,5,FALSE)="","",VLOOKUP($B104,'Multi_Rent'!$B$2:$R$139,5,FALSE))</f>
      </c>
      <c r="J104" t="s" s="26">
        <f>IF(VLOOKUP($B104,'Multi_Sharpe'!$B$2:$R$139,5,FALSE)&gt;0,VLOOKUP($B104,'Multi_Sharpe'!$B$2:$R$139,5,FALSE)," ")</f>
        <v>361</v>
      </c>
      <c r="K104" t="s" s="26">
        <f>IF(VLOOKUP($B104,'Multi_Rent'!$B$2:$R$139,6,FALSE)="","",VLOOKUP($B104,'Multi_Rent'!$B$2:$R$139,6,FALSE))</f>
      </c>
      <c r="L104" t="s" s="26">
        <f>IF(VLOOKUP($B104,'Multi_Sharpe'!$B$2:$R$139,6,FALSE)&gt;0,VLOOKUP($B104,'Multi_Sharpe'!$B$2:$R$139,6,FALSE)," ")</f>
        <v>361</v>
      </c>
      <c r="M104" t="s" s="26">
        <f>IF(VLOOKUP($B104,'Multi_Rent'!$B$2:$R$139,7,FALSE)="","",VLOOKUP($B104,'Multi_Rent'!$B$2:$R$139,7,FALSE))</f>
      </c>
      <c r="N104" t="s" s="26">
        <f>IF(VLOOKUP($B104,'Multi_Sharpe'!$B$2:$R$139,7,FALSE)&gt;0,VLOOKUP($B104,'Multi_Sharpe'!$B$2:$R$139,7,FALSE)," ")</f>
        <v>361</v>
      </c>
      <c r="O104" t="s" s="26">
        <f>IF(VLOOKUP($B104,'Multi_Rent'!$B$2:$R$139,8,FALSE)="","",VLOOKUP($B104,'Multi_Rent'!$B$2:$R$139,8,FALSE))</f>
      </c>
      <c r="P104" t="s" s="26">
        <f>IF(VLOOKUP($B104,'Multi_Sharpe'!$B$2:$R$139,8,FALSE)&gt;0,VLOOKUP($B104,'Multi_Sharpe'!$B$2:$R$139,8,FALSE)," ")</f>
        <v>361</v>
      </c>
      <c r="Q104" t="s" s="26">
        <f>IF(VLOOKUP($B104,'Multi_Rent'!$B$2:$R$139,9,FALSE)="","",VLOOKUP($B104,'Multi_Rent'!$B$2:$R$139,9,FALSE))</f>
      </c>
      <c r="R104" t="s" s="26">
        <f>IF(VLOOKUP($B104,'Multi_Sharpe'!$B$2:$R$139,9,FALSE)&gt;0,VLOOKUP($B104,'Multi_Sharpe'!$B$2:$R$139,9,FALSE)," ")</f>
        <v>361</v>
      </c>
      <c r="S104" s="23">
        <f>IF(VLOOKUP($B104,'Multi_Rent'!$B$2:$R$139,10,FALSE)="","",VLOOKUP($B104,'Multi_Rent'!$B$2:$R$139,10,FALSE))</f>
        <v>11.2331106978716</v>
      </c>
      <c r="T104" s="23">
        <f>IF(VLOOKUP($B104,'Multi_Sharpe'!$B$2:$R$139,10,FALSE)&gt;0,VLOOKUP($B104,'Multi_Sharpe'!$B$2:$R$139,10,FALSE)," ")</f>
        <v>1.01342188932395</v>
      </c>
      <c r="U104" s="23">
        <f>IF(VLOOKUP($B104,'Multi_Rent'!$B$2:$R$139,11,FALSE)="","",VLOOKUP($B104,'Multi_Rent'!$B$2:$R$139,11,FALSE))</f>
        <v>12.8020328751568</v>
      </c>
      <c r="V104" s="23">
        <f>IF(VLOOKUP($B104,'Multi_Sharpe'!$B$2:$R$139,11,FALSE)&gt;0,VLOOKUP($B104,'Multi_Sharpe'!$B$2:$R$139,11,FALSE)," ")</f>
        <v>1.34702542428182</v>
      </c>
      <c r="W104" s="23">
        <f>IF(VLOOKUP($B104,'Multi_Rent'!$B$2:$R$139,12,FALSE)="","",VLOOKUP($B104,'Multi_Rent'!$B$2:$R$139,12,FALSE))</f>
        <v>12.4513194049523</v>
      </c>
      <c r="X104" s="23">
        <f>IF(VLOOKUP($B104,'Multi_Sharpe'!$B$2:$R$139,12,FALSE)&gt;0,VLOOKUP($B104,'Multi_Sharpe'!$B$2:$R$139,12,FALSE)," ")</f>
        <v>1.28502702632733</v>
      </c>
      <c r="Y104" s="23">
        <f>IF(VLOOKUP($B104,'Multi_Rent'!$B$2:$R$139,13,FALSE)="","",VLOOKUP($B104,'Multi_Rent'!$B$2:$R$139,13,FALSE))</f>
        <v>13.3224647640595</v>
      </c>
      <c r="Z104" s="23">
        <f>IF(VLOOKUP($B104,'Multi_Sharpe'!$B$2:$R$139,13,FALSE)&gt;0,VLOOKUP($B104,'Multi_Sharpe'!$B$2:$R$139,13,FALSE)," ")</f>
        <v>1.38292482238798</v>
      </c>
      <c r="AA104" s="23">
        <f>IF(VLOOKUP($B104,'Multi_Rent'!$B$2:$R$139,14,FALSE)="","",VLOOKUP($B104,'Multi_Rent'!$B$2:$R$139,14,FALSE))</f>
        <v>13.9204782296102</v>
      </c>
      <c r="AB104" s="23">
        <f>IF(VLOOKUP($B104,'Multi_Sharpe'!$B$2:$R$139,14,FALSE)&gt;0,VLOOKUP($B104,'Multi_Sharpe'!$B$2:$R$139,14,FALSE)," ")</f>
        <v>1.39085766722094</v>
      </c>
      <c r="AC104" s="23">
        <f>IF(VLOOKUP($B104,'Multi_Rent'!$B$2:$R$139,15,FALSE)="","",VLOOKUP($B104,'Multi_Rent'!$B$2:$R$139,15,FALSE))</f>
        <v>14.2313271067759</v>
      </c>
      <c r="AD104" s="23">
        <f>IF(VLOOKUP($B104,'Multi_Sharpe'!$B$2:$R$139,15,FALSE)&gt;0,VLOOKUP($B104,'Multi_Sharpe'!$B$2:$R$139,15,FALSE)," ")</f>
        <v>1.35012023458499</v>
      </c>
      <c r="AE104" s="23">
        <f>IF(VLOOKUP($B104,'Multi_Rent'!$B$2:$R$139,16,FALSE)="","",VLOOKUP($B104,'Multi_Rent'!$B$2:$R$139,16,FALSE))</f>
        <v>13.7705617275952</v>
      </c>
      <c r="AF104" s="23">
        <f>IF(VLOOKUP($B104,'Multi_Sharpe'!$B$2:$R$139,16,FALSE)&gt;0,VLOOKUP($B104,'Multi_Sharpe'!$B$2:$R$139,16,FALSE)," ")</f>
        <v>1.19422723798778</v>
      </c>
      <c r="AG104" s="23">
        <f>IF(VLOOKUP($B104,'Multi_Rent'!$B$2:$R$139,17,FALSE)="","",VLOOKUP($B104,'Multi_Rent'!$B$2:$R$139,17,FALSE))</f>
        <v>13.3652891124188</v>
      </c>
      <c r="AH104" s="23">
        <f>IF(VLOOKUP($B104,'Multi_Sharpe'!$B$2:$R$139,17,FALSE)&gt;0,VLOOKUP($B104,'Multi_Sharpe'!$B$2:$R$139,17,FALSE)," ")</f>
        <v>0.99221172344097</v>
      </c>
    </row>
    <row r="105" ht="15" customHeight="1">
      <c r="A105" t="s" s="10">
        <v>871</v>
      </c>
      <c r="B105" t="s" s="10">
        <v>872</v>
      </c>
      <c r="C105" t="s" s="26">
        <f>IF(VLOOKUP($B105,'Multi_Rent'!$B$2:$R$139,2,FALSE)="","",VLOOKUP($B105,'Multi_Rent'!$B$2:$R$139,2,FALSE))</f>
      </c>
      <c r="D105" t="s" s="26">
        <f>IF(VLOOKUP($B105,'Multi_Sharpe'!$B$2:$R$139,2,FALSE)&gt;0,VLOOKUP($B105,'Multi_Sharpe'!$B$2:$R$139,2,FALSE)," ")</f>
        <v>361</v>
      </c>
      <c r="E105" t="s" s="26">
        <f>IF(VLOOKUP($B105,'Multi_Rent'!$B$2:$R$139,3,FALSE)="","",VLOOKUP($B105,'Multi_Rent'!$B$2:$R$139,3,FALSE))</f>
      </c>
      <c r="F105" t="s" s="26">
        <f>IF(VLOOKUP($B105,'Multi_Sharpe'!$B$2:$R$139,3,FALSE)&gt;0,VLOOKUP($B105,'Multi_Sharpe'!$B$2:$R$139,3,FALSE)," ")</f>
        <v>361</v>
      </c>
      <c r="G105" t="s" s="26">
        <f>IF(VLOOKUP($B105,'Multi_Rent'!$B$2:$R$139,4,FALSE)="","",VLOOKUP($B105,'Multi_Rent'!$B$2:$R$139,4,FALSE))</f>
      </c>
      <c r="H105" t="s" s="26">
        <f>IF(VLOOKUP($B105,'Multi_Sharpe'!$B$2:$R$139,4,FALSE)&gt;0,VLOOKUP($B105,'Multi_Sharpe'!$B$2:$R$139,4,FALSE)," ")</f>
        <v>361</v>
      </c>
      <c r="I105" t="s" s="26">
        <f>IF(VLOOKUP($B105,'Multi_Rent'!$B$2:$R$139,5,FALSE)="","",VLOOKUP($B105,'Multi_Rent'!$B$2:$R$139,5,FALSE))</f>
      </c>
      <c r="J105" t="s" s="26">
        <f>IF(VLOOKUP($B105,'Multi_Sharpe'!$B$2:$R$139,5,FALSE)&gt;0,VLOOKUP($B105,'Multi_Sharpe'!$B$2:$R$139,5,FALSE)," ")</f>
        <v>361</v>
      </c>
      <c r="K105" t="s" s="26">
        <f>IF(VLOOKUP($B105,'Multi_Rent'!$B$2:$R$139,6,FALSE)="","",VLOOKUP($B105,'Multi_Rent'!$B$2:$R$139,6,FALSE))</f>
      </c>
      <c r="L105" t="s" s="26">
        <f>IF(VLOOKUP($B105,'Multi_Sharpe'!$B$2:$R$139,6,FALSE)&gt;0,VLOOKUP($B105,'Multi_Sharpe'!$B$2:$R$139,6,FALSE)," ")</f>
        <v>361</v>
      </c>
      <c r="M105" t="s" s="26">
        <f>IF(VLOOKUP($B105,'Multi_Rent'!$B$2:$R$139,7,FALSE)="","",VLOOKUP($B105,'Multi_Rent'!$B$2:$R$139,7,FALSE))</f>
      </c>
      <c r="N105" t="s" s="26">
        <f>IF(VLOOKUP($B105,'Multi_Sharpe'!$B$2:$R$139,7,FALSE)&gt;0,VLOOKUP($B105,'Multi_Sharpe'!$B$2:$R$139,7,FALSE)," ")</f>
        <v>361</v>
      </c>
      <c r="O105" t="s" s="26">
        <f>IF(VLOOKUP($B105,'Multi_Rent'!$B$2:$R$139,8,FALSE)="","",VLOOKUP($B105,'Multi_Rent'!$B$2:$R$139,8,FALSE))</f>
      </c>
      <c r="P105" t="s" s="26">
        <f>IF(VLOOKUP($B105,'Multi_Sharpe'!$B$2:$R$139,8,FALSE)&gt;0,VLOOKUP($B105,'Multi_Sharpe'!$B$2:$R$139,8,FALSE)," ")</f>
        <v>361</v>
      </c>
      <c r="Q105" t="s" s="26">
        <f>IF(VLOOKUP($B105,'Multi_Rent'!$B$2:$R$139,9,FALSE)="","",VLOOKUP($B105,'Multi_Rent'!$B$2:$R$139,9,FALSE))</f>
      </c>
      <c r="R105" t="s" s="26">
        <f>IF(VLOOKUP($B105,'Multi_Sharpe'!$B$2:$R$139,9,FALSE)&gt;0,VLOOKUP($B105,'Multi_Sharpe'!$B$2:$R$139,9,FALSE)," ")</f>
        <v>361</v>
      </c>
      <c r="S105" s="23">
        <f>IF(VLOOKUP($B105,'Multi_Rent'!$B$2:$R$139,10,FALSE)="","",VLOOKUP($B105,'Multi_Rent'!$B$2:$R$139,10,FALSE))</f>
        <v>10.9775325028422</v>
      </c>
      <c r="T105" s="23">
        <f>IF(VLOOKUP($B105,'Multi_Sharpe'!$B$2:$R$139,10,FALSE)&gt;0,VLOOKUP($B105,'Multi_Sharpe'!$B$2:$R$139,10,FALSE)," ")</f>
        <v>0.8311492512815311</v>
      </c>
      <c r="U105" s="23">
        <f>IF(VLOOKUP($B105,'Multi_Rent'!$B$2:$R$139,11,FALSE)="","",VLOOKUP($B105,'Multi_Rent'!$B$2:$R$139,11,FALSE))</f>
        <v>12.5477427182022</v>
      </c>
      <c r="V105" s="23">
        <f>IF(VLOOKUP($B105,'Multi_Sharpe'!$B$2:$R$139,11,FALSE)&gt;0,VLOOKUP($B105,'Multi_Sharpe'!$B$2:$R$139,11,FALSE)," ")</f>
        <v>0.9811364781678</v>
      </c>
      <c r="W105" s="23">
        <f>IF(VLOOKUP($B105,'Multi_Rent'!$B$2:$R$139,12,FALSE)="","",VLOOKUP($B105,'Multi_Rent'!$B$2:$R$139,12,FALSE))</f>
        <v>10.1038390849484</v>
      </c>
      <c r="X105" s="23">
        <f>IF(VLOOKUP($B105,'Multi_Sharpe'!$B$2:$R$139,12,FALSE)&gt;0,VLOOKUP($B105,'Multi_Sharpe'!$B$2:$R$139,12,FALSE)," ")</f>
        <v>0.679500130279748</v>
      </c>
      <c r="Y105" s="23">
        <f>IF(VLOOKUP($B105,'Multi_Rent'!$B$2:$R$139,13,FALSE)="","",VLOOKUP($B105,'Multi_Rent'!$B$2:$R$139,13,FALSE))</f>
        <v>14.5373637313913</v>
      </c>
      <c r="Z105" s="23">
        <f>IF(VLOOKUP($B105,'Multi_Sharpe'!$B$2:$R$139,13,FALSE)&gt;0,VLOOKUP($B105,'Multi_Sharpe'!$B$2:$R$139,13,FALSE)," ")</f>
        <v>1.20254240233792</v>
      </c>
      <c r="AA105" s="23">
        <f>IF(VLOOKUP($B105,'Multi_Rent'!$B$2:$R$139,14,FALSE)="","",VLOOKUP($B105,'Multi_Rent'!$B$2:$R$139,14,FALSE))</f>
        <v>15.5233735258892</v>
      </c>
      <c r="AB105" s="23">
        <f>IF(VLOOKUP($B105,'Multi_Sharpe'!$B$2:$R$139,14,FALSE)&gt;0,VLOOKUP($B105,'Multi_Sharpe'!$B$2:$R$139,14,FALSE)," ")</f>
        <v>1.23912407904371</v>
      </c>
      <c r="AC105" s="23">
        <f>IF(VLOOKUP($B105,'Multi_Rent'!$B$2:$R$139,15,FALSE)="","",VLOOKUP($B105,'Multi_Rent'!$B$2:$R$139,15,FALSE))</f>
        <v>14.7261585993266</v>
      </c>
      <c r="AD105" s="23">
        <f>IF(VLOOKUP($B105,'Multi_Sharpe'!$B$2:$R$139,15,FALSE)&gt;0,VLOOKUP($B105,'Multi_Sharpe'!$B$2:$R$139,15,FALSE)," ")</f>
        <v>0.998925448750963</v>
      </c>
      <c r="AE105" s="23">
        <f>IF(VLOOKUP($B105,'Multi_Rent'!$B$2:$R$139,16,FALSE)="","",VLOOKUP($B105,'Multi_Rent'!$B$2:$R$139,16,FALSE))</f>
        <v>11.7442936246059</v>
      </c>
      <c r="AF105" s="23">
        <f>IF(VLOOKUP($B105,'Multi_Sharpe'!$B$2:$R$139,16,FALSE)&gt;0,VLOOKUP($B105,'Multi_Sharpe'!$B$2:$R$139,16,FALSE)," ")</f>
        <v>0.5775049760914031</v>
      </c>
      <c r="AG105" s="23">
        <f>IF(VLOOKUP($B105,'Multi_Rent'!$B$2:$R$139,17,FALSE)="","",VLOOKUP($B105,'Multi_Rent'!$B$2:$R$139,17,FALSE))</f>
        <v>11.0661509065493</v>
      </c>
      <c r="AH105" s="23">
        <f>IF(VLOOKUP($B105,'Multi_Sharpe'!$B$2:$R$139,17,FALSE)&gt;0,VLOOKUP($B105,'Multi_Sharpe'!$B$2:$R$139,17,FALSE)," ")</f>
        <v>0.413161322022677</v>
      </c>
    </row>
    <row r="106" ht="15" customHeight="1">
      <c r="A106" t="s" s="10">
        <v>873</v>
      </c>
      <c r="B106" t="s" s="10">
        <v>874</v>
      </c>
      <c r="C106" t="s" s="26">
        <f>IF(VLOOKUP($B106,'Multi_Rent'!$B$2:$R$139,2,FALSE)="","",VLOOKUP($B106,'Multi_Rent'!$B$2:$R$139,2,FALSE))</f>
      </c>
      <c r="D106" t="s" s="26">
        <f>IF(VLOOKUP($B106,'Multi_Sharpe'!$B$2:$R$139,2,FALSE)&gt;0,VLOOKUP($B106,'Multi_Sharpe'!$B$2:$R$139,2,FALSE)," ")</f>
        <v>361</v>
      </c>
      <c r="E106" t="s" s="26">
        <f>IF(VLOOKUP($B106,'Multi_Rent'!$B$2:$R$139,3,FALSE)="","",VLOOKUP($B106,'Multi_Rent'!$B$2:$R$139,3,FALSE))</f>
      </c>
      <c r="F106" t="s" s="26">
        <f>IF(VLOOKUP($B106,'Multi_Sharpe'!$B$2:$R$139,3,FALSE)&gt;0,VLOOKUP($B106,'Multi_Sharpe'!$B$2:$R$139,3,FALSE)," ")</f>
        <v>361</v>
      </c>
      <c r="G106" t="s" s="26">
        <f>IF(VLOOKUP($B106,'Multi_Rent'!$B$2:$R$139,4,FALSE)="","",VLOOKUP($B106,'Multi_Rent'!$B$2:$R$139,4,FALSE))</f>
      </c>
      <c r="H106" t="s" s="26">
        <f>IF(VLOOKUP($B106,'Multi_Sharpe'!$B$2:$R$139,4,FALSE)&gt;0,VLOOKUP($B106,'Multi_Sharpe'!$B$2:$R$139,4,FALSE)," ")</f>
        <v>361</v>
      </c>
      <c r="I106" t="s" s="26">
        <f>IF(VLOOKUP($B106,'Multi_Rent'!$B$2:$R$139,5,FALSE)="","",VLOOKUP($B106,'Multi_Rent'!$B$2:$R$139,5,FALSE))</f>
      </c>
      <c r="J106" t="s" s="26">
        <f>IF(VLOOKUP($B106,'Multi_Sharpe'!$B$2:$R$139,5,FALSE)&gt;0,VLOOKUP($B106,'Multi_Sharpe'!$B$2:$R$139,5,FALSE)," ")</f>
        <v>361</v>
      </c>
      <c r="K106" t="s" s="26">
        <f>IF(VLOOKUP($B106,'Multi_Rent'!$B$2:$R$139,6,FALSE)="","",VLOOKUP($B106,'Multi_Rent'!$B$2:$R$139,6,FALSE))</f>
      </c>
      <c r="L106" t="s" s="26">
        <f>IF(VLOOKUP($B106,'Multi_Sharpe'!$B$2:$R$139,6,FALSE)&gt;0,VLOOKUP($B106,'Multi_Sharpe'!$B$2:$R$139,6,FALSE)," ")</f>
        <v>361</v>
      </c>
      <c r="M106" t="s" s="26">
        <f>IF(VLOOKUP($B106,'Multi_Rent'!$B$2:$R$139,7,FALSE)="","",VLOOKUP($B106,'Multi_Rent'!$B$2:$R$139,7,FALSE))</f>
      </c>
      <c r="N106" t="s" s="26">
        <f>IF(VLOOKUP($B106,'Multi_Sharpe'!$B$2:$R$139,7,FALSE)&gt;0,VLOOKUP($B106,'Multi_Sharpe'!$B$2:$R$139,7,FALSE)," ")</f>
        <v>361</v>
      </c>
      <c r="O106" t="s" s="26">
        <f>IF(VLOOKUP($B106,'Multi_Rent'!$B$2:$R$139,8,FALSE)="","",VLOOKUP($B106,'Multi_Rent'!$B$2:$R$139,8,FALSE))</f>
      </c>
      <c r="P106" t="s" s="26">
        <f>IF(VLOOKUP($B106,'Multi_Sharpe'!$B$2:$R$139,8,FALSE)&gt;0,VLOOKUP($B106,'Multi_Sharpe'!$B$2:$R$139,8,FALSE)," ")</f>
        <v>361</v>
      </c>
      <c r="Q106" t="s" s="26">
        <f>IF(VLOOKUP($B106,'Multi_Rent'!$B$2:$R$139,9,FALSE)="","",VLOOKUP($B106,'Multi_Rent'!$B$2:$R$139,9,FALSE))</f>
      </c>
      <c r="R106" t="s" s="26">
        <f>IF(VLOOKUP($B106,'Multi_Sharpe'!$B$2:$R$139,9,FALSE)&gt;0,VLOOKUP($B106,'Multi_Sharpe'!$B$2:$R$139,9,FALSE)," ")</f>
        <v>361</v>
      </c>
      <c r="S106" s="23">
        <f>IF(VLOOKUP($B106,'Multi_Rent'!$B$2:$R$139,10,FALSE)="","",VLOOKUP($B106,'Multi_Rent'!$B$2:$R$139,10,FALSE))</f>
        <v>10.693394626175</v>
      </c>
      <c r="T106" s="23">
        <f>IF(VLOOKUP($B106,'Multi_Sharpe'!$B$2:$R$139,10,FALSE)&gt;0,VLOOKUP($B106,'Multi_Sharpe'!$B$2:$R$139,10,FALSE)," ")</f>
        <v>0.913940623782534</v>
      </c>
      <c r="U106" s="23">
        <f>IF(VLOOKUP($B106,'Multi_Rent'!$B$2:$R$139,11,FALSE)="","",VLOOKUP($B106,'Multi_Rent'!$B$2:$R$139,11,FALSE))</f>
        <v>10.5080535708396</v>
      </c>
      <c r="V106" s="23">
        <f>IF(VLOOKUP($B106,'Multi_Sharpe'!$B$2:$R$139,11,FALSE)&gt;0,VLOOKUP($B106,'Multi_Sharpe'!$B$2:$R$139,11,FALSE)," ")</f>
        <v>0.899892542305717</v>
      </c>
      <c r="W106" s="23">
        <f>IF(VLOOKUP($B106,'Multi_Rent'!$B$2:$R$139,12,FALSE)="","",VLOOKUP($B106,'Multi_Rent'!$B$2:$R$139,12,FALSE))</f>
        <v>9.84105710009395</v>
      </c>
      <c r="X106" s="23">
        <f>IF(VLOOKUP($B106,'Multi_Sharpe'!$B$2:$R$139,12,FALSE)&gt;0,VLOOKUP($B106,'Multi_Sharpe'!$B$2:$R$139,12,FALSE)," ")</f>
        <v>0.805063632686227</v>
      </c>
      <c r="Y106" s="23">
        <f>IF(VLOOKUP($B106,'Multi_Rent'!$B$2:$R$139,13,FALSE)="","",VLOOKUP($B106,'Multi_Rent'!$B$2:$R$139,13,FALSE))</f>
        <v>12.0667255801378</v>
      </c>
      <c r="Z106" s="23">
        <f>IF(VLOOKUP($B106,'Multi_Sharpe'!$B$2:$R$139,13,FALSE)&gt;0,VLOOKUP($B106,'Multi_Sharpe'!$B$2:$R$139,13,FALSE)," ")</f>
        <v>1.04340729886012</v>
      </c>
      <c r="AA106" s="23">
        <f>IF(VLOOKUP($B106,'Multi_Rent'!$B$2:$R$139,14,FALSE)="","",VLOOKUP($B106,'Multi_Rent'!$B$2:$R$139,14,FALSE))</f>
        <v>12.8330545746202</v>
      </c>
      <c r="AB106" s="23">
        <f>IF(VLOOKUP($B106,'Multi_Sharpe'!$B$2:$R$139,14,FALSE)&gt;0,VLOOKUP($B106,'Multi_Sharpe'!$B$2:$R$139,14,FALSE)," ")</f>
        <v>1.04444255055631</v>
      </c>
      <c r="AC106" s="23">
        <f>IF(VLOOKUP($B106,'Multi_Rent'!$B$2:$R$139,15,FALSE)="","",VLOOKUP($B106,'Multi_Rent'!$B$2:$R$139,15,FALSE))</f>
        <v>12.628671062303</v>
      </c>
      <c r="AD106" s="23">
        <f>IF(VLOOKUP($B106,'Multi_Sharpe'!$B$2:$R$139,15,FALSE)&gt;0,VLOOKUP($B106,'Multi_Sharpe'!$B$2:$R$139,15,FALSE)," ")</f>
        <v>0.927908015974709</v>
      </c>
      <c r="AE106" s="23">
        <f>IF(VLOOKUP($B106,'Multi_Rent'!$B$2:$R$139,16,FALSE)="","",VLOOKUP($B106,'Multi_Rent'!$B$2:$R$139,16,FALSE))</f>
        <v>12.5013096255698</v>
      </c>
      <c r="AF106" s="23">
        <f>IF(VLOOKUP($B106,'Multi_Sharpe'!$B$2:$R$139,16,FALSE)&gt;0,VLOOKUP($B106,'Multi_Sharpe'!$B$2:$R$139,16,FALSE)," ")</f>
        <v>0.852063996187443</v>
      </c>
      <c r="AG106" s="23">
        <f>IF(VLOOKUP($B106,'Multi_Rent'!$B$2:$R$139,17,FALSE)="","",VLOOKUP($B106,'Multi_Rent'!$B$2:$R$139,17,FALSE))</f>
        <v>14.7932612831842</v>
      </c>
      <c r="AH106" s="23">
        <f>IF(VLOOKUP($B106,'Multi_Sharpe'!$B$2:$R$139,17,FALSE)&gt;0,VLOOKUP($B106,'Multi_Sharpe'!$B$2:$R$139,17,FALSE)," ")</f>
        <v>1.18045261662393</v>
      </c>
    </row>
    <row r="107" ht="15" customHeight="1">
      <c r="A107" t="s" s="10">
        <v>875</v>
      </c>
      <c r="B107" t="s" s="10">
        <v>876</v>
      </c>
      <c r="C107" t="s" s="26">
        <f>IF(VLOOKUP($B107,'Multi_Rent'!$B$2:$R$139,2,FALSE)="","",VLOOKUP($B107,'Multi_Rent'!$B$2:$R$139,2,FALSE))</f>
      </c>
      <c r="D107" t="s" s="26">
        <f>IF(VLOOKUP($B107,'Multi_Sharpe'!$B$2:$R$139,2,FALSE)&gt;0,VLOOKUP($B107,'Multi_Sharpe'!$B$2:$R$139,2,FALSE)," ")</f>
        <v>361</v>
      </c>
      <c r="E107" t="s" s="26">
        <f>IF(VLOOKUP($B107,'Multi_Rent'!$B$2:$R$139,3,FALSE)="","",VLOOKUP($B107,'Multi_Rent'!$B$2:$R$139,3,FALSE))</f>
      </c>
      <c r="F107" t="s" s="26">
        <f>IF(VLOOKUP($B107,'Multi_Sharpe'!$B$2:$R$139,3,FALSE)&gt;0,VLOOKUP($B107,'Multi_Sharpe'!$B$2:$R$139,3,FALSE)," ")</f>
        <v>361</v>
      </c>
      <c r="G107" t="s" s="26">
        <f>IF(VLOOKUP($B107,'Multi_Rent'!$B$2:$R$139,4,FALSE)="","",VLOOKUP($B107,'Multi_Rent'!$B$2:$R$139,4,FALSE))</f>
      </c>
      <c r="H107" t="s" s="26">
        <f>IF(VLOOKUP($B107,'Multi_Sharpe'!$B$2:$R$139,4,FALSE)&gt;0,VLOOKUP($B107,'Multi_Sharpe'!$B$2:$R$139,4,FALSE)," ")</f>
        <v>361</v>
      </c>
      <c r="I107" t="s" s="26">
        <f>IF(VLOOKUP($B107,'Multi_Rent'!$B$2:$R$139,5,FALSE)="","",VLOOKUP($B107,'Multi_Rent'!$B$2:$R$139,5,FALSE))</f>
      </c>
      <c r="J107" t="s" s="26">
        <f>IF(VLOOKUP($B107,'Multi_Sharpe'!$B$2:$R$139,5,FALSE)&gt;0,VLOOKUP($B107,'Multi_Sharpe'!$B$2:$R$139,5,FALSE)," ")</f>
        <v>361</v>
      </c>
      <c r="K107" t="s" s="26">
        <f>IF(VLOOKUP($B107,'Multi_Rent'!$B$2:$R$139,6,FALSE)="","",VLOOKUP($B107,'Multi_Rent'!$B$2:$R$139,6,FALSE))</f>
      </c>
      <c r="L107" t="s" s="26">
        <f>IF(VLOOKUP($B107,'Multi_Sharpe'!$B$2:$R$139,6,FALSE)&gt;0,VLOOKUP($B107,'Multi_Sharpe'!$B$2:$R$139,6,FALSE)," ")</f>
        <v>361</v>
      </c>
      <c r="M107" t="s" s="26">
        <f>IF(VLOOKUP($B107,'Multi_Rent'!$B$2:$R$139,7,FALSE)="","",VLOOKUP($B107,'Multi_Rent'!$B$2:$R$139,7,FALSE))</f>
      </c>
      <c r="N107" t="s" s="26">
        <f>IF(VLOOKUP($B107,'Multi_Sharpe'!$B$2:$R$139,7,FALSE)&gt;0,VLOOKUP($B107,'Multi_Sharpe'!$B$2:$R$139,7,FALSE)," ")</f>
        <v>361</v>
      </c>
      <c r="O107" t="s" s="26">
        <f>IF(VLOOKUP($B107,'Multi_Rent'!$B$2:$R$139,8,FALSE)="","",VLOOKUP($B107,'Multi_Rent'!$B$2:$R$139,8,FALSE))</f>
      </c>
      <c r="P107" t="s" s="26">
        <f>IF(VLOOKUP($B107,'Multi_Sharpe'!$B$2:$R$139,8,FALSE)&gt;0,VLOOKUP($B107,'Multi_Sharpe'!$B$2:$R$139,8,FALSE)," ")</f>
        <v>361</v>
      </c>
      <c r="Q107" t="s" s="26">
        <f>IF(VLOOKUP($B107,'Multi_Rent'!$B$2:$R$139,9,FALSE)="","",VLOOKUP($B107,'Multi_Rent'!$B$2:$R$139,9,FALSE))</f>
      </c>
      <c r="R107" t="s" s="26">
        <f>IF(VLOOKUP($B107,'Multi_Sharpe'!$B$2:$R$139,9,FALSE)&gt;0,VLOOKUP($B107,'Multi_Sharpe'!$B$2:$R$139,9,FALSE)," ")</f>
        <v>361</v>
      </c>
      <c r="S107" s="23">
        <f>IF(VLOOKUP($B107,'Multi_Rent'!$B$2:$R$139,10,FALSE)="","",VLOOKUP($B107,'Multi_Rent'!$B$2:$R$139,10,FALSE))</f>
        <v>10.3726266234364</v>
      </c>
      <c r="T107" s="23">
        <f>IF(VLOOKUP($B107,'Multi_Sharpe'!$B$2:$R$139,10,FALSE)&gt;0,VLOOKUP($B107,'Multi_Sharpe'!$B$2:$R$139,10,FALSE)," ")</f>
        <v>0.308873004324711</v>
      </c>
      <c r="U107" s="23">
        <f>IF(VLOOKUP($B107,'Multi_Rent'!$B$2:$R$139,11,FALSE)="","",VLOOKUP($B107,'Multi_Rent'!$B$2:$R$139,11,FALSE))</f>
        <v>9.320961250203849</v>
      </c>
      <c r="V107" s="23">
        <f>IF(VLOOKUP($B107,'Multi_Sharpe'!$B$2:$R$139,11,FALSE)&gt;0,VLOOKUP($B107,'Multi_Sharpe'!$B$2:$R$139,11,FALSE)," ")</f>
        <v>0.263416953687408</v>
      </c>
      <c r="W107" s="23">
        <f>IF(VLOOKUP($B107,'Multi_Rent'!$B$2:$R$139,12,FALSE)="","",VLOOKUP($B107,'Multi_Rent'!$B$2:$R$139,12,FALSE))</f>
        <v>4.23689979421884</v>
      </c>
      <c r="X107" t="s" s="26">
        <f>IF(VLOOKUP($B107,'Multi_Sharpe'!$B$2:$R$139,12,FALSE)&gt;0,VLOOKUP($B107,'Multi_Sharpe'!$B$2:$R$139,12,FALSE)," ")</f>
        <v>361</v>
      </c>
      <c r="Y107" s="23">
        <f>IF(VLOOKUP($B107,'Multi_Rent'!$B$2:$R$139,13,FALSE)="","",VLOOKUP($B107,'Multi_Rent'!$B$2:$R$139,13,FALSE))</f>
        <v>4.39120763067586</v>
      </c>
      <c r="Z107" t="s" s="26">
        <f>IF(VLOOKUP($B107,'Multi_Sharpe'!$B$2:$R$139,13,FALSE)&gt;0,VLOOKUP($B107,'Multi_Sharpe'!$B$2:$R$139,13,FALSE)," ")</f>
        <v>361</v>
      </c>
      <c r="AA107" s="23">
        <f>IF(VLOOKUP($B107,'Multi_Rent'!$B$2:$R$139,14,FALSE)="","",VLOOKUP($B107,'Multi_Rent'!$B$2:$R$139,14,FALSE))</f>
        <v>0.345351031291186</v>
      </c>
      <c r="AB107" t="s" s="26">
        <f>IF(VLOOKUP($B107,'Multi_Sharpe'!$B$2:$R$139,14,FALSE)&gt;0,VLOOKUP($B107,'Multi_Sharpe'!$B$2:$R$139,14,FALSE)," ")</f>
        <v>361</v>
      </c>
      <c r="AC107" s="23">
        <f>IF(VLOOKUP($B107,'Multi_Rent'!$B$2:$R$139,15,FALSE)="","",VLOOKUP($B107,'Multi_Rent'!$B$2:$R$139,15,FALSE))</f>
        <v>-0.85767108636039</v>
      </c>
      <c r="AD107" t="s" s="26">
        <f>IF(VLOOKUP($B107,'Multi_Sharpe'!$B$2:$R$139,15,FALSE)&gt;0,VLOOKUP($B107,'Multi_Sharpe'!$B$2:$R$139,15,FALSE)," ")</f>
        <v>361</v>
      </c>
      <c r="AE107" s="23">
        <f>IF(VLOOKUP($B107,'Multi_Rent'!$B$2:$R$139,16,FALSE)="","",VLOOKUP($B107,'Multi_Rent'!$B$2:$R$139,16,FALSE))</f>
        <v>-2.54292603093265</v>
      </c>
      <c r="AF107" t="s" s="26">
        <f>IF(VLOOKUP($B107,'Multi_Sharpe'!$B$2:$R$139,16,FALSE)&gt;0,VLOOKUP($B107,'Multi_Sharpe'!$B$2:$R$139,16,FALSE)," ")</f>
        <v>361</v>
      </c>
      <c r="AG107" s="23">
        <f>IF(VLOOKUP($B107,'Multi_Rent'!$B$2:$R$139,17,FALSE)="","",VLOOKUP($B107,'Multi_Rent'!$B$2:$R$139,17,FALSE))</f>
        <v>7.27555832539371</v>
      </c>
      <c r="AH107" s="23">
        <f>IF(VLOOKUP($B107,'Multi_Sharpe'!$B$2:$R$139,17,FALSE)&gt;0,VLOOKUP($B107,'Multi_Sharpe'!$B$2:$R$139,17,FALSE)," ")</f>
        <v>0.0106204835466658</v>
      </c>
    </row>
    <row r="108" ht="15" customHeight="1">
      <c r="A108" t="s" s="10">
        <v>877</v>
      </c>
      <c r="B108" t="s" s="10">
        <v>878</v>
      </c>
      <c r="C108" t="s" s="26">
        <f>IF(VLOOKUP($B108,'Multi_Rent'!$B$2:$R$139,2,FALSE)="","",VLOOKUP($B108,'Multi_Rent'!$B$2:$R$139,2,FALSE))</f>
      </c>
      <c r="D108" t="s" s="26">
        <f>IF(VLOOKUP($B108,'Multi_Sharpe'!$B$2:$R$139,2,FALSE)&gt;0,VLOOKUP($B108,'Multi_Sharpe'!$B$2:$R$139,2,FALSE)," ")</f>
        <v>361</v>
      </c>
      <c r="E108" t="s" s="26">
        <f>IF(VLOOKUP($B108,'Multi_Rent'!$B$2:$R$139,3,FALSE)="","",VLOOKUP($B108,'Multi_Rent'!$B$2:$R$139,3,FALSE))</f>
      </c>
      <c r="F108" t="s" s="26">
        <f>IF(VLOOKUP($B108,'Multi_Sharpe'!$B$2:$R$139,3,FALSE)&gt;0,VLOOKUP($B108,'Multi_Sharpe'!$B$2:$R$139,3,FALSE)," ")</f>
        <v>361</v>
      </c>
      <c r="G108" t="s" s="26">
        <f>IF(VLOOKUP($B108,'Multi_Rent'!$B$2:$R$139,4,FALSE)="","",VLOOKUP($B108,'Multi_Rent'!$B$2:$R$139,4,FALSE))</f>
      </c>
      <c r="H108" t="s" s="26">
        <f>IF(VLOOKUP($B108,'Multi_Sharpe'!$B$2:$R$139,4,FALSE)&gt;0,VLOOKUP($B108,'Multi_Sharpe'!$B$2:$R$139,4,FALSE)," ")</f>
        <v>361</v>
      </c>
      <c r="I108" t="s" s="26">
        <f>IF(VLOOKUP($B108,'Multi_Rent'!$B$2:$R$139,5,FALSE)="","",VLOOKUP($B108,'Multi_Rent'!$B$2:$R$139,5,FALSE))</f>
      </c>
      <c r="J108" t="s" s="26">
        <f>IF(VLOOKUP($B108,'Multi_Sharpe'!$B$2:$R$139,5,FALSE)&gt;0,VLOOKUP($B108,'Multi_Sharpe'!$B$2:$R$139,5,FALSE)," ")</f>
        <v>361</v>
      </c>
      <c r="K108" t="s" s="26">
        <f>IF(VLOOKUP($B108,'Multi_Rent'!$B$2:$R$139,6,FALSE)="","",VLOOKUP($B108,'Multi_Rent'!$B$2:$R$139,6,FALSE))</f>
      </c>
      <c r="L108" t="s" s="26">
        <f>IF(VLOOKUP($B108,'Multi_Sharpe'!$B$2:$R$139,6,FALSE)&gt;0,VLOOKUP($B108,'Multi_Sharpe'!$B$2:$R$139,6,FALSE)," ")</f>
        <v>361</v>
      </c>
      <c r="M108" t="s" s="26">
        <f>IF(VLOOKUP($B108,'Multi_Rent'!$B$2:$R$139,7,FALSE)="","",VLOOKUP($B108,'Multi_Rent'!$B$2:$R$139,7,FALSE))</f>
      </c>
      <c r="N108" t="s" s="26">
        <f>IF(VLOOKUP($B108,'Multi_Sharpe'!$B$2:$R$139,7,FALSE)&gt;0,VLOOKUP($B108,'Multi_Sharpe'!$B$2:$R$139,7,FALSE)," ")</f>
        <v>361</v>
      </c>
      <c r="O108" t="s" s="26">
        <f>IF(VLOOKUP($B108,'Multi_Rent'!$B$2:$R$139,8,FALSE)="","",VLOOKUP($B108,'Multi_Rent'!$B$2:$R$139,8,FALSE))</f>
      </c>
      <c r="P108" t="s" s="26">
        <f>IF(VLOOKUP($B108,'Multi_Sharpe'!$B$2:$R$139,8,FALSE)&gt;0,VLOOKUP($B108,'Multi_Sharpe'!$B$2:$R$139,8,FALSE)," ")</f>
        <v>361</v>
      </c>
      <c r="Q108" t="s" s="26">
        <f>IF(VLOOKUP($B108,'Multi_Rent'!$B$2:$R$139,9,FALSE)="","",VLOOKUP($B108,'Multi_Rent'!$B$2:$R$139,9,FALSE))</f>
      </c>
      <c r="R108" t="s" s="26">
        <f>IF(VLOOKUP($B108,'Multi_Sharpe'!$B$2:$R$139,9,FALSE)&gt;0,VLOOKUP($B108,'Multi_Sharpe'!$B$2:$R$139,9,FALSE)," ")</f>
        <v>361</v>
      </c>
      <c r="S108" s="23">
        <f>IF(VLOOKUP($B108,'Multi_Rent'!$B$2:$R$139,10,FALSE)="","",VLOOKUP($B108,'Multi_Rent'!$B$2:$R$139,10,FALSE))</f>
        <v>8.71865413958974</v>
      </c>
      <c r="T108" s="23">
        <f>IF(VLOOKUP($B108,'Multi_Sharpe'!$B$2:$R$139,10,FALSE)&gt;0,VLOOKUP($B108,'Multi_Sharpe'!$B$2:$R$139,10,FALSE)," ")</f>
        <v>0.673883314541232</v>
      </c>
      <c r="U108" s="23">
        <f>IF(VLOOKUP($B108,'Multi_Rent'!$B$2:$R$139,11,FALSE)="","",VLOOKUP($B108,'Multi_Rent'!$B$2:$R$139,11,FALSE))</f>
        <v>9.033035753465629</v>
      </c>
      <c r="V108" s="23">
        <f>IF(VLOOKUP($B108,'Multi_Sharpe'!$B$2:$R$139,11,FALSE)&gt;0,VLOOKUP($B108,'Multi_Sharpe'!$B$2:$R$139,11,FALSE)," ")</f>
        <v>0.726273745058458</v>
      </c>
      <c r="W108" s="23">
        <f>IF(VLOOKUP($B108,'Multi_Rent'!$B$2:$R$139,12,FALSE)="","",VLOOKUP($B108,'Multi_Rent'!$B$2:$R$139,12,FALSE))</f>
        <v>7.18115995520883</v>
      </c>
      <c r="X108" s="23">
        <f>IF(VLOOKUP($B108,'Multi_Sharpe'!$B$2:$R$139,12,FALSE)&gt;0,VLOOKUP($B108,'Multi_Sharpe'!$B$2:$R$139,12,FALSE)," ")</f>
        <v>0.441987686356425</v>
      </c>
      <c r="Y108" s="23">
        <f>IF(VLOOKUP($B108,'Multi_Rent'!$B$2:$R$139,13,FALSE)="","",VLOOKUP($B108,'Multi_Rent'!$B$2:$R$139,13,FALSE))</f>
        <v>8.392987605914</v>
      </c>
      <c r="Z108" s="23">
        <f>IF(VLOOKUP($B108,'Multi_Sharpe'!$B$2:$R$139,13,FALSE)&gt;0,VLOOKUP($B108,'Multi_Sharpe'!$B$2:$R$139,13,FALSE)," ")</f>
        <v>0.590825014214565</v>
      </c>
      <c r="AA108" s="23">
        <f>IF(VLOOKUP($B108,'Multi_Rent'!$B$2:$R$139,14,FALSE)="","",VLOOKUP($B108,'Multi_Rent'!$B$2:$R$139,14,FALSE))</f>
        <v>7.89826409248844</v>
      </c>
      <c r="AB108" s="23">
        <f>IF(VLOOKUP($B108,'Multi_Sharpe'!$B$2:$R$139,14,FALSE)&gt;0,VLOOKUP($B108,'Multi_Sharpe'!$B$2:$R$139,14,FALSE)," ")</f>
        <v>0.443804769113947</v>
      </c>
      <c r="AC108" s="23">
        <f>IF(VLOOKUP($B108,'Multi_Rent'!$B$2:$R$139,15,FALSE)="","",VLOOKUP($B108,'Multi_Rent'!$B$2:$R$139,15,FALSE))</f>
        <v>8.66325342451864</v>
      </c>
      <c r="AD108" s="23">
        <f>IF(VLOOKUP($B108,'Multi_Sharpe'!$B$2:$R$139,15,FALSE)&gt;0,VLOOKUP($B108,'Multi_Sharpe'!$B$2:$R$139,15,FALSE)," ")</f>
        <v>0.465493719477895</v>
      </c>
      <c r="AE108" s="23">
        <f>IF(VLOOKUP($B108,'Multi_Rent'!$B$2:$R$139,16,FALSE)="","",VLOOKUP($B108,'Multi_Rent'!$B$2:$R$139,16,FALSE))</f>
        <v>7.30811322936493</v>
      </c>
      <c r="AF108" s="23">
        <f>IF(VLOOKUP($B108,'Multi_Sharpe'!$B$2:$R$139,16,FALSE)&gt;0,VLOOKUP($B108,'Multi_Sharpe'!$B$2:$R$139,16,FALSE)," ")</f>
        <v>0.147441286514618</v>
      </c>
      <c r="AG108" s="23">
        <f>IF(VLOOKUP($B108,'Multi_Rent'!$B$2:$R$139,17,FALSE)="","",VLOOKUP($B108,'Multi_Rent'!$B$2:$R$139,17,FALSE))</f>
        <v>10.5069375292074</v>
      </c>
      <c r="AH108" s="23">
        <f>IF(VLOOKUP($B108,'Multi_Sharpe'!$B$2:$R$139,17,FALSE)&gt;0,VLOOKUP($B108,'Multi_Sharpe'!$B$2:$R$139,17,FALSE)," ")</f>
        <v>0.738926803658398</v>
      </c>
    </row>
    <row r="109" ht="15" customHeight="1">
      <c r="A109" t="s" s="10">
        <v>879</v>
      </c>
      <c r="B109" t="s" s="10">
        <v>880</v>
      </c>
      <c r="C109" t="s" s="26">
        <f>IF(VLOOKUP($B109,'Multi_Rent'!$B$2:$R$139,2,FALSE)="","",VLOOKUP($B109,'Multi_Rent'!$B$2:$R$139,2,FALSE))</f>
      </c>
      <c r="D109" t="s" s="26">
        <f>IF(VLOOKUP($B109,'Multi_Sharpe'!$B$2:$R$139,2,FALSE)&gt;0,VLOOKUP($B109,'Multi_Sharpe'!$B$2:$R$139,2,FALSE)," ")</f>
        <v>361</v>
      </c>
      <c r="E109" t="s" s="26">
        <f>IF(VLOOKUP($B109,'Multi_Rent'!$B$2:$R$139,3,FALSE)="","",VLOOKUP($B109,'Multi_Rent'!$B$2:$R$139,3,FALSE))</f>
      </c>
      <c r="F109" t="s" s="26">
        <f>IF(VLOOKUP($B109,'Multi_Sharpe'!$B$2:$R$139,3,FALSE)&gt;0,VLOOKUP($B109,'Multi_Sharpe'!$B$2:$R$139,3,FALSE)," ")</f>
        <v>361</v>
      </c>
      <c r="G109" t="s" s="26">
        <f>IF(VLOOKUP($B109,'Multi_Rent'!$B$2:$R$139,4,FALSE)="","",VLOOKUP($B109,'Multi_Rent'!$B$2:$R$139,4,FALSE))</f>
      </c>
      <c r="H109" t="s" s="26">
        <f>IF(VLOOKUP($B109,'Multi_Sharpe'!$B$2:$R$139,4,FALSE)&gt;0,VLOOKUP($B109,'Multi_Sharpe'!$B$2:$R$139,4,FALSE)," ")</f>
        <v>361</v>
      </c>
      <c r="I109" t="s" s="26">
        <f>IF(VLOOKUP($B109,'Multi_Rent'!$B$2:$R$139,5,FALSE)="","",VLOOKUP($B109,'Multi_Rent'!$B$2:$R$139,5,FALSE))</f>
      </c>
      <c r="J109" t="s" s="26">
        <f>IF(VLOOKUP($B109,'Multi_Sharpe'!$B$2:$R$139,5,FALSE)&gt;0,VLOOKUP($B109,'Multi_Sharpe'!$B$2:$R$139,5,FALSE)," ")</f>
        <v>361</v>
      </c>
      <c r="K109" t="s" s="26">
        <f>IF(VLOOKUP($B109,'Multi_Rent'!$B$2:$R$139,6,FALSE)="","",VLOOKUP($B109,'Multi_Rent'!$B$2:$R$139,6,FALSE))</f>
      </c>
      <c r="L109" t="s" s="26">
        <f>IF(VLOOKUP($B109,'Multi_Sharpe'!$B$2:$R$139,6,FALSE)&gt;0,VLOOKUP($B109,'Multi_Sharpe'!$B$2:$R$139,6,FALSE)," ")</f>
        <v>361</v>
      </c>
      <c r="M109" t="s" s="26">
        <f>IF(VLOOKUP($B109,'Multi_Rent'!$B$2:$R$139,7,FALSE)="","",VLOOKUP($B109,'Multi_Rent'!$B$2:$R$139,7,FALSE))</f>
      </c>
      <c r="N109" t="s" s="26">
        <f>IF(VLOOKUP($B109,'Multi_Sharpe'!$B$2:$R$139,7,FALSE)&gt;0,VLOOKUP($B109,'Multi_Sharpe'!$B$2:$R$139,7,FALSE)," ")</f>
        <v>361</v>
      </c>
      <c r="O109" t="s" s="26">
        <f>IF(VLOOKUP($B109,'Multi_Rent'!$B$2:$R$139,8,FALSE)="","",VLOOKUP($B109,'Multi_Rent'!$B$2:$R$139,8,FALSE))</f>
      </c>
      <c r="P109" t="s" s="26">
        <f>IF(VLOOKUP($B109,'Multi_Sharpe'!$B$2:$R$139,8,FALSE)&gt;0,VLOOKUP($B109,'Multi_Sharpe'!$B$2:$R$139,8,FALSE)," ")</f>
        <v>361</v>
      </c>
      <c r="Q109" t="s" s="26">
        <f>IF(VLOOKUP($B109,'Multi_Rent'!$B$2:$R$139,9,FALSE)="","",VLOOKUP($B109,'Multi_Rent'!$B$2:$R$139,9,FALSE))</f>
      </c>
      <c r="R109" t="s" s="26">
        <f>IF(VLOOKUP($B109,'Multi_Sharpe'!$B$2:$R$139,9,FALSE)&gt;0,VLOOKUP($B109,'Multi_Sharpe'!$B$2:$R$139,9,FALSE)," ")</f>
        <v>361</v>
      </c>
      <c r="S109" s="23">
        <f>IF(VLOOKUP($B109,'Multi_Rent'!$B$2:$R$139,10,FALSE)="","",VLOOKUP($B109,'Multi_Rent'!$B$2:$R$139,10,FALSE))</f>
        <v>7.92451269229086</v>
      </c>
      <c r="T109" s="23">
        <f>IF(VLOOKUP($B109,'Multi_Sharpe'!$B$2:$R$139,10,FALSE)&gt;0,VLOOKUP($B109,'Multi_Sharpe'!$B$2:$R$139,10,FALSE)," ")</f>
        <v>0.219044348463107</v>
      </c>
      <c r="U109" s="23">
        <f>IF(VLOOKUP($B109,'Multi_Rent'!$B$2:$R$139,11,FALSE)="","",VLOOKUP($B109,'Multi_Rent'!$B$2:$R$139,11,FALSE))</f>
        <v>8.87912478855697</v>
      </c>
      <c r="V109" s="23">
        <f>IF(VLOOKUP($B109,'Multi_Sharpe'!$B$2:$R$139,11,FALSE)&gt;0,VLOOKUP($B109,'Multi_Sharpe'!$B$2:$R$139,11,FALSE)," ")</f>
        <v>0.276782877173023</v>
      </c>
      <c r="W109" s="23">
        <f>IF(VLOOKUP($B109,'Multi_Rent'!$B$2:$R$139,12,FALSE)="","",VLOOKUP($B109,'Multi_Rent'!$B$2:$R$139,12,FALSE))</f>
        <v>10.0440570595076</v>
      </c>
      <c r="X109" s="23">
        <f>IF(VLOOKUP($B109,'Multi_Sharpe'!$B$2:$R$139,12,FALSE)&gt;0,VLOOKUP($B109,'Multi_Sharpe'!$B$2:$R$139,12,FALSE)," ")</f>
        <v>0.338474086338992</v>
      </c>
      <c r="Y109" s="23">
        <f>IF(VLOOKUP($B109,'Multi_Rent'!$B$2:$R$139,13,FALSE)="","",VLOOKUP($B109,'Multi_Rent'!$B$2:$R$139,13,FALSE))</f>
        <v>12.6816625853227</v>
      </c>
      <c r="Z109" s="23">
        <f>IF(VLOOKUP($B109,'Multi_Sharpe'!$B$2:$R$139,13,FALSE)&gt;0,VLOOKUP($B109,'Multi_Sharpe'!$B$2:$R$139,13,FALSE)," ")</f>
        <v>0.478881001662793</v>
      </c>
      <c r="AA109" s="23">
        <f>IF(VLOOKUP($B109,'Multi_Rent'!$B$2:$R$139,14,FALSE)="","",VLOOKUP($B109,'Multi_Rent'!$B$2:$R$139,14,FALSE))</f>
        <v>17.1770798748649</v>
      </c>
      <c r="AB109" s="23">
        <f>IF(VLOOKUP($B109,'Multi_Sharpe'!$B$2:$R$139,14,FALSE)&gt;0,VLOOKUP($B109,'Multi_Sharpe'!$B$2:$R$139,14,FALSE)," ")</f>
        <v>0.706201540152271</v>
      </c>
      <c r="AC109" s="23">
        <f>IF(VLOOKUP($B109,'Multi_Rent'!$B$2:$R$139,15,FALSE)="","",VLOOKUP($B109,'Multi_Rent'!$B$2:$R$139,15,FALSE))</f>
        <v>17.5723464509033</v>
      </c>
      <c r="AD109" s="23">
        <f>IF(VLOOKUP($B109,'Multi_Sharpe'!$B$2:$R$139,15,FALSE)&gt;0,VLOOKUP($B109,'Multi_Sharpe'!$B$2:$R$139,15,FALSE)," ")</f>
        <v>0.68793038972792</v>
      </c>
      <c r="AE109" s="23">
        <f>IF(VLOOKUP($B109,'Multi_Rent'!$B$2:$R$139,16,FALSE)="","",VLOOKUP($B109,'Multi_Rent'!$B$2:$R$139,16,FALSE))</f>
        <v>13.5896245071873</v>
      </c>
      <c r="AF109" s="23">
        <f>IF(VLOOKUP($B109,'Multi_Sharpe'!$B$2:$R$139,16,FALSE)&gt;0,VLOOKUP($B109,'Multi_Sharpe'!$B$2:$R$139,16,FALSE)," ")</f>
        <v>0.411806028014209</v>
      </c>
      <c r="AG109" s="23">
        <f>IF(VLOOKUP($B109,'Multi_Rent'!$B$2:$R$139,17,FALSE)="","",VLOOKUP($B109,'Multi_Rent'!$B$2:$R$139,17,FALSE))</f>
        <v>25.5926912266091</v>
      </c>
      <c r="AH109" s="23">
        <f>IF(VLOOKUP($B109,'Multi_Sharpe'!$B$2:$R$139,17,FALSE)&gt;0,VLOOKUP($B109,'Multi_Sharpe'!$B$2:$R$139,17,FALSE)," ")</f>
        <v>1.4578248287998</v>
      </c>
    </row>
    <row r="110" ht="15" customHeight="1">
      <c r="A110" t="s" s="10">
        <v>881</v>
      </c>
      <c r="B110" t="s" s="10">
        <v>882</v>
      </c>
      <c r="C110" t="s" s="26">
        <f>IF(VLOOKUP($B110,'Multi_Rent'!$B$2:$R$139,2,FALSE)="","",VLOOKUP($B110,'Multi_Rent'!$B$2:$R$139,2,FALSE))</f>
      </c>
      <c r="D110" t="s" s="26">
        <f>IF(VLOOKUP($B110,'Multi_Sharpe'!$B$2:$R$139,2,FALSE)&gt;0,VLOOKUP($B110,'Multi_Sharpe'!$B$2:$R$139,2,FALSE)," ")</f>
        <v>361</v>
      </c>
      <c r="E110" t="s" s="26">
        <f>IF(VLOOKUP($B110,'Multi_Rent'!$B$2:$R$139,3,FALSE)="","",VLOOKUP($B110,'Multi_Rent'!$B$2:$R$139,3,FALSE))</f>
      </c>
      <c r="F110" t="s" s="26">
        <f>IF(VLOOKUP($B110,'Multi_Sharpe'!$B$2:$R$139,3,FALSE)&gt;0,VLOOKUP($B110,'Multi_Sharpe'!$B$2:$R$139,3,FALSE)," ")</f>
        <v>361</v>
      </c>
      <c r="G110" t="s" s="26">
        <f>IF(VLOOKUP($B110,'Multi_Rent'!$B$2:$R$139,4,FALSE)="","",VLOOKUP($B110,'Multi_Rent'!$B$2:$R$139,4,FALSE))</f>
      </c>
      <c r="H110" t="s" s="26">
        <f>IF(VLOOKUP($B110,'Multi_Sharpe'!$B$2:$R$139,4,FALSE)&gt;0,VLOOKUP($B110,'Multi_Sharpe'!$B$2:$R$139,4,FALSE)," ")</f>
        <v>361</v>
      </c>
      <c r="I110" t="s" s="26">
        <f>IF(VLOOKUP($B110,'Multi_Rent'!$B$2:$R$139,5,FALSE)="","",VLOOKUP($B110,'Multi_Rent'!$B$2:$R$139,5,FALSE))</f>
      </c>
      <c r="J110" t="s" s="26">
        <f>IF(VLOOKUP($B110,'Multi_Sharpe'!$B$2:$R$139,5,FALSE)&gt;0,VLOOKUP($B110,'Multi_Sharpe'!$B$2:$R$139,5,FALSE)," ")</f>
        <v>361</v>
      </c>
      <c r="K110" t="s" s="26">
        <f>IF(VLOOKUP($B110,'Multi_Rent'!$B$2:$R$139,6,FALSE)="","",VLOOKUP($B110,'Multi_Rent'!$B$2:$R$139,6,FALSE))</f>
      </c>
      <c r="L110" t="s" s="26">
        <f>IF(VLOOKUP($B110,'Multi_Sharpe'!$B$2:$R$139,6,FALSE)&gt;0,VLOOKUP($B110,'Multi_Sharpe'!$B$2:$R$139,6,FALSE)," ")</f>
        <v>361</v>
      </c>
      <c r="M110" t="s" s="26">
        <f>IF(VLOOKUP($B110,'Multi_Rent'!$B$2:$R$139,7,FALSE)="","",VLOOKUP($B110,'Multi_Rent'!$B$2:$R$139,7,FALSE))</f>
      </c>
      <c r="N110" t="s" s="26">
        <f>IF(VLOOKUP($B110,'Multi_Sharpe'!$B$2:$R$139,7,FALSE)&gt;0,VLOOKUP($B110,'Multi_Sharpe'!$B$2:$R$139,7,FALSE)," ")</f>
        <v>361</v>
      </c>
      <c r="O110" t="s" s="26">
        <f>IF(VLOOKUP($B110,'Multi_Rent'!$B$2:$R$139,8,FALSE)="","",VLOOKUP($B110,'Multi_Rent'!$B$2:$R$139,8,FALSE))</f>
      </c>
      <c r="P110" t="s" s="26">
        <f>IF(VLOOKUP($B110,'Multi_Sharpe'!$B$2:$R$139,8,FALSE)&gt;0,VLOOKUP($B110,'Multi_Sharpe'!$B$2:$R$139,8,FALSE)," ")</f>
        <v>361</v>
      </c>
      <c r="Q110" t="s" s="26">
        <f>IF(VLOOKUP($B110,'Multi_Rent'!$B$2:$R$139,9,FALSE)="","",VLOOKUP($B110,'Multi_Rent'!$B$2:$R$139,9,FALSE))</f>
      </c>
      <c r="R110" t="s" s="26">
        <f>IF(VLOOKUP($B110,'Multi_Sharpe'!$B$2:$R$139,9,FALSE)&gt;0,VLOOKUP($B110,'Multi_Sharpe'!$B$2:$R$139,9,FALSE)," ")</f>
        <v>361</v>
      </c>
      <c r="S110" s="23">
        <f>IF(VLOOKUP($B110,'Multi_Rent'!$B$2:$R$139,10,FALSE)="","",VLOOKUP($B110,'Multi_Rent'!$B$2:$R$139,10,FALSE))</f>
        <v>7.88232999684351</v>
      </c>
      <c r="T110" s="23">
        <f>IF(VLOOKUP($B110,'Multi_Sharpe'!$B$2:$R$139,10,FALSE)&gt;0,VLOOKUP($B110,'Multi_Sharpe'!$B$2:$R$139,10,FALSE)," ")</f>
        <v>0.460684728826938</v>
      </c>
      <c r="U110" s="23">
        <f>IF(VLOOKUP($B110,'Multi_Rent'!$B$2:$R$139,11,FALSE)="","",VLOOKUP($B110,'Multi_Rent'!$B$2:$R$139,11,FALSE))</f>
        <v>5.82853431771451</v>
      </c>
      <c r="V110" s="23">
        <f>IF(VLOOKUP($B110,'Multi_Sharpe'!$B$2:$R$139,11,FALSE)&gt;0,VLOOKUP($B110,'Multi_Sharpe'!$B$2:$R$139,11,FALSE)," ")</f>
        <v>0.197588547522329</v>
      </c>
      <c r="W110" s="23">
        <f>IF(VLOOKUP($B110,'Multi_Rent'!$B$2:$R$139,12,FALSE)="","",VLOOKUP($B110,'Multi_Rent'!$B$2:$R$139,12,FALSE))</f>
        <v>3.37399710578943</v>
      </c>
      <c r="X110" t="s" s="26">
        <f>IF(VLOOKUP($B110,'Multi_Sharpe'!$B$2:$R$139,12,FALSE)&gt;0,VLOOKUP($B110,'Multi_Sharpe'!$B$2:$R$139,12,FALSE)," ")</f>
        <v>361</v>
      </c>
      <c r="Y110" s="23">
        <f>IF(VLOOKUP($B110,'Multi_Rent'!$B$2:$R$139,13,FALSE)="","",VLOOKUP($B110,'Multi_Rent'!$B$2:$R$139,13,FALSE))</f>
        <v>4.75139514456293</v>
      </c>
      <c r="Z110" s="23">
        <f>IF(VLOOKUP($B110,'Multi_Sharpe'!$B$2:$R$139,13,FALSE)&gt;0,VLOOKUP($B110,'Multi_Sharpe'!$B$2:$R$139,13,FALSE)," ")</f>
        <v>0.008923630566297899</v>
      </c>
      <c r="AA110" s="23">
        <f>IF(VLOOKUP($B110,'Multi_Rent'!$B$2:$R$139,14,FALSE)="","",VLOOKUP($B110,'Multi_Rent'!$B$2:$R$139,14,FALSE))</f>
        <v>2.75464306688373</v>
      </c>
      <c r="AB110" t="s" s="26">
        <f>IF(VLOOKUP($B110,'Multi_Sharpe'!$B$2:$R$139,14,FALSE)&gt;0,VLOOKUP($B110,'Multi_Sharpe'!$B$2:$R$139,14,FALSE)," ")</f>
        <v>361</v>
      </c>
      <c r="AC110" s="23">
        <f>IF(VLOOKUP($B110,'Multi_Rent'!$B$2:$R$139,15,FALSE)="","",VLOOKUP($B110,'Multi_Rent'!$B$2:$R$139,15,FALSE))</f>
        <v>3.82630441056038</v>
      </c>
      <c r="AD110" t="s" s="26">
        <f>IF(VLOOKUP($B110,'Multi_Sharpe'!$B$2:$R$139,15,FALSE)&gt;0,VLOOKUP($B110,'Multi_Sharpe'!$B$2:$R$139,15,FALSE)," ")</f>
        <v>361</v>
      </c>
      <c r="AE110" s="23">
        <f>IF(VLOOKUP($B110,'Multi_Rent'!$B$2:$R$139,16,FALSE)="","",VLOOKUP($B110,'Multi_Rent'!$B$2:$R$139,16,FALSE))</f>
        <v>3.42901791475634</v>
      </c>
      <c r="AF110" t="s" s="26">
        <f>IF(VLOOKUP($B110,'Multi_Sharpe'!$B$2:$R$139,16,FALSE)&gt;0,VLOOKUP($B110,'Multi_Sharpe'!$B$2:$R$139,16,FALSE)," ")</f>
        <v>361</v>
      </c>
      <c r="AG110" s="23">
        <f>IF(VLOOKUP($B110,'Multi_Rent'!$B$2:$R$139,17,FALSE)="","",VLOOKUP($B110,'Multi_Rent'!$B$2:$R$139,17,FALSE))</f>
        <v>7.19809486810941</v>
      </c>
      <c r="AH110" t="s" s="26">
        <f>IF(VLOOKUP($B110,'Multi_Sharpe'!$B$2:$R$139,17,FALSE)&gt;0,VLOOKUP($B110,'Multi_Sharpe'!$B$2:$R$139,17,FALSE)," ")</f>
        <v>361</v>
      </c>
    </row>
    <row r="111" ht="15" customHeight="1">
      <c r="A111" t="s" s="10">
        <v>883</v>
      </c>
      <c r="B111" t="s" s="10">
        <v>884</v>
      </c>
      <c r="C111" t="s" s="26">
        <f>IF(VLOOKUP($B111,'Multi_Rent'!$B$2:$R$139,2,FALSE)="","",VLOOKUP($B111,'Multi_Rent'!$B$2:$R$139,2,FALSE))</f>
      </c>
      <c r="D111" t="s" s="26">
        <f>IF(VLOOKUP($B111,'Multi_Sharpe'!$B$2:$R$139,2,FALSE)&gt;0,VLOOKUP($B111,'Multi_Sharpe'!$B$2:$R$139,2,FALSE)," ")</f>
        <v>361</v>
      </c>
      <c r="E111" t="s" s="26">
        <f>IF(VLOOKUP($B111,'Multi_Rent'!$B$2:$R$139,3,FALSE)="","",VLOOKUP($B111,'Multi_Rent'!$B$2:$R$139,3,FALSE))</f>
      </c>
      <c r="F111" t="s" s="26">
        <f>IF(VLOOKUP($B111,'Multi_Sharpe'!$B$2:$R$139,3,FALSE)&gt;0,VLOOKUP($B111,'Multi_Sharpe'!$B$2:$R$139,3,FALSE)," ")</f>
        <v>361</v>
      </c>
      <c r="G111" t="s" s="26">
        <f>IF(VLOOKUP($B111,'Multi_Rent'!$B$2:$R$139,4,FALSE)="","",VLOOKUP($B111,'Multi_Rent'!$B$2:$R$139,4,FALSE))</f>
      </c>
      <c r="H111" t="s" s="26">
        <f>IF(VLOOKUP($B111,'Multi_Sharpe'!$B$2:$R$139,4,FALSE)&gt;0,VLOOKUP($B111,'Multi_Sharpe'!$B$2:$R$139,4,FALSE)," ")</f>
        <v>361</v>
      </c>
      <c r="I111" t="s" s="26">
        <f>IF(VLOOKUP($B111,'Multi_Rent'!$B$2:$R$139,5,FALSE)="","",VLOOKUP($B111,'Multi_Rent'!$B$2:$R$139,5,FALSE))</f>
      </c>
      <c r="J111" t="s" s="26">
        <f>IF(VLOOKUP($B111,'Multi_Sharpe'!$B$2:$R$139,5,FALSE)&gt;0,VLOOKUP($B111,'Multi_Sharpe'!$B$2:$R$139,5,FALSE)," ")</f>
        <v>361</v>
      </c>
      <c r="K111" t="s" s="26">
        <f>IF(VLOOKUP($B111,'Multi_Rent'!$B$2:$R$139,6,FALSE)="","",VLOOKUP($B111,'Multi_Rent'!$B$2:$R$139,6,FALSE))</f>
      </c>
      <c r="L111" t="s" s="26">
        <f>IF(VLOOKUP($B111,'Multi_Sharpe'!$B$2:$R$139,6,FALSE)&gt;0,VLOOKUP($B111,'Multi_Sharpe'!$B$2:$R$139,6,FALSE)," ")</f>
        <v>361</v>
      </c>
      <c r="M111" t="s" s="26">
        <f>IF(VLOOKUP($B111,'Multi_Rent'!$B$2:$R$139,7,FALSE)="","",VLOOKUP($B111,'Multi_Rent'!$B$2:$R$139,7,FALSE))</f>
      </c>
      <c r="N111" t="s" s="26">
        <f>IF(VLOOKUP($B111,'Multi_Sharpe'!$B$2:$R$139,7,FALSE)&gt;0,VLOOKUP($B111,'Multi_Sharpe'!$B$2:$R$139,7,FALSE)," ")</f>
        <v>361</v>
      </c>
      <c r="O111" t="s" s="26">
        <f>IF(VLOOKUP($B111,'Multi_Rent'!$B$2:$R$139,8,FALSE)="","",VLOOKUP($B111,'Multi_Rent'!$B$2:$R$139,8,FALSE))</f>
      </c>
      <c r="P111" t="s" s="26">
        <f>IF(VLOOKUP($B111,'Multi_Sharpe'!$B$2:$R$139,8,FALSE)&gt;0,VLOOKUP($B111,'Multi_Sharpe'!$B$2:$R$139,8,FALSE)," ")</f>
        <v>361</v>
      </c>
      <c r="Q111" t="s" s="26">
        <f>IF(VLOOKUP($B111,'Multi_Rent'!$B$2:$R$139,9,FALSE)="","",VLOOKUP($B111,'Multi_Rent'!$B$2:$R$139,9,FALSE))</f>
      </c>
      <c r="R111" t="s" s="26">
        <f>IF(VLOOKUP($B111,'Multi_Sharpe'!$B$2:$R$139,9,FALSE)&gt;0,VLOOKUP($B111,'Multi_Sharpe'!$B$2:$R$139,9,FALSE)," ")</f>
        <v>361</v>
      </c>
      <c r="S111" s="23">
        <f>IF(VLOOKUP($B111,'Multi_Rent'!$B$2:$R$139,10,FALSE)="","",VLOOKUP($B111,'Multi_Rent'!$B$2:$R$139,10,FALSE))</f>
        <v>6.92458468093098</v>
      </c>
      <c r="T111" s="23">
        <f>IF(VLOOKUP($B111,'Multi_Sharpe'!$B$2:$R$139,10,FALSE)&gt;0,VLOOKUP($B111,'Multi_Sharpe'!$B$2:$R$139,10,FALSE)," ")</f>
        <v>0.527760279183493</v>
      </c>
      <c r="U111" s="23">
        <f>IF(VLOOKUP($B111,'Multi_Rent'!$B$2:$R$139,11,FALSE)="","",VLOOKUP($B111,'Multi_Rent'!$B$2:$R$139,11,FALSE))</f>
        <v>5.43078148821143</v>
      </c>
      <c r="V111" s="23">
        <f>IF(VLOOKUP($B111,'Multi_Sharpe'!$B$2:$R$139,11,FALSE)&gt;0,VLOOKUP($B111,'Multi_Sharpe'!$B$2:$R$139,11,FALSE)," ")</f>
        <v>0.225420115690699</v>
      </c>
      <c r="W111" s="23">
        <f>IF(VLOOKUP($B111,'Multi_Rent'!$B$2:$R$139,12,FALSE)="","",VLOOKUP($B111,'Multi_Rent'!$B$2:$R$139,12,FALSE))</f>
        <v>4.95580592519158</v>
      </c>
      <c r="X111" s="23">
        <f>IF(VLOOKUP($B111,'Multi_Sharpe'!$B$2:$R$139,12,FALSE)&gt;0,VLOOKUP($B111,'Multi_Sharpe'!$B$2:$R$139,12,FALSE)," ")</f>
        <v>0.113262461502607</v>
      </c>
      <c r="Y111" s="23">
        <f>IF(VLOOKUP($B111,'Multi_Rent'!$B$2:$R$139,13,FALSE)="","",VLOOKUP($B111,'Multi_Rent'!$B$2:$R$139,13,FALSE))</f>
        <v>5.63300955934389</v>
      </c>
      <c r="Z111" s="23">
        <f>IF(VLOOKUP($B111,'Multi_Sharpe'!$B$2:$R$139,13,FALSE)&gt;0,VLOOKUP($B111,'Multi_Sharpe'!$B$2:$R$139,13,FALSE)," ")</f>
        <v>0.191101390121939</v>
      </c>
      <c r="AA111" s="23">
        <f>IF(VLOOKUP($B111,'Multi_Rent'!$B$2:$R$139,14,FALSE)="","",VLOOKUP($B111,'Multi_Rent'!$B$2:$R$139,14,FALSE))</f>
        <v>5.14915613984877</v>
      </c>
      <c r="AB111" s="23">
        <f>IF(VLOOKUP($B111,'Multi_Sharpe'!$B$2:$R$139,14,FALSE)&gt;0,VLOOKUP($B111,'Multi_Sharpe'!$B$2:$R$139,14,FALSE)," ")</f>
        <v>0.00017408243492558</v>
      </c>
      <c r="AC111" s="23">
        <f>IF(VLOOKUP($B111,'Multi_Rent'!$B$2:$R$139,15,FALSE)="","",VLOOKUP($B111,'Multi_Rent'!$B$2:$R$139,15,FALSE))</f>
        <v>5.78339642089409</v>
      </c>
      <c r="AD111" s="23">
        <f>IF(VLOOKUP($B111,'Multi_Sharpe'!$B$2:$R$139,15,FALSE)&gt;0,VLOOKUP($B111,'Multi_Sharpe'!$B$2:$R$139,15,FALSE)," ")</f>
        <v>0.00607021307769572</v>
      </c>
      <c r="AE111" s="23">
        <f>IF(VLOOKUP($B111,'Multi_Rent'!$B$2:$R$139,16,FALSE)="","",VLOOKUP($B111,'Multi_Rent'!$B$2:$R$139,16,FALSE))</f>
        <v>4.9973035231013</v>
      </c>
      <c r="AF111" t="s" s="26">
        <f>IF(VLOOKUP($B111,'Multi_Sharpe'!$B$2:$R$139,16,FALSE)&gt;0,VLOOKUP($B111,'Multi_Sharpe'!$B$2:$R$139,16,FALSE)," ")</f>
        <v>361</v>
      </c>
      <c r="AG111" s="23">
        <f>IF(VLOOKUP($B111,'Multi_Rent'!$B$2:$R$139,17,FALSE)="","",VLOOKUP($B111,'Multi_Rent'!$B$2:$R$139,17,FALSE))</f>
        <v>8.319026251325409</v>
      </c>
      <c r="AH111" s="23">
        <f>IF(VLOOKUP($B111,'Multi_Sharpe'!$B$2:$R$139,17,FALSE)&gt;0,VLOOKUP($B111,'Multi_Sharpe'!$B$2:$R$139,17,FALSE)," ")</f>
        <v>0.287875542377159</v>
      </c>
    </row>
    <row r="112" ht="15" customHeight="1">
      <c r="A112" t="s" s="10">
        <v>885</v>
      </c>
      <c r="B112" t="s" s="10">
        <v>886</v>
      </c>
      <c r="C112" t="s" s="26">
        <f>IF(VLOOKUP($B112,'Multi_Rent'!$B$2:$R$139,2,FALSE)="","",VLOOKUP($B112,'Multi_Rent'!$B$2:$R$139,2,FALSE))</f>
      </c>
      <c r="D112" t="s" s="26">
        <f>IF(VLOOKUP($B112,'Multi_Sharpe'!$B$2:$R$139,2,FALSE)&gt;0,VLOOKUP($B112,'Multi_Sharpe'!$B$2:$R$139,2,FALSE)," ")</f>
        <v>361</v>
      </c>
      <c r="E112" t="s" s="26">
        <f>IF(VLOOKUP($B112,'Multi_Rent'!$B$2:$R$139,3,FALSE)="","",VLOOKUP($B112,'Multi_Rent'!$B$2:$R$139,3,FALSE))</f>
      </c>
      <c r="F112" t="s" s="26">
        <f>IF(VLOOKUP($B112,'Multi_Sharpe'!$B$2:$R$139,3,FALSE)&gt;0,VLOOKUP($B112,'Multi_Sharpe'!$B$2:$R$139,3,FALSE)," ")</f>
        <v>361</v>
      </c>
      <c r="G112" t="s" s="26">
        <f>IF(VLOOKUP($B112,'Multi_Rent'!$B$2:$R$139,4,FALSE)="","",VLOOKUP($B112,'Multi_Rent'!$B$2:$R$139,4,FALSE))</f>
      </c>
      <c r="H112" t="s" s="26">
        <f>IF(VLOOKUP($B112,'Multi_Sharpe'!$B$2:$R$139,4,FALSE)&gt;0,VLOOKUP($B112,'Multi_Sharpe'!$B$2:$R$139,4,FALSE)," ")</f>
        <v>361</v>
      </c>
      <c r="I112" t="s" s="26">
        <f>IF(VLOOKUP($B112,'Multi_Rent'!$B$2:$R$139,5,FALSE)="","",VLOOKUP($B112,'Multi_Rent'!$B$2:$R$139,5,FALSE))</f>
      </c>
      <c r="J112" t="s" s="26">
        <f>IF(VLOOKUP($B112,'Multi_Sharpe'!$B$2:$R$139,5,FALSE)&gt;0,VLOOKUP($B112,'Multi_Sharpe'!$B$2:$R$139,5,FALSE)," ")</f>
        <v>361</v>
      </c>
      <c r="K112" t="s" s="26">
        <f>IF(VLOOKUP($B112,'Multi_Rent'!$B$2:$R$139,6,FALSE)="","",VLOOKUP($B112,'Multi_Rent'!$B$2:$R$139,6,FALSE))</f>
      </c>
      <c r="L112" t="s" s="26">
        <f>IF(VLOOKUP($B112,'Multi_Sharpe'!$B$2:$R$139,6,FALSE)&gt;0,VLOOKUP($B112,'Multi_Sharpe'!$B$2:$R$139,6,FALSE)," ")</f>
        <v>361</v>
      </c>
      <c r="M112" t="s" s="26">
        <f>IF(VLOOKUP($B112,'Multi_Rent'!$B$2:$R$139,7,FALSE)="","",VLOOKUP($B112,'Multi_Rent'!$B$2:$R$139,7,FALSE))</f>
      </c>
      <c r="N112" t="s" s="26">
        <f>IF(VLOOKUP($B112,'Multi_Sharpe'!$B$2:$R$139,7,FALSE)&gt;0,VLOOKUP($B112,'Multi_Sharpe'!$B$2:$R$139,7,FALSE)," ")</f>
        <v>361</v>
      </c>
      <c r="O112" t="s" s="26">
        <f>IF(VLOOKUP($B112,'Multi_Rent'!$B$2:$R$139,8,FALSE)="","",VLOOKUP($B112,'Multi_Rent'!$B$2:$R$139,8,FALSE))</f>
      </c>
      <c r="P112" t="s" s="26">
        <f>IF(VLOOKUP($B112,'Multi_Sharpe'!$B$2:$R$139,8,FALSE)&gt;0,VLOOKUP($B112,'Multi_Sharpe'!$B$2:$R$139,8,FALSE)," ")</f>
        <v>361</v>
      </c>
      <c r="Q112" t="s" s="26">
        <f>IF(VLOOKUP($B112,'Multi_Rent'!$B$2:$R$139,9,FALSE)="","",VLOOKUP($B112,'Multi_Rent'!$B$2:$R$139,9,FALSE))</f>
      </c>
      <c r="R112" t="s" s="26">
        <f>IF(VLOOKUP($B112,'Multi_Sharpe'!$B$2:$R$139,9,FALSE)&gt;0,VLOOKUP($B112,'Multi_Sharpe'!$B$2:$R$139,9,FALSE)," ")</f>
        <v>361</v>
      </c>
      <c r="S112" s="23">
        <f>IF(VLOOKUP($B112,'Multi_Rent'!$B$2:$R$139,10,FALSE)="","",VLOOKUP($B112,'Multi_Rent'!$B$2:$R$139,10,FALSE))</f>
        <v>5.24111934960374</v>
      </c>
      <c r="T112" s="23">
        <f>IF(VLOOKUP($B112,'Multi_Sharpe'!$B$2:$R$139,10,FALSE)&gt;0,VLOOKUP($B112,'Multi_Sharpe'!$B$2:$R$139,10,FALSE)," ")</f>
        <v>0.160408829409178</v>
      </c>
      <c r="U112" s="23">
        <f>IF(VLOOKUP($B112,'Multi_Rent'!$B$2:$R$139,11,FALSE)="","",VLOOKUP($B112,'Multi_Rent'!$B$2:$R$139,11,FALSE))</f>
        <v>3.12179716239491</v>
      </c>
      <c r="V112" t="s" s="26">
        <f>IF(VLOOKUP($B112,'Multi_Sharpe'!$B$2:$R$139,11,FALSE)&gt;0,VLOOKUP($B112,'Multi_Sharpe'!$B$2:$R$139,11,FALSE)," ")</f>
        <v>361</v>
      </c>
      <c r="W112" s="23">
        <f>IF(VLOOKUP($B112,'Multi_Rent'!$B$2:$R$139,12,FALSE)="","",VLOOKUP($B112,'Multi_Rent'!$B$2:$R$139,12,FALSE))</f>
        <v>2.42620070929271</v>
      </c>
      <c r="X112" t="s" s="26">
        <f>IF(VLOOKUP($B112,'Multi_Sharpe'!$B$2:$R$139,12,FALSE)&gt;0,VLOOKUP($B112,'Multi_Sharpe'!$B$2:$R$139,12,FALSE)," ")</f>
        <v>361</v>
      </c>
      <c r="Y112" s="23">
        <f>IF(VLOOKUP($B112,'Multi_Rent'!$B$2:$R$139,13,FALSE)="","",VLOOKUP($B112,'Multi_Rent'!$B$2:$R$139,13,FALSE))</f>
        <v>4.25880311568911</v>
      </c>
      <c r="Z112" t="s" s="26">
        <f>IF(VLOOKUP($B112,'Multi_Sharpe'!$B$2:$R$139,13,FALSE)&gt;0,VLOOKUP($B112,'Multi_Sharpe'!$B$2:$R$139,13,FALSE)," ")</f>
        <v>361</v>
      </c>
      <c r="AA112" s="23">
        <f>IF(VLOOKUP($B112,'Multi_Rent'!$B$2:$R$139,14,FALSE)="","",VLOOKUP($B112,'Multi_Rent'!$B$2:$R$139,14,FALSE))</f>
        <v>2.22921196089194</v>
      </c>
      <c r="AB112" t="s" s="26">
        <f>IF(VLOOKUP($B112,'Multi_Sharpe'!$B$2:$R$139,14,FALSE)&gt;0,VLOOKUP($B112,'Multi_Sharpe'!$B$2:$R$139,14,FALSE)," ")</f>
        <v>361</v>
      </c>
      <c r="AC112" s="23">
        <f>IF(VLOOKUP($B112,'Multi_Rent'!$B$2:$R$139,15,FALSE)="","",VLOOKUP($B112,'Multi_Rent'!$B$2:$R$139,15,FALSE))</f>
        <v>3.71934314846516</v>
      </c>
      <c r="AD112" t="s" s="26">
        <f>IF(VLOOKUP($B112,'Multi_Sharpe'!$B$2:$R$139,15,FALSE)&gt;0,VLOOKUP($B112,'Multi_Sharpe'!$B$2:$R$139,15,FALSE)," ")</f>
        <v>361</v>
      </c>
      <c r="AE112" s="23">
        <f>IF(VLOOKUP($B112,'Multi_Rent'!$B$2:$R$139,16,FALSE)="","",VLOOKUP($B112,'Multi_Rent'!$B$2:$R$139,16,FALSE))</f>
        <v>3.28187771291366</v>
      </c>
      <c r="AF112" t="s" s="26">
        <f>IF(VLOOKUP($B112,'Multi_Sharpe'!$B$2:$R$139,16,FALSE)&gt;0,VLOOKUP($B112,'Multi_Sharpe'!$B$2:$R$139,16,FALSE)," ")</f>
        <v>361</v>
      </c>
      <c r="AG112" s="23">
        <f>IF(VLOOKUP($B112,'Multi_Rent'!$B$2:$R$139,17,FALSE)="","",VLOOKUP($B112,'Multi_Rent'!$B$2:$R$139,17,FALSE))</f>
        <v>6.71500324487402</v>
      </c>
      <c r="AH112" t="s" s="26">
        <f>IF(VLOOKUP($B112,'Multi_Sharpe'!$B$2:$R$139,17,FALSE)&gt;0,VLOOKUP($B112,'Multi_Sharpe'!$B$2:$R$139,17,FALSE)," ")</f>
        <v>361</v>
      </c>
    </row>
    <row r="113" ht="15" customHeight="1">
      <c r="A113" t="s" s="10">
        <v>887</v>
      </c>
      <c r="B113" t="s" s="10">
        <v>888</v>
      </c>
      <c r="C113" t="s" s="26">
        <f>IF(VLOOKUP($B113,'Multi_Rent'!$B$2:$R$139,2,FALSE)="","",VLOOKUP($B113,'Multi_Rent'!$B$2:$R$139,2,FALSE))</f>
      </c>
      <c r="D113" t="s" s="26">
        <f>IF(VLOOKUP($B113,'Multi_Sharpe'!$B$2:$R$139,2,FALSE)&gt;0,VLOOKUP($B113,'Multi_Sharpe'!$B$2:$R$139,2,FALSE)," ")</f>
        <v>361</v>
      </c>
      <c r="E113" t="s" s="26">
        <f>IF(VLOOKUP($B113,'Multi_Rent'!$B$2:$R$139,3,FALSE)="","",VLOOKUP($B113,'Multi_Rent'!$B$2:$R$139,3,FALSE))</f>
      </c>
      <c r="F113" t="s" s="26">
        <f>IF(VLOOKUP($B113,'Multi_Sharpe'!$B$2:$R$139,3,FALSE)&gt;0,VLOOKUP($B113,'Multi_Sharpe'!$B$2:$R$139,3,FALSE)," ")</f>
        <v>361</v>
      </c>
      <c r="G113" t="s" s="26">
        <f>IF(VLOOKUP($B113,'Multi_Rent'!$B$2:$R$139,4,FALSE)="","",VLOOKUP($B113,'Multi_Rent'!$B$2:$R$139,4,FALSE))</f>
      </c>
      <c r="H113" t="s" s="26">
        <f>IF(VLOOKUP($B113,'Multi_Sharpe'!$B$2:$R$139,4,FALSE)&gt;0,VLOOKUP($B113,'Multi_Sharpe'!$B$2:$R$139,4,FALSE)," ")</f>
        <v>361</v>
      </c>
      <c r="I113" t="s" s="26">
        <f>IF(VLOOKUP($B113,'Multi_Rent'!$B$2:$R$139,5,FALSE)="","",VLOOKUP($B113,'Multi_Rent'!$B$2:$R$139,5,FALSE))</f>
      </c>
      <c r="J113" t="s" s="26">
        <f>IF(VLOOKUP($B113,'Multi_Sharpe'!$B$2:$R$139,5,FALSE)&gt;0,VLOOKUP($B113,'Multi_Sharpe'!$B$2:$R$139,5,FALSE)," ")</f>
        <v>361</v>
      </c>
      <c r="K113" t="s" s="26">
        <f>IF(VLOOKUP($B113,'Multi_Rent'!$B$2:$R$139,6,FALSE)="","",VLOOKUP($B113,'Multi_Rent'!$B$2:$R$139,6,FALSE))</f>
      </c>
      <c r="L113" t="s" s="26">
        <f>IF(VLOOKUP($B113,'Multi_Sharpe'!$B$2:$R$139,6,FALSE)&gt;0,VLOOKUP($B113,'Multi_Sharpe'!$B$2:$R$139,6,FALSE)," ")</f>
        <v>361</v>
      </c>
      <c r="M113" t="s" s="26">
        <f>IF(VLOOKUP($B113,'Multi_Rent'!$B$2:$R$139,7,FALSE)="","",VLOOKUP($B113,'Multi_Rent'!$B$2:$R$139,7,FALSE))</f>
      </c>
      <c r="N113" t="s" s="26">
        <f>IF(VLOOKUP($B113,'Multi_Sharpe'!$B$2:$R$139,7,FALSE)&gt;0,VLOOKUP($B113,'Multi_Sharpe'!$B$2:$R$139,7,FALSE)," ")</f>
        <v>361</v>
      </c>
      <c r="O113" t="s" s="26">
        <f>IF(VLOOKUP($B113,'Multi_Rent'!$B$2:$R$139,8,FALSE)="","",VLOOKUP($B113,'Multi_Rent'!$B$2:$R$139,8,FALSE))</f>
      </c>
      <c r="P113" t="s" s="26">
        <f>IF(VLOOKUP($B113,'Multi_Sharpe'!$B$2:$R$139,8,FALSE)&gt;0,VLOOKUP($B113,'Multi_Sharpe'!$B$2:$R$139,8,FALSE)," ")</f>
        <v>361</v>
      </c>
      <c r="Q113" t="s" s="26">
        <f>IF(VLOOKUP($B113,'Multi_Rent'!$B$2:$R$139,9,FALSE)="","",VLOOKUP($B113,'Multi_Rent'!$B$2:$R$139,9,FALSE))</f>
      </c>
      <c r="R113" t="s" s="26">
        <f>IF(VLOOKUP($B113,'Multi_Sharpe'!$B$2:$R$139,9,FALSE)&gt;0,VLOOKUP($B113,'Multi_Sharpe'!$B$2:$R$139,9,FALSE)," ")</f>
        <v>361</v>
      </c>
      <c r="S113" t="s" s="26">
        <f>IF(VLOOKUP($B113,'Multi_Rent'!$B$2:$R$139,10,FALSE)="","",VLOOKUP($B113,'Multi_Rent'!$B$2:$R$139,10,FALSE))</f>
      </c>
      <c r="T113" t="s" s="26">
        <f>IF(VLOOKUP($B113,'Multi_Sharpe'!$B$2:$R$139,10,FALSE)&gt;0,VLOOKUP($B113,'Multi_Sharpe'!$B$2:$R$139,10,FALSE)," ")</f>
        <v>361</v>
      </c>
      <c r="U113" s="23">
        <f>IF(VLOOKUP($B113,'Multi_Rent'!$B$2:$R$139,11,FALSE)="","",VLOOKUP($B113,'Multi_Rent'!$B$2:$R$139,11,FALSE))</f>
        <v>9.50425444915151</v>
      </c>
      <c r="V113" s="23">
        <f>IF(VLOOKUP($B113,'Multi_Sharpe'!$B$2:$R$139,11,FALSE)&gt;0,VLOOKUP($B113,'Multi_Sharpe'!$B$2:$R$139,11,FALSE)," ")</f>
        <v>0.9680214753223459</v>
      </c>
      <c r="W113" s="23">
        <f>IF(VLOOKUP($B113,'Multi_Rent'!$B$2:$R$139,12,FALSE)="","",VLOOKUP($B113,'Multi_Rent'!$B$2:$R$139,12,FALSE))</f>
        <v>9.340768843496109</v>
      </c>
      <c r="X113" s="23">
        <f>IF(VLOOKUP($B113,'Multi_Sharpe'!$B$2:$R$139,12,FALSE)&gt;0,VLOOKUP($B113,'Multi_Sharpe'!$B$2:$R$139,12,FALSE)," ")</f>
        <v>0.894878420882486</v>
      </c>
      <c r="Y113" s="23">
        <f>IF(VLOOKUP($B113,'Multi_Rent'!$B$2:$R$139,13,FALSE)="","",VLOOKUP($B113,'Multi_Rent'!$B$2:$R$139,13,FALSE))</f>
        <v>8.59925680710327</v>
      </c>
      <c r="Z113" s="23">
        <f>IF(VLOOKUP($B113,'Multi_Sharpe'!$B$2:$R$139,13,FALSE)&gt;0,VLOOKUP($B113,'Multi_Sharpe'!$B$2:$R$139,13,FALSE)," ")</f>
        <v>0.649771217205935</v>
      </c>
      <c r="AA113" s="23">
        <f>IF(VLOOKUP($B113,'Multi_Rent'!$B$2:$R$139,14,FALSE)="","",VLOOKUP($B113,'Multi_Rent'!$B$2:$R$139,14,FALSE))</f>
        <v>4.95980907362474</v>
      </c>
      <c r="AB113" t="s" s="26">
        <f>IF(VLOOKUP($B113,'Multi_Sharpe'!$B$2:$R$139,14,FALSE)&gt;0,VLOOKUP($B113,'Multi_Sharpe'!$B$2:$R$139,14,FALSE)," ")</f>
        <v>361</v>
      </c>
      <c r="AC113" s="23">
        <f>IF(VLOOKUP($B113,'Multi_Rent'!$B$2:$R$139,15,FALSE)="","",VLOOKUP($B113,'Multi_Rent'!$B$2:$R$139,15,FALSE))</f>
        <v>3.74076820063158</v>
      </c>
      <c r="AD113" t="s" s="26">
        <f>IF(VLOOKUP($B113,'Multi_Sharpe'!$B$2:$R$139,15,FALSE)&gt;0,VLOOKUP($B113,'Multi_Sharpe'!$B$2:$R$139,15,FALSE)," ")</f>
        <v>361</v>
      </c>
      <c r="AE113" s="23">
        <f>IF(VLOOKUP($B113,'Multi_Rent'!$B$2:$R$139,16,FALSE)="","",VLOOKUP($B113,'Multi_Rent'!$B$2:$R$139,16,FALSE))</f>
        <v>3.79581267756504</v>
      </c>
      <c r="AF113" t="s" s="26">
        <f>IF(VLOOKUP($B113,'Multi_Sharpe'!$B$2:$R$139,16,FALSE)&gt;0,VLOOKUP($B113,'Multi_Sharpe'!$B$2:$R$139,16,FALSE)," ")</f>
        <v>361</v>
      </c>
      <c r="AG113" s="23">
        <f>IF(VLOOKUP($B113,'Multi_Rent'!$B$2:$R$139,17,FALSE)="","",VLOOKUP($B113,'Multi_Rent'!$B$2:$R$139,17,FALSE))</f>
        <v>5.47052686699587</v>
      </c>
      <c r="AH113" t="s" s="26">
        <f>IF(VLOOKUP($B113,'Multi_Sharpe'!$B$2:$R$139,17,FALSE)&gt;0,VLOOKUP($B113,'Multi_Sharpe'!$B$2:$R$139,17,FALSE)," ")</f>
        <v>361</v>
      </c>
    </row>
    <row r="114" ht="15" customHeight="1">
      <c r="A114" t="s" s="10">
        <v>889</v>
      </c>
      <c r="B114" t="s" s="10">
        <v>890</v>
      </c>
      <c r="C114" t="s" s="26">
        <f>IF(VLOOKUP($B114,'Multi_Rent'!$B$2:$R$139,2,FALSE)="","",VLOOKUP($B114,'Multi_Rent'!$B$2:$R$139,2,FALSE))</f>
      </c>
      <c r="D114" t="s" s="26">
        <f>IF(VLOOKUP($B114,'Multi_Sharpe'!$B$2:$R$139,2,FALSE)&gt;0,VLOOKUP($B114,'Multi_Sharpe'!$B$2:$R$139,2,FALSE)," ")</f>
        <v>361</v>
      </c>
      <c r="E114" t="s" s="26">
        <f>IF(VLOOKUP($B114,'Multi_Rent'!$B$2:$R$139,3,FALSE)="","",VLOOKUP($B114,'Multi_Rent'!$B$2:$R$139,3,FALSE))</f>
      </c>
      <c r="F114" t="s" s="26">
        <f>IF(VLOOKUP($B114,'Multi_Sharpe'!$B$2:$R$139,3,FALSE)&gt;0,VLOOKUP($B114,'Multi_Sharpe'!$B$2:$R$139,3,FALSE)," ")</f>
        <v>361</v>
      </c>
      <c r="G114" t="s" s="26">
        <f>IF(VLOOKUP($B114,'Multi_Rent'!$B$2:$R$139,4,FALSE)="","",VLOOKUP($B114,'Multi_Rent'!$B$2:$R$139,4,FALSE))</f>
      </c>
      <c r="H114" t="s" s="26">
        <f>IF(VLOOKUP($B114,'Multi_Sharpe'!$B$2:$R$139,4,FALSE)&gt;0,VLOOKUP($B114,'Multi_Sharpe'!$B$2:$R$139,4,FALSE)," ")</f>
        <v>361</v>
      </c>
      <c r="I114" t="s" s="26">
        <f>IF(VLOOKUP($B114,'Multi_Rent'!$B$2:$R$139,5,FALSE)="","",VLOOKUP($B114,'Multi_Rent'!$B$2:$R$139,5,FALSE))</f>
      </c>
      <c r="J114" t="s" s="26">
        <f>IF(VLOOKUP($B114,'Multi_Sharpe'!$B$2:$R$139,5,FALSE)&gt;0,VLOOKUP($B114,'Multi_Sharpe'!$B$2:$R$139,5,FALSE)," ")</f>
        <v>361</v>
      </c>
      <c r="K114" t="s" s="26">
        <f>IF(VLOOKUP($B114,'Multi_Rent'!$B$2:$R$139,6,FALSE)="","",VLOOKUP($B114,'Multi_Rent'!$B$2:$R$139,6,FALSE))</f>
      </c>
      <c r="L114" t="s" s="26">
        <f>IF(VLOOKUP($B114,'Multi_Sharpe'!$B$2:$R$139,6,FALSE)&gt;0,VLOOKUP($B114,'Multi_Sharpe'!$B$2:$R$139,6,FALSE)," ")</f>
        <v>361</v>
      </c>
      <c r="M114" t="s" s="26">
        <f>IF(VLOOKUP($B114,'Multi_Rent'!$B$2:$R$139,7,FALSE)="","",VLOOKUP($B114,'Multi_Rent'!$B$2:$R$139,7,FALSE))</f>
      </c>
      <c r="N114" t="s" s="26">
        <f>IF(VLOOKUP($B114,'Multi_Sharpe'!$B$2:$R$139,7,FALSE)&gt;0,VLOOKUP($B114,'Multi_Sharpe'!$B$2:$R$139,7,FALSE)," ")</f>
        <v>361</v>
      </c>
      <c r="O114" t="s" s="26">
        <f>IF(VLOOKUP($B114,'Multi_Rent'!$B$2:$R$139,8,FALSE)="","",VLOOKUP($B114,'Multi_Rent'!$B$2:$R$139,8,FALSE))</f>
      </c>
      <c r="P114" t="s" s="26">
        <f>IF(VLOOKUP($B114,'Multi_Sharpe'!$B$2:$R$139,8,FALSE)&gt;0,VLOOKUP($B114,'Multi_Sharpe'!$B$2:$R$139,8,FALSE)," ")</f>
        <v>361</v>
      </c>
      <c r="Q114" t="s" s="26">
        <f>IF(VLOOKUP($B114,'Multi_Rent'!$B$2:$R$139,9,FALSE)="","",VLOOKUP($B114,'Multi_Rent'!$B$2:$R$139,9,FALSE))</f>
      </c>
      <c r="R114" t="s" s="26">
        <f>IF(VLOOKUP($B114,'Multi_Sharpe'!$B$2:$R$139,9,FALSE)&gt;0,VLOOKUP($B114,'Multi_Sharpe'!$B$2:$R$139,9,FALSE)," ")</f>
        <v>361</v>
      </c>
      <c r="S114" t="s" s="26">
        <f>IF(VLOOKUP($B114,'Multi_Rent'!$B$2:$R$139,10,FALSE)="","",VLOOKUP($B114,'Multi_Rent'!$B$2:$R$139,10,FALSE))</f>
      </c>
      <c r="T114" t="s" s="26">
        <f>IF(VLOOKUP($B114,'Multi_Sharpe'!$B$2:$R$139,10,FALSE)&gt;0,VLOOKUP($B114,'Multi_Sharpe'!$B$2:$R$139,10,FALSE)," ")</f>
        <v>361</v>
      </c>
      <c r="U114" s="23">
        <f>IF(VLOOKUP($B114,'Multi_Rent'!$B$2:$R$139,11,FALSE)="","",VLOOKUP($B114,'Multi_Rent'!$B$2:$R$139,11,FALSE))</f>
        <v>7.1109555090201</v>
      </c>
      <c r="V114" s="23">
        <f>IF(VLOOKUP($B114,'Multi_Sharpe'!$B$2:$R$139,11,FALSE)&gt;0,VLOOKUP($B114,'Multi_Sharpe'!$B$2:$R$139,11,FALSE)," ")</f>
        <v>0.480503929461702</v>
      </c>
      <c r="W114" s="23">
        <f>IF(VLOOKUP($B114,'Multi_Rent'!$B$2:$R$139,12,FALSE)="","",VLOOKUP($B114,'Multi_Rent'!$B$2:$R$139,12,FALSE))</f>
        <v>4.43719856181466</v>
      </c>
      <c r="X114" s="23">
        <f>IF(VLOOKUP($B114,'Multi_Sharpe'!$B$2:$R$139,12,FALSE)&gt;0,VLOOKUP($B114,'Multi_Sharpe'!$B$2:$R$139,12,FALSE)," ")</f>
        <v>0.0141298483414693</v>
      </c>
      <c r="Y114" s="23">
        <f>IF(VLOOKUP($B114,'Multi_Rent'!$B$2:$R$139,13,FALSE)="","",VLOOKUP($B114,'Multi_Rent'!$B$2:$R$139,13,FALSE))</f>
        <v>5.250980028418</v>
      </c>
      <c r="Z114" s="23">
        <f>IF(VLOOKUP($B114,'Multi_Sharpe'!$B$2:$R$139,13,FALSE)&gt;0,VLOOKUP($B114,'Multi_Sharpe'!$B$2:$R$139,13,FALSE)," ")</f>
        <v>0.119923851112759</v>
      </c>
      <c r="AA114" s="23">
        <f>IF(VLOOKUP($B114,'Multi_Rent'!$B$2:$R$139,14,FALSE)="","",VLOOKUP($B114,'Multi_Rent'!$B$2:$R$139,14,FALSE))</f>
        <v>5.98391040847761</v>
      </c>
      <c r="AB114" s="23">
        <f>IF(VLOOKUP($B114,'Multi_Sharpe'!$B$2:$R$139,14,FALSE)&gt;0,VLOOKUP($B114,'Multi_Sharpe'!$B$2:$R$139,14,FALSE)," ")</f>
        <v>0.167325519576922</v>
      </c>
      <c r="AC114" s="23">
        <f>IF(VLOOKUP($B114,'Multi_Rent'!$B$2:$R$139,15,FALSE)="","",VLOOKUP($B114,'Multi_Rent'!$B$2:$R$139,15,FALSE))</f>
        <v>6.00992496035897</v>
      </c>
      <c r="AD114" s="23">
        <f>IF(VLOOKUP($B114,'Multi_Sharpe'!$B$2:$R$139,15,FALSE)&gt;0,VLOOKUP($B114,'Multi_Sharpe'!$B$2:$R$139,15,FALSE)," ")</f>
        <v>0.0513005662987433</v>
      </c>
      <c r="AE114" s="23">
        <f>IF(VLOOKUP($B114,'Multi_Rent'!$B$2:$R$139,16,FALSE)="","",VLOOKUP($B114,'Multi_Rent'!$B$2:$R$139,16,FALSE))</f>
        <v>4.72104714720392</v>
      </c>
      <c r="AF114" t="s" s="26">
        <f>IF(VLOOKUP($B114,'Multi_Sharpe'!$B$2:$R$139,16,FALSE)&gt;0,VLOOKUP($B114,'Multi_Sharpe'!$B$2:$R$139,16,FALSE)," ")</f>
        <v>361</v>
      </c>
      <c r="AG114" s="23">
        <f>IF(VLOOKUP($B114,'Multi_Rent'!$B$2:$R$139,17,FALSE)="","",VLOOKUP($B114,'Multi_Rent'!$B$2:$R$139,17,FALSE))</f>
        <v>5.65868556455513</v>
      </c>
      <c r="AH114" t="s" s="26">
        <f>IF(VLOOKUP($B114,'Multi_Sharpe'!$B$2:$R$139,17,FALSE)&gt;0,VLOOKUP($B114,'Multi_Sharpe'!$B$2:$R$139,17,FALSE)," ")</f>
        <v>361</v>
      </c>
    </row>
    <row r="115" ht="15" customHeight="1">
      <c r="A115" t="s" s="10">
        <v>891</v>
      </c>
      <c r="B115" t="s" s="10">
        <v>892</v>
      </c>
      <c r="C115" t="s" s="26">
        <f>IF(VLOOKUP($B115,'Multi_Rent'!$B$2:$R$139,2,FALSE)="","",VLOOKUP($B115,'Multi_Rent'!$B$2:$R$139,2,FALSE))</f>
      </c>
      <c r="D115" t="s" s="26">
        <f>IF(VLOOKUP($B115,'Multi_Sharpe'!$B$2:$R$139,2,FALSE)&gt;0,VLOOKUP($B115,'Multi_Sharpe'!$B$2:$R$139,2,FALSE)," ")</f>
        <v>361</v>
      </c>
      <c r="E115" t="s" s="26">
        <f>IF(VLOOKUP($B115,'Multi_Rent'!$B$2:$R$139,3,FALSE)="","",VLOOKUP($B115,'Multi_Rent'!$B$2:$R$139,3,FALSE))</f>
      </c>
      <c r="F115" t="s" s="26">
        <f>IF(VLOOKUP($B115,'Multi_Sharpe'!$B$2:$R$139,3,FALSE)&gt;0,VLOOKUP($B115,'Multi_Sharpe'!$B$2:$R$139,3,FALSE)," ")</f>
        <v>361</v>
      </c>
      <c r="G115" t="s" s="26">
        <f>IF(VLOOKUP($B115,'Multi_Rent'!$B$2:$R$139,4,FALSE)="","",VLOOKUP($B115,'Multi_Rent'!$B$2:$R$139,4,FALSE))</f>
      </c>
      <c r="H115" t="s" s="26">
        <f>IF(VLOOKUP($B115,'Multi_Sharpe'!$B$2:$R$139,4,FALSE)&gt;0,VLOOKUP($B115,'Multi_Sharpe'!$B$2:$R$139,4,FALSE)," ")</f>
        <v>361</v>
      </c>
      <c r="I115" t="s" s="26">
        <f>IF(VLOOKUP($B115,'Multi_Rent'!$B$2:$R$139,5,FALSE)="","",VLOOKUP($B115,'Multi_Rent'!$B$2:$R$139,5,FALSE))</f>
      </c>
      <c r="J115" t="s" s="26">
        <f>IF(VLOOKUP($B115,'Multi_Sharpe'!$B$2:$R$139,5,FALSE)&gt;0,VLOOKUP($B115,'Multi_Sharpe'!$B$2:$R$139,5,FALSE)," ")</f>
        <v>361</v>
      </c>
      <c r="K115" t="s" s="26">
        <f>IF(VLOOKUP($B115,'Multi_Rent'!$B$2:$R$139,6,FALSE)="","",VLOOKUP($B115,'Multi_Rent'!$B$2:$R$139,6,FALSE))</f>
      </c>
      <c r="L115" t="s" s="26">
        <f>IF(VLOOKUP($B115,'Multi_Sharpe'!$B$2:$R$139,6,FALSE)&gt;0,VLOOKUP($B115,'Multi_Sharpe'!$B$2:$R$139,6,FALSE)," ")</f>
        <v>361</v>
      </c>
      <c r="M115" t="s" s="26">
        <f>IF(VLOOKUP($B115,'Multi_Rent'!$B$2:$R$139,7,FALSE)="","",VLOOKUP($B115,'Multi_Rent'!$B$2:$R$139,7,FALSE))</f>
      </c>
      <c r="N115" t="s" s="26">
        <f>IF(VLOOKUP($B115,'Multi_Sharpe'!$B$2:$R$139,7,FALSE)&gt;0,VLOOKUP($B115,'Multi_Sharpe'!$B$2:$R$139,7,FALSE)," ")</f>
        <v>361</v>
      </c>
      <c r="O115" t="s" s="26">
        <f>IF(VLOOKUP($B115,'Multi_Rent'!$B$2:$R$139,8,FALSE)="","",VLOOKUP($B115,'Multi_Rent'!$B$2:$R$139,8,FALSE))</f>
      </c>
      <c r="P115" t="s" s="26">
        <f>IF(VLOOKUP($B115,'Multi_Sharpe'!$B$2:$R$139,8,FALSE)&gt;0,VLOOKUP($B115,'Multi_Sharpe'!$B$2:$R$139,8,FALSE)," ")</f>
        <v>361</v>
      </c>
      <c r="Q115" t="s" s="26">
        <f>IF(VLOOKUP($B115,'Multi_Rent'!$B$2:$R$139,9,FALSE)="","",VLOOKUP($B115,'Multi_Rent'!$B$2:$R$139,9,FALSE))</f>
      </c>
      <c r="R115" t="s" s="26">
        <f>IF(VLOOKUP($B115,'Multi_Sharpe'!$B$2:$R$139,9,FALSE)&gt;0,VLOOKUP($B115,'Multi_Sharpe'!$B$2:$R$139,9,FALSE)," ")</f>
        <v>361</v>
      </c>
      <c r="S115" t="s" s="26">
        <f>IF(VLOOKUP($B115,'Multi_Rent'!$B$2:$R$139,10,FALSE)="","",VLOOKUP($B115,'Multi_Rent'!$B$2:$R$139,10,FALSE))</f>
      </c>
      <c r="T115" t="s" s="26">
        <f>IF(VLOOKUP($B115,'Multi_Sharpe'!$B$2:$R$139,10,FALSE)&gt;0,VLOOKUP($B115,'Multi_Sharpe'!$B$2:$R$139,10,FALSE)," ")</f>
        <v>361</v>
      </c>
      <c r="U115" s="23">
        <f>IF(VLOOKUP($B115,'Multi_Rent'!$B$2:$R$139,11,FALSE)="","",VLOOKUP($B115,'Multi_Rent'!$B$2:$R$139,11,FALSE))</f>
        <v>4.86112675623924</v>
      </c>
      <c r="V115" s="23">
        <f>IF(VLOOKUP($B115,'Multi_Sharpe'!$B$2:$R$139,11,FALSE)&gt;0,VLOOKUP($B115,'Multi_Sharpe'!$B$2:$R$139,11,FALSE)," ")</f>
        <v>0.0282185641988092</v>
      </c>
      <c r="W115" s="23">
        <f>IF(VLOOKUP($B115,'Multi_Rent'!$B$2:$R$139,12,FALSE)="","",VLOOKUP($B115,'Multi_Rent'!$B$2:$R$139,12,FALSE))</f>
        <v>-1.6172922043453</v>
      </c>
      <c r="X115" t="s" s="26">
        <f>IF(VLOOKUP($B115,'Multi_Sharpe'!$B$2:$R$139,12,FALSE)&gt;0,VLOOKUP($B115,'Multi_Sharpe'!$B$2:$R$139,12,FALSE)," ")</f>
        <v>361</v>
      </c>
      <c r="Y115" s="23">
        <f>IF(VLOOKUP($B115,'Multi_Rent'!$B$2:$R$139,13,FALSE)="","",VLOOKUP($B115,'Multi_Rent'!$B$2:$R$139,13,FALSE))</f>
        <v>0.458640369750118</v>
      </c>
      <c r="Z115" t="s" s="26">
        <f>IF(VLOOKUP($B115,'Multi_Sharpe'!$B$2:$R$139,13,FALSE)&gt;0,VLOOKUP($B115,'Multi_Sharpe'!$B$2:$R$139,13,FALSE)," ")</f>
        <v>361</v>
      </c>
      <c r="AA115" s="23">
        <f>IF(VLOOKUP($B115,'Multi_Rent'!$B$2:$R$139,14,FALSE)="","",VLOOKUP($B115,'Multi_Rent'!$B$2:$R$139,14,FALSE))</f>
        <v>-13.7886982768042</v>
      </c>
      <c r="AB115" t="s" s="26">
        <f>IF(VLOOKUP($B115,'Multi_Sharpe'!$B$2:$R$139,14,FALSE)&gt;0,VLOOKUP($B115,'Multi_Sharpe'!$B$2:$R$139,14,FALSE)," ")</f>
        <v>361</v>
      </c>
      <c r="AC115" s="23">
        <f>IF(VLOOKUP($B115,'Multi_Rent'!$B$2:$R$139,15,FALSE)="","",VLOOKUP($B115,'Multi_Rent'!$B$2:$R$139,15,FALSE))</f>
        <v>-8.383434574064379</v>
      </c>
      <c r="AD115" t="s" s="26">
        <f>IF(VLOOKUP($B115,'Multi_Sharpe'!$B$2:$R$139,15,FALSE)&gt;0,VLOOKUP($B115,'Multi_Sharpe'!$B$2:$R$139,15,FALSE)," ")</f>
        <v>361</v>
      </c>
      <c r="AE115" s="23">
        <f>IF(VLOOKUP($B115,'Multi_Rent'!$B$2:$R$139,16,FALSE)="","",VLOOKUP($B115,'Multi_Rent'!$B$2:$R$139,16,FALSE))</f>
        <v>-20.2274834269515</v>
      </c>
      <c r="AF115" t="s" s="26">
        <f>IF(VLOOKUP($B115,'Multi_Sharpe'!$B$2:$R$139,16,FALSE)&gt;0,VLOOKUP($B115,'Multi_Sharpe'!$B$2:$R$139,16,FALSE)," ")</f>
        <v>361</v>
      </c>
      <c r="AG115" s="23">
        <f>IF(VLOOKUP($B115,'Multi_Rent'!$B$2:$R$139,17,FALSE)="","",VLOOKUP($B115,'Multi_Rent'!$B$2:$R$139,17,FALSE))</f>
        <v>-18.146411384969</v>
      </c>
      <c r="AH115" t="s" s="26">
        <f>IF(VLOOKUP($B115,'Multi_Sharpe'!$B$2:$R$139,17,FALSE)&gt;0,VLOOKUP($B115,'Multi_Sharpe'!$B$2:$R$139,17,FALSE)," ")</f>
        <v>361</v>
      </c>
    </row>
    <row r="116" ht="15" customHeight="1">
      <c r="A116" t="s" s="10">
        <v>893</v>
      </c>
      <c r="B116" t="s" s="10">
        <v>894</v>
      </c>
      <c r="C116" t="s" s="26">
        <f>IF(VLOOKUP($B116,'Multi_Rent'!$B$2:$R$139,2,FALSE)="","",VLOOKUP($B116,'Multi_Rent'!$B$2:$R$139,2,FALSE))</f>
      </c>
      <c r="D116" t="s" s="26">
        <f>IF(VLOOKUP($B116,'Multi_Sharpe'!$B$2:$R$139,2,FALSE)&gt;0,VLOOKUP($B116,'Multi_Sharpe'!$B$2:$R$139,2,FALSE)," ")</f>
        <v>361</v>
      </c>
      <c r="E116" t="s" s="26">
        <f>IF(VLOOKUP($B116,'Multi_Rent'!$B$2:$R$139,3,FALSE)="","",VLOOKUP($B116,'Multi_Rent'!$B$2:$R$139,3,FALSE))</f>
      </c>
      <c r="F116" t="s" s="26">
        <f>IF(VLOOKUP($B116,'Multi_Sharpe'!$B$2:$R$139,3,FALSE)&gt;0,VLOOKUP($B116,'Multi_Sharpe'!$B$2:$R$139,3,FALSE)," ")</f>
        <v>361</v>
      </c>
      <c r="G116" t="s" s="26">
        <f>IF(VLOOKUP($B116,'Multi_Rent'!$B$2:$R$139,4,FALSE)="","",VLOOKUP($B116,'Multi_Rent'!$B$2:$R$139,4,FALSE))</f>
      </c>
      <c r="H116" t="s" s="26">
        <f>IF(VLOOKUP($B116,'Multi_Sharpe'!$B$2:$R$139,4,FALSE)&gt;0,VLOOKUP($B116,'Multi_Sharpe'!$B$2:$R$139,4,FALSE)," ")</f>
        <v>361</v>
      </c>
      <c r="I116" t="s" s="26">
        <f>IF(VLOOKUP($B116,'Multi_Rent'!$B$2:$R$139,5,FALSE)="","",VLOOKUP($B116,'Multi_Rent'!$B$2:$R$139,5,FALSE))</f>
      </c>
      <c r="J116" t="s" s="26">
        <f>IF(VLOOKUP($B116,'Multi_Sharpe'!$B$2:$R$139,5,FALSE)&gt;0,VLOOKUP($B116,'Multi_Sharpe'!$B$2:$R$139,5,FALSE)," ")</f>
        <v>361</v>
      </c>
      <c r="K116" t="s" s="26">
        <f>IF(VLOOKUP($B116,'Multi_Rent'!$B$2:$R$139,6,FALSE)="","",VLOOKUP($B116,'Multi_Rent'!$B$2:$R$139,6,FALSE))</f>
      </c>
      <c r="L116" t="s" s="26">
        <f>IF(VLOOKUP($B116,'Multi_Sharpe'!$B$2:$R$139,6,FALSE)&gt;0,VLOOKUP($B116,'Multi_Sharpe'!$B$2:$R$139,6,FALSE)," ")</f>
        <v>361</v>
      </c>
      <c r="M116" t="s" s="26">
        <f>IF(VLOOKUP($B116,'Multi_Rent'!$B$2:$R$139,7,FALSE)="","",VLOOKUP($B116,'Multi_Rent'!$B$2:$R$139,7,FALSE))</f>
      </c>
      <c r="N116" t="s" s="26">
        <f>IF(VLOOKUP($B116,'Multi_Sharpe'!$B$2:$R$139,7,FALSE)&gt;0,VLOOKUP($B116,'Multi_Sharpe'!$B$2:$R$139,7,FALSE)," ")</f>
        <v>361</v>
      </c>
      <c r="O116" t="s" s="26">
        <f>IF(VLOOKUP($B116,'Multi_Rent'!$B$2:$R$139,8,FALSE)="","",VLOOKUP($B116,'Multi_Rent'!$B$2:$R$139,8,FALSE))</f>
      </c>
      <c r="P116" t="s" s="26">
        <f>IF(VLOOKUP($B116,'Multi_Sharpe'!$B$2:$R$139,8,FALSE)&gt;0,VLOOKUP($B116,'Multi_Sharpe'!$B$2:$R$139,8,FALSE)," ")</f>
        <v>361</v>
      </c>
      <c r="Q116" t="s" s="26">
        <f>IF(VLOOKUP($B116,'Multi_Rent'!$B$2:$R$139,9,FALSE)="","",VLOOKUP($B116,'Multi_Rent'!$B$2:$R$139,9,FALSE))</f>
      </c>
      <c r="R116" t="s" s="26">
        <f>IF(VLOOKUP($B116,'Multi_Sharpe'!$B$2:$R$139,9,FALSE)&gt;0,VLOOKUP($B116,'Multi_Sharpe'!$B$2:$R$139,9,FALSE)," ")</f>
        <v>361</v>
      </c>
      <c r="S116" t="s" s="26">
        <f>IF(VLOOKUP($B116,'Multi_Rent'!$B$2:$R$139,10,FALSE)="","",VLOOKUP($B116,'Multi_Rent'!$B$2:$R$139,10,FALSE))</f>
      </c>
      <c r="T116" t="s" s="26">
        <f>IF(VLOOKUP($B116,'Multi_Sharpe'!$B$2:$R$139,10,FALSE)&gt;0,VLOOKUP($B116,'Multi_Sharpe'!$B$2:$R$139,10,FALSE)," ")</f>
        <v>361</v>
      </c>
      <c r="U116" s="23">
        <f>IF(VLOOKUP($B116,'Multi_Rent'!$B$2:$R$139,11,FALSE)="","",VLOOKUP($B116,'Multi_Rent'!$B$2:$R$139,11,FALSE))</f>
        <v>3.77670888634865</v>
      </c>
      <c r="V116" t="s" s="26">
        <f>IF(VLOOKUP($B116,'Multi_Sharpe'!$B$2:$R$139,11,FALSE)&gt;0,VLOOKUP($B116,'Multi_Sharpe'!$B$2:$R$139,11,FALSE)," ")</f>
        <v>361</v>
      </c>
      <c r="W116" s="23">
        <f>IF(VLOOKUP($B116,'Multi_Rent'!$B$2:$R$139,12,FALSE)="","",VLOOKUP($B116,'Multi_Rent'!$B$2:$R$139,12,FALSE))</f>
        <v>1.92345261266968</v>
      </c>
      <c r="X116" t="s" s="26">
        <f>IF(VLOOKUP($B116,'Multi_Sharpe'!$B$2:$R$139,12,FALSE)&gt;0,VLOOKUP($B116,'Multi_Sharpe'!$B$2:$R$139,12,FALSE)," ")</f>
        <v>361</v>
      </c>
      <c r="Y116" s="23">
        <f>IF(VLOOKUP($B116,'Multi_Rent'!$B$2:$R$139,13,FALSE)="","",VLOOKUP($B116,'Multi_Rent'!$B$2:$R$139,13,FALSE))</f>
        <v>2.71249864193162</v>
      </c>
      <c r="Z116" t="s" s="26">
        <f>IF(VLOOKUP($B116,'Multi_Sharpe'!$B$2:$R$139,13,FALSE)&gt;0,VLOOKUP($B116,'Multi_Sharpe'!$B$2:$R$139,13,FALSE)," ")</f>
        <v>361</v>
      </c>
      <c r="AA116" s="23">
        <f>IF(VLOOKUP($B116,'Multi_Rent'!$B$2:$R$139,14,FALSE)="","",VLOOKUP($B116,'Multi_Rent'!$B$2:$R$139,14,FALSE))</f>
        <v>2.21953293313972</v>
      </c>
      <c r="AB116" t="s" s="26">
        <f>IF(VLOOKUP($B116,'Multi_Sharpe'!$B$2:$R$139,14,FALSE)&gt;0,VLOOKUP($B116,'Multi_Sharpe'!$B$2:$R$139,14,FALSE)," ")</f>
        <v>361</v>
      </c>
      <c r="AC116" s="23">
        <f>IF(VLOOKUP($B116,'Multi_Rent'!$B$2:$R$139,15,FALSE)="","",VLOOKUP($B116,'Multi_Rent'!$B$2:$R$139,15,FALSE))</f>
        <v>3.09731011521266</v>
      </c>
      <c r="AD116" t="s" s="26">
        <f>IF(VLOOKUP($B116,'Multi_Sharpe'!$B$2:$R$139,15,FALSE)&gt;0,VLOOKUP($B116,'Multi_Sharpe'!$B$2:$R$139,15,FALSE)," ")</f>
        <v>361</v>
      </c>
      <c r="AE116" s="23">
        <f>IF(VLOOKUP($B116,'Multi_Rent'!$B$2:$R$139,16,FALSE)="","",VLOOKUP($B116,'Multi_Rent'!$B$2:$R$139,16,FALSE))</f>
        <v>3.43897823269215</v>
      </c>
      <c r="AF116" t="s" s="26">
        <f>IF(VLOOKUP($B116,'Multi_Sharpe'!$B$2:$R$139,16,FALSE)&gt;0,VLOOKUP($B116,'Multi_Sharpe'!$B$2:$R$139,16,FALSE)," ")</f>
        <v>361</v>
      </c>
      <c r="AG116" s="23">
        <f>IF(VLOOKUP($B116,'Multi_Rent'!$B$2:$R$139,17,FALSE)="","",VLOOKUP($B116,'Multi_Rent'!$B$2:$R$139,17,FALSE))</f>
        <v>4.92127221170724</v>
      </c>
      <c r="AH116" t="s" s="26">
        <f>IF(VLOOKUP($B116,'Multi_Sharpe'!$B$2:$R$139,17,FALSE)&gt;0,VLOOKUP($B116,'Multi_Sharpe'!$B$2:$R$139,17,FALSE)," ")</f>
        <v>361</v>
      </c>
    </row>
    <row r="117" ht="15" customHeight="1">
      <c r="A117" t="s" s="10">
        <v>895</v>
      </c>
      <c r="B117" t="s" s="10">
        <v>896</v>
      </c>
      <c r="C117" t="s" s="26">
        <f>IF(VLOOKUP($B117,'Multi_Rent'!$B$2:$R$139,2,FALSE)="","",VLOOKUP($B117,'Multi_Rent'!$B$2:$R$139,2,FALSE))</f>
      </c>
      <c r="D117" t="s" s="26">
        <f>IF(VLOOKUP($B117,'Multi_Sharpe'!$B$2:$R$139,2,FALSE)&gt;0,VLOOKUP($B117,'Multi_Sharpe'!$B$2:$R$139,2,FALSE)," ")</f>
        <v>361</v>
      </c>
      <c r="E117" t="s" s="26">
        <f>IF(VLOOKUP($B117,'Multi_Rent'!$B$2:$R$139,3,FALSE)="","",VLOOKUP($B117,'Multi_Rent'!$B$2:$R$139,3,FALSE))</f>
      </c>
      <c r="F117" t="s" s="26">
        <f>IF(VLOOKUP($B117,'Multi_Sharpe'!$B$2:$R$139,3,FALSE)&gt;0,VLOOKUP($B117,'Multi_Sharpe'!$B$2:$R$139,3,FALSE)," ")</f>
        <v>361</v>
      </c>
      <c r="G117" t="s" s="26">
        <f>IF(VLOOKUP($B117,'Multi_Rent'!$B$2:$R$139,4,FALSE)="","",VLOOKUP($B117,'Multi_Rent'!$B$2:$R$139,4,FALSE))</f>
      </c>
      <c r="H117" t="s" s="26">
        <f>IF(VLOOKUP($B117,'Multi_Sharpe'!$B$2:$R$139,4,FALSE)&gt;0,VLOOKUP($B117,'Multi_Sharpe'!$B$2:$R$139,4,FALSE)," ")</f>
        <v>361</v>
      </c>
      <c r="I117" t="s" s="26">
        <f>IF(VLOOKUP($B117,'Multi_Rent'!$B$2:$R$139,5,FALSE)="","",VLOOKUP($B117,'Multi_Rent'!$B$2:$R$139,5,FALSE))</f>
      </c>
      <c r="J117" t="s" s="26">
        <f>IF(VLOOKUP($B117,'Multi_Sharpe'!$B$2:$R$139,5,FALSE)&gt;0,VLOOKUP($B117,'Multi_Sharpe'!$B$2:$R$139,5,FALSE)," ")</f>
        <v>361</v>
      </c>
      <c r="K117" t="s" s="26">
        <f>IF(VLOOKUP($B117,'Multi_Rent'!$B$2:$R$139,6,FALSE)="","",VLOOKUP($B117,'Multi_Rent'!$B$2:$R$139,6,FALSE))</f>
      </c>
      <c r="L117" t="s" s="26">
        <f>IF(VLOOKUP($B117,'Multi_Sharpe'!$B$2:$R$139,6,FALSE)&gt;0,VLOOKUP($B117,'Multi_Sharpe'!$B$2:$R$139,6,FALSE)," ")</f>
        <v>361</v>
      </c>
      <c r="M117" t="s" s="26">
        <f>IF(VLOOKUP($B117,'Multi_Rent'!$B$2:$R$139,7,FALSE)="","",VLOOKUP($B117,'Multi_Rent'!$B$2:$R$139,7,FALSE))</f>
      </c>
      <c r="N117" t="s" s="26">
        <f>IF(VLOOKUP($B117,'Multi_Sharpe'!$B$2:$R$139,7,FALSE)&gt;0,VLOOKUP($B117,'Multi_Sharpe'!$B$2:$R$139,7,FALSE)," ")</f>
        <v>361</v>
      </c>
      <c r="O117" t="s" s="26">
        <f>IF(VLOOKUP($B117,'Multi_Rent'!$B$2:$R$139,8,FALSE)="","",VLOOKUP($B117,'Multi_Rent'!$B$2:$R$139,8,FALSE))</f>
      </c>
      <c r="P117" t="s" s="26">
        <f>IF(VLOOKUP($B117,'Multi_Sharpe'!$B$2:$R$139,8,FALSE)&gt;0,VLOOKUP($B117,'Multi_Sharpe'!$B$2:$R$139,8,FALSE)," ")</f>
        <v>361</v>
      </c>
      <c r="Q117" t="s" s="26">
        <f>IF(VLOOKUP($B117,'Multi_Rent'!$B$2:$R$139,9,FALSE)="","",VLOOKUP($B117,'Multi_Rent'!$B$2:$R$139,9,FALSE))</f>
      </c>
      <c r="R117" t="s" s="26">
        <f>IF(VLOOKUP($B117,'Multi_Sharpe'!$B$2:$R$139,9,FALSE)&gt;0,VLOOKUP($B117,'Multi_Sharpe'!$B$2:$R$139,9,FALSE)," ")</f>
        <v>361</v>
      </c>
      <c r="S117" t="s" s="26">
        <f>IF(VLOOKUP($B117,'Multi_Rent'!$B$2:$R$139,10,FALSE)="","",VLOOKUP($B117,'Multi_Rent'!$B$2:$R$139,10,FALSE))</f>
      </c>
      <c r="T117" t="s" s="26">
        <f>IF(VLOOKUP($B117,'Multi_Sharpe'!$B$2:$R$139,10,FALSE)&gt;0,VLOOKUP($B117,'Multi_Sharpe'!$B$2:$R$139,10,FALSE)," ")</f>
        <v>361</v>
      </c>
      <c r="U117" s="23">
        <f>IF(VLOOKUP($B117,'Multi_Rent'!$B$2:$R$139,11,FALSE)="","",VLOOKUP($B117,'Multi_Rent'!$B$2:$R$139,11,FALSE))</f>
        <v>3.5157822873378</v>
      </c>
      <c r="V117" t="s" s="26">
        <f>IF(VLOOKUP($B117,'Multi_Sharpe'!$B$2:$R$139,11,FALSE)&gt;0,VLOOKUP($B117,'Multi_Sharpe'!$B$2:$R$139,11,FALSE)," ")</f>
        <v>361</v>
      </c>
      <c r="W117" s="23">
        <f>IF(VLOOKUP($B117,'Multi_Rent'!$B$2:$R$139,12,FALSE)="","",VLOOKUP($B117,'Multi_Rent'!$B$2:$R$139,12,FALSE))</f>
        <v>-3.21127748103499</v>
      </c>
      <c r="X117" t="s" s="26">
        <f>IF(VLOOKUP($B117,'Multi_Sharpe'!$B$2:$R$139,12,FALSE)&gt;0,VLOOKUP($B117,'Multi_Sharpe'!$B$2:$R$139,12,FALSE)," ")</f>
        <v>361</v>
      </c>
      <c r="Y117" s="23">
        <f>IF(VLOOKUP($B117,'Multi_Rent'!$B$2:$R$139,13,FALSE)="","",VLOOKUP($B117,'Multi_Rent'!$B$2:$R$139,13,FALSE))</f>
        <v>12.8015517123224</v>
      </c>
      <c r="Z117" s="23">
        <f>IF(VLOOKUP($B117,'Multi_Sharpe'!$B$2:$R$139,13,FALSE)&gt;0,VLOOKUP($B117,'Multi_Sharpe'!$B$2:$R$139,13,FALSE)," ")</f>
        <v>0.164606690282906</v>
      </c>
      <c r="AA117" s="23">
        <f>IF(VLOOKUP($B117,'Multi_Rent'!$B$2:$R$139,14,FALSE)="","",VLOOKUP($B117,'Multi_Rent'!$B$2:$R$139,14,FALSE))</f>
        <v>-6.93430250994869</v>
      </c>
      <c r="AB117" t="s" s="26">
        <f>IF(VLOOKUP($B117,'Multi_Sharpe'!$B$2:$R$139,14,FALSE)&gt;0,VLOOKUP($B117,'Multi_Sharpe'!$B$2:$R$139,14,FALSE)," ")</f>
        <v>361</v>
      </c>
      <c r="AC117" s="23">
        <f>IF(VLOOKUP($B117,'Multi_Rent'!$B$2:$R$139,15,FALSE)="","",VLOOKUP($B117,'Multi_Rent'!$B$2:$R$139,15,FALSE))</f>
        <v>-4.33215723694375</v>
      </c>
      <c r="AD117" t="s" s="26">
        <f>IF(VLOOKUP($B117,'Multi_Sharpe'!$B$2:$R$139,15,FALSE)&gt;0,VLOOKUP($B117,'Multi_Sharpe'!$B$2:$R$139,15,FALSE)," ")</f>
        <v>361</v>
      </c>
      <c r="AE117" s="23">
        <f>IF(VLOOKUP($B117,'Multi_Rent'!$B$2:$R$139,16,FALSE)="","",VLOOKUP($B117,'Multi_Rent'!$B$2:$R$139,16,FALSE))</f>
        <v>-8.99757668557683</v>
      </c>
      <c r="AF117" t="s" s="26">
        <f>IF(VLOOKUP($B117,'Multi_Sharpe'!$B$2:$R$139,16,FALSE)&gt;0,VLOOKUP($B117,'Multi_Sharpe'!$B$2:$R$139,16,FALSE)," ")</f>
        <v>361</v>
      </c>
      <c r="AG117" s="23">
        <f>IF(VLOOKUP($B117,'Multi_Rent'!$B$2:$R$139,17,FALSE)="","",VLOOKUP($B117,'Multi_Rent'!$B$2:$R$139,17,FALSE))</f>
        <v>-11.0238073652809</v>
      </c>
      <c r="AH117" t="s" s="26">
        <f>IF(VLOOKUP($B117,'Multi_Sharpe'!$B$2:$R$139,17,FALSE)&gt;0,VLOOKUP($B117,'Multi_Sharpe'!$B$2:$R$139,17,FALSE)," ")</f>
        <v>361</v>
      </c>
    </row>
    <row r="118" ht="15" customHeight="1">
      <c r="A118" t="s" s="10">
        <v>897</v>
      </c>
      <c r="B118" t="s" s="10">
        <v>898</v>
      </c>
      <c r="C118" t="s" s="26">
        <f>IF(VLOOKUP($B118,'Multi_Rent'!$B$2:$R$139,2,FALSE)="","",VLOOKUP($B118,'Multi_Rent'!$B$2:$R$139,2,FALSE))</f>
      </c>
      <c r="D118" t="s" s="26">
        <f>IF(VLOOKUP($B118,'Multi_Sharpe'!$B$2:$R$139,2,FALSE)&gt;0,VLOOKUP($B118,'Multi_Sharpe'!$B$2:$R$139,2,FALSE)," ")</f>
        <v>361</v>
      </c>
      <c r="E118" t="s" s="26">
        <f>IF(VLOOKUP($B118,'Multi_Rent'!$B$2:$R$139,3,FALSE)="","",VLOOKUP($B118,'Multi_Rent'!$B$2:$R$139,3,FALSE))</f>
      </c>
      <c r="F118" t="s" s="26">
        <f>IF(VLOOKUP($B118,'Multi_Sharpe'!$B$2:$R$139,3,FALSE)&gt;0,VLOOKUP($B118,'Multi_Sharpe'!$B$2:$R$139,3,FALSE)," ")</f>
        <v>361</v>
      </c>
      <c r="G118" t="s" s="26">
        <f>IF(VLOOKUP($B118,'Multi_Rent'!$B$2:$R$139,4,FALSE)="","",VLOOKUP($B118,'Multi_Rent'!$B$2:$R$139,4,FALSE))</f>
      </c>
      <c r="H118" t="s" s="26">
        <f>IF(VLOOKUP($B118,'Multi_Sharpe'!$B$2:$R$139,4,FALSE)&gt;0,VLOOKUP($B118,'Multi_Sharpe'!$B$2:$R$139,4,FALSE)," ")</f>
        <v>361</v>
      </c>
      <c r="I118" t="s" s="26">
        <f>IF(VLOOKUP($B118,'Multi_Rent'!$B$2:$R$139,5,FALSE)="","",VLOOKUP($B118,'Multi_Rent'!$B$2:$R$139,5,FALSE))</f>
      </c>
      <c r="J118" t="s" s="26">
        <f>IF(VLOOKUP($B118,'Multi_Sharpe'!$B$2:$R$139,5,FALSE)&gt;0,VLOOKUP($B118,'Multi_Sharpe'!$B$2:$R$139,5,FALSE)," ")</f>
        <v>361</v>
      </c>
      <c r="K118" t="s" s="26">
        <f>IF(VLOOKUP($B118,'Multi_Rent'!$B$2:$R$139,6,FALSE)="","",VLOOKUP($B118,'Multi_Rent'!$B$2:$R$139,6,FALSE))</f>
      </c>
      <c r="L118" t="s" s="26">
        <f>IF(VLOOKUP($B118,'Multi_Sharpe'!$B$2:$R$139,6,FALSE)&gt;0,VLOOKUP($B118,'Multi_Sharpe'!$B$2:$R$139,6,FALSE)," ")</f>
        <v>361</v>
      </c>
      <c r="M118" t="s" s="26">
        <f>IF(VLOOKUP($B118,'Multi_Rent'!$B$2:$R$139,7,FALSE)="","",VLOOKUP($B118,'Multi_Rent'!$B$2:$R$139,7,FALSE))</f>
      </c>
      <c r="N118" t="s" s="26">
        <f>IF(VLOOKUP($B118,'Multi_Sharpe'!$B$2:$R$139,7,FALSE)&gt;0,VLOOKUP($B118,'Multi_Sharpe'!$B$2:$R$139,7,FALSE)," ")</f>
        <v>361</v>
      </c>
      <c r="O118" t="s" s="26">
        <f>IF(VLOOKUP($B118,'Multi_Rent'!$B$2:$R$139,8,FALSE)="","",VLOOKUP($B118,'Multi_Rent'!$B$2:$R$139,8,FALSE))</f>
      </c>
      <c r="P118" t="s" s="26">
        <f>IF(VLOOKUP($B118,'Multi_Sharpe'!$B$2:$R$139,8,FALSE)&gt;0,VLOOKUP($B118,'Multi_Sharpe'!$B$2:$R$139,8,FALSE)," ")</f>
        <v>361</v>
      </c>
      <c r="Q118" t="s" s="26">
        <f>IF(VLOOKUP($B118,'Multi_Rent'!$B$2:$R$139,9,FALSE)="","",VLOOKUP($B118,'Multi_Rent'!$B$2:$R$139,9,FALSE))</f>
      </c>
      <c r="R118" t="s" s="26">
        <f>IF(VLOOKUP($B118,'Multi_Sharpe'!$B$2:$R$139,9,FALSE)&gt;0,VLOOKUP($B118,'Multi_Sharpe'!$B$2:$R$139,9,FALSE)," ")</f>
        <v>361</v>
      </c>
      <c r="S118" t="s" s="26">
        <f>IF(VLOOKUP($B118,'Multi_Rent'!$B$2:$R$139,10,FALSE)="","",VLOOKUP($B118,'Multi_Rent'!$B$2:$R$139,10,FALSE))</f>
      </c>
      <c r="T118" t="s" s="26">
        <f>IF(VLOOKUP($B118,'Multi_Sharpe'!$B$2:$R$139,10,FALSE)&gt;0,VLOOKUP($B118,'Multi_Sharpe'!$B$2:$R$139,10,FALSE)," ")</f>
        <v>361</v>
      </c>
      <c r="U118" t="s" s="26">
        <f>IF(VLOOKUP($B118,'Multi_Rent'!$B$2:$R$139,11,FALSE)="","",VLOOKUP($B118,'Multi_Rent'!$B$2:$R$139,11,FALSE))</f>
      </c>
      <c r="V118" t="s" s="26">
        <f>IF(VLOOKUP($B118,'Multi_Sharpe'!$B$2:$R$139,11,FALSE)&gt;0,VLOOKUP($B118,'Multi_Sharpe'!$B$2:$R$139,11,FALSE)," ")</f>
        <v>361</v>
      </c>
      <c r="W118" s="23">
        <f>IF(VLOOKUP($B118,'Multi_Rent'!$B$2:$R$139,12,FALSE)="","",VLOOKUP($B118,'Multi_Rent'!$B$2:$R$139,12,FALSE))</f>
        <v>15.791836234330</v>
      </c>
      <c r="X118" s="23">
        <f>IF(VLOOKUP($B118,'Multi_Sharpe'!$B$2:$R$139,12,FALSE)&gt;0,VLOOKUP($B118,'Multi_Sharpe'!$B$2:$R$139,12,FALSE)," ")</f>
        <v>1.27509309731167</v>
      </c>
      <c r="Y118" s="23">
        <f>IF(VLOOKUP($B118,'Multi_Rent'!$B$2:$R$139,13,FALSE)="","",VLOOKUP($B118,'Multi_Rent'!$B$2:$R$139,13,FALSE))</f>
        <v>20.2238452156253</v>
      </c>
      <c r="Z118" s="23">
        <f>IF(VLOOKUP($B118,'Multi_Sharpe'!$B$2:$R$139,13,FALSE)&gt;0,VLOOKUP($B118,'Multi_Sharpe'!$B$2:$R$139,13,FALSE)," ")</f>
        <v>1.76580034973155</v>
      </c>
      <c r="AA118" s="23">
        <f>IF(VLOOKUP($B118,'Multi_Rent'!$B$2:$R$139,14,FALSE)="","",VLOOKUP($B118,'Multi_Rent'!$B$2:$R$139,14,FALSE))</f>
        <v>20.9382485490145</v>
      </c>
      <c r="AB118" s="23">
        <f>IF(VLOOKUP($B118,'Multi_Sharpe'!$B$2:$R$139,14,FALSE)&gt;0,VLOOKUP($B118,'Multi_Sharpe'!$B$2:$R$139,14,FALSE)," ")</f>
        <v>1.84241837064675</v>
      </c>
      <c r="AC118" s="23">
        <f>IF(VLOOKUP($B118,'Multi_Rent'!$B$2:$R$139,15,FALSE)="","",VLOOKUP($B118,'Multi_Rent'!$B$2:$R$139,15,FALSE))</f>
        <v>21.6551356275835</v>
      </c>
      <c r="AD118" s="23">
        <f>IF(VLOOKUP($B118,'Multi_Sharpe'!$B$2:$R$139,15,FALSE)&gt;0,VLOOKUP($B118,'Multi_Sharpe'!$B$2:$R$139,15,FALSE)," ")</f>
        <v>1.93567157360649</v>
      </c>
      <c r="AE118" s="23">
        <f>IF(VLOOKUP($B118,'Multi_Rent'!$B$2:$R$139,16,FALSE)="","",VLOOKUP($B118,'Multi_Rent'!$B$2:$R$139,16,FALSE))</f>
        <v>19.5155948140837</v>
      </c>
      <c r="AF118" s="23">
        <f>IF(VLOOKUP($B118,'Multi_Sharpe'!$B$2:$R$139,16,FALSE)&gt;0,VLOOKUP($B118,'Multi_Sharpe'!$B$2:$R$139,16,FALSE)," ")</f>
        <v>1.79719348950369</v>
      </c>
      <c r="AG118" s="23">
        <f>IF(VLOOKUP($B118,'Multi_Rent'!$B$2:$R$139,17,FALSE)="","",VLOOKUP($B118,'Multi_Rent'!$B$2:$R$139,17,FALSE))</f>
        <v>16.7088175929093</v>
      </c>
      <c r="AH118" s="23">
        <f>IF(VLOOKUP($B118,'Multi_Sharpe'!$B$2:$R$139,17,FALSE)&gt;0,VLOOKUP($B118,'Multi_Sharpe'!$B$2:$R$139,17,FALSE)," ")</f>
        <v>1.22880807857107</v>
      </c>
    </row>
    <row r="119" ht="15" customHeight="1">
      <c r="A119" t="s" s="10">
        <v>899</v>
      </c>
      <c r="B119" t="s" s="10">
        <v>900</v>
      </c>
      <c r="C119" t="s" s="26">
        <f>IF(VLOOKUP($B119,'Multi_Rent'!$B$2:$R$139,2,FALSE)="","",VLOOKUP($B119,'Multi_Rent'!$B$2:$R$139,2,FALSE))</f>
      </c>
      <c r="D119" t="s" s="26">
        <f>IF(VLOOKUP($B119,'Multi_Sharpe'!$B$2:$R$139,2,FALSE)&gt;0,VLOOKUP($B119,'Multi_Sharpe'!$B$2:$R$139,2,FALSE)," ")</f>
        <v>361</v>
      </c>
      <c r="E119" t="s" s="26">
        <f>IF(VLOOKUP($B119,'Multi_Rent'!$B$2:$R$139,3,FALSE)="","",VLOOKUP($B119,'Multi_Rent'!$B$2:$R$139,3,FALSE))</f>
      </c>
      <c r="F119" t="s" s="26">
        <f>IF(VLOOKUP($B119,'Multi_Sharpe'!$B$2:$R$139,3,FALSE)&gt;0,VLOOKUP($B119,'Multi_Sharpe'!$B$2:$R$139,3,FALSE)," ")</f>
        <v>361</v>
      </c>
      <c r="G119" t="s" s="26">
        <f>IF(VLOOKUP($B119,'Multi_Rent'!$B$2:$R$139,4,FALSE)="","",VLOOKUP($B119,'Multi_Rent'!$B$2:$R$139,4,FALSE))</f>
      </c>
      <c r="H119" t="s" s="26">
        <f>IF(VLOOKUP($B119,'Multi_Sharpe'!$B$2:$R$139,4,FALSE)&gt;0,VLOOKUP($B119,'Multi_Sharpe'!$B$2:$R$139,4,FALSE)," ")</f>
        <v>361</v>
      </c>
      <c r="I119" t="s" s="26">
        <f>IF(VLOOKUP($B119,'Multi_Rent'!$B$2:$R$139,5,FALSE)="","",VLOOKUP($B119,'Multi_Rent'!$B$2:$R$139,5,FALSE))</f>
      </c>
      <c r="J119" t="s" s="26">
        <f>IF(VLOOKUP($B119,'Multi_Sharpe'!$B$2:$R$139,5,FALSE)&gt;0,VLOOKUP($B119,'Multi_Sharpe'!$B$2:$R$139,5,FALSE)," ")</f>
        <v>361</v>
      </c>
      <c r="K119" t="s" s="26">
        <f>IF(VLOOKUP($B119,'Multi_Rent'!$B$2:$R$139,6,FALSE)="","",VLOOKUP($B119,'Multi_Rent'!$B$2:$R$139,6,FALSE))</f>
      </c>
      <c r="L119" t="s" s="26">
        <f>IF(VLOOKUP($B119,'Multi_Sharpe'!$B$2:$R$139,6,FALSE)&gt;0,VLOOKUP($B119,'Multi_Sharpe'!$B$2:$R$139,6,FALSE)," ")</f>
        <v>361</v>
      </c>
      <c r="M119" t="s" s="26">
        <f>IF(VLOOKUP($B119,'Multi_Rent'!$B$2:$R$139,7,FALSE)="","",VLOOKUP($B119,'Multi_Rent'!$B$2:$R$139,7,FALSE))</f>
      </c>
      <c r="N119" t="s" s="26">
        <f>IF(VLOOKUP($B119,'Multi_Sharpe'!$B$2:$R$139,7,FALSE)&gt;0,VLOOKUP($B119,'Multi_Sharpe'!$B$2:$R$139,7,FALSE)," ")</f>
        <v>361</v>
      </c>
      <c r="O119" t="s" s="26">
        <f>IF(VLOOKUP($B119,'Multi_Rent'!$B$2:$R$139,8,FALSE)="","",VLOOKUP($B119,'Multi_Rent'!$B$2:$R$139,8,FALSE))</f>
      </c>
      <c r="P119" t="s" s="26">
        <f>IF(VLOOKUP($B119,'Multi_Sharpe'!$B$2:$R$139,8,FALSE)&gt;0,VLOOKUP($B119,'Multi_Sharpe'!$B$2:$R$139,8,FALSE)," ")</f>
        <v>361</v>
      </c>
      <c r="Q119" t="s" s="26">
        <f>IF(VLOOKUP($B119,'Multi_Rent'!$B$2:$R$139,9,FALSE)="","",VLOOKUP($B119,'Multi_Rent'!$B$2:$R$139,9,FALSE))</f>
      </c>
      <c r="R119" t="s" s="26">
        <f>IF(VLOOKUP($B119,'Multi_Sharpe'!$B$2:$R$139,9,FALSE)&gt;0,VLOOKUP($B119,'Multi_Sharpe'!$B$2:$R$139,9,FALSE)," ")</f>
        <v>361</v>
      </c>
      <c r="S119" t="s" s="26">
        <f>IF(VLOOKUP($B119,'Multi_Rent'!$B$2:$R$139,10,FALSE)="","",VLOOKUP($B119,'Multi_Rent'!$B$2:$R$139,10,FALSE))</f>
      </c>
      <c r="T119" t="s" s="26">
        <f>IF(VLOOKUP($B119,'Multi_Sharpe'!$B$2:$R$139,10,FALSE)&gt;0,VLOOKUP($B119,'Multi_Sharpe'!$B$2:$R$139,10,FALSE)," ")</f>
        <v>361</v>
      </c>
      <c r="U119" t="s" s="26">
        <f>IF(VLOOKUP($B119,'Multi_Rent'!$B$2:$R$139,11,FALSE)="","",VLOOKUP($B119,'Multi_Rent'!$B$2:$R$139,11,FALSE))</f>
      </c>
      <c r="V119" t="s" s="26">
        <f>IF(VLOOKUP($B119,'Multi_Sharpe'!$B$2:$R$139,11,FALSE)&gt;0,VLOOKUP($B119,'Multi_Sharpe'!$B$2:$R$139,11,FALSE)," ")</f>
        <v>361</v>
      </c>
      <c r="W119" s="23">
        <f>IF(VLOOKUP($B119,'Multi_Rent'!$B$2:$R$139,12,FALSE)="","",VLOOKUP($B119,'Multi_Rent'!$B$2:$R$139,12,FALSE))</f>
        <v>10.0872960314164</v>
      </c>
      <c r="X119" s="23">
        <f>IF(VLOOKUP($B119,'Multi_Sharpe'!$B$2:$R$139,12,FALSE)&gt;0,VLOOKUP($B119,'Multi_Sharpe'!$B$2:$R$139,12,FALSE)," ")</f>
        <v>0.899062363469448</v>
      </c>
      <c r="Y119" s="23">
        <f>IF(VLOOKUP($B119,'Multi_Rent'!$B$2:$R$139,13,FALSE)="","",VLOOKUP($B119,'Multi_Rent'!$B$2:$R$139,13,FALSE))</f>
        <v>11.7426425445174</v>
      </c>
      <c r="Z119" s="23">
        <f>IF(VLOOKUP($B119,'Multi_Sharpe'!$B$2:$R$139,13,FALSE)&gt;0,VLOOKUP($B119,'Multi_Sharpe'!$B$2:$R$139,13,FALSE)," ")</f>
        <v>1.13627259447223</v>
      </c>
      <c r="AA119" s="23">
        <f>IF(VLOOKUP($B119,'Multi_Rent'!$B$2:$R$139,14,FALSE)="","",VLOOKUP($B119,'Multi_Rent'!$B$2:$R$139,14,FALSE))</f>
        <v>14.0070354277511</v>
      </c>
      <c r="AB119" s="23">
        <f>IF(VLOOKUP($B119,'Multi_Sharpe'!$B$2:$R$139,14,FALSE)&gt;0,VLOOKUP($B119,'Multi_Sharpe'!$B$2:$R$139,14,FALSE)," ")</f>
        <v>1.33639412045322</v>
      </c>
      <c r="AC119" s="23">
        <f>IF(VLOOKUP($B119,'Multi_Rent'!$B$2:$R$139,15,FALSE)="","",VLOOKUP($B119,'Multi_Rent'!$B$2:$R$139,15,FALSE))</f>
        <v>15.4141944994859</v>
      </c>
      <c r="AD119" s="23">
        <f>IF(VLOOKUP($B119,'Multi_Sharpe'!$B$2:$R$139,15,FALSE)&gt;0,VLOOKUP($B119,'Multi_Sharpe'!$B$2:$R$139,15,FALSE)," ")</f>
        <v>1.63214346097331</v>
      </c>
      <c r="AE119" s="23">
        <f>IF(VLOOKUP($B119,'Multi_Rent'!$B$2:$R$139,16,FALSE)="","",VLOOKUP($B119,'Multi_Rent'!$B$2:$R$139,16,FALSE))</f>
        <v>15.6783553038688</v>
      </c>
      <c r="AF119" s="23">
        <f>IF(VLOOKUP($B119,'Multi_Sharpe'!$B$2:$R$139,16,FALSE)&gt;0,VLOOKUP($B119,'Multi_Sharpe'!$B$2:$R$139,16,FALSE)," ")</f>
        <v>1.66968089751455</v>
      </c>
      <c r="AG119" s="23">
        <f>IF(VLOOKUP($B119,'Multi_Rent'!$B$2:$R$139,17,FALSE)="","",VLOOKUP($B119,'Multi_Rent'!$B$2:$R$139,17,FALSE))</f>
        <v>14.4868384678006</v>
      </c>
      <c r="AH119" s="23">
        <f>IF(VLOOKUP($B119,'Multi_Sharpe'!$B$2:$R$139,17,FALSE)&gt;0,VLOOKUP($B119,'Multi_Sharpe'!$B$2:$R$139,17,FALSE)," ")</f>
        <v>1.41486960173845</v>
      </c>
    </row>
    <row r="120" ht="15" customHeight="1">
      <c r="A120" t="s" s="10">
        <v>901</v>
      </c>
      <c r="B120" t="s" s="10">
        <v>902</v>
      </c>
      <c r="C120" t="s" s="26">
        <f>IF(VLOOKUP($B120,'Multi_Rent'!$B$2:$R$139,2,FALSE)="","",VLOOKUP($B120,'Multi_Rent'!$B$2:$R$139,2,FALSE))</f>
      </c>
      <c r="D120" t="s" s="26">
        <f>IF(VLOOKUP($B120,'Multi_Sharpe'!$B$2:$R$139,2,FALSE)&gt;0,VLOOKUP($B120,'Multi_Sharpe'!$B$2:$R$139,2,FALSE)," ")</f>
        <v>361</v>
      </c>
      <c r="E120" t="s" s="26">
        <f>IF(VLOOKUP($B120,'Multi_Rent'!$B$2:$R$139,3,FALSE)="","",VLOOKUP($B120,'Multi_Rent'!$B$2:$R$139,3,FALSE))</f>
      </c>
      <c r="F120" t="s" s="26">
        <f>IF(VLOOKUP($B120,'Multi_Sharpe'!$B$2:$R$139,3,FALSE)&gt;0,VLOOKUP($B120,'Multi_Sharpe'!$B$2:$R$139,3,FALSE)," ")</f>
        <v>361</v>
      </c>
      <c r="G120" t="s" s="26">
        <f>IF(VLOOKUP($B120,'Multi_Rent'!$B$2:$R$139,4,FALSE)="","",VLOOKUP($B120,'Multi_Rent'!$B$2:$R$139,4,FALSE))</f>
      </c>
      <c r="H120" t="s" s="26">
        <f>IF(VLOOKUP($B120,'Multi_Sharpe'!$B$2:$R$139,4,FALSE)&gt;0,VLOOKUP($B120,'Multi_Sharpe'!$B$2:$R$139,4,FALSE)," ")</f>
        <v>361</v>
      </c>
      <c r="I120" t="s" s="26">
        <f>IF(VLOOKUP($B120,'Multi_Rent'!$B$2:$R$139,5,FALSE)="","",VLOOKUP($B120,'Multi_Rent'!$B$2:$R$139,5,FALSE))</f>
      </c>
      <c r="J120" t="s" s="26">
        <f>IF(VLOOKUP($B120,'Multi_Sharpe'!$B$2:$R$139,5,FALSE)&gt;0,VLOOKUP($B120,'Multi_Sharpe'!$B$2:$R$139,5,FALSE)," ")</f>
        <v>361</v>
      </c>
      <c r="K120" t="s" s="26">
        <f>IF(VLOOKUP($B120,'Multi_Rent'!$B$2:$R$139,6,FALSE)="","",VLOOKUP($B120,'Multi_Rent'!$B$2:$R$139,6,FALSE))</f>
      </c>
      <c r="L120" t="s" s="26">
        <f>IF(VLOOKUP($B120,'Multi_Sharpe'!$B$2:$R$139,6,FALSE)&gt;0,VLOOKUP($B120,'Multi_Sharpe'!$B$2:$R$139,6,FALSE)," ")</f>
        <v>361</v>
      </c>
      <c r="M120" t="s" s="26">
        <f>IF(VLOOKUP($B120,'Multi_Rent'!$B$2:$R$139,7,FALSE)="","",VLOOKUP($B120,'Multi_Rent'!$B$2:$R$139,7,FALSE))</f>
      </c>
      <c r="N120" t="s" s="26">
        <f>IF(VLOOKUP($B120,'Multi_Sharpe'!$B$2:$R$139,7,FALSE)&gt;0,VLOOKUP($B120,'Multi_Sharpe'!$B$2:$R$139,7,FALSE)," ")</f>
        <v>361</v>
      </c>
      <c r="O120" t="s" s="26">
        <f>IF(VLOOKUP($B120,'Multi_Rent'!$B$2:$R$139,8,FALSE)="","",VLOOKUP($B120,'Multi_Rent'!$B$2:$R$139,8,FALSE))</f>
      </c>
      <c r="P120" t="s" s="26">
        <f>IF(VLOOKUP($B120,'Multi_Sharpe'!$B$2:$R$139,8,FALSE)&gt;0,VLOOKUP($B120,'Multi_Sharpe'!$B$2:$R$139,8,FALSE)," ")</f>
        <v>361</v>
      </c>
      <c r="Q120" t="s" s="26">
        <f>IF(VLOOKUP($B120,'Multi_Rent'!$B$2:$R$139,9,FALSE)="","",VLOOKUP($B120,'Multi_Rent'!$B$2:$R$139,9,FALSE))</f>
      </c>
      <c r="R120" t="s" s="26">
        <f>IF(VLOOKUP($B120,'Multi_Sharpe'!$B$2:$R$139,9,FALSE)&gt;0,VLOOKUP($B120,'Multi_Sharpe'!$B$2:$R$139,9,FALSE)," ")</f>
        <v>361</v>
      </c>
      <c r="S120" t="s" s="26">
        <f>IF(VLOOKUP($B120,'Multi_Rent'!$B$2:$R$139,10,FALSE)="","",VLOOKUP($B120,'Multi_Rent'!$B$2:$R$139,10,FALSE))</f>
      </c>
      <c r="T120" t="s" s="26">
        <f>IF(VLOOKUP($B120,'Multi_Sharpe'!$B$2:$R$139,10,FALSE)&gt;0,VLOOKUP($B120,'Multi_Sharpe'!$B$2:$R$139,10,FALSE)," ")</f>
        <v>361</v>
      </c>
      <c r="U120" t="s" s="26">
        <f>IF(VLOOKUP($B120,'Multi_Rent'!$B$2:$R$139,11,FALSE)="","",VLOOKUP($B120,'Multi_Rent'!$B$2:$R$139,11,FALSE))</f>
      </c>
      <c r="V120" t="s" s="26">
        <f>IF(VLOOKUP($B120,'Multi_Sharpe'!$B$2:$R$139,11,FALSE)&gt;0,VLOOKUP($B120,'Multi_Sharpe'!$B$2:$R$139,11,FALSE)," ")</f>
        <v>361</v>
      </c>
      <c r="W120" s="23">
        <f>IF(VLOOKUP($B120,'Multi_Rent'!$B$2:$R$139,12,FALSE)="","",VLOOKUP($B120,'Multi_Rent'!$B$2:$R$139,12,FALSE))</f>
        <v>7.11069123373342</v>
      </c>
      <c r="X120" s="23">
        <f>IF(VLOOKUP($B120,'Multi_Sharpe'!$B$2:$R$139,12,FALSE)&gt;0,VLOOKUP($B120,'Multi_Sharpe'!$B$2:$R$139,12,FALSE)," ")</f>
        <v>0.435057341635342</v>
      </c>
      <c r="Y120" s="23">
        <f>IF(VLOOKUP($B120,'Multi_Rent'!$B$2:$R$139,13,FALSE)="","",VLOOKUP($B120,'Multi_Rent'!$B$2:$R$139,13,FALSE))</f>
        <v>8.29752628694507</v>
      </c>
      <c r="Z120" s="23">
        <f>IF(VLOOKUP($B120,'Multi_Sharpe'!$B$2:$R$139,13,FALSE)&gt;0,VLOOKUP($B120,'Multi_Sharpe'!$B$2:$R$139,13,FALSE)," ")</f>
        <v>0.581777151871243</v>
      </c>
      <c r="AA120" s="23">
        <f>IF(VLOOKUP($B120,'Multi_Rent'!$B$2:$R$139,14,FALSE)="","",VLOOKUP($B120,'Multi_Rent'!$B$2:$R$139,14,FALSE))</f>
        <v>7.80065984509746</v>
      </c>
      <c r="AB120" s="23">
        <f>IF(VLOOKUP($B120,'Multi_Sharpe'!$B$2:$R$139,14,FALSE)&gt;0,VLOOKUP($B120,'Multi_Sharpe'!$B$2:$R$139,14,FALSE)," ")</f>
        <v>0.43274231467489</v>
      </c>
      <c r="AC120" s="23">
        <f>IF(VLOOKUP($B120,'Multi_Rent'!$B$2:$R$139,15,FALSE)="","",VLOOKUP($B120,'Multi_Rent'!$B$2:$R$139,15,FALSE))</f>
        <v>8.552949466564041</v>
      </c>
      <c r="AD120" s="23">
        <f>IF(VLOOKUP($B120,'Multi_Sharpe'!$B$2:$R$139,15,FALSE)&gt;0,VLOOKUP($B120,'Multi_Sharpe'!$B$2:$R$139,15,FALSE)," ")</f>
        <v>0.45274688055775</v>
      </c>
      <c r="AE120" s="23">
        <f>IF(VLOOKUP($B120,'Multi_Rent'!$B$2:$R$139,16,FALSE)="","",VLOOKUP($B120,'Multi_Rent'!$B$2:$R$139,16,FALSE))</f>
        <v>7.20507235933558</v>
      </c>
      <c r="AF120" s="23">
        <f>IF(VLOOKUP($B120,'Multi_Sharpe'!$B$2:$R$139,16,FALSE)&gt;0,VLOOKUP($B120,'Multi_Sharpe'!$B$2:$R$139,16,FALSE)," ")</f>
        <v>0.131700599012571</v>
      </c>
      <c r="AG120" s="23">
        <f>IF(VLOOKUP($B120,'Multi_Rent'!$B$2:$R$139,17,FALSE)="","",VLOOKUP($B120,'Multi_Rent'!$B$2:$R$139,17,FALSE))</f>
        <v>10.3904946977529</v>
      </c>
      <c r="AH120" s="23">
        <f>IF(VLOOKUP($B120,'Multi_Sharpe'!$B$2:$R$139,17,FALSE)&gt;0,VLOOKUP($B120,'Multi_Sharpe'!$B$2:$R$139,17,FALSE)," ")</f>
        <v>0.725566966812077</v>
      </c>
    </row>
    <row r="121" ht="15" customHeight="1">
      <c r="A121" t="s" s="10">
        <v>903</v>
      </c>
      <c r="B121" t="s" s="10">
        <v>904</v>
      </c>
      <c r="C121" t="s" s="26">
        <f>IF(VLOOKUP($B121,'Multi_Rent'!$B$2:$R$139,2,FALSE)="","",VLOOKUP($B121,'Multi_Rent'!$B$2:$R$139,2,FALSE))</f>
      </c>
      <c r="D121" t="s" s="26">
        <f>IF(VLOOKUP($B121,'Multi_Sharpe'!$B$2:$R$139,2,FALSE)&gt;0,VLOOKUP($B121,'Multi_Sharpe'!$B$2:$R$139,2,FALSE)," ")</f>
        <v>361</v>
      </c>
      <c r="E121" t="s" s="26">
        <f>IF(VLOOKUP($B121,'Multi_Rent'!$B$2:$R$139,3,FALSE)="","",VLOOKUP($B121,'Multi_Rent'!$B$2:$R$139,3,FALSE))</f>
      </c>
      <c r="F121" t="s" s="26">
        <f>IF(VLOOKUP($B121,'Multi_Sharpe'!$B$2:$R$139,3,FALSE)&gt;0,VLOOKUP($B121,'Multi_Sharpe'!$B$2:$R$139,3,FALSE)," ")</f>
        <v>361</v>
      </c>
      <c r="G121" t="s" s="26">
        <f>IF(VLOOKUP($B121,'Multi_Rent'!$B$2:$R$139,4,FALSE)="","",VLOOKUP($B121,'Multi_Rent'!$B$2:$R$139,4,FALSE))</f>
      </c>
      <c r="H121" t="s" s="26">
        <f>IF(VLOOKUP($B121,'Multi_Sharpe'!$B$2:$R$139,4,FALSE)&gt;0,VLOOKUP($B121,'Multi_Sharpe'!$B$2:$R$139,4,FALSE)," ")</f>
        <v>361</v>
      </c>
      <c r="I121" t="s" s="26">
        <f>IF(VLOOKUP($B121,'Multi_Rent'!$B$2:$R$139,5,FALSE)="","",VLOOKUP($B121,'Multi_Rent'!$B$2:$R$139,5,FALSE))</f>
      </c>
      <c r="J121" t="s" s="26">
        <f>IF(VLOOKUP($B121,'Multi_Sharpe'!$B$2:$R$139,5,FALSE)&gt;0,VLOOKUP($B121,'Multi_Sharpe'!$B$2:$R$139,5,FALSE)," ")</f>
        <v>361</v>
      </c>
      <c r="K121" t="s" s="26">
        <f>IF(VLOOKUP($B121,'Multi_Rent'!$B$2:$R$139,6,FALSE)="","",VLOOKUP($B121,'Multi_Rent'!$B$2:$R$139,6,FALSE))</f>
      </c>
      <c r="L121" t="s" s="26">
        <f>IF(VLOOKUP($B121,'Multi_Sharpe'!$B$2:$R$139,6,FALSE)&gt;0,VLOOKUP($B121,'Multi_Sharpe'!$B$2:$R$139,6,FALSE)," ")</f>
        <v>361</v>
      </c>
      <c r="M121" t="s" s="26">
        <f>IF(VLOOKUP($B121,'Multi_Rent'!$B$2:$R$139,7,FALSE)="","",VLOOKUP($B121,'Multi_Rent'!$B$2:$R$139,7,FALSE))</f>
      </c>
      <c r="N121" t="s" s="26">
        <f>IF(VLOOKUP($B121,'Multi_Sharpe'!$B$2:$R$139,7,FALSE)&gt;0,VLOOKUP($B121,'Multi_Sharpe'!$B$2:$R$139,7,FALSE)," ")</f>
        <v>361</v>
      </c>
      <c r="O121" t="s" s="26">
        <f>IF(VLOOKUP($B121,'Multi_Rent'!$B$2:$R$139,8,FALSE)="","",VLOOKUP($B121,'Multi_Rent'!$B$2:$R$139,8,FALSE))</f>
      </c>
      <c r="P121" t="s" s="26">
        <f>IF(VLOOKUP($B121,'Multi_Sharpe'!$B$2:$R$139,8,FALSE)&gt;0,VLOOKUP($B121,'Multi_Sharpe'!$B$2:$R$139,8,FALSE)," ")</f>
        <v>361</v>
      </c>
      <c r="Q121" t="s" s="26">
        <f>IF(VLOOKUP($B121,'Multi_Rent'!$B$2:$R$139,9,FALSE)="","",VLOOKUP($B121,'Multi_Rent'!$B$2:$R$139,9,FALSE))</f>
      </c>
      <c r="R121" t="s" s="26">
        <f>IF(VLOOKUP($B121,'Multi_Sharpe'!$B$2:$R$139,9,FALSE)&gt;0,VLOOKUP($B121,'Multi_Sharpe'!$B$2:$R$139,9,FALSE)," ")</f>
        <v>361</v>
      </c>
      <c r="S121" t="s" s="26">
        <f>IF(VLOOKUP($B121,'Multi_Rent'!$B$2:$R$139,10,FALSE)="","",VLOOKUP($B121,'Multi_Rent'!$B$2:$R$139,10,FALSE))</f>
      </c>
      <c r="T121" t="s" s="26">
        <f>IF(VLOOKUP($B121,'Multi_Sharpe'!$B$2:$R$139,10,FALSE)&gt;0,VLOOKUP($B121,'Multi_Sharpe'!$B$2:$R$139,10,FALSE)," ")</f>
        <v>361</v>
      </c>
      <c r="U121" t="s" s="26">
        <f>IF(VLOOKUP($B121,'Multi_Rent'!$B$2:$R$139,11,FALSE)="","",VLOOKUP($B121,'Multi_Rent'!$B$2:$R$139,11,FALSE))</f>
      </c>
      <c r="V121" t="s" s="26">
        <f>IF(VLOOKUP($B121,'Multi_Sharpe'!$B$2:$R$139,11,FALSE)&gt;0,VLOOKUP($B121,'Multi_Sharpe'!$B$2:$R$139,11,FALSE)," ")</f>
        <v>361</v>
      </c>
      <c r="W121" s="23">
        <f>IF(VLOOKUP($B121,'Multi_Rent'!$B$2:$R$139,12,FALSE)="","",VLOOKUP($B121,'Multi_Rent'!$B$2:$R$139,12,FALSE))</f>
        <v>2.89557233010942</v>
      </c>
      <c r="X121" t="s" s="26">
        <f>IF(VLOOKUP($B121,'Multi_Sharpe'!$B$2:$R$139,12,FALSE)&gt;0,VLOOKUP($B121,'Multi_Sharpe'!$B$2:$R$139,12,FALSE)," ")</f>
        <v>361</v>
      </c>
      <c r="Y121" s="23">
        <f>IF(VLOOKUP($B121,'Multi_Rent'!$B$2:$R$139,13,FALSE)="","",VLOOKUP($B121,'Multi_Rent'!$B$2:$R$139,13,FALSE))</f>
        <v>2.60009315491905</v>
      </c>
      <c r="Z121" t="s" s="26">
        <f>IF(VLOOKUP($B121,'Multi_Sharpe'!$B$2:$R$139,13,FALSE)&gt;0,VLOOKUP($B121,'Multi_Sharpe'!$B$2:$R$139,13,FALSE)," ")</f>
        <v>361</v>
      </c>
      <c r="AA121" s="23">
        <f>IF(VLOOKUP($B121,'Multi_Rent'!$B$2:$R$139,14,FALSE)="","",VLOOKUP($B121,'Multi_Rent'!$B$2:$R$139,14,FALSE))</f>
        <v>0.756525254959817</v>
      </c>
      <c r="AB121" t="s" s="26">
        <f>IF(VLOOKUP($B121,'Multi_Sharpe'!$B$2:$R$139,14,FALSE)&gt;0,VLOOKUP($B121,'Multi_Sharpe'!$B$2:$R$139,14,FALSE)," ")</f>
        <v>361</v>
      </c>
      <c r="AC121" s="23">
        <f>IF(VLOOKUP($B121,'Multi_Rent'!$B$2:$R$139,15,FALSE)="","",VLOOKUP($B121,'Multi_Rent'!$B$2:$R$139,15,FALSE))</f>
        <v>1.14496858649731</v>
      </c>
      <c r="AD121" t="s" s="26">
        <f>IF(VLOOKUP($B121,'Multi_Sharpe'!$B$2:$R$139,15,FALSE)&gt;0,VLOOKUP($B121,'Multi_Sharpe'!$B$2:$R$139,15,FALSE)," ")</f>
        <v>361</v>
      </c>
      <c r="AE121" s="23">
        <f>IF(VLOOKUP($B121,'Multi_Rent'!$B$2:$R$139,16,FALSE)="","",VLOOKUP($B121,'Multi_Rent'!$B$2:$R$139,16,FALSE))</f>
        <v>0.499333529923418</v>
      </c>
      <c r="AF121" t="s" s="26">
        <f>IF(VLOOKUP($B121,'Multi_Sharpe'!$B$2:$R$139,16,FALSE)&gt;0,VLOOKUP($B121,'Multi_Sharpe'!$B$2:$R$139,16,FALSE)," ")</f>
        <v>361</v>
      </c>
      <c r="AG121" s="23">
        <f>IF(VLOOKUP($B121,'Multi_Rent'!$B$2:$R$139,17,FALSE)="","",VLOOKUP($B121,'Multi_Rent'!$B$2:$R$139,17,FALSE))</f>
        <v>1.03075728422877</v>
      </c>
      <c r="AH121" t="s" s="26">
        <f>IF(VLOOKUP($B121,'Multi_Sharpe'!$B$2:$R$139,17,FALSE)&gt;0,VLOOKUP($B121,'Multi_Sharpe'!$B$2:$R$139,17,FALSE)," ")</f>
        <v>361</v>
      </c>
    </row>
    <row r="122" ht="15" customHeight="1">
      <c r="A122" t="s" s="10">
        <v>905</v>
      </c>
      <c r="B122" t="s" s="10">
        <v>906</v>
      </c>
      <c r="C122" t="s" s="26">
        <f>IF(VLOOKUP($B122,'Multi_Rent'!$B$2:$R$139,2,FALSE)="","",VLOOKUP($B122,'Multi_Rent'!$B$2:$R$139,2,FALSE))</f>
      </c>
      <c r="D122" t="s" s="26">
        <f>IF(VLOOKUP($B122,'Multi_Sharpe'!$B$2:$R$139,2,FALSE)&gt;0,VLOOKUP($B122,'Multi_Sharpe'!$B$2:$R$139,2,FALSE)," ")</f>
        <v>361</v>
      </c>
      <c r="E122" t="s" s="26">
        <f>IF(VLOOKUP($B122,'Multi_Rent'!$B$2:$R$139,3,FALSE)="","",VLOOKUP($B122,'Multi_Rent'!$B$2:$R$139,3,FALSE))</f>
      </c>
      <c r="F122" t="s" s="26">
        <f>IF(VLOOKUP($B122,'Multi_Sharpe'!$B$2:$R$139,3,FALSE)&gt;0,VLOOKUP($B122,'Multi_Sharpe'!$B$2:$R$139,3,FALSE)," ")</f>
        <v>361</v>
      </c>
      <c r="G122" t="s" s="26">
        <f>IF(VLOOKUP($B122,'Multi_Rent'!$B$2:$R$139,4,FALSE)="","",VLOOKUP($B122,'Multi_Rent'!$B$2:$R$139,4,FALSE))</f>
      </c>
      <c r="H122" t="s" s="26">
        <f>IF(VLOOKUP($B122,'Multi_Sharpe'!$B$2:$R$139,4,FALSE)&gt;0,VLOOKUP($B122,'Multi_Sharpe'!$B$2:$R$139,4,FALSE)," ")</f>
        <v>361</v>
      </c>
      <c r="I122" t="s" s="26">
        <f>IF(VLOOKUP($B122,'Multi_Rent'!$B$2:$R$139,5,FALSE)="","",VLOOKUP($B122,'Multi_Rent'!$B$2:$R$139,5,FALSE))</f>
      </c>
      <c r="J122" t="s" s="26">
        <f>IF(VLOOKUP($B122,'Multi_Sharpe'!$B$2:$R$139,5,FALSE)&gt;0,VLOOKUP($B122,'Multi_Sharpe'!$B$2:$R$139,5,FALSE)," ")</f>
        <v>361</v>
      </c>
      <c r="K122" t="s" s="26">
        <f>IF(VLOOKUP($B122,'Multi_Rent'!$B$2:$R$139,6,FALSE)="","",VLOOKUP($B122,'Multi_Rent'!$B$2:$R$139,6,FALSE))</f>
      </c>
      <c r="L122" t="s" s="26">
        <f>IF(VLOOKUP($B122,'Multi_Sharpe'!$B$2:$R$139,6,FALSE)&gt;0,VLOOKUP($B122,'Multi_Sharpe'!$B$2:$R$139,6,FALSE)," ")</f>
        <v>361</v>
      </c>
      <c r="M122" t="s" s="26">
        <f>IF(VLOOKUP($B122,'Multi_Rent'!$B$2:$R$139,7,FALSE)="","",VLOOKUP($B122,'Multi_Rent'!$B$2:$R$139,7,FALSE))</f>
      </c>
      <c r="N122" t="s" s="26">
        <f>IF(VLOOKUP($B122,'Multi_Sharpe'!$B$2:$R$139,7,FALSE)&gt;0,VLOOKUP($B122,'Multi_Sharpe'!$B$2:$R$139,7,FALSE)," ")</f>
        <v>361</v>
      </c>
      <c r="O122" t="s" s="26">
        <f>IF(VLOOKUP($B122,'Multi_Rent'!$B$2:$R$139,8,FALSE)="","",VLOOKUP($B122,'Multi_Rent'!$B$2:$R$139,8,FALSE))</f>
      </c>
      <c r="P122" t="s" s="26">
        <f>IF(VLOOKUP($B122,'Multi_Sharpe'!$B$2:$R$139,8,FALSE)&gt;0,VLOOKUP($B122,'Multi_Sharpe'!$B$2:$R$139,8,FALSE)," ")</f>
        <v>361</v>
      </c>
      <c r="Q122" t="s" s="26">
        <f>IF(VLOOKUP($B122,'Multi_Rent'!$B$2:$R$139,9,FALSE)="","",VLOOKUP($B122,'Multi_Rent'!$B$2:$R$139,9,FALSE))</f>
      </c>
      <c r="R122" t="s" s="26">
        <f>IF(VLOOKUP($B122,'Multi_Sharpe'!$B$2:$R$139,9,FALSE)&gt;0,VLOOKUP($B122,'Multi_Sharpe'!$B$2:$R$139,9,FALSE)," ")</f>
        <v>361</v>
      </c>
      <c r="S122" t="s" s="26">
        <f>IF(VLOOKUP($B122,'Multi_Rent'!$B$2:$R$139,10,FALSE)="","",VLOOKUP($B122,'Multi_Rent'!$B$2:$R$139,10,FALSE))</f>
      </c>
      <c r="T122" t="s" s="26">
        <f>IF(VLOOKUP($B122,'Multi_Sharpe'!$B$2:$R$139,10,FALSE)&gt;0,VLOOKUP($B122,'Multi_Sharpe'!$B$2:$R$139,10,FALSE)," ")</f>
        <v>361</v>
      </c>
      <c r="U122" t="s" s="26">
        <f>IF(VLOOKUP($B122,'Multi_Rent'!$B$2:$R$139,11,FALSE)="","",VLOOKUP($B122,'Multi_Rent'!$B$2:$R$139,11,FALSE))</f>
      </c>
      <c r="V122" t="s" s="26">
        <f>IF(VLOOKUP($B122,'Multi_Sharpe'!$B$2:$R$139,11,FALSE)&gt;0,VLOOKUP($B122,'Multi_Sharpe'!$B$2:$R$139,11,FALSE)," ")</f>
        <v>361</v>
      </c>
      <c r="W122" s="23">
        <f>IF(VLOOKUP($B122,'Multi_Rent'!$B$2:$R$139,12,FALSE)="","",VLOOKUP($B122,'Multi_Rent'!$B$2:$R$139,12,FALSE))</f>
        <v>0.181341302395177</v>
      </c>
      <c r="X122" t="s" s="26">
        <f>IF(VLOOKUP($B122,'Multi_Sharpe'!$B$2:$R$139,12,FALSE)&gt;0,VLOOKUP($B122,'Multi_Sharpe'!$B$2:$R$139,12,FALSE)," ")</f>
        <v>361</v>
      </c>
      <c r="Y122" s="23">
        <f>IF(VLOOKUP($B122,'Multi_Rent'!$B$2:$R$139,13,FALSE)="","",VLOOKUP($B122,'Multi_Rent'!$B$2:$R$139,13,FALSE))</f>
        <v>-1.67325563004586</v>
      </c>
      <c r="Z122" t="s" s="26">
        <f>IF(VLOOKUP($B122,'Multi_Sharpe'!$B$2:$R$139,13,FALSE)&gt;0,VLOOKUP($B122,'Multi_Sharpe'!$B$2:$R$139,13,FALSE)," ")</f>
        <v>361</v>
      </c>
      <c r="AA122" s="23">
        <f>IF(VLOOKUP($B122,'Multi_Rent'!$B$2:$R$139,14,FALSE)="","",VLOOKUP($B122,'Multi_Rent'!$B$2:$R$139,14,FALSE))</f>
        <v>-4.37841992350805</v>
      </c>
      <c r="AB122" t="s" s="26">
        <f>IF(VLOOKUP($B122,'Multi_Sharpe'!$B$2:$R$139,14,FALSE)&gt;0,VLOOKUP($B122,'Multi_Sharpe'!$B$2:$R$139,14,FALSE)," ")</f>
        <v>361</v>
      </c>
      <c r="AC122" s="23">
        <f>IF(VLOOKUP($B122,'Multi_Rent'!$B$2:$R$139,15,FALSE)="","",VLOOKUP($B122,'Multi_Rent'!$B$2:$R$139,15,FALSE))</f>
        <v>-0.332027939928303</v>
      </c>
      <c r="AD122" t="s" s="26">
        <f>IF(VLOOKUP($B122,'Multi_Sharpe'!$B$2:$R$139,15,FALSE)&gt;0,VLOOKUP($B122,'Multi_Sharpe'!$B$2:$R$139,15,FALSE)," ")</f>
        <v>361</v>
      </c>
      <c r="AE122" s="23">
        <f>IF(VLOOKUP($B122,'Multi_Rent'!$B$2:$R$139,16,FALSE)="","",VLOOKUP($B122,'Multi_Rent'!$B$2:$R$139,16,FALSE))</f>
        <v>-9.453466158265369</v>
      </c>
      <c r="AF122" t="s" s="26">
        <f>IF(VLOOKUP($B122,'Multi_Sharpe'!$B$2:$R$139,16,FALSE)&gt;0,VLOOKUP($B122,'Multi_Sharpe'!$B$2:$R$139,16,FALSE)," ")</f>
        <v>361</v>
      </c>
      <c r="AG122" s="23">
        <f>IF(VLOOKUP($B122,'Multi_Rent'!$B$2:$R$139,17,FALSE)="","",VLOOKUP($B122,'Multi_Rent'!$B$2:$R$139,17,FALSE))</f>
        <v>-1.30197487624606</v>
      </c>
      <c r="AH122" t="s" s="26">
        <f>IF(VLOOKUP($B122,'Multi_Sharpe'!$B$2:$R$139,17,FALSE)&gt;0,VLOOKUP($B122,'Multi_Sharpe'!$B$2:$R$139,17,FALSE)," ")</f>
        <v>361</v>
      </c>
    </row>
    <row r="123" ht="15" customHeight="1">
      <c r="A123" t="s" s="10">
        <v>907</v>
      </c>
      <c r="B123" t="s" s="10">
        <v>908</v>
      </c>
      <c r="C123" t="s" s="26">
        <f>IF(VLOOKUP($B123,'Multi_Rent'!$B$2:$R$139,2,FALSE)="","",VLOOKUP($B123,'Multi_Rent'!$B$2:$R$139,2,FALSE))</f>
      </c>
      <c r="D123" t="s" s="26">
        <f>IF(VLOOKUP($B123,'Multi_Sharpe'!$B$2:$R$139,2,FALSE)&gt;0,VLOOKUP($B123,'Multi_Sharpe'!$B$2:$R$139,2,FALSE)," ")</f>
        <v>361</v>
      </c>
      <c r="E123" t="s" s="26">
        <f>IF(VLOOKUP($B123,'Multi_Rent'!$B$2:$R$139,3,FALSE)="","",VLOOKUP($B123,'Multi_Rent'!$B$2:$R$139,3,FALSE))</f>
      </c>
      <c r="F123" t="s" s="26">
        <f>IF(VLOOKUP($B123,'Multi_Sharpe'!$B$2:$R$139,3,FALSE)&gt;0,VLOOKUP($B123,'Multi_Sharpe'!$B$2:$R$139,3,FALSE)," ")</f>
        <v>361</v>
      </c>
      <c r="G123" t="s" s="26">
        <f>IF(VLOOKUP($B123,'Multi_Rent'!$B$2:$R$139,4,FALSE)="","",VLOOKUP($B123,'Multi_Rent'!$B$2:$R$139,4,FALSE))</f>
      </c>
      <c r="H123" t="s" s="26">
        <f>IF(VLOOKUP($B123,'Multi_Sharpe'!$B$2:$R$139,4,FALSE)&gt;0,VLOOKUP($B123,'Multi_Sharpe'!$B$2:$R$139,4,FALSE)," ")</f>
        <v>361</v>
      </c>
      <c r="I123" t="s" s="26">
        <f>IF(VLOOKUP($B123,'Multi_Rent'!$B$2:$R$139,5,FALSE)="","",VLOOKUP($B123,'Multi_Rent'!$B$2:$R$139,5,FALSE))</f>
      </c>
      <c r="J123" t="s" s="26">
        <f>IF(VLOOKUP($B123,'Multi_Sharpe'!$B$2:$R$139,5,FALSE)&gt;0,VLOOKUP($B123,'Multi_Sharpe'!$B$2:$R$139,5,FALSE)," ")</f>
        <v>361</v>
      </c>
      <c r="K123" t="s" s="26">
        <f>IF(VLOOKUP($B123,'Multi_Rent'!$B$2:$R$139,6,FALSE)="","",VLOOKUP($B123,'Multi_Rent'!$B$2:$R$139,6,FALSE))</f>
      </c>
      <c r="L123" t="s" s="26">
        <f>IF(VLOOKUP($B123,'Multi_Sharpe'!$B$2:$R$139,6,FALSE)&gt;0,VLOOKUP($B123,'Multi_Sharpe'!$B$2:$R$139,6,FALSE)," ")</f>
        <v>361</v>
      </c>
      <c r="M123" t="s" s="26">
        <f>IF(VLOOKUP($B123,'Multi_Rent'!$B$2:$R$139,7,FALSE)="","",VLOOKUP($B123,'Multi_Rent'!$B$2:$R$139,7,FALSE))</f>
      </c>
      <c r="N123" t="s" s="26">
        <f>IF(VLOOKUP($B123,'Multi_Sharpe'!$B$2:$R$139,7,FALSE)&gt;0,VLOOKUP($B123,'Multi_Sharpe'!$B$2:$R$139,7,FALSE)," ")</f>
        <v>361</v>
      </c>
      <c r="O123" t="s" s="26">
        <f>IF(VLOOKUP($B123,'Multi_Rent'!$B$2:$R$139,8,FALSE)="","",VLOOKUP($B123,'Multi_Rent'!$B$2:$R$139,8,FALSE))</f>
      </c>
      <c r="P123" t="s" s="26">
        <f>IF(VLOOKUP($B123,'Multi_Sharpe'!$B$2:$R$139,8,FALSE)&gt;0,VLOOKUP($B123,'Multi_Sharpe'!$B$2:$R$139,8,FALSE)," ")</f>
        <v>361</v>
      </c>
      <c r="Q123" t="s" s="26">
        <f>IF(VLOOKUP($B123,'Multi_Rent'!$B$2:$R$139,9,FALSE)="","",VLOOKUP($B123,'Multi_Rent'!$B$2:$R$139,9,FALSE))</f>
      </c>
      <c r="R123" t="s" s="26">
        <f>IF(VLOOKUP($B123,'Multi_Sharpe'!$B$2:$R$139,9,FALSE)&gt;0,VLOOKUP($B123,'Multi_Sharpe'!$B$2:$R$139,9,FALSE)," ")</f>
        <v>361</v>
      </c>
      <c r="S123" t="s" s="26">
        <f>IF(VLOOKUP($B123,'Multi_Rent'!$B$2:$R$139,10,FALSE)="","",VLOOKUP($B123,'Multi_Rent'!$B$2:$R$139,10,FALSE))</f>
      </c>
      <c r="T123" t="s" s="26">
        <f>IF(VLOOKUP($B123,'Multi_Sharpe'!$B$2:$R$139,10,FALSE)&gt;0,VLOOKUP($B123,'Multi_Sharpe'!$B$2:$R$139,10,FALSE)," ")</f>
        <v>361</v>
      </c>
      <c r="U123" t="s" s="26">
        <f>IF(VLOOKUP($B123,'Multi_Rent'!$B$2:$R$139,11,FALSE)="","",VLOOKUP($B123,'Multi_Rent'!$B$2:$R$139,11,FALSE))</f>
      </c>
      <c r="V123" t="s" s="26">
        <f>IF(VLOOKUP($B123,'Multi_Sharpe'!$B$2:$R$139,11,FALSE)&gt;0,VLOOKUP($B123,'Multi_Sharpe'!$B$2:$R$139,11,FALSE)," ")</f>
        <v>361</v>
      </c>
      <c r="W123" t="s" s="26">
        <f>IF(VLOOKUP($B123,'Multi_Rent'!$B$2:$R$139,12,FALSE)="","",VLOOKUP($B123,'Multi_Rent'!$B$2:$R$139,12,FALSE))</f>
      </c>
      <c r="X123" t="s" s="26">
        <f>IF(VLOOKUP($B123,'Multi_Sharpe'!$B$2:$R$139,12,FALSE)&gt;0,VLOOKUP($B123,'Multi_Sharpe'!$B$2:$R$139,12,FALSE)," ")</f>
        <v>361</v>
      </c>
      <c r="Y123" s="23">
        <f>IF(VLOOKUP($B123,'Multi_Rent'!$B$2:$R$139,13,FALSE)="","",VLOOKUP($B123,'Multi_Rent'!$B$2:$R$139,13,FALSE))</f>
        <v>18.1334542646696</v>
      </c>
      <c r="Z123" s="23">
        <f>IF(VLOOKUP($B123,'Multi_Sharpe'!$B$2:$R$139,13,FALSE)&gt;0,VLOOKUP($B123,'Multi_Sharpe'!$B$2:$R$139,13,FALSE)," ")</f>
        <v>0.8696355362983</v>
      </c>
      <c r="AA123" s="23">
        <f>IF(VLOOKUP($B123,'Multi_Rent'!$B$2:$R$139,14,FALSE)="","",VLOOKUP($B123,'Multi_Rent'!$B$2:$R$139,14,FALSE))</f>
        <v>16.3169118996897</v>
      </c>
      <c r="AB123" s="23">
        <f>IF(VLOOKUP($B123,'Multi_Sharpe'!$B$2:$R$139,14,FALSE)&gt;0,VLOOKUP($B123,'Multi_Sharpe'!$B$2:$R$139,14,FALSE)," ")</f>
        <v>0.7223424284558539</v>
      </c>
      <c r="AC123" s="23">
        <f>IF(VLOOKUP($B123,'Multi_Rent'!$B$2:$R$139,15,FALSE)="","",VLOOKUP($B123,'Multi_Rent'!$B$2:$R$139,15,FALSE))</f>
        <v>16.6831075269742</v>
      </c>
      <c r="AD123" s="23">
        <f>IF(VLOOKUP($B123,'Multi_Sharpe'!$B$2:$R$139,15,FALSE)&gt;0,VLOOKUP($B123,'Multi_Sharpe'!$B$2:$R$139,15,FALSE)," ")</f>
        <v>0.709207423668644</v>
      </c>
      <c r="AE123" s="23">
        <f>IF(VLOOKUP($B123,'Multi_Rent'!$B$2:$R$139,16,FALSE)="","",VLOOKUP($B123,'Multi_Rent'!$B$2:$R$139,16,FALSE))</f>
        <v>15.3511888145239</v>
      </c>
      <c r="AF123" s="23">
        <f>IF(VLOOKUP($B123,'Multi_Sharpe'!$B$2:$R$139,16,FALSE)&gt;0,VLOOKUP($B123,'Multi_Sharpe'!$B$2:$R$139,16,FALSE)," ")</f>
        <v>0.5858325394660771</v>
      </c>
      <c r="AG123" s="23">
        <f>IF(VLOOKUP($B123,'Multi_Rent'!$B$2:$R$139,17,FALSE)="","",VLOOKUP($B123,'Multi_Rent'!$B$2:$R$139,17,FALSE))</f>
        <v>19.9303714730813</v>
      </c>
      <c r="AH123" s="23">
        <f>IF(VLOOKUP($B123,'Multi_Sharpe'!$B$2:$R$139,17,FALSE)&gt;0,VLOOKUP($B123,'Multi_Sharpe'!$B$2:$R$139,17,FALSE)," ")</f>
        <v>0.998176278041696</v>
      </c>
    </row>
    <row r="124" ht="15" customHeight="1">
      <c r="A124" t="s" s="10">
        <v>909</v>
      </c>
      <c r="B124" t="s" s="10">
        <v>910</v>
      </c>
      <c r="C124" t="s" s="26">
        <f>IF(VLOOKUP($B124,'Multi_Rent'!$B$2:$R$139,2,FALSE)="","",VLOOKUP($B124,'Multi_Rent'!$B$2:$R$139,2,FALSE))</f>
      </c>
      <c r="D124" t="s" s="26">
        <f>IF(VLOOKUP($B124,'Multi_Sharpe'!$B$2:$R$139,2,FALSE)&gt;0,VLOOKUP($B124,'Multi_Sharpe'!$B$2:$R$139,2,FALSE)," ")</f>
        <v>361</v>
      </c>
      <c r="E124" t="s" s="26">
        <f>IF(VLOOKUP($B124,'Multi_Rent'!$B$2:$R$139,3,FALSE)="","",VLOOKUP($B124,'Multi_Rent'!$B$2:$R$139,3,FALSE))</f>
      </c>
      <c r="F124" t="s" s="26">
        <f>IF(VLOOKUP($B124,'Multi_Sharpe'!$B$2:$R$139,3,FALSE)&gt;0,VLOOKUP($B124,'Multi_Sharpe'!$B$2:$R$139,3,FALSE)," ")</f>
        <v>361</v>
      </c>
      <c r="G124" t="s" s="26">
        <f>IF(VLOOKUP($B124,'Multi_Rent'!$B$2:$R$139,4,FALSE)="","",VLOOKUP($B124,'Multi_Rent'!$B$2:$R$139,4,FALSE))</f>
      </c>
      <c r="H124" t="s" s="26">
        <f>IF(VLOOKUP($B124,'Multi_Sharpe'!$B$2:$R$139,4,FALSE)&gt;0,VLOOKUP($B124,'Multi_Sharpe'!$B$2:$R$139,4,FALSE)," ")</f>
        <v>361</v>
      </c>
      <c r="I124" t="s" s="26">
        <f>IF(VLOOKUP($B124,'Multi_Rent'!$B$2:$R$139,5,FALSE)="","",VLOOKUP($B124,'Multi_Rent'!$B$2:$R$139,5,FALSE))</f>
      </c>
      <c r="J124" t="s" s="26">
        <f>IF(VLOOKUP($B124,'Multi_Sharpe'!$B$2:$R$139,5,FALSE)&gt;0,VLOOKUP($B124,'Multi_Sharpe'!$B$2:$R$139,5,FALSE)," ")</f>
        <v>361</v>
      </c>
      <c r="K124" t="s" s="26">
        <f>IF(VLOOKUP($B124,'Multi_Rent'!$B$2:$R$139,6,FALSE)="","",VLOOKUP($B124,'Multi_Rent'!$B$2:$R$139,6,FALSE))</f>
      </c>
      <c r="L124" t="s" s="26">
        <f>IF(VLOOKUP($B124,'Multi_Sharpe'!$B$2:$R$139,6,FALSE)&gt;0,VLOOKUP($B124,'Multi_Sharpe'!$B$2:$R$139,6,FALSE)," ")</f>
        <v>361</v>
      </c>
      <c r="M124" t="s" s="26">
        <f>IF(VLOOKUP($B124,'Multi_Rent'!$B$2:$R$139,7,FALSE)="","",VLOOKUP($B124,'Multi_Rent'!$B$2:$R$139,7,FALSE))</f>
      </c>
      <c r="N124" t="s" s="26">
        <f>IF(VLOOKUP($B124,'Multi_Sharpe'!$B$2:$R$139,7,FALSE)&gt;0,VLOOKUP($B124,'Multi_Sharpe'!$B$2:$R$139,7,FALSE)," ")</f>
        <v>361</v>
      </c>
      <c r="O124" t="s" s="26">
        <f>IF(VLOOKUP($B124,'Multi_Rent'!$B$2:$R$139,8,FALSE)="","",VLOOKUP($B124,'Multi_Rent'!$B$2:$R$139,8,FALSE))</f>
      </c>
      <c r="P124" t="s" s="26">
        <f>IF(VLOOKUP($B124,'Multi_Sharpe'!$B$2:$R$139,8,FALSE)&gt;0,VLOOKUP($B124,'Multi_Sharpe'!$B$2:$R$139,8,FALSE)," ")</f>
        <v>361</v>
      </c>
      <c r="Q124" t="s" s="26">
        <f>IF(VLOOKUP($B124,'Multi_Rent'!$B$2:$R$139,9,FALSE)="","",VLOOKUP($B124,'Multi_Rent'!$B$2:$R$139,9,FALSE))</f>
      </c>
      <c r="R124" t="s" s="26">
        <f>IF(VLOOKUP($B124,'Multi_Sharpe'!$B$2:$R$139,9,FALSE)&gt;0,VLOOKUP($B124,'Multi_Sharpe'!$B$2:$R$139,9,FALSE)," ")</f>
        <v>361</v>
      </c>
      <c r="S124" t="s" s="26">
        <f>IF(VLOOKUP($B124,'Multi_Rent'!$B$2:$R$139,10,FALSE)="","",VLOOKUP($B124,'Multi_Rent'!$B$2:$R$139,10,FALSE))</f>
      </c>
      <c r="T124" t="s" s="26">
        <f>IF(VLOOKUP($B124,'Multi_Sharpe'!$B$2:$R$139,10,FALSE)&gt;0,VLOOKUP($B124,'Multi_Sharpe'!$B$2:$R$139,10,FALSE)," ")</f>
        <v>361</v>
      </c>
      <c r="U124" t="s" s="26">
        <f>IF(VLOOKUP($B124,'Multi_Rent'!$B$2:$R$139,11,FALSE)="","",VLOOKUP($B124,'Multi_Rent'!$B$2:$R$139,11,FALSE))</f>
      </c>
      <c r="V124" t="s" s="26">
        <f>IF(VLOOKUP($B124,'Multi_Sharpe'!$B$2:$R$139,11,FALSE)&gt;0,VLOOKUP($B124,'Multi_Sharpe'!$B$2:$R$139,11,FALSE)," ")</f>
        <v>361</v>
      </c>
      <c r="W124" t="s" s="26">
        <f>IF(VLOOKUP($B124,'Multi_Rent'!$B$2:$R$139,12,FALSE)="","",VLOOKUP($B124,'Multi_Rent'!$B$2:$R$139,12,FALSE))</f>
      </c>
      <c r="X124" t="s" s="26">
        <f>IF(VLOOKUP($B124,'Multi_Sharpe'!$B$2:$R$139,12,FALSE)&gt;0,VLOOKUP($B124,'Multi_Sharpe'!$B$2:$R$139,12,FALSE)," ")</f>
        <v>361</v>
      </c>
      <c r="Y124" s="23">
        <f>IF(VLOOKUP($B124,'Multi_Rent'!$B$2:$R$139,13,FALSE)="","",VLOOKUP($B124,'Multi_Rent'!$B$2:$R$139,13,FALSE))</f>
        <v>10.6269343156865</v>
      </c>
      <c r="Z124" s="23">
        <f>IF(VLOOKUP($B124,'Multi_Sharpe'!$B$2:$R$139,13,FALSE)&gt;0,VLOOKUP($B124,'Multi_Sharpe'!$B$2:$R$139,13,FALSE)," ")</f>
        <v>0.782610350550294</v>
      </c>
      <c r="AA124" s="23">
        <f>IF(VLOOKUP($B124,'Multi_Rent'!$B$2:$R$139,14,FALSE)="","",VLOOKUP($B124,'Multi_Rent'!$B$2:$R$139,14,FALSE))</f>
        <v>8.10597868889138</v>
      </c>
      <c r="AB124" s="23">
        <f>IF(VLOOKUP($B124,'Multi_Sharpe'!$B$2:$R$139,14,FALSE)&gt;0,VLOOKUP($B124,'Multi_Sharpe'!$B$2:$R$139,14,FALSE)," ")</f>
        <v>0.395217319503367</v>
      </c>
      <c r="AC124" s="23">
        <f>IF(VLOOKUP($B124,'Multi_Rent'!$B$2:$R$139,15,FALSE)="","",VLOOKUP($B124,'Multi_Rent'!$B$2:$R$139,15,FALSE))</f>
        <v>6.02344227755234</v>
      </c>
      <c r="AD124" s="23">
        <f>IF(VLOOKUP($B124,'Multi_Sharpe'!$B$2:$R$139,15,FALSE)&gt;0,VLOOKUP($B124,'Multi_Sharpe'!$B$2:$R$139,15,FALSE)," ")</f>
        <v>0.0356784110821956</v>
      </c>
      <c r="AE124" s="23">
        <f>IF(VLOOKUP($B124,'Multi_Rent'!$B$2:$R$139,16,FALSE)="","",VLOOKUP($B124,'Multi_Rent'!$B$2:$R$139,16,FALSE))</f>
        <v>6.22917073741207</v>
      </c>
      <c r="AF124" t="s" s="26">
        <f>IF(VLOOKUP($B124,'Multi_Sharpe'!$B$2:$R$139,16,FALSE)&gt;0,VLOOKUP($B124,'Multi_Sharpe'!$B$2:$R$139,16,FALSE)," ")</f>
        <v>361</v>
      </c>
      <c r="AG124" s="23">
        <f>IF(VLOOKUP($B124,'Multi_Rent'!$B$2:$R$139,17,FALSE)="","",VLOOKUP($B124,'Multi_Rent'!$B$2:$R$139,17,FALSE))</f>
        <v>5.09819087024057</v>
      </c>
      <c r="AH124" t="s" s="26">
        <f>IF(VLOOKUP($B124,'Multi_Sharpe'!$B$2:$R$139,17,FALSE)&gt;0,VLOOKUP($B124,'Multi_Sharpe'!$B$2:$R$139,17,FALSE)," ")</f>
        <v>361</v>
      </c>
    </row>
    <row r="125" ht="15" customHeight="1">
      <c r="A125" t="s" s="10">
        <v>911</v>
      </c>
      <c r="B125" t="s" s="10">
        <v>912</v>
      </c>
      <c r="C125" t="s" s="26">
        <f>IF(VLOOKUP($B125,'Multi_Rent'!$B$2:$R$139,2,FALSE)="","",VLOOKUP($B125,'Multi_Rent'!$B$2:$R$139,2,FALSE))</f>
      </c>
      <c r="D125" t="s" s="26">
        <f>IF(VLOOKUP($B125,'Multi_Sharpe'!$B$2:$R$139,2,FALSE)&gt;0,VLOOKUP($B125,'Multi_Sharpe'!$B$2:$R$139,2,FALSE)," ")</f>
        <v>361</v>
      </c>
      <c r="E125" t="s" s="26">
        <f>IF(VLOOKUP($B125,'Multi_Rent'!$B$2:$R$139,3,FALSE)="","",VLOOKUP($B125,'Multi_Rent'!$B$2:$R$139,3,FALSE))</f>
      </c>
      <c r="F125" t="s" s="26">
        <f>IF(VLOOKUP($B125,'Multi_Sharpe'!$B$2:$R$139,3,FALSE)&gt;0,VLOOKUP($B125,'Multi_Sharpe'!$B$2:$R$139,3,FALSE)," ")</f>
        <v>361</v>
      </c>
      <c r="G125" t="s" s="26">
        <f>IF(VLOOKUP($B125,'Multi_Rent'!$B$2:$R$139,4,FALSE)="","",VLOOKUP($B125,'Multi_Rent'!$B$2:$R$139,4,FALSE))</f>
      </c>
      <c r="H125" t="s" s="26">
        <f>IF(VLOOKUP($B125,'Multi_Sharpe'!$B$2:$R$139,4,FALSE)&gt;0,VLOOKUP($B125,'Multi_Sharpe'!$B$2:$R$139,4,FALSE)," ")</f>
        <v>361</v>
      </c>
      <c r="I125" t="s" s="26">
        <f>IF(VLOOKUP($B125,'Multi_Rent'!$B$2:$R$139,5,FALSE)="","",VLOOKUP($B125,'Multi_Rent'!$B$2:$R$139,5,FALSE))</f>
      </c>
      <c r="J125" t="s" s="26">
        <f>IF(VLOOKUP($B125,'Multi_Sharpe'!$B$2:$R$139,5,FALSE)&gt;0,VLOOKUP($B125,'Multi_Sharpe'!$B$2:$R$139,5,FALSE)," ")</f>
        <v>361</v>
      </c>
      <c r="K125" t="s" s="26">
        <f>IF(VLOOKUP($B125,'Multi_Rent'!$B$2:$R$139,6,FALSE)="","",VLOOKUP($B125,'Multi_Rent'!$B$2:$R$139,6,FALSE))</f>
      </c>
      <c r="L125" t="s" s="26">
        <f>IF(VLOOKUP($B125,'Multi_Sharpe'!$B$2:$R$139,6,FALSE)&gt;0,VLOOKUP($B125,'Multi_Sharpe'!$B$2:$R$139,6,FALSE)," ")</f>
        <v>361</v>
      </c>
      <c r="M125" t="s" s="26">
        <f>IF(VLOOKUP($B125,'Multi_Rent'!$B$2:$R$139,7,FALSE)="","",VLOOKUP($B125,'Multi_Rent'!$B$2:$R$139,7,FALSE))</f>
      </c>
      <c r="N125" t="s" s="26">
        <f>IF(VLOOKUP($B125,'Multi_Sharpe'!$B$2:$R$139,7,FALSE)&gt;0,VLOOKUP($B125,'Multi_Sharpe'!$B$2:$R$139,7,FALSE)," ")</f>
        <v>361</v>
      </c>
      <c r="O125" t="s" s="26">
        <f>IF(VLOOKUP($B125,'Multi_Rent'!$B$2:$R$139,8,FALSE)="","",VLOOKUP($B125,'Multi_Rent'!$B$2:$R$139,8,FALSE))</f>
      </c>
      <c r="P125" t="s" s="26">
        <f>IF(VLOOKUP($B125,'Multi_Sharpe'!$B$2:$R$139,8,FALSE)&gt;0,VLOOKUP($B125,'Multi_Sharpe'!$B$2:$R$139,8,FALSE)," ")</f>
        <v>361</v>
      </c>
      <c r="Q125" t="s" s="26">
        <f>IF(VLOOKUP($B125,'Multi_Rent'!$B$2:$R$139,9,FALSE)="","",VLOOKUP($B125,'Multi_Rent'!$B$2:$R$139,9,FALSE))</f>
      </c>
      <c r="R125" t="s" s="26">
        <f>IF(VLOOKUP($B125,'Multi_Sharpe'!$B$2:$R$139,9,FALSE)&gt;0,VLOOKUP($B125,'Multi_Sharpe'!$B$2:$R$139,9,FALSE)," ")</f>
        <v>361</v>
      </c>
      <c r="S125" t="s" s="26">
        <f>IF(VLOOKUP($B125,'Multi_Rent'!$B$2:$R$139,10,FALSE)="","",VLOOKUP($B125,'Multi_Rent'!$B$2:$R$139,10,FALSE))</f>
      </c>
      <c r="T125" t="s" s="26">
        <f>IF(VLOOKUP($B125,'Multi_Sharpe'!$B$2:$R$139,10,FALSE)&gt;0,VLOOKUP($B125,'Multi_Sharpe'!$B$2:$R$139,10,FALSE)," ")</f>
        <v>361</v>
      </c>
      <c r="U125" t="s" s="26">
        <f>IF(VLOOKUP($B125,'Multi_Rent'!$B$2:$R$139,11,FALSE)="","",VLOOKUP($B125,'Multi_Rent'!$B$2:$R$139,11,FALSE))</f>
      </c>
      <c r="V125" t="s" s="26">
        <f>IF(VLOOKUP($B125,'Multi_Sharpe'!$B$2:$R$139,11,FALSE)&gt;0,VLOOKUP($B125,'Multi_Sharpe'!$B$2:$R$139,11,FALSE)," ")</f>
        <v>361</v>
      </c>
      <c r="W125" t="s" s="26">
        <f>IF(VLOOKUP($B125,'Multi_Rent'!$B$2:$R$139,12,FALSE)="","",VLOOKUP($B125,'Multi_Rent'!$B$2:$R$139,12,FALSE))</f>
      </c>
      <c r="X125" t="s" s="26">
        <f>IF(VLOOKUP($B125,'Multi_Sharpe'!$B$2:$R$139,12,FALSE)&gt;0,VLOOKUP($B125,'Multi_Sharpe'!$B$2:$R$139,12,FALSE)," ")</f>
        <v>361</v>
      </c>
      <c r="Y125" s="23">
        <f>IF(VLOOKUP($B125,'Multi_Rent'!$B$2:$R$139,13,FALSE)="","",VLOOKUP($B125,'Multi_Rent'!$B$2:$R$139,13,FALSE))</f>
        <v>6.79305244982518</v>
      </c>
      <c r="Z125" s="23">
        <f>IF(VLOOKUP($B125,'Multi_Sharpe'!$B$2:$R$139,13,FALSE)&gt;0,VLOOKUP($B125,'Multi_Sharpe'!$B$2:$R$139,13,FALSE)," ")</f>
        <v>0.282275519741305</v>
      </c>
      <c r="AA125" s="23">
        <f>IF(VLOOKUP($B125,'Multi_Rent'!$B$2:$R$139,14,FALSE)="","",VLOOKUP($B125,'Multi_Rent'!$B$2:$R$139,14,FALSE))</f>
        <v>4.43232847199431</v>
      </c>
      <c r="AB125" t="s" s="26">
        <f>IF(VLOOKUP($B125,'Multi_Sharpe'!$B$2:$R$139,14,FALSE)&gt;0,VLOOKUP($B125,'Multi_Sharpe'!$B$2:$R$139,14,FALSE)," ")</f>
        <v>361</v>
      </c>
      <c r="AC125" s="23">
        <f>IF(VLOOKUP($B125,'Multi_Rent'!$B$2:$R$139,15,FALSE)="","",VLOOKUP($B125,'Multi_Rent'!$B$2:$R$139,15,FALSE))</f>
        <v>4.51055482622835</v>
      </c>
      <c r="AD125" t="s" s="26">
        <f>IF(VLOOKUP($B125,'Multi_Sharpe'!$B$2:$R$139,15,FALSE)&gt;0,VLOOKUP($B125,'Multi_Sharpe'!$B$2:$R$139,15,FALSE)," ")</f>
        <v>361</v>
      </c>
      <c r="AE125" s="23">
        <f>IF(VLOOKUP($B125,'Multi_Rent'!$B$2:$R$139,16,FALSE)="","",VLOOKUP($B125,'Multi_Rent'!$B$2:$R$139,16,FALSE))</f>
        <v>3.95340105363657</v>
      </c>
      <c r="AF125" t="s" s="26">
        <f>IF(VLOOKUP($B125,'Multi_Sharpe'!$B$2:$R$139,16,FALSE)&gt;0,VLOOKUP($B125,'Multi_Sharpe'!$B$2:$R$139,16,FALSE)," ")</f>
        <v>361</v>
      </c>
      <c r="AG125" s="23">
        <f>IF(VLOOKUP($B125,'Multi_Rent'!$B$2:$R$139,17,FALSE)="","",VLOOKUP($B125,'Multi_Rent'!$B$2:$R$139,17,FALSE))</f>
        <v>8.48516061112772</v>
      </c>
      <c r="AH125" s="23">
        <f>IF(VLOOKUP($B125,'Multi_Sharpe'!$B$2:$R$139,17,FALSE)&gt;0,VLOOKUP($B125,'Multi_Sharpe'!$B$2:$R$139,17,FALSE)," ")</f>
        <v>0.223870097001965</v>
      </c>
    </row>
    <row r="126" ht="15" customHeight="1">
      <c r="A126" t="s" s="10">
        <v>913</v>
      </c>
      <c r="B126" t="s" s="10">
        <v>914</v>
      </c>
      <c r="C126" t="s" s="26">
        <f>IF(VLOOKUP($B126,'Multi_Rent'!$B$2:$R$139,2,FALSE)="","",VLOOKUP($B126,'Multi_Rent'!$B$2:$R$139,2,FALSE))</f>
      </c>
      <c r="D126" t="s" s="26">
        <f>IF(VLOOKUP($B126,'Multi_Sharpe'!$B$2:$R$139,2,FALSE)&gt;0,VLOOKUP($B126,'Multi_Sharpe'!$B$2:$R$139,2,FALSE)," ")</f>
        <v>361</v>
      </c>
      <c r="E126" t="s" s="26">
        <f>IF(VLOOKUP($B126,'Multi_Rent'!$B$2:$R$139,3,FALSE)="","",VLOOKUP($B126,'Multi_Rent'!$B$2:$R$139,3,FALSE))</f>
      </c>
      <c r="F126" t="s" s="26">
        <f>IF(VLOOKUP($B126,'Multi_Sharpe'!$B$2:$R$139,3,FALSE)&gt;0,VLOOKUP($B126,'Multi_Sharpe'!$B$2:$R$139,3,FALSE)," ")</f>
        <v>361</v>
      </c>
      <c r="G126" t="s" s="26">
        <f>IF(VLOOKUP($B126,'Multi_Rent'!$B$2:$R$139,4,FALSE)="","",VLOOKUP($B126,'Multi_Rent'!$B$2:$R$139,4,FALSE))</f>
      </c>
      <c r="H126" t="s" s="26">
        <f>IF(VLOOKUP($B126,'Multi_Sharpe'!$B$2:$R$139,4,FALSE)&gt;0,VLOOKUP($B126,'Multi_Sharpe'!$B$2:$R$139,4,FALSE)," ")</f>
        <v>361</v>
      </c>
      <c r="I126" t="s" s="26">
        <f>IF(VLOOKUP($B126,'Multi_Rent'!$B$2:$R$139,5,FALSE)="","",VLOOKUP($B126,'Multi_Rent'!$B$2:$R$139,5,FALSE))</f>
      </c>
      <c r="J126" t="s" s="26">
        <f>IF(VLOOKUP($B126,'Multi_Sharpe'!$B$2:$R$139,5,FALSE)&gt;0,VLOOKUP($B126,'Multi_Sharpe'!$B$2:$R$139,5,FALSE)," ")</f>
        <v>361</v>
      </c>
      <c r="K126" t="s" s="26">
        <f>IF(VLOOKUP($B126,'Multi_Rent'!$B$2:$R$139,6,FALSE)="","",VLOOKUP($B126,'Multi_Rent'!$B$2:$R$139,6,FALSE))</f>
      </c>
      <c r="L126" t="s" s="26">
        <f>IF(VLOOKUP($B126,'Multi_Sharpe'!$B$2:$R$139,6,FALSE)&gt;0,VLOOKUP($B126,'Multi_Sharpe'!$B$2:$R$139,6,FALSE)," ")</f>
        <v>361</v>
      </c>
      <c r="M126" t="s" s="26">
        <f>IF(VLOOKUP($B126,'Multi_Rent'!$B$2:$R$139,7,FALSE)="","",VLOOKUP($B126,'Multi_Rent'!$B$2:$R$139,7,FALSE))</f>
      </c>
      <c r="N126" t="s" s="26">
        <f>IF(VLOOKUP($B126,'Multi_Sharpe'!$B$2:$R$139,7,FALSE)&gt;0,VLOOKUP($B126,'Multi_Sharpe'!$B$2:$R$139,7,FALSE)," ")</f>
        <v>361</v>
      </c>
      <c r="O126" t="s" s="26">
        <f>IF(VLOOKUP($B126,'Multi_Rent'!$B$2:$R$139,8,FALSE)="","",VLOOKUP($B126,'Multi_Rent'!$B$2:$R$139,8,FALSE))</f>
      </c>
      <c r="P126" t="s" s="26">
        <f>IF(VLOOKUP($B126,'Multi_Sharpe'!$B$2:$R$139,8,FALSE)&gt;0,VLOOKUP($B126,'Multi_Sharpe'!$B$2:$R$139,8,FALSE)," ")</f>
        <v>361</v>
      </c>
      <c r="Q126" t="s" s="26">
        <f>IF(VLOOKUP($B126,'Multi_Rent'!$B$2:$R$139,9,FALSE)="","",VLOOKUP($B126,'Multi_Rent'!$B$2:$R$139,9,FALSE))</f>
      </c>
      <c r="R126" t="s" s="26">
        <f>IF(VLOOKUP($B126,'Multi_Sharpe'!$B$2:$R$139,9,FALSE)&gt;0,VLOOKUP($B126,'Multi_Sharpe'!$B$2:$R$139,9,FALSE)," ")</f>
        <v>361</v>
      </c>
      <c r="S126" t="s" s="26">
        <f>IF(VLOOKUP($B126,'Multi_Rent'!$B$2:$R$139,10,FALSE)="","",VLOOKUP($B126,'Multi_Rent'!$B$2:$R$139,10,FALSE))</f>
      </c>
      <c r="T126" t="s" s="26">
        <f>IF(VLOOKUP($B126,'Multi_Sharpe'!$B$2:$R$139,10,FALSE)&gt;0,VLOOKUP($B126,'Multi_Sharpe'!$B$2:$R$139,10,FALSE)," ")</f>
        <v>361</v>
      </c>
      <c r="U126" t="s" s="26">
        <f>IF(VLOOKUP($B126,'Multi_Rent'!$B$2:$R$139,11,FALSE)="","",VLOOKUP($B126,'Multi_Rent'!$B$2:$R$139,11,FALSE))</f>
      </c>
      <c r="V126" t="s" s="26">
        <f>IF(VLOOKUP($B126,'Multi_Sharpe'!$B$2:$R$139,11,FALSE)&gt;0,VLOOKUP($B126,'Multi_Sharpe'!$B$2:$R$139,11,FALSE)," ")</f>
        <v>361</v>
      </c>
      <c r="W126" t="s" s="26">
        <f>IF(VLOOKUP($B126,'Multi_Rent'!$B$2:$R$139,12,FALSE)="","",VLOOKUP($B126,'Multi_Rent'!$B$2:$R$139,12,FALSE))</f>
      </c>
      <c r="X126" t="s" s="26">
        <f>IF(VLOOKUP($B126,'Multi_Sharpe'!$B$2:$R$139,12,FALSE)&gt;0,VLOOKUP($B126,'Multi_Sharpe'!$B$2:$R$139,12,FALSE)," ")</f>
        <v>361</v>
      </c>
      <c r="Y126" t="s" s="26">
        <f>IF(VLOOKUP($B126,'Multi_Rent'!$B$2:$R$139,13,FALSE)="","",VLOOKUP($B126,'Multi_Rent'!$B$2:$R$139,13,FALSE))</f>
      </c>
      <c r="Z126" t="s" s="26">
        <f>IF(VLOOKUP($B126,'Multi_Sharpe'!$B$2:$R$139,13,FALSE)&gt;0,VLOOKUP($B126,'Multi_Sharpe'!$B$2:$R$139,13,FALSE)," ")</f>
        <v>361</v>
      </c>
      <c r="AA126" s="23">
        <f>IF(VLOOKUP($B126,'Multi_Rent'!$B$2:$R$139,14,FALSE)="","",VLOOKUP($B126,'Multi_Rent'!$B$2:$R$139,14,FALSE))</f>
        <v>7.23142973657007</v>
      </c>
      <c r="AB126" s="23">
        <f>IF(VLOOKUP($B126,'Multi_Sharpe'!$B$2:$R$139,14,FALSE)&gt;0,VLOOKUP($B126,'Multi_Sharpe'!$B$2:$R$139,14,FALSE)," ")</f>
        <v>0.284639599698233</v>
      </c>
      <c r="AC126" s="23">
        <f>IF(VLOOKUP($B126,'Multi_Rent'!$B$2:$R$139,15,FALSE)="","",VLOOKUP($B126,'Multi_Rent'!$B$2:$R$139,15,FALSE))</f>
        <v>10.0744698617029</v>
      </c>
      <c r="AD126" s="23">
        <f>IF(VLOOKUP($B126,'Multi_Sharpe'!$B$2:$R$139,15,FALSE)&gt;0,VLOOKUP($B126,'Multi_Sharpe'!$B$2:$R$139,15,FALSE)," ")</f>
        <v>0.548168588732568</v>
      </c>
      <c r="AE126" s="23">
        <f>IF(VLOOKUP($B126,'Multi_Rent'!$B$2:$R$139,16,FALSE)="","",VLOOKUP($B126,'Multi_Rent'!$B$2:$R$139,16,FALSE))</f>
        <v>8.87942702149047</v>
      </c>
      <c r="AF126" s="23">
        <f>IF(VLOOKUP($B126,'Multi_Sharpe'!$B$2:$R$139,16,FALSE)&gt;0,VLOOKUP($B126,'Multi_Sharpe'!$B$2:$R$139,16,FALSE)," ")</f>
        <v>0.307931370512711</v>
      </c>
      <c r="AG126" s="23">
        <f>IF(VLOOKUP($B126,'Multi_Rent'!$B$2:$R$139,17,FALSE)="","",VLOOKUP($B126,'Multi_Rent'!$B$2:$R$139,17,FALSE))</f>
        <v>9.87242896416436</v>
      </c>
      <c r="AH126" s="23">
        <f>IF(VLOOKUP($B126,'Multi_Sharpe'!$B$2:$R$139,17,FALSE)&gt;0,VLOOKUP($B126,'Multi_Sharpe'!$B$2:$R$139,17,FALSE)," ")</f>
        <v>0.343197200502816</v>
      </c>
    </row>
    <row r="127" ht="15" customHeight="1">
      <c r="A127" t="s" s="10">
        <v>915</v>
      </c>
      <c r="B127" t="s" s="10">
        <v>916</v>
      </c>
      <c r="C127" t="s" s="26">
        <f>IF(VLOOKUP($B127,'Multi_Rent'!$B$2:$R$139,2,FALSE)="","",VLOOKUP($B127,'Multi_Rent'!$B$2:$R$139,2,FALSE))</f>
      </c>
      <c r="D127" t="s" s="26">
        <f>IF(VLOOKUP($B127,'Multi_Sharpe'!$B$2:$R$139,2,FALSE)&gt;0,VLOOKUP($B127,'Multi_Sharpe'!$B$2:$R$139,2,FALSE)," ")</f>
        <v>361</v>
      </c>
      <c r="E127" t="s" s="26">
        <f>IF(VLOOKUP($B127,'Multi_Rent'!$B$2:$R$139,3,FALSE)="","",VLOOKUP($B127,'Multi_Rent'!$B$2:$R$139,3,FALSE))</f>
      </c>
      <c r="F127" t="s" s="26">
        <f>IF(VLOOKUP($B127,'Multi_Sharpe'!$B$2:$R$139,3,FALSE)&gt;0,VLOOKUP($B127,'Multi_Sharpe'!$B$2:$R$139,3,FALSE)," ")</f>
        <v>361</v>
      </c>
      <c r="G127" t="s" s="26">
        <f>IF(VLOOKUP($B127,'Multi_Rent'!$B$2:$R$139,4,FALSE)="","",VLOOKUP($B127,'Multi_Rent'!$B$2:$R$139,4,FALSE))</f>
      </c>
      <c r="H127" t="s" s="26">
        <f>IF(VLOOKUP($B127,'Multi_Sharpe'!$B$2:$R$139,4,FALSE)&gt;0,VLOOKUP($B127,'Multi_Sharpe'!$B$2:$R$139,4,FALSE)," ")</f>
        <v>361</v>
      </c>
      <c r="I127" t="s" s="26">
        <f>IF(VLOOKUP($B127,'Multi_Rent'!$B$2:$R$139,5,FALSE)="","",VLOOKUP($B127,'Multi_Rent'!$B$2:$R$139,5,FALSE))</f>
      </c>
      <c r="J127" t="s" s="26">
        <f>IF(VLOOKUP($B127,'Multi_Sharpe'!$B$2:$R$139,5,FALSE)&gt;0,VLOOKUP($B127,'Multi_Sharpe'!$B$2:$R$139,5,FALSE)," ")</f>
        <v>361</v>
      </c>
      <c r="K127" t="s" s="26">
        <f>IF(VLOOKUP($B127,'Multi_Rent'!$B$2:$R$139,6,FALSE)="","",VLOOKUP($B127,'Multi_Rent'!$B$2:$R$139,6,FALSE))</f>
      </c>
      <c r="L127" t="s" s="26">
        <f>IF(VLOOKUP($B127,'Multi_Sharpe'!$B$2:$R$139,6,FALSE)&gt;0,VLOOKUP($B127,'Multi_Sharpe'!$B$2:$R$139,6,FALSE)," ")</f>
        <v>361</v>
      </c>
      <c r="M127" t="s" s="26">
        <f>IF(VLOOKUP($B127,'Multi_Rent'!$B$2:$R$139,7,FALSE)="","",VLOOKUP($B127,'Multi_Rent'!$B$2:$R$139,7,FALSE))</f>
      </c>
      <c r="N127" t="s" s="26">
        <f>IF(VLOOKUP($B127,'Multi_Sharpe'!$B$2:$R$139,7,FALSE)&gt;0,VLOOKUP($B127,'Multi_Sharpe'!$B$2:$R$139,7,FALSE)," ")</f>
        <v>361</v>
      </c>
      <c r="O127" t="s" s="26">
        <f>IF(VLOOKUP($B127,'Multi_Rent'!$B$2:$R$139,8,FALSE)="","",VLOOKUP($B127,'Multi_Rent'!$B$2:$R$139,8,FALSE))</f>
      </c>
      <c r="P127" t="s" s="26">
        <f>IF(VLOOKUP($B127,'Multi_Sharpe'!$B$2:$R$139,8,FALSE)&gt;0,VLOOKUP($B127,'Multi_Sharpe'!$B$2:$R$139,8,FALSE)," ")</f>
        <v>361</v>
      </c>
      <c r="Q127" t="s" s="26">
        <f>IF(VLOOKUP($B127,'Multi_Rent'!$B$2:$R$139,9,FALSE)="","",VLOOKUP($B127,'Multi_Rent'!$B$2:$R$139,9,FALSE))</f>
      </c>
      <c r="R127" t="s" s="26">
        <f>IF(VLOOKUP($B127,'Multi_Sharpe'!$B$2:$R$139,9,FALSE)&gt;0,VLOOKUP($B127,'Multi_Sharpe'!$B$2:$R$139,9,FALSE)," ")</f>
        <v>361</v>
      </c>
      <c r="S127" t="s" s="26">
        <f>IF(VLOOKUP($B127,'Multi_Rent'!$B$2:$R$139,10,FALSE)="","",VLOOKUP($B127,'Multi_Rent'!$B$2:$R$139,10,FALSE))</f>
      </c>
      <c r="T127" t="s" s="26">
        <f>IF(VLOOKUP($B127,'Multi_Sharpe'!$B$2:$R$139,10,FALSE)&gt;0,VLOOKUP($B127,'Multi_Sharpe'!$B$2:$R$139,10,FALSE)," ")</f>
        <v>361</v>
      </c>
      <c r="U127" t="s" s="26">
        <f>IF(VLOOKUP($B127,'Multi_Rent'!$B$2:$R$139,11,FALSE)="","",VLOOKUP($B127,'Multi_Rent'!$B$2:$R$139,11,FALSE))</f>
      </c>
      <c r="V127" t="s" s="26">
        <f>IF(VLOOKUP($B127,'Multi_Sharpe'!$B$2:$R$139,11,FALSE)&gt;0,VLOOKUP($B127,'Multi_Sharpe'!$B$2:$R$139,11,FALSE)," ")</f>
        <v>361</v>
      </c>
      <c r="W127" t="s" s="26">
        <f>IF(VLOOKUP($B127,'Multi_Rent'!$B$2:$R$139,12,FALSE)="","",VLOOKUP($B127,'Multi_Rent'!$B$2:$R$139,12,FALSE))</f>
      </c>
      <c r="X127" t="s" s="26">
        <f>IF(VLOOKUP($B127,'Multi_Sharpe'!$B$2:$R$139,12,FALSE)&gt;0,VLOOKUP($B127,'Multi_Sharpe'!$B$2:$R$139,12,FALSE)," ")</f>
        <v>361</v>
      </c>
      <c r="Y127" t="s" s="26">
        <f>IF(VLOOKUP($B127,'Multi_Rent'!$B$2:$R$139,13,FALSE)="","",VLOOKUP($B127,'Multi_Rent'!$B$2:$R$139,13,FALSE))</f>
      </c>
      <c r="Z127" t="s" s="26">
        <f>IF(VLOOKUP($B127,'Multi_Sharpe'!$B$2:$R$139,13,FALSE)&gt;0,VLOOKUP($B127,'Multi_Sharpe'!$B$2:$R$139,13,FALSE)," ")</f>
        <v>361</v>
      </c>
      <c r="AA127" s="23">
        <f>IF(VLOOKUP($B127,'Multi_Rent'!$B$2:$R$139,14,FALSE)="","",VLOOKUP($B127,'Multi_Rent'!$B$2:$R$139,14,FALSE))</f>
        <v>-3.05319803314859</v>
      </c>
      <c r="AB127" t="s" s="26">
        <f>IF(VLOOKUP($B127,'Multi_Sharpe'!$B$2:$R$139,14,FALSE)&gt;0,VLOOKUP($B127,'Multi_Sharpe'!$B$2:$R$139,14,FALSE)," ")</f>
        <v>361</v>
      </c>
      <c r="AC127" s="23">
        <f>IF(VLOOKUP($B127,'Multi_Rent'!$B$2:$R$139,15,FALSE)="","",VLOOKUP($B127,'Multi_Rent'!$B$2:$R$139,15,FALSE))</f>
        <v>-2.03510269632328</v>
      </c>
      <c r="AD127" t="s" s="26">
        <f>IF(VLOOKUP($B127,'Multi_Sharpe'!$B$2:$R$139,15,FALSE)&gt;0,VLOOKUP($B127,'Multi_Sharpe'!$B$2:$R$139,15,FALSE)," ")</f>
        <v>361</v>
      </c>
      <c r="AE127" s="23">
        <f>IF(VLOOKUP($B127,'Multi_Rent'!$B$2:$R$139,16,FALSE)="","",VLOOKUP($B127,'Multi_Rent'!$B$2:$R$139,16,FALSE))</f>
        <v>-5.77795043630269</v>
      </c>
      <c r="AF127" t="s" s="26">
        <f>IF(VLOOKUP($B127,'Multi_Sharpe'!$B$2:$R$139,16,FALSE)&gt;0,VLOOKUP($B127,'Multi_Sharpe'!$B$2:$R$139,16,FALSE)," ")</f>
        <v>361</v>
      </c>
      <c r="AG127" s="23">
        <f>IF(VLOOKUP($B127,'Multi_Rent'!$B$2:$R$139,17,FALSE)="","",VLOOKUP($B127,'Multi_Rent'!$B$2:$R$139,17,FALSE))</f>
        <v>1.21353144612295</v>
      </c>
      <c r="AH127" t="s" s="26">
        <f>IF(VLOOKUP($B127,'Multi_Sharpe'!$B$2:$R$139,17,FALSE)&gt;0,VLOOKUP($B127,'Multi_Sharpe'!$B$2:$R$139,17,FALSE)," ")</f>
        <v>361</v>
      </c>
    </row>
    <row r="128" ht="15" customHeight="1">
      <c r="A128" t="s" s="10">
        <v>917</v>
      </c>
      <c r="B128" t="s" s="10">
        <v>918</v>
      </c>
      <c r="C128" t="s" s="26">
        <f>IF(VLOOKUP($B128,'Multi_Rent'!$B$2:$R$139,2,FALSE)="","",VLOOKUP($B128,'Multi_Rent'!$B$2:$R$139,2,FALSE))</f>
      </c>
      <c r="D128" t="s" s="26">
        <f>IF(VLOOKUP($B128,'Multi_Sharpe'!$B$2:$R$139,2,FALSE)&gt;0,VLOOKUP($B128,'Multi_Sharpe'!$B$2:$R$139,2,FALSE)," ")</f>
        <v>361</v>
      </c>
      <c r="E128" t="s" s="26">
        <f>IF(VLOOKUP($B128,'Multi_Rent'!$B$2:$R$139,3,FALSE)="","",VLOOKUP($B128,'Multi_Rent'!$B$2:$R$139,3,FALSE))</f>
      </c>
      <c r="F128" t="s" s="26">
        <f>IF(VLOOKUP($B128,'Multi_Sharpe'!$B$2:$R$139,3,FALSE)&gt;0,VLOOKUP($B128,'Multi_Sharpe'!$B$2:$R$139,3,FALSE)," ")</f>
        <v>361</v>
      </c>
      <c r="G128" t="s" s="26">
        <f>IF(VLOOKUP($B128,'Multi_Rent'!$B$2:$R$139,4,FALSE)="","",VLOOKUP($B128,'Multi_Rent'!$B$2:$R$139,4,FALSE))</f>
      </c>
      <c r="H128" t="s" s="26">
        <f>IF(VLOOKUP($B128,'Multi_Sharpe'!$B$2:$R$139,4,FALSE)&gt;0,VLOOKUP($B128,'Multi_Sharpe'!$B$2:$R$139,4,FALSE)," ")</f>
        <v>361</v>
      </c>
      <c r="I128" t="s" s="26">
        <f>IF(VLOOKUP($B128,'Multi_Rent'!$B$2:$R$139,5,FALSE)="","",VLOOKUP($B128,'Multi_Rent'!$B$2:$R$139,5,FALSE))</f>
      </c>
      <c r="J128" t="s" s="26">
        <f>IF(VLOOKUP($B128,'Multi_Sharpe'!$B$2:$R$139,5,FALSE)&gt;0,VLOOKUP($B128,'Multi_Sharpe'!$B$2:$R$139,5,FALSE)," ")</f>
        <v>361</v>
      </c>
      <c r="K128" t="s" s="26">
        <f>IF(VLOOKUP($B128,'Multi_Rent'!$B$2:$R$139,6,FALSE)="","",VLOOKUP($B128,'Multi_Rent'!$B$2:$R$139,6,FALSE))</f>
      </c>
      <c r="L128" t="s" s="26">
        <f>IF(VLOOKUP($B128,'Multi_Sharpe'!$B$2:$R$139,6,FALSE)&gt;0,VLOOKUP($B128,'Multi_Sharpe'!$B$2:$R$139,6,FALSE)," ")</f>
        <v>361</v>
      </c>
      <c r="M128" t="s" s="26">
        <f>IF(VLOOKUP($B128,'Multi_Rent'!$B$2:$R$139,7,FALSE)="","",VLOOKUP($B128,'Multi_Rent'!$B$2:$R$139,7,FALSE))</f>
      </c>
      <c r="N128" t="s" s="26">
        <f>IF(VLOOKUP($B128,'Multi_Sharpe'!$B$2:$R$139,7,FALSE)&gt;0,VLOOKUP($B128,'Multi_Sharpe'!$B$2:$R$139,7,FALSE)," ")</f>
        <v>361</v>
      </c>
      <c r="O128" t="s" s="26">
        <f>IF(VLOOKUP($B128,'Multi_Rent'!$B$2:$R$139,8,FALSE)="","",VLOOKUP($B128,'Multi_Rent'!$B$2:$R$139,8,FALSE))</f>
      </c>
      <c r="P128" t="s" s="26">
        <f>IF(VLOOKUP($B128,'Multi_Sharpe'!$B$2:$R$139,8,FALSE)&gt;0,VLOOKUP($B128,'Multi_Sharpe'!$B$2:$R$139,8,FALSE)," ")</f>
        <v>361</v>
      </c>
      <c r="Q128" t="s" s="26">
        <f>IF(VLOOKUP($B128,'Multi_Rent'!$B$2:$R$139,9,FALSE)="","",VLOOKUP($B128,'Multi_Rent'!$B$2:$R$139,9,FALSE))</f>
      </c>
      <c r="R128" t="s" s="26">
        <f>IF(VLOOKUP($B128,'Multi_Sharpe'!$B$2:$R$139,9,FALSE)&gt;0,VLOOKUP($B128,'Multi_Sharpe'!$B$2:$R$139,9,FALSE)," ")</f>
        <v>361</v>
      </c>
      <c r="S128" t="s" s="26">
        <f>IF(VLOOKUP($B128,'Multi_Rent'!$B$2:$R$139,10,FALSE)="","",VLOOKUP($B128,'Multi_Rent'!$B$2:$R$139,10,FALSE))</f>
      </c>
      <c r="T128" t="s" s="26">
        <f>IF(VLOOKUP($B128,'Multi_Sharpe'!$B$2:$R$139,10,FALSE)&gt;0,VLOOKUP($B128,'Multi_Sharpe'!$B$2:$R$139,10,FALSE)," ")</f>
        <v>361</v>
      </c>
      <c r="U128" t="s" s="26">
        <f>IF(VLOOKUP($B128,'Multi_Rent'!$B$2:$R$139,11,FALSE)="","",VLOOKUP($B128,'Multi_Rent'!$B$2:$R$139,11,FALSE))</f>
      </c>
      <c r="V128" t="s" s="26">
        <f>IF(VLOOKUP($B128,'Multi_Sharpe'!$B$2:$R$139,11,FALSE)&gt;0,VLOOKUP($B128,'Multi_Sharpe'!$B$2:$R$139,11,FALSE)," ")</f>
        <v>361</v>
      </c>
      <c r="W128" t="s" s="26">
        <f>IF(VLOOKUP($B128,'Multi_Rent'!$B$2:$R$139,12,FALSE)="","",VLOOKUP($B128,'Multi_Rent'!$B$2:$R$139,12,FALSE))</f>
      </c>
      <c r="X128" t="s" s="26">
        <f>IF(VLOOKUP($B128,'Multi_Sharpe'!$B$2:$R$139,12,FALSE)&gt;0,VLOOKUP($B128,'Multi_Sharpe'!$B$2:$R$139,12,FALSE)," ")</f>
        <v>361</v>
      </c>
      <c r="Y128" t="s" s="26">
        <f>IF(VLOOKUP($B128,'Multi_Rent'!$B$2:$R$139,13,FALSE)="","",VLOOKUP($B128,'Multi_Rent'!$B$2:$R$139,13,FALSE))</f>
      </c>
      <c r="Z128" t="s" s="26">
        <f>IF(VLOOKUP($B128,'Multi_Sharpe'!$B$2:$R$139,13,FALSE)&gt;0,VLOOKUP($B128,'Multi_Sharpe'!$B$2:$R$139,13,FALSE)," ")</f>
        <v>361</v>
      </c>
      <c r="AA128" t="s" s="26">
        <f>IF(VLOOKUP($B128,'Multi_Rent'!$B$2:$R$139,14,FALSE)="","",VLOOKUP($B128,'Multi_Rent'!$B$2:$R$139,14,FALSE))</f>
      </c>
      <c r="AB128" t="s" s="26">
        <f>IF(VLOOKUP($B128,'Multi_Sharpe'!$B$2:$R$139,14,FALSE)&gt;0,VLOOKUP($B128,'Multi_Sharpe'!$B$2:$R$139,14,FALSE)," ")</f>
        <v>361</v>
      </c>
      <c r="AC128" s="23">
        <f>IF(VLOOKUP($B128,'Multi_Rent'!$B$2:$R$139,15,FALSE)="","",VLOOKUP($B128,'Multi_Rent'!$B$2:$R$139,15,FALSE))</f>
        <v>10.4112647725874</v>
      </c>
      <c r="AD128" s="23">
        <f>IF(VLOOKUP($B128,'Multi_Sharpe'!$B$2:$R$139,15,FALSE)&gt;0,VLOOKUP($B128,'Multi_Sharpe'!$B$2:$R$139,15,FALSE)," ")</f>
        <v>0.981802277342646</v>
      </c>
      <c r="AE128" s="23">
        <f>IF(VLOOKUP($B128,'Multi_Rent'!$B$2:$R$139,16,FALSE)="","",VLOOKUP($B128,'Multi_Rent'!$B$2:$R$139,16,FALSE))</f>
        <v>9.96453236437134</v>
      </c>
      <c r="AF128" s="23">
        <f>IF(VLOOKUP($B128,'Multi_Sharpe'!$B$2:$R$139,16,FALSE)&gt;0,VLOOKUP($B128,'Multi_Sharpe'!$B$2:$R$139,16,FALSE)," ")</f>
        <v>0.7728127871428599</v>
      </c>
      <c r="AG128" s="23">
        <f>IF(VLOOKUP($B128,'Multi_Rent'!$B$2:$R$139,17,FALSE)="","",VLOOKUP($B128,'Multi_Rent'!$B$2:$R$139,17,FALSE))</f>
        <v>11.0255531811886</v>
      </c>
      <c r="AH128" s="23">
        <f>IF(VLOOKUP($B128,'Multi_Sharpe'!$B$2:$R$139,17,FALSE)&gt;0,VLOOKUP($B128,'Multi_Sharpe'!$B$2:$R$139,17,FALSE)," ")</f>
        <v>0.846065524902105</v>
      </c>
    </row>
    <row r="129" ht="15" customHeight="1">
      <c r="A129" t="s" s="10">
        <v>919</v>
      </c>
      <c r="B129" t="s" s="10">
        <v>920</v>
      </c>
      <c r="C129" t="s" s="26">
        <f>IF(VLOOKUP($B129,'Multi_Rent'!$B$2:$R$139,2,FALSE)="","",VLOOKUP($B129,'Multi_Rent'!$B$2:$R$139,2,FALSE))</f>
      </c>
      <c r="D129" t="s" s="26">
        <f>IF(VLOOKUP($B129,'Multi_Sharpe'!$B$2:$R$139,2,FALSE)&gt;0,VLOOKUP($B129,'Multi_Sharpe'!$B$2:$R$139,2,FALSE)," ")</f>
        <v>361</v>
      </c>
      <c r="E129" t="s" s="26">
        <f>IF(VLOOKUP($B129,'Multi_Rent'!$B$2:$R$139,3,FALSE)="","",VLOOKUP($B129,'Multi_Rent'!$B$2:$R$139,3,FALSE))</f>
      </c>
      <c r="F129" t="s" s="26">
        <f>IF(VLOOKUP($B129,'Multi_Sharpe'!$B$2:$R$139,3,FALSE)&gt;0,VLOOKUP($B129,'Multi_Sharpe'!$B$2:$R$139,3,FALSE)," ")</f>
        <v>361</v>
      </c>
      <c r="G129" t="s" s="26">
        <f>IF(VLOOKUP($B129,'Multi_Rent'!$B$2:$R$139,4,FALSE)="","",VLOOKUP($B129,'Multi_Rent'!$B$2:$R$139,4,FALSE))</f>
      </c>
      <c r="H129" t="s" s="26">
        <f>IF(VLOOKUP($B129,'Multi_Sharpe'!$B$2:$R$139,4,FALSE)&gt;0,VLOOKUP($B129,'Multi_Sharpe'!$B$2:$R$139,4,FALSE)," ")</f>
        <v>361</v>
      </c>
      <c r="I129" t="s" s="26">
        <f>IF(VLOOKUP($B129,'Multi_Rent'!$B$2:$R$139,5,FALSE)="","",VLOOKUP($B129,'Multi_Rent'!$B$2:$R$139,5,FALSE))</f>
      </c>
      <c r="J129" t="s" s="26">
        <f>IF(VLOOKUP($B129,'Multi_Sharpe'!$B$2:$R$139,5,FALSE)&gt;0,VLOOKUP($B129,'Multi_Sharpe'!$B$2:$R$139,5,FALSE)," ")</f>
        <v>361</v>
      </c>
      <c r="K129" t="s" s="26">
        <f>IF(VLOOKUP($B129,'Multi_Rent'!$B$2:$R$139,6,FALSE)="","",VLOOKUP($B129,'Multi_Rent'!$B$2:$R$139,6,FALSE))</f>
      </c>
      <c r="L129" t="s" s="26">
        <f>IF(VLOOKUP($B129,'Multi_Sharpe'!$B$2:$R$139,6,FALSE)&gt;0,VLOOKUP($B129,'Multi_Sharpe'!$B$2:$R$139,6,FALSE)," ")</f>
        <v>361</v>
      </c>
      <c r="M129" t="s" s="26">
        <f>IF(VLOOKUP($B129,'Multi_Rent'!$B$2:$R$139,7,FALSE)="","",VLOOKUP($B129,'Multi_Rent'!$B$2:$R$139,7,FALSE))</f>
      </c>
      <c r="N129" t="s" s="26">
        <f>IF(VLOOKUP($B129,'Multi_Sharpe'!$B$2:$R$139,7,FALSE)&gt;0,VLOOKUP($B129,'Multi_Sharpe'!$B$2:$R$139,7,FALSE)," ")</f>
        <v>361</v>
      </c>
      <c r="O129" t="s" s="26">
        <f>IF(VLOOKUP($B129,'Multi_Rent'!$B$2:$R$139,8,FALSE)="","",VLOOKUP($B129,'Multi_Rent'!$B$2:$R$139,8,FALSE))</f>
      </c>
      <c r="P129" t="s" s="26">
        <f>IF(VLOOKUP($B129,'Multi_Sharpe'!$B$2:$R$139,8,FALSE)&gt;0,VLOOKUP($B129,'Multi_Sharpe'!$B$2:$R$139,8,FALSE)," ")</f>
        <v>361</v>
      </c>
      <c r="Q129" t="s" s="26">
        <f>IF(VLOOKUP($B129,'Multi_Rent'!$B$2:$R$139,9,FALSE)="","",VLOOKUP($B129,'Multi_Rent'!$B$2:$R$139,9,FALSE))</f>
      </c>
      <c r="R129" t="s" s="26">
        <f>IF(VLOOKUP($B129,'Multi_Sharpe'!$B$2:$R$139,9,FALSE)&gt;0,VLOOKUP($B129,'Multi_Sharpe'!$B$2:$R$139,9,FALSE)," ")</f>
        <v>361</v>
      </c>
      <c r="S129" t="s" s="26">
        <f>IF(VLOOKUP($B129,'Multi_Rent'!$B$2:$R$139,10,FALSE)="","",VLOOKUP($B129,'Multi_Rent'!$B$2:$R$139,10,FALSE))</f>
      </c>
      <c r="T129" t="s" s="26">
        <f>IF(VLOOKUP($B129,'Multi_Sharpe'!$B$2:$R$139,10,FALSE)&gt;0,VLOOKUP($B129,'Multi_Sharpe'!$B$2:$R$139,10,FALSE)," ")</f>
        <v>361</v>
      </c>
      <c r="U129" t="s" s="26">
        <f>IF(VLOOKUP($B129,'Multi_Rent'!$B$2:$R$139,11,FALSE)="","",VLOOKUP($B129,'Multi_Rent'!$B$2:$R$139,11,FALSE))</f>
      </c>
      <c r="V129" t="s" s="26">
        <f>IF(VLOOKUP($B129,'Multi_Sharpe'!$B$2:$R$139,11,FALSE)&gt;0,VLOOKUP($B129,'Multi_Sharpe'!$B$2:$R$139,11,FALSE)," ")</f>
        <v>361</v>
      </c>
      <c r="W129" t="s" s="26">
        <f>IF(VLOOKUP($B129,'Multi_Rent'!$B$2:$R$139,12,FALSE)="","",VLOOKUP($B129,'Multi_Rent'!$B$2:$R$139,12,FALSE))</f>
      </c>
      <c r="X129" t="s" s="26">
        <f>IF(VLOOKUP($B129,'Multi_Sharpe'!$B$2:$R$139,12,FALSE)&gt;0,VLOOKUP($B129,'Multi_Sharpe'!$B$2:$R$139,12,FALSE)," ")</f>
        <v>361</v>
      </c>
      <c r="Y129" t="s" s="26">
        <f>IF(VLOOKUP($B129,'Multi_Rent'!$B$2:$R$139,13,FALSE)="","",VLOOKUP($B129,'Multi_Rent'!$B$2:$R$139,13,FALSE))</f>
      </c>
      <c r="Z129" t="s" s="26">
        <f>IF(VLOOKUP($B129,'Multi_Sharpe'!$B$2:$R$139,13,FALSE)&gt;0,VLOOKUP($B129,'Multi_Sharpe'!$B$2:$R$139,13,FALSE)," ")</f>
        <v>361</v>
      </c>
      <c r="AA129" t="s" s="26">
        <f>IF(VLOOKUP($B129,'Multi_Rent'!$B$2:$R$139,14,FALSE)="","",VLOOKUP($B129,'Multi_Rent'!$B$2:$R$139,14,FALSE))</f>
      </c>
      <c r="AB129" t="s" s="26">
        <f>IF(VLOOKUP($B129,'Multi_Sharpe'!$B$2:$R$139,14,FALSE)&gt;0,VLOOKUP($B129,'Multi_Sharpe'!$B$2:$R$139,14,FALSE)," ")</f>
        <v>361</v>
      </c>
      <c r="AC129" t="s" s="26">
        <f>IF(VLOOKUP($B129,'Multi_Rent'!$B$2:$R$139,15,FALSE)="","",VLOOKUP($B129,'Multi_Rent'!$B$2:$R$139,15,FALSE))</f>
      </c>
      <c r="AD129" t="s" s="26">
        <f>IF(VLOOKUP($B129,'Multi_Sharpe'!$B$2:$R$139,15,FALSE)&gt;0,VLOOKUP($B129,'Multi_Sharpe'!$B$2:$R$139,15,FALSE)," ")</f>
        <v>361</v>
      </c>
      <c r="AE129" s="23">
        <f>IF(VLOOKUP($B129,'Multi_Rent'!$B$2:$R$139,16,FALSE)="","",VLOOKUP($B129,'Multi_Rent'!$B$2:$R$139,16,FALSE))</f>
        <v>14.9685566815559</v>
      </c>
      <c r="AF129" s="23">
        <f>IF(VLOOKUP($B129,'Multi_Sharpe'!$B$2:$R$139,16,FALSE)&gt;0,VLOOKUP($B129,'Multi_Sharpe'!$B$2:$R$139,16,FALSE)," ")</f>
        <v>0.443099858740811</v>
      </c>
      <c r="AG129" s="23">
        <f>IF(VLOOKUP($B129,'Multi_Rent'!$B$2:$R$139,17,FALSE)="","",VLOOKUP($B129,'Multi_Rent'!$B$2:$R$139,17,FALSE))</f>
        <v>20.2203507056131</v>
      </c>
      <c r="AH129" s="23">
        <f>IF(VLOOKUP($B129,'Multi_Sharpe'!$B$2:$R$139,17,FALSE)&gt;0,VLOOKUP($B129,'Multi_Sharpe'!$B$2:$R$139,17,FALSE)," ")</f>
        <v>0.807638448252569</v>
      </c>
    </row>
    <row r="130" ht="15" customHeight="1">
      <c r="A130" t="s" s="10">
        <v>921</v>
      </c>
      <c r="B130" t="s" s="10">
        <v>922</v>
      </c>
      <c r="C130" t="s" s="26">
        <f>IF(VLOOKUP($B130,'Multi_Rent'!$B$2:$R$139,2,FALSE)="","",VLOOKUP($B130,'Multi_Rent'!$B$2:$R$139,2,FALSE))</f>
      </c>
      <c r="D130" t="s" s="26">
        <f>IF(VLOOKUP($B130,'Multi_Sharpe'!$B$2:$R$139,2,FALSE)&gt;0,VLOOKUP($B130,'Multi_Sharpe'!$B$2:$R$139,2,FALSE)," ")</f>
        <v>361</v>
      </c>
      <c r="E130" t="s" s="26">
        <f>IF(VLOOKUP($B130,'Multi_Rent'!$B$2:$R$139,3,FALSE)="","",VLOOKUP($B130,'Multi_Rent'!$B$2:$R$139,3,FALSE))</f>
      </c>
      <c r="F130" t="s" s="26">
        <f>IF(VLOOKUP($B130,'Multi_Sharpe'!$B$2:$R$139,3,FALSE)&gt;0,VLOOKUP($B130,'Multi_Sharpe'!$B$2:$R$139,3,FALSE)," ")</f>
        <v>361</v>
      </c>
      <c r="G130" t="s" s="26">
        <f>IF(VLOOKUP($B130,'Multi_Rent'!$B$2:$R$139,4,FALSE)="","",VLOOKUP($B130,'Multi_Rent'!$B$2:$R$139,4,FALSE))</f>
      </c>
      <c r="H130" t="s" s="26">
        <f>IF(VLOOKUP($B130,'Multi_Sharpe'!$B$2:$R$139,4,FALSE)&gt;0,VLOOKUP($B130,'Multi_Sharpe'!$B$2:$R$139,4,FALSE)," ")</f>
        <v>361</v>
      </c>
      <c r="I130" t="s" s="26">
        <f>IF(VLOOKUP($B130,'Multi_Rent'!$B$2:$R$139,5,FALSE)="","",VLOOKUP($B130,'Multi_Rent'!$B$2:$R$139,5,FALSE))</f>
      </c>
      <c r="J130" t="s" s="26">
        <f>IF(VLOOKUP($B130,'Multi_Sharpe'!$B$2:$R$139,5,FALSE)&gt;0,VLOOKUP($B130,'Multi_Sharpe'!$B$2:$R$139,5,FALSE)," ")</f>
        <v>361</v>
      </c>
      <c r="K130" t="s" s="26">
        <f>IF(VLOOKUP($B130,'Multi_Rent'!$B$2:$R$139,6,FALSE)="","",VLOOKUP($B130,'Multi_Rent'!$B$2:$R$139,6,FALSE))</f>
      </c>
      <c r="L130" t="s" s="26">
        <f>IF(VLOOKUP($B130,'Multi_Sharpe'!$B$2:$R$139,6,FALSE)&gt;0,VLOOKUP($B130,'Multi_Sharpe'!$B$2:$R$139,6,FALSE)," ")</f>
        <v>361</v>
      </c>
      <c r="M130" t="s" s="26">
        <f>IF(VLOOKUP($B130,'Multi_Rent'!$B$2:$R$139,7,FALSE)="","",VLOOKUP($B130,'Multi_Rent'!$B$2:$R$139,7,FALSE))</f>
      </c>
      <c r="N130" t="s" s="26">
        <f>IF(VLOOKUP($B130,'Multi_Sharpe'!$B$2:$R$139,7,FALSE)&gt;0,VLOOKUP($B130,'Multi_Sharpe'!$B$2:$R$139,7,FALSE)," ")</f>
        <v>361</v>
      </c>
      <c r="O130" t="s" s="26">
        <f>IF(VLOOKUP($B130,'Multi_Rent'!$B$2:$R$139,8,FALSE)="","",VLOOKUP($B130,'Multi_Rent'!$B$2:$R$139,8,FALSE))</f>
      </c>
      <c r="P130" t="s" s="26">
        <f>IF(VLOOKUP($B130,'Multi_Sharpe'!$B$2:$R$139,8,FALSE)&gt;0,VLOOKUP($B130,'Multi_Sharpe'!$B$2:$R$139,8,FALSE)," ")</f>
        <v>361</v>
      </c>
      <c r="Q130" t="s" s="26">
        <f>IF(VLOOKUP($B130,'Multi_Rent'!$B$2:$R$139,9,FALSE)="","",VLOOKUP($B130,'Multi_Rent'!$B$2:$R$139,9,FALSE))</f>
      </c>
      <c r="R130" t="s" s="26">
        <f>IF(VLOOKUP($B130,'Multi_Sharpe'!$B$2:$R$139,9,FALSE)&gt;0,VLOOKUP($B130,'Multi_Sharpe'!$B$2:$R$139,9,FALSE)," ")</f>
        <v>361</v>
      </c>
      <c r="S130" t="s" s="26">
        <f>IF(VLOOKUP($B130,'Multi_Rent'!$B$2:$R$139,10,FALSE)="","",VLOOKUP($B130,'Multi_Rent'!$B$2:$R$139,10,FALSE))</f>
      </c>
      <c r="T130" t="s" s="26">
        <f>IF(VLOOKUP($B130,'Multi_Sharpe'!$B$2:$R$139,10,FALSE)&gt;0,VLOOKUP($B130,'Multi_Sharpe'!$B$2:$R$139,10,FALSE)," ")</f>
        <v>361</v>
      </c>
      <c r="U130" t="s" s="26">
        <f>IF(VLOOKUP($B130,'Multi_Rent'!$B$2:$R$139,11,FALSE)="","",VLOOKUP($B130,'Multi_Rent'!$B$2:$R$139,11,FALSE))</f>
      </c>
      <c r="V130" t="s" s="26">
        <f>IF(VLOOKUP($B130,'Multi_Sharpe'!$B$2:$R$139,11,FALSE)&gt;0,VLOOKUP($B130,'Multi_Sharpe'!$B$2:$R$139,11,FALSE)," ")</f>
        <v>361</v>
      </c>
      <c r="W130" t="s" s="26">
        <f>IF(VLOOKUP($B130,'Multi_Rent'!$B$2:$R$139,12,FALSE)="","",VLOOKUP($B130,'Multi_Rent'!$B$2:$R$139,12,FALSE))</f>
      </c>
      <c r="X130" t="s" s="26">
        <f>IF(VLOOKUP($B130,'Multi_Sharpe'!$B$2:$R$139,12,FALSE)&gt;0,VLOOKUP($B130,'Multi_Sharpe'!$B$2:$R$139,12,FALSE)," ")</f>
        <v>361</v>
      </c>
      <c r="Y130" t="s" s="26">
        <f>IF(VLOOKUP($B130,'Multi_Rent'!$B$2:$R$139,13,FALSE)="","",VLOOKUP($B130,'Multi_Rent'!$B$2:$R$139,13,FALSE))</f>
      </c>
      <c r="Z130" t="s" s="26">
        <f>IF(VLOOKUP($B130,'Multi_Sharpe'!$B$2:$R$139,13,FALSE)&gt;0,VLOOKUP($B130,'Multi_Sharpe'!$B$2:$R$139,13,FALSE)," ")</f>
        <v>361</v>
      </c>
      <c r="AA130" t="s" s="26">
        <f>IF(VLOOKUP($B130,'Multi_Rent'!$B$2:$R$139,14,FALSE)="","",VLOOKUP($B130,'Multi_Rent'!$B$2:$R$139,14,FALSE))</f>
      </c>
      <c r="AB130" t="s" s="26">
        <f>IF(VLOOKUP($B130,'Multi_Sharpe'!$B$2:$R$139,14,FALSE)&gt;0,VLOOKUP($B130,'Multi_Sharpe'!$B$2:$R$139,14,FALSE)," ")</f>
        <v>361</v>
      </c>
      <c r="AC130" t="s" s="26">
        <f>IF(VLOOKUP($B130,'Multi_Rent'!$B$2:$R$139,15,FALSE)="","",VLOOKUP($B130,'Multi_Rent'!$B$2:$R$139,15,FALSE))</f>
      </c>
      <c r="AD130" t="s" s="26">
        <f>IF(VLOOKUP($B130,'Multi_Sharpe'!$B$2:$R$139,15,FALSE)&gt;0,VLOOKUP($B130,'Multi_Sharpe'!$B$2:$R$139,15,FALSE)," ")</f>
        <v>361</v>
      </c>
      <c r="AE130" s="23">
        <f>IF(VLOOKUP($B130,'Multi_Rent'!$B$2:$R$139,16,FALSE)="","",VLOOKUP($B130,'Multi_Rent'!$B$2:$R$139,16,FALSE))</f>
        <v>11.5517646126659</v>
      </c>
      <c r="AF130" s="23">
        <f>IF(VLOOKUP($B130,'Multi_Sharpe'!$B$2:$R$139,16,FALSE)&gt;0,VLOOKUP($B130,'Multi_Sharpe'!$B$2:$R$139,16,FALSE)," ")</f>
        <v>0.482987917142235</v>
      </c>
      <c r="AG130" s="23">
        <f>IF(VLOOKUP($B130,'Multi_Rent'!$B$2:$R$139,17,FALSE)="","",VLOOKUP($B130,'Multi_Rent'!$B$2:$R$139,17,FALSE))</f>
        <v>16.2628175756661</v>
      </c>
      <c r="AH130" s="23">
        <f>IF(VLOOKUP($B130,'Multi_Sharpe'!$B$2:$R$139,17,FALSE)&gt;0,VLOOKUP($B130,'Multi_Sharpe'!$B$2:$R$139,17,FALSE)," ")</f>
        <v>1.05472770402663</v>
      </c>
    </row>
    <row r="131" ht="15" customHeight="1">
      <c r="A131" t="s" s="10">
        <v>923</v>
      </c>
      <c r="B131" t="s" s="10">
        <v>924</v>
      </c>
      <c r="C131" t="s" s="26">
        <f>IF(VLOOKUP($B131,'Multi_Rent'!$B$2:$R$139,2,FALSE)="","",VLOOKUP($B131,'Multi_Rent'!$B$2:$R$139,2,FALSE))</f>
      </c>
      <c r="D131" t="s" s="26">
        <f>IF(VLOOKUP($B131,'Multi_Sharpe'!$B$2:$R$139,2,FALSE)&gt;0,VLOOKUP($B131,'Multi_Sharpe'!$B$2:$R$139,2,FALSE)," ")</f>
        <v>361</v>
      </c>
      <c r="E131" t="s" s="26">
        <f>IF(VLOOKUP($B131,'Multi_Rent'!$B$2:$R$139,3,FALSE)="","",VLOOKUP($B131,'Multi_Rent'!$B$2:$R$139,3,FALSE))</f>
      </c>
      <c r="F131" t="s" s="26">
        <f>IF(VLOOKUP($B131,'Multi_Sharpe'!$B$2:$R$139,3,FALSE)&gt;0,VLOOKUP($B131,'Multi_Sharpe'!$B$2:$R$139,3,FALSE)," ")</f>
        <v>361</v>
      </c>
      <c r="G131" t="s" s="26">
        <f>IF(VLOOKUP($B131,'Multi_Rent'!$B$2:$R$139,4,FALSE)="","",VLOOKUP($B131,'Multi_Rent'!$B$2:$R$139,4,FALSE))</f>
      </c>
      <c r="H131" t="s" s="26">
        <f>IF(VLOOKUP($B131,'Multi_Sharpe'!$B$2:$R$139,4,FALSE)&gt;0,VLOOKUP($B131,'Multi_Sharpe'!$B$2:$R$139,4,FALSE)," ")</f>
        <v>361</v>
      </c>
      <c r="I131" t="s" s="26">
        <f>IF(VLOOKUP($B131,'Multi_Rent'!$B$2:$R$139,5,FALSE)="","",VLOOKUP($B131,'Multi_Rent'!$B$2:$R$139,5,FALSE))</f>
      </c>
      <c r="J131" t="s" s="26">
        <f>IF(VLOOKUP($B131,'Multi_Sharpe'!$B$2:$R$139,5,FALSE)&gt;0,VLOOKUP($B131,'Multi_Sharpe'!$B$2:$R$139,5,FALSE)," ")</f>
        <v>361</v>
      </c>
      <c r="K131" t="s" s="26">
        <f>IF(VLOOKUP($B131,'Multi_Rent'!$B$2:$R$139,6,FALSE)="","",VLOOKUP($B131,'Multi_Rent'!$B$2:$R$139,6,FALSE))</f>
      </c>
      <c r="L131" t="s" s="26">
        <f>IF(VLOOKUP($B131,'Multi_Sharpe'!$B$2:$R$139,6,FALSE)&gt;0,VLOOKUP($B131,'Multi_Sharpe'!$B$2:$R$139,6,FALSE)," ")</f>
        <v>361</v>
      </c>
      <c r="M131" t="s" s="26">
        <f>IF(VLOOKUP($B131,'Multi_Rent'!$B$2:$R$139,7,FALSE)="","",VLOOKUP($B131,'Multi_Rent'!$B$2:$R$139,7,FALSE))</f>
      </c>
      <c r="N131" t="s" s="26">
        <f>IF(VLOOKUP($B131,'Multi_Sharpe'!$B$2:$R$139,7,FALSE)&gt;0,VLOOKUP($B131,'Multi_Sharpe'!$B$2:$R$139,7,FALSE)," ")</f>
        <v>361</v>
      </c>
      <c r="O131" t="s" s="26">
        <f>IF(VLOOKUP($B131,'Multi_Rent'!$B$2:$R$139,8,FALSE)="","",VLOOKUP($B131,'Multi_Rent'!$B$2:$R$139,8,FALSE))</f>
      </c>
      <c r="P131" t="s" s="26">
        <f>IF(VLOOKUP($B131,'Multi_Sharpe'!$B$2:$R$139,8,FALSE)&gt;0,VLOOKUP($B131,'Multi_Sharpe'!$B$2:$R$139,8,FALSE)," ")</f>
        <v>361</v>
      </c>
      <c r="Q131" t="s" s="26">
        <f>IF(VLOOKUP($B131,'Multi_Rent'!$B$2:$R$139,9,FALSE)="","",VLOOKUP($B131,'Multi_Rent'!$B$2:$R$139,9,FALSE))</f>
      </c>
      <c r="R131" t="s" s="26">
        <f>IF(VLOOKUP($B131,'Multi_Sharpe'!$B$2:$R$139,9,FALSE)&gt;0,VLOOKUP($B131,'Multi_Sharpe'!$B$2:$R$139,9,FALSE)," ")</f>
        <v>361</v>
      </c>
      <c r="S131" t="s" s="26">
        <f>IF(VLOOKUP($B131,'Multi_Rent'!$B$2:$R$139,10,FALSE)="","",VLOOKUP($B131,'Multi_Rent'!$B$2:$R$139,10,FALSE))</f>
      </c>
      <c r="T131" t="s" s="26">
        <f>IF(VLOOKUP($B131,'Multi_Sharpe'!$B$2:$R$139,10,FALSE)&gt;0,VLOOKUP($B131,'Multi_Sharpe'!$B$2:$R$139,10,FALSE)," ")</f>
        <v>361</v>
      </c>
      <c r="U131" t="s" s="26">
        <f>IF(VLOOKUP($B131,'Multi_Rent'!$B$2:$R$139,11,FALSE)="","",VLOOKUP($B131,'Multi_Rent'!$B$2:$R$139,11,FALSE))</f>
      </c>
      <c r="V131" t="s" s="26">
        <f>IF(VLOOKUP($B131,'Multi_Sharpe'!$B$2:$R$139,11,FALSE)&gt;0,VLOOKUP($B131,'Multi_Sharpe'!$B$2:$R$139,11,FALSE)," ")</f>
        <v>361</v>
      </c>
      <c r="W131" t="s" s="26">
        <f>IF(VLOOKUP($B131,'Multi_Rent'!$B$2:$R$139,12,FALSE)="","",VLOOKUP($B131,'Multi_Rent'!$B$2:$R$139,12,FALSE))</f>
      </c>
      <c r="X131" t="s" s="26">
        <f>IF(VLOOKUP($B131,'Multi_Sharpe'!$B$2:$R$139,12,FALSE)&gt;0,VLOOKUP($B131,'Multi_Sharpe'!$B$2:$R$139,12,FALSE)," ")</f>
        <v>361</v>
      </c>
      <c r="Y131" t="s" s="26">
        <f>IF(VLOOKUP($B131,'Multi_Rent'!$B$2:$R$139,13,FALSE)="","",VLOOKUP($B131,'Multi_Rent'!$B$2:$R$139,13,FALSE))</f>
      </c>
      <c r="Z131" t="s" s="26">
        <f>IF(VLOOKUP($B131,'Multi_Sharpe'!$B$2:$R$139,13,FALSE)&gt;0,VLOOKUP($B131,'Multi_Sharpe'!$B$2:$R$139,13,FALSE)," ")</f>
        <v>361</v>
      </c>
      <c r="AA131" t="s" s="26">
        <f>IF(VLOOKUP($B131,'Multi_Rent'!$B$2:$R$139,14,FALSE)="","",VLOOKUP($B131,'Multi_Rent'!$B$2:$R$139,14,FALSE))</f>
      </c>
      <c r="AB131" t="s" s="26">
        <f>IF(VLOOKUP($B131,'Multi_Sharpe'!$B$2:$R$139,14,FALSE)&gt;0,VLOOKUP($B131,'Multi_Sharpe'!$B$2:$R$139,14,FALSE)," ")</f>
        <v>361</v>
      </c>
      <c r="AC131" t="s" s="26">
        <f>IF(VLOOKUP($B131,'Multi_Rent'!$B$2:$R$139,15,FALSE)="","",VLOOKUP($B131,'Multi_Rent'!$B$2:$R$139,15,FALSE))</f>
      </c>
      <c r="AD131" t="s" s="26">
        <f>IF(VLOOKUP($B131,'Multi_Sharpe'!$B$2:$R$139,15,FALSE)&gt;0,VLOOKUP($B131,'Multi_Sharpe'!$B$2:$R$139,15,FALSE)," ")</f>
        <v>361</v>
      </c>
      <c r="AE131" s="23">
        <f>IF(VLOOKUP($B131,'Multi_Rent'!$B$2:$R$139,16,FALSE)="","",VLOOKUP($B131,'Multi_Rent'!$B$2:$R$139,16,FALSE))</f>
        <v>10.6740921002997</v>
      </c>
      <c r="AF131" s="23">
        <f>IF(VLOOKUP($B131,'Multi_Sharpe'!$B$2:$R$139,16,FALSE)&gt;0,VLOOKUP($B131,'Multi_Sharpe'!$B$2:$R$139,16,FALSE)," ")</f>
        <v>0.547442605611022</v>
      </c>
      <c r="AG131" s="23">
        <f>IF(VLOOKUP($B131,'Multi_Rent'!$B$2:$R$139,17,FALSE)="","",VLOOKUP($B131,'Multi_Rent'!$B$2:$R$139,17,FALSE))</f>
        <v>10.3588849863916</v>
      </c>
      <c r="AH131" s="23">
        <f>IF(VLOOKUP($B131,'Multi_Sharpe'!$B$2:$R$139,17,FALSE)&gt;0,VLOOKUP($B131,'Multi_Sharpe'!$B$2:$R$139,17,FALSE)," ")</f>
        <v>0.432856277413386</v>
      </c>
    </row>
    <row r="132" ht="15" customHeight="1">
      <c r="A132" t="s" s="10">
        <v>925</v>
      </c>
      <c r="B132" t="s" s="10">
        <v>926</v>
      </c>
      <c r="C132" t="s" s="26">
        <f>IF(VLOOKUP($B132,'Multi_Rent'!$B$2:$R$139,2,FALSE)="","",VLOOKUP($B132,'Multi_Rent'!$B$2:$R$139,2,FALSE))</f>
      </c>
      <c r="D132" t="s" s="26">
        <f>IF(VLOOKUP($B132,'Multi_Sharpe'!$B$2:$R$139,2,FALSE)&gt;0,VLOOKUP($B132,'Multi_Sharpe'!$B$2:$R$139,2,FALSE)," ")</f>
        <v>361</v>
      </c>
      <c r="E132" t="s" s="26">
        <f>IF(VLOOKUP($B132,'Multi_Rent'!$B$2:$R$139,3,FALSE)="","",VLOOKUP($B132,'Multi_Rent'!$B$2:$R$139,3,FALSE))</f>
      </c>
      <c r="F132" t="s" s="26">
        <f>IF(VLOOKUP($B132,'Multi_Sharpe'!$B$2:$R$139,3,FALSE)&gt;0,VLOOKUP($B132,'Multi_Sharpe'!$B$2:$R$139,3,FALSE)," ")</f>
        <v>361</v>
      </c>
      <c r="G132" t="s" s="26">
        <f>IF(VLOOKUP($B132,'Multi_Rent'!$B$2:$R$139,4,FALSE)="","",VLOOKUP($B132,'Multi_Rent'!$B$2:$R$139,4,FALSE))</f>
      </c>
      <c r="H132" t="s" s="26">
        <f>IF(VLOOKUP($B132,'Multi_Sharpe'!$B$2:$R$139,4,FALSE)&gt;0,VLOOKUP($B132,'Multi_Sharpe'!$B$2:$R$139,4,FALSE)," ")</f>
        <v>361</v>
      </c>
      <c r="I132" t="s" s="26">
        <f>IF(VLOOKUP($B132,'Multi_Rent'!$B$2:$R$139,5,FALSE)="","",VLOOKUP($B132,'Multi_Rent'!$B$2:$R$139,5,FALSE))</f>
      </c>
      <c r="J132" t="s" s="26">
        <f>IF(VLOOKUP($B132,'Multi_Sharpe'!$B$2:$R$139,5,FALSE)&gt;0,VLOOKUP($B132,'Multi_Sharpe'!$B$2:$R$139,5,FALSE)," ")</f>
        <v>361</v>
      </c>
      <c r="K132" t="s" s="26">
        <f>IF(VLOOKUP($B132,'Multi_Rent'!$B$2:$R$139,6,FALSE)="","",VLOOKUP($B132,'Multi_Rent'!$B$2:$R$139,6,FALSE))</f>
      </c>
      <c r="L132" t="s" s="26">
        <f>IF(VLOOKUP($B132,'Multi_Sharpe'!$B$2:$R$139,6,FALSE)&gt;0,VLOOKUP($B132,'Multi_Sharpe'!$B$2:$R$139,6,FALSE)," ")</f>
        <v>361</v>
      </c>
      <c r="M132" t="s" s="26">
        <f>IF(VLOOKUP($B132,'Multi_Rent'!$B$2:$R$139,7,FALSE)="","",VLOOKUP($B132,'Multi_Rent'!$B$2:$R$139,7,FALSE))</f>
      </c>
      <c r="N132" t="s" s="26">
        <f>IF(VLOOKUP($B132,'Multi_Sharpe'!$B$2:$R$139,7,FALSE)&gt;0,VLOOKUP($B132,'Multi_Sharpe'!$B$2:$R$139,7,FALSE)," ")</f>
        <v>361</v>
      </c>
      <c r="O132" t="s" s="26">
        <f>IF(VLOOKUP($B132,'Multi_Rent'!$B$2:$R$139,8,FALSE)="","",VLOOKUP($B132,'Multi_Rent'!$B$2:$R$139,8,FALSE))</f>
      </c>
      <c r="P132" t="s" s="26">
        <f>IF(VLOOKUP($B132,'Multi_Sharpe'!$B$2:$R$139,8,FALSE)&gt;0,VLOOKUP($B132,'Multi_Sharpe'!$B$2:$R$139,8,FALSE)," ")</f>
        <v>361</v>
      </c>
      <c r="Q132" t="s" s="26">
        <f>IF(VLOOKUP($B132,'Multi_Rent'!$B$2:$R$139,9,FALSE)="","",VLOOKUP($B132,'Multi_Rent'!$B$2:$R$139,9,FALSE))</f>
      </c>
      <c r="R132" t="s" s="26">
        <f>IF(VLOOKUP($B132,'Multi_Sharpe'!$B$2:$R$139,9,FALSE)&gt;0,VLOOKUP($B132,'Multi_Sharpe'!$B$2:$R$139,9,FALSE)," ")</f>
        <v>361</v>
      </c>
      <c r="S132" t="s" s="26">
        <f>IF(VLOOKUP($B132,'Multi_Rent'!$B$2:$R$139,10,FALSE)="","",VLOOKUP($B132,'Multi_Rent'!$B$2:$R$139,10,FALSE))</f>
      </c>
      <c r="T132" t="s" s="26">
        <f>IF(VLOOKUP($B132,'Multi_Sharpe'!$B$2:$R$139,10,FALSE)&gt;0,VLOOKUP($B132,'Multi_Sharpe'!$B$2:$R$139,10,FALSE)," ")</f>
        <v>361</v>
      </c>
      <c r="U132" t="s" s="26">
        <f>IF(VLOOKUP($B132,'Multi_Rent'!$B$2:$R$139,11,FALSE)="","",VLOOKUP($B132,'Multi_Rent'!$B$2:$R$139,11,FALSE))</f>
      </c>
      <c r="V132" t="s" s="26">
        <f>IF(VLOOKUP($B132,'Multi_Sharpe'!$B$2:$R$139,11,FALSE)&gt;0,VLOOKUP($B132,'Multi_Sharpe'!$B$2:$R$139,11,FALSE)," ")</f>
        <v>361</v>
      </c>
      <c r="W132" t="s" s="26">
        <f>IF(VLOOKUP($B132,'Multi_Rent'!$B$2:$R$139,12,FALSE)="","",VLOOKUP($B132,'Multi_Rent'!$B$2:$R$139,12,FALSE))</f>
      </c>
      <c r="X132" t="s" s="26">
        <f>IF(VLOOKUP($B132,'Multi_Sharpe'!$B$2:$R$139,12,FALSE)&gt;0,VLOOKUP($B132,'Multi_Sharpe'!$B$2:$R$139,12,FALSE)," ")</f>
        <v>361</v>
      </c>
      <c r="Y132" t="s" s="26">
        <f>IF(VLOOKUP($B132,'Multi_Rent'!$B$2:$R$139,13,FALSE)="","",VLOOKUP($B132,'Multi_Rent'!$B$2:$R$139,13,FALSE))</f>
      </c>
      <c r="Z132" t="s" s="26">
        <f>IF(VLOOKUP($B132,'Multi_Sharpe'!$B$2:$R$139,13,FALSE)&gt;0,VLOOKUP($B132,'Multi_Sharpe'!$B$2:$R$139,13,FALSE)," ")</f>
        <v>361</v>
      </c>
      <c r="AA132" t="s" s="26">
        <f>IF(VLOOKUP($B132,'Multi_Rent'!$B$2:$R$139,14,FALSE)="","",VLOOKUP($B132,'Multi_Rent'!$B$2:$R$139,14,FALSE))</f>
      </c>
      <c r="AB132" t="s" s="26">
        <f>IF(VLOOKUP($B132,'Multi_Sharpe'!$B$2:$R$139,14,FALSE)&gt;0,VLOOKUP($B132,'Multi_Sharpe'!$B$2:$R$139,14,FALSE)," ")</f>
        <v>361</v>
      </c>
      <c r="AC132" t="s" s="26">
        <f>IF(VLOOKUP($B132,'Multi_Rent'!$B$2:$R$139,15,FALSE)="","",VLOOKUP($B132,'Multi_Rent'!$B$2:$R$139,15,FALSE))</f>
      </c>
      <c r="AD132" t="s" s="26">
        <f>IF(VLOOKUP($B132,'Multi_Sharpe'!$B$2:$R$139,15,FALSE)&gt;0,VLOOKUP($B132,'Multi_Sharpe'!$B$2:$R$139,15,FALSE)," ")</f>
        <v>361</v>
      </c>
      <c r="AE132" s="23">
        <f>IF(VLOOKUP($B132,'Multi_Rent'!$B$2:$R$139,16,FALSE)="","",VLOOKUP($B132,'Multi_Rent'!$B$2:$R$139,16,FALSE))</f>
        <v>6.90774275720407</v>
      </c>
      <c r="AF132" s="23">
        <f>IF(VLOOKUP($B132,'Multi_Sharpe'!$B$2:$R$139,16,FALSE)&gt;0,VLOOKUP($B132,'Multi_Sharpe'!$B$2:$R$139,16,FALSE)," ")</f>
        <v>0.0827346547973646</v>
      </c>
      <c r="AG132" s="23">
        <f>IF(VLOOKUP($B132,'Multi_Rent'!$B$2:$R$139,17,FALSE)="","",VLOOKUP($B132,'Multi_Rent'!$B$2:$R$139,17,FALSE))</f>
        <v>6.20284312296744</v>
      </c>
      <c r="AH132" t="s" s="26">
        <f>IF(VLOOKUP($B132,'Multi_Sharpe'!$B$2:$R$139,17,FALSE)&gt;0,VLOOKUP($B132,'Multi_Sharpe'!$B$2:$R$139,17,FALSE)," ")</f>
        <v>361</v>
      </c>
    </row>
    <row r="133" ht="15" customHeight="1">
      <c r="A133" t="s" s="10">
        <v>927</v>
      </c>
      <c r="B133" t="s" s="10">
        <v>928</v>
      </c>
      <c r="C133" t="s" s="26">
        <f>IF(VLOOKUP($B133,'Multi_Rent'!$B$2:$R$139,2,FALSE)="","",VLOOKUP($B133,'Multi_Rent'!$B$2:$R$139,2,FALSE))</f>
      </c>
      <c r="D133" t="s" s="26">
        <f>IF(VLOOKUP($B133,'Multi_Sharpe'!$B$2:$R$139,2,FALSE)&gt;0,VLOOKUP($B133,'Multi_Sharpe'!$B$2:$R$139,2,FALSE)," ")</f>
        <v>361</v>
      </c>
      <c r="E133" t="s" s="26">
        <f>IF(VLOOKUP($B133,'Multi_Rent'!$B$2:$R$139,3,FALSE)="","",VLOOKUP($B133,'Multi_Rent'!$B$2:$R$139,3,FALSE))</f>
      </c>
      <c r="F133" t="s" s="26">
        <f>IF(VLOOKUP($B133,'Multi_Sharpe'!$B$2:$R$139,3,FALSE)&gt;0,VLOOKUP($B133,'Multi_Sharpe'!$B$2:$R$139,3,FALSE)," ")</f>
        <v>361</v>
      </c>
      <c r="G133" t="s" s="26">
        <f>IF(VLOOKUP($B133,'Multi_Rent'!$B$2:$R$139,4,FALSE)="","",VLOOKUP($B133,'Multi_Rent'!$B$2:$R$139,4,FALSE))</f>
      </c>
      <c r="H133" t="s" s="26">
        <f>IF(VLOOKUP($B133,'Multi_Sharpe'!$B$2:$R$139,4,FALSE)&gt;0,VLOOKUP($B133,'Multi_Sharpe'!$B$2:$R$139,4,FALSE)," ")</f>
        <v>361</v>
      </c>
      <c r="I133" t="s" s="26">
        <f>IF(VLOOKUP($B133,'Multi_Rent'!$B$2:$R$139,5,FALSE)="","",VLOOKUP($B133,'Multi_Rent'!$B$2:$R$139,5,FALSE))</f>
      </c>
      <c r="J133" t="s" s="26">
        <f>IF(VLOOKUP($B133,'Multi_Sharpe'!$B$2:$R$139,5,FALSE)&gt;0,VLOOKUP($B133,'Multi_Sharpe'!$B$2:$R$139,5,FALSE)," ")</f>
        <v>361</v>
      </c>
      <c r="K133" t="s" s="26">
        <f>IF(VLOOKUP($B133,'Multi_Rent'!$B$2:$R$139,6,FALSE)="","",VLOOKUP($B133,'Multi_Rent'!$B$2:$R$139,6,FALSE))</f>
      </c>
      <c r="L133" t="s" s="26">
        <f>IF(VLOOKUP($B133,'Multi_Sharpe'!$B$2:$R$139,6,FALSE)&gt;0,VLOOKUP($B133,'Multi_Sharpe'!$B$2:$R$139,6,FALSE)," ")</f>
        <v>361</v>
      </c>
      <c r="M133" t="s" s="26">
        <f>IF(VLOOKUP($B133,'Multi_Rent'!$B$2:$R$139,7,FALSE)="","",VLOOKUP($B133,'Multi_Rent'!$B$2:$R$139,7,FALSE))</f>
      </c>
      <c r="N133" t="s" s="26">
        <f>IF(VLOOKUP($B133,'Multi_Sharpe'!$B$2:$R$139,7,FALSE)&gt;0,VLOOKUP($B133,'Multi_Sharpe'!$B$2:$R$139,7,FALSE)," ")</f>
        <v>361</v>
      </c>
      <c r="O133" t="s" s="26">
        <f>IF(VLOOKUP($B133,'Multi_Rent'!$B$2:$R$139,8,FALSE)="","",VLOOKUP($B133,'Multi_Rent'!$B$2:$R$139,8,FALSE))</f>
      </c>
      <c r="P133" t="s" s="26">
        <f>IF(VLOOKUP($B133,'Multi_Sharpe'!$B$2:$R$139,8,FALSE)&gt;0,VLOOKUP($B133,'Multi_Sharpe'!$B$2:$R$139,8,FALSE)," ")</f>
        <v>361</v>
      </c>
      <c r="Q133" t="s" s="26">
        <f>IF(VLOOKUP($B133,'Multi_Rent'!$B$2:$R$139,9,FALSE)="","",VLOOKUP($B133,'Multi_Rent'!$B$2:$R$139,9,FALSE))</f>
      </c>
      <c r="R133" t="s" s="26">
        <f>IF(VLOOKUP($B133,'Multi_Sharpe'!$B$2:$R$139,9,FALSE)&gt;0,VLOOKUP($B133,'Multi_Sharpe'!$B$2:$R$139,9,FALSE)," ")</f>
        <v>361</v>
      </c>
      <c r="S133" t="s" s="26">
        <f>IF(VLOOKUP($B133,'Multi_Rent'!$B$2:$R$139,10,FALSE)="","",VLOOKUP($B133,'Multi_Rent'!$B$2:$R$139,10,FALSE))</f>
      </c>
      <c r="T133" t="s" s="26">
        <f>IF(VLOOKUP($B133,'Multi_Sharpe'!$B$2:$R$139,10,FALSE)&gt;0,VLOOKUP($B133,'Multi_Sharpe'!$B$2:$R$139,10,FALSE)," ")</f>
        <v>361</v>
      </c>
      <c r="U133" t="s" s="26">
        <f>IF(VLOOKUP($B133,'Multi_Rent'!$B$2:$R$139,11,FALSE)="","",VLOOKUP($B133,'Multi_Rent'!$B$2:$R$139,11,FALSE))</f>
      </c>
      <c r="V133" t="s" s="26">
        <f>IF(VLOOKUP($B133,'Multi_Sharpe'!$B$2:$R$139,11,FALSE)&gt;0,VLOOKUP($B133,'Multi_Sharpe'!$B$2:$R$139,11,FALSE)," ")</f>
        <v>361</v>
      </c>
      <c r="W133" t="s" s="26">
        <f>IF(VLOOKUP($B133,'Multi_Rent'!$B$2:$R$139,12,FALSE)="","",VLOOKUP($B133,'Multi_Rent'!$B$2:$R$139,12,FALSE))</f>
      </c>
      <c r="X133" t="s" s="26">
        <f>IF(VLOOKUP($B133,'Multi_Sharpe'!$B$2:$R$139,12,FALSE)&gt;0,VLOOKUP($B133,'Multi_Sharpe'!$B$2:$R$139,12,FALSE)," ")</f>
        <v>361</v>
      </c>
      <c r="Y133" t="s" s="26">
        <f>IF(VLOOKUP($B133,'Multi_Rent'!$B$2:$R$139,13,FALSE)="","",VLOOKUP($B133,'Multi_Rent'!$B$2:$R$139,13,FALSE))</f>
      </c>
      <c r="Z133" t="s" s="26">
        <f>IF(VLOOKUP($B133,'Multi_Sharpe'!$B$2:$R$139,13,FALSE)&gt;0,VLOOKUP($B133,'Multi_Sharpe'!$B$2:$R$139,13,FALSE)," ")</f>
        <v>361</v>
      </c>
      <c r="AA133" t="s" s="26">
        <f>IF(VLOOKUP($B133,'Multi_Rent'!$B$2:$R$139,14,FALSE)="","",VLOOKUP($B133,'Multi_Rent'!$B$2:$R$139,14,FALSE))</f>
      </c>
      <c r="AB133" t="s" s="26">
        <f>IF(VLOOKUP($B133,'Multi_Sharpe'!$B$2:$R$139,14,FALSE)&gt;0,VLOOKUP($B133,'Multi_Sharpe'!$B$2:$R$139,14,FALSE)," ")</f>
        <v>361</v>
      </c>
      <c r="AC133" t="s" s="26">
        <f>IF(VLOOKUP($B133,'Multi_Rent'!$B$2:$R$139,15,FALSE)="","",VLOOKUP($B133,'Multi_Rent'!$B$2:$R$139,15,FALSE))</f>
      </c>
      <c r="AD133" t="s" s="26">
        <f>IF(VLOOKUP($B133,'Multi_Sharpe'!$B$2:$R$139,15,FALSE)&gt;0,VLOOKUP($B133,'Multi_Sharpe'!$B$2:$R$139,15,FALSE)," ")</f>
        <v>361</v>
      </c>
      <c r="AE133" s="23">
        <f>IF(VLOOKUP($B133,'Multi_Rent'!$B$2:$R$139,16,FALSE)="","",VLOOKUP($B133,'Multi_Rent'!$B$2:$R$139,16,FALSE))</f>
        <v>6.33876037216883</v>
      </c>
      <c r="AF133" t="s" s="26">
        <f>IF(VLOOKUP($B133,'Multi_Sharpe'!$B$2:$R$139,16,FALSE)&gt;0,VLOOKUP($B133,'Multi_Sharpe'!$B$2:$R$139,16,FALSE)," ")</f>
        <v>361</v>
      </c>
      <c r="AG133" s="23">
        <f>IF(VLOOKUP($B133,'Multi_Rent'!$B$2:$R$139,17,FALSE)="","",VLOOKUP($B133,'Multi_Rent'!$B$2:$R$139,17,FALSE))</f>
        <v>10.3755278090693</v>
      </c>
      <c r="AH133" s="23">
        <f>IF(VLOOKUP($B133,'Multi_Sharpe'!$B$2:$R$139,17,FALSE)&gt;0,VLOOKUP($B133,'Multi_Sharpe'!$B$2:$R$139,17,FALSE)," ")</f>
        <v>0.652374488794951</v>
      </c>
    </row>
    <row r="134" ht="15" customHeight="1">
      <c r="A134" t="s" s="10">
        <v>929</v>
      </c>
      <c r="B134" t="s" s="10">
        <v>930</v>
      </c>
      <c r="C134" t="s" s="26">
        <f>IF(VLOOKUP($B134,'Multi_Rent'!$B$2:$R$139,2,FALSE)="","",VLOOKUP($B134,'Multi_Rent'!$B$2:$R$139,2,FALSE))</f>
      </c>
      <c r="D134" t="s" s="26">
        <f>IF(VLOOKUP($B134,'Multi_Sharpe'!$B$2:$R$139,2,FALSE)&gt;0,VLOOKUP($B134,'Multi_Sharpe'!$B$2:$R$139,2,FALSE)," ")</f>
        <v>361</v>
      </c>
      <c r="E134" t="s" s="26">
        <f>IF(VLOOKUP($B134,'Multi_Rent'!$B$2:$R$139,3,FALSE)="","",VLOOKUP($B134,'Multi_Rent'!$B$2:$R$139,3,FALSE))</f>
      </c>
      <c r="F134" t="s" s="26">
        <f>IF(VLOOKUP($B134,'Multi_Sharpe'!$B$2:$R$139,3,FALSE)&gt;0,VLOOKUP($B134,'Multi_Sharpe'!$B$2:$R$139,3,FALSE)," ")</f>
        <v>361</v>
      </c>
      <c r="G134" t="s" s="26">
        <f>IF(VLOOKUP($B134,'Multi_Rent'!$B$2:$R$139,4,FALSE)="","",VLOOKUP($B134,'Multi_Rent'!$B$2:$R$139,4,FALSE))</f>
      </c>
      <c r="H134" t="s" s="26">
        <f>IF(VLOOKUP($B134,'Multi_Sharpe'!$B$2:$R$139,4,FALSE)&gt;0,VLOOKUP($B134,'Multi_Sharpe'!$B$2:$R$139,4,FALSE)," ")</f>
        <v>361</v>
      </c>
      <c r="I134" t="s" s="26">
        <f>IF(VLOOKUP($B134,'Multi_Rent'!$B$2:$R$139,5,FALSE)="","",VLOOKUP($B134,'Multi_Rent'!$B$2:$R$139,5,FALSE))</f>
      </c>
      <c r="J134" t="s" s="26">
        <f>IF(VLOOKUP($B134,'Multi_Sharpe'!$B$2:$R$139,5,FALSE)&gt;0,VLOOKUP($B134,'Multi_Sharpe'!$B$2:$R$139,5,FALSE)," ")</f>
        <v>361</v>
      </c>
      <c r="K134" t="s" s="26">
        <f>IF(VLOOKUP($B134,'Multi_Rent'!$B$2:$R$139,6,FALSE)="","",VLOOKUP($B134,'Multi_Rent'!$B$2:$R$139,6,FALSE))</f>
      </c>
      <c r="L134" t="s" s="26">
        <f>IF(VLOOKUP($B134,'Multi_Sharpe'!$B$2:$R$139,6,FALSE)&gt;0,VLOOKUP($B134,'Multi_Sharpe'!$B$2:$R$139,6,FALSE)," ")</f>
        <v>361</v>
      </c>
      <c r="M134" t="s" s="26">
        <f>IF(VLOOKUP($B134,'Multi_Rent'!$B$2:$R$139,7,FALSE)="","",VLOOKUP($B134,'Multi_Rent'!$B$2:$R$139,7,FALSE))</f>
      </c>
      <c r="N134" t="s" s="26">
        <f>IF(VLOOKUP($B134,'Multi_Sharpe'!$B$2:$R$139,7,FALSE)&gt;0,VLOOKUP($B134,'Multi_Sharpe'!$B$2:$R$139,7,FALSE)," ")</f>
        <v>361</v>
      </c>
      <c r="O134" t="s" s="26">
        <f>IF(VLOOKUP($B134,'Multi_Rent'!$B$2:$R$139,8,FALSE)="","",VLOOKUP($B134,'Multi_Rent'!$B$2:$R$139,8,FALSE))</f>
      </c>
      <c r="P134" t="s" s="26">
        <f>IF(VLOOKUP($B134,'Multi_Sharpe'!$B$2:$R$139,8,FALSE)&gt;0,VLOOKUP($B134,'Multi_Sharpe'!$B$2:$R$139,8,FALSE)," ")</f>
        <v>361</v>
      </c>
      <c r="Q134" t="s" s="26">
        <f>IF(VLOOKUP($B134,'Multi_Rent'!$B$2:$R$139,9,FALSE)="","",VLOOKUP($B134,'Multi_Rent'!$B$2:$R$139,9,FALSE))</f>
      </c>
      <c r="R134" t="s" s="26">
        <f>IF(VLOOKUP($B134,'Multi_Sharpe'!$B$2:$R$139,9,FALSE)&gt;0,VLOOKUP($B134,'Multi_Sharpe'!$B$2:$R$139,9,FALSE)," ")</f>
        <v>361</v>
      </c>
      <c r="S134" t="s" s="26">
        <f>IF(VLOOKUP($B134,'Multi_Rent'!$B$2:$R$139,10,FALSE)="","",VLOOKUP($B134,'Multi_Rent'!$B$2:$R$139,10,FALSE))</f>
      </c>
      <c r="T134" t="s" s="26">
        <f>IF(VLOOKUP($B134,'Multi_Sharpe'!$B$2:$R$139,10,FALSE)&gt;0,VLOOKUP($B134,'Multi_Sharpe'!$B$2:$R$139,10,FALSE)," ")</f>
        <v>361</v>
      </c>
      <c r="U134" t="s" s="26">
        <f>IF(VLOOKUP($B134,'Multi_Rent'!$B$2:$R$139,11,FALSE)="","",VLOOKUP($B134,'Multi_Rent'!$B$2:$R$139,11,FALSE))</f>
      </c>
      <c r="V134" t="s" s="26">
        <f>IF(VLOOKUP($B134,'Multi_Sharpe'!$B$2:$R$139,11,FALSE)&gt;0,VLOOKUP($B134,'Multi_Sharpe'!$B$2:$R$139,11,FALSE)," ")</f>
        <v>361</v>
      </c>
      <c r="W134" t="s" s="26">
        <f>IF(VLOOKUP($B134,'Multi_Rent'!$B$2:$R$139,12,FALSE)="","",VLOOKUP($B134,'Multi_Rent'!$B$2:$R$139,12,FALSE))</f>
      </c>
      <c r="X134" t="s" s="26">
        <f>IF(VLOOKUP($B134,'Multi_Sharpe'!$B$2:$R$139,12,FALSE)&gt;0,VLOOKUP($B134,'Multi_Sharpe'!$B$2:$R$139,12,FALSE)," ")</f>
        <v>361</v>
      </c>
      <c r="Y134" t="s" s="26">
        <f>IF(VLOOKUP($B134,'Multi_Rent'!$B$2:$R$139,13,FALSE)="","",VLOOKUP($B134,'Multi_Rent'!$B$2:$R$139,13,FALSE))</f>
      </c>
      <c r="Z134" t="s" s="26">
        <f>IF(VLOOKUP($B134,'Multi_Sharpe'!$B$2:$R$139,13,FALSE)&gt;0,VLOOKUP($B134,'Multi_Sharpe'!$B$2:$R$139,13,FALSE)," ")</f>
        <v>361</v>
      </c>
      <c r="AA134" t="s" s="26">
        <f>IF(VLOOKUP($B134,'Multi_Rent'!$B$2:$R$139,14,FALSE)="","",VLOOKUP($B134,'Multi_Rent'!$B$2:$R$139,14,FALSE))</f>
      </c>
      <c r="AB134" t="s" s="26">
        <f>IF(VLOOKUP($B134,'Multi_Sharpe'!$B$2:$R$139,14,FALSE)&gt;0,VLOOKUP($B134,'Multi_Sharpe'!$B$2:$R$139,14,FALSE)," ")</f>
        <v>361</v>
      </c>
      <c r="AC134" t="s" s="26">
        <f>IF(VLOOKUP($B134,'Multi_Rent'!$B$2:$R$139,15,FALSE)="","",VLOOKUP($B134,'Multi_Rent'!$B$2:$R$139,15,FALSE))</f>
      </c>
      <c r="AD134" t="s" s="26">
        <f>IF(VLOOKUP($B134,'Multi_Sharpe'!$B$2:$R$139,15,FALSE)&gt;0,VLOOKUP($B134,'Multi_Sharpe'!$B$2:$R$139,15,FALSE)," ")</f>
        <v>361</v>
      </c>
      <c r="AE134" s="23">
        <f>IF(VLOOKUP($B134,'Multi_Rent'!$B$2:$R$139,16,FALSE)="","",VLOOKUP($B134,'Multi_Rent'!$B$2:$R$139,16,FALSE))</f>
        <v>0.463172126472444</v>
      </c>
      <c r="AF134" t="s" s="26">
        <f>IF(VLOOKUP($B134,'Multi_Sharpe'!$B$2:$R$139,16,FALSE)&gt;0,VLOOKUP($B134,'Multi_Sharpe'!$B$2:$R$139,16,FALSE)," ")</f>
        <v>361</v>
      </c>
      <c r="AG134" s="23">
        <f>IF(VLOOKUP($B134,'Multi_Rent'!$B$2:$R$139,17,FALSE)="","",VLOOKUP($B134,'Multi_Rent'!$B$2:$R$139,17,FALSE))</f>
        <v>0.295013995975357</v>
      </c>
      <c r="AH134" t="s" s="26">
        <f>IF(VLOOKUP($B134,'Multi_Sharpe'!$B$2:$R$139,17,FALSE)&gt;0,VLOOKUP($B134,'Multi_Sharpe'!$B$2:$R$139,17,FALSE)," ")</f>
        <v>361</v>
      </c>
    </row>
    <row r="135" ht="15" customHeight="1">
      <c r="A135" t="s" s="10">
        <v>931</v>
      </c>
      <c r="B135" t="s" s="10">
        <v>932</v>
      </c>
      <c r="C135" t="s" s="26">
        <f>IF(VLOOKUP($B135,'Multi_Rent'!$B$2:$R$139,2,FALSE)="","",VLOOKUP($B135,'Multi_Rent'!$B$2:$R$139,2,FALSE))</f>
      </c>
      <c r="D135" t="s" s="26">
        <f>IF(VLOOKUP($B135,'Multi_Sharpe'!$B$2:$R$139,2,FALSE)&gt;0,VLOOKUP($B135,'Multi_Sharpe'!$B$2:$R$139,2,FALSE)," ")</f>
        <v>361</v>
      </c>
      <c r="E135" t="s" s="26">
        <f>IF(VLOOKUP($B135,'Multi_Rent'!$B$2:$R$139,3,FALSE)="","",VLOOKUP($B135,'Multi_Rent'!$B$2:$R$139,3,FALSE))</f>
      </c>
      <c r="F135" t="s" s="26">
        <f>IF(VLOOKUP($B135,'Multi_Sharpe'!$B$2:$R$139,3,FALSE)&gt;0,VLOOKUP($B135,'Multi_Sharpe'!$B$2:$R$139,3,FALSE)," ")</f>
        <v>361</v>
      </c>
      <c r="G135" t="s" s="26">
        <f>IF(VLOOKUP($B135,'Multi_Rent'!$B$2:$R$139,4,FALSE)="","",VLOOKUP($B135,'Multi_Rent'!$B$2:$R$139,4,FALSE))</f>
      </c>
      <c r="H135" t="s" s="26">
        <f>IF(VLOOKUP($B135,'Multi_Sharpe'!$B$2:$R$139,4,FALSE)&gt;0,VLOOKUP($B135,'Multi_Sharpe'!$B$2:$R$139,4,FALSE)," ")</f>
        <v>361</v>
      </c>
      <c r="I135" t="s" s="26">
        <f>IF(VLOOKUP($B135,'Multi_Rent'!$B$2:$R$139,5,FALSE)="","",VLOOKUP($B135,'Multi_Rent'!$B$2:$R$139,5,FALSE))</f>
      </c>
      <c r="J135" t="s" s="26">
        <f>IF(VLOOKUP($B135,'Multi_Sharpe'!$B$2:$R$139,5,FALSE)&gt;0,VLOOKUP($B135,'Multi_Sharpe'!$B$2:$R$139,5,FALSE)," ")</f>
        <v>361</v>
      </c>
      <c r="K135" t="s" s="26">
        <f>IF(VLOOKUP($B135,'Multi_Rent'!$B$2:$R$139,6,FALSE)="","",VLOOKUP($B135,'Multi_Rent'!$B$2:$R$139,6,FALSE))</f>
      </c>
      <c r="L135" t="s" s="26">
        <f>IF(VLOOKUP($B135,'Multi_Sharpe'!$B$2:$R$139,6,FALSE)&gt;0,VLOOKUP($B135,'Multi_Sharpe'!$B$2:$R$139,6,FALSE)," ")</f>
        <v>361</v>
      </c>
      <c r="M135" t="s" s="26">
        <f>IF(VLOOKUP($B135,'Multi_Rent'!$B$2:$R$139,7,FALSE)="","",VLOOKUP($B135,'Multi_Rent'!$B$2:$R$139,7,FALSE))</f>
      </c>
      <c r="N135" t="s" s="26">
        <f>IF(VLOOKUP($B135,'Multi_Sharpe'!$B$2:$R$139,7,FALSE)&gt;0,VLOOKUP($B135,'Multi_Sharpe'!$B$2:$R$139,7,FALSE)," ")</f>
        <v>361</v>
      </c>
      <c r="O135" t="s" s="26">
        <f>IF(VLOOKUP($B135,'Multi_Rent'!$B$2:$R$139,8,FALSE)="","",VLOOKUP($B135,'Multi_Rent'!$B$2:$R$139,8,FALSE))</f>
      </c>
      <c r="P135" t="s" s="26">
        <f>IF(VLOOKUP($B135,'Multi_Sharpe'!$B$2:$R$139,8,FALSE)&gt;0,VLOOKUP($B135,'Multi_Sharpe'!$B$2:$R$139,8,FALSE)," ")</f>
        <v>361</v>
      </c>
      <c r="Q135" t="s" s="26">
        <f>IF(VLOOKUP($B135,'Multi_Rent'!$B$2:$R$139,9,FALSE)="","",VLOOKUP($B135,'Multi_Rent'!$B$2:$R$139,9,FALSE))</f>
      </c>
      <c r="R135" t="s" s="26">
        <f>IF(VLOOKUP($B135,'Multi_Sharpe'!$B$2:$R$139,9,FALSE)&gt;0,VLOOKUP($B135,'Multi_Sharpe'!$B$2:$R$139,9,FALSE)," ")</f>
        <v>361</v>
      </c>
      <c r="S135" t="s" s="26">
        <f>IF(VLOOKUP($B135,'Multi_Rent'!$B$2:$R$139,10,FALSE)="","",VLOOKUP($B135,'Multi_Rent'!$B$2:$R$139,10,FALSE))</f>
      </c>
      <c r="T135" t="s" s="26">
        <f>IF(VLOOKUP($B135,'Multi_Sharpe'!$B$2:$R$139,10,FALSE)&gt;0,VLOOKUP($B135,'Multi_Sharpe'!$B$2:$R$139,10,FALSE)," ")</f>
        <v>361</v>
      </c>
      <c r="U135" t="s" s="26">
        <f>IF(VLOOKUP($B135,'Multi_Rent'!$B$2:$R$139,11,FALSE)="","",VLOOKUP($B135,'Multi_Rent'!$B$2:$R$139,11,FALSE))</f>
      </c>
      <c r="V135" t="s" s="26">
        <f>IF(VLOOKUP($B135,'Multi_Sharpe'!$B$2:$R$139,11,FALSE)&gt;0,VLOOKUP($B135,'Multi_Sharpe'!$B$2:$R$139,11,FALSE)," ")</f>
        <v>361</v>
      </c>
      <c r="W135" t="s" s="26">
        <f>IF(VLOOKUP($B135,'Multi_Rent'!$B$2:$R$139,12,FALSE)="","",VLOOKUP($B135,'Multi_Rent'!$B$2:$R$139,12,FALSE))</f>
      </c>
      <c r="X135" t="s" s="26">
        <f>IF(VLOOKUP($B135,'Multi_Sharpe'!$B$2:$R$139,12,FALSE)&gt;0,VLOOKUP($B135,'Multi_Sharpe'!$B$2:$R$139,12,FALSE)," ")</f>
        <v>361</v>
      </c>
      <c r="Y135" t="s" s="26">
        <f>IF(VLOOKUP($B135,'Multi_Rent'!$B$2:$R$139,13,FALSE)="","",VLOOKUP($B135,'Multi_Rent'!$B$2:$R$139,13,FALSE))</f>
      </c>
      <c r="Z135" t="s" s="26">
        <f>IF(VLOOKUP($B135,'Multi_Sharpe'!$B$2:$R$139,13,FALSE)&gt;0,VLOOKUP($B135,'Multi_Sharpe'!$B$2:$R$139,13,FALSE)," ")</f>
        <v>361</v>
      </c>
      <c r="AA135" t="s" s="26">
        <f>IF(VLOOKUP($B135,'Multi_Rent'!$B$2:$R$139,14,FALSE)="","",VLOOKUP($B135,'Multi_Rent'!$B$2:$R$139,14,FALSE))</f>
      </c>
      <c r="AB135" t="s" s="26">
        <f>IF(VLOOKUP($B135,'Multi_Sharpe'!$B$2:$R$139,14,FALSE)&gt;0,VLOOKUP($B135,'Multi_Sharpe'!$B$2:$R$139,14,FALSE)," ")</f>
        <v>361</v>
      </c>
      <c r="AC135" t="s" s="26">
        <f>IF(VLOOKUP($B135,'Multi_Rent'!$B$2:$R$139,15,FALSE)="","",VLOOKUP($B135,'Multi_Rent'!$B$2:$R$139,15,FALSE))</f>
      </c>
      <c r="AD135" t="s" s="26">
        <f>IF(VLOOKUP($B135,'Multi_Sharpe'!$B$2:$R$139,15,FALSE)&gt;0,VLOOKUP($B135,'Multi_Sharpe'!$B$2:$R$139,15,FALSE)," ")</f>
        <v>361</v>
      </c>
      <c r="AE135" s="23">
        <f>IF(VLOOKUP($B135,'Multi_Rent'!$B$2:$R$139,16,FALSE)="","",VLOOKUP($B135,'Multi_Rent'!$B$2:$R$139,16,FALSE))</f>
        <v>-0.278278883299288</v>
      </c>
      <c r="AF135" t="s" s="26">
        <f>IF(VLOOKUP($B135,'Multi_Sharpe'!$B$2:$R$139,16,FALSE)&gt;0,VLOOKUP($B135,'Multi_Sharpe'!$B$2:$R$139,16,FALSE)," ")</f>
        <v>361</v>
      </c>
      <c r="AG135" s="23">
        <f>IF(VLOOKUP($B135,'Multi_Rent'!$B$2:$R$139,17,FALSE)="","",VLOOKUP($B135,'Multi_Rent'!$B$2:$R$139,17,FALSE))</f>
        <v>-0.932811773091236</v>
      </c>
      <c r="AH135" t="s" s="26">
        <f>IF(VLOOKUP($B135,'Multi_Sharpe'!$B$2:$R$139,17,FALSE)&gt;0,VLOOKUP($B135,'Multi_Sharpe'!$B$2:$R$139,17,FALSE)," ")</f>
        <v>361</v>
      </c>
    </row>
    <row r="136" ht="15" customHeight="1">
      <c r="A136" t="s" s="10">
        <v>933</v>
      </c>
      <c r="B136" t="s" s="10">
        <v>934</v>
      </c>
      <c r="C136" t="s" s="26">
        <f>IF(VLOOKUP($B136,'Multi_Rent'!$B$2:$R$139,2,FALSE)="","",VLOOKUP($B136,'Multi_Rent'!$B$2:$R$139,2,FALSE))</f>
      </c>
      <c r="D136" t="s" s="26">
        <f>IF(VLOOKUP($B136,'Multi_Sharpe'!$B$2:$R$139,2,FALSE)&gt;0,VLOOKUP($B136,'Multi_Sharpe'!$B$2:$R$139,2,FALSE)," ")</f>
        <v>361</v>
      </c>
      <c r="E136" t="s" s="26">
        <f>IF(VLOOKUP($B136,'Multi_Rent'!$B$2:$R$139,3,FALSE)="","",VLOOKUP($B136,'Multi_Rent'!$B$2:$R$139,3,FALSE))</f>
      </c>
      <c r="F136" t="s" s="26">
        <f>IF(VLOOKUP($B136,'Multi_Sharpe'!$B$2:$R$139,3,FALSE)&gt;0,VLOOKUP($B136,'Multi_Sharpe'!$B$2:$R$139,3,FALSE)," ")</f>
        <v>361</v>
      </c>
      <c r="G136" t="s" s="26">
        <f>IF(VLOOKUP($B136,'Multi_Rent'!$B$2:$R$139,4,FALSE)="","",VLOOKUP($B136,'Multi_Rent'!$B$2:$R$139,4,FALSE))</f>
      </c>
      <c r="H136" t="s" s="26">
        <f>IF(VLOOKUP($B136,'Multi_Sharpe'!$B$2:$R$139,4,FALSE)&gt;0,VLOOKUP($B136,'Multi_Sharpe'!$B$2:$R$139,4,FALSE)," ")</f>
        <v>361</v>
      </c>
      <c r="I136" t="s" s="26">
        <f>IF(VLOOKUP($B136,'Multi_Rent'!$B$2:$R$139,5,FALSE)="","",VLOOKUP($B136,'Multi_Rent'!$B$2:$R$139,5,FALSE))</f>
      </c>
      <c r="J136" t="s" s="26">
        <f>IF(VLOOKUP($B136,'Multi_Sharpe'!$B$2:$R$139,5,FALSE)&gt;0,VLOOKUP($B136,'Multi_Sharpe'!$B$2:$R$139,5,FALSE)," ")</f>
        <v>361</v>
      </c>
      <c r="K136" t="s" s="26">
        <f>IF(VLOOKUP($B136,'Multi_Rent'!$B$2:$R$139,6,FALSE)="","",VLOOKUP($B136,'Multi_Rent'!$B$2:$R$139,6,FALSE))</f>
      </c>
      <c r="L136" t="s" s="26">
        <f>IF(VLOOKUP($B136,'Multi_Sharpe'!$B$2:$R$139,6,FALSE)&gt;0,VLOOKUP($B136,'Multi_Sharpe'!$B$2:$R$139,6,FALSE)," ")</f>
        <v>361</v>
      </c>
      <c r="M136" t="s" s="26">
        <f>IF(VLOOKUP($B136,'Multi_Rent'!$B$2:$R$139,7,FALSE)="","",VLOOKUP($B136,'Multi_Rent'!$B$2:$R$139,7,FALSE))</f>
      </c>
      <c r="N136" t="s" s="26">
        <f>IF(VLOOKUP($B136,'Multi_Sharpe'!$B$2:$R$139,7,FALSE)&gt;0,VLOOKUP($B136,'Multi_Sharpe'!$B$2:$R$139,7,FALSE)," ")</f>
        <v>361</v>
      </c>
      <c r="O136" t="s" s="26">
        <f>IF(VLOOKUP($B136,'Multi_Rent'!$B$2:$R$139,8,FALSE)="","",VLOOKUP($B136,'Multi_Rent'!$B$2:$R$139,8,FALSE))</f>
      </c>
      <c r="P136" t="s" s="26">
        <f>IF(VLOOKUP($B136,'Multi_Sharpe'!$B$2:$R$139,8,FALSE)&gt;0,VLOOKUP($B136,'Multi_Sharpe'!$B$2:$R$139,8,FALSE)," ")</f>
        <v>361</v>
      </c>
      <c r="Q136" t="s" s="26">
        <f>IF(VLOOKUP($B136,'Multi_Rent'!$B$2:$R$139,9,FALSE)="","",VLOOKUP($B136,'Multi_Rent'!$B$2:$R$139,9,FALSE))</f>
      </c>
      <c r="R136" t="s" s="26">
        <f>IF(VLOOKUP($B136,'Multi_Sharpe'!$B$2:$R$139,9,FALSE)&gt;0,VLOOKUP($B136,'Multi_Sharpe'!$B$2:$R$139,9,FALSE)," ")</f>
        <v>361</v>
      </c>
      <c r="S136" t="s" s="26">
        <f>IF(VLOOKUP($B136,'Multi_Rent'!$B$2:$R$139,10,FALSE)="","",VLOOKUP($B136,'Multi_Rent'!$B$2:$R$139,10,FALSE))</f>
      </c>
      <c r="T136" t="s" s="26">
        <f>IF(VLOOKUP($B136,'Multi_Sharpe'!$B$2:$R$139,10,FALSE)&gt;0,VLOOKUP($B136,'Multi_Sharpe'!$B$2:$R$139,10,FALSE)," ")</f>
        <v>361</v>
      </c>
      <c r="U136" t="s" s="26">
        <f>IF(VLOOKUP($B136,'Multi_Rent'!$B$2:$R$139,11,FALSE)="","",VLOOKUP($B136,'Multi_Rent'!$B$2:$R$139,11,FALSE))</f>
      </c>
      <c r="V136" t="s" s="26">
        <f>IF(VLOOKUP($B136,'Multi_Sharpe'!$B$2:$R$139,11,FALSE)&gt;0,VLOOKUP($B136,'Multi_Sharpe'!$B$2:$R$139,11,FALSE)," ")</f>
        <v>361</v>
      </c>
      <c r="W136" t="s" s="26">
        <f>IF(VLOOKUP($B136,'Multi_Rent'!$B$2:$R$139,12,FALSE)="","",VLOOKUP($B136,'Multi_Rent'!$B$2:$R$139,12,FALSE))</f>
      </c>
      <c r="X136" t="s" s="26">
        <f>IF(VLOOKUP($B136,'Multi_Sharpe'!$B$2:$R$139,12,FALSE)&gt;0,VLOOKUP($B136,'Multi_Sharpe'!$B$2:$R$139,12,FALSE)," ")</f>
        <v>361</v>
      </c>
      <c r="Y136" t="s" s="26">
        <f>IF(VLOOKUP($B136,'Multi_Rent'!$B$2:$R$139,13,FALSE)="","",VLOOKUP($B136,'Multi_Rent'!$B$2:$R$139,13,FALSE))</f>
      </c>
      <c r="Z136" t="s" s="26">
        <f>IF(VLOOKUP($B136,'Multi_Sharpe'!$B$2:$R$139,13,FALSE)&gt;0,VLOOKUP($B136,'Multi_Sharpe'!$B$2:$R$139,13,FALSE)," ")</f>
        <v>361</v>
      </c>
      <c r="AA136" t="s" s="26">
        <f>IF(VLOOKUP($B136,'Multi_Rent'!$B$2:$R$139,14,FALSE)="","",VLOOKUP($B136,'Multi_Rent'!$B$2:$R$139,14,FALSE))</f>
      </c>
      <c r="AB136" t="s" s="26">
        <f>IF(VLOOKUP($B136,'Multi_Sharpe'!$B$2:$R$139,14,FALSE)&gt;0,VLOOKUP($B136,'Multi_Sharpe'!$B$2:$R$139,14,FALSE)," ")</f>
        <v>361</v>
      </c>
      <c r="AC136" t="s" s="26">
        <f>IF(VLOOKUP($B136,'Multi_Rent'!$B$2:$R$139,15,FALSE)="","",VLOOKUP($B136,'Multi_Rent'!$B$2:$R$139,15,FALSE))</f>
      </c>
      <c r="AD136" t="s" s="26">
        <f>IF(VLOOKUP($B136,'Multi_Sharpe'!$B$2:$R$139,15,FALSE)&gt;0,VLOOKUP($B136,'Multi_Sharpe'!$B$2:$R$139,15,FALSE)," ")</f>
        <v>361</v>
      </c>
      <c r="AE136" s="23">
        <f>IF(VLOOKUP($B136,'Multi_Rent'!$B$2:$R$139,16,FALSE)="","",VLOOKUP($B136,'Multi_Rent'!$B$2:$R$139,16,FALSE))</f>
        <v>-5.18214950949691</v>
      </c>
      <c r="AF136" t="s" s="26">
        <f>IF(VLOOKUP($B136,'Multi_Sharpe'!$B$2:$R$139,16,FALSE)&gt;0,VLOOKUP($B136,'Multi_Sharpe'!$B$2:$R$139,16,FALSE)," ")</f>
        <v>361</v>
      </c>
      <c r="AG136" s="23">
        <f>IF(VLOOKUP($B136,'Multi_Rent'!$B$2:$R$139,17,FALSE)="","",VLOOKUP($B136,'Multi_Rent'!$B$2:$R$139,17,FALSE))</f>
        <v>8.845904548288329</v>
      </c>
      <c r="AH136" s="23">
        <f>IF(VLOOKUP($B136,'Multi_Sharpe'!$B$2:$R$139,17,FALSE)&gt;0,VLOOKUP($B136,'Multi_Sharpe'!$B$2:$R$139,17,FALSE)," ")</f>
        <v>0.06372206350846631</v>
      </c>
    </row>
    <row r="137" ht="15" customHeight="1">
      <c r="A137" t="s" s="10">
        <v>935</v>
      </c>
      <c r="B137" t="s" s="10">
        <v>936</v>
      </c>
      <c r="C137" t="s" s="26">
        <f>IF(VLOOKUP($B137,'Multi_Rent'!$B$2:$R$139,2,FALSE)="","",VLOOKUP($B137,'Multi_Rent'!$B$2:$R$139,2,FALSE))</f>
      </c>
      <c r="D137" t="s" s="26">
        <f>IF(VLOOKUP($B137,'Multi_Sharpe'!$B$2:$R$139,2,FALSE)&gt;0,VLOOKUP($B137,'Multi_Sharpe'!$B$2:$R$139,2,FALSE)," ")</f>
        <v>361</v>
      </c>
      <c r="E137" t="s" s="26">
        <f>IF(VLOOKUP($B137,'Multi_Rent'!$B$2:$R$139,3,FALSE)="","",VLOOKUP($B137,'Multi_Rent'!$B$2:$R$139,3,FALSE))</f>
      </c>
      <c r="F137" t="s" s="26">
        <f>IF(VLOOKUP($B137,'Multi_Sharpe'!$B$2:$R$139,3,FALSE)&gt;0,VLOOKUP($B137,'Multi_Sharpe'!$B$2:$R$139,3,FALSE)," ")</f>
        <v>361</v>
      </c>
      <c r="G137" t="s" s="26">
        <f>IF(VLOOKUP($B137,'Multi_Rent'!$B$2:$R$139,4,FALSE)="","",VLOOKUP($B137,'Multi_Rent'!$B$2:$R$139,4,FALSE))</f>
      </c>
      <c r="H137" t="s" s="26">
        <f>IF(VLOOKUP($B137,'Multi_Sharpe'!$B$2:$R$139,4,FALSE)&gt;0,VLOOKUP($B137,'Multi_Sharpe'!$B$2:$R$139,4,FALSE)," ")</f>
        <v>361</v>
      </c>
      <c r="I137" t="s" s="26">
        <f>IF(VLOOKUP($B137,'Multi_Rent'!$B$2:$R$139,5,FALSE)="","",VLOOKUP($B137,'Multi_Rent'!$B$2:$R$139,5,FALSE))</f>
      </c>
      <c r="J137" t="s" s="26">
        <f>IF(VLOOKUP($B137,'Multi_Sharpe'!$B$2:$R$139,5,FALSE)&gt;0,VLOOKUP($B137,'Multi_Sharpe'!$B$2:$R$139,5,FALSE)," ")</f>
        <v>361</v>
      </c>
      <c r="K137" t="s" s="26">
        <f>IF(VLOOKUP($B137,'Multi_Rent'!$B$2:$R$139,6,FALSE)="","",VLOOKUP($B137,'Multi_Rent'!$B$2:$R$139,6,FALSE))</f>
      </c>
      <c r="L137" t="s" s="26">
        <f>IF(VLOOKUP($B137,'Multi_Sharpe'!$B$2:$R$139,6,FALSE)&gt;0,VLOOKUP($B137,'Multi_Sharpe'!$B$2:$R$139,6,FALSE)," ")</f>
        <v>361</v>
      </c>
      <c r="M137" t="s" s="26">
        <f>IF(VLOOKUP($B137,'Multi_Rent'!$B$2:$R$139,7,FALSE)="","",VLOOKUP($B137,'Multi_Rent'!$B$2:$R$139,7,FALSE))</f>
      </c>
      <c r="N137" t="s" s="26">
        <f>IF(VLOOKUP($B137,'Multi_Sharpe'!$B$2:$R$139,7,FALSE)&gt;0,VLOOKUP($B137,'Multi_Sharpe'!$B$2:$R$139,7,FALSE)," ")</f>
        <v>361</v>
      </c>
      <c r="O137" t="s" s="26">
        <f>IF(VLOOKUP($B137,'Multi_Rent'!$B$2:$R$139,8,FALSE)="","",VLOOKUP($B137,'Multi_Rent'!$B$2:$R$139,8,FALSE))</f>
      </c>
      <c r="P137" t="s" s="26">
        <f>IF(VLOOKUP($B137,'Multi_Sharpe'!$B$2:$R$139,8,FALSE)&gt;0,VLOOKUP($B137,'Multi_Sharpe'!$B$2:$R$139,8,FALSE)," ")</f>
        <v>361</v>
      </c>
      <c r="Q137" t="s" s="26">
        <f>IF(VLOOKUP($B137,'Multi_Rent'!$B$2:$R$139,9,FALSE)="","",VLOOKUP($B137,'Multi_Rent'!$B$2:$R$139,9,FALSE))</f>
      </c>
      <c r="R137" t="s" s="26">
        <f>IF(VLOOKUP($B137,'Multi_Sharpe'!$B$2:$R$139,9,FALSE)&gt;0,VLOOKUP($B137,'Multi_Sharpe'!$B$2:$R$139,9,FALSE)," ")</f>
        <v>361</v>
      </c>
      <c r="S137" t="s" s="26">
        <f>IF(VLOOKUP($B137,'Multi_Rent'!$B$2:$R$139,10,FALSE)="","",VLOOKUP($B137,'Multi_Rent'!$B$2:$R$139,10,FALSE))</f>
      </c>
      <c r="T137" t="s" s="26">
        <f>IF(VLOOKUP($B137,'Multi_Sharpe'!$B$2:$R$139,10,FALSE)&gt;0,VLOOKUP($B137,'Multi_Sharpe'!$B$2:$R$139,10,FALSE)," ")</f>
        <v>361</v>
      </c>
      <c r="U137" t="s" s="26">
        <f>IF(VLOOKUP($B137,'Multi_Rent'!$B$2:$R$139,11,FALSE)="","",VLOOKUP($B137,'Multi_Rent'!$B$2:$R$139,11,FALSE))</f>
      </c>
      <c r="V137" t="s" s="26">
        <f>IF(VLOOKUP($B137,'Multi_Sharpe'!$B$2:$R$139,11,FALSE)&gt;0,VLOOKUP($B137,'Multi_Sharpe'!$B$2:$R$139,11,FALSE)," ")</f>
        <v>361</v>
      </c>
      <c r="W137" t="s" s="26">
        <f>IF(VLOOKUP($B137,'Multi_Rent'!$B$2:$R$139,12,FALSE)="","",VLOOKUP($B137,'Multi_Rent'!$B$2:$R$139,12,FALSE))</f>
      </c>
      <c r="X137" t="s" s="26">
        <f>IF(VLOOKUP($B137,'Multi_Sharpe'!$B$2:$R$139,12,FALSE)&gt;0,VLOOKUP($B137,'Multi_Sharpe'!$B$2:$R$139,12,FALSE)," ")</f>
        <v>361</v>
      </c>
      <c r="Y137" t="s" s="26">
        <f>IF(VLOOKUP($B137,'Multi_Rent'!$B$2:$R$139,13,FALSE)="","",VLOOKUP($B137,'Multi_Rent'!$B$2:$R$139,13,FALSE))</f>
      </c>
      <c r="Z137" t="s" s="26">
        <f>IF(VLOOKUP($B137,'Multi_Sharpe'!$B$2:$R$139,13,FALSE)&gt;0,VLOOKUP($B137,'Multi_Sharpe'!$B$2:$R$139,13,FALSE)," ")</f>
        <v>361</v>
      </c>
      <c r="AA137" t="s" s="26">
        <f>IF(VLOOKUP($B137,'Multi_Rent'!$B$2:$R$139,14,FALSE)="","",VLOOKUP($B137,'Multi_Rent'!$B$2:$R$139,14,FALSE))</f>
      </c>
      <c r="AB137" t="s" s="26">
        <f>IF(VLOOKUP($B137,'Multi_Sharpe'!$B$2:$R$139,14,FALSE)&gt;0,VLOOKUP($B137,'Multi_Sharpe'!$B$2:$R$139,14,FALSE)," ")</f>
        <v>361</v>
      </c>
      <c r="AC137" t="s" s="26">
        <f>IF(VLOOKUP($B137,'Multi_Rent'!$B$2:$R$139,15,FALSE)="","",VLOOKUP($B137,'Multi_Rent'!$B$2:$R$139,15,FALSE))</f>
      </c>
      <c r="AD137" t="s" s="26">
        <f>IF(VLOOKUP($B137,'Multi_Sharpe'!$B$2:$R$139,15,FALSE)&gt;0,VLOOKUP($B137,'Multi_Sharpe'!$B$2:$R$139,15,FALSE)," ")</f>
        <v>361</v>
      </c>
      <c r="AE137" t="s" s="26">
        <f>IF(VLOOKUP($B137,'Multi_Rent'!$B$2:$R$139,16,FALSE)="","",VLOOKUP($B137,'Multi_Rent'!$B$2:$R$139,16,FALSE))</f>
      </c>
      <c r="AF137" t="s" s="26">
        <f>IF(VLOOKUP($B137,'Multi_Sharpe'!$B$2:$R$139,16,FALSE)&gt;0,VLOOKUP($B137,'Multi_Sharpe'!$B$2:$R$139,16,FALSE)," ")</f>
        <v>361</v>
      </c>
      <c r="AG137" s="23">
        <f>IF(VLOOKUP($B137,'Multi_Rent'!$B$2:$R$139,17,FALSE)="","",VLOOKUP($B137,'Multi_Rent'!$B$2:$R$139,17,FALSE))</f>
        <v>24.7149188790055</v>
      </c>
      <c r="AH137" s="23">
        <f>IF(VLOOKUP($B137,'Multi_Sharpe'!$B$2:$R$139,17,FALSE)&gt;0,VLOOKUP($B137,'Multi_Sharpe'!$B$2:$R$139,17,FALSE)," ")</f>
        <v>2.46163903783164</v>
      </c>
    </row>
    <row r="138" ht="15" customHeight="1">
      <c r="A138" t="s" s="10">
        <v>937</v>
      </c>
      <c r="B138" t="s" s="10">
        <v>938</v>
      </c>
      <c r="C138" t="s" s="26">
        <f>IF(VLOOKUP($B138,'Multi_Rent'!$B$2:$R$139,2,FALSE)="","",VLOOKUP($B138,'Multi_Rent'!$B$2:$R$139,2,FALSE))</f>
      </c>
      <c r="D138" t="s" s="26">
        <f>IF(VLOOKUP($B138,'Multi_Sharpe'!$B$2:$R$139,2,FALSE)&gt;0,VLOOKUP($B138,'Multi_Sharpe'!$B$2:$R$139,2,FALSE)," ")</f>
        <v>361</v>
      </c>
      <c r="E138" t="s" s="26">
        <f>IF(VLOOKUP($B138,'Multi_Rent'!$B$2:$R$139,3,FALSE)="","",VLOOKUP($B138,'Multi_Rent'!$B$2:$R$139,3,FALSE))</f>
      </c>
      <c r="F138" t="s" s="26">
        <f>IF(VLOOKUP($B138,'Multi_Sharpe'!$B$2:$R$139,3,FALSE)&gt;0,VLOOKUP($B138,'Multi_Sharpe'!$B$2:$R$139,3,FALSE)," ")</f>
        <v>361</v>
      </c>
      <c r="G138" t="s" s="26">
        <f>IF(VLOOKUP($B138,'Multi_Rent'!$B$2:$R$139,4,FALSE)="","",VLOOKUP($B138,'Multi_Rent'!$B$2:$R$139,4,FALSE))</f>
      </c>
      <c r="H138" t="s" s="26">
        <f>IF(VLOOKUP($B138,'Multi_Sharpe'!$B$2:$R$139,4,FALSE)&gt;0,VLOOKUP($B138,'Multi_Sharpe'!$B$2:$R$139,4,FALSE)," ")</f>
        <v>361</v>
      </c>
      <c r="I138" t="s" s="26">
        <f>IF(VLOOKUP($B138,'Multi_Rent'!$B$2:$R$139,5,FALSE)="","",VLOOKUP($B138,'Multi_Rent'!$B$2:$R$139,5,FALSE))</f>
      </c>
      <c r="J138" t="s" s="26">
        <f>IF(VLOOKUP($B138,'Multi_Sharpe'!$B$2:$R$139,5,FALSE)&gt;0,VLOOKUP($B138,'Multi_Sharpe'!$B$2:$R$139,5,FALSE)," ")</f>
        <v>361</v>
      </c>
      <c r="K138" t="s" s="26">
        <f>IF(VLOOKUP($B138,'Multi_Rent'!$B$2:$R$139,6,FALSE)="","",VLOOKUP($B138,'Multi_Rent'!$B$2:$R$139,6,FALSE))</f>
      </c>
      <c r="L138" t="s" s="26">
        <f>IF(VLOOKUP($B138,'Multi_Sharpe'!$B$2:$R$139,6,FALSE)&gt;0,VLOOKUP($B138,'Multi_Sharpe'!$B$2:$R$139,6,FALSE)," ")</f>
        <v>361</v>
      </c>
      <c r="M138" t="s" s="26">
        <f>IF(VLOOKUP($B138,'Multi_Rent'!$B$2:$R$139,7,FALSE)="","",VLOOKUP($B138,'Multi_Rent'!$B$2:$R$139,7,FALSE))</f>
      </c>
      <c r="N138" t="s" s="26">
        <f>IF(VLOOKUP($B138,'Multi_Sharpe'!$B$2:$R$139,7,FALSE)&gt;0,VLOOKUP($B138,'Multi_Sharpe'!$B$2:$R$139,7,FALSE)," ")</f>
        <v>361</v>
      </c>
      <c r="O138" t="s" s="26">
        <f>IF(VLOOKUP($B138,'Multi_Rent'!$B$2:$R$139,8,FALSE)="","",VLOOKUP($B138,'Multi_Rent'!$B$2:$R$139,8,FALSE))</f>
      </c>
      <c r="P138" t="s" s="26">
        <f>IF(VLOOKUP($B138,'Multi_Sharpe'!$B$2:$R$139,8,FALSE)&gt;0,VLOOKUP($B138,'Multi_Sharpe'!$B$2:$R$139,8,FALSE)," ")</f>
        <v>361</v>
      </c>
      <c r="Q138" t="s" s="26">
        <f>IF(VLOOKUP($B138,'Multi_Rent'!$B$2:$R$139,9,FALSE)="","",VLOOKUP($B138,'Multi_Rent'!$B$2:$R$139,9,FALSE))</f>
      </c>
      <c r="R138" t="s" s="26">
        <f>IF(VLOOKUP($B138,'Multi_Sharpe'!$B$2:$R$139,9,FALSE)&gt;0,VLOOKUP($B138,'Multi_Sharpe'!$B$2:$R$139,9,FALSE)," ")</f>
        <v>361</v>
      </c>
      <c r="S138" t="s" s="26">
        <f>IF(VLOOKUP($B138,'Multi_Rent'!$B$2:$R$139,10,FALSE)="","",VLOOKUP($B138,'Multi_Rent'!$B$2:$R$139,10,FALSE))</f>
      </c>
      <c r="T138" t="s" s="26">
        <f>IF(VLOOKUP($B138,'Multi_Sharpe'!$B$2:$R$139,10,FALSE)&gt;0,VLOOKUP($B138,'Multi_Sharpe'!$B$2:$R$139,10,FALSE)," ")</f>
        <v>361</v>
      </c>
      <c r="U138" t="s" s="26">
        <f>IF(VLOOKUP($B138,'Multi_Rent'!$B$2:$R$139,11,FALSE)="","",VLOOKUP($B138,'Multi_Rent'!$B$2:$R$139,11,FALSE))</f>
      </c>
      <c r="V138" t="s" s="26">
        <f>IF(VLOOKUP($B138,'Multi_Sharpe'!$B$2:$R$139,11,FALSE)&gt;0,VLOOKUP($B138,'Multi_Sharpe'!$B$2:$R$139,11,FALSE)," ")</f>
        <v>361</v>
      </c>
      <c r="W138" t="s" s="26">
        <f>IF(VLOOKUP($B138,'Multi_Rent'!$B$2:$R$139,12,FALSE)="","",VLOOKUP($B138,'Multi_Rent'!$B$2:$R$139,12,FALSE))</f>
      </c>
      <c r="X138" t="s" s="26">
        <f>IF(VLOOKUP($B138,'Multi_Sharpe'!$B$2:$R$139,12,FALSE)&gt;0,VLOOKUP($B138,'Multi_Sharpe'!$B$2:$R$139,12,FALSE)," ")</f>
        <v>361</v>
      </c>
      <c r="Y138" t="s" s="26">
        <f>IF(VLOOKUP($B138,'Multi_Rent'!$B$2:$R$139,13,FALSE)="","",VLOOKUP($B138,'Multi_Rent'!$B$2:$R$139,13,FALSE))</f>
      </c>
      <c r="Z138" t="s" s="26">
        <f>IF(VLOOKUP($B138,'Multi_Sharpe'!$B$2:$R$139,13,FALSE)&gt;0,VLOOKUP($B138,'Multi_Sharpe'!$B$2:$R$139,13,FALSE)," ")</f>
        <v>361</v>
      </c>
      <c r="AA138" t="s" s="26">
        <f>IF(VLOOKUP($B138,'Multi_Rent'!$B$2:$R$139,14,FALSE)="","",VLOOKUP($B138,'Multi_Rent'!$B$2:$R$139,14,FALSE))</f>
      </c>
      <c r="AB138" t="s" s="26">
        <f>IF(VLOOKUP($B138,'Multi_Sharpe'!$B$2:$R$139,14,FALSE)&gt;0,VLOOKUP($B138,'Multi_Sharpe'!$B$2:$R$139,14,FALSE)," ")</f>
        <v>361</v>
      </c>
      <c r="AC138" t="s" s="26">
        <f>IF(VLOOKUP($B138,'Multi_Rent'!$B$2:$R$139,15,FALSE)="","",VLOOKUP($B138,'Multi_Rent'!$B$2:$R$139,15,FALSE))</f>
      </c>
      <c r="AD138" t="s" s="26">
        <f>IF(VLOOKUP($B138,'Multi_Sharpe'!$B$2:$R$139,15,FALSE)&gt;0,VLOOKUP($B138,'Multi_Sharpe'!$B$2:$R$139,15,FALSE)," ")</f>
        <v>361</v>
      </c>
      <c r="AE138" t="s" s="26">
        <f>IF(VLOOKUP($B138,'Multi_Rent'!$B$2:$R$139,16,FALSE)="","",VLOOKUP($B138,'Multi_Rent'!$B$2:$R$139,16,FALSE))</f>
      </c>
      <c r="AF138" t="s" s="26">
        <f>IF(VLOOKUP($B138,'Multi_Sharpe'!$B$2:$R$139,16,FALSE)&gt;0,VLOOKUP($B138,'Multi_Sharpe'!$B$2:$R$139,16,FALSE)," ")</f>
        <v>361</v>
      </c>
      <c r="AG138" s="23">
        <f>IF(VLOOKUP($B138,'Multi_Rent'!$B$2:$R$139,17,FALSE)="","",VLOOKUP($B138,'Multi_Rent'!$B$2:$R$139,17,FALSE))</f>
        <v>17.2931713449969</v>
      </c>
      <c r="AH138" s="23">
        <f>IF(VLOOKUP($B138,'Multi_Sharpe'!$B$2:$R$139,17,FALSE)&gt;0,VLOOKUP($B138,'Multi_Sharpe'!$B$2:$R$139,17,FALSE)," ")</f>
        <v>0.9386010186689689</v>
      </c>
    </row>
    <row r="139" ht="15" customHeight="1">
      <c r="A139" t="s" s="10">
        <v>939</v>
      </c>
      <c r="B139" t="s" s="10">
        <v>940</v>
      </c>
      <c r="C139" t="s" s="26">
        <f>IF(VLOOKUP($B139,'Multi_Rent'!$B$2:$R$139,2,FALSE)="","",VLOOKUP($B139,'Multi_Rent'!$B$2:$R$139,2,FALSE))</f>
      </c>
      <c r="D139" t="s" s="26">
        <f>IF(VLOOKUP($B139,'Multi_Sharpe'!$B$2:$R$139,2,FALSE)&gt;0,VLOOKUP($B139,'Multi_Sharpe'!$B$2:$R$139,2,FALSE)," ")</f>
        <v>361</v>
      </c>
      <c r="E139" t="s" s="26">
        <f>IF(VLOOKUP($B139,'Multi_Rent'!$B$2:$R$139,3,FALSE)="","",VLOOKUP($B139,'Multi_Rent'!$B$2:$R$139,3,FALSE))</f>
      </c>
      <c r="F139" t="s" s="26">
        <f>IF(VLOOKUP($B139,'Multi_Sharpe'!$B$2:$R$139,3,FALSE)&gt;0,VLOOKUP($B139,'Multi_Sharpe'!$B$2:$R$139,3,FALSE)," ")</f>
        <v>361</v>
      </c>
      <c r="G139" t="s" s="26">
        <f>IF(VLOOKUP($B139,'Multi_Rent'!$B$2:$R$139,4,FALSE)="","",VLOOKUP($B139,'Multi_Rent'!$B$2:$R$139,4,FALSE))</f>
      </c>
      <c r="H139" t="s" s="26">
        <f>IF(VLOOKUP($B139,'Multi_Sharpe'!$B$2:$R$139,4,FALSE)&gt;0,VLOOKUP($B139,'Multi_Sharpe'!$B$2:$R$139,4,FALSE)," ")</f>
        <v>361</v>
      </c>
      <c r="I139" t="s" s="26">
        <f>IF(VLOOKUP($B139,'Multi_Rent'!$B$2:$R$139,5,FALSE)="","",VLOOKUP($B139,'Multi_Rent'!$B$2:$R$139,5,FALSE))</f>
      </c>
      <c r="J139" t="s" s="26">
        <f>IF(VLOOKUP($B139,'Multi_Sharpe'!$B$2:$R$139,5,FALSE)&gt;0,VLOOKUP($B139,'Multi_Sharpe'!$B$2:$R$139,5,FALSE)," ")</f>
        <v>361</v>
      </c>
      <c r="K139" t="s" s="26">
        <f>IF(VLOOKUP($B139,'Multi_Rent'!$B$2:$R$139,6,FALSE)="","",VLOOKUP($B139,'Multi_Rent'!$B$2:$R$139,6,FALSE))</f>
      </c>
      <c r="L139" t="s" s="26">
        <f>IF(VLOOKUP($B139,'Multi_Sharpe'!$B$2:$R$139,6,FALSE)&gt;0,VLOOKUP($B139,'Multi_Sharpe'!$B$2:$R$139,6,FALSE)," ")</f>
        <v>361</v>
      </c>
      <c r="M139" t="s" s="26">
        <f>IF(VLOOKUP($B139,'Multi_Rent'!$B$2:$R$139,7,FALSE)="","",VLOOKUP($B139,'Multi_Rent'!$B$2:$R$139,7,FALSE))</f>
      </c>
      <c r="N139" t="s" s="26">
        <f>IF(VLOOKUP($B139,'Multi_Sharpe'!$B$2:$R$139,7,FALSE)&gt;0,VLOOKUP($B139,'Multi_Sharpe'!$B$2:$R$139,7,FALSE)," ")</f>
        <v>361</v>
      </c>
      <c r="O139" t="s" s="26">
        <f>IF(VLOOKUP($B139,'Multi_Rent'!$B$2:$R$139,8,FALSE)="","",VLOOKUP($B139,'Multi_Rent'!$B$2:$R$139,8,FALSE))</f>
      </c>
      <c r="P139" t="s" s="26">
        <f>IF(VLOOKUP($B139,'Multi_Sharpe'!$B$2:$R$139,8,FALSE)&gt;0,VLOOKUP($B139,'Multi_Sharpe'!$B$2:$R$139,8,FALSE)," ")</f>
        <v>361</v>
      </c>
      <c r="Q139" t="s" s="26">
        <f>IF(VLOOKUP($B139,'Multi_Rent'!$B$2:$R$139,9,FALSE)="","",VLOOKUP($B139,'Multi_Rent'!$B$2:$R$139,9,FALSE))</f>
      </c>
      <c r="R139" t="s" s="26">
        <f>IF(VLOOKUP($B139,'Multi_Sharpe'!$B$2:$R$139,9,FALSE)&gt;0,VLOOKUP($B139,'Multi_Sharpe'!$B$2:$R$139,9,FALSE)," ")</f>
        <v>361</v>
      </c>
      <c r="S139" t="s" s="26">
        <f>IF(VLOOKUP($B139,'Multi_Rent'!$B$2:$R$139,10,FALSE)="","",VLOOKUP($B139,'Multi_Rent'!$B$2:$R$139,10,FALSE))</f>
      </c>
      <c r="T139" t="s" s="26">
        <f>IF(VLOOKUP($B139,'Multi_Sharpe'!$B$2:$R$139,10,FALSE)&gt;0,VLOOKUP($B139,'Multi_Sharpe'!$B$2:$R$139,10,FALSE)," ")</f>
        <v>361</v>
      </c>
      <c r="U139" t="s" s="26">
        <f>IF(VLOOKUP($B139,'Multi_Rent'!$B$2:$R$139,11,FALSE)="","",VLOOKUP($B139,'Multi_Rent'!$B$2:$R$139,11,FALSE))</f>
      </c>
      <c r="V139" t="s" s="26">
        <f>IF(VLOOKUP($B139,'Multi_Sharpe'!$B$2:$R$139,11,FALSE)&gt;0,VLOOKUP($B139,'Multi_Sharpe'!$B$2:$R$139,11,FALSE)," ")</f>
        <v>361</v>
      </c>
      <c r="W139" t="s" s="26">
        <f>IF(VLOOKUP($B139,'Multi_Rent'!$B$2:$R$139,12,FALSE)="","",VLOOKUP($B139,'Multi_Rent'!$B$2:$R$139,12,FALSE))</f>
      </c>
      <c r="X139" t="s" s="26">
        <f>IF(VLOOKUP($B139,'Multi_Sharpe'!$B$2:$R$139,12,FALSE)&gt;0,VLOOKUP($B139,'Multi_Sharpe'!$B$2:$R$139,12,FALSE)," ")</f>
        <v>361</v>
      </c>
      <c r="Y139" t="s" s="26">
        <f>IF(VLOOKUP($B139,'Multi_Rent'!$B$2:$R$139,13,FALSE)="","",VLOOKUP($B139,'Multi_Rent'!$B$2:$R$139,13,FALSE))</f>
      </c>
      <c r="Z139" t="s" s="26">
        <f>IF(VLOOKUP($B139,'Multi_Sharpe'!$B$2:$R$139,13,FALSE)&gt;0,VLOOKUP($B139,'Multi_Sharpe'!$B$2:$R$139,13,FALSE)," ")</f>
        <v>361</v>
      </c>
      <c r="AA139" t="s" s="26">
        <f>IF(VLOOKUP($B139,'Multi_Rent'!$B$2:$R$139,14,FALSE)="","",VLOOKUP($B139,'Multi_Rent'!$B$2:$R$139,14,FALSE))</f>
      </c>
      <c r="AB139" t="s" s="26">
        <f>IF(VLOOKUP($B139,'Multi_Sharpe'!$B$2:$R$139,14,FALSE)&gt;0,VLOOKUP($B139,'Multi_Sharpe'!$B$2:$R$139,14,FALSE)," ")</f>
        <v>361</v>
      </c>
      <c r="AC139" t="s" s="26">
        <f>IF(VLOOKUP($B139,'Multi_Rent'!$B$2:$R$139,15,FALSE)="","",VLOOKUP($B139,'Multi_Rent'!$B$2:$R$139,15,FALSE))</f>
      </c>
      <c r="AD139" t="s" s="26">
        <f>IF(VLOOKUP($B139,'Multi_Sharpe'!$B$2:$R$139,15,FALSE)&gt;0,VLOOKUP($B139,'Multi_Sharpe'!$B$2:$R$139,15,FALSE)," ")</f>
        <v>361</v>
      </c>
      <c r="AE139" t="s" s="26">
        <f>IF(VLOOKUP($B139,'Multi_Rent'!$B$2:$R$139,16,FALSE)="","",VLOOKUP($B139,'Multi_Rent'!$B$2:$R$139,16,FALSE))</f>
      </c>
      <c r="AF139" t="s" s="26">
        <f>IF(VLOOKUP($B139,'Multi_Sharpe'!$B$2:$R$139,16,FALSE)&gt;0,VLOOKUP($B139,'Multi_Sharpe'!$B$2:$R$139,16,FALSE)," ")</f>
        <v>361</v>
      </c>
      <c r="AG139" s="23">
        <f>IF(VLOOKUP($B139,'Multi_Rent'!$B$2:$R$139,17,FALSE)="","",VLOOKUP($B139,'Multi_Rent'!$B$2:$R$139,17,FALSE))</f>
        <v>-8.36118872364394</v>
      </c>
      <c r="AH139" t="s" s="26">
        <f>IF(VLOOKUP($B139,'Multi_Sharpe'!$B$2:$R$139,17,FALSE)&gt;0,VLOOKUP($B139,'Multi_Sharpe'!$B$2:$R$139,17,FALSE)," ")</f>
        <v>361</v>
      </c>
    </row>
    <row r="140" ht="13.55" customHeight="1">
      <c r="A140" s="14"/>
      <c r="B140" s="14"/>
      <c r="C140" s="14"/>
      <c r="D140" s="14"/>
      <c r="E140" s="14"/>
      <c r="F140" s="14"/>
      <c r="G140" s="14"/>
      <c r="H140" s="14"/>
      <c r="I140" s="14"/>
      <c r="J140" s="14"/>
      <c r="K140" s="14"/>
      <c r="L140" s="14"/>
      <c r="M140" s="14"/>
      <c r="N140" s="14"/>
      <c r="O140" s="14"/>
      <c r="P140" s="23"/>
      <c r="Q140" s="14"/>
      <c r="R140" s="14"/>
      <c r="S140" s="14"/>
      <c r="T140" s="14"/>
      <c r="U140" s="14"/>
      <c r="V140" s="14"/>
      <c r="W140" s="14"/>
      <c r="X140" s="14"/>
      <c r="Y140" s="14"/>
      <c r="Z140" s="14"/>
      <c r="AA140" s="14"/>
      <c r="AB140" s="14"/>
      <c r="AC140" s="14"/>
      <c r="AD140" s="14"/>
      <c r="AE140" s="14"/>
      <c r="AF140" s="14"/>
      <c r="AG140" s="14"/>
      <c r="AH140" s="14"/>
    </row>
  </sheetData>
  <mergeCells count="16">
    <mergeCell ref="M1:N1"/>
    <mergeCell ref="C1:D1"/>
    <mergeCell ref="E1:F1"/>
    <mergeCell ref="G1:H1"/>
    <mergeCell ref="I1:J1"/>
    <mergeCell ref="K1:L1"/>
    <mergeCell ref="AA1:AB1"/>
    <mergeCell ref="AC1:AD1"/>
    <mergeCell ref="AE1:AF1"/>
    <mergeCell ref="AG1:AH1"/>
    <mergeCell ref="O1:P1"/>
    <mergeCell ref="Q1:R1"/>
    <mergeCell ref="S1:T1"/>
    <mergeCell ref="U1:V1"/>
    <mergeCell ref="W1:X1"/>
    <mergeCell ref="Y1:Z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AH140"/>
  <sheetViews>
    <sheetView workbookViewId="0" showGridLines="0" defaultGridColor="1"/>
  </sheetViews>
  <sheetFormatPr defaultColWidth="8.83333" defaultRowHeight="15" customHeight="1" outlineLevelRow="0" outlineLevelCol="0"/>
  <cols>
    <col min="1" max="1" width="41.5" style="39" customWidth="1"/>
    <col min="2" max="2" width="20.5" style="39" customWidth="1"/>
    <col min="3" max="34" width="8.85156" style="39" customWidth="1"/>
    <col min="35" max="16384" width="8.85156" style="39"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15" customHeight="1">
      <c r="A2" t="s" s="7">
        <v>6</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667</v>
      </c>
      <c r="B3" t="s" s="8">
        <v>668</v>
      </c>
      <c r="C3" s="19">
        <v>73</v>
      </c>
      <c r="D3" s="19">
        <v>51</v>
      </c>
      <c r="E3" s="19">
        <v>77</v>
      </c>
      <c r="F3" s="19">
        <v>51</v>
      </c>
      <c r="G3" s="19">
        <v>80</v>
      </c>
      <c r="H3" s="19">
        <v>20</v>
      </c>
      <c r="I3" s="19">
        <v>32</v>
      </c>
      <c r="J3" t="s" s="26"/>
      <c r="K3" s="19">
        <v>82</v>
      </c>
      <c r="L3" s="19">
        <v>13</v>
      </c>
      <c r="M3" s="19">
        <v>83</v>
      </c>
      <c r="N3" s="19">
        <v>18</v>
      </c>
      <c r="O3" s="19">
        <v>91</v>
      </c>
      <c r="P3" s="19">
        <v>23</v>
      </c>
      <c r="Q3" s="19">
        <v>93</v>
      </c>
      <c r="R3" s="19">
        <v>23</v>
      </c>
      <c r="S3" s="19">
        <v>105</v>
      </c>
      <c r="T3" s="19">
        <v>30</v>
      </c>
      <c r="U3" s="19">
        <v>103</v>
      </c>
      <c r="V3" s="19">
        <v>14</v>
      </c>
      <c r="W3" s="19">
        <v>90</v>
      </c>
      <c r="X3" s="19">
        <v>11</v>
      </c>
      <c r="Y3" s="19">
        <v>71</v>
      </c>
      <c r="Z3" s="19">
        <v>8</v>
      </c>
      <c r="AA3" s="19">
        <v>3</v>
      </c>
      <c r="AB3" t="s" s="26"/>
      <c r="AC3" s="19">
        <v>4</v>
      </c>
      <c r="AD3" t="s" s="26"/>
      <c r="AE3" s="19">
        <v>4</v>
      </c>
      <c r="AF3" t="s" s="26"/>
      <c r="AG3" s="19">
        <v>127</v>
      </c>
      <c r="AH3" s="19">
        <v>18</v>
      </c>
    </row>
    <row r="4" ht="15" customHeight="1">
      <c r="A4" t="s" s="10">
        <v>669</v>
      </c>
      <c r="B4" t="s" s="10">
        <v>670</v>
      </c>
      <c r="C4" s="19">
        <v>72</v>
      </c>
      <c r="D4" s="19">
        <v>39</v>
      </c>
      <c r="E4" s="19">
        <v>75</v>
      </c>
      <c r="F4" s="19">
        <v>44</v>
      </c>
      <c r="G4" s="19">
        <v>78</v>
      </c>
      <c r="H4" s="19">
        <v>38</v>
      </c>
      <c r="I4" s="19">
        <v>41</v>
      </c>
      <c r="J4" s="19">
        <v>1</v>
      </c>
      <c r="K4" s="19">
        <v>86</v>
      </c>
      <c r="L4" s="19">
        <v>46</v>
      </c>
      <c r="M4" s="19">
        <v>89</v>
      </c>
      <c r="N4" s="19">
        <v>50</v>
      </c>
      <c r="O4" s="19">
        <v>94</v>
      </c>
      <c r="P4" s="19">
        <v>66</v>
      </c>
      <c r="Q4" s="19">
        <v>97</v>
      </c>
      <c r="R4" s="19">
        <v>58</v>
      </c>
      <c r="S4" s="19">
        <v>108</v>
      </c>
      <c r="T4" s="19">
        <v>73</v>
      </c>
      <c r="U4" s="19">
        <v>111</v>
      </c>
      <c r="V4" s="19">
        <v>60</v>
      </c>
      <c r="W4" s="19">
        <v>115</v>
      </c>
      <c r="X4" s="19">
        <v>40</v>
      </c>
      <c r="Y4" s="19">
        <v>109</v>
      </c>
      <c r="Z4" s="19">
        <v>35</v>
      </c>
      <c r="AA4" s="19">
        <v>33</v>
      </c>
      <c r="AB4" t="s" s="26"/>
      <c r="AC4" s="19">
        <v>18</v>
      </c>
      <c r="AD4" t="s" s="26"/>
      <c r="AE4" s="19">
        <v>7</v>
      </c>
      <c r="AF4" t="s" s="26"/>
      <c r="AG4" s="19">
        <v>47</v>
      </c>
      <c r="AH4" t="s" s="26"/>
    </row>
    <row r="5" ht="15" customHeight="1">
      <c r="A5" t="s" s="10">
        <v>671</v>
      </c>
      <c r="B5" t="s" s="10">
        <v>672</v>
      </c>
      <c r="C5" s="19">
        <v>71</v>
      </c>
      <c r="D5" s="19">
        <v>44</v>
      </c>
      <c r="E5" s="19">
        <v>74</v>
      </c>
      <c r="F5" s="19">
        <v>47</v>
      </c>
      <c r="G5" s="19">
        <v>76</v>
      </c>
      <c r="H5" s="19">
        <v>34</v>
      </c>
      <c r="I5" s="19">
        <v>17</v>
      </c>
      <c r="J5" t="s" s="26"/>
      <c r="K5" s="19">
        <v>80</v>
      </c>
      <c r="L5" s="19">
        <v>25</v>
      </c>
      <c r="M5" s="19">
        <v>79</v>
      </c>
      <c r="N5" s="19">
        <v>24</v>
      </c>
      <c r="O5" s="19">
        <v>87</v>
      </c>
      <c r="P5" s="19">
        <v>43</v>
      </c>
      <c r="Q5" s="19">
        <v>91</v>
      </c>
      <c r="R5" s="19">
        <v>30</v>
      </c>
      <c r="S5" s="19">
        <v>103</v>
      </c>
      <c r="T5" s="19">
        <v>64</v>
      </c>
      <c r="U5" s="19">
        <v>110</v>
      </c>
      <c r="V5" s="19">
        <v>61</v>
      </c>
      <c r="W5" s="19">
        <v>92</v>
      </c>
      <c r="X5" s="19">
        <v>20</v>
      </c>
      <c r="Y5" s="19">
        <v>83</v>
      </c>
      <c r="Z5" s="19">
        <v>18</v>
      </c>
      <c r="AA5" s="19">
        <v>22</v>
      </c>
      <c r="AB5" t="s" s="26"/>
      <c r="AC5" s="19">
        <v>61</v>
      </c>
      <c r="AD5" s="19">
        <v>5</v>
      </c>
      <c r="AE5" s="19">
        <v>20</v>
      </c>
      <c r="AF5" t="s" s="26"/>
      <c r="AG5" s="19">
        <v>118</v>
      </c>
      <c r="AH5" s="19">
        <v>28</v>
      </c>
    </row>
    <row r="6" ht="15" customHeight="1">
      <c r="A6" t="s" s="10">
        <v>673</v>
      </c>
      <c r="B6" t="s" s="10">
        <v>674</v>
      </c>
      <c r="C6" s="19">
        <v>70</v>
      </c>
      <c r="D6" s="19">
        <v>60</v>
      </c>
      <c r="E6" s="19">
        <v>71</v>
      </c>
      <c r="F6" s="19">
        <v>61</v>
      </c>
      <c r="G6" s="19">
        <v>73</v>
      </c>
      <c r="H6" s="19">
        <v>47</v>
      </c>
      <c r="I6" s="19">
        <v>53</v>
      </c>
      <c r="J6" s="19">
        <v>10</v>
      </c>
      <c r="K6" s="19">
        <v>51</v>
      </c>
      <c r="L6" s="19">
        <v>23</v>
      </c>
      <c r="M6" s="19">
        <v>30</v>
      </c>
      <c r="N6" s="19">
        <v>4</v>
      </c>
      <c r="O6" s="19">
        <v>71</v>
      </c>
      <c r="P6" s="19">
        <v>44</v>
      </c>
      <c r="Q6" s="19">
        <v>45</v>
      </c>
      <c r="R6" s="19">
        <v>14</v>
      </c>
      <c r="S6" s="19">
        <v>43</v>
      </c>
      <c r="T6" s="19">
        <v>21</v>
      </c>
      <c r="U6" s="19">
        <v>57</v>
      </c>
      <c r="V6" s="19">
        <v>25</v>
      </c>
      <c r="W6" s="19">
        <v>79</v>
      </c>
      <c r="X6" s="19">
        <v>41</v>
      </c>
      <c r="Y6" s="19">
        <v>81</v>
      </c>
      <c r="Z6" s="19">
        <v>46</v>
      </c>
      <c r="AA6" s="19">
        <v>91</v>
      </c>
      <c r="AB6" s="19">
        <v>29</v>
      </c>
      <c r="AC6" s="19">
        <v>95</v>
      </c>
      <c r="AD6" s="19">
        <v>30</v>
      </c>
      <c r="AE6" s="19">
        <v>100</v>
      </c>
      <c r="AF6" s="19">
        <v>17</v>
      </c>
      <c r="AG6" s="19">
        <v>121</v>
      </c>
      <c r="AH6" s="19">
        <v>74</v>
      </c>
    </row>
    <row r="7" ht="15" customHeight="1">
      <c r="A7" t="s" s="10">
        <v>675</v>
      </c>
      <c r="B7" t="s" s="10">
        <v>676</v>
      </c>
      <c r="C7" s="19">
        <v>69</v>
      </c>
      <c r="D7" s="19">
        <v>59</v>
      </c>
      <c r="E7" s="19">
        <v>59</v>
      </c>
      <c r="F7" s="19">
        <v>21</v>
      </c>
      <c r="G7" s="19">
        <v>68</v>
      </c>
      <c r="H7" t="s" s="26"/>
      <c r="I7" s="19">
        <v>4</v>
      </c>
      <c r="J7" t="s" s="26"/>
      <c r="K7" s="19">
        <v>4</v>
      </c>
      <c r="L7" t="s" s="26"/>
      <c r="M7" s="19">
        <v>3</v>
      </c>
      <c r="N7" t="s" s="26"/>
      <c r="O7" s="19">
        <v>4</v>
      </c>
      <c r="P7" t="s" s="26"/>
      <c r="Q7" s="19">
        <v>3</v>
      </c>
      <c r="R7" t="s" s="26"/>
      <c r="S7" s="19">
        <v>4</v>
      </c>
      <c r="T7" t="s" s="26"/>
      <c r="U7" s="19">
        <v>4</v>
      </c>
      <c r="V7" t="s" s="26"/>
      <c r="W7" s="19">
        <v>4</v>
      </c>
      <c r="X7" t="s" s="26"/>
      <c r="Y7" s="19">
        <v>3</v>
      </c>
      <c r="Z7" t="s" s="26"/>
      <c r="AA7" s="19">
        <v>4</v>
      </c>
      <c r="AB7" t="s" s="26"/>
      <c r="AC7" s="19">
        <v>40</v>
      </c>
      <c r="AD7" t="s" s="26"/>
      <c r="AE7" s="19">
        <v>37</v>
      </c>
      <c r="AF7" t="s" s="26"/>
      <c r="AG7" s="19">
        <v>136</v>
      </c>
      <c r="AH7" s="19">
        <v>67</v>
      </c>
    </row>
    <row r="8" ht="15" customHeight="1">
      <c r="A8" t="s" s="10">
        <v>677</v>
      </c>
      <c r="B8" t="s" s="10">
        <v>678</v>
      </c>
      <c r="C8" s="19">
        <v>68</v>
      </c>
      <c r="D8" s="19">
        <v>56</v>
      </c>
      <c r="E8" s="19">
        <v>70</v>
      </c>
      <c r="F8" s="19">
        <v>60</v>
      </c>
      <c r="G8" s="19">
        <v>77</v>
      </c>
      <c r="H8" s="19">
        <v>50</v>
      </c>
      <c r="I8" s="19">
        <v>65</v>
      </c>
      <c r="J8" s="19">
        <v>14</v>
      </c>
      <c r="K8" s="19">
        <v>75</v>
      </c>
      <c r="L8" s="19">
        <v>44</v>
      </c>
      <c r="M8" s="19">
        <v>73</v>
      </c>
      <c r="N8" s="19">
        <v>34</v>
      </c>
      <c r="O8" s="19">
        <v>77</v>
      </c>
      <c r="P8" s="19">
        <v>31</v>
      </c>
      <c r="Q8" s="19">
        <v>77</v>
      </c>
      <c r="R8" s="19">
        <v>33</v>
      </c>
      <c r="S8" s="19">
        <v>96</v>
      </c>
      <c r="T8" s="19">
        <v>50</v>
      </c>
      <c r="U8" s="19">
        <v>93</v>
      </c>
      <c r="V8" s="19">
        <v>51</v>
      </c>
      <c r="W8" s="19">
        <v>68</v>
      </c>
      <c r="X8" s="19">
        <v>19</v>
      </c>
      <c r="Y8" s="19">
        <v>34</v>
      </c>
      <c r="Z8" s="19">
        <v>6</v>
      </c>
      <c r="AA8" s="19">
        <v>26</v>
      </c>
      <c r="AB8" t="s" s="26"/>
      <c r="AC8" s="19">
        <v>25</v>
      </c>
      <c r="AD8" t="s" s="26"/>
      <c r="AE8" s="19">
        <v>14</v>
      </c>
      <c r="AF8" t="s" s="26"/>
      <c r="AG8" s="19">
        <v>39</v>
      </c>
      <c r="AH8" t="s" s="26"/>
    </row>
    <row r="9" ht="15" customHeight="1">
      <c r="A9" t="s" s="10">
        <v>679</v>
      </c>
      <c r="B9" t="s" s="10">
        <v>680</v>
      </c>
      <c r="C9" s="19">
        <v>67</v>
      </c>
      <c r="D9" s="19">
        <v>33</v>
      </c>
      <c r="E9" s="19">
        <v>67</v>
      </c>
      <c r="F9" s="19">
        <v>24</v>
      </c>
      <c r="G9" s="19">
        <v>44</v>
      </c>
      <c r="H9" s="19">
        <v>16</v>
      </c>
      <c r="I9" s="19">
        <v>38</v>
      </c>
      <c r="J9" t="s" s="26"/>
      <c r="K9" s="19">
        <v>65</v>
      </c>
      <c r="L9" s="19">
        <v>31</v>
      </c>
      <c r="M9" s="19">
        <v>14</v>
      </c>
      <c r="N9" t="s" s="26"/>
      <c r="O9" s="19">
        <v>33</v>
      </c>
      <c r="P9" s="19">
        <v>9</v>
      </c>
      <c r="Q9" s="19">
        <v>7</v>
      </c>
      <c r="R9" t="s" s="26"/>
      <c r="S9" s="19">
        <v>55</v>
      </c>
      <c r="T9" s="19">
        <v>48</v>
      </c>
      <c r="U9" s="19">
        <v>24</v>
      </c>
      <c r="V9" s="19">
        <v>9</v>
      </c>
      <c r="W9" s="19">
        <v>38</v>
      </c>
      <c r="X9" s="19">
        <v>7</v>
      </c>
      <c r="Y9" s="19">
        <v>46</v>
      </c>
      <c r="Z9" s="19">
        <v>16</v>
      </c>
      <c r="AA9" s="19">
        <v>13</v>
      </c>
      <c r="AB9" t="s" s="26"/>
      <c r="AC9" s="19">
        <v>12</v>
      </c>
      <c r="AD9" t="s" s="26"/>
      <c r="AE9" s="19">
        <v>13</v>
      </c>
      <c r="AF9" t="s" s="26"/>
      <c r="AG9" s="19">
        <v>5</v>
      </c>
      <c r="AH9" t="s" s="26"/>
    </row>
    <row r="10" ht="15" customHeight="1">
      <c r="A10" t="s" s="10">
        <v>681</v>
      </c>
      <c r="B10" t="s" s="10">
        <v>682</v>
      </c>
      <c r="C10" s="19">
        <v>66</v>
      </c>
      <c r="D10" s="19">
        <v>34</v>
      </c>
      <c r="E10" s="19">
        <v>73</v>
      </c>
      <c r="F10" s="19">
        <v>41</v>
      </c>
      <c r="G10" s="19">
        <v>79</v>
      </c>
      <c r="H10" s="19">
        <v>49</v>
      </c>
      <c r="I10" s="19">
        <v>54</v>
      </c>
      <c r="J10" s="19">
        <v>4</v>
      </c>
      <c r="K10" s="19">
        <v>87</v>
      </c>
      <c r="L10" s="19">
        <v>50</v>
      </c>
      <c r="M10" s="19">
        <v>85</v>
      </c>
      <c r="N10" s="19">
        <v>32</v>
      </c>
      <c r="O10" s="19">
        <v>88</v>
      </c>
      <c r="P10" s="19">
        <v>39</v>
      </c>
      <c r="Q10" s="19">
        <v>92</v>
      </c>
      <c r="R10" s="19">
        <v>31</v>
      </c>
      <c r="S10" s="19">
        <v>106</v>
      </c>
      <c r="T10" s="19">
        <v>57</v>
      </c>
      <c r="U10" s="19">
        <v>107</v>
      </c>
      <c r="V10" s="19">
        <v>39</v>
      </c>
      <c r="W10" s="19">
        <v>113</v>
      </c>
      <c r="X10" s="19">
        <v>30</v>
      </c>
      <c r="Y10" s="19">
        <v>113</v>
      </c>
      <c r="Z10" s="19">
        <v>36</v>
      </c>
      <c r="AA10" s="19">
        <v>55</v>
      </c>
      <c r="AB10" s="19">
        <v>2</v>
      </c>
      <c r="AC10" s="19">
        <v>70</v>
      </c>
      <c r="AD10" s="19">
        <v>7</v>
      </c>
      <c r="AE10" s="19">
        <v>16</v>
      </c>
      <c r="AF10" t="s" s="26"/>
      <c r="AG10" s="19">
        <v>101</v>
      </c>
      <c r="AH10" s="19">
        <v>11</v>
      </c>
    </row>
    <row r="11" ht="15" customHeight="1">
      <c r="A11" t="s" s="10">
        <v>683</v>
      </c>
      <c r="B11" t="s" s="10">
        <v>684</v>
      </c>
      <c r="C11" s="19">
        <v>65</v>
      </c>
      <c r="D11" s="19">
        <v>30</v>
      </c>
      <c r="E11" s="19">
        <v>72</v>
      </c>
      <c r="F11" s="19">
        <v>39</v>
      </c>
      <c r="G11" s="19">
        <v>71</v>
      </c>
      <c r="H11" t="s" s="26"/>
      <c r="I11" s="19">
        <v>1</v>
      </c>
      <c r="J11" t="s" s="26"/>
      <c r="K11" s="19">
        <v>1</v>
      </c>
      <c r="L11" t="s" s="26"/>
      <c r="M11" s="19">
        <v>2</v>
      </c>
      <c r="N11" t="s" s="26"/>
      <c r="O11" s="19">
        <v>1</v>
      </c>
      <c r="P11" t="s" s="26"/>
      <c r="Q11" s="19">
        <v>1</v>
      </c>
      <c r="R11" t="s" s="26"/>
      <c r="S11" s="19">
        <v>1</v>
      </c>
      <c r="T11" t="s" s="26"/>
      <c r="U11" s="19">
        <v>1</v>
      </c>
      <c r="V11" t="s" s="26"/>
      <c r="W11" s="19">
        <v>1</v>
      </c>
      <c r="X11" t="s" s="26"/>
      <c r="Y11" s="19">
        <v>1</v>
      </c>
      <c r="Z11" t="s" s="26"/>
      <c r="AA11" s="19">
        <v>1</v>
      </c>
      <c r="AB11" t="s" s="26"/>
      <c r="AC11" s="19">
        <v>1</v>
      </c>
      <c r="AD11" t="s" s="26"/>
      <c r="AE11" s="19">
        <v>2</v>
      </c>
      <c r="AF11" t="s" s="26"/>
      <c r="AG11" s="19">
        <v>6</v>
      </c>
      <c r="AH11" t="s" s="26"/>
    </row>
    <row r="12" ht="15" customHeight="1">
      <c r="A12" t="s" s="10">
        <v>685</v>
      </c>
      <c r="B12" t="s" s="10">
        <v>686</v>
      </c>
      <c r="C12" s="19">
        <v>64</v>
      </c>
      <c r="D12" s="19">
        <v>46</v>
      </c>
      <c r="E12" s="19">
        <v>69</v>
      </c>
      <c r="F12" s="19">
        <v>48</v>
      </c>
      <c r="G12" s="19">
        <v>55</v>
      </c>
      <c r="H12" s="19">
        <v>57</v>
      </c>
      <c r="I12" s="19">
        <v>70</v>
      </c>
      <c r="J12" s="19">
        <v>25</v>
      </c>
      <c r="K12" s="19">
        <v>60</v>
      </c>
      <c r="L12" s="19">
        <v>41</v>
      </c>
      <c r="M12" s="19">
        <v>60</v>
      </c>
      <c r="N12" s="19">
        <v>37</v>
      </c>
      <c r="O12" s="19">
        <v>58</v>
      </c>
      <c r="P12" s="19">
        <v>35</v>
      </c>
      <c r="Q12" s="19">
        <v>81</v>
      </c>
      <c r="R12" s="19">
        <v>51</v>
      </c>
      <c r="S12" s="19">
        <v>69</v>
      </c>
      <c r="T12" s="19">
        <v>40</v>
      </c>
      <c r="U12" s="19">
        <v>67</v>
      </c>
      <c r="V12" s="19">
        <v>33</v>
      </c>
      <c r="W12" s="19">
        <v>116</v>
      </c>
      <c r="X12" s="19">
        <v>81</v>
      </c>
      <c r="Y12" s="19">
        <v>121</v>
      </c>
      <c r="Z12" s="19">
        <v>96</v>
      </c>
      <c r="AA12" s="19">
        <v>123</v>
      </c>
      <c r="AB12" s="19">
        <v>72</v>
      </c>
      <c r="AC12" s="19">
        <v>124</v>
      </c>
      <c r="AD12" s="19">
        <v>72</v>
      </c>
      <c r="AE12" s="19">
        <v>132</v>
      </c>
      <c r="AF12" s="19">
        <v>48</v>
      </c>
      <c r="AG12" s="19">
        <v>132</v>
      </c>
      <c r="AH12" s="19">
        <v>59</v>
      </c>
    </row>
    <row r="13" ht="15" customHeight="1">
      <c r="A13" t="s" s="10">
        <v>687</v>
      </c>
      <c r="B13" t="s" s="10">
        <v>688</v>
      </c>
      <c r="C13" s="19">
        <v>63</v>
      </c>
      <c r="D13" s="19">
        <v>22</v>
      </c>
      <c r="E13" s="19">
        <v>64</v>
      </c>
      <c r="F13" s="19">
        <v>20</v>
      </c>
      <c r="G13" s="19">
        <v>75</v>
      </c>
      <c r="H13" s="19">
        <v>52</v>
      </c>
      <c r="I13" s="19">
        <v>83</v>
      </c>
      <c r="J13" s="19">
        <v>27</v>
      </c>
      <c r="K13" s="19">
        <v>85</v>
      </c>
      <c r="L13" s="19">
        <v>54</v>
      </c>
      <c r="M13" s="19">
        <v>88</v>
      </c>
      <c r="N13" s="19">
        <v>51</v>
      </c>
      <c r="O13" s="19">
        <v>92</v>
      </c>
      <c r="P13" s="19">
        <v>72</v>
      </c>
      <c r="Q13" s="19">
        <v>94</v>
      </c>
      <c r="R13" s="19">
        <v>54</v>
      </c>
      <c r="S13" s="19">
        <v>104</v>
      </c>
      <c r="T13" s="19">
        <v>75</v>
      </c>
      <c r="U13" s="19">
        <v>114</v>
      </c>
      <c r="V13" s="19">
        <v>89</v>
      </c>
      <c r="W13" s="19">
        <v>119</v>
      </c>
      <c r="X13" s="19">
        <v>67</v>
      </c>
      <c r="Y13" s="19">
        <v>122</v>
      </c>
      <c r="Z13" s="19">
        <v>90</v>
      </c>
      <c r="AA13" s="19">
        <v>124</v>
      </c>
      <c r="AB13" s="19">
        <v>67</v>
      </c>
      <c r="AC13" s="19">
        <v>125</v>
      </c>
      <c r="AD13" s="19">
        <v>60</v>
      </c>
      <c r="AE13" s="19">
        <v>133</v>
      </c>
      <c r="AF13" s="19">
        <v>38</v>
      </c>
      <c r="AG13" s="19">
        <v>130</v>
      </c>
      <c r="AH13" s="19">
        <v>33</v>
      </c>
    </row>
    <row r="14" ht="15" customHeight="1">
      <c r="A14" t="s" s="10">
        <v>689</v>
      </c>
      <c r="B14" t="s" s="10">
        <v>690</v>
      </c>
      <c r="C14" s="19">
        <v>62</v>
      </c>
      <c r="D14" s="19">
        <v>38</v>
      </c>
      <c r="E14" s="19">
        <v>45</v>
      </c>
      <c r="F14" s="19">
        <v>11</v>
      </c>
      <c r="G14" s="19">
        <v>53</v>
      </c>
      <c r="H14" s="19">
        <v>33</v>
      </c>
      <c r="I14" s="19">
        <v>44</v>
      </c>
      <c r="J14" s="19">
        <v>3</v>
      </c>
      <c r="K14" s="19">
        <v>66</v>
      </c>
      <c r="L14" s="19">
        <v>36</v>
      </c>
      <c r="M14" s="19">
        <v>54</v>
      </c>
      <c r="N14" s="19">
        <v>23</v>
      </c>
      <c r="O14" s="19">
        <v>80</v>
      </c>
      <c r="P14" s="19">
        <v>59</v>
      </c>
      <c r="Q14" s="19">
        <v>70</v>
      </c>
      <c r="R14" s="19">
        <v>45</v>
      </c>
      <c r="S14" s="19">
        <v>85</v>
      </c>
      <c r="T14" s="19">
        <v>61</v>
      </c>
      <c r="U14" s="19">
        <v>92</v>
      </c>
      <c r="V14" s="19">
        <v>69</v>
      </c>
      <c r="W14" s="19">
        <v>67</v>
      </c>
      <c r="X14" s="19">
        <v>27</v>
      </c>
      <c r="Y14" s="19">
        <v>28</v>
      </c>
      <c r="Z14" s="19">
        <v>4</v>
      </c>
      <c r="AA14" s="19">
        <v>23</v>
      </c>
      <c r="AB14" t="s" s="26"/>
      <c r="AC14" s="19">
        <v>41</v>
      </c>
      <c r="AD14" t="s" s="26"/>
      <c r="AE14" s="19">
        <v>27</v>
      </c>
      <c r="AF14" t="s" s="26"/>
      <c r="AG14" s="19">
        <v>44</v>
      </c>
      <c r="AH14" t="s" s="26"/>
    </row>
    <row r="15" ht="15" customHeight="1">
      <c r="A15" t="s" s="10">
        <v>691</v>
      </c>
      <c r="B15" t="s" s="10">
        <v>692</v>
      </c>
      <c r="C15" s="19">
        <v>61</v>
      </c>
      <c r="D15" s="19">
        <v>62</v>
      </c>
      <c r="E15" s="19">
        <v>66</v>
      </c>
      <c r="F15" s="19">
        <v>66</v>
      </c>
      <c r="G15" s="19">
        <v>62</v>
      </c>
      <c r="H15" s="19">
        <v>58</v>
      </c>
      <c r="I15" s="19">
        <v>59</v>
      </c>
      <c r="J15" s="19">
        <v>21</v>
      </c>
      <c r="K15" s="19">
        <v>44</v>
      </c>
      <c r="L15" s="19">
        <v>39</v>
      </c>
      <c r="M15" s="19">
        <v>21</v>
      </c>
      <c r="N15" s="19">
        <v>1</v>
      </c>
      <c r="O15" s="19">
        <v>25</v>
      </c>
      <c r="P15" s="19">
        <v>19</v>
      </c>
      <c r="Q15" s="19">
        <v>23</v>
      </c>
      <c r="R15" s="19">
        <v>4</v>
      </c>
      <c r="S15" s="19">
        <v>11</v>
      </c>
      <c r="T15" s="19">
        <v>3</v>
      </c>
      <c r="U15" s="19">
        <v>14</v>
      </c>
      <c r="V15" t="s" s="26"/>
      <c r="W15" s="19">
        <v>23</v>
      </c>
      <c r="X15" t="s" s="26"/>
      <c r="Y15" s="19">
        <v>32</v>
      </c>
      <c r="Z15" s="19">
        <v>12</v>
      </c>
      <c r="AA15" s="19">
        <v>63</v>
      </c>
      <c r="AB15" s="19">
        <v>18</v>
      </c>
      <c r="AC15" s="19">
        <v>65</v>
      </c>
      <c r="AD15" s="19">
        <v>17</v>
      </c>
      <c r="AE15" s="19">
        <v>78</v>
      </c>
      <c r="AF15" s="19">
        <v>2</v>
      </c>
      <c r="AG15" s="19">
        <v>79</v>
      </c>
      <c r="AH15" s="19">
        <v>35</v>
      </c>
    </row>
    <row r="16" ht="15" customHeight="1">
      <c r="A16" t="s" s="10">
        <v>693</v>
      </c>
      <c r="B16" t="s" s="10">
        <v>694</v>
      </c>
      <c r="C16" s="19">
        <v>60</v>
      </c>
      <c r="D16" s="19">
        <v>61</v>
      </c>
      <c r="E16" s="19">
        <v>65</v>
      </c>
      <c r="F16" s="19">
        <v>65</v>
      </c>
      <c r="G16" s="19">
        <v>67</v>
      </c>
      <c r="H16" s="19">
        <v>63</v>
      </c>
      <c r="I16" s="19">
        <v>52</v>
      </c>
      <c r="J16" s="19">
        <v>11</v>
      </c>
      <c r="K16" s="19">
        <v>56</v>
      </c>
      <c r="L16" s="19">
        <v>48</v>
      </c>
      <c r="M16" s="19">
        <v>71</v>
      </c>
      <c r="N16" s="19">
        <v>54</v>
      </c>
      <c r="O16" s="19">
        <v>79</v>
      </c>
      <c r="P16" s="19">
        <v>71</v>
      </c>
      <c r="Q16" s="19">
        <v>78</v>
      </c>
      <c r="R16" s="19">
        <v>56</v>
      </c>
      <c r="S16" s="19">
        <v>86</v>
      </c>
      <c r="T16" s="19">
        <v>74</v>
      </c>
      <c r="U16" s="19">
        <v>90</v>
      </c>
      <c r="V16" s="19">
        <v>76</v>
      </c>
      <c r="W16" s="19">
        <v>100</v>
      </c>
      <c r="X16" s="19">
        <v>68</v>
      </c>
      <c r="Y16" s="19">
        <v>89</v>
      </c>
      <c r="Z16" s="19">
        <v>70</v>
      </c>
      <c r="AA16" s="19">
        <v>93</v>
      </c>
      <c r="AB16" s="19">
        <v>33</v>
      </c>
      <c r="AC16" s="19">
        <v>78</v>
      </c>
      <c r="AD16" s="19">
        <v>22</v>
      </c>
      <c r="AE16" s="19">
        <v>99</v>
      </c>
      <c r="AF16" s="19">
        <v>20</v>
      </c>
      <c r="AG16" s="19">
        <v>111</v>
      </c>
      <c r="AH16" s="19">
        <v>70</v>
      </c>
    </row>
    <row r="17" ht="15" customHeight="1">
      <c r="A17" t="s" s="10">
        <v>695</v>
      </c>
      <c r="B17" t="s" s="10">
        <v>696</v>
      </c>
      <c r="C17" s="19">
        <v>59</v>
      </c>
      <c r="D17" s="19">
        <v>57</v>
      </c>
      <c r="E17" s="19">
        <v>61</v>
      </c>
      <c r="F17" s="19">
        <v>58</v>
      </c>
      <c r="G17" s="19">
        <v>63</v>
      </c>
      <c r="H17" s="19">
        <v>69</v>
      </c>
      <c r="I17" s="19">
        <v>76</v>
      </c>
      <c r="J17" s="19">
        <v>42</v>
      </c>
      <c r="K17" s="19">
        <v>69</v>
      </c>
      <c r="L17" s="19">
        <v>70</v>
      </c>
      <c r="M17" s="19">
        <v>59</v>
      </c>
      <c r="N17" s="19">
        <v>56</v>
      </c>
      <c r="O17" s="19">
        <v>54</v>
      </c>
      <c r="P17" s="19">
        <v>65</v>
      </c>
      <c r="Q17" s="19">
        <v>43</v>
      </c>
      <c r="R17" s="19">
        <v>40</v>
      </c>
      <c r="S17" s="19">
        <v>36</v>
      </c>
      <c r="T17" s="19">
        <v>55</v>
      </c>
      <c r="U17" s="19">
        <v>50</v>
      </c>
      <c r="V17" s="19">
        <v>56</v>
      </c>
      <c r="W17" s="19">
        <v>72</v>
      </c>
      <c r="X17" s="19">
        <v>62</v>
      </c>
      <c r="Y17" s="19">
        <v>84</v>
      </c>
      <c r="Z17" s="19">
        <v>81</v>
      </c>
      <c r="AA17" s="19">
        <v>96</v>
      </c>
      <c r="AB17" s="19">
        <v>58</v>
      </c>
      <c r="AC17" s="19">
        <v>105</v>
      </c>
      <c r="AD17" s="19">
        <v>65</v>
      </c>
      <c r="AE17" s="19">
        <v>111</v>
      </c>
      <c r="AF17" s="19">
        <v>47</v>
      </c>
      <c r="AG17" s="19">
        <v>108</v>
      </c>
      <c r="AH17" s="19">
        <v>69</v>
      </c>
    </row>
    <row r="18" ht="15" customHeight="1">
      <c r="A18" t="s" s="10">
        <v>697</v>
      </c>
      <c r="B18" t="s" s="10">
        <v>698</v>
      </c>
      <c r="C18" s="19">
        <v>58</v>
      </c>
      <c r="D18" s="19">
        <v>47</v>
      </c>
      <c r="E18" s="19">
        <v>68</v>
      </c>
      <c r="F18" s="19">
        <v>57</v>
      </c>
      <c r="G18" s="19">
        <v>74</v>
      </c>
      <c r="H18" s="19">
        <v>56</v>
      </c>
      <c r="I18" s="19">
        <v>51</v>
      </c>
      <c r="J18" s="19">
        <v>8</v>
      </c>
      <c r="K18" s="19">
        <v>77</v>
      </c>
      <c r="L18" s="19">
        <v>51</v>
      </c>
      <c r="M18" s="19">
        <v>81</v>
      </c>
      <c r="N18" s="19">
        <v>43</v>
      </c>
      <c r="O18" s="19">
        <v>83</v>
      </c>
      <c r="P18" s="19">
        <v>58</v>
      </c>
      <c r="Q18" s="19">
        <v>88</v>
      </c>
      <c r="R18" s="19">
        <v>52</v>
      </c>
      <c r="S18" s="19">
        <v>101</v>
      </c>
      <c r="T18" s="19">
        <v>83</v>
      </c>
      <c r="U18" s="19">
        <v>104</v>
      </c>
      <c r="V18" s="19">
        <v>74</v>
      </c>
      <c r="W18" s="19">
        <v>103</v>
      </c>
      <c r="X18" s="19">
        <v>54</v>
      </c>
      <c r="Y18" s="19">
        <v>96</v>
      </c>
      <c r="Z18" s="19">
        <v>52</v>
      </c>
      <c r="AA18" s="19">
        <v>69</v>
      </c>
      <c r="AB18" s="19">
        <v>11</v>
      </c>
      <c r="AC18" s="19">
        <v>66</v>
      </c>
      <c r="AD18" s="19">
        <v>12</v>
      </c>
      <c r="AE18" s="19">
        <v>48</v>
      </c>
      <c r="AF18" t="s" s="26"/>
      <c r="AG18" s="19">
        <v>97</v>
      </c>
      <c r="AH18" s="19">
        <v>24</v>
      </c>
    </row>
    <row r="19" ht="15" customHeight="1">
      <c r="A19" t="s" s="10">
        <v>699</v>
      </c>
      <c r="B19" t="s" s="10">
        <v>700</v>
      </c>
      <c r="C19" s="19">
        <v>57</v>
      </c>
      <c r="D19" s="19">
        <v>54</v>
      </c>
      <c r="E19" s="19">
        <v>62</v>
      </c>
      <c r="F19" s="19">
        <v>59</v>
      </c>
      <c r="G19" s="19">
        <v>64</v>
      </c>
      <c r="H19" s="19">
        <v>7</v>
      </c>
      <c r="I19" s="19">
        <v>27</v>
      </c>
      <c r="J19" t="s" s="26"/>
      <c r="K19" s="19">
        <v>13</v>
      </c>
      <c r="L19" s="19">
        <v>1</v>
      </c>
      <c r="M19" s="19">
        <v>16</v>
      </c>
      <c r="N19" t="s" s="26"/>
      <c r="O19" s="19">
        <v>14</v>
      </c>
      <c r="P19" s="19">
        <v>4</v>
      </c>
      <c r="Q19" s="19">
        <v>13</v>
      </c>
      <c r="R19" t="s" s="26"/>
      <c r="S19" s="19">
        <v>23</v>
      </c>
      <c r="T19" s="19">
        <v>8</v>
      </c>
      <c r="U19" s="19">
        <v>43</v>
      </c>
      <c r="V19" s="19">
        <v>17</v>
      </c>
      <c r="W19" s="19">
        <v>28</v>
      </c>
      <c r="X19" t="s" s="26"/>
      <c r="Y19" s="19">
        <v>42</v>
      </c>
      <c r="Z19" s="19">
        <v>14</v>
      </c>
      <c r="AA19" s="19">
        <v>59</v>
      </c>
      <c r="AB19" s="19">
        <v>6</v>
      </c>
      <c r="AC19" s="19">
        <v>54</v>
      </c>
      <c r="AD19" s="19">
        <v>2</v>
      </c>
      <c r="AE19" s="19">
        <v>55</v>
      </c>
      <c r="AF19" t="s" s="26"/>
      <c r="AG19" s="19">
        <v>88</v>
      </c>
      <c r="AH19" s="19">
        <v>36</v>
      </c>
    </row>
    <row r="20" ht="15" customHeight="1">
      <c r="A20" t="s" s="10">
        <v>701</v>
      </c>
      <c r="B20" t="s" s="10">
        <v>702</v>
      </c>
      <c r="C20" s="19">
        <v>56</v>
      </c>
      <c r="D20" s="19">
        <v>55</v>
      </c>
      <c r="E20" s="19">
        <v>55</v>
      </c>
      <c r="F20" s="19">
        <v>56</v>
      </c>
      <c r="G20" s="19">
        <v>56</v>
      </c>
      <c r="H20" s="19">
        <v>40</v>
      </c>
      <c r="I20" s="19">
        <v>42</v>
      </c>
      <c r="J20" s="19">
        <v>5</v>
      </c>
      <c r="K20" s="19">
        <v>31</v>
      </c>
      <c r="L20" s="19">
        <v>17</v>
      </c>
      <c r="M20" s="19">
        <v>22</v>
      </c>
      <c r="N20" s="19">
        <v>2</v>
      </c>
      <c r="O20" s="19">
        <v>46</v>
      </c>
      <c r="P20" s="19">
        <v>42</v>
      </c>
      <c r="Q20" s="19">
        <v>27</v>
      </c>
      <c r="R20" s="19">
        <v>10</v>
      </c>
      <c r="S20" s="19">
        <v>25</v>
      </c>
      <c r="T20" s="19">
        <v>18</v>
      </c>
      <c r="U20" s="19">
        <v>35</v>
      </c>
      <c r="V20" s="19">
        <v>21</v>
      </c>
      <c r="W20" s="19">
        <v>59</v>
      </c>
      <c r="X20" s="19">
        <v>38</v>
      </c>
      <c r="Y20" s="19">
        <v>57</v>
      </c>
      <c r="Z20" s="19">
        <v>45</v>
      </c>
      <c r="AA20" s="19">
        <v>70</v>
      </c>
      <c r="AB20" s="19">
        <v>27</v>
      </c>
      <c r="AC20" s="19">
        <v>80</v>
      </c>
      <c r="AD20" s="19">
        <v>29</v>
      </c>
      <c r="AE20" s="19">
        <v>90</v>
      </c>
      <c r="AF20" s="19">
        <v>16</v>
      </c>
      <c r="AG20" s="19">
        <v>107</v>
      </c>
      <c r="AH20" s="19">
        <v>72</v>
      </c>
    </row>
    <row r="21" ht="15" customHeight="1">
      <c r="A21" t="s" s="10">
        <v>703</v>
      </c>
      <c r="B21" t="s" s="10">
        <v>704</v>
      </c>
      <c r="C21" s="19">
        <v>55</v>
      </c>
      <c r="D21" s="19">
        <v>42</v>
      </c>
      <c r="E21" s="19">
        <v>57</v>
      </c>
      <c r="F21" s="19">
        <v>49</v>
      </c>
      <c r="G21" s="19">
        <v>58</v>
      </c>
      <c r="H21" s="19">
        <v>65</v>
      </c>
      <c r="I21" s="19">
        <v>68</v>
      </c>
      <c r="J21" s="19">
        <v>28</v>
      </c>
      <c r="K21" s="19">
        <v>67</v>
      </c>
      <c r="L21" s="19">
        <v>58</v>
      </c>
      <c r="M21" s="19">
        <v>56</v>
      </c>
      <c r="N21" s="19">
        <v>47</v>
      </c>
      <c r="O21" s="19">
        <v>64</v>
      </c>
      <c r="P21" s="19">
        <v>63</v>
      </c>
      <c r="Q21" s="19">
        <v>64</v>
      </c>
      <c r="R21" s="19">
        <v>49</v>
      </c>
      <c r="S21" s="19">
        <v>40</v>
      </c>
      <c r="T21" s="19">
        <v>33</v>
      </c>
      <c r="U21" s="19">
        <v>61</v>
      </c>
      <c r="V21" s="19">
        <v>52</v>
      </c>
      <c r="W21" s="19">
        <v>80</v>
      </c>
      <c r="X21" s="19">
        <v>58</v>
      </c>
      <c r="Y21" s="19">
        <v>108</v>
      </c>
      <c r="Z21" s="19">
        <v>83</v>
      </c>
      <c r="AA21" s="19">
        <v>116</v>
      </c>
      <c r="AB21" s="19">
        <v>61</v>
      </c>
      <c r="AC21" s="19">
        <v>118</v>
      </c>
      <c r="AD21" s="19">
        <v>61</v>
      </c>
      <c r="AE21" s="19">
        <v>130</v>
      </c>
      <c r="AF21" s="19">
        <v>52</v>
      </c>
      <c r="AG21" s="19">
        <v>125</v>
      </c>
      <c r="AH21" s="19">
        <v>76</v>
      </c>
    </row>
    <row r="22" ht="15" customHeight="1">
      <c r="A22" t="s" s="10">
        <v>705</v>
      </c>
      <c r="B22" t="s" s="10">
        <v>706</v>
      </c>
      <c r="C22" s="19">
        <v>54</v>
      </c>
      <c r="D22" s="19">
        <v>52</v>
      </c>
      <c r="E22" s="19">
        <v>56</v>
      </c>
      <c r="F22" s="19">
        <v>54</v>
      </c>
      <c r="G22" s="19">
        <v>61</v>
      </c>
      <c r="H22" s="19">
        <v>61</v>
      </c>
      <c r="I22" s="19">
        <v>47</v>
      </c>
      <c r="J22" s="19">
        <v>9</v>
      </c>
      <c r="K22" s="19">
        <v>58</v>
      </c>
      <c r="L22" s="19">
        <v>43</v>
      </c>
      <c r="M22" s="19">
        <v>76</v>
      </c>
      <c r="N22" s="19">
        <v>55</v>
      </c>
      <c r="O22" s="19">
        <v>75</v>
      </c>
      <c r="P22" s="19">
        <v>60</v>
      </c>
      <c r="Q22" s="19">
        <v>82</v>
      </c>
      <c r="R22" s="19">
        <v>61</v>
      </c>
      <c r="S22" s="19">
        <v>94</v>
      </c>
      <c r="T22" s="19">
        <v>77</v>
      </c>
      <c r="U22" s="19">
        <v>95</v>
      </c>
      <c r="V22" s="19">
        <v>79</v>
      </c>
      <c r="W22" s="19">
        <v>108</v>
      </c>
      <c r="X22" s="19">
        <v>71</v>
      </c>
      <c r="Y22" s="19">
        <v>92</v>
      </c>
      <c r="Z22" s="19">
        <v>62</v>
      </c>
      <c r="AA22" s="19">
        <v>56</v>
      </c>
      <c r="AB22" s="19">
        <v>5</v>
      </c>
      <c r="AC22" s="19">
        <v>56</v>
      </c>
      <c r="AD22" s="19">
        <v>4</v>
      </c>
      <c r="AE22" s="19">
        <v>57</v>
      </c>
      <c r="AF22" t="s" s="26"/>
      <c r="AG22" s="19">
        <v>69</v>
      </c>
      <c r="AH22" s="19">
        <v>10</v>
      </c>
    </row>
    <row r="23" ht="15" customHeight="1">
      <c r="A23" t="s" s="10">
        <v>707</v>
      </c>
      <c r="B23" t="s" s="10">
        <v>708</v>
      </c>
      <c r="C23" s="19">
        <v>53</v>
      </c>
      <c r="D23" s="19">
        <v>45</v>
      </c>
      <c r="E23" s="19">
        <v>50</v>
      </c>
      <c r="F23" s="19">
        <v>43</v>
      </c>
      <c r="G23" s="19">
        <v>50</v>
      </c>
      <c r="H23" s="19">
        <v>53</v>
      </c>
      <c r="I23" s="19">
        <v>63</v>
      </c>
      <c r="J23" s="19">
        <v>30</v>
      </c>
      <c r="K23" s="19">
        <v>62</v>
      </c>
      <c r="L23" s="19">
        <v>67</v>
      </c>
      <c r="M23" s="19">
        <v>43</v>
      </c>
      <c r="N23" s="19">
        <v>35</v>
      </c>
      <c r="O23" s="19">
        <v>37</v>
      </c>
      <c r="P23" s="19">
        <v>50</v>
      </c>
      <c r="Q23" s="19">
        <v>26</v>
      </c>
      <c r="R23" s="19">
        <v>8</v>
      </c>
      <c r="S23" s="19">
        <v>21</v>
      </c>
      <c r="T23" s="19">
        <v>20</v>
      </c>
      <c r="U23" s="19">
        <v>20</v>
      </c>
      <c r="V23" s="19">
        <v>5</v>
      </c>
      <c r="W23" s="19">
        <v>21</v>
      </c>
      <c r="X23" t="s" s="26"/>
      <c r="Y23" s="19">
        <v>17</v>
      </c>
      <c r="Z23" t="s" s="26"/>
      <c r="AA23" s="19">
        <v>28</v>
      </c>
      <c r="AB23" t="s" s="26"/>
      <c r="AC23" s="19">
        <v>21</v>
      </c>
      <c r="AD23" t="s" s="26"/>
      <c r="AE23" s="19">
        <v>28</v>
      </c>
      <c r="AF23" t="s" s="26"/>
      <c r="AG23" s="19">
        <v>25</v>
      </c>
      <c r="AH23" t="s" s="26"/>
    </row>
    <row r="24" ht="15" customHeight="1">
      <c r="A24" t="s" s="10">
        <v>709</v>
      </c>
      <c r="B24" t="s" s="10">
        <v>710</v>
      </c>
      <c r="C24" s="19">
        <v>52</v>
      </c>
      <c r="D24" s="19">
        <v>58</v>
      </c>
      <c r="E24" s="19">
        <v>60</v>
      </c>
      <c r="F24" s="19">
        <v>64</v>
      </c>
      <c r="G24" s="19">
        <v>60</v>
      </c>
      <c r="H24" s="19">
        <v>70</v>
      </c>
      <c r="I24" s="19">
        <v>69</v>
      </c>
      <c r="J24" s="19">
        <v>33</v>
      </c>
      <c r="K24" s="19">
        <v>73</v>
      </c>
      <c r="L24" s="19">
        <v>69</v>
      </c>
      <c r="M24" s="19">
        <v>82</v>
      </c>
      <c r="N24" s="19">
        <v>68</v>
      </c>
      <c r="O24" s="19">
        <v>84</v>
      </c>
      <c r="P24" s="19">
        <v>83</v>
      </c>
      <c r="Q24" s="19">
        <v>84</v>
      </c>
      <c r="R24" s="19">
        <v>71</v>
      </c>
      <c r="S24" s="19">
        <v>92</v>
      </c>
      <c r="T24" s="19">
        <v>88</v>
      </c>
      <c r="U24" s="19">
        <v>79</v>
      </c>
      <c r="V24" s="19">
        <v>62</v>
      </c>
      <c r="W24" s="19">
        <v>66</v>
      </c>
      <c r="X24" s="19">
        <v>32</v>
      </c>
      <c r="Y24" s="19">
        <v>59</v>
      </c>
      <c r="Z24" s="19">
        <v>32</v>
      </c>
      <c r="AA24" s="19">
        <v>46</v>
      </c>
      <c r="AB24" t="s" s="26"/>
      <c r="AC24" s="19">
        <v>52</v>
      </c>
      <c r="AD24" t="s" s="26"/>
      <c r="AE24" s="19">
        <v>64</v>
      </c>
      <c r="AF24" t="s" s="26"/>
      <c r="AG24" s="19">
        <v>67</v>
      </c>
      <c r="AH24" s="19">
        <v>12</v>
      </c>
    </row>
    <row r="25" ht="15" customHeight="1">
      <c r="A25" t="s" s="10">
        <v>711</v>
      </c>
      <c r="B25" t="s" s="10">
        <v>712</v>
      </c>
      <c r="C25" s="19">
        <v>51</v>
      </c>
      <c r="D25" s="19">
        <v>31</v>
      </c>
      <c r="E25" s="19">
        <v>63</v>
      </c>
      <c r="F25" s="19">
        <v>46</v>
      </c>
      <c r="G25" s="19">
        <v>66</v>
      </c>
      <c r="H25" s="19">
        <v>62</v>
      </c>
      <c r="I25" s="19">
        <v>77</v>
      </c>
      <c r="J25" s="19">
        <v>37</v>
      </c>
      <c r="K25" s="19">
        <v>79</v>
      </c>
      <c r="L25" s="19">
        <v>73</v>
      </c>
      <c r="M25" s="19">
        <v>72</v>
      </c>
      <c r="N25" s="19">
        <v>60</v>
      </c>
      <c r="O25" s="19">
        <v>74</v>
      </c>
      <c r="P25" s="19">
        <v>77</v>
      </c>
      <c r="Q25" s="19">
        <v>65</v>
      </c>
      <c r="R25" s="19">
        <v>48</v>
      </c>
      <c r="S25" s="19">
        <v>66</v>
      </c>
      <c r="T25" s="19">
        <v>58</v>
      </c>
      <c r="U25" s="19">
        <v>53</v>
      </c>
      <c r="V25" s="19">
        <v>32</v>
      </c>
      <c r="W25" s="19">
        <v>45</v>
      </c>
      <c r="X25" s="19">
        <v>15</v>
      </c>
      <c r="Y25" s="19">
        <v>50</v>
      </c>
      <c r="Z25" s="19">
        <v>28</v>
      </c>
      <c r="AA25" s="19">
        <v>67</v>
      </c>
      <c r="AB25" s="19">
        <v>19</v>
      </c>
      <c r="AC25" s="19">
        <v>31</v>
      </c>
      <c r="AD25" t="s" s="26"/>
      <c r="AE25" s="19">
        <v>33</v>
      </c>
      <c r="AF25" t="s" s="26"/>
      <c r="AG25" s="19">
        <v>16</v>
      </c>
      <c r="AH25" t="s" s="26"/>
    </row>
    <row r="26" ht="15" customHeight="1">
      <c r="A26" t="s" s="10">
        <v>713</v>
      </c>
      <c r="B26" t="s" s="10">
        <v>714</v>
      </c>
      <c r="C26" s="19">
        <v>50</v>
      </c>
      <c r="D26" s="19">
        <v>27</v>
      </c>
      <c r="E26" s="19">
        <v>51</v>
      </c>
      <c r="F26" s="19">
        <v>29</v>
      </c>
      <c r="G26" s="19">
        <v>65</v>
      </c>
      <c r="H26" s="19">
        <v>71</v>
      </c>
      <c r="I26" s="19">
        <v>80</v>
      </c>
      <c r="J26" s="19">
        <v>39</v>
      </c>
      <c r="K26" s="19">
        <v>76</v>
      </c>
      <c r="L26" s="19">
        <v>72</v>
      </c>
      <c r="M26" s="19">
        <v>80</v>
      </c>
      <c r="N26" s="19">
        <v>67</v>
      </c>
      <c r="O26" s="19">
        <v>78</v>
      </c>
      <c r="P26" s="19">
        <v>81</v>
      </c>
      <c r="Q26" s="19">
        <v>75</v>
      </c>
      <c r="R26" s="19">
        <v>69</v>
      </c>
      <c r="S26" s="19">
        <v>84</v>
      </c>
      <c r="T26" s="19">
        <v>98</v>
      </c>
      <c r="U26" s="19">
        <v>99</v>
      </c>
      <c r="V26" s="19">
        <v>100</v>
      </c>
      <c r="W26" s="19">
        <v>110</v>
      </c>
      <c r="X26" s="19">
        <v>90</v>
      </c>
      <c r="Y26" s="19">
        <v>117</v>
      </c>
      <c r="Z26" s="19">
        <v>100</v>
      </c>
      <c r="AA26" s="19">
        <v>118</v>
      </c>
      <c r="AB26" s="19">
        <v>74</v>
      </c>
      <c r="AC26" s="19">
        <v>115</v>
      </c>
      <c r="AD26" s="19">
        <v>71</v>
      </c>
      <c r="AE26" s="19">
        <v>125</v>
      </c>
      <c r="AF26" s="19">
        <v>55</v>
      </c>
      <c r="AG26" s="19">
        <v>105</v>
      </c>
      <c r="AH26" s="19">
        <v>56</v>
      </c>
    </row>
    <row r="27" ht="15" customHeight="1">
      <c r="A27" t="s" s="10">
        <v>715</v>
      </c>
      <c r="B27" t="s" s="10">
        <v>716</v>
      </c>
      <c r="C27" s="19">
        <v>49</v>
      </c>
      <c r="D27" s="19">
        <v>43</v>
      </c>
      <c r="E27" s="19">
        <v>34</v>
      </c>
      <c r="F27" s="19">
        <v>26</v>
      </c>
      <c r="G27" s="19">
        <v>26</v>
      </c>
      <c r="H27" s="19">
        <v>23</v>
      </c>
      <c r="I27" s="19">
        <v>71</v>
      </c>
      <c r="J27" s="19">
        <v>40</v>
      </c>
      <c r="K27" s="19">
        <v>61</v>
      </c>
      <c r="L27" s="19">
        <v>66</v>
      </c>
      <c r="M27" s="19">
        <v>63</v>
      </c>
      <c r="N27" s="19">
        <v>58</v>
      </c>
      <c r="O27" s="19">
        <v>26</v>
      </c>
      <c r="P27" s="19">
        <v>25</v>
      </c>
      <c r="Q27" s="19">
        <v>22</v>
      </c>
      <c r="R27" s="19">
        <v>3</v>
      </c>
      <c r="S27" s="19">
        <v>7</v>
      </c>
      <c r="T27" t="s" s="26"/>
      <c r="U27" s="19">
        <v>15</v>
      </c>
      <c r="V27" t="s" s="26"/>
      <c r="W27" s="19">
        <v>43</v>
      </c>
      <c r="X27" s="19">
        <v>21</v>
      </c>
      <c r="Y27" s="19">
        <v>16</v>
      </c>
      <c r="Z27" t="s" s="26"/>
      <c r="AA27" s="19">
        <v>41</v>
      </c>
      <c r="AB27" t="s" s="26"/>
      <c r="AC27" s="19">
        <v>30</v>
      </c>
      <c r="AD27" t="s" s="26"/>
      <c r="AE27" s="19">
        <v>67</v>
      </c>
      <c r="AF27" t="s" s="26"/>
      <c r="AG27" s="19">
        <v>23</v>
      </c>
      <c r="AH27" t="s" s="26"/>
    </row>
    <row r="28" ht="15" customHeight="1">
      <c r="A28" t="s" s="10">
        <v>717</v>
      </c>
      <c r="B28" t="s" s="10">
        <v>718</v>
      </c>
      <c r="C28" s="19">
        <v>48</v>
      </c>
      <c r="D28" s="19">
        <v>36</v>
      </c>
      <c r="E28" s="19">
        <v>42</v>
      </c>
      <c r="F28" s="19">
        <v>35</v>
      </c>
      <c r="G28" s="19">
        <v>49</v>
      </c>
      <c r="H28" s="19">
        <v>22</v>
      </c>
      <c r="I28" s="19">
        <v>33</v>
      </c>
      <c r="J28" t="s" s="26"/>
      <c r="K28" s="19">
        <v>47</v>
      </c>
      <c r="L28" s="19">
        <v>35</v>
      </c>
      <c r="M28" s="19">
        <v>38</v>
      </c>
      <c r="N28" s="19">
        <v>13</v>
      </c>
      <c r="O28" s="19">
        <v>44</v>
      </c>
      <c r="P28" s="19">
        <v>21</v>
      </c>
      <c r="Q28" s="19">
        <v>41</v>
      </c>
      <c r="R28" s="19">
        <v>19</v>
      </c>
      <c r="S28" s="19">
        <v>56</v>
      </c>
      <c r="T28" s="19">
        <v>45</v>
      </c>
      <c r="U28" s="19">
        <v>46</v>
      </c>
      <c r="V28" s="19">
        <v>27</v>
      </c>
      <c r="W28" s="19">
        <v>39</v>
      </c>
      <c r="X28" s="19">
        <v>8</v>
      </c>
      <c r="Y28" s="19">
        <v>45</v>
      </c>
      <c r="Z28" s="19">
        <v>21</v>
      </c>
      <c r="AA28" s="19">
        <v>39</v>
      </c>
      <c r="AB28" t="s" s="26"/>
      <c r="AC28" s="19">
        <v>48</v>
      </c>
      <c r="AD28" t="s" s="26"/>
      <c r="AE28" s="19">
        <v>56</v>
      </c>
      <c r="AF28" t="s" s="26"/>
      <c r="AG28" s="19">
        <v>68</v>
      </c>
      <c r="AH28" s="19">
        <v>17</v>
      </c>
    </row>
    <row r="29" ht="15" customHeight="1">
      <c r="A29" t="s" s="10">
        <v>719</v>
      </c>
      <c r="B29" t="s" s="10">
        <v>720</v>
      </c>
      <c r="C29" s="19">
        <v>47</v>
      </c>
      <c r="D29" s="19">
        <v>28</v>
      </c>
      <c r="E29" s="19">
        <v>35</v>
      </c>
      <c r="F29" s="19">
        <v>19</v>
      </c>
      <c r="G29" s="19">
        <v>48</v>
      </c>
      <c r="H29" s="19">
        <v>27</v>
      </c>
      <c r="I29" s="19">
        <v>31</v>
      </c>
      <c r="J29" t="s" s="26"/>
      <c r="K29" s="19">
        <v>54</v>
      </c>
      <c r="L29" s="19">
        <v>47</v>
      </c>
      <c r="M29" s="19">
        <v>41</v>
      </c>
      <c r="N29" s="19">
        <v>16</v>
      </c>
      <c r="O29" s="19">
        <v>50</v>
      </c>
      <c r="P29" s="19">
        <v>30</v>
      </c>
      <c r="Q29" s="19">
        <v>31</v>
      </c>
      <c r="R29" s="19">
        <v>12</v>
      </c>
      <c r="S29" s="19">
        <v>49</v>
      </c>
      <c r="T29" s="19">
        <v>39</v>
      </c>
      <c r="U29" s="19">
        <v>38</v>
      </c>
      <c r="V29" s="19">
        <v>18</v>
      </c>
      <c r="W29" s="19">
        <v>17</v>
      </c>
      <c r="X29" t="s" s="26"/>
      <c r="Y29" s="19">
        <v>26</v>
      </c>
      <c r="Z29" s="19">
        <v>3</v>
      </c>
      <c r="AA29" s="19">
        <v>29</v>
      </c>
      <c r="AB29" t="s" s="26"/>
      <c r="AC29" s="19">
        <v>32</v>
      </c>
      <c r="AD29" t="s" s="26"/>
      <c r="AE29" s="19">
        <v>43</v>
      </c>
      <c r="AF29" t="s" s="26"/>
      <c r="AG29" s="19">
        <v>56</v>
      </c>
      <c r="AH29" s="19">
        <v>1</v>
      </c>
    </row>
    <row r="30" ht="15" customHeight="1">
      <c r="A30" t="s" s="10">
        <v>721</v>
      </c>
      <c r="B30" t="s" s="10">
        <v>722</v>
      </c>
      <c r="C30" s="19">
        <v>46</v>
      </c>
      <c r="D30" s="19">
        <v>37</v>
      </c>
      <c r="E30" s="19">
        <v>43</v>
      </c>
      <c r="F30" s="19">
        <v>37</v>
      </c>
      <c r="G30" s="19">
        <v>19</v>
      </c>
      <c r="H30" s="19">
        <v>39</v>
      </c>
      <c r="I30" s="19">
        <v>49</v>
      </c>
      <c r="J30" s="19">
        <v>16</v>
      </c>
      <c r="K30" s="19">
        <v>25</v>
      </c>
      <c r="L30" s="19">
        <v>15</v>
      </c>
      <c r="M30" s="19">
        <v>35</v>
      </c>
      <c r="N30" s="19">
        <v>20</v>
      </c>
      <c r="O30" s="19">
        <v>22</v>
      </c>
      <c r="P30" s="19">
        <v>14</v>
      </c>
      <c r="Q30" s="19">
        <v>56</v>
      </c>
      <c r="R30" s="19">
        <v>44</v>
      </c>
      <c r="S30" s="19">
        <v>27</v>
      </c>
      <c r="T30" s="19">
        <v>26</v>
      </c>
      <c r="U30" s="19">
        <v>27</v>
      </c>
      <c r="V30" s="19">
        <v>20</v>
      </c>
      <c r="W30" s="19">
        <v>84</v>
      </c>
      <c r="X30" s="19">
        <v>77</v>
      </c>
      <c r="Y30" s="19">
        <v>106</v>
      </c>
      <c r="Z30" s="19">
        <v>89</v>
      </c>
      <c r="AA30" s="19">
        <v>114</v>
      </c>
      <c r="AB30" s="19">
        <v>68</v>
      </c>
      <c r="AC30" s="19">
        <v>116</v>
      </c>
      <c r="AD30" s="19">
        <v>68</v>
      </c>
      <c r="AE30" s="19">
        <v>120</v>
      </c>
      <c r="AF30" s="19">
        <v>45</v>
      </c>
      <c r="AG30" s="19">
        <v>112</v>
      </c>
      <c r="AH30" s="19">
        <v>55</v>
      </c>
    </row>
    <row r="31" ht="15" customHeight="1">
      <c r="A31" t="s" s="10">
        <v>723</v>
      </c>
      <c r="B31" t="s" s="10">
        <v>724</v>
      </c>
      <c r="C31" s="19">
        <v>45</v>
      </c>
      <c r="D31" s="19">
        <v>48</v>
      </c>
      <c r="E31" s="19">
        <v>47</v>
      </c>
      <c r="F31" s="19">
        <v>52</v>
      </c>
      <c r="G31" s="19">
        <v>52</v>
      </c>
      <c r="H31" s="19">
        <v>48</v>
      </c>
      <c r="I31" s="19">
        <v>57</v>
      </c>
      <c r="J31" s="19">
        <v>20</v>
      </c>
      <c r="K31" s="19">
        <v>32</v>
      </c>
      <c r="L31" s="19">
        <v>33</v>
      </c>
      <c r="M31" s="19">
        <v>39</v>
      </c>
      <c r="N31" s="19">
        <v>25</v>
      </c>
      <c r="O31" s="19">
        <v>27</v>
      </c>
      <c r="P31" s="19">
        <v>27</v>
      </c>
      <c r="Q31" s="19">
        <v>33</v>
      </c>
      <c r="R31" s="19">
        <v>24</v>
      </c>
      <c r="S31" s="19">
        <v>8</v>
      </c>
      <c r="T31" t="s" s="26"/>
      <c r="U31" s="19">
        <v>21</v>
      </c>
      <c r="V31" s="19">
        <v>8</v>
      </c>
      <c r="W31" s="19">
        <v>29</v>
      </c>
      <c r="X31" t="s" s="26"/>
      <c r="Y31" s="19">
        <v>40</v>
      </c>
      <c r="Z31" s="19">
        <v>25</v>
      </c>
      <c r="AA31" s="19">
        <v>60</v>
      </c>
      <c r="AB31" s="19">
        <v>12</v>
      </c>
      <c r="AC31" s="19">
        <v>67</v>
      </c>
      <c r="AD31" s="19">
        <v>24</v>
      </c>
      <c r="AE31" s="19">
        <v>69</v>
      </c>
      <c r="AF31" t="s" s="26"/>
      <c r="AG31" s="19">
        <v>77</v>
      </c>
      <c r="AH31" s="19">
        <v>40</v>
      </c>
    </row>
    <row r="32" ht="15" customHeight="1">
      <c r="A32" t="s" s="10">
        <v>725</v>
      </c>
      <c r="B32" t="s" s="10">
        <v>726</v>
      </c>
      <c r="C32" s="19">
        <v>44</v>
      </c>
      <c r="D32" s="19">
        <v>21</v>
      </c>
      <c r="E32" s="19">
        <v>32</v>
      </c>
      <c r="F32" s="19">
        <v>14</v>
      </c>
      <c r="G32" s="19">
        <v>13</v>
      </c>
      <c r="H32" s="19">
        <v>6</v>
      </c>
      <c r="I32" s="19">
        <v>30</v>
      </c>
      <c r="J32" t="s" s="26"/>
      <c r="K32" s="19">
        <v>21</v>
      </c>
      <c r="L32" s="19">
        <v>8</v>
      </c>
      <c r="M32" s="19">
        <v>12</v>
      </c>
      <c r="N32" t="s" s="26"/>
      <c r="O32" s="19">
        <v>12</v>
      </c>
      <c r="P32" s="19">
        <v>3</v>
      </c>
      <c r="Q32" s="19">
        <v>10</v>
      </c>
      <c r="R32" t="s" s="26"/>
      <c r="S32" s="19">
        <v>15</v>
      </c>
      <c r="T32" s="19">
        <v>15</v>
      </c>
      <c r="U32" s="19">
        <v>9</v>
      </c>
      <c r="V32" t="s" s="26"/>
      <c r="W32" s="19">
        <v>18</v>
      </c>
      <c r="X32" t="s" s="26"/>
      <c r="Y32" s="19">
        <v>21</v>
      </c>
      <c r="Z32" t="s" s="26"/>
      <c r="AA32" s="19">
        <v>18</v>
      </c>
      <c r="AB32" t="s" s="26"/>
      <c r="AC32" s="19">
        <v>16</v>
      </c>
      <c r="AD32" t="s" s="26"/>
      <c r="AE32" s="19">
        <v>24</v>
      </c>
      <c r="AF32" t="s" s="26"/>
      <c r="AG32" s="19">
        <v>11</v>
      </c>
      <c r="AH32" t="s" s="26"/>
    </row>
    <row r="33" ht="15" customHeight="1">
      <c r="A33" t="s" s="10">
        <v>727</v>
      </c>
      <c r="B33" t="s" s="10">
        <v>728</v>
      </c>
      <c r="C33" s="19">
        <v>43</v>
      </c>
      <c r="D33" s="19">
        <v>40</v>
      </c>
      <c r="E33" s="19">
        <v>46</v>
      </c>
      <c r="F33" s="19">
        <v>50</v>
      </c>
      <c r="G33" s="19">
        <v>41</v>
      </c>
      <c r="H33" s="19">
        <v>54</v>
      </c>
      <c r="I33" s="19">
        <v>55</v>
      </c>
      <c r="J33" s="19">
        <v>19</v>
      </c>
      <c r="K33" s="19">
        <v>37</v>
      </c>
      <c r="L33" s="19">
        <v>49</v>
      </c>
      <c r="M33" s="19">
        <v>46</v>
      </c>
      <c r="N33" s="19">
        <v>39</v>
      </c>
      <c r="O33" s="19">
        <v>39</v>
      </c>
      <c r="P33" s="19">
        <v>49</v>
      </c>
      <c r="Q33" s="19">
        <v>28</v>
      </c>
      <c r="R33" s="19">
        <v>16</v>
      </c>
      <c r="S33" s="19">
        <v>18</v>
      </c>
      <c r="T33" s="19">
        <v>10</v>
      </c>
      <c r="U33" s="19">
        <v>45</v>
      </c>
      <c r="V33" s="19">
        <v>38</v>
      </c>
      <c r="W33" s="19">
        <v>63</v>
      </c>
      <c r="X33" s="19">
        <v>50</v>
      </c>
      <c r="Y33" s="19">
        <v>49</v>
      </c>
      <c r="Z33" s="19">
        <v>31</v>
      </c>
      <c r="AA33" s="19">
        <v>54</v>
      </c>
      <c r="AB33" s="19">
        <v>4</v>
      </c>
      <c r="AC33" s="19">
        <v>47</v>
      </c>
      <c r="AD33" t="s" s="26"/>
      <c r="AE33" s="19">
        <v>54</v>
      </c>
      <c r="AF33" t="s" s="26"/>
      <c r="AG33" s="19">
        <v>36</v>
      </c>
      <c r="AH33" t="s" s="26"/>
    </row>
    <row r="34" ht="15" customHeight="1">
      <c r="A34" t="s" s="10">
        <v>729</v>
      </c>
      <c r="B34" t="s" s="10">
        <v>730</v>
      </c>
      <c r="C34" s="19">
        <v>42</v>
      </c>
      <c r="D34" s="19">
        <v>25</v>
      </c>
      <c r="E34" s="19">
        <v>49</v>
      </c>
      <c r="F34" s="19">
        <v>38</v>
      </c>
      <c r="G34" s="19">
        <v>54</v>
      </c>
      <c r="H34" s="19">
        <v>31</v>
      </c>
      <c r="I34" s="19">
        <v>24</v>
      </c>
      <c r="J34" t="s" s="26"/>
      <c r="K34" s="19">
        <v>50</v>
      </c>
      <c r="L34" s="19">
        <v>26</v>
      </c>
      <c r="M34" s="19">
        <v>57</v>
      </c>
      <c r="N34" s="19">
        <v>33</v>
      </c>
      <c r="O34" s="19">
        <v>67</v>
      </c>
      <c r="P34" s="19">
        <v>45</v>
      </c>
      <c r="Q34" s="19">
        <v>67</v>
      </c>
      <c r="R34" s="19">
        <v>36</v>
      </c>
      <c r="S34" s="19">
        <v>82</v>
      </c>
      <c r="T34" s="19">
        <v>66</v>
      </c>
      <c r="U34" s="19">
        <v>89</v>
      </c>
      <c r="V34" s="19">
        <v>65</v>
      </c>
      <c r="W34" s="19">
        <v>78</v>
      </c>
      <c r="X34" s="19">
        <v>43</v>
      </c>
      <c r="Y34" s="19">
        <v>70</v>
      </c>
      <c r="Z34" s="19">
        <v>44</v>
      </c>
      <c r="AA34" s="19">
        <v>65</v>
      </c>
      <c r="AB34" s="19">
        <v>14</v>
      </c>
      <c r="AC34" s="19">
        <v>60</v>
      </c>
      <c r="AD34" s="19">
        <v>11</v>
      </c>
      <c r="AE34" s="19">
        <v>60</v>
      </c>
      <c r="AF34" t="s" s="26"/>
      <c r="AG34" s="19">
        <v>86</v>
      </c>
      <c r="AH34" s="19">
        <v>41</v>
      </c>
    </row>
    <row r="35" ht="15" customHeight="1">
      <c r="A35" t="s" s="10">
        <v>731</v>
      </c>
      <c r="B35" t="s" s="10">
        <v>732</v>
      </c>
      <c r="C35" s="19">
        <v>41</v>
      </c>
      <c r="D35" s="19">
        <v>50</v>
      </c>
      <c r="E35" s="19">
        <v>39</v>
      </c>
      <c r="F35" s="19">
        <v>53</v>
      </c>
      <c r="G35" s="19">
        <v>42</v>
      </c>
      <c r="H35" s="19">
        <v>46</v>
      </c>
      <c r="I35" s="19">
        <v>43</v>
      </c>
      <c r="J35" s="19">
        <v>6</v>
      </c>
      <c r="K35" s="19">
        <v>33</v>
      </c>
      <c r="L35" s="19">
        <v>30</v>
      </c>
      <c r="M35" s="19">
        <v>45</v>
      </c>
      <c r="N35" s="19">
        <v>29</v>
      </c>
      <c r="O35" s="19">
        <v>49</v>
      </c>
      <c r="P35" s="19">
        <v>54</v>
      </c>
      <c r="Q35" s="19">
        <v>49</v>
      </c>
      <c r="R35" s="19">
        <v>37</v>
      </c>
      <c r="S35" s="19">
        <v>52</v>
      </c>
      <c r="T35" s="19">
        <v>65</v>
      </c>
      <c r="U35" s="19">
        <v>54</v>
      </c>
      <c r="V35" s="19">
        <v>55</v>
      </c>
      <c r="W35" s="19">
        <v>50</v>
      </c>
      <c r="X35" s="19">
        <v>26</v>
      </c>
      <c r="Y35" s="19">
        <v>39</v>
      </c>
      <c r="Z35" s="19">
        <v>22</v>
      </c>
      <c r="AA35" s="19">
        <v>42</v>
      </c>
      <c r="AB35" t="s" s="26"/>
      <c r="AC35" s="19">
        <v>45</v>
      </c>
      <c r="AD35" t="s" s="26"/>
      <c r="AE35" s="19">
        <v>51</v>
      </c>
      <c r="AF35" t="s" s="26"/>
      <c r="AG35" s="19">
        <v>55</v>
      </c>
      <c r="AH35" s="19">
        <v>2</v>
      </c>
    </row>
    <row r="36" ht="15" customHeight="1">
      <c r="A36" t="s" s="10">
        <v>733</v>
      </c>
      <c r="B36" t="s" s="10">
        <v>734</v>
      </c>
      <c r="C36" s="19">
        <v>40</v>
      </c>
      <c r="D36" s="19">
        <v>49</v>
      </c>
      <c r="E36" s="19">
        <v>25</v>
      </c>
      <c r="F36" s="19">
        <v>34</v>
      </c>
      <c r="G36" s="19">
        <v>22</v>
      </c>
      <c r="H36" s="19">
        <v>68</v>
      </c>
      <c r="I36" s="19">
        <v>46</v>
      </c>
      <c r="J36" s="19">
        <v>13</v>
      </c>
      <c r="K36" s="19">
        <v>40</v>
      </c>
      <c r="L36" s="19">
        <v>53</v>
      </c>
      <c r="M36" s="19">
        <v>48</v>
      </c>
      <c r="N36" s="19">
        <v>49</v>
      </c>
      <c r="O36" s="19">
        <v>55</v>
      </c>
      <c r="P36" s="19">
        <v>76</v>
      </c>
      <c r="Q36" s="19">
        <v>68</v>
      </c>
      <c r="R36" s="19">
        <v>78</v>
      </c>
      <c r="S36" s="19">
        <v>71</v>
      </c>
      <c r="T36" s="19">
        <v>101</v>
      </c>
      <c r="U36" s="19">
        <v>77</v>
      </c>
      <c r="V36" s="19">
        <v>97</v>
      </c>
      <c r="W36" s="19">
        <v>82</v>
      </c>
      <c r="X36" s="19">
        <v>84</v>
      </c>
      <c r="Y36" s="19">
        <v>88</v>
      </c>
      <c r="Z36" s="19">
        <v>93</v>
      </c>
      <c r="AA36" s="19">
        <v>94</v>
      </c>
      <c r="AB36" s="19">
        <v>56</v>
      </c>
      <c r="AC36" s="19">
        <v>103</v>
      </c>
      <c r="AD36" s="19">
        <v>64</v>
      </c>
      <c r="AE36" s="19">
        <v>108</v>
      </c>
      <c r="AF36" s="19">
        <v>46</v>
      </c>
      <c r="AG36" s="19">
        <v>104</v>
      </c>
      <c r="AH36" s="19">
        <v>71</v>
      </c>
    </row>
    <row r="37" ht="15" customHeight="1">
      <c r="A37" t="s" s="10">
        <v>735</v>
      </c>
      <c r="B37" t="s" s="10">
        <v>736</v>
      </c>
      <c r="C37" s="19">
        <v>39</v>
      </c>
      <c r="D37" s="19">
        <v>3</v>
      </c>
      <c r="E37" s="19">
        <v>54</v>
      </c>
      <c r="F37" s="19">
        <v>6</v>
      </c>
      <c r="G37" s="19">
        <v>72</v>
      </c>
      <c r="H37" s="19">
        <v>36</v>
      </c>
      <c r="I37" s="19">
        <v>81</v>
      </c>
      <c r="J37" s="19">
        <v>22</v>
      </c>
      <c r="K37" s="19">
        <v>84</v>
      </c>
      <c r="L37" s="19">
        <v>55</v>
      </c>
      <c r="M37" s="19">
        <v>90</v>
      </c>
      <c r="N37" s="19">
        <v>69</v>
      </c>
      <c r="O37" s="19">
        <v>93</v>
      </c>
      <c r="P37" s="19">
        <v>78</v>
      </c>
      <c r="Q37" s="19">
        <v>98</v>
      </c>
      <c r="R37" s="19">
        <v>75</v>
      </c>
      <c r="S37" s="19">
        <v>100</v>
      </c>
      <c r="T37" s="19">
        <v>60</v>
      </c>
      <c r="U37" s="19">
        <v>109</v>
      </c>
      <c r="V37" s="19">
        <v>78</v>
      </c>
      <c r="W37" s="19">
        <v>114</v>
      </c>
      <c r="X37" s="19">
        <v>57</v>
      </c>
      <c r="Y37" s="19">
        <v>115</v>
      </c>
      <c r="Z37" s="19">
        <v>57</v>
      </c>
      <c r="AA37" s="19">
        <v>97</v>
      </c>
      <c r="AB37" s="19">
        <v>24</v>
      </c>
      <c r="AC37" s="19">
        <v>64</v>
      </c>
      <c r="AD37" s="19">
        <v>8</v>
      </c>
      <c r="AE37" s="19">
        <v>118</v>
      </c>
      <c r="AF37" s="19">
        <v>31</v>
      </c>
      <c r="AG37" s="19">
        <v>117</v>
      </c>
      <c r="AH37" s="19">
        <v>42</v>
      </c>
    </row>
    <row r="38" ht="15" customHeight="1">
      <c r="A38" t="s" s="10">
        <v>737</v>
      </c>
      <c r="B38" t="s" s="10">
        <v>738</v>
      </c>
      <c r="C38" s="19">
        <v>38</v>
      </c>
      <c r="D38" s="19">
        <v>9</v>
      </c>
      <c r="E38" s="19">
        <v>48</v>
      </c>
      <c r="F38" s="19">
        <v>22</v>
      </c>
      <c r="G38" s="19">
        <v>51</v>
      </c>
      <c r="H38" s="19">
        <v>4</v>
      </c>
      <c r="I38" s="19">
        <v>7</v>
      </c>
      <c r="J38" t="s" s="26"/>
      <c r="K38" s="19">
        <v>11</v>
      </c>
      <c r="L38" t="s" s="26"/>
      <c r="M38" s="19">
        <v>9</v>
      </c>
      <c r="N38" t="s" s="26"/>
      <c r="O38" s="19">
        <v>7</v>
      </c>
      <c r="P38" t="s" s="26"/>
      <c r="Q38" s="19">
        <v>5</v>
      </c>
      <c r="R38" t="s" s="26"/>
      <c r="S38" s="19">
        <v>5</v>
      </c>
      <c r="T38" t="s" s="26"/>
      <c r="U38" s="19">
        <v>6</v>
      </c>
      <c r="V38" t="s" s="26"/>
      <c r="W38" s="19">
        <v>16</v>
      </c>
      <c r="X38" t="s" s="26"/>
      <c r="Y38" s="19">
        <v>8</v>
      </c>
      <c r="Z38" t="s" s="26"/>
      <c r="AA38" s="19">
        <v>16</v>
      </c>
      <c r="AB38" t="s" s="26"/>
      <c r="AC38" s="19">
        <v>17</v>
      </c>
      <c r="AD38" t="s" s="26"/>
      <c r="AE38" s="19">
        <v>21</v>
      </c>
      <c r="AF38" t="s" s="26"/>
      <c r="AG38" s="19">
        <v>24</v>
      </c>
      <c r="AH38" t="s" s="26"/>
    </row>
    <row r="39" ht="15" customHeight="1">
      <c r="A39" t="s" s="10">
        <v>739</v>
      </c>
      <c r="B39" t="s" s="10">
        <v>740</v>
      </c>
      <c r="C39" s="19">
        <v>37</v>
      </c>
      <c r="D39" s="19">
        <v>35</v>
      </c>
      <c r="E39" s="19">
        <v>44</v>
      </c>
      <c r="F39" s="19">
        <v>45</v>
      </c>
      <c r="G39" s="19">
        <v>43</v>
      </c>
      <c r="H39" s="19">
        <v>21</v>
      </c>
      <c r="I39" s="19">
        <v>25</v>
      </c>
      <c r="J39" t="s" s="26"/>
      <c r="K39" s="19">
        <v>43</v>
      </c>
      <c r="L39" s="19">
        <v>27</v>
      </c>
      <c r="M39" s="19">
        <v>47</v>
      </c>
      <c r="N39" s="19">
        <v>26</v>
      </c>
      <c r="O39" s="19">
        <v>51</v>
      </c>
      <c r="P39" s="19">
        <v>38</v>
      </c>
      <c r="Q39" s="19">
        <v>50</v>
      </c>
      <c r="R39" s="19">
        <v>26</v>
      </c>
      <c r="S39" s="19">
        <v>50</v>
      </c>
      <c r="T39" s="19">
        <v>41</v>
      </c>
      <c r="U39" s="19">
        <v>65</v>
      </c>
      <c r="V39" s="19">
        <v>54</v>
      </c>
      <c r="W39" s="19">
        <v>73</v>
      </c>
      <c r="X39" s="19">
        <v>49</v>
      </c>
      <c r="Y39" s="19">
        <v>65</v>
      </c>
      <c r="Z39" s="19">
        <v>47</v>
      </c>
      <c r="AA39" s="19">
        <v>78</v>
      </c>
      <c r="AB39" s="19">
        <v>26</v>
      </c>
      <c r="AC39" s="19">
        <v>71</v>
      </c>
      <c r="AD39" s="19">
        <v>20</v>
      </c>
      <c r="AE39" s="19">
        <v>80</v>
      </c>
      <c r="AF39" s="19">
        <v>4</v>
      </c>
      <c r="AG39" s="19">
        <v>100</v>
      </c>
      <c r="AH39" s="19">
        <v>66</v>
      </c>
    </row>
    <row r="40" ht="15" customHeight="1">
      <c r="A40" t="s" s="10">
        <v>741</v>
      </c>
      <c r="B40" t="s" s="10">
        <v>742</v>
      </c>
      <c r="C40" s="19">
        <v>36</v>
      </c>
      <c r="D40" s="19">
        <v>29</v>
      </c>
      <c r="E40" s="19">
        <v>36</v>
      </c>
      <c r="F40" s="19">
        <v>30</v>
      </c>
      <c r="G40" s="19">
        <v>34</v>
      </c>
      <c r="H40" s="19">
        <v>10</v>
      </c>
      <c r="I40" s="19">
        <v>13</v>
      </c>
      <c r="J40" t="s" s="26"/>
      <c r="K40" s="19">
        <v>30</v>
      </c>
      <c r="L40" s="19">
        <v>7</v>
      </c>
      <c r="M40" s="19">
        <v>20</v>
      </c>
      <c r="N40" t="s" s="26"/>
      <c r="O40" s="19">
        <v>21</v>
      </c>
      <c r="P40" s="19">
        <v>8</v>
      </c>
      <c r="Q40" s="19">
        <v>19</v>
      </c>
      <c r="R40" t="s" s="26"/>
      <c r="S40" s="19">
        <v>17</v>
      </c>
      <c r="T40" s="19">
        <v>4</v>
      </c>
      <c r="U40" s="19">
        <v>37</v>
      </c>
      <c r="V40" s="19">
        <v>12</v>
      </c>
      <c r="W40" s="19">
        <v>60</v>
      </c>
      <c r="X40" s="19">
        <v>28</v>
      </c>
      <c r="Y40" s="19">
        <v>72</v>
      </c>
      <c r="Z40" s="19">
        <v>49</v>
      </c>
      <c r="AA40" s="19">
        <v>101</v>
      </c>
      <c r="AB40" s="19">
        <v>44</v>
      </c>
      <c r="AC40" s="19">
        <v>99</v>
      </c>
      <c r="AD40" s="19">
        <v>41</v>
      </c>
      <c r="AE40" s="19">
        <v>101</v>
      </c>
      <c r="AF40" s="19">
        <v>24</v>
      </c>
      <c r="AG40" s="19">
        <v>116</v>
      </c>
      <c r="AH40" s="19">
        <v>77</v>
      </c>
    </row>
    <row r="41" ht="15" customHeight="1">
      <c r="A41" t="s" s="10">
        <v>743</v>
      </c>
      <c r="B41" t="s" s="10">
        <v>744</v>
      </c>
      <c r="C41" s="19">
        <v>35</v>
      </c>
      <c r="D41" s="19">
        <v>41</v>
      </c>
      <c r="E41" s="19">
        <v>31</v>
      </c>
      <c r="F41" s="19">
        <v>40</v>
      </c>
      <c r="G41" s="19">
        <v>27</v>
      </c>
      <c r="H41" s="19">
        <v>42</v>
      </c>
      <c r="I41" s="19">
        <v>22</v>
      </c>
      <c r="J41" t="s" s="26"/>
      <c r="K41" s="19">
        <v>18</v>
      </c>
      <c r="L41" s="19">
        <v>6</v>
      </c>
      <c r="M41" s="19">
        <v>36</v>
      </c>
      <c r="N41" s="19">
        <v>19</v>
      </c>
      <c r="O41" s="19">
        <v>34</v>
      </c>
      <c r="P41" s="19">
        <v>34</v>
      </c>
      <c r="Q41" s="19">
        <v>52</v>
      </c>
      <c r="R41" s="19">
        <v>42</v>
      </c>
      <c r="S41" s="19">
        <v>37</v>
      </c>
      <c r="T41" s="19">
        <v>47</v>
      </c>
      <c r="U41" s="19">
        <v>48</v>
      </c>
      <c r="V41" s="19">
        <v>46</v>
      </c>
      <c r="W41" s="19">
        <v>70</v>
      </c>
      <c r="X41" s="19">
        <v>59</v>
      </c>
      <c r="Y41" s="19">
        <v>79</v>
      </c>
      <c r="Z41" s="19">
        <v>73</v>
      </c>
      <c r="AA41" s="19">
        <v>88</v>
      </c>
      <c r="AB41" s="19">
        <v>45</v>
      </c>
      <c r="AC41" s="19">
        <v>92</v>
      </c>
      <c r="AD41" s="19">
        <v>46</v>
      </c>
      <c r="AE41" s="19">
        <v>95</v>
      </c>
      <c r="AF41" s="19">
        <v>28</v>
      </c>
      <c r="AG41" s="19">
        <v>98</v>
      </c>
      <c r="AH41" s="19">
        <v>63</v>
      </c>
    </row>
    <row r="42" ht="15" customHeight="1">
      <c r="A42" t="s" s="10">
        <v>745</v>
      </c>
      <c r="B42" t="s" s="10">
        <v>746</v>
      </c>
      <c r="C42" s="19">
        <v>34</v>
      </c>
      <c r="D42" s="19">
        <v>15</v>
      </c>
      <c r="E42" s="19">
        <v>26</v>
      </c>
      <c r="F42" s="19">
        <v>13</v>
      </c>
      <c r="G42" s="19">
        <v>24</v>
      </c>
      <c r="H42" s="19">
        <v>13</v>
      </c>
      <c r="I42" s="19">
        <v>45</v>
      </c>
      <c r="J42" s="19">
        <v>7</v>
      </c>
      <c r="K42" s="19">
        <v>28</v>
      </c>
      <c r="L42" s="19">
        <v>10</v>
      </c>
      <c r="M42" s="19">
        <v>33</v>
      </c>
      <c r="N42" s="19">
        <v>10</v>
      </c>
      <c r="O42" s="19">
        <v>31</v>
      </c>
      <c r="P42" s="19">
        <v>16</v>
      </c>
      <c r="Q42" s="19">
        <v>39</v>
      </c>
      <c r="R42" s="19">
        <v>20</v>
      </c>
      <c r="S42" s="19">
        <v>53</v>
      </c>
      <c r="T42" s="19">
        <v>51</v>
      </c>
      <c r="U42" s="19">
        <v>56</v>
      </c>
      <c r="V42" s="19">
        <v>57</v>
      </c>
      <c r="W42" s="19">
        <v>41</v>
      </c>
      <c r="X42" s="19">
        <v>17</v>
      </c>
      <c r="Y42" s="19">
        <v>35</v>
      </c>
      <c r="Z42" s="19">
        <v>20</v>
      </c>
      <c r="AA42" s="19">
        <v>49</v>
      </c>
      <c r="AB42" t="s" s="26"/>
      <c r="AC42" s="19">
        <v>57</v>
      </c>
      <c r="AD42" s="19">
        <v>10</v>
      </c>
      <c r="AE42" s="19">
        <v>63</v>
      </c>
      <c r="AF42" t="s" s="26"/>
      <c r="AG42" s="19">
        <v>46</v>
      </c>
      <c r="AH42" t="s" s="26"/>
    </row>
    <row r="43" ht="15" customHeight="1">
      <c r="A43" t="s" s="10">
        <v>747</v>
      </c>
      <c r="B43" t="s" s="10">
        <v>748</v>
      </c>
      <c r="C43" s="19">
        <v>33</v>
      </c>
      <c r="D43" s="19">
        <v>6</v>
      </c>
      <c r="E43" s="19">
        <v>58</v>
      </c>
      <c r="F43" s="19">
        <v>28</v>
      </c>
      <c r="G43" s="19">
        <v>59</v>
      </c>
      <c r="H43" s="19">
        <v>51</v>
      </c>
      <c r="I43" s="19">
        <v>78</v>
      </c>
      <c r="J43" s="19">
        <v>29</v>
      </c>
      <c r="K43" s="19">
        <v>81</v>
      </c>
      <c r="L43" s="19">
        <v>71</v>
      </c>
      <c r="M43" s="19">
        <v>77</v>
      </c>
      <c r="N43" s="19">
        <v>64</v>
      </c>
      <c r="O43" s="19">
        <v>73</v>
      </c>
      <c r="P43" s="19">
        <v>68</v>
      </c>
      <c r="Q43" s="19">
        <v>76</v>
      </c>
      <c r="R43" s="19">
        <v>55</v>
      </c>
      <c r="S43" s="19">
        <v>58</v>
      </c>
      <c r="T43" s="19">
        <v>46</v>
      </c>
      <c r="U43" s="19">
        <v>74</v>
      </c>
      <c r="V43" s="19">
        <v>75</v>
      </c>
      <c r="W43" s="19">
        <v>85</v>
      </c>
      <c r="X43" s="19">
        <v>66</v>
      </c>
      <c r="Y43" s="19">
        <v>102</v>
      </c>
      <c r="Z43" s="19">
        <v>88</v>
      </c>
      <c r="AA43" s="19">
        <v>105</v>
      </c>
      <c r="AB43" s="19">
        <v>60</v>
      </c>
      <c r="AC43" s="19">
        <v>94</v>
      </c>
      <c r="AD43" s="19">
        <v>47</v>
      </c>
      <c r="AE43" s="19">
        <v>92</v>
      </c>
      <c r="AF43" s="19">
        <v>25</v>
      </c>
      <c r="AG43" s="19">
        <v>40</v>
      </c>
      <c r="AH43" t="s" s="26"/>
    </row>
    <row r="44" ht="15" customHeight="1">
      <c r="A44" t="s" s="10">
        <v>749</v>
      </c>
      <c r="B44" t="s" s="10">
        <v>750</v>
      </c>
      <c r="C44" s="19">
        <v>32</v>
      </c>
      <c r="D44" s="19">
        <v>24</v>
      </c>
      <c r="E44" s="19">
        <v>27</v>
      </c>
      <c r="F44" s="19">
        <v>23</v>
      </c>
      <c r="G44" s="19">
        <v>33</v>
      </c>
      <c r="H44" s="19">
        <v>43</v>
      </c>
      <c r="I44" s="19">
        <v>15</v>
      </c>
      <c r="J44" t="s" s="26"/>
      <c r="K44" s="19">
        <v>19</v>
      </c>
      <c r="L44" s="19">
        <v>4</v>
      </c>
      <c r="M44" s="19">
        <v>49</v>
      </c>
      <c r="N44" s="19">
        <v>27</v>
      </c>
      <c r="O44" s="19">
        <v>62</v>
      </c>
      <c r="P44" s="19">
        <v>51</v>
      </c>
      <c r="Q44" s="19">
        <v>72</v>
      </c>
      <c r="R44" s="19">
        <v>53</v>
      </c>
      <c r="S44" s="19">
        <v>81</v>
      </c>
      <c r="T44" s="19">
        <v>78</v>
      </c>
      <c r="U44" s="19">
        <v>86</v>
      </c>
      <c r="V44" s="19">
        <v>70</v>
      </c>
      <c r="W44" s="19">
        <v>99</v>
      </c>
      <c r="X44" s="19">
        <v>65</v>
      </c>
      <c r="Y44" s="19">
        <v>103</v>
      </c>
      <c r="Z44" s="19">
        <v>80</v>
      </c>
      <c r="AA44" s="19">
        <v>102</v>
      </c>
      <c r="AB44" s="19">
        <v>43</v>
      </c>
      <c r="AC44" s="19">
        <v>81</v>
      </c>
      <c r="AD44" s="19">
        <v>23</v>
      </c>
      <c r="AE44" s="19">
        <v>59</v>
      </c>
      <c r="AF44" t="s" s="26"/>
      <c r="AG44" s="19">
        <v>50</v>
      </c>
      <c r="AH44" t="s" s="26"/>
    </row>
    <row r="45" ht="15" customHeight="1">
      <c r="A45" t="s" s="10">
        <v>751</v>
      </c>
      <c r="B45" t="s" s="10">
        <v>752</v>
      </c>
      <c r="C45" s="19">
        <v>31</v>
      </c>
      <c r="D45" s="19">
        <v>23</v>
      </c>
      <c r="E45" s="19">
        <v>38</v>
      </c>
      <c r="F45" s="19">
        <v>32</v>
      </c>
      <c r="G45" s="19">
        <v>36</v>
      </c>
      <c r="H45" s="19">
        <v>59</v>
      </c>
      <c r="I45" s="19">
        <v>67</v>
      </c>
      <c r="J45" s="19">
        <v>36</v>
      </c>
      <c r="K45" s="19">
        <v>55</v>
      </c>
      <c r="L45" s="19">
        <v>57</v>
      </c>
      <c r="M45" s="19">
        <v>67</v>
      </c>
      <c r="N45" s="19">
        <v>57</v>
      </c>
      <c r="O45" s="19">
        <v>68</v>
      </c>
      <c r="P45" s="19">
        <v>74</v>
      </c>
      <c r="Q45" s="19">
        <v>80</v>
      </c>
      <c r="R45" s="19">
        <v>77</v>
      </c>
      <c r="S45" s="19">
        <v>78</v>
      </c>
      <c r="T45" s="19">
        <v>100</v>
      </c>
      <c r="U45" s="19">
        <v>84</v>
      </c>
      <c r="V45" s="19">
        <v>87</v>
      </c>
      <c r="W45" s="19">
        <v>83</v>
      </c>
      <c r="X45" s="19">
        <v>75</v>
      </c>
      <c r="Y45" s="19">
        <v>67</v>
      </c>
      <c r="Z45" s="19">
        <v>64</v>
      </c>
      <c r="AA45" s="19">
        <v>35</v>
      </c>
      <c r="AB45" t="s" s="26"/>
      <c r="AC45" s="19">
        <v>37</v>
      </c>
      <c r="AD45" t="s" s="26"/>
      <c r="AE45" s="19">
        <v>35</v>
      </c>
      <c r="AF45" t="s" s="26"/>
      <c r="AG45" s="19">
        <v>10</v>
      </c>
      <c r="AH45" t="s" s="26"/>
    </row>
    <row r="46" ht="15" customHeight="1">
      <c r="A46" t="s" s="10">
        <v>753</v>
      </c>
      <c r="B46" t="s" s="10">
        <v>754</v>
      </c>
      <c r="C46" s="19">
        <v>30</v>
      </c>
      <c r="D46" s="19">
        <v>17</v>
      </c>
      <c r="E46" s="19">
        <v>40</v>
      </c>
      <c r="F46" s="19">
        <v>33</v>
      </c>
      <c r="G46" s="19">
        <v>45</v>
      </c>
      <c r="H46" s="19">
        <v>60</v>
      </c>
      <c r="I46" s="19">
        <v>56</v>
      </c>
      <c r="J46" s="19">
        <v>18</v>
      </c>
      <c r="K46" s="19">
        <v>68</v>
      </c>
      <c r="L46" s="19">
        <v>65</v>
      </c>
      <c r="M46" s="19">
        <v>74</v>
      </c>
      <c r="N46" s="19">
        <v>65</v>
      </c>
      <c r="O46" s="19">
        <v>69</v>
      </c>
      <c r="P46" s="19">
        <v>67</v>
      </c>
      <c r="Q46" s="19">
        <v>69</v>
      </c>
      <c r="R46" s="19">
        <v>64</v>
      </c>
      <c r="S46" s="19">
        <v>73</v>
      </c>
      <c r="T46" s="19">
        <v>79</v>
      </c>
      <c r="U46" s="19">
        <v>68</v>
      </c>
      <c r="V46" s="19">
        <v>59</v>
      </c>
      <c r="W46" s="19">
        <v>101</v>
      </c>
      <c r="X46" s="19">
        <v>76</v>
      </c>
      <c r="Y46" s="19">
        <v>110</v>
      </c>
      <c r="Z46" s="19">
        <v>86</v>
      </c>
      <c r="AA46" s="19">
        <v>109</v>
      </c>
      <c r="AB46" s="19">
        <v>57</v>
      </c>
      <c r="AC46" s="19">
        <v>109</v>
      </c>
      <c r="AD46" s="19">
        <v>57</v>
      </c>
      <c r="AE46" s="19">
        <v>116</v>
      </c>
      <c r="AF46" s="19">
        <v>41</v>
      </c>
      <c r="AG46" s="19">
        <v>113</v>
      </c>
      <c r="AH46" s="19">
        <v>58</v>
      </c>
    </row>
    <row r="47" ht="15" customHeight="1">
      <c r="A47" t="s" s="10">
        <v>755</v>
      </c>
      <c r="B47" t="s" s="10">
        <v>756</v>
      </c>
      <c r="C47" s="19">
        <v>29</v>
      </c>
      <c r="D47" s="19">
        <v>53</v>
      </c>
      <c r="E47" s="19">
        <v>37</v>
      </c>
      <c r="F47" s="19">
        <v>63</v>
      </c>
      <c r="G47" s="19">
        <v>40</v>
      </c>
      <c r="H47" s="19">
        <v>72</v>
      </c>
      <c r="I47" s="19">
        <v>73</v>
      </c>
      <c r="J47" s="19">
        <v>44</v>
      </c>
      <c r="K47" s="19">
        <v>63</v>
      </c>
      <c r="L47" s="19">
        <v>76</v>
      </c>
      <c r="M47" s="19">
        <v>70</v>
      </c>
      <c r="N47" s="19">
        <v>71</v>
      </c>
      <c r="O47" s="19">
        <v>70</v>
      </c>
      <c r="P47" s="19">
        <v>85</v>
      </c>
      <c r="Q47" s="19">
        <v>73</v>
      </c>
      <c r="R47" s="19">
        <v>80</v>
      </c>
      <c r="S47" s="19">
        <v>83</v>
      </c>
      <c r="T47" s="19">
        <v>102</v>
      </c>
      <c r="U47" s="19">
        <v>87</v>
      </c>
      <c r="V47" s="19">
        <v>98</v>
      </c>
      <c r="W47" s="19">
        <v>98</v>
      </c>
      <c r="X47" s="19">
        <v>87</v>
      </c>
      <c r="Y47" s="19">
        <v>91</v>
      </c>
      <c r="Z47" s="19">
        <v>91</v>
      </c>
      <c r="AA47" s="19">
        <v>107</v>
      </c>
      <c r="AB47" s="19">
        <v>65</v>
      </c>
      <c r="AC47" s="19">
        <v>100</v>
      </c>
      <c r="AD47" s="19">
        <v>56</v>
      </c>
      <c r="AE47" s="19">
        <v>105</v>
      </c>
      <c r="AF47" s="19">
        <v>37</v>
      </c>
      <c r="AG47" s="19">
        <v>53</v>
      </c>
      <c r="AH47" t="s" s="26"/>
    </row>
    <row r="48" ht="15" customHeight="1">
      <c r="A48" t="s" s="10">
        <v>757</v>
      </c>
      <c r="B48" t="s" s="10">
        <v>758</v>
      </c>
      <c r="C48" s="19">
        <v>28</v>
      </c>
      <c r="D48" s="19">
        <v>63</v>
      </c>
      <c r="E48" s="19">
        <v>33</v>
      </c>
      <c r="F48" s="19">
        <v>67</v>
      </c>
      <c r="G48" s="19">
        <v>32</v>
      </c>
      <c r="H48" s="19">
        <v>35</v>
      </c>
      <c r="I48" s="19">
        <v>58</v>
      </c>
      <c r="J48" s="19">
        <v>43</v>
      </c>
      <c r="K48" s="19">
        <v>42</v>
      </c>
      <c r="L48" s="19">
        <v>74</v>
      </c>
      <c r="M48" s="19">
        <v>40</v>
      </c>
      <c r="N48" s="19">
        <v>30</v>
      </c>
      <c r="O48" s="19">
        <v>32</v>
      </c>
      <c r="P48" s="19">
        <v>41</v>
      </c>
      <c r="Q48" s="19">
        <v>47</v>
      </c>
      <c r="R48" s="19">
        <v>43</v>
      </c>
      <c r="S48" s="19">
        <v>39</v>
      </c>
      <c r="T48" s="19">
        <v>49</v>
      </c>
      <c r="U48" s="19">
        <v>23</v>
      </c>
      <c r="V48" s="19">
        <v>7</v>
      </c>
      <c r="W48" s="19">
        <v>15</v>
      </c>
      <c r="X48" t="s" s="26"/>
      <c r="Y48" s="19">
        <v>19</v>
      </c>
      <c r="Z48" t="s" s="26"/>
      <c r="AA48" s="19">
        <v>38</v>
      </c>
      <c r="AB48" t="s" s="26"/>
      <c r="AC48" s="19">
        <v>51</v>
      </c>
      <c r="AD48" t="s" s="26"/>
      <c r="AE48" s="19">
        <v>72</v>
      </c>
      <c r="AF48" t="s" s="26"/>
      <c r="AG48" s="19">
        <v>58</v>
      </c>
      <c r="AH48" s="19">
        <v>4</v>
      </c>
    </row>
    <row r="49" ht="15" customHeight="1">
      <c r="A49" t="s" s="10">
        <v>759</v>
      </c>
      <c r="B49" t="s" s="10">
        <v>760</v>
      </c>
      <c r="C49" s="19">
        <v>27</v>
      </c>
      <c r="D49" s="19">
        <v>14</v>
      </c>
      <c r="E49" s="19">
        <v>19</v>
      </c>
      <c r="F49" s="19">
        <v>3</v>
      </c>
      <c r="G49" s="19">
        <v>38</v>
      </c>
      <c r="H49" s="19">
        <v>19</v>
      </c>
      <c r="I49" s="19">
        <v>28</v>
      </c>
      <c r="J49" t="s" s="26"/>
      <c r="K49" s="19">
        <v>49</v>
      </c>
      <c r="L49" s="19">
        <v>29</v>
      </c>
      <c r="M49" s="19">
        <v>50</v>
      </c>
      <c r="N49" s="19">
        <v>22</v>
      </c>
      <c r="O49" s="19">
        <v>56</v>
      </c>
      <c r="P49" s="19">
        <v>29</v>
      </c>
      <c r="Q49" s="19">
        <v>36</v>
      </c>
      <c r="R49" s="19">
        <v>11</v>
      </c>
      <c r="S49" s="19">
        <v>29</v>
      </c>
      <c r="T49" s="19">
        <v>11</v>
      </c>
      <c r="U49" s="19">
        <v>16</v>
      </c>
      <c r="V49" s="19">
        <v>1</v>
      </c>
      <c r="W49" s="19">
        <v>24</v>
      </c>
      <c r="X49" t="s" s="26"/>
      <c r="Y49" s="19">
        <v>55</v>
      </c>
      <c r="Z49" s="19">
        <v>26</v>
      </c>
      <c r="AA49" s="19">
        <v>87</v>
      </c>
      <c r="AB49" s="19">
        <v>23</v>
      </c>
      <c r="AC49" s="19">
        <v>90</v>
      </c>
      <c r="AD49" s="19">
        <v>25</v>
      </c>
      <c r="AE49" s="19">
        <v>89</v>
      </c>
      <c r="AF49" s="19">
        <v>11</v>
      </c>
      <c r="AG49" s="19">
        <v>109</v>
      </c>
      <c r="AH49" s="19">
        <v>48</v>
      </c>
    </row>
    <row r="50" ht="15" customHeight="1">
      <c r="A50" t="s" s="10">
        <v>761</v>
      </c>
      <c r="B50" t="s" s="10">
        <v>762</v>
      </c>
      <c r="C50" s="19">
        <v>26</v>
      </c>
      <c r="D50" s="19">
        <v>26</v>
      </c>
      <c r="E50" s="19">
        <v>18</v>
      </c>
      <c r="F50" s="19">
        <v>10</v>
      </c>
      <c r="G50" s="19">
        <v>14</v>
      </c>
      <c r="H50" s="19">
        <v>1</v>
      </c>
      <c r="I50" s="19">
        <v>6</v>
      </c>
      <c r="J50" t="s" s="26"/>
      <c r="K50" s="19">
        <v>7</v>
      </c>
      <c r="L50" t="s" s="26"/>
      <c r="M50" s="19">
        <v>10</v>
      </c>
      <c r="N50" t="s" s="26"/>
      <c r="O50" s="19">
        <v>13</v>
      </c>
      <c r="P50" s="19">
        <v>2</v>
      </c>
      <c r="Q50" s="19">
        <v>37</v>
      </c>
      <c r="R50" s="19">
        <v>9</v>
      </c>
      <c r="S50" s="19">
        <v>38</v>
      </c>
      <c r="T50" s="19">
        <v>19</v>
      </c>
      <c r="U50" s="19">
        <v>49</v>
      </c>
      <c r="V50" s="19">
        <v>16</v>
      </c>
      <c r="W50" s="19">
        <v>61</v>
      </c>
      <c r="X50" s="19">
        <v>22</v>
      </c>
      <c r="Y50" s="19">
        <v>66</v>
      </c>
      <c r="Z50" s="19">
        <v>33</v>
      </c>
      <c r="AA50" s="19">
        <v>81</v>
      </c>
      <c r="AB50" s="19">
        <v>20</v>
      </c>
      <c r="AC50" s="19">
        <v>83</v>
      </c>
      <c r="AD50" s="19">
        <v>21</v>
      </c>
      <c r="AE50" s="19">
        <v>104</v>
      </c>
      <c r="AF50" s="19">
        <v>21</v>
      </c>
      <c r="AG50" s="19">
        <v>124</v>
      </c>
      <c r="AH50" s="19">
        <v>80</v>
      </c>
    </row>
    <row r="51" ht="15" customHeight="1">
      <c r="A51" t="s" s="10">
        <v>763</v>
      </c>
      <c r="B51" t="s" s="10">
        <v>764</v>
      </c>
      <c r="C51" s="19">
        <v>25</v>
      </c>
      <c r="D51" s="19">
        <v>32</v>
      </c>
      <c r="E51" s="19">
        <v>28</v>
      </c>
      <c r="F51" s="19">
        <v>36</v>
      </c>
      <c r="G51" s="19">
        <v>30</v>
      </c>
      <c r="H51" s="19">
        <v>30</v>
      </c>
      <c r="I51" s="19">
        <v>29</v>
      </c>
      <c r="J51" t="s" s="26"/>
      <c r="K51" s="19">
        <v>26</v>
      </c>
      <c r="L51" s="19">
        <v>18</v>
      </c>
      <c r="M51" s="19">
        <v>29</v>
      </c>
      <c r="N51" s="19">
        <v>14</v>
      </c>
      <c r="O51" s="19">
        <v>36</v>
      </c>
      <c r="P51" s="19">
        <v>33</v>
      </c>
      <c r="Q51" s="19">
        <v>30</v>
      </c>
      <c r="R51" s="19">
        <v>22</v>
      </c>
      <c r="S51" s="19">
        <v>34</v>
      </c>
      <c r="T51" s="19">
        <v>43</v>
      </c>
      <c r="U51" s="19">
        <v>51</v>
      </c>
      <c r="V51" s="19">
        <v>50</v>
      </c>
      <c r="W51" s="19">
        <v>58</v>
      </c>
      <c r="X51" s="19">
        <v>45</v>
      </c>
      <c r="Y51" s="19">
        <v>58</v>
      </c>
      <c r="Z51" s="19">
        <v>51</v>
      </c>
      <c r="AA51" s="19">
        <v>79</v>
      </c>
      <c r="AB51" s="19">
        <v>34</v>
      </c>
      <c r="AC51" s="19">
        <v>74</v>
      </c>
      <c r="AD51" s="19">
        <v>34</v>
      </c>
      <c r="AE51" s="19">
        <v>85</v>
      </c>
      <c r="AF51" s="19">
        <v>13</v>
      </c>
      <c r="AG51" s="19">
        <v>83</v>
      </c>
      <c r="AH51" s="19">
        <v>49</v>
      </c>
    </row>
    <row r="52" ht="15" customHeight="1">
      <c r="A52" t="s" s="10">
        <v>765</v>
      </c>
      <c r="B52" t="s" s="10">
        <v>766</v>
      </c>
      <c r="C52" s="19">
        <v>24</v>
      </c>
      <c r="D52" s="19">
        <v>11</v>
      </c>
      <c r="E52" s="19">
        <v>30</v>
      </c>
      <c r="F52" s="19">
        <v>16</v>
      </c>
      <c r="G52" s="19">
        <v>23</v>
      </c>
      <c r="H52" s="19">
        <v>18</v>
      </c>
      <c r="I52" s="19">
        <v>18</v>
      </c>
      <c r="J52" t="s" s="26"/>
      <c r="K52" s="19">
        <v>34</v>
      </c>
      <c r="L52" s="19">
        <v>14</v>
      </c>
      <c r="M52" s="19">
        <v>26</v>
      </c>
      <c r="N52" s="19">
        <v>5</v>
      </c>
      <c r="O52" s="19">
        <v>52</v>
      </c>
      <c r="P52" s="19">
        <v>36</v>
      </c>
      <c r="Q52" s="19">
        <v>38</v>
      </c>
      <c r="R52" s="19">
        <v>17</v>
      </c>
      <c r="S52" s="19">
        <v>61</v>
      </c>
      <c r="T52" s="19">
        <v>44</v>
      </c>
      <c r="U52" s="19">
        <v>34</v>
      </c>
      <c r="V52" s="19">
        <v>11</v>
      </c>
      <c r="W52" s="19">
        <v>20</v>
      </c>
      <c r="X52" t="s" s="26"/>
      <c r="Y52" s="19">
        <v>31</v>
      </c>
      <c r="Z52" s="19">
        <v>7</v>
      </c>
      <c r="AA52" s="19">
        <v>64</v>
      </c>
      <c r="AB52" s="19">
        <v>15</v>
      </c>
      <c r="AC52" s="19">
        <v>87</v>
      </c>
      <c r="AD52" s="19">
        <v>27</v>
      </c>
      <c r="AE52" s="19">
        <v>87</v>
      </c>
      <c r="AF52" s="19">
        <v>7</v>
      </c>
      <c r="AG52" s="19">
        <v>92</v>
      </c>
      <c r="AH52" s="19">
        <v>34</v>
      </c>
    </row>
    <row r="53" ht="15" customHeight="1">
      <c r="A53" t="s" s="10">
        <v>767</v>
      </c>
      <c r="B53" t="s" s="10">
        <v>768</v>
      </c>
      <c r="C53" s="19">
        <v>23</v>
      </c>
      <c r="D53" s="19">
        <v>16</v>
      </c>
      <c r="E53" s="19">
        <v>24</v>
      </c>
      <c r="F53" s="19">
        <v>17</v>
      </c>
      <c r="G53" s="19">
        <v>17</v>
      </c>
      <c r="H53" s="19">
        <v>5</v>
      </c>
      <c r="I53" s="19">
        <v>11</v>
      </c>
      <c r="J53" t="s" s="26"/>
      <c r="K53" s="19">
        <v>14</v>
      </c>
      <c r="L53" s="19">
        <v>2</v>
      </c>
      <c r="M53" s="19">
        <v>34</v>
      </c>
      <c r="N53" s="19">
        <v>6</v>
      </c>
      <c r="O53" s="19">
        <v>47</v>
      </c>
      <c r="P53" s="19">
        <v>17</v>
      </c>
      <c r="Q53" s="19">
        <v>58</v>
      </c>
      <c r="R53" s="19">
        <v>25</v>
      </c>
      <c r="S53" s="19">
        <v>63</v>
      </c>
      <c r="T53" s="19">
        <v>32</v>
      </c>
      <c r="U53" s="19">
        <v>59</v>
      </c>
      <c r="V53" s="19">
        <v>31</v>
      </c>
      <c r="W53" s="19">
        <v>44</v>
      </c>
      <c r="X53" s="19">
        <v>9</v>
      </c>
      <c r="Y53" s="19">
        <v>48</v>
      </c>
      <c r="Z53" s="19">
        <v>17</v>
      </c>
      <c r="AA53" s="19">
        <v>51</v>
      </c>
      <c r="AB53" t="s" s="26"/>
      <c r="AC53" s="19">
        <v>49</v>
      </c>
      <c r="AD53" t="s" s="26"/>
      <c r="AE53" s="19">
        <v>71</v>
      </c>
      <c r="AF53" t="s" s="26"/>
      <c r="AG53" s="19">
        <v>106</v>
      </c>
      <c r="AH53" s="19">
        <v>46</v>
      </c>
    </row>
    <row r="54" ht="15" customHeight="1">
      <c r="A54" t="s" s="10">
        <v>769</v>
      </c>
      <c r="B54" t="s" s="10">
        <v>770</v>
      </c>
      <c r="C54" s="19">
        <v>22</v>
      </c>
      <c r="D54" s="19">
        <v>19</v>
      </c>
      <c r="E54" s="19">
        <v>22</v>
      </c>
      <c r="F54" s="19">
        <v>18</v>
      </c>
      <c r="G54" s="19">
        <v>35</v>
      </c>
      <c r="H54" s="19">
        <v>44</v>
      </c>
      <c r="I54" s="19">
        <v>23</v>
      </c>
      <c r="J54" t="s" s="26"/>
      <c r="K54" s="19">
        <v>39</v>
      </c>
      <c r="L54" s="19">
        <v>22</v>
      </c>
      <c r="M54" s="19">
        <v>64</v>
      </c>
      <c r="N54" s="19">
        <v>48</v>
      </c>
      <c r="O54" s="19">
        <v>61</v>
      </c>
      <c r="P54" s="19">
        <v>55</v>
      </c>
      <c r="Q54" s="19">
        <v>74</v>
      </c>
      <c r="R54" s="19">
        <v>60</v>
      </c>
      <c r="S54" s="19">
        <v>93</v>
      </c>
      <c r="T54" s="19">
        <v>97</v>
      </c>
      <c r="U54" s="19">
        <v>91</v>
      </c>
      <c r="V54" s="19">
        <v>90</v>
      </c>
      <c r="W54" s="19">
        <v>104</v>
      </c>
      <c r="X54" s="19">
        <v>79</v>
      </c>
      <c r="Y54" s="19">
        <v>99</v>
      </c>
      <c r="Z54" s="19">
        <v>82</v>
      </c>
      <c r="AA54" s="19">
        <v>99</v>
      </c>
      <c r="AB54" s="19">
        <v>49</v>
      </c>
      <c r="AC54" s="19">
        <v>86</v>
      </c>
      <c r="AD54" s="19">
        <v>31</v>
      </c>
      <c r="AE54" s="19">
        <v>73</v>
      </c>
      <c r="AF54" t="s" s="26"/>
      <c r="AG54" s="19">
        <v>81</v>
      </c>
      <c r="AH54" s="19">
        <v>23</v>
      </c>
    </row>
    <row r="55" ht="15" customHeight="1">
      <c r="A55" t="s" s="10">
        <v>771</v>
      </c>
      <c r="B55" t="s" s="10">
        <v>772</v>
      </c>
      <c r="C55" s="19">
        <v>21</v>
      </c>
      <c r="D55" s="19">
        <v>18</v>
      </c>
      <c r="E55" s="19">
        <v>17</v>
      </c>
      <c r="F55" s="19">
        <v>12</v>
      </c>
      <c r="G55" s="19">
        <v>16</v>
      </c>
      <c r="H55" s="19">
        <v>32</v>
      </c>
      <c r="I55" s="19">
        <v>40</v>
      </c>
      <c r="J55" s="19">
        <v>2</v>
      </c>
      <c r="K55" s="19">
        <v>29</v>
      </c>
      <c r="L55" s="19">
        <v>24</v>
      </c>
      <c r="M55" s="19">
        <v>32</v>
      </c>
      <c r="N55" s="19">
        <v>17</v>
      </c>
      <c r="O55" s="19">
        <v>43</v>
      </c>
      <c r="P55" s="19">
        <v>47</v>
      </c>
      <c r="Q55" s="19">
        <v>60</v>
      </c>
      <c r="R55" s="19">
        <v>57</v>
      </c>
      <c r="S55" s="19">
        <v>57</v>
      </c>
      <c r="T55" s="19">
        <v>71</v>
      </c>
      <c r="U55" s="19">
        <v>63</v>
      </c>
      <c r="V55" s="19">
        <v>66</v>
      </c>
      <c r="W55" s="19">
        <v>65</v>
      </c>
      <c r="X55" s="19">
        <v>55</v>
      </c>
      <c r="Y55" s="19">
        <v>69</v>
      </c>
      <c r="Z55" s="19">
        <v>61</v>
      </c>
      <c r="AA55" s="19">
        <v>68</v>
      </c>
      <c r="AB55" s="19">
        <v>28</v>
      </c>
      <c r="AC55" s="19">
        <v>79</v>
      </c>
      <c r="AD55" s="19">
        <v>35</v>
      </c>
      <c r="AE55" s="19">
        <v>81</v>
      </c>
      <c r="AF55" s="19">
        <v>9</v>
      </c>
      <c r="AG55" s="19">
        <v>72</v>
      </c>
      <c r="AH55" s="19">
        <v>26</v>
      </c>
    </row>
    <row r="56" ht="15" customHeight="1">
      <c r="A56" t="s" s="10">
        <v>773</v>
      </c>
      <c r="B56" t="s" s="10">
        <v>774</v>
      </c>
      <c r="C56" s="19">
        <v>20</v>
      </c>
      <c r="D56" s="19">
        <v>20</v>
      </c>
      <c r="E56" s="19">
        <v>29</v>
      </c>
      <c r="F56" s="19">
        <v>31</v>
      </c>
      <c r="G56" s="19">
        <v>21</v>
      </c>
      <c r="H56" s="19">
        <v>29</v>
      </c>
      <c r="I56" s="19">
        <v>37</v>
      </c>
      <c r="J56" t="s" s="26"/>
      <c r="K56" s="19">
        <v>27</v>
      </c>
      <c r="L56" s="19">
        <v>19</v>
      </c>
      <c r="M56" s="19">
        <v>27</v>
      </c>
      <c r="N56" s="19">
        <v>11</v>
      </c>
      <c r="O56" s="19">
        <v>45</v>
      </c>
      <c r="P56" s="19">
        <v>46</v>
      </c>
      <c r="Q56" s="19">
        <v>40</v>
      </c>
      <c r="R56" s="19">
        <v>29</v>
      </c>
      <c r="S56" s="19">
        <v>42</v>
      </c>
      <c r="T56" s="19">
        <v>52</v>
      </c>
      <c r="U56" s="19">
        <v>42</v>
      </c>
      <c r="V56" s="19">
        <v>37</v>
      </c>
      <c r="W56" s="19">
        <v>52</v>
      </c>
      <c r="X56" s="19">
        <v>35</v>
      </c>
      <c r="Y56" s="19">
        <v>76</v>
      </c>
      <c r="Z56" s="19">
        <v>63</v>
      </c>
      <c r="AA56" s="19">
        <v>89</v>
      </c>
      <c r="AB56" s="19">
        <v>41</v>
      </c>
      <c r="AC56" s="19">
        <v>91</v>
      </c>
      <c r="AD56" s="19">
        <v>43</v>
      </c>
      <c r="AE56" s="19">
        <v>94</v>
      </c>
      <c r="AF56" s="19">
        <v>26</v>
      </c>
      <c r="AG56" s="19">
        <v>93</v>
      </c>
      <c r="AH56" s="19">
        <v>52</v>
      </c>
    </row>
    <row r="57" ht="15" customHeight="1">
      <c r="A57" t="s" s="10">
        <v>775</v>
      </c>
      <c r="B57" t="s" s="10">
        <v>776</v>
      </c>
      <c r="C57" s="19">
        <v>19</v>
      </c>
      <c r="D57" s="19">
        <v>10</v>
      </c>
      <c r="E57" s="19">
        <v>23</v>
      </c>
      <c r="F57" s="19">
        <v>15</v>
      </c>
      <c r="G57" s="19">
        <v>28</v>
      </c>
      <c r="H57" s="19">
        <v>64</v>
      </c>
      <c r="I57" s="19">
        <v>62</v>
      </c>
      <c r="J57" s="19">
        <v>34</v>
      </c>
      <c r="K57" s="19">
        <v>52</v>
      </c>
      <c r="L57" s="19">
        <v>68</v>
      </c>
      <c r="M57" s="19">
        <v>55</v>
      </c>
      <c r="N57" s="19">
        <v>61</v>
      </c>
      <c r="O57" s="19">
        <v>48</v>
      </c>
      <c r="P57" s="19">
        <v>73</v>
      </c>
      <c r="Q57" s="19">
        <v>57</v>
      </c>
      <c r="R57" s="19">
        <v>65</v>
      </c>
      <c r="S57" s="19">
        <v>47</v>
      </c>
      <c r="T57" s="19">
        <v>90</v>
      </c>
      <c r="U57" s="19">
        <v>69</v>
      </c>
      <c r="V57" s="19">
        <v>94</v>
      </c>
      <c r="W57" s="19">
        <v>86</v>
      </c>
      <c r="X57" s="19">
        <v>88</v>
      </c>
      <c r="Y57" s="19">
        <v>93</v>
      </c>
      <c r="Z57" s="19">
        <v>98</v>
      </c>
      <c r="AA57" s="19">
        <v>104</v>
      </c>
      <c r="AB57" s="19">
        <v>71</v>
      </c>
      <c r="AC57" s="19">
        <v>102</v>
      </c>
      <c r="AD57" s="19">
        <v>67</v>
      </c>
      <c r="AE57" s="19">
        <v>110</v>
      </c>
      <c r="AF57" s="19">
        <v>50</v>
      </c>
      <c r="AG57" s="19">
        <v>84</v>
      </c>
      <c r="AH57" s="19">
        <v>43</v>
      </c>
    </row>
    <row r="58" ht="15" customHeight="1">
      <c r="A58" t="s" s="10">
        <v>777</v>
      </c>
      <c r="B58" t="s" s="10">
        <v>778</v>
      </c>
      <c r="C58" s="19">
        <v>18</v>
      </c>
      <c r="D58" s="19">
        <v>7</v>
      </c>
      <c r="E58" s="19">
        <v>20</v>
      </c>
      <c r="F58" s="19">
        <v>8</v>
      </c>
      <c r="G58" s="19">
        <v>31</v>
      </c>
      <c r="H58" s="19">
        <v>25</v>
      </c>
      <c r="I58" s="19">
        <v>34</v>
      </c>
      <c r="J58" t="s" s="26"/>
      <c r="K58" s="19">
        <v>36</v>
      </c>
      <c r="L58" s="19">
        <v>28</v>
      </c>
      <c r="M58" s="19">
        <v>37</v>
      </c>
      <c r="N58" s="19">
        <v>15</v>
      </c>
      <c r="O58" s="19">
        <v>38</v>
      </c>
      <c r="P58" s="19">
        <v>24</v>
      </c>
      <c r="Q58" s="19">
        <v>29</v>
      </c>
      <c r="R58" s="19">
        <v>13</v>
      </c>
      <c r="S58" s="19">
        <v>60</v>
      </c>
      <c r="T58" s="19">
        <v>72</v>
      </c>
      <c r="U58" s="19">
        <v>47</v>
      </c>
      <c r="V58" s="19">
        <v>41</v>
      </c>
      <c r="W58" s="19">
        <v>35</v>
      </c>
      <c r="X58" s="19">
        <v>6</v>
      </c>
      <c r="Y58" s="19">
        <v>23</v>
      </c>
      <c r="Z58" t="s" s="26"/>
      <c r="AA58" s="19">
        <v>37</v>
      </c>
      <c r="AB58" t="s" s="26"/>
      <c r="AC58" s="19">
        <v>26</v>
      </c>
      <c r="AD58" t="s" s="26"/>
      <c r="AE58" s="19">
        <v>32</v>
      </c>
      <c r="AF58" t="s" s="26"/>
      <c r="AG58" s="19">
        <v>31</v>
      </c>
      <c r="AH58" t="s" s="26"/>
    </row>
    <row r="59" ht="15" customHeight="1">
      <c r="A59" t="s" s="10">
        <v>779</v>
      </c>
      <c r="B59" t="s" s="10">
        <v>780</v>
      </c>
      <c r="C59" s="19">
        <v>17</v>
      </c>
      <c r="D59" s="19">
        <v>13</v>
      </c>
      <c r="E59" s="19">
        <v>21</v>
      </c>
      <c r="F59" s="19">
        <v>25</v>
      </c>
      <c r="G59" s="19">
        <v>25</v>
      </c>
      <c r="H59" s="19">
        <v>11</v>
      </c>
      <c r="I59" s="19">
        <v>36</v>
      </c>
      <c r="J59" t="s" s="26"/>
      <c r="K59" s="19">
        <v>17</v>
      </c>
      <c r="L59" s="19">
        <v>9</v>
      </c>
      <c r="M59" s="19">
        <v>19</v>
      </c>
      <c r="N59" t="s" s="26"/>
      <c r="O59" s="19">
        <v>20</v>
      </c>
      <c r="P59" s="19">
        <v>13</v>
      </c>
      <c r="Q59" s="19">
        <v>25</v>
      </c>
      <c r="R59" s="19">
        <v>7</v>
      </c>
      <c r="S59" s="19">
        <v>24</v>
      </c>
      <c r="T59" s="19">
        <v>31</v>
      </c>
      <c r="U59" s="19">
        <v>26</v>
      </c>
      <c r="V59" s="19">
        <v>29</v>
      </c>
      <c r="W59" s="19">
        <v>32</v>
      </c>
      <c r="X59" s="19">
        <v>3</v>
      </c>
      <c r="Y59" s="19">
        <v>27</v>
      </c>
      <c r="Z59" s="19">
        <v>10</v>
      </c>
      <c r="AA59" s="19">
        <v>34</v>
      </c>
      <c r="AB59" t="s" s="26"/>
      <c r="AC59" s="19">
        <v>33</v>
      </c>
      <c r="AD59" t="s" s="26"/>
      <c r="AE59" s="19">
        <v>40</v>
      </c>
      <c r="AF59" t="s" s="26"/>
      <c r="AG59" s="19">
        <v>34</v>
      </c>
      <c r="AH59" t="s" s="26"/>
    </row>
    <row r="60" ht="15" customHeight="1">
      <c r="A60" t="s" s="10">
        <v>781</v>
      </c>
      <c r="B60" t="s" s="10">
        <v>782</v>
      </c>
      <c r="C60" s="19">
        <v>16</v>
      </c>
      <c r="D60" s="19">
        <v>2</v>
      </c>
      <c r="E60" s="19">
        <v>53</v>
      </c>
      <c r="F60" s="19">
        <v>27</v>
      </c>
      <c r="G60" s="19">
        <v>57</v>
      </c>
      <c r="H60" s="19">
        <v>37</v>
      </c>
      <c r="I60" s="19">
        <v>79</v>
      </c>
      <c r="J60" s="19">
        <v>38</v>
      </c>
      <c r="K60" s="19">
        <v>64</v>
      </c>
      <c r="L60" s="19">
        <v>56</v>
      </c>
      <c r="M60" s="19">
        <v>53</v>
      </c>
      <c r="N60" s="19">
        <v>38</v>
      </c>
      <c r="O60" s="19">
        <v>35</v>
      </c>
      <c r="P60" s="19">
        <v>22</v>
      </c>
      <c r="Q60" s="19">
        <v>54</v>
      </c>
      <c r="R60" s="19">
        <v>34</v>
      </c>
      <c r="S60" s="19">
        <v>31</v>
      </c>
      <c r="T60" s="19">
        <v>28</v>
      </c>
      <c r="U60" s="19">
        <v>33</v>
      </c>
      <c r="V60" s="19">
        <v>23</v>
      </c>
      <c r="W60" s="19">
        <v>36</v>
      </c>
      <c r="X60" s="19">
        <v>10</v>
      </c>
      <c r="Y60" s="19">
        <v>25</v>
      </c>
      <c r="Z60" s="19">
        <v>2</v>
      </c>
      <c r="AA60" s="19">
        <v>48</v>
      </c>
      <c r="AB60" t="s" s="26"/>
      <c r="AC60" s="19">
        <v>35</v>
      </c>
      <c r="AD60" t="s" s="26"/>
      <c r="AE60" s="19">
        <v>44</v>
      </c>
      <c r="AF60" t="s" s="26"/>
      <c r="AG60" s="19">
        <v>20</v>
      </c>
      <c r="AH60" t="s" s="26"/>
    </row>
    <row r="61" ht="15" customHeight="1">
      <c r="A61" t="s" s="10">
        <v>783</v>
      </c>
      <c r="B61" t="s" s="10">
        <v>784</v>
      </c>
      <c r="C61" s="19">
        <v>15</v>
      </c>
      <c r="D61" s="19">
        <v>8</v>
      </c>
      <c r="E61" s="19">
        <v>15</v>
      </c>
      <c r="F61" s="19">
        <v>7</v>
      </c>
      <c r="G61" s="19">
        <v>18</v>
      </c>
      <c r="H61" s="19">
        <v>12</v>
      </c>
      <c r="I61" s="19">
        <v>26</v>
      </c>
      <c r="J61" t="s" s="26"/>
      <c r="K61" s="19">
        <v>16</v>
      </c>
      <c r="L61" s="19">
        <v>3</v>
      </c>
      <c r="M61" s="19">
        <v>15</v>
      </c>
      <c r="N61" t="s" s="26"/>
      <c r="O61" s="19">
        <v>17</v>
      </c>
      <c r="P61" s="19">
        <v>7</v>
      </c>
      <c r="Q61" s="19">
        <v>18</v>
      </c>
      <c r="R61" t="s" s="26"/>
      <c r="S61" s="19">
        <v>30</v>
      </c>
      <c r="T61" s="19">
        <v>29</v>
      </c>
      <c r="U61" s="19">
        <v>40</v>
      </c>
      <c r="V61" s="19">
        <v>30</v>
      </c>
      <c r="W61" s="19">
        <v>55</v>
      </c>
      <c r="X61" s="19">
        <v>39</v>
      </c>
      <c r="Y61" s="19">
        <v>75</v>
      </c>
      <c r="Z61" s="19">
        <v>65</v>
      </c>
      <c r="AA61" s="19">
        <v>90</v>
      </c>
      <c r="AB61" s="19">
        <v>42</v>
      </c>
      <c r="AC61" s="19">
        <v>77</v>
      </c>
      <c r="AD61" s="19">
        <v>33</v>
      </c>
      <c r="AE61" s="19">
        <v>70</v>
      </c>
      <c r="AF61" t="s" s="26"/>
      <c r="AG61" s="19">
        <v>61</v>
      </c>
      <c r="AH61" s="19">
        <v>13</v>
      </c>
    </row>
    <row r="62" ht="15" customHeight="1">
      <c r="A62" t="s" s="10">
        <v>785</v>
      </c>
      <c r="B62" t="s" s="10">
        <v>786</v>
      </c>
      <c r="C62" s="19">
        <v>14</v>
      </c>
      <c r="D62" s="19">
        <v>12</v>
      </c>
      <c r="E62" s="19">
        <v>12</v>
      </c>
      <c r="F62" s="19">
        <v>5</v>
      </c>
      <c r="G62" s="19">
        <v>15</v>
      </c>
      <c r="H62" s="19">
        <v>9</v>
      </c>
      <c r="I62" s="19">
        <v>39</v>
      </c>
      <c r="J62" t="s" s="26"/>
      <c r="K62" s="19">
        <v>23</v>
      </c>
      <c r="L62" s="19">
        <v>37</v>
      </c>
      <c r="M62" s="19">
        <v>24</v>
      </c>
      <c r="N62" s="19">
        <v>7</v>
      </c>
      <c r="O62" s="19">
        <v>24</v>
      </c>
      <c r="P62" s="19">
        <v>40</v>
      </c>
      <c r="Q62" s="19">
        <v>17</v>
      </c>
      <c r="R62" t="s" s="26"/>
      <c r="S62" s="19">
        <v>22</v>
      </c>
      <c r="T62" s="19">
        <v>27</v>
      </c>
      <c r="U62" s="19">
        <v>28</v>
      </c>
      <c r="V62" s="19">
        <v>35</v>
      </c>
      <c r="W62" s="19">
        <v>19</v>
      </c>
      <c r="X62" t="s" s="26"/>
      <c r="Y62" s="19">
        <v>15</v>
      </c>
      <c r="Z62" t="s" s="26"/>
      <c r="AA62" s="19">
        <v>32</v>
      </c>
      <c r="AB62" t="s" s="26"/>
      <c r="AC62" s="19">
        <v>36</v>
      </c>
      <c r="AD62" t="s" s="26"/>
      <c r="AE62" s="19">
        <v>41</v>
      </c>
      <c r="AF62" t="s" s="26"/>
      <c r="AG62" s="19">
        <v>28</v>
      </c>
      <c r="AH62" t="s" s="26"/>
    </row>
    <row r="63" ht="15" customHeight="1">
      <c r="A63" t="s" s="10">
        <v>787</v>
      </c>
      <c r="B63" t="s" s="10">
        <v>788</v>
      </c>
      <c r="C63" s="19">
        <v>13</v>
      </c>
      <c r="D63" s="19">
        <v>5</v>
      </c>
      <c r="E63" s="19">
        <v>13</v>
      </c>
      <c r="F63" s="19">
        <v>4</v>
      </c>
      <c r="G63" s="19">
        <v>10</v>
      </c>
      <c r="H63" s="19">
        <v>8</v>
      </c>
      <c r="I63" s="19">
        <v>19</v>
      </c>
      <c r="J63" t="s" s="26"/>
      <c r="K63" s="19">
        <v>15</v>
      </c>
      <c r="L63" s="19">
        <v>5</v>
      </c>
      <c r="M63" s="19">
        <v>18</v>
      </c>
      <c r="N63" t="s" s="26"/>
      <c r="O63" s="19">
        <v>18</v>
      </c>
      <c r="P63" s="19">
        <v>10</v>
      </c>
      <c r="Q63" s="19">
        <v>24</v>
      </c>
      <c r="R63" s="19">
        <v>5</v>
      </c>
      <c r="S63" s="19">
        <v>14</v>
      </c>
      <c r="T63" s="19">
        <v>13</v>
      </c>
      <c r="U63" s="19">
        <v>19</v>
      </c>
      <c r="V63" s="19">
        <v>6</v>
      </c>
      <c r="W63" s="19">
        <v>46</v>
      </c>
      <c r="X63" s="19">
        <v>29</v>
      </c>
      <c r="Y63" s="19">
        <v>63</v>
      </c>
      <c r="Z63" s="19">
        <v>67</v>
      </c>
      <c r="AA63" s="19">
        <v>82</v>
      </c>
      <c r="AB63" s="19">
        <v>46</v>
      </c>
      <c r="AC63" s="19">
        <v>85</v>
      </c>
      <c r="AD63" s="19">
        <v>50</v>
      </c>
      <c r="AE63" s="19">
        <v>88</v>
      </c>
      <c r="AF63" s="19">
        <v>15</v>
      </c>
      <c r="AG63" s="19">
        <v>63</v>
      </c>
      <c r="AH63" s="19">
        <v>22</v>
      </c>
    </row>
    <row r="64" ht="15" customHeight="1">
      <c r="A64" t="s" s="10">
        <v>789</v>
      </c>
      <c r="B64" t="s" s="10">
        <v>790</v>
      </c>
      <c r="C64" s="19">
        <v>12</v>
      </c>
      <c r="D64" s="19">
        <v>4</v>
      </c>
      <c r="E64" s="19">
        <v>14</v>
      </c>
      <c r="F64" s="19">
        <v>9</v>
      </c>
      <c r="G64" s="19">
        <v>12</v>
      </c>
      <c r="H64" s="19">
        <v>28</v>
      </c>
      <c r="I64" s="19">
        <v>50</v>
      </c>
      <c r="J64" s="19">
        <v>24</v>
      </c>
      <c r="K64" s="19">
        <v>24</v>
      </c>
      <c r="L64" s="19">
        <v>40</v>
      </c>
      <c r="M64" s="19">
        <v>42</v>
      </c>
      <c r="N64" s="19">
        <v>42</v>
      </c>
      <c r="O64" s="19">
        <v>30</v>
      </c>
      <c r="P64" s="19">
        <v>61</v>
      </c>
      <c r="Q64" s="19">
        <v>53</v>
      </c>
      <c r="R64" s="19">
        <v>66</v>
      </c>
      <c r="S64" s="19">
        <v>33</v>
      </c>
      <c r="T64" s="19">
        <v>84</v>
      </c>
      <c r="U64" s="19">
        <v>44</v>
      </c>
      <c r="V64" s="19">
        <v>72</v>
      </c>
      <c r="W64" s="19">
        <v>53</v>
      </c>
      <c r="X64" s="19">
        <v>60</v>
      </c>
      <c r="Y64" s="19">
        <v>36</v>
      </c>
      <c r="Z64" s="19">
        <v>43</v>
      </c>
      <c r="AA64" s="19">
        <v>36</v>
      </c>
      <c r="AB64" t="s" s="26"/>
      <c r="AC64" s="19">
        <v>34</v>
      </c>
      <c r="AD64" t="s" s="26"/>
      <c r="AE64" s="19">
        <v>46</v>
      </c>
      <c r="AF64" t="s" s="26"/>
      <c r="AG64" s="19">
        <v>19</v>
      </c>
      <c r="AH64" t="s" s="26"/>
    </row>
    <row r="65" ht="15" customHeight="1">
      <c r="A65" t="s" s="10">
        <v>791</v>
      </c>
      <c r="B65" t="s" s="10">
        <v>792</v>
      </c>
      <c r="C65" s="19">
        <v>11</v>
      </c>
      <c r="D65" s="19">
        <v>1</v>
      </c>
      <c r="E65" s="19">
        <v>9</v>
      </c>
      <c r="F65" t="s" s="26"/>
      <c r="G65" s="19">
        <v>39</v>
      </c>
      <c r="H65" s="19">
        <v>26</v>
      </c>
      <c r="I65" s="19">
        <v>20</v>
      </c>
      <c r="J65" t="s" s="26"/>
      <c r="K65" s="19">
        <v>45</v>
      </c>
      <c r="L65" s="19">
        <v>16</v>
      </c>
      <c r="M65" s="19">
        <v>62</v>
      </c>
      <c r="N65" s="19">
        <v>36</v>
      </c>
      <c r="O65" s="19">
        <v>63</v>
      </c>
      <c r="P65" s="19">
        <v>37</v>
      </c>
      <c r="Q65" s="19">
        <v>62</v>
      </c>
      <c r="R65" s="19">
        <v>32</v>
      </c>
      <c r="S65" s="19">
        <v>87</v>
      </c>
      <c r="T65" s="19">
        <v>63</v>
      </c>
      <c r="U65" s="19">
        <v>80</v>
      </c>
      <c r="V65" s="19">
        <v>47</v>
      </c>
      <c r="W65" s="19">
        <v>81</v>
      </c>
      <c r="X65" s="19">
        <v>36</v>
      </c>
      <c r="Y65" s="19">
        <v>85</v>
      </c>
      <c r="Z65" s="19">
        <v>48</v>
      </c>
      <c r="AA65" s="19">
        <v>62</v>
      </c>
      <c r="AB65" s="19">
        <v>7</v>
      </c>
      <c r="AC65" s="19">
        <v>43</v>
      </c>
      <c r="AD65" t="s" s="26"/>
      <c r="AE65" s="19">
        <v>25</v>
      </c>
      <c r="AF65" t="s" s="26"/>
      <c r="AG65" s="19">
        <v>27</v>
      </c>
      <c r="AH65" t="s" s="26"/>
    </row>
    <row r="66" ht="15" customHeight="1">
      <c r="A66" t="s" s="10">
        <v>793</v>
      </c>
      <c r="B66" t="s" s="10">
        <v>794</v>
      </c>
      <c r="C66" s="19">
        <v>10</v>
      </c>
      <c r="D66" t="s" s="26"/>
      <c r="E66" s="19">
        <v>6</v>
      </c>
      <c r="F66" t="s" s="26"/>
      <c r="G66" s="19">
        <v>7</v>
      </c>
      <c r="H66" s="19">
        <v>3</v>
      </c>
      <c r="I66" s="19">
        <v>9</v>
      </c>
      <c r="J66" t="s" s="26"/>
      <c r="K66" s="19">
        <v>6</v>
      </c>
      <c r="L66" t="s" s="26"/>
      <c r="M66" s="19">
        <v>8</v>
      </c>
      <c r="N66" t="s" s="26"/>
      <c r="O66" s="19">
        <v>15</v>
      </c>
      <c r="P66" s="19">
        <v>5</v>
      </c>
      <c r="Q66" s="19">
        <v>6</v>
      </c>
      <c r="R66" t="s" s="26"/>
      <c r="S66" s="19">
        <v>9</v>
      </c>
      <c r="T66" s="19">
        <v>1</v>
      </c>
      <c r="U66" s="19">
        <v>5</v>
      </c>
      <c r="V66" t="s" s="26"/>
      <c r="W66" s="19">
        <v>8</v>
      </c>
      <c r="X66" t="s" s="26"/>
      <c r="Y66" s="19">
        <v>6</v>
      </c>
      <c r="Z66" t="s" s="26"/>
      <c r="AA66" s="19">
        <v>15</v>
      </c>
      <c r="AB66" t="s" s="26"/>
      <c r="AC66" s="19">
        <v>10</v>
      </c>
      <c r="AD66" t="s" s="26"/>
      <c r="AE66" s="19">
        <v>17</v>
      </c>
      <c r="AF66" t="s" s="26"/>
      <c r="AG66" s="19">
        <v>22</v>
      </c>
      <c r="AH66" t="s" s="26"/>
    </row>
    <row r="67" ht="15" customHeight="1">
      <c r="A67" t="s" s="10">
        <v>795</v>
      </c>
      <c r="B67" t="s" s="10">
        <v>796</v>
      </c>
      <c r="C67" s="19">
        <v>9</v>
      </c>
      <c r="D67" t="s" s="26"/>
      <c r="E67" s="19">
        <v>10</v>
      </c>
      <c r="F67" t="s" s="26"/>
      <c r="G67" s="19">
        <v>11</v>
      </c>
      <c r="H67" s="19">
        <v>55</v>
      </c>
      <c r="I67" s="19">
        <v>64</v>
      </c>
      <c r="J67" s="19">
        <v>41</v>
      </c>
      <c r="K67" s="19">
        <v>41</v>
      </c>
      <c r="L67" s="19">
        <v>62</v>
      </c>
      <c r="M67" s="19">
        <v>52</v>
      </c>
      <c r="N67" s="19">
        <v>59</v>
      </c>
      <c r="O67" s="19">
        <v>40</v>
      </c>
      <c r="P67" s="19">
        <v>70</v>
      </c>
      <c r="Q67" s="19">
        <v>59</v>
      </c>
      <c r="R67" s="19">
        <v>73</v>
      </c>
      <c r="S67" s="19">
        <v>46</v>
      </c>
      <c r="T67" s="19">
        <v>87</v>
      </c>
      <c r="U67" s="19">
        <v>52</v>
      </c>
      <c r="V67" s="19">
        <v>73</v>
      </c>
      <c r="W67" s="19">
        <v>54</v>
      </c>
      <c r="X67" s="19">
        <v>48</v>
      </c>
      <c r="Y67" s="19">
        <v>68</v>
      </c>
      <c r="Z67" s="19">
        <v>71</v>
      </c>
      <c r="AA67" s="19">
        <v>85</v>
      </c>
      <c r="AB67" s="19">
        <v>47</v>
      </c>
      <c r="AC67" s="19">
        <v>89</v>
      </c>
      <c r="AD67" s="19">
        <v>49</v>
      </c>
      <c r="AE67" s="19">
        <v>102</v>
      </c>
      <c r="AF67" s="19">
        <v>40</v>
      </c>
      <c r="AG67" s="19">
        <v>85</v>
      </c>
      <c r="AH67" s="19">
        <v>38</v>
      </c>
    </row>
    <row r="68" ht="15" customHeight="1">
      <c r="A68" t="s" s="10">
        <v>797</v>
      </c>
      <c r="B68" t="s" s="10">
        <v>798</v>
      </c>
      <c r="C68" s="19">
        <v>8</v>
      </c>
      <c r="D68" t="s" s="26"/>
      <c r="E68" s="19">
        <v>5</v>
      </c>
      <c r="F68" t="s" s="26"/>
      <c r="G68" s="19">
        <v>8</v>
      </c>
      <c r="H68" s="19">
        <v>2</v>
      </c>
      <c r="I68" s="19">
        <v>14</v>
      </c>
      <c r="J68" t="s" s="26"/>
      <c r="K68" s="19">
        <v>9</v>
      </c>
      <c r="L68" t="s" s="26"/>
      <c r="M68" s="19">
        <v>13</v>
      </c>
      <c r="N68" t="s" s="26"/>
      <c r="O68" s="19">
        <v>11</v>
      </c>
      <c r="P68" s="19">
        <v>1</v>
      </c>
      <c r="Q68" s="19">
        <v>11</v>
      </c>
      <c r="R68" t="s" s="26"/>
      <c r="S68" s="19">
        <v>20</v>
      </c>
      <c r="T68" s="19">
        <v>14</v>
      </c>
      <c r="U68" s="19">
        <v>8</v>
      </c>
      <c r="V68" t="s" s="26"/>
      <c r="W68" s="19">
        <v>9</v>
      </c>
      <c r="X68" t="s" s="26"/>
      <c r="Y68" s="19">
        <v>11</v>
      </c>
      <c r="Z68" t="s" s="26"/>
      <c r="AA68" s="19">
        <v>20</v>
      </c>
      <c r="AB68" t="s" s="26"/>
      <c r="AC68" s="19">
        <v>24</v>
      </c>
      <c r="AD68" t="s" s="26"/>
      <c r="AE68" s="19">
        <v>34</v>
      </c>
      <c r="AF68" t="s" s="26"/>
      <c r="AG68" s="19">
        <v>33</v>
      </c>
      <c r="AH68" t="s" s="26"/>
    </row>
    <row r="69" ht="15" customHeight="1">
      <c r="A69" t="s" s="10">
        <v>799</v>
      </c>
      <c r="B69" t="s" s="10">
        <v>800</v>
      </c>
      <c r="C69" s="19">
        <v>7</v>
      </c>
      <c r="D69" t="s" s="26"/>
      <c r="E69" s="19">
        <v>8</v>
      </c>
      <c r="F69" t="s" s="26"/>
      <c r="G69" s="19">
        <v>3</v>
      </c>
      <c r="H69" t="s" s="26"/>
      <c r="I69" s="19">
        <v>10</v>
      </c>
      <c r="J69" t="s" s="26"/>
      <c r="K69" s="19">
        <v>12</v>
      </c>
      <c r="L69" t="s" s="26"/>
      <c r="M69" s="19">
        <v>6</v>
      </c>
      <c r="N69" t="s" s="26"/>
      <c r="O69" s="19">
        <v>5</v>
      </c>
      <c r="P69" t="s" s="26"/>
      <c r="Q69" s="19">
        <v>4</v>
      </c>
      <c r="R69" t="s" s="26"/>
      <c r="S69" s="19">
        <v>3</v>
      </c>
      <c r="T69" t="s" s="26"/>
      <c r="U69" s="19">
        <v>2</v>
      </c>
      <c r="V69" t="s" s="26"/>
      <c r="W69" s="19">
        <v>2</v>
      </c>
      <c r="X69" t="s" s="26"/>
      <c r="Y69" s="19">
        <v>2</v>
      </c>
      <c r="Z69" t="s" s="26"/>
      <c r="AA69" s="19">
        <v>6</v>
      </c>
      <c r="AB69" t="s" s="26"/>
      <c r="AC69" s="19">
        <v>6</v>
      </c>
      <c r="AD69" t="s" s="26"/>
      <c r="AE69" s="19">
        <v>26</v>
      </c>
      <c r="AF69" t="s" s="26"/>
      <c r="AG69" s="19">
        <v>12</v>
      </c>
      <c r="AH69" t="s" s="26"/>
    </row>
    <row r="70" ht="15" customHeight="1">
      <c r="A70" t="s" s="10">
        <v>801</v>
      </c>
      <c r="B70" t="s" s="10">
        <v>802</v>
      </c>
      <c r="C70" s="19">
        <v>6</v>
      </c>
      <c r="D70" t="s" s="26"/>
      <c r="E70" s="19">
        <v>7</v>
      </c>
      <c r="F70" t="s" s="26"/>
      <c r="G70" s="19">
        <v>9</v>
      </c>
      <c r="H70" t="s" s="26"/>
      <c r="I70" s="19">
        <v>12</v>
      </c>
      <c r="J70" t="s" s="26"/>
      <c r="K70" s="19">
        <v>10</v>
      </c>
      <c r="L70" t="s" s="26"/>
      <c r="M70" s="19">
        <v>11</v>
      </c>
      <c r="N70" t="s" s="26"/>
      <c r="O70" s="19">
        <v>10</v>
      </c>
      <c r="P70" t="s" s="26"/>
      <c r="Q70" s="19">
        <v>15</v>
      </c>
      <c r="R70" t="s" s="26"/>
      <c r="S70" s="19">
        <v>10</v>
      </c>
      <c r="T70" s="19">
        <v>2</v>
      </c>
      <c r="U70" s="19">
        <v>18</v>
      </c>
      <c r="V70" s="19">
        <v>3</v>
      </c>
      <c r="W70" s="19">
        <v>34</v>
      </c>
      <c r="X70" s="19">
        <v>4</v>
      </c>
      <c r="Y70" s="19">
        <v>44</v>
      </c>
      <c r="Z70" s="19">
        <v>24</v>
      </c>
      <c r="AA70" s="19">
        <v>40</v>
      </c>
      <c r="AB70" t="s" s="26"/>
      <c r="AC70" s="19">
        <v>46</v>
      </c>
      <c r="AD70" t="s" s="26"/>
      <c r="AE70" s="19">
        <v>52</v>
      </c>
      <c r="AF70" t="s" s="26"/>
      <c r="AG70" s="19">
        <v>75</v>
      </c>
      <c r="AH70" s="19">
        <v>25</v>
      </c>
    </row>
    <row r="71" ht="15" customHeight="1">
      <c r="A71" t="s" s="10">
        <v>803</v>
      </c>
      <c r="B71" t="s" s="10">
        <v>804</v>
      </c>
      <c r="C71" s="19">
        <v>5</v>
      </c>
      <c r="D71" t="s" s="26"/>
      <c r="E71" s="19">
        <v>4</v>
      </c>
      <c r="F71" t="s" s="26"/>
      <c r="G71" s="19">
        <v>5</v>
      </c>
      <c r="H71" t="s" s="26"/>
      <c r="I71" s="19">
        <v>8</v>
      </c>
      <c r="J71" t="s" s="26"/>
      <c r="K71" s="19">
        <v>8</v>
      </c>
      <c r="L71" t="s" s="26"/>
      <c r="M71" s="19">
        <v>7</v>
      </c>
      <c r="N71" t="s" s="26"/>
      <c r="O71" s="19">
        <v>8</v>
      </c>
      <c r="P71" t="s" s="26"/>
      <c r="Q71" s="19">
        <v>9</v>
      </c>
      <c r="R71" t="s" s="26"/>
      <c r="S71" s="19">
        <v>62</v>
      </c>
      <c r="T71" s="19">
        <v>37</v>
      </c>
      <c r="U71" s="19">
        <v>60</v>
      </c>
      <c r="V71" s="19">
        <v>40</v>
      </c>
      <c r="W71" s="19">
        <v>48</v>
      </c>
      <c r="X71" s="19">
        <v>18</v>
      </c>
      <c r="Y71" s="19">
        <v>60</v>
      </c>
      <c r="Z71" s="19">
        <v>50</v>
      </c>
      <c r="AA71" s="19">
        <v>53</v>
      </c>
      <c r="AB71" s="19">
        <v>3</v>
      </c>
      <c r="AC71" s="19">
        <v>53</v>
      </c>
      <c r="AD71" s="19">
        <v>1</v>
      </c>
      <c r="AE71" s="19">
        <v>66</v>
      </c>
      <c r="AF71" t="s" s="26"/>
      <c r="AG71" s="19">
        <v>42</v>
      </c>
      <c r="AH71" t="s" s="26"/>
    </row>
    <row r="72" ht="15" customHeight="1">
      <c r="A72" t="s" s="10">
        <v>805</v>
      </c>
      <c r="B72" t="s" s="10">
        <v>806</v>
      </c>
      <c r="C72" s="19">
        <v>4</v>
      </c>
      <c r="D72" t="s" s="26"/>
      <c r="E72" s="19">
        <v>3</v>
      </c>
      <c r="F72" t="s" s="26"/>
      <c r="G72" s="19">
        <v>4</v>
      </c>
      <c r="H72" t="s" s="26"/>
      <c r="I72" s="19">
        <v>3</v>
      </c>
      <c r="J72" t="s" s="26"/>
      <c r="K72" s="19">
        <v>2</v>
      </c>
      <c r="L72" t="s" s="26"/>
      <c r="M72" s="19">
        <v>1</v>
      </c>
      <c r="N72" t="s" s="26"/>
      <c r="O72" s="19">
        <v>2</v>
      </c>
      <c r="P72" t="s" s="26"/>
      <c r="Q72" s="19">
        <v>2</v>
      </c>
      <c r="R72" t="s" s="26"/>
      <c r="S72" s="19">
        <v>2</v>
      </c>
      <c r="T72" t="s" s="26"/>
      <c r="U72" s="19">
        <v>3</v>
      </c>
      <c r="V72" t="s" s="26"/>
      <c r="W72" s="19">
        <v>3</v>
      </c>
      <c r="X72" t="s" s="26"/>
      <c r="Y72" s="19">
        <v>4</v>
      </c>
      <c r="Z72" t="s" s="26"/>
      <c r="AA72" s="19">
        <v>7</v>
      </c>
      <c r="AB72" t="s" s="26"/>
      <c r="AC72" s="19">
        <v>7</v>
      </c>
      <c r="AD72" t="s" s="26"/>
      <c r="AE72" s="19">
        <v>15</v>
      </c>
      <c r="AF72" t="s" s="26"/>
      <c r="AG72" s="19">
        <v>80</v>
      </c>
      <c r="AH72" s="19">
        <v>15</v>
      </c>
    </row>
    <row r="73" ht="15" customHeight="1">
      <c r="A73" t="s" s="10">
        <v>807</v>
      </c>
      <c r="B73" t="s" s="10">
        <v>808</v>
      </c>
      <c r="C73" s="19">
        <v>3</v>
      </c>
      <c r="D73" t="s" s="26"/>
      <c r="E73" s="19">
        <v>16</v>
      </c>
      <c r="F73" s="19">
        <v>2</v>
      </c>
      <c r="G73" s="19">
        <v>6</v>
      </c>
      <c r="H73" s="19">
        <v>15</v>
      </c>
      <c r="I73" s="19">
        <v>82</v>
      </c>
      <c r="J73" s="19">
        <v>23</v>
      </c>
      <c r="K73" s="19">
        <v>74</v>
      </c>
      <c r="L73" s="19">
        <v>34</v>
      </c>
      <c r="M73" s="19">
        <v>86</v>
      </c>
      <c r="N73" s="19">
        <v>44</v>
      </c>
      <c r="O73" s="19">
        <v>89</v>
      </c>
      <c r="P73" s="19">
        <v>64</v>
      </c>
      <c r="Q73" s="19">
        <v>96</v>
      </c>
      <c r="R73" s="19">
        <v>68</v>
      </c>
      <c r="S73" s="19">
        <v>95</v>
      </c>
      <c r="T73" s="19">
        <v>38</v>
      </c>
      <c r="U73" s="19">
        <v>102</v>
      </c>
      <c r="V73" s="19">
        <v>63</v>
      </c>
      <c r="W73" s="19">
        <v>105</v>
      </c>
      <c r="X73" s="19">
        <v>46</v>
      </c>
      <c r="Y73" s="19">
        <v>116</v>
      </c>
      <c r="Z73" s="19">
        <v>60</v>
      </c>
      <c r="AA73" s="19">
        <v>121</v>
      </c>
      <c r="AB73" s="19">
        <v>52</v>
      </c>
      <c r="AC73" s="19">
        <v>122</v>
      </c>
      <c r="AD73" s="19">
        <v>52</v>
      </c>
      <c r="AE73" s="19">
        <v>129</v>
      </c>
      <c r="AF73" s="19">
        <v>33</v>
      </c>
      <c r="AG73" s="19">
        <v>66</v>
      </c>
      <c r="AH73" s="19">
        <v>8</v>
      </c>
    </row>
    <row r="74" ht="15" customHeight="1">
      <c r="A74" t="s" s="10">
        <v>809</v>
      </c>
      <c r="B74" t="s" s="10">
        <v>810</v>
      </c>
      <c r="C74" s="19">
        <v>2</v>
      </c>
      <c r="D74" t="s" s="26"/>
      <c r="E74" s="19">
        <v>2</v>
      </c>
      <c r="F74" t="s" s="26"/>
      <c r="G74" s="19">
        <v>2</v>
      </c>
      <c r="H74" t="s" s="26"/>
      <c r="I74" s="19">
        <v>2</v>
      </c>
      <c r="J74" t="s" s="26"/>
      <c r="K74" s="19">
        <v>5</v>
      </c>
      <c r="L74" t="s" s="26"/>
      <c r="M74" s="19">
        <v>5</v>
      </c>
      <c r="N74" t="s" s="26"/>
      <c r="O74" s="19">
        <v>3</v>
      </c>
      <c r="P74" t="s" s="26"/>
      <c r="Q74" s="19">
        <v>20</v>
      </c>
      <c r="R74" s="19">
        <v>1</v>
      </c>
      <c r="S74" s="19">
        <v>88</v>
      </c>
      <c r="T74" s="19">
        <v>16</v>
      </c>
      <c r="U74" s="19">
        <v>106</v>
      </c>
      <c r="V74" s="19">
        <v>45</v>
      </c>
      <c r="W74" s="19">
        <v>94</v>
      </c>
      <c r="X74" s="19">
        <v>23</v>
      </c>
      <c r="Y74" s="19">
        <v>94</v>
      </c>
      <c r="Z74" s="19">
        <v>29</v>
      </c>
      <c r="AA74" s="19">
        <v>76</v>
      </c>
      <c r="AB74" s="19">
        <v>9</v>
      </c>
      <c r="AC74" s="19">
        <v>97</v>
      </c>
      <c r="AD74" s="19">
        <v>15</v>
      </c>
      <c r="AE74" s="19">
        <v>98</v>
      </c>
      <c r="AF74" s="19">
        <v>5</v>
      </c>
      <c r="AG74" s="19">
        <v>133</v>
      </c>
      <c r="AH74" s="19">
        <v>60</v>
      </c>
    </row>
    <row r="75" ht="15" customHeight="1">
      <c r="A75" t="s" s="10">
        <v>811</v>
      </c>
      <c r="B75" t="s" s="10">
        <v>812</v>
      </c>
      <c r="C75" s="19">
        <v>1</v>
      </c>
      <c r="D75" t="s" s="26"/>
      <c r="E75" s="19">
        <v>1</v>
      </c>
      <c r="F75" t="s" s="26"/>
      <c r="G75" s="19">
        <v>1</v>
      </c>
      <c r="H75" t="s" s="26"/>
      <c r="I75" s="19">
        <v>5</v>
      </c>
      <c r="J75" t="s" s="26"/>
      <c r="K75" s="19">
        <v>3</v>
      </c>
      <c r="L75" t="s" s="26"/>
      <c r="M75" s="19">
        <v>4</v>
      </c>
      <c r="N75" t="s" s="26"/>
      <c r="O75" s="19">
        <v>6</v>
      </c>
      <c r="P75" t="s" s="26"/>
      <c r="Q75" s="19">
        <v>32</v>
      </c>
      <c r="R75" s="19">
        <v>6</v>
      </c>
      <c r="S75" s="19">
        <v>80</v>
      </c>
      <c r="T75" s="19">
        <v>25</v>
      </c>
      <c r="U75" s="19">
        <v>78</v>
      </c>
      <c r="V75" s="19">
        <v>22</v>
      </c>
      <c r="W75" s="19">
        <v>42</v>
      </c>
      <c r="X75" s="19">
        <v>5</v>
      </c>
      <c r="Y75" s="19">
        <v>9</v>
      </c>
      <c r="Z75" t="s" s="26"/>
      <c r="AA75" s="19">
        <v>11</v>
      </c>
      <c r="AB75" t="s" s="26"/>
      <c r="AC75" s="19">
        <v>19</v>
      </c>
      <c r="AD75" t="s" s="26"/>
      <c r="AE75" s="19">
        <v>11</v>
      </c>
      <c r="AF75" t="s" s="26"/>
      <c r="AG75" s="19">
        <v>17</v>
      </c>
      <c r="AH75" t="s" s="26"/>
    </row>
    <row r="76" ht="15" customHeight="1">
      <c r="A76" t="s" s="10">
        <v>813</v>
      </c>
      <c r="B76" t="s" s="10">
        <v>814</v>
      </c>
      <c r="C76" t="s" s="26"/>
      <c r="D76" t="s" s="26"/>
      <c r="E76" s="19">
        <v>76</v>
      </c>
      <c r="F76" s="19">
        <v>55</v>
      </c>
      <c r="G76" s="19">
        <v>69</v>
      </c>
      <c r="H76" s="19">
        <v>67</v>
      </c>
      <c r="I76" s="19">
        <v>61</v>
      </c>
      <c r="J76" s="19">
        <v>15</v>
      </c>
      <c r="K76" s="19">
        <v>83</v>
      </c>
      <c r="L76" s="19">
        <v>59</v>
      </c>
      <c r="M76" s="19">
        <v>87</v>
      </c>
      <c r="N76" s="19">
        <v>62</v>
      </c>
      <c r="O76" s="19">
        <v>90</v>
      </c>
      <c r="P76" s="19">
        <v>79</v>
      </c>
      <c r="Q76" s="19">
        <v>95</v>
      </c>
      <c r="R76" s="19">
        <v>70</v>
      </c>
      <c r="S76" s="19">
        <v>107</v>
      </c>
      <c r="T76" s="19">
        <v>99</v>
      </c>
      <c r="U76" s="19">
        <v>112</v>
      </c>
      <c r="V76" s="19">
        <v>93</v>
      </c>
      <c r="W76" s="19">
        <v>118</v>
      </c>
      <c r="X76" s="19">
        <v>72</v>
      </c>
      <c r="Y76" s="19">
        <v>120</v>
      </c>
      <c r="Z76" s="19">
        <v>78</v>
      </c>
      <c r="AA76" s="19">
        <v>110</v>
      </c>
      <c r="AB76" s="19">
        <v>30</v>
      </c>
      <c r="AC76" s="19">
        <v>121</v>
      </c>
      <c r="AD76" s="19">
        <v>42</v>
      </c>
      <c r="AE76" s="19">
        <v>123</v>
      </c>
      <c r="AF76" s="19">
        <v>19</v>
      </c>
      <c r="AG76" s="19">
        <v>128</v>
      </c>
      <c r="AH76" s="19">
        <v>37</v>
      </c>
    </row>
    <row r="77" ht="15" customHeight="1">
      <c r="A77" t="s" s="10">
        <v>815</v>
      </c>
      <c r="B77" t="s" s="10">
        <v>816</v>
      </c>
      <c r="C77" t="s" s="26"/>
      <c r="D77" t="s" s="26"/>
      <c r="E77" s="19">
        <v>52</v>
      </c>
      <c r="F77" s="19">
        <v>62</v>
      </c>
      <c r="G77" s="19">
        <v>37</v>
      </c>
      <c r="H77" s="19">
        <v>24</v>
      </c>
      <c r="I77" s="19">
        <v>16</v>
      </c>
      <c r="J77" t="s" s="26"/>
      <c r="K77" s="19">
        <v>48</v>
      </c>
      <c r="L77" s="19">
        <v>12</v>
      </c>
      <c r="M77" s="19">
        <v>68</v>
      </c>
      <c r="N77" s="19">
        <v>31</v>
      </c>
      <c r="O77" s="19">
        <v>72</v>
      </c>
      <c r="P77" s="19">
        <v>28</v>
      </c>
      <c r="Q77" s="19">
        <v>85</v>
      </c>
      <c r="R77" s="19">
        <v>50</v>
      </c>
      <c r="S77" s="19">
        <v>109</v>
      </c>
      <c r="T77" s="19">
        <v>67</v>
      </c>
      <c r="U77" s="19">
        <v>115</v>
      </c>
      <c r="V77" s="19">
        <v>80</v>
      </c>
      <c r="W77" s="19">
        <v>120</v>
      </c>
      <c r="X77" s="19">
        <v>69</v>
      </c>
      <c r="Y77" s="19">
        <v>123</v>
      </c>
      <c r="Z77" s="19">
        <v>76</v>
      </c>
      <c r="AA77" s="19">
        <v>125</v>
      </c>
      <c r="AB77" s="19">
        <v>55</v>
      </c>
      <c r="AC77" s="19">
        <v>126</v>
      </c>
      <c r="AD77" s="19">
        <v>54</v>
      </c>
      <c r="AE77" s="19">
        <v>134</v>
      </c>
      <c r="AF77" s="19">
        <v>49</v>
      </c>
      <c r="AG77" s="19">
        <v>137</v>
      </c>
      <c r="AH77" s="19">
        <v>47</v>
      </c>
    </row>
    <row r="78" ht="15" customHeight="1">
      <c r="A78" t="s" s="10">
        <v>817</v>
      </c>
      <c r="B78" t="s" s="10">
        <v>818</v>
      </c>
      <c r="C78" t="s" s="26"/>
      <c r="D78" t="s" s="26"/>
      <c r="E78" s="19">
        <v>41</v>
      </c>
      <c r="F78" s="19">
        <v>42</v>
      </c>
      <c r="G78" s="19">
        <v>47</v>
      </c>
      <c r="H78" s="19">
        <v>41</v>
      </c>
      <c r="I78" s="19">
        <v>21</v>
      </c>
      <c r="J78" t="s" s="26"/>
      <c r="K78" s="19">
        <v>46</v>
      </c>
      <c r="L78" s="19">
        <v>32</v>
      </c>
      <c r="M78" s="19">
        <v>51</v>
      </c>
      <c r="N78" s="19">
        <v>28</v>
      </c>
      <c r="O78" s="19">
        <v>65</v>
      </c>
      <c r="P78" s="19">
        <v>48</v>
      </c>
      <c r="Q78" s="19">
        <v>61</v>
      </c>
      <c r="R78" s="19">
        <v>39</v>
      </c>
      <c r="S78" s="19">
        <v>70</v>
      </c>
      <c r="T78" s="19">
        <v>53</v>
      </c>
      <c r="U78" s="19">
        <v>70</v>
      </c>
      <c r="V78" s="19">
        <v>53</v>
      </c>
      <c r="W78" s="19">
        <v>76</v>
      </c>
      <c r="X78" s="19">
        <v>44</v>
      </c>
      <c r="Y78" s="19">
        <v>82</v>
      </c>
      <c r="Z78" s="19">
        <v>54</v>
      </c>
      <c r="AA78" s="19">
        <v>80</v>
      </c>
      <c r="AB78" s="19">
        <v>21</v>
      </c>
      <c r="AC78" s="19">
        <v>88</v>
      </c>
      <c r="AD78" s="19">
        <v>26</v>
      </c>
      <c r="AE78" s="19">
        <v>86</v>
      </c>
      <c r="AF78" s="19">
        <v>6</v>
      </c>
      <c r="AG78" s="19">
        <v>103</v>
      </c>
      <c r="AH78" s="19">
        <v>53</v>
      </c>
    </row>
    <row r="79" ht="15" customHeight="1">
      <c r="A79" t="s" s="10">
        <v>819</v>
      </c>
      <c r="B79" t="s" s="10">
        <v>820</v>
      </c>
      <c r="C79" t="s" s="26"/>
      <c r="D79" t="s" s="26"/>
      <c r="E79" s="19">
        <v>11</v>
      </c>
      <c r="F79" s="19">
        <v>1</v>
      </c>
      <c r="G79" s="19">
        <v>20</v>
      </c>
      <c r="H79" s="19">
        <v>14</v>
      </c>
      <c r="I79" s="19">
        <v>66</v>
      </c>
      <c r="J79" s="19">
        <v>26</v>
      </c>
      <c r="K79" s="19">
        <v>59</v>
      </c>
      <c r="L79" s="19">
        <v>52</v>
      </c>
      <c r="M79" s="19">
        <v>31</v>
      </c>
      <c r="N79" s="19">
        <v>12</v>
      </c>
      <c r="O79" s="19">
        <v>23</v>
      </c>
      <c r="P79" s="19">
        <v>12</v>
      </c>
      <c r="Q79" s="19">
        <v>16</v>
      </c>
      <c r="R79" t="s" s="26"/>
      <c r="S79" s="19">
        <v>26</v>
      </c>
      <c r="T79" s="19">
        <v>24</v>
      </c>
      <c r="U79" s="19">
        <v>41</v>
      </c>
      <c r="V79" s="19">
        <v>36</v>
      </c>
      <c r="W79" s="19">
        <v>37</v>
      </c>
      <c r="X79" s="19">
        <v>12</v>
      </c>
      <c r="Y79" s="19">
        <v>47</v>
      </c>
      <c r="Z79" s="19">
        <v>40</v>
      </c>
      <c r="AA79" s="19">
        <v>50</v>
      </c>
      <c r="AB79" t="s" s="26"/>
      <c r="AC79" s="19">
        <v>50</v>
      </c>
      <c r="AD79" t="s" s="26"/>
      <c r="AE79" s="19">
        <v>36</v>
      </c>
      <c r="AF79" t="s" s="26"/>
      <c r="AG79" s="19">
        <v>18</v>
      </c>
      <c r="AH79" t="s" s="26"/>
    </row>
    <row r="80" ht="15" customHeight="1">
      <c r="A80" t="s" s="10">
        <v>821</v>
      </c>
      <c r="B80" t="s" s="10">
        <v>822</v>
      </c>
      <c r="C80" t="s" s="26"/>
      <c r="D80" t="s" s="26"/>
      <c r="E80" t="s" s="26"/>
      <c r="F80" t="s" s="26"/>
      <c r="G80" s="19">
        <v>70</v>
      </c>
      <c r="H80" s="19">
        <v>66</v>
      </c>
      <c r="I80" s="19">
        <v>74</v>
      </c>
      <c r="J80" s="19">
        <v>32</v>
      </c>
      <c r="K80" s="19">
        <v>72</v>
      </c>
      <c r="L80" s="19">
        <v>60</v>
      </c>
      <c r="M80" s="19">
        <v>69</v>
      </c>
      <c r="N80" s="19">
        <v>52</v>
      </c>
      <c r="O80" s="19">
        <v>76</v>
      </c>
      <c r="P80" s="19">
        <v>69</v>
      </c>
      <c r="Q80" s="19">
        <v>79</v>
      </c>
      <c r="R80" s="19">
        <v>59</v>
      </c>
      <c r="S80" s="19">
        <v>90</v>
      </c>
      <c r="T80" s="19">
        <v>80</v>
      </c>
      <c r="U80" s="19">
        <v>94</v>
      </c>
      <c r="V80" s="19">
        <v>82</v>
      </c>
      <c r="W80" s="19">
        <v>102</v>
      </c>
      <c r="X80" s="19">
        <v>64</v>
      </c>
      <c r="Y80" s="19">
        <v>86</v>
      </c>
      <c r="Z80" s="19">
        <v>55</v>
      </c>
      <c r="AA80" s="19">
        <v>95</v>
      </c>
      <c r="AB80" s="19">
        <v>36</v>
      </c>
      <c r="AC80" s="19">
        <v>110</v>
      </c>
      <c r="AD80" s="19">
        <v>44</v>
      </c>
      <c r="AE80" s="19">
        <v>106</v>
      </c>
      <c r="AF80" s="19">
        <v>23</v>
      </c>
      <c r="AG80" s="19">
        <v>99</v>
      </c>
      <c r="AH80" s="19">
        <v>29</v>
      </c>
    </row>
    <row r="81" ht="15" customHeight="1">
      <c r="A81" t="s" s="10">
        <v>823</v>
      </c>
      <c r="B81" t="s" s="10">
        <v>824</v>
      </c>
      <c r="C81" t="s" s="26"/>
      <c r="D81" t="s" s="26"/>
      <c r="E81" t="s" s="26"/>
      <c r="F81" t="s" s="26"/>
      <c r="G81" s="19">
        <v>46</v>
      </c>
      <c r="H81" s="19">
        <v>45</v>
      </c>
      <c r="I81" s="19">
        <v>60</v>
      </c>
      <c r="J81" s="19">
        <v>17</v>
      </c>
      <c r="K81" s="19">
        <v>78</v>
      </c>
      <c r="L81" s="19">
        <v>61</v>
      </c>
      <c r="M81" s="19">
        <v>75</v>
      </c>
      <c r="N81" s="19">
        <v>46</v>
      </c>
      <c r="O81" s="19">
        <v>81</v>
      </c>
      <c r="P81" s="19">
        <v>62</v>
      </c>
      <c r="Q81" s="19">
        <v>90</v>
      </c>
      <c r="R81" s="19">
        <v>67</v>
      </c>
      <c r="S81" s="19">
        <v>98</v>
      </c>
      <c r="T81" s="19">
        <v>86</v>
      </c>
      <c r="U81" s="19">
        <v>85</v>
      </c>
      <c r="V81" s="19">
        <v>58</v>
      </c>
      <c r="W81" s="19">
        <v>77</v>
      </c>
      <c r="X81" s="19">
        <v>34</v>
      </c>
      <c r="Y81" s="19">
        <v>61</v>
      </c>
      <c r="Z81" s="19">
        <v>27</v>
      </c>
      <c r="AA81" s="19">
        <v>66</v>
      </c>
      <c r="AB81" s="19">
        <v>13</v>
      </c>
      <c r="AC81" s="19">
        <v>76</v>
      </c>
      <c r="AD81" s="19">
        <v>18</v>
      </c>
      <c r="AE81" s="19">
        <v>77</v>
      </c>
      <c r="AF81" s="19">
        <v>1</v>
      </c>
      <c r="AG81" s="19">
        <v>74</v>
      </c>
      <c r="AH81" s="19">
        <v>14</v>
      </c>
    </row>
    <row r="82" ht="15" customHeight="1">
      <c r="A82" t="s" s="10">
        <v>825</v>
      </c>
      <c r="B82" t="s" s="10">
        <v>826</v>
      </c>
      <c r="C82" t="s" s="26"/>
      <c r="D82" t="s" s="26"/>
      <c r="E82" t="s" s="26"/>
      <c r="F82" t="s" s="26"/>
      <c r="G82" s="19">
        <v>29</v>
      </c>
      <c r="H82" s="19">
        <v>17</v>
      </c>
      <c r="I82" s="19">
        <v>35</v>
      </c>
      <c r="J82" t="s" s="26"/>
      <c r="K82" s="19">
        <v>22</v>
      </c>
      <c r="L82" s="19">
        <v>11</v>
      </c>
      <c r="M82" s="19">
        <v>23</v>
      </c>
      <c r="N82" s="19">
        <v>3</v>
      </c>
      <c r="O82" s="19">
        <v>29</v>
      </c>
      <c r="P82" s="19">
        <v>20</v>
      </c>
      <c r="Q82" s="19">
        <v>35</v>
      </c>
      <c r="R82" s="19">
        <v>21</v>
      </c>
      <c r="S82" s="19">
        <v>28</v>
      </c>
      <c r="T82" s="19">
        <v>23</v>
      </c>
      <c r="U82" s="19">
        <v>39</v>
      </c>
      <c r="V82" s="19">
        <v>28</v>
      </c>
      <c r="W82" s="19">
        <v>30</v>
      </c>
      <c r="X82" t="s" s="26"/>
      <c r="Y82" s="19">
        <v>29</v>
      </c>
      <c r="Z82" s="19">
        <v>9</v>
      </c>
      <c r="AA82" s="19">
        <v>45</v>
      </c>
      <c r="AB82" t="s" s="26"/>
      <c r="AC82" s="19">
        <v>63</v>
      </c>
      <c r="AD82" s="19">
        <v>14</v>
      </c>
      <c r="AE82" s="19">
        <v>53</v>
      </c>
      <c r="AF82" t="s" s="26"/>
      <c r="AG82" s="19">
        <v>38</v>
      </c>
      <c r="AH82" t="s" s="26"/>
    </row>
    <row r="83" ht="15" customHeight="1">
      <c r="A83" t="s" s="10">
        <v>827</v>
      </c>
      <c r="B83" t="s" s="10">
        <v>828</v>
      </c>
      <c r="C83" t="s" s="26"/>
      <c r="D83" t="s" s="26"/>
      <c r="E83" t="s" s="26"/>
      <c r="F83" t="s" s="26"/>
      <c r="G83" t="s" s="26"/>
      <c r="H83" t="s" s="26"/>
      <c r="I83" s="19">
        <v>75</v>
      </c>
      <c r="J83" s="19">
        <v>35</v>
      </c>
      <c r="K83" s="19">
        <v>71</v>
      </c>
      <c r="L83" s="19">
        <v>63</v>
      </c>
      <c r="M83" s="19">
        <v>78</v>
      </c>
      <c r="N83" s="19">
        <v>63</v>
      </c>
      <c r="O83" s="19">
        <v>82</v>
      </c>
      <c r="P83" s="19">
        <v>80</v>
      </c>
      <c r="Q83" s="19">
        <v>83</v>
      </c>
      <c r="R83" s="19">
        <v>74</v>
      </c>
      <c r="S83" s="19">
        <v>67</v>
      </c>
      <c r="T83" s="19">
        <v>62</v>
      </c>
      <c r="U83" s="19">
        <v>83</v>
      </c>
      <c r="V83" s="19">
        <v>77</v>
      </c>
      <c r="W83" s="19">
        <v>57</v>
      </c>
      <c r="X83" s="19">
        <v>33</v>
      </c>
      <c r="Y83" s="19">
        <v>52</v>
      </c>
      <c r="Z83" s="19">
        <v>42</v>
      </c>
      <c r="AA83" s="19">
        <v>92</v>
      </c>
      <c r="AB83" s="19">
        <v>40</v>
      </c>
      <c r="AC83" s="19">
        <v>93</v>
      </c>
      <c r="AD83" s="19">
        <v>40</v>
      </c>
      <c r="AE83" s="19">
        <v>97</v>
      </c>
      <c r="AF83" s="19">
        <v>22</v>
      </c>
      <c r="AG83" s="19">
        <v>26</v>
      </c>
      <c r="AH83" t="s" s="26"/>
    </row>
    <row r="84" ht="15" customHeight="1">
      <c r="A84" t="s" s="10">
        <v>829</v>
      </c>
      <c r="B84" t="s" s="10">
        <v>830</v>
      </c>
      <c r="C84" t="s" s="26"/>
      <c r="D84" t="s" s="26"/>
      <c r="E84" t="s" s="26"/>
      <c r="F84" t="s" s="26"/>
      <c r="G84" t="s" s="26"/>
      <c r="H84" t="s" s="26"/>
      <c r="I84" s="19">
        <v>72</v>
      </c>
      <c r="J84" s="19">
        <v>31</v>
      </c>
      <c r="K84" s="19">
        <v>70</v>
      </c>
      <c r="L84" s="19">
        <v>64</v>
      </c>
      <c r="M84" s="19">
        <v>65</v>
      </c>
      <c r="N84" s="19">
        <v>53</v>
      </c>
      <c r="O84" s="19">
        <v>59</v>
      </c>
      <c r="P84" s="19">
        <v>57</v>
      </c>
      <c r="Q84" s="19">
        <v>46</v>
      </c>
      <c r="R84" s="19">
        <v>28</v>
      </c>
      <c r="S84" s="19">
        <v>41</v>
      </c>
      <c r="T84" s="19">
        <v>35</v>
      </c>
      <c r="U84" s="19">
        <v>29</v>
      </c>
      <c r="V84" s="19">
        <v>15</v>
      </c>
      <c r="W84" s="19">
        <v>33</v>
      </c>
      <c r="X84" s="19">
        <v>2</v>
      </c>
      <c r="Y84" s="19">
        <v>54</v>
      </c>
      <c r="Z84" s="19">
        <v>39</v>
      </c>
      <c r="AA84" s="19">
        <v>72</v>
      </c>
      <c r="AB84" s="19">
        <v>25</v>
      </c>
      <c r="AC84" s="19">
        <v>68</v>
      </c>
      <c r="AD84" s="19">
        <v>19</v>
      </c>
      <c r="AE84" s="19">
        <v>61</v>
      </c>
      <c r="AF84" t="s" s="26"/>
      <c r="AG84" s="19">
        <v>60</v>
      </c>
      <c r="AH84" s="19">
        <v>7</v>
      </c>
    </row>
    <row r="85" ht="15" customHeight="1">
      <c r="A85" t="s" s="10">
        <v>831</v>
      </c>
      <c r="B85" t="s" s="10">
        <v>832</v>
      </c>
      <c r="C85" t="s" s="26"/>
      <c r="D85" t="s" s="26"/>
      <c r="E85" t="s" s="26"/>
      <c r="F85" t="s" s="26"/>
      <c r="G85" t="s" s="26"/>
      <c r="H85" t="s" s="26"/>
      <c r="I85" s="19">
        <v>48</v>
      </c>
      <c r="J85" s="19">
        <v>12</v>
      </c>
      <c r="K85" s="19">
        <v>35</v>
      </c>
      <c r="L85" s="19">
        <v>20</v>
      </c>
      <c r="M85" s="19">
        <v>44</v>
      </c>
      <c r="N85" s="19">
        <v>21</v>
      </c>
      <c r="O85" s="19">
        <v>41</v>
      </c>
      <c r="P85" s="19">
        <v>26</v>
      </c>
      <c r="Q85" s="19">
        <v>48</v>
      </c>
      <c r="R85" s="19">
        <v>27</v>
      </c>
      <c r="S85" s="19">
        <v>64</v>
      </c>
      <c r="T85" s="19">
        <v>59</v>
      </c>
      <c r="U85" s="19">
        <v>62</v>
      </c>
      <c r="V85" s="19">
        <v>64</v>
      </c>
      <c r="W85" s="19">
        <v>49</v>
      </c>
      <c r="X85" s="19">
        <v>31</v>
      </c>
      <c r="Y85" s="19">
        <v>43</v>
      </c>
      <c r="Z85" s="19">
        <v>38</v>
      </c>
      <c r="AA85" s="19">
        <v>58</v>
      </c>
      <c r="AB85" s="19">
        <v>10</v>
      </c>
      <c r="AC85" s="19">
        <v>62</v>
      </c>
      <c r="AD85" s="19">
        <v>16</v>
      </c>
      <c r="AE85" s="19">
        <v>68</v>
      </c>
      <c r="AF85" t="s" s="26"/>
      <c r="AG85" s="19">
        <v>51</v>
      </c>
      <c r="AH85" t="s" s="26"/>
    </row>
    <row r="86" ht="15" customHeight="1">
      <c r="A86" t="s" s="10">
        <v>833</v>
      </c>
      <c r="B86" t="s" s="10">
        <v>834</v>
      </c>
      <c r="C86" t="s" s="26"/>
      <c r="D86" t="s" s="26"/>
      <c r="E86" t="s" s="26"/>
      <c r="F86" t="s" s="26"/>
      <c r="G86" t="s" s="26"/>
      <c r="H86" t="s" s="26"/>
      <c r="I86" t="s" s="26"/>
      <c r="J86" t="s" s="26"/>
      <c r="K86" s="19">
        <v>88</v>
      </c>
      <c r="L86" s="19">
        <v>45</v>
      </c>
      <c r="M86" s="19">
        <v>91</v>
      </c>
      <c r="N86" s="19">
        <v>45</v>
      </c>
      <c r="O86" s="19">
        <v>95</v>
      </c>
      <c r="P86" s="19">
        <v>56</v>
      </c>
      <c r="Q86" s="19">
        <v>99</v>
      </c>
      <c r="R86" s="19">
        <v>47</v>
      </c>
      <c r="S86" s="19">
        <v>110</v>
      </c>
      <c r="T86" s="19">
        <v>68</v>
      </c>
      <c r="U86" s="19">
        <v>113</v>
      </c>
      <c r="V86" s="19">
        <v>48</v>
      </c>
      <c r="W86" s="19">
        <v>91</v>
      </c>
      <c r="X86" s="19">
        <v>13</v>
      </c>
      <c r="Y86" s="19">
        <v>51</v>
      </c>
      <c r="Z86" s="19">
        <v>5</v>
      </c>
      <c r="AA86" s="19">
        <v>9</v>
      </c>
      <c r="AB86" t="s" s="26"/>
      <c r="AC86" s="19">
        <v>2</v>
      </c>
      <c r="AD86" t="s" s="26"/>
      <c r="AE86" s="19">
        <v>1</v>
      </c>
      <c r="AF86" t="s" s="26"/>
      <c r="AG86" s="19">
        <v>1</v>
      </c>
      <c r="AH86" t="s" s="26"/>
    </row>
    <row r="87" ht="15" customHeight="1">
      <c r="A87" t="s" s="10">
        <v>835</v>
      </c>
      <c r="B87" t="s" s="10">
        <v>836</v>
      </c>
      <c r="C87" t="s" s="26"/>
      <c r="D87" t="s" s="26"/>
      <c r="E87" t="s" s="26"/>
      <c r="F87" t="s" s="26"/>
      <c r="G87" t="s" s="26"/>
      <c r="H87" t="s" s="26"/>
      <c r="I87" t="s" s="26"/>
      <c r="J87" t="s" s="26"/>
      <c r="K87" s="19">
        <v>57</v>
      </c>
      <c r="L87" s="19">
        <v>75</v>
      </c>
      <c r="M87" s="19">
        <v>61</v>
      </c>
      <c r="N87" s="19">
        <v>70</v>
      </c>
      <c r="O87" s="19">
        <v>53</v>
      </c>
      <c r="P87" s="19">
        <v>82</v>
      </c>
      <c r="Q87" s="19">
        <v>55</v>
      </c>
      <c r="R87" s="19">
        <v>63</v>
      </c>
      <c r="S87" s="19">
        <v>51</v>
      </c>
      <c r="T87" s="19">
        <v>92</v>
      </c>
      <c r="U87" s="19">
        <v>58</v>
      </c>
      <c r="V87" s="19">
        <v>86</v>
      </c>
      <c r="W87" s="19">
        <v>74</v>
      </c>
      <c r="X87" s="19">
        <v>78</v>
      </c>
      <c r="Y87" s="19">
        <v>64</v>
      </c>
      <c r="Z87" s="19">
        <v>72</v>
      </c>
      <c r="AA87" s="19">
        <v>57</v>
      </c>
      <c r="AB87" s="19">
        <v>8</v>
      </c>
      <c r="AC87" s="19">
        <v>44</v>
      </c>
      <c r="AD87" t="s" s="26"/>
      <c r="AE87" s="19">
        <v>65</v>
      </c>
      <c r="AF87" t="s" s="26"/>
      <c r="AG87" s="19">
        <v>48</v>
      </c>
      <c r="AH87" t="s" s="26"/>
    </row>
    <row r="88" ht="15" customHeight="1">
      <c r="A88" t="s" s="10">
        <v>837</v>
      </c>
      <c r="B88" t="s" s="10">
        <v>838</v>
      </c>
      <c r="C88" t="s" s="26"/>
      <c r="D88" t="s" s="26"/>
      <c r="E88" t="s" s="26"/>
      <c r="F88" t="s" s="26"/>
      <c r="G88" t="s" s="26"/>
      <c r="H88" t="s" s="26"/>
      <c r="I88" t="s" s="26"/>
      <c r="J88" t="s" s="26"/>
      <c r="K88" s="19">
        <v>53</v>
      </c>
      <c r="L88" s="19">
        <v>42</v>
      </c>
      <c r="M88" s="19">
        <v>58</v>
      </c>
      <c r="N88" s="19">
        <v>41</v>
      </c>
      <c r="O88" s="19">
        <v>66</v>
      </c>
      <c r="P88" s="19">
        <v>52</v>
      </c>
      <c r="Q88" s="19">
        <v>66</v>
      </c>
      <c r="R88" s="19">
        <v>46</v>
      </c>
      <c r="S88" s="19">
        <v>75</v>
      </c>
      <c r="T88" s="19">
        <v>69</v>
      </c>
      <c r="U88" s="19">
        <v>82</v>
      </c>
      <c r="V88" s="19">
        <v>67</v>
      </c>
      <c r="W88" s="19">
        <v>71</v>
      </c>
      <c r="X88" s="19">
        <v>47</v>
      </c>
      <c r="Y88" s="19">
        <v>62</v>
      </c>
      <c r="Z88" s="19">
        <v>41</v>
      </c>
      <c r="AA88" s="19">
        <v>44</v>
      </c>
      <c r="AB88" t="s" s="26"/>
      <c r="AC88" s="19">
        <v>42</v>
      </c>
      <c r="AD88" t="s" s="26"/>
      <c r="AE88" s="19">
        <v>49</v>
      </c>
      <c r="AF88" t="s" s="26"/>
      <c r="AG88" s="19">
        <v>70</v>
      </c>
      <c r="AH88" s="19">
        <v>20</v>
      </c>
    </row>
    <row r="89" ht="15" customHeight="1">
      <c r="A89" t="s" s="10">
        <v>839</v>
      </c>
      <c r="B89" t="s" s="10">
        <v>840</v>
      </c>
      <c r="C89" t="s" s="26"/>
      <c r="D89" t="s" s="26"/>
      <c r="E89" t="s" s="26"/>
      <c r="F89" t="s" s="26"/>
      <c r="G89" t="s" s="26"/>
      <c r="H89" t="s" s="26"/>
      <c r="I89" t="s" s="26"/>
      <c r="J89" t="s" s="26"/>
      <c r="K89" s="19">
        <v>38</v>
      </c>
      <c r="L89" s="19">
        <v>38</v>
      </c>
      <c r="M89" s="19">
        <v>17</v>
      </c>
      <c r="N89" t="s" s="26"/>
      <c r="O89" s="19">
        <v>16</v>
      </c>
      <c r="P89" s="19">
        <v>6</v>
      </c>
      <c r="Q89" s="19">
        <v>12</v>
      </c>
      <c r="R89" t="s" s="26"/>
      <c r="S89" s="19">
        <v>12</v>
      </c>
      <c r="T89" s="19">
        <v>5</v>
      </c>
      <c r="U89" s="19">
        <v>13</v>
      </c>
      <c r="V89" t="s" s="26"/>
      <c r="W89" s="19">
        <v>26</v>
      </c>
      <c r="X89" t="s" s="26"/>
      <c r="Y89" s="19">
        <v>30</v>
      </c>
      <c r="Z89" s="19">
        <v>11</v>
      </c>
      <c r="AA89" s="19">
        <v>21</v>
      </c>
      <c r="AB89" t="s" s="26"/>
      <c r="AC89" s="19">
        <v>20</v>
      </c>
      <c r="AD89" t="s" s="26"/>
      <c r="AE89" s="19">
        <v>29</v>
      </c>
      <c r="AF89" t="s" s="26"/>
      <c r="AG89" s="19">
        <v>15</v>
      </c>
      <c r="AH89" t="s" s="26"/>
    </row>
    <row r="90" ht="15" customHeight="1">
      <c r="A90" t="s" s="10">
        <v>841</v>
      </c>
      <c r="B90" t="s" s="10">
        <v>842</v>
      </c>
      <c r="C90" t="s" s="26"/>
      <c r="D90" t="s" s="26"/>
      <c r="E90" t="s" s="26"/>
      <c r="F90" t="s" s="26"/>
      <c r="G90" t="s" s="26"/>
      <c r="H90" t="s" s="26"/>
      <c r="I90" t="s" s="26"/>
      <c r="J90" t="s" s="26"/>
      <c r="K90" s="19">
        <v>20</v>
      </c>
      <c r="L90" s="19">
        <v>21</v>
      </c>
      <c r="M90" s="19">
        <v>25</v>
      </c>
      <c r="N90" s="19">
        <v>8</v>
      </c>
      <c r="O90" s="19">
        <v>19</v>
      </c>
      <c r="P90" s="19">
        <v>11</v>
      </c>
      <c r="Q90" s="19">
        <v>34</v>
      </c>
      <c r="R90" s="19">
        <v>38</v>
      </c>
      <c r="S90" s="19">
        <v>13</v>
      </c>
      <c r="T90" s="19">
        <v>9</v>
      </c>
      <c r="U90" s="19">
        <v>30</v>
      </c>
      <c r="V90" s="19">
        <v>44</v>
      </c>
      <c r="W90" s="19">
        <v>47</v>
      </c>
      <c r="X90" s="19">
        <v>25</v>
      </c>
      <c r="Y90" s="19">
        <v>37</v>
      </c>
      <c r="Z90" s="19">
        <v>30</v>
      </c>
      <c r="AA90" s="19">
        <v>71</v>
      </c>
      <c r="AB90" s="19">
        <v>39</v>
      </c>
      <c r="AC90" s="19">
        <v>69</v>
      </c>
      <c r="AD90" s="19">
        <v>32</v>
      </c>
      <c r="AE90" s="19">
        <v>93</v>
      </c>
      <c r="AF90" s="19">
        <v>36</v>
      </c>
      <c r="AG90" s="19">
        <v>76</v>
      </c>
      <c r="AH90" s="19">
        <v>39</v>
      </c>
    </row>
    <row r="91" ht="15" customHeight="1">
      <c r="A91" t="s" s="10">
        <v>843</v>
      </c>
      <c r="B91" t="s" s="10">
        <v>844</v>
      </c>
      <c r="C91" t="s" s="26"/>
      <c r="D91" t="s" s="26"/>
      <c r="E91" t="s" s="26"/>
      <c r="F91" t="s" s="26"/>
      <c r="G91" t="s" s="26"/>
      <c r="H91" t="s" s="26"/>
      <c r="I91" t="s" s="26"/>
      <c r="J91" t="s" s="26"/>
      <c r="K91" t="s" s="26"/>
      <c r="L91" t="s" s="26"/>
      <c r="M91" s="19">
        <v>84</v>
      </c>
      <c r="N91" s="19">
        <v>40</v>
      </c>
      <c r="O91" s="19">
        <v>86</v>
      </c>
      <c r="P91" s="19">
        <v>53</v>
      </c>
      <c r="Q91" s="19">
        <v>86</v>
      </c>
      <c r="R91" s="19">
        <v>35</v>
      </c>
      <c r="S91" s="19">
        <v>99</v>
      </c>
      <c r="T91" s="19">
        <v>54</v>
      </c>
      <c r="U91" s="19">
        <v>101</v>
      </c>
      <c r="V91" s="19">
        <v>43</v>
      </c>
      <c r="W91" s="19">
        <v>88</v>
      </c>
      <c r="X91" s="19">
        <v>24</v>
      </c>
      <c r="Y91" s="19">
        <v>56</v>
      </c>
      <c r="Z91" s="19">
        <v>13</v>
      </c>
      <c r="AA91" s="19">
        <v>12</v>
      </c>
      <c r="AB91" t="s" s="26"/>
      <c r="AC91" s="19">
        <v>15</v>
      </c>
      <c r="AD91" t="s" s="26"/>
      <c r="AE91" s="19">
        <v>10</v>
      </c>
      <c r="AF91" t="s" s="26"/>
      <c r="AG91" s="19">
        <v>29</v>
      </c>
      <c r="AH91" t="s" s="26"/>
    </row>
    <row r="92" ht="15" customHeight="1">
      <c r="A92" t="s" s="10">
        <v>845</v>
      </c>
      <c r="B92" t="s" s="10">
        <v>846</v>
      </c>
      <c r="C92" t="s" s="26"/>
      <c r="D92" t="s" s="26"/>
      <c r="E92" t="s" s="26"/>
      <c r="F92" t="s" s="26"/>
      <c r="G92" t="s" s="26"/>
      <c r="H92" t="s" s="26"/>
      <c r="I92" t="s" s="26"/>
      <c r="J92" t="s" s="26"/>
      <c r="K92" t="s" s="26"/>
      <c r="L92" t="s" s="26"/>
      <c r="M92" s="19">
        <v>66</v>
      </c>
      <c r="N92" s="19">
        <v>66</v>
      </c>
      <c r="O92" s="19">
        <v>60</v>
      </c>
      <c r="P92" s="19">
        <v>75</v>
      </c>
      <c r="Q92" s="19">
        <v>71</v>
      </c>
      <c r="R92" s="19">
        <v>76</v>
      </c>
      <c r="S92" s="19">
        <v>74</v>
      </c>
      <c r="T92" s="19">
        <v>95</v>
      </c>
      <c r="U92" s="19">
        <v>71</v>
      </c>
      <c r="V92" s="19">
        <v>83</v>
      </c>
      <c r="W92" s="19">
        <v>75</v>
      </c>
      <c r="X92" s="19">
        <v>56</v>
      </c>
      <c r="Y92" s="19">
        <v>87</v>
      </c>
      <c r="Z92" s="19">
        <v>75</v>
      </c>
      <c r="AA92" s="19">
        <v>98</v>
      </c>
      <c r="AB92" s="19">
        <v>53</v>
      </c>
      <c r="AC92" s="19">
        <v>101</v>
      </c>
      <c r="AD92" s="19">
        <v>53</v>
      </c>
      <c r="AE92" s="19">
        <v>115</v>
      </c>
      <c r="AF92" s="19">
        <v>43</v>
      </c>
      <c r="AG92" s="19">
        <v>102</v>
      </c>
      <c r="AH92" s="19">
        <v>45</v>
      </c>
    </row>
    <row r="93" ht="15" customHeight="1">
      <c r="A93" t="s" s="10">
        <v>847</v>
      </c>
      <c r="B93" t="s" s="10">
        <v>848</v>
      </c>
      <c r="C93" t="s" s="26"/>
      <c r="D93" t="s" s="26"/>
      <c r="E93" t="s" s="26"/>
      <c r="F93" t="s" s="26"/>
      <c r="G93" t="s" s="26"/>
      <c r="H93" t="s" s="26"/>
      <c r="I93" t="s" s="26"/>
      <c r="J93" t="s" s="26"/>
      <c r="K93" t="s" s="26"/>
      <c r="L93" t="s" s="26"/>
      <c r="M93" s="19">
        <v>28</v>
      </c>
      <c r="N93" s="19">
        <v>9</v>
      </c>
      <c r="O93" s="19">
        <v>28</v>
      </c>
      <c r="P93" s="19">
        <v>18</v>
      </c>
      <c r="Q93" s="19">
        <v>21</v>
      </c>
      <c r="R93" s="19">
        <v>2</v>
      </c>
      <c r="S93" s="19">
        <v>48</v>
      </c>
      <c r="T93" s="19">
        <v>85</v>
      </c>
      <c r="U93" s="19">
        <v>31</v>
      </c>
      <c r="V93" s="19">
        <v>42</v>
      </c>
      <c r="W93" s="19">
        <v>22</v>
      </c>
      <c r="X93" t="s" s="26"/>
      <c r="Y93" s="19">
        <v>41</v>
      </c>
      <c r="Z93" s="19">
        <v>34</v>
      </c>
      <c r="AA93" s="19">
        <v>75</v>
      </c>
      <c r="AB93" s="19">
        <v>38</v>
      </c>
      <c r="AC93" s="19">
        <v>75</v>
      </c>
      <c r="AD93" s="19">
        <v>38</v>
      </c>
      <c r="AE93" s="19">
        <v>83</v>
      </c>
      <c r="AF93" s="19">
        <v>12</v>
      </c>
      <c r="AG93" s="19">
        <v>59</v>
      </c>
      <c r="AH93" s="19">
        <v>5</v>
      </c>
    </row>
    <row r="94" ht="15" customHeight="1">
      <c r="A94" t="s" s="10">
        <v>849</v>
      </c>
      <c r="B94" t="s" s="10">
        <v>850</v>
      </c>
      <c r="C94" t="s" s="26"/>
      <c r="D94" t="s" s="26"/>
      <c r="E94" t="s" s="26"/>
      <c r="F94" t="s" s="26"/>
      <c r="G94" t="s" s="26"/>
      <c r="H94" t="s" s="26"/>
      <c r="I94" t="s" s="26"/>
      <c r="J94" t="s" s="26"/>
      <c r="K94" t="s" s="26"/>
      <c r="L94" t="s" s="26"/>
      <c r="M94" t="s" s="26"/>
      <c r="N94" t="s" s="26"/>
      <c r="O94" s="19">
        <v>85</v>
      </c>
      <c r="P94" s="19">
        <v>84</v>
      </c>
      <c r="Q94" s="19">
        <v>89</v>
      </c>
      <c r="R94" s="19">
        <v>79</v>
      </c>
      <c r="S94" s="19">
        <v>89</v>
      </c>
      <c r="T94" s="19">
        <v>93</v>
      </c>
      <c r="U94" s="19">
        <v>100</v>
      </c>
      <c r="V94" s="19">
        <v>96</v>
      </c>
      <c r="W94" s="19">
        <v>106</v>
      </c>
      <c r="X94" s="19">
        <v>83</v>
      </c>
      <c r="Y94" s="19">
        <v>111</v>
      </c>
      <c r="Z94" s="19">
        <v>94</v>
      </c>
      <c r="AA94" s="19">
        <v>111</v>
      </c>
      <c r="AB94" s="19">
        <v>63</v>
      </c>
      <c r="AC94" s="19">
        <v>111</v>
      </c>
      <c r="AD94" s="19">
        <v>62</v>
      </c>
      <c r="AE94" s="19">
        <v>109</v>
      </c>
      <c r="AF94" s="19">
        <v>39</v>
      </c>
      <c r="AG94" s="19">
        <v>52</v>
      </c>
      <c r="AH94" t="s" s="26"/>
    </row>
    <row r="95" ht="15" customHeight="1">
      <c r="A95" t="s" s="10">
        <v>851</v>
      </c>
      <c r="B95" t="s" s="10">
        <v>852</v>
      </c>
      <c r="C95" t="s" s="26"/>
      <c r="D95" t="s" s="26"/>
      <c r="E95" t="s" s="26"/>
      <c r="F95" t="s" s="26"/>
      <c r="G95" t="s" s="26"/>
      <c r="H95" t="s" s="26"/>
      <c r="I95" t="s" s="26"/>
      <c r="J95" t="s" s="26"/>
      <c r="K95" t="s" s="26"/>
      <c r="L95" t="s" s="26"/>
      <c r="M95" t="s" s="26"/>
      <c r="N95" t="s" s="26"/>
      <c r="O95" s="19">
        <v>57</v>
      </c>
      <c r="P95" s="19">
        <v>32</v>
      </c>
      <c r="Q95" s="19">
        <v>44</v>
      </c>
      <c r="R95" s="19">
        <v>15</v>
      </c>
      <c r="S95" s="19">
        <v>35</v>
      </c>
      <c r="T95" s="19">
        <v>17</v>
      </c>
      <c r="U95" s="19">
        <v>64</v>
      </c>
      <c r="V95" s="19">
        <v>34</v>
      </c>
      <c r="W95" s="19">
        <v>51</v>
      </c>
      <c r="X95" s="19">
        <v>16</v>
      </c>
      <c r="Y95" s="19">
        <v>10</v>
      </c>
      <c r="Z95" t="s" s="26"/>
      <c r="AA95" s="19">
        <v>14</v>
      </c>
      <c r="AB95" t="s" s="26"/>
      <c r="AC95" s="19">
        <v>9</v>
      </c>
      <c r="AD95" t="s" s="26"/>
      <c r="AE95" s="19">
        <v>19</v>
      </c>
      <c r="AF95" t="s" s="26"/>
      <c r="AG95" s="19">
        <v>41</v>
      </c>
      <c r="AH95" t="s" s="26"/>
    </row>
    <row r="96" ht="15" customHeight="1">
      <c r="A96" t="s" s="10">
        <v>853</v>
      </c>
      <c r="B96" t="s" s="10">
        <v>854</v>
      </c>
      <c r="C96" t="s" s="26"/>
      <c r="D96" t="s" s="26"/>
      <c r="E96" t="s" s="26"/>
      <c r="F96" t="s" s="26"/>
      <c r="G96" t="s" s="26"/>
      <c r="H96" t="s" s="26"/>
      <c r="I96" t="s" s="26"/>
      <c r="J96" t="s" s="26"/>
      <c r="K96" t="s" s="26"/>
      <c r="L96" t="s" s="26"/>
      <c r="M96" t="s" s="26"/>
      <c r="N96" t="s" s="26"/>
      <c r="O96" s="19">
        <v>42</v>
      </c>
      <c r="P96" s="19">
        <v>15</v>
      </c>
      <c r="Q96" s="19">
        <v>42</v>
      </c>
      <c r="R96" s="19">
        <v>18</v>
      </c>
      <c r="S96" s="19">
        <v>54</v>
      </c>
      <c r="T96" s="19">
        <v>36</v>
      </c>
      <c r="U96" s="19">
        <v>36</v>
      </c>
      <c r="V96" s="19">
        <v>10</v>
      </c>
      <c r="W96" s="19">
        <v>25</v>
      </c>
      <c r="X96" t="s" s="26"/>
      <c r="Y96" s="19">
        <v>18</v>
      </c>
      <c r="Z96" t="s" s="26"/>
      <c r="AA96" s="19">
        <v>30</v>
      </c>
      <c r="AB96" t="s" s="26"/>
      <c r="AC96" s="19">
        <v>39</v>
      </c>
      <c r="AD96" t="s" s="26"/>
      <c r="AE96" s="19">
        <v>50</v>
      </c>
      <c r="AF96" t="s" s="26"/>
      <c r="AG96" s="19">
        <v>73</v>
      </c>
      <c r="AH96" s="19">
        <v>19</v>
      </c>
    </row>
    <row r="97" ht="15" customHeight="1">
      <c r="A97" t="s" s="10">
        <v>855</v>
      </c>
      <c r="B97" t="s" s="10">
        <v>856</v>
      </c>
      <c r="C97" t="s" s="26"/>
      <c r="D97" t="s" s="26"/>
      <c r="E97" t="s" s="26"/>
      <c r="F97" t="s" s="26"/>
      <c r="G97" t="s" s="26"/>
      <c r="H97" t="s" s="26"/>
      <c r="I97" t="s" s="26"/>
      <c r="J97" t="s" s="26"/>
      <c r="K97" t="s" s="26"/>
      <c r="L97" t="s" s="26"/>
      <c r="M97" t="s" s="26"/>
      <c r="N97" t="s" s="26"/>
      <c r="O97" s="19">
        <v>9</v>
      </c>
      <c r="P97" t="s" s="26"/>
      <c r="Q97" s="19">
        <v>8</v>
      </c>
      <c r="R97" t="s" s="26"/>
      <c r="S97" s="19">
        <v>6</v>
      </c>
      <c r="T97" t="s" s="26"/>
      <c r="U97" s="19">
        <v>11</v>
      </c>
      <c r="V97" t="s" s="26"/>
      <c r="W97" s="19">
        <v>56</v>
      </c>
      <c r="X97" s="19">
        <v>42</v>
      </c>
      <c r="Y97" s="19">
        <v>80</v>
      </c>
      <c r="Z97" s="19">
        <v>69</v>
      </c>
      <c r="AA97" s="19">
        <v>100</v>
      </c>
      <c r="AB97" s="19">
        <v>54</v>
      </c>
      <c r="AC97" s="19">
        <v>108</v>
      </c>
      <c r="AD97" s="19">
        <v>63</v>
      </c>
      <c r="AE97" s="19">
        <v>122</v>
      </c>
      <c r="AF97" s="19">
        <v>53</v>
      </c>
      <c r="AG97" s="19">
        <v>123</v>
      </c>
      <c r="AH97" s="19">
        <v>81</v>
      </c>
    </row>
    <row r="98" ht="15" customHeight="1">
      <c r="A98" t="s" s="10">
        <v>857</v>
      </c>
      <c r="B98" t="s" s="10">
        <v>858</v>
      </c>
      <c r="C98" t="s" s="26"/>
      <c r="D98" t="s" s="26"/>
      <c r="E98" t="s" s="26"/>
      <c r="F98" t="s" s="26"/>
      <c r="G98" t="s" s="26"/>
      <c r="H98" t="s" s="26"/>
      <c r="I98" t="s" s="26"/>
      <c r="J98" t="s" s="26"/>
      <c r="K98" t="s" s="26"/>
      <c r="L98" t="s" s="26"/>
      <c r="M98" t="s" s="26"/>
      <c r="N98" t="s" s="26"/>
      <c r="O98" t="s" s="26"/>
      <c r="P98" t="s" s="26"/>
      <c r="Q98" s="19">
        <v>87</v>
      </c>
      <c r="R98" s="19">
        <v>72</v>
      </c>
      <c r="S98" s="19">
        <v>97</v>
      </c>
      <c r="T98" s="19">
        <v>89</v>
      </c>
      <c r="U98" s="19">
        <v>105</v>
      </c>
      <c r="V98" s="19">
        <v>99</v>
      </c>
      <c r="W98" s="19">
        <v>109</v>
      </c>
      <c r="X98" s="19">
        <v>82</v>
      </c>
      <c r="Y98" s="19">
        <v>100</v>
      </c>
      <c r="Z98" s="19">
        <v>79</v>
      </c>
      <c r="AA98" s="19">
        <v>103</v>
      </c>
      <c r="AB98" s="19">
        <v>50</v>
      </c>
      <c r="AC98" s="19">
        <v>104</v>
      </c>
      <c r="AD98" s="19">
        <v>51</v>
      </c>
      <c r="AE98" s="19">
        <v>91</v>
      </c>
      <c r="AF98" s="19">
        <v>14</v>
      </c>
      <c r="AG98" s="19">
        <v>78</v>
      </c>
      <c r="AH98" s="19">
        <v>30</v>
      </c>
    </row>
    <row r="99" ht="15" customHeight="1">
      <c r="A99" t="s" s="10">
        <v>859</v>
      </c>
      <c r="B99" t="s" s="10">
        <v>860</v>
      </c>
      <c r="C99" t="s" s="26"/>
      <c r="D99" t="s" s="26"/>
      <c r="E99" t="s" s="26"/>
      <c r="F99" t="s" s="26"/>
      <c r="G99" t="s" s="26"/>
      <c r="H99" t="s" s="26"/>
      <c r="I99" t="s" s="26"/>
      <c r="J99" t="s" s="26"/>
      <c r="K99" t="s" s="26"/>
      <c r="L99" t="s" s="26"/>
      <c r="M99" t="s" s="26"/>
      <c r="N99" t="s" s="26"/>
      <c r="O99" t="s" s="26"/>
      <c r="P99" t="s" s="26"/>
      <c r="Q99" s="19">
        <v>63</v>
      </c>
      <c r="R99" s="19">
        <v>62</v>
      </c>
      <c r="S99" s="19">
        <v>65</v>
      </c>
      <c r="T99" s="19">
        <v>81</v>
      </c>
      <c r="U99" s="19">
        <v>66</v>
      </c>
      <c r="V99" s="19">
        <v>71</v>
      </c>
      <c r="W99" s="19">
        <v>62</v>
      </c>
      <c r="X99" s="19">
        <v>53</v>
      </c>
      <c r="Y99" s="19">
        <v>73</v>
      </c>
      <c r="Z99" s="19">
        <v>68</v>
      </c>
      <c r="AA99" s="19">
        <v>77</v>
      </c>
      <c r="AB99" s="19">
        <v>32</v>
      </c>
      <c r="AC99" s="19">
        <v>73</v>
      </c>
      <c r="AD99" s="19">
        <v>28</v>
      </c>
      <c r="AE99" s="19">
        <v>74</v>
      </c>
      <c r="AF99" t="s" s="26"/>
      <c r="AG99" s="19">
        <v>21</v>
      </c>
      <c r="AH99" t="s" s="26"/>
    </row>
    <row r="100" ht="15" customHeight="1">
      <c r="A100" t="s" s="10">
        <v>861</v>
      </c>
      <c r="B100" t="s" s="10">
        <v>862</v>
      </c>
      <c r="C100" t="s" s="26"/>
      <c r="D100" t="s" s="26"/>
      <c r="E100" t="s" s="26"/>
      <c r="F100" t="s" s="26"/>
      <c r="G100" t="s" s="26"/>
      <c r="H100" t="s" s="26"/>
      <c r="I100" t="s" s="26"/>
      <c r="J100" t="s" s="26"/>
      <c r="K100" t="s" s="26"/>
      <c r="L100" t="s" s="26"/>
      <c r="M100" t="s" s="26"/>
      <c r="N100" t="s" s="26"/>
      <c r="O100" t="s" s="26"/>
      <c r="P100" t="s" s="26"/>
      <c r="Q100" s="19">
        <v>51</v>
      </c>
      <c r="R100" s="19">
        <v>41</v>
      </c>
      <c r="S100" s="19">
        <v>68</v>
      </c>
      <c r="T100" s="19">
        <v>91</v>
      </c>
      <c r="U100" s="19">
        <v>75</v>
      </c>
      <c r="V100" s="19">
        <v>88</v>
      </c>
      <c r="W100" s="19">
        <v>89</v>
      </c>
      <c r="X100" s="19">
        <v>80</v>
      </c>
      <c r="Y100" s="19">
        <v>95</v>
      </c>
      <c r="Z100" s="19">
        <v>95</v>
      </c>
      <c r="AA100" s="19">
        <v>106</v>
      </c>
      <c r="AB100" s="19">
        <v>70</v>
      </c>
      <c r="AC100" s="19">
        <v>107</v>
      </c>
      <c r="AD100" s="19">
        <v>69</v>
      </c>
      <c r="AE100" s="19">
        <v>114</v>
      </c>
      <c r="AF100" s="19">
        <v>54</v>
      </c>
      <c r="AG100" s="19">
        <v>94</v>
      </c>
      <c r="AH100" s="19">
        <v>62</v>
      </c>
    </row>
    <row r="101" ht="15" customHeight="1">
      <c r="A101" t="s" s="10">
        <v>863</v>
      </c>
      <c r="B101" t="s" s="10">
        <v>864</v>
      </c>
      <c r="C101" t="s" s="26"/>
      <c r="D101" t="s" s="26"/>
      <c r="E101" t="s" s="26"/>
      <c r="F101" t="s" s="26"/>
      <c r="G101" t="s" s="26"/>
      <c r="H101" t="s" s="26"/>
      <c r="I101" t="s" s="26"/>
      <c r="J101" t="s" s="26"/>
      <c r="K101" t="s" s="26"/>
      <c r="L101" t="s" s="26"/>
      <c r="M101" t="s" s="26"/>
      <c r="N101" t="s" s="26"/>
      <c r="O101" t="s" s="26"/>
      <c r="P101" t="s" s="26"/>
      <c r="Q101" s="19">
        <v>14</v>
      </c>
      <c r="R101" t="s" s="26"/>
      <c r="S101" s="19">
        <v>19</v>
      </c>
      <c r="T101" s="19">
        <v>6</v>
      </c>
      <c r="U101" s="19">
        <v>17</v>
      </c>
      <c r="V101" s="19">
        <v>2</v>
      </c>
      <c r="W101" s="19">
        <v>13</v>
      </c>
      <c r="X101" t="s" s="26"/>
      <c r="Y101" s="19">
        <v>14</v>
      </c>
      <c r="Z101" t="s" s="26"/>
      <c r="AA101" s="19">
        <v>31</v>
      </c>
      <c r="AB101" t="s" s="26"/>
      <c r="AC101" s="19">
        <v>23</v>
      </c>
      <c r="AD101" t="s" s="26"/>
      <c r="AE101" s="19">
        <v>30</v>
      </c>
      <c r="AF101" t="s" s="26"/>
      <c r="AG101" s="19">
        <v>45</v>
      </c>
      <c r="AH101" t="s" s="26"/>
    </row>
    <row r="102" ht="15" customHeight="1">
      <c r="A102" t="s" s="10">
        <v>865</v>
      </c>
      <c r="B102" t="s" s="10">
        <v>866</v>
      </c>
      <c r="C102" t="s" s="26"/>
      <c r="D102" t="s" s="26"/>
      <c r="E102" t="s" s="26"/>
      <c r="F102" t="s" s="26"/>
      <c r="G102" t="s" s="26"/>
      <c r="H102" t="s" s="26"/>
      <c r="I102" t="s" s="26"/>
      <c r="J102" t="s" s="26"/>
      <c r="K102" t="s" s="26"/>
      <c r="L102" t="s" s="26"/>
      <c r="M102" t="s" s="26"/>
      <c r="N102" t="s" s="26"/>
      <c r="O102" t="s" s="26"/>
      <c r="P102" t="s" s="26"/>
      <c r="Q102" t="s" s="26"/>
      <c r="R102" t="s" s="26"/>
      <c r="S102" s="19">
        <v>102</v>
      </c>
      <c r="T102" s="19">
        <v>96</v>
      </c>
      <c r="U102" s="19">
        <v>108</v>
      </c>
      <c r="V102" s="19">
        <v>91</v>
      </c>
      <c r="W102" s="19">
        <v>111</v>
      </c>
      <c r="X102" s="19">
        <v>61</v>
      </c>
      <c r="Y102" s="19">
        <v>98</v>
      </c>
      <c r="Z102" s="19">
        <v>56</v>
      </c>
      <c r="AA102" s="19">
        <v>73</v>
      </c>
      <c r="AB102" s="19">
        <v>16</v>
      </c>
      <c r="AC102" s="19">
        <v>72</v>
      </c>
      <c r="AD102" s="19">
        <v>13</v>
      </c>
      <c r="AE102" s="19">
        <v>31</v>
      </c>
      <c r="AF102" t="s" s="26"/>
      <c r="AG102" s="19">
        <v>65</v>
      </c>
      <c r="AH102" s="19">
        <v>9</v>
      </c>
    </row>
    <row r="103" ht="15" customHeight="1">
      <c r="A103" t="s" s="10">
        <v>867</v>
      </c>
      <c r="B103" t="s" s="10">
        <v>868</v>
      </c>
      <c r="C103" t="s" s="26"/>
      <c r="D103" t="s" s="26"/>
      <c r="E103" t="s" s="26"/>
      <c r="F103" t="s" s="26"/>
      <c r="G103" t="s" s="26"/>
      <c r="H103" t="s" s="26"/>
      <c r="I103" t="s" s="26"/>
      <c r="J103" t="s" s="26"/>
      <c r="K103" t="s" s="26"/>
      <c r="L103" t="s" s="26"/>
      <c r="M103" t="s" s="26"/>
      <c r="N103" t="s" s="26"/>
      <c r="O103" t="s" s="26"/>
      <c r="P103" t="s" s="26"/>
      <c r="Q103" t="s" s="26"/>
      <c r="R103" t="s" s="26"/>
      <c r="S103" s="19">
        <v>91</v>
      </c>
      <c r="T103" s="19">
        <v>94</v>
      </c>
      <c r="U103" s="19">
        <v>96</v>
      </c>
      <c r="V103" s="19">
        <v>92</v>
      </c>
      <c r="W103" s="19">
        <v>112</v>
      </c>
      <c r="X103" s="19">
        <v>89</v>
      </c>
      <c r="Y103" s="19">
        <v>114</v>
      </c>
      <c r="Z103" s="19">
        <v>97</v>
      </c>
      <c r="AA103" s="19">
        <v>115</v>
      </c>
      <c r="AB103" s="19">
        <v>69</v>
      </c>
      <c r="AC103" s="19">
        <v>119</v>
      </c>
      <c r="AD103" s="19">
        <v>73</v>
      </c>
      <c r="AE103" s="19">
        <v>128</v>
      </c>
      <c r="AF103" s="19">
        <v>56</v>
      </c>
      <c r="AG103" s="19">
        <v>126</v>
      </c>
      <c r="AH103" s="19">
        <v>82</v>
      </c>
    </row>
    <row r="104" ht="15" customHeight="1">
      <c r="A104" t="s" s="10">
        <v>869</v>
      </c>
      <c r="B104" t="s" s="10">
        <v>870</v>
      </c>
      <c r="C104" t="s" s="26"/>
      <c r="D104" t="s" s="26"/>
      <c r="E104" t="s" s="26"/>
      <c r="F104" t="s" s="26"/>
      <c r="G104" t="s" s="26"/>
      <c r="H104" t="s" s="26"/>
      <c r="I104" t="s" s="26"/>
      <c r="J104" t="s" s="26"/>
      <c r="K104" t="s" s="26"/>
      <c r="L104" t="s" s="26"/>
      <c r="M104" t="s" s="26"/>
      <c r="N104" t="s" s="26"/>
      <c r="O104" t="s" s="26"/>
      <c r="P104" t="s" s="26"/>
      <c r="Q104" t="s" s="26"/>
      <c r="R104" t="s" s="26"/>
      <c r="S104" s="19">
        <v>79</v>
      </c>
      <c r="T104" s="19">
        <v>82</v>
      </c>
      <c r="U104" s="19">
        <v>98</v>
      </c>
      <c r="V104" s="19">
        <v>95</v>
      </c>
      <c r="W104" s="19">
        <v>107</v>
      </c>
      <c r="X104" s="19">
        <v>86</v>
      </c>
      <c r="Y104" s="19">
        <v>107</v>
      </c>
      <c r="Z104" s="19">
        <v>92</v>
      </c>
      <c r="AA104" s="19">
        <v>112</v>
      </c>
      <c r="AB104" s="19">
        <v>66</v>
      </c>
      <c r="AC104" s="19">
        <v>112</v>
      </c>
      <c r="AD104" s="19">
        <v>66</v>
      </c>
      <c r="AE104" s="19">
        <v>121</v>
      </c>
      <c r="AF104" s="19">
        <v>51</v>
      </c>
      <c r="AG104" s="19">
        <v>110</v>
      </c>
      <c r="AH104" s="19">
        <v>64</v>
      </c>
    </row>
    <row r="105" ht="15" customHeight="1">
      <c r="A105" t="s" s="10">
        <v>871</v>
      </c>
      <c r="B105" t="s" s="10">
        <v>872</v>
      </c>
      <c r="C105" t="s" s="26"/>
      <c r="D105" t="s" s="26"/>
      <c r="E105" t="s" s="26"/>
      <c r="F105" t="s" s="26"/>
      <c r="G105" t="s" s="26"/>
      <c r="H105" t="s" s="26"/>
      <c r="I105" t="s" s="26"/>
      <c r="J105" t="s" s="26"/>
      <c r="K105" t="s" s="26"/>
      <c r="L105" t="s" s="26"/>
      <c r="M105" t="s" s="26"/>
      <c r="N105" t="s" s="26"/>
      <c r="O105" t="s" s="26"/>
      <c r="P105" t="s" s="26"/>
      <c r="Q105" t="s" s="26"/>
      <c r="R105" t="s" s="26"/>
      <c r="S105" s="19">
        <v>77</v>
      </c>
      <c r="T105" s="19">
        <v>70</v>
      </c>
      <c r="U105" s="19">
        <v>97</v>
      </c>
      <c r="V105" s="19">
        <v>85</v>
      </c>
      <c r="W105" s="19">
        <v>97</v>
      </c>
      <c r="X105" s="19">
        <v>63</v>
      </c>
      <c r="Y105" s="19">
        <v>112</v>
      </c>
      <c r="Z105" s="19">
        <v>87</v>
      </c>
      <c r="AA105" s="19">
        <v>117</v>
      </c>
      <c r="AB105" s="19">
        <v>62</v>
      </c>
      <c r="AC105" s="19">
        <v>113</v>
      </c>
      <c r="AD105" s="19">
        <v>59</v>
      </c>
      <c r="AE105" s="19">
        <v>113</v>
      </c>
      <c r="AF105" s="19">
        <v>34</v>
      </c>
      <c r="AG105" s="19">
        <v>96</v>
      </c>
      <c r="AH105" s="19">
        <v>31</v>
      </c>
    </row>
    <row r="106" ht="15" customHeight="1">
      <c r="A106" t="s" s="10">
        <v>873</v>
      </c>
      <c r="B106" t="s" s="10">
        <v>874</v>
      </c>
      <c r="C106" t="s" s="26"/>
      <c r="D106" t="s" s="26"/>
      <c r="E106" t="s" s="26"/>
      <c r="F106" t="s" s="26"/>
      <c r="G106" t="s" s="26"/>
      <c r="H106" t="s" s="26"/>
      <c r="I106" t="s" s="26"/>
      <c r="J106" t="s" s="26"/>
      <c r="K106" t="s" s="26"/>
      <c r="L106" t="s" s="26"/>
      <c r="M106" t="s" s="26"/>
      <c r="N106" t="s" s="26"/>
      <c r="O106" t="s" s="26"/>
      <c r="P106" t="s" s="26"/>
      <c r="Q106" t="s" s="26"/>
      <c r="R106" t="s" s="26"/>
      <c r="S106" s="19">
        <v>76</v>
      </c>
      <c r="T106" s="19">
        <v>76</v>
      </c>
      <c r="U106" s="19">
        <v>88</v>
      </c>
      <c r="V106" s="19">
        <v>81</v>
      </c>
      <c r="W106" s="19">
        <v>93</v>
      </c>
      <c r="X106" s="19">
        <v>70</v>
      </c>
      <c r="Y106" s="19">
        <v>101</v>
      </c>
      <c r="Z106" s="19">
        <v>84</v>
      </c>
      <c r="AA106" s="19">
        <v>108</v>
      </c>
      <c r="AB106" s="19">
        <v>59</v>
      </c>
      <c r="AC106" s="19">
        <v>106</v>
      </c>
      <c r="AD106" s="19">
        <v>55</v>
      </c>
      <c r="AE106" s="19">
        <v>117</v>
      </c>
      <c r="AF106" s="19">
        <v>44</v>
      </c>
      <c r="AG106" s="19">
        <v>115</v>
      </c>
      <c r="AH106" s="19">
        <v>73</v>
      </c>
    </row>
    <row r="107" ht="15" customHeight="1">
      <c r="A107" t="s" s="10">
        <v>875</v>
      </c>
      <c r="B107" t="s" s="10">
        <v>876</v>
      </c>
      <c r="C107" t="s" s="26"/>
      <c r="D107" t="s" s="26"/>
      <c r="E107" t="s" s="26"/>
      <c r="F107" t="s" s="26"/>
      <c r="G107" t="s" s="26"/>
      <c r="H107" t="s" s="26"/>
      <c r="I107" t="s" s="26"/>
      <c r="J107" t="s" s="26"/>
      <c r="K107" t="s" s="26"/>
      <c r="L107" t="s" s="26"/>
      <c r="M107" t="s" s="26"/>
      <c r="N107" t="s" s="26"/>
      <c r="O107" t="s" s="26"/>
      <c r="P107" t="s" s="26"/>
      <c r="Q107" t="s" s="26"/>
      <c r="R107" t="s" s="26"/>
      <c r="S107" s="19">
        <v>72</v>
      </c>
      <c r="T107" s="19">
        <v>22</v>
      </c>
      <c r="U107" s="19">
        <v>76</v>
      </c>
      <c r="V107" s="19">
        <v>24</v>
      </c>
      <c r="W107" s="19">
        <v>27</v>
      </c>
      <c r="X107" t="s" s="26"/>
      <c r="Y107" s="19">
        <v>22</v>
      </c>
      <c r="Z107" t="s" s="26"/>
      <c r="AA107" s="19">
        <v>17</v>
      </c>
      <c r="AB107" t="s" s="26"/>
      <c r="AC107" s="19">
        <v>11</v>
      </c>
      <c r="AD107" t="s" s="26"/>
      <c r="AE107" s="19">
        <v>12</v>
      </c>
      <c r="AF107" t="s" s="26"/>
      <c r="AG107" s="19">
        <v>57</v>
      </c>
      <c r="AH107" s="19">
        <v>3</v>
      </c>
    </row>
    <row r="108" ht="15" customHeight="1">
      <c r="A108" t="s" s="10">
        <v>877</v>
      </c>
      <c r="B108" t="s" s="10">
        <v>878</v>
      </c>
      <c r="C108" t="s" s="26"/>
      <c r="D108" t="s" s="26"/>
      <c r="E108" t="s" s="26"/>
      <c r="F108" t="s" s="26"/>
      <c r="G108" t="s" s="26"/>
      <c r="H108" t="s" s="26"/>
      <c r="I108" t="s" s="26"/>
      <c r="J108" t="s" s="26"/>
      <c r="K108" t="s" s="26"/>
      <c r="L108" t="s" s="26"/>
      <c r="M108" t="s" s="26"/>
      <c r="N108" t="s" s="26"/>
      <c r="O108" t="s" s="26"/>
      <c r="P108" t="s" s="26"/>
      <c r="Q108" t="s" s="26"/>
      <c r="R108" t="s" s="26"/>
      <c r="S108" s="19">
        <v>59</v>
      </c>
      <c r="T108" s="19">
        <v>56</v>
      </c>
      <c r="U108" s="19">
        <v>73</v>
      </c>
      <c r="V108" s="19">
        <v>68</v>
      </c>
      <c r="W108" s="19">
        <v>69</v>
      </c>
      <c r="X108" s="19">
        <v>52</v>
      </c>
      <c r="Y108" s="19">
        <v>77</v>
      </c>
      <c r="Z108" s="19">
        <v>59</v>
      </c>
      <c r="AA108" s="19">
        <v>84</v>
      </c>
      <c r="AB108" s="19">
        <v>37</v>
      </c>
      <c r="AC108" s="19">
        <v>84</v>
      </c>
      <c r="AD108" s="19">
        <v>37</v>
      </c>
      <c r="AE108" s="19">
        <v>84</v>
      </c>
      <c r="AF108" s="19">
        <v>10</v>
      </c>
      <c r="AG108" s="19">
        <v>91</v>
      </c>
      <c r="AH108" s="19">
        <v>51</v>
      </c>
    </row>
    <row r="109" ht="15" customHeight="1">
      <c r="A109" t="s" s="10">
        <v>879</v>
      </c>
      <c r="B109" t="s" s="10">
        <v>880</v>
      </c>
      <c r="C109" t="s" s="26"/>
      <c r="D109" t="s" s="26"/>
      <c r="E109" t="s" s="26"/>
      <c r="F109" t="s" s="26"/>
      <c r="G109" t="s" s="26"/>
      <c r="H109" t="s" s="26"/>
      <c r="I109" t="s" s="26"/>
      <c r="J109" t="s" s="26"/>
      <c r="K109" t="s" s="26"/>
      <c r="L109" t="s" s="26"/>
      <c r="M109" t="s" s="26"/>
      <c r="N109" t="s" s="26"/>
      <c r="O109" t="s" s="26"/>
      <c r="P109" t="s" s="26"/>
      <c r="Q109" t="s" s="26"/>
      <c r="R109" t="s" s="26"/>
      <c r="S109" s="19">
        <v>45</v>
      </c>
      <c r="T109" s="19">
        <v>12</v>
      </c>
      <c r="U109" s="19">
        <v>72</v>
      </c>
      <c r="V109" s="19">
        <v>26</v>
      </c>
      <c r="W109" s="19">
        <v>95</v>
      </c>
      <c r="X109" s="19">
        <v>37</v>
      </c>
      <c r="Y109" s="19">
        <v>104</v>
      </c>
      <c r="Z109" s="19">
        <v>53</v>
      </c>
      <c r="AA109" s="19">
        <v>120</v>
      </c>
      <c r="AB109" s="19">
        <v>48</v>
      </c>
      <c r="AC109" s="19">
        <v>120</v>
      </c>
      <c r="AD109" s="19">
        <v>45</v>
      </c>
      <c r="AE109" s="19">
        <v>119</v>
      </c>
      <c r="AF109" s="19">
        <v>27</v>
      </c>
      <c r="AG109" s="19">
        <v>135</v>
      </c>
      <c r="AH109" s="19">
        <v>79</v>
      </c>
    </row>
    <row r="110" ht="15" customHeight="1">
      <c r="A110" t="s" s="10">
        <v>881</v>
      </c>
      <c r="B110" t="s" s="10">
        <v>882</v>
      </c>
      <c r="C110" t="s" s="26"/>
      <c r="D110" t="s" s="26"/>
      <c r="E110" t="s" s="26"/>
      <c r="F110" t="s" s="26"/>
      <c r="G110" t="s" s="26"/>
      <c r="H110" t="s" s="26"/>
      <c r="I110" t="s" s="26"/>
      <c r="J110" t="s" s="26"/>
      <c r="K110" t="s" s="26"/>
      <c r="L110" t="s" s="26"/>
      <c r="M110" t="s" s="26"/>
      <c r="N110" t="s" s="26"/>
      <c r="O110" t="s" s="26"/>
      <c r="P110" t="s" s="26"/>
      <c r="Q110" t="s" s="26"/>
      <c r="R110" t="s" s="26"/>
      <c r="S110" s="19">
        <v>44</v>
      </c>
      <c r="T110" s="19">
        <v>34</v>
      </c>
      <c r="U110" s="19">
        <v>32</v>
      </c>
      <c r="V110" s="19">
        <v>13</v>
      </c>
      <c r="W110" s="19">
        <v>14</v>
      </c>
      <c r="X110" t="s" s="26"/>
      <c r="Y110" s="19">
        <v>24</v>
      </c>
      <c r="Z110" s="19">
        <v>1</v>
      </c>
      <c r="AA110" s="19">
        <v>27</v>
      </c>
      <c r="AB110" t="s" s="26"/>
      <c r="AC110" s="19">
        <v>29</v>
      </c>
      <c r="AD110" t="s" s="26"/>
      <c r="AE110" s="19">
        <v>39</v>
      </c>
      <c r="AF110" t="s" s="26"/>
      <c r="AG110" s="19">
        <v>54</v>
      </c>
      <c r="AH110" t="s" s="26"/>
    </row>
    <row r="111" ht="15" customHeight="1">
      <c r="A111" t="s" s="10">
        <v>883</v>
      </c>
      <c r="B111" t="s" s="10">
        <v>884</v>
      </c>
      <c r="C111" t="s" s="26"/>
      <c r="D111" t="s" s="26"/>
      <c r="E111" t="s" s="26"/>
      <c r="F111" t="s" s="26"/>
      <c r="G111" t="s" s="26"/>
      <c r="H111" t="s" s="26"/>
      <c r="I111" t="s" s="26"/>
      <c r="J111" t="s" s="26"/>
      <c r="K111" t="s" s="26"/>
      <c r="L111" t="s" s="26"/>
      <c r="M111" t="s" s="26"/>
      <c r="N111" t="s" s="26"/>
      <c r="O111" t="s" s="26"/>
      <c r="P111" t="s" s="26"/>
      <c r="Q111" t="s" s="26"/>
      <c r="R111" t="s" s="26"/>
      <c r="S111" s="19">
        <v>32</v>
      </c>
      <c r="T111" s="19">
        <v>42</v>
      </c>
      <c r="U111" s="19">
        <v>25</v>
      </c>
      <c r="V111" s="19">
        <v>19</v>
      </c>
      <c r="W111" s="19">
        <v>40</v>
      </c>
      <c r="X111" s="19">
        <v>14</v>
      </c>
      <c r="Y111" s="19">
        <v>38</v>
      </c>
      <c r="Z111" s="19">
        <v>23</v>
      </c>
      <c r="AA111" s="19">
        <v>52</v>
      </c>
      <c r="AB111" s="19">
        <v>1</v>
      </c>
      <c r="AC111" s="19">
        <v>55</v>
      </c>
      <c r="AD111" s="19">
        <v>3</v>
      </c>
      <c r="AE111" s="19">
        <v>62</v>
      </c>
      <c r="AF111" t="s" s="26"/>
      <c r="AG111" s="19">
        <v>62</v>
      </c>
      <c r="AH111" s="19">
        <v>21</v>
      </c>
    </row>
    <row r="112" ht="15" customHeight="1">
      <c r="A112" t="s" s="10">
        <v>885</v>
      </c>
      <c r="B112" t="s" s="10">
        <v>886</v>
      </c>
      <c r="C112" t="s" s="26"/>
      <c r="D112" t="s" s="26"/>
      <c r="E112" t="s" s="26"/>
      <c r="F112" t="s" s="26"/>
      <c r="G112" t="s" s="26"/>
      <c r="H112" t="s" s="26"/>
      <c r="I112" t="s" s="26"/>
      <c r="J112" t="s" s="26"/>
      <c r="K112" t="s" s="26"/>
      <c r="L112" t="s" s="26"/>
      <c r="M112" t="s" s="26"/>
      <c r="N112" t="s" s="26"/>
      <c r="O112" t="s" s="26"/>
      <c r="P112" t="s" s="26"/>
      <c r="Q112" t="s" s="26"/>
      <c r="R112" t="s" s="26"/>
      <c r="S112" s="19">
        <v>16</v>
      </c>
      <c r="T112" s="19">
        <v>7</v>
      </c>
      <c r="U112" s="19">
        <v>7</v>
      </c>
      <c r="V112" t="s" s="26"/>
      <c r="W112" s="19">
        <v>11</v>
      </c>
      <c r="X112" t="s" s="26"/>
      <c r="Y112" s="19">
        <v>20</v>
      </c>
      <c r="Z112" t="s" s="26"/>
      <c r="AA112" s="19">
        <v>25</v>
      </c>
      <c r="AB112" t="s" s="26"/>
      <c r="AC112" s="19">
        <v>27</v>
      </c>
      <c r="AD112" t="s" s="26"/>
      <c r="AE112" s="19">
        <v>38</v>
      </c>
      <c r="AF112" t="s" s="26"/>
      <c r="AG112" s="19">
        <v>49</v>
      </c>
      <c r="AH112" t="s" s="26"/>
    </row>
    <row r="113" ht="15" customHeight="1">
      <c r="A113" t="s" s="10">
        <v>887</v>
      </c>
      <c r="B113" t="s" s="10">
        <v>888</v>
      </c>
      <c r="C113" t="s" s="26"/>
      <c r="D113" t="s" s="26"/>
      <c r="E113" t="s" s="26"/>
      <c r="F113" t="s" s="26"/>
      <c r="G113" t="s" s="26"/>
      <c r="H113" t="s" s="26"/>
      <c r="I113" t="s" s="26"/>
      <c r="J113" t="s" s="26"/>
      <c r="K113" t="s" s="26"/>
      <c r="L113" t="s" s="26"/>
      <c r="M113" t="s" s="26"/>
      <c r="N113" t="s" s="26"/>
      <c r="O113" t="s" s="26"/>
      <c r="P113" t="s" s="26"/>
      <c r="Q113" t="s" s="26"/>
      <c r="R113" t="s" s="26"/>
      <c r="S113" t="s" s="26"/>
      <c r="T113" t="s" s="26"/>
      <c r="U113" s="19">
        <v>81</v>
      </c>
      <c r="V113" s="19">
        <v>84</v>
      </c>
      <c r="W113" s="19">
        <v>87</v>
      </c>
      <c r="X113" s="19">
        <v>73</v>
      </c>
      <c r="Y113" s="19">
        <v>78</v>
      </c>
      <c r="Z113" s="19">
        <v>66</v>
      </c>
      <c r="AA113" s="19">
        <v>47</v>
      </c>
      <c r="AB113" t="s" s="26"/>
      <c r="AC113" s="19">
        <v>28</v>
      </c>
      <c r="AD113" t="s" s="26"/>
      <c r="AE113" s="19">
        <v>45</v>
      </c>
      <c r="AF113" t="s" s="26"/>
      <c r="AG113" s="19">
        <v>35</v>
      </c>
      <c r="AH113" t="s" s="26"/>
    </row>
    <row r="114" ht="15" customHeight="1">
      <c r="A114" t="s" s="10">
        <v>889</v>
      </c>
      <c r="B114" t="s" s="10">
        <v>890</v>
      </c>
      <c r="C114" t="s" s="26"/>
      <c r="D114" t="s" s="26"/>
      <c r="E114" t="s" s="26"/>
      <c r="F114" t="s" s="26"/>
      <c r="G114" t="s" s="26"/>
      <c r="H114" t="s" s="26"/>
      <c r="I114" t="s" s="26"/>
      <c r="J114" t="s" s="26"/>
      <c r="K114" t="s" s="26"/>
      <c r="L114" t="s" s="26"/>
      <c r="M114" t="s" s="26"/>
      <c r="N114" t="s" s="26"/>
      <c r="O114" t="s" s="26"/>
      <c r="P114" t="s" s="26"/>
      <c r="Q114" t="s" s="26"/>
      <c r="R114" t="s" s="26"/>
      <c r="S114" t="s" s="26"/>
      <c r="T114" t="s" s="26"/>
      <c r="U114" s="19">
        <v>55</v>
      </c>
      <c r="V114" s="19">
        <v>49</v>
      </c>
      <c r="W114" s="19">
        <v>31</v>
      </c>
      <c r="X114" s="19">
        <v>1</v>
      </c>
      <c r="Y114" s="19">
        <v>33</v>
      </c>
      <c r="Z114" s="19">
        <v>15</v>
      </c>
      <c r="AA114" s="19">
        <v>61</v>
      </c>
      <c r="AB114" s="19">
        <v>17</v>
      </c>
      <c r="AC114" s="19">
        <v>58</v>
      </c>
      <c r="AD114" s="19">
        <v>9</v>
      </c>
      <c r="AE114" s="19">
        <v>58</v>
      </c>
      <c r="AF114" t="s" s="26"/>
      <c r="AG114" s="19">
        <v>37</v>
      </c>
      <c r="AH114" t="s" s="26"/>
    </row>
    <row r="115" ht="15" customHeight="1">
      <c r="A115" t="s" s="10">
        <v>891</v>
      </c>
      <c r="B115" t="s" s="10">
        <v>892</v>
      </c>
      <c r="C115" t="s" s="26"/>
      <c r="D115" t="s" s="26"/>
      <c r="E115" t="s" s="26"/>
      <c r="F115" t="s" s="26"/>
      <c r="G115" t="s" s="26"/>
      <c r="H115" t="s" s="26"/>
      <c r="I115" t="s" s="26"/>
      <c r="J115" t="s" s="26"/>
      <c r="K115" t="s" s="26"/>
      <c r="L115" t="s" s="26"/>
      <c r="M115" t="s" s="26"/>
      <c r="N115" t="s" s="26"/>
      <c r="O115" t="s" s="26"/>
      <c r="P115" t="s" s="26"/>
      <c r="Q115" t="s" s="26"/>
      <c r="R115" t="s" s="26"/>
      <c r="S115" t="s" s="26"/>
      <c r="T115" t="s" s="26"/>
      <c r="U115" s="19">
        <v>22</v>
      </c>
      <c r="V115" s="19">
        <v>4</v>
      </c>
      <c r="W115" s="19">
        <v>6</v>
      </c>
      <c r="X115" t="s" s="26"/>
      <c r="Y115" s="19">
        <v>7</v>
      </c>
      <c r="Z115" t="s" s="26"/>
      <c r="AA115" s="19">
        <v>2</v>
      </c>
      <c r="AB115" t="s" s="26"/>
      <c r="AC115" s="19">
        <v>3</v>
      </c>
      <c r="AD115" t="s" s="26"/>
      <c r="AE115" s="19">
        <v>3</v>
      </c>
      <c r="AF115" t="s" s="26"/>
      <c r="AG115" s="19">
        <v>2</v>
      </c>
      <c r="AH115" t="s" s="26"/>
    </row>
    <row r="116" ht="15" customHeight="1">
      <c r="A116" t="s" s="10">
        <v>893</v>
      </c>
      <c r="B116" t="s" s="10">
        <v>894</v>
      </c>
      <c r="C116" t="s" s="26"/>
      <c r="D116" t="s" s="26"/>
      <c r="E116" t="s" s="26"/>
      <c r="F116" t="s" s="26"/>
      <c r="G116" t="s" s="26"/>
      <c r="H116" t="s" s="26"/>
      <c r="I116" t="s" s="26"/>
      <c r="J116" t="s" s="26"/>
      <c r="K116" t="s" s="26"/>
      <c r="L116" t="s" s="26"/>
      <c r="M116" t="s" s="26"/>
      <c r="N116" t="s" s="26"/>
      <c r="O116" t="s" s="26"/>
      <c r="P116" t="s" s="26"/>
      <c r="Q116" t="s" s="26"/>
      <c r="R116" t="s" s="26"/>
      <c r="S116" t="s" s="26"/>
      <c r="T116" t="s" s="26"/>
      <c r="U116" s="19">
        <v>12</v>
      </c>
      <c r="V116" t="s" s="26"/>
      <c r="W116" s="19">
        <v>10</v>
      </c>
      <c r="X116" t="s" s="26"/>
      <c r="Y116" s="19">
        <v>13</v>
      </c>
      <c r="Z116" t="s" s="26"/>
      <c r="AA116" s="19">
        <v>24</v>
      </c>
      <c r="AB116" t="s" s="26"/>
      <c r="AC116" s="19">
        <v>22</v>
      </c>
      <c r="AD116" t="s" s="26"/>
      <c r="AE116" s="19">
        <v>42</v>
      </c>
      <c r="AF116" t="s" s="26"/>
      <c r="AG116" s="19">
        <v>30</v>
      </c>
      <c r="AH116" t="s" s="26"/>
    </row>
    <row r="117" ht="15" customHeight="1">
      <c r="A117" t="s" s="10">
        <v>895</v>
      </c>
      <c r="B117" t="s" s="10">
        <v>896</v>
      </c>
      <c r="C117" t="s" s="26"/>
      <c r="D117" t="s" s="26"/>
      <c r="E117" t="s" s="26"/>
      <c r="F117" t="s" s="26"/>
      <c r="G117" t="s" s="26"/>
      <c r="H117" t="s" s="26"/>
      <c r="I117" t="s" s="26"/>
      <c r="J117" t="s" s="26"/>
      <c r="K117" t="s" s="26"/>
      <c r="L117" t="s" s="26"/>
      <c r="M117" t="s" s="26"/>
      <c r="N117" t="s" s="26"/>
      <c r="O117" t="s" s="26"/>
      <c r="P117" t="s" s="26"/>
      <c r="Q117" t="s" s="26"/>
      <c r="R117" t="s" s="26"/>
      <c r="S117" t="s" s="26"/>
      <c r="T117" t="s" s="26"/>
      <c r="U117" s="19">
        <v>10</v>
      </c>
      <c r="V117" t="s" s="26"/>
      <c r="W117" s="19">
        <v>5</v>
      </c>
      <c r="X117" t="s" s="26"/>
      <c r="Y117" s="19">
        <v>105</v>
      </c>
      <c r="Z117" s="19">
        <v>19</v>
      </c>
      <c r="AA117" s="19">
        <v>5</v>
      </c>
      <c r="AB117" t="s" s="26"/>
      <c r="AC117" s="19">
        <v>5</v>
      </c>
      <c r="AD117" t="s" s="26"/>
      <c r="AE117" s="19">
        <v>6</v>
      </c>
      <c r="AF117" t="s" s="26"/>
      <c r="AG117" s="19">
        <v>3</v>
      </c>
      <c r="AH117" t="s" s="26"/>
    </row>
    <row r="118" ht="15" customHeight="1">
      <c r="A118" t="s" s="10">
        <v>897</v>
      </c>
      <c r="B118" t="s" s="10">
        <v>898</v>
      </c>
      <c r="C118" t="s" s="26"/>
      <c r="D118" t="s" s="26"/>
      <c r="E118" t="s" s="26"/>
      <c r="F118" t="s" s="26"/>
      <c r="G118" t="s" s="26"/>
      <c r="H118" t="s" s="26"/>
      <c r="I118" t="s" s="26"/>
      <c r="J118" t="s" s="26"/>
      <c r="K118" t="s" s="26"/>
      <c r="L118" t="s" s="26"/>
      <c r="M118" t="s" s="26"/>
      <c r="N118" t="s" s="26"/>
      <c r="O118" t="s" s="26"/>
      <c r="P118" t="s" s="26"/>
      <c r="Q118" t="s" s="26"/>
      <c r="R118" t="s" s="26"/>
      <c r="S118" t="s" s="26"/>
      <c r="T118" t="s" s="26"/>
      <c r="U118" t="s" s="26"/>
      <c r="V118" t="s" s="26"/>
      <c r="W118" s="19">
        <v>117</v>
      </c>
      <c r="X118" s="19">
        <v>85</v>
      </c>
      <c r="Y118" s="19">
        <v>119</v>
      </c>
      <c r="Z118" s="19">
        <v>99</v>
      </c>
      <c r="AA118" s="19">
        <v>122</v>
      </c>
      <c r="AB118" s="19">
        <v>73</v>
      </c>
      <c r="AC118" s="19">
        <v>123</v>
      </c>
      <c r="AD118" s="19">
        <v>74</v>
      </c>
      <c r="AE118" s="19">
        <v>131</v>
      </c>
      <c r="AF118" s="19">
        <v>58</v>
      </c>
      <c r="AG118" s="19">
        <v>120</v>
      </c>
      <c r="AH118" s="19">
        <v>75</v>
      </c>
    </row>
    <row r="119" ht="15" customHeight="1">
      <c r="A119" t="s" s="10">
        <v>899</v>
      </c>
      <c r="B119" t="s" s="10">
        <v>900</v>
      </c>
      <c r="C119" t="s" s="26"/>
      <c r="D119" t="s" s="26"/>
      <c r="E119" t="s" s="26"/>
      <c r="F119" t="s" s="26"/>
      <c r="G119" t="s" s="26"/>
      <c r="H119" t="s" s="26"/>
      <c r="I119" t="s" s="26"/>
      <c r="J119" t="s" s="26"/>
      <c r="K119" t="s" s="26"/>
      <c r="L119" t="s" s="26"/>
      <c r="M119" t="s" s="26"/>
      <c r="N119" t="s" s="26"/>
      <c r="O119" t="s" s="26"/>
      <c r="P119" t="s" s="26"/>
      <c r="Q119" t="s" s="26"/>
      <c r="R119" t="s" s="26"/>
      <c r="S119" t="s" s="26"/>
      <c r="T119" t="s" s="26"/>
      <c r="U119" t="s" s="26"/>
      <c r="V119" t="s" s="26"/>
      <c r="W119" s="19">
        <v>96</v>
      </c>
      <c r="X119" s="19">
        <v>74</v>
      </c>
      <c r="Y119" s="19">
        <v>97</v>
      </c>
      <c r="Z119" s="19">
        <v>85</v>
      </c>
      <c r="AA119" s="19">
        <v>113</v>
      </c>
      <c r="AB119" s="19">
        <v>64</v>
      </c>
      <c r="AC119" s="19">
        <v>114</v>
      </c>
      <c r="AD119" s="19">
        <v>70</v>
      </c>
      <c r="AE119" s="19">
        <v>127</v>
      </c>
      <c r="AF119" s="19">
        <v>57</v>
      </c>
      <c r="AG119" s="19">
        <v>114</v>
      </c>
      <c r="AH119" s="19">
        <v>78</v>
      </c>
    </row>
    <row r="120" ht="15" customHeight="1">
      <c r="A120" t="s" s="10">
        <v>901</v>
      </c>
      <c r="B120" t="s" s="10">
        <v>902</v>
      </c>
      <c r="C120" t="s" s="26"/>
      <c r="D120" t="s" s="26"/>
      <c r="E120" t="s" s="26"/>
      <c r="F120" t="s" s="26"/>
      <c r="G120" t="s" s="26"/>
      <c r="H120" t="s" s="26"/>
      <c r="I120" t="s" s="26"/>
      <c r="J120" t="s" s="26"/>
      <c r="K120" t="s" s="26"/>
      <c r="L120" t="s" s="26"/>
      <c r="M120" t="s" s="26"/>
      <c r="N120" t="s" s="26"/>
      <c r="O120" t="s" s="26"/>
      <c r="P120" t="s" s="26"/>
      <c r="Q120" t="s" s="26"/>
      <c r="R120" t="s" s="26"/>
      <c r="S120" t="s" s="26"/>
      <c r="T120" t="s" s="26"/>
      <c r="U120" t="s" s="26"/>
      <c r="V120" t="s" s="26"/>
      <c r="W120" s="19">
        <v>64</v>
      </c>
      <c r="X120" s="19">
        <v>51</v>
      </c>
      <c r="Y120" s="19">
        <v>74</v>
      </c>
      <c r="Z120" s="19">
        <v>58</v>
      </c>
      <c r="AA120" s="19">
        <v>83</v>
      </c>
      <c r="AB120" s="19">
        <v>35</v>
      </c>
      <c r="AC120" s="19">
        <v>82</v>
      </c>
      <c r="AD120" s="19">
        <v>36</v>
      </c>
      <c r="AE120" s="19">
        <v>82</v>
      </c>
      <c r="AF120" s="19">
        <v>8</v>
      </c>
      <c r="AG120" s="19">
        <v>90</v>
      </c>
      <c r="AH120" s="19">
        <v>50</v>
      </c>
    </row>
    <row r="121" ht="15" customHeight="1">
      <c r="A121" t="s" s="10">
        <v>903</v>
      </c>
      <c r="B121" t="s" s="10">
        <v>904</v>
      </c>
      <c r="C121" t="s" s="26"/>
      <c r="D121" t="s" s="26"/>
      <c r="E121" t="s" s="26"/>
      <c r="F121" t="s" s="26"/>
      <c r="G121" t="s" s="26"/>
      <c r="H121" t="s" s="26"/>
      <c r="I121" t="s" s="26"/>
      <c r="J121" t="s" s="26"/>
      <c r="K121" t="s" s="26"/>
      <c r="L121" t="s" s="26"/>
      <c r="M121" t="s" s="26"/>
      <c r="N121" t="s" s="26"/>
      <c r="O121" t="s" s="26"/>
      <c r="P121" t="s" s="26"/>
      <c r="Q121" t="s" s="26"/>
      <c r="R121" t="s" s="26"/>
      <c r="S121" t="s" s="26"/>
      <c r="T121" t="s" s="26"/>
      <c r="U121" t="s" s="26"/>
      <c r="V121" t="s" s="26"/>
      <c r="W121" s="19">
        <v>12</v>
      </c>
      <c r="X121" t="s" s="26"/>
      <c r="Y121" s="19">
        <v>12</v>
      </c>
      <c r="Z121" t="s" s="26"/>
      <c r="AA121" s="19">
        <v>19</v>
      </c>
      <c r="AB121" t="s" s="26"/>
      <c r="AC121" s="19">
        <v>14</v>
      </c>
      <c r="AD121" t="s" s="26"/>
      <c r="AE121" s="19">
        <v>23</v>
      </c>
      <c r="AF121" t="s" s="26"/>
      <c r="AG121" s="19">
        <v>13</v>
      </c>
      <c r="AH121" t="s" s="26"/>
    </row>
    <row r="122" ht="15" customHeight="1">
      <c r="A122" t="s" s="10">
        <v>905</v>
      </c>
      <c r="B122" t="s" s="10">
        <v>906</v>
      </c>
      <c r="C122" t="s" s="26"/>
      <c r="D122" t="s" s="26"/>
      <c r="E122" t="s" s="26"/>
      <c r="F122" t="s" s="26"/>
      <c r="G122" t="s" s="26"/>
      <c r="H122" t="s" s="26"/>
      <c r="I122" t="s" s="26"/>
      <c r="J122" t="s" s="26"/>
      <c r="K122" t="s" s="26"/>
      <c r="L122" t="s" s="26"/>
      <c r="M122" t="s" s="26"/>
      <c r="N122" t="s" s="26"/>
      <c r="O122" t="s" s="26"/>
      <c r="P122" t="s" s="26"/>
      <c r="Q122" t="s" s="26"/>
      <c r="R122" t="s" s="26"/>
      <c r="S122" t="s" s="26"/>
      <c r="T122" t="s" s="26"/>
      <c r="U122" t="s" s="26"/>
      <c r="V122" t="s" s="26"/>
      <c r="W122" s="19">
        <v>7</v>
      </c>
      <c r="X122" t="s" s="26"/>
      <c r="Y122" s="19">
        <v>5</v>
      </c>
      <c r="Z122" t="s" s="26"/>
      <c r="AA122" s="19">
        <v>8</v>
      </c>
      <c r="AB122" t="s" s="26"/>
      <c r="AC122" s="19">
        <v>13</v>
      </c>
      <c r="AD122" t="s" s="26"/>
      <c r="AE122" s="19">
        <v>5</v>
      </c>
      <c r="AF122" t="s" s="26"/>
      <c r="AG122" s="19">
        <v>7</v>
      </c>
      <c r="AH122" t="s" s="26"/>
    </row>
    <row r="123" ht="15" customHeight="1">
      <c r="A123" t="s" s="10">
        <v>907</v>
      </c>
      <c r="B123" t="s" s="10">
        <v>908</v>
      </c>
      <c r="C123" t="s" s="26"/>
      <c r="D123" t="s" s="26"/>
      <c r="E123" t="s" s="26"/>
      <c r="F123" t="s" s="26"/>
      <c r="G123" t="s" s="26"/>
      <c r="H123" t="s" s="26"/>
      <c r="I123" t="s" s="26"/>
      <c r="J123" t="s" s="26"/>
      <c r="K123" t="s" s="26"/>
      <c r="L123" t="s" s="26"/>
      <c r="M123" t="s" s="26"/>
      <c r="N123" t="s" s="26"/>
      <c r="O123" t="s" s="26"/>
      <c r="P123" t="s" s="26"/>
      <c r="Q123" t="s" s="26"/>
      <c r="R123" t="s" s="26"/>
      <c r="S123" t="s" s="26"/>
      <c r="T123" t="s" s="26"/>
      <c r="U123" t="s" s="26"/>
      <c r="V123" t="s" s="26"/>
      <c r="W123" t="s" s="26"/>
      <c r="X123" t="s" s="26"/>
      <c r="Y123" s="19">
        <v>118</v>
      </c>
      <c r="Z123" s="19">
        <v>77</v>
      </c>
      <c r="AA123" s="19">
        <v>119</v>
      </c>
      <c r="AB123" s="19">
        <v>51</v>
      </c>
      <c r="AC123" s="19">
        <v>117</v>
      </c>
      <c r="AD123" s="19">
        <v>48</v>
      </c>
      <c r="AE123" s="19">
        <v>126</v>
      </c>
      <c r="AF123" s="19">
        <v>35</v>
      </c>
      <c r="AG123" s="19">
        <v>129</v>
      </c>
      <c r="AH123" s="19">
        <v>65</v>
      </c>
    </row>
    <row r="124" ht="15" customHeight="1">
      <c r="A124" t="s" s="10">
        <v>909</v>
      </c>
      <c r="B124" t="s" s="10">
        <v>910</v>
      </c>
      <c r="C124" t="s" s="26"/>
      <c r="D124" t="s" s="26"/>
      <c r="E124" t="s" s="26"/>
      <c r="F124" t="s" s="26"/>
      <c r="G124" t="s" s="26"/>
      <c r="H124" t="s" s="26"/>
      <c r="I124" t="s" s="26"/>
      <c r="J124" t="s" s="26"/>
      <c r="K124" t="s" s="26"/>
      <c r="L124" t="s" s="26"/>
      <c r="M124" t="s" s="26"/>
      <c r="N124" t="s" s="26"/>
      <c r="O124" t="s" s="26"/>
      <c r="P124" t="s" s="26"/>
      <c r="Q124" t="s" s="26"/>
      <c r="R124" t="s" s="26"/>
      <c r="S124" t="s" s="26"/>
      <c r="T124" t="s" s="26"/>
      <c r="U124" t="s" s="26"/>
      <c r="V124" t="s" s="26"/>
      <c r="W124" t="s" s="26"/>
      <c r="X124" t="s" s="26"/>
      <c r="Y124" s="19">
        <v>90</v>
      </c>
      <c r="Z124" s="19">
        <v>74</v>
      </c>
      <c r="AA124" s="19">
        <v>86</v>
      </c>
      <c r="AB124" s="19">
        <v>31</v>
      </c>
      <c r="AC124" s="19">
        <v>59</v>
      </c>
      <c r="AD124" s="19">
        <v>6</v>
      </c>
      <c r="AE124" s="19">
        <v>75</v>
      </c>
      <c r="AF124" t="s" s="26"/>
      <c r="AG124" s="19">
        <v>32</v>
      </c>
      <c r="AH124" t="s" s="26"/>
    </row>
    <row r="125" ht="15" customHeight="1">
      <c r="A125" t="s" s="10">
        <v>911</v>
      </c>
      <c r="B125" t="s" s="10">
        <v>912</v>
      </c>
      <c r="C125" t="s" s="26"/>
      <c r="D125" t="s" s="26"/>
      <c r="E125" t="s" s="26"/>
      <c r="F125" t="s" s="26"/>
      <c r="G125" t="s" s="26"/>
      <c r="H125" t="s" s="26"/>
      <c r="I125" t="s" s="26"/>
      <c r="J125" t="s" s="26"/>
      <c r="K125" t="s" s="26"/>
      <c r="L125" t="s" s="26"/>
      <c r="M125" t="s" s="26"/>
      <c r="N125" t="s" s="26"/>
      <c r="O125" t="s" s="26"/>
      <c r="P125" t="s" s="26"/>
      <c r="Q125" t="s" s="26"/>
      <c r="R125" t="s" s="26"/>
      <c r="S125" t="s" s="26"/>
      <c r="T125" t="s" s="26"/>
      <c r="U125" t="s" s="26"/>
      <c r="V125" t="s" s="26"/>
      <c r="W125" t="s" s="26"/>
      <c r="X125" t="s" s="26"/>
      <c r="Y125" s="19">
        <v>53</v>
      </c>
      <c r="Z125" s="19">
        <v>37</v>
      </c>
      <c r="AA125" s="19">
        <v>43</v>
      </c>
      <c r="AB125" t="s" s="26"/>
      <c r="AC125" s="19">
        <v>38</v>
      </c>
      <c r="AD125" t="s" s="26"/>
      <c r="AE125" s="19">
        <v>47</v>
      </c>
      <c r="AF125" t="s" s="26"/>
      <c r="AG125" s="19">
        <v>64</v>
      </c>
      <c r="AH125" s="19">
        <v>16</v>
      </c>
    </row>
    <row r="126" ht="15" customHeight="1">
      <c r="A126" t="s" s="10">
        <v>913</v>
      </c>
      <c r="B126" t="s" s="10">
        <v>914</v>
      </c>
      <c r="C126" t="s" s="26"/>
      <c r="D126" t="s" s="26"/>
      <c r="E126" t="s" s="26"/>
      <c r="F126" t="s" s="26"/>
      <c r="G126" t="s" s="26"/>
      <c r="H126" t="s" s="26"/>
      <c r="I126" t="s" s="26"/>
      <c r="J126" t="s" s="26"/>
      <c r="K126" t="s" s="26"/>
      <c r="L126" t="s" s="26"/>
      <c r="M126" t="s" s="26"/>
      <c r="N126" t="s" s="26"/>
      <c r="O126" t="s" s="26"/>
      <c r="P126" t="s" s="26"/>
      <c r="Q126" t="s" s="26"/>
      <c r="R126" t="s" s="26"/>
      <c r="S126" t="s" s="26"/>
      <c r="T126" t="s" s="26"/>
      <c r="U126" t="s" s="26"/>
      <c r="V126" t="s" s="26"/>
      <c r="W126" t="s" s="26"/>
      <c r="X126" t="s" s="26"/>
      <c r="Y126" t="s" s="26"/>
      <c r="Z126" t="s" s="26"/>
      <c r="AA126" s="19">
        <v>74</v>
      </c>
      <c r="AB126" s="19">
        <v>22</v>
      </c>
      <c r="AC126" s="19">
        <v>96</v>
      </c>
      <c r="AD126" s="19">
        <v>39</v>
      </c>
      <c r="AE126" s="19">
        <v>96</v>
      </c>
      <c r="AF126" s="19">
        <v>18</v>
      </c>
      <c r="AG126" s="19">
        <v>82</v>
      </c>
      <c r="AH126" s="19">
        <v>27</v>
      </c>
    </row>
    <row r="127" ht="15" customHeight="1">
      <c r="A127" t="s" s="10">
        <v>915</v>
      </c>
      <c r="B127" t="s" s="10">
        <v>916</v>
      </c>
      <c r="C127" t="s" s="26"/>
      <c r="D127" t="s" s="26"/>
      <c r="E127" t="s" s="26"/>
      <c r="F127" t="s" s="26"/>
      <c r="G127" t="s" s="26"/>
      <c r="H127" t="s" s="26"/>
      <c r="I127" t="s" s="26"/>
      <c r="J127" t="s" s="26"/>
      <c r="K127" t="s" s="26"/>
      <c r="L127" t="s" s="26"/>
      <c r="M127" t="s" s="26"/>
      <c r="N127" t="s" s="26"/>
      <c r="O127" t="s" s="26"/>
      <c r="P127" t="s" s="26"/>
      <c r="Q127" t="s" s="26"/>
      <c r="R127" t="s" s="26"/>
      <c r="S127" t="s" s="26"/>
      <c r="T127" t="s" s="26"/>
      <c r="U127" t="s" s="26"/>
      <c r="V127" t="s" s="26"/>
      <c r="W127" t="s" s="26"/>
      <c r="X127" t="s" s="26"/>
      <c r="Y127" t="s" s="26"/>
      <c r="Z127" t="s" s="26"/>
      <c r="AA127" s="19">
        <v>10</v>
      </c>
      <c r="AB127" t="s" s="26"/>
      <c r="AC127" s="19">
        <v>8</v>
      </c>
      <c r="AD127" t="s" s="26"/>
      <c r="AE127" s="19">
        <v>8</v>
      </c>
      <c r="AF127" t="s" s="26"/>
      <c r="AG127" s="19">
        <v>14</v>
      </c>
      <c r="AH127" t="s" s="26"/>
    </row>
    <row r="128" ht="15" customHeight="1">
      <c r="A128" t="s" s="10">
        <v>917</v>
      </c>
      <c r="B128" t="s" s="10">
        <v>918</v>
      </c>
      <c r="C128" t="s" s="26"/>
      <c r="D128" t="s" s="26"/>
      <c r="E128" t="s" s="26"/>
      <c r="F128" t="s" s="26"/>
      <c r="G128" t="s" s="26"/>
      <c r="H128" t="s" s="26"/>
      <c r="I128" t="s" s="26"/>
      <c r="J128" t="s" s="26"/>
      <c r="K128" t="s" s="26"/>
      <c r="L128" t="s" s="26"/>
      <c r="M128" t="s" s="26"/>
      <c r="N128" t="s" s="26"/>
      <c r="O128" t="s" s="26"/>
      <c r="P128" t="s" s="26"/>
      <c r="Q128" t="s" s="26"/>
      <c r="R128" t="s" s="26"/>
      <c r="S128" t="s" s="26"/>
      <c r="T128" t="s" s="26"/>
      <c r="U128" t="s" s="26"/>
      <c r="V128" t="s" s="26"/>
      <c r="W128" t="s" s="26"/>
      <c r="X128" t="s" s="26"/>
      <c r="Y128" t="s" s="26"/>
      <c r="Z128" t="s" s="26"/>
      <c r="AA128" t="s" s="26"/>
      <c r="AB128" t="s" s="26"/>
      <c r="AC128" s="19">
        <v>98</v>
      </c>
      <c r="AD128" s="19">
        <v>58</v>
      </c>
      <c r="AE128" s="19">
        <v>103</v>
      </c>
      <c r="AF128" s="19">
        <v>42</v>
      </c>
      <c r="AG128" s="19">
        <v>95</v>
      </c>
      <c r="AH128" s="19">
        <v>57</v>
      </c>
    </row>
    <row r="129" ht="15" customHeight="1">
      <c r="A129" t="s" s="10">
        <v>919</v>
      </c>
      <c r="B129" t="s" s="10">
        <v>920</v>
      </c>
      <c r="C129" t="s" s="26"/>
      <c r="D129" t="s" s="26"/>
      <c r="E129" t="s" s="26"/>
      <c r="F129" t="s" s="26"/>
      <c r="G129" t="s" s="26"/>
      <c r="H129" t="s" s="26"/>
      <c r="I129" t="s" s="26"/>
      <c r="J129" t="s" s="26"/>
      <c r="K129" t="s" s="26"/>
      <c r="L129" t="s" s="26"/>
      <c r="M129" t="s" s="26"/>
      <c r="N129" t="s" s="26"/>
      <c r="O129" t="s" s="26"/>
      <c r="P129" t="s" s="26"/>
      <c r="Q129" t="s" s="26"/>
      <c r="R129" t="s" s="26"/>
      <c r="S129" t="s" s="26"/>
      <c r="T129" t="s" s="26"/>
      <c r="U129" t="s" s="26"/>
      <c r="V129" t="s" s="26"/>
      <c r="W129" t="s" s="26"/>
      <c r="X129" t="s" s="26"/>
      <c r="Y129" t="s" s="26"/>
      <c r="Z129" t="s" s="26"/>
      <c r="AA129" t="s" s="26"/>
      <c r="AB129" t="s" s="26"/>
      <c r="AC129" t="s" s="26"/>
      <c r="AD129" t="s" s="26"/>
      <c r="AE129" s="19">
        <v>124</v>
      </c>
      <c r="AF129" s="19">
        <v>29</v>
      </c>
      <c r="AG129" s="19">
        <v>131</v>
      </c>
      <c r="AH129" s="19">
        <v>54</v>
      </c>
    </row>
    <row r="130" ht="15" customHeight="1">
      <c r="A130" t="s" s="10">
        <v>921</v>
      </c>
      <c r="B130" t="s" s="10">
        <v>922</v>
      </c>
      <c r="C130" t="s" s="26"/>
      <c r="D130" t="s" s="26"/>
      <c r="E130" t="s" s="26"/>
      <c r="F130" t="s" s="26"/>
      <c r="G130" t="s" s="26"/>
      <c r="H130" t="s" s="26"/>
      <c r="I130" t="s" s="26"/>
      <c r="J130" t="s" s="26"/>
      <c r="K130" t="s" s="26"/>
      <c r="L130" t="s" s="26"/>
      <c r="M130" t="s" s="26"/>
      <c r="N130" t="s" s="26"/>
      <c r="O130" t="s" s="26"/>
      <c r="P130" t="s" s="26"/>
      <c r="Q130" t="s" s="26"/>
      <c r="R130" t="s" s="26"/>
      <c r="S130" t="s" s="26"/>
      <c r="T130" t="s" s="26"/>
      <c r="U130" t="s" s="26"/>
      <c r="V130" t="s" s="26"/>
      <c r="W130" t="s" s="26"/>
      <c r="X130" t="s" s="26"/>
      <c r="Y130" t="s" s="26"/>
      <c r="Z130" t="s" s="26"/>
      <c r="AA130" t="s" s="26"/>
      <c r="AB130" t="s" s="26"/>
      <c r="AC130" t="s" s="26"/>
      <c r="AD130" t="s" s="26"/>
      <c r="AE130" s="19">
        <v>112</v>
      </c>
      <c r="AF130" s="19">
        <v>30</v>
      </c>
      <c r="AG130" s="19">
        <v>119</v>
      </c>
      <c r="AH130" s="19">
        <v>68</v>
      </c>
    </row>
    <row r="131" ht="15" customHeight="1">
      <c r="A131" t="s" s="10">
        <v>923</v>
      </c>
      <c r="B131" t="s" s="10">
        <v>924</v>
      </c>
      <c r="C131" t="s" s="26"/>
      <c r="D131" t="s" s="26"/>
      <c r="E131" t="s" s="26"/>
      <c r="F131" t="s" s="26"/>
      <c r="G131" t="s" s="26"/>
      <c r="H131" t="s" s="26"/>
      <c r="I131" t="s" s="26"/>
      <c r="J131" t="s" s="26"/>
      <c r="K131" t="s" s="26"/>
      <c r="L131" t="s" s="26"/>
      <c r="M131" t="s" s="26"/>
      <c r="N131" t="s" s="26"/>
      <c r="O131" t="s" s="26"/>
      <c r="P131" t="s" s="26"/>
      <c r="Q131" t="s" s="26"/>
      <c r="R131" t="s" s="26"/>
      <c r="S131" t="s" s="26"/>
      <c r="T131" t="s" s="26"/>
      <c r="U131" t="s" s="26"/>
      <c r="V131" t="s" s="26"/>
      <c r="W131" t="s" s="26"/>
      <c r="X131" t="s" s="26"/>
      <c r="Y131" t="s" s="26"/>
      <c r="Z131" t="s" s="26"/>
      <c r="AA131" t="s" s="26"/>
      <c r="AB131" t="s" s="26"/>
      <c r="AC131" t="s" s="26"/>
      <c r="AD131" t="s" s="26"/>
      <c r="AE131" s="19">
        <v>107</v>
      </c>
      <c r="AF131" s="19">
        <v>32</v>
      </c>
      <c r="AG131" s="19">
        <v>87</v>
      </c>
      <c r="AH131" s="19">
        <v>32</v>
      </c>
    </row>
    <row r="132" ht="15" customHeight="1">
      <c r="A132" t="s" s="10">
        <v>925</v>
      </c>
      <c r="B132" t="s" s="10">
        <v>926</v>
      </c>
      <c r="C132" t="s" s="26"/>
      <c r="D132" t="s" s="26"/>
      <c r="E132" t="s" s="26"/>
      <c r="F132" t="s" s="26"/>
      <c r="G132" t="s" s="26"/>
      <c r="H132" t="s" s="26"/>
      <c r="I132" t="s" s="26"/>
      <c r="J132" t="s" s="26"/>
      <c r="K132" t="s" s="26"/>
      <c r="L132" t="s" s="26"/>
      <c r="M132" t="s" s="26"/>
      <c r="N132" t="s" s="26"/>
      <c r="O132" t="s" s="26"/>
      <c r="P132" t="s" s="26"/>
      <c r="Q132" t="s" s="26"/>
      <c r="R132" t="s" s="26"/>
      <c r="S132" t="s" s="26"/>
      <c r="T132" t="s" s="26"/>
      <c r="U132" t="s" s="26"/>
      <c r="V132" t="s" s="26"/>
      <c r="W132" t="s" s="26"/>
      <c r="X132" t="s" s="26"/>
      <c r="Y132" t="s" s="26"/>
      <c r="Z132" t="s" s="26"/>
      <c r="AA132" t="s" s="26"/>
      <c r="AB132" t="s" s="26"/>
      <c r="AC132" t="s" s="26"/>
      <c r="AD132" t="s" s="26"/>
      <c r="AE132" s="19">
        <v>79</v>
      </c>
      <c r="AF132" s="19">
        <v>3</v>
      </c>
      <c r="AG132" s="19">
        <v>43</v>
      </c>
      <c r="AH132" t="s" s="26"/>
    </row>
    <row r="133" ht="15" customHeight="1">
      <c r="A133" t="s" s="10">
        <v>927</v>
      </c>
      <c r="B133" t="s" s="10">
        <v>928</v>
      </c>
      <c r="C133" t="s" s="26"/>
      <c r="D133" t="s" s="26"/>
      <c r="E133" t="s" s="26"/>
      <c r="F133" t="s" s="26"/>
      <c r="G133" t="s" s="26"/>
      <c r="H133" t="s" s="26"/>
      <c r="I133" t="s" s="26"/>
      <c r="J133" t="s" s="26"/>
      <c r="K133" t="s" s="26"/>
      <c r="L133" t="s" s="26"/>
      <c r="M133" t="s" s="26"/>
      <c r="N133" t="s" s="26"/>
      <c r="O133" t="s" s="26"/>
      <c r="P133" t="s" s="26"/>
      <c r="Q133" t="s" s="26"/>
      <c r="R133" t="s" s="26"/>
      <c r="S133" t="s" s="26"/>
      <c r="T133" t="s" s="26"/>
      <c r="U133" t="s" s="26"/>
      <c r="V133" t="s" s="26"/>
      <c r="W133" t="s" s="26"/>
      <c r="X133" t="s" s="26"/>
      <c r="Y133" t="s" s="26"/>
      <c r="Z133" t="s" s="26"/>
      <c r="AA133" t="s" s="26"/>
      <c r="AB133" t="s" s="26"/>
      <c r="AC133" t="s" s="26"/>
      <c r="AD133" t="s" s="26"/>
      <c r="AE133" s="19">
        <v>76</v>
      </c>
      <c r="AF133" t="s" s="26"/>
      <c r="AG133" s="19">
        <v>89</v>
      </c>
      <c r="AH133" s="19">
        <v>44</v>
      </c>
    </row>
    <row r="134" ht="15" customHeight="1">
      <c r="A134" t="s" s="10">
        <v>929</v>
      </c>
      <c r="B134" t="s" s="10">
        <v>930</v>
      </c>
      <c r="C134" t="s" s="26"/>
      <c r="D134" t="s" s="26"/>
      <c r="E134" t="s" s="26"/>
      <c r="F134" t="s" s="26"/>
      <c r="G134" t="s" s="26"/>
      <c r="H134" t="s" s="26"/>
      <c r="I134" t="s" s="26"/>
      <c r="J134" t="s" s="26"/>
      <c r="K134" t="s" s="26"/>
      <c r="L134" t="s" s="26"/>
      <c r="M134" t="s" s="26"/>
      <c r="N134" t="s" s="26"/>
      <c r="O134" t="s" s="26"/>
      <c r="P134" t="s" s="26"/>
      <c r="Q134" t="s" s="26"/>
      <c r="R134" t="s" s="26"/>
      <c r="S134" t="s" s="26"/>
      <c r="T134" t="s" s="26"/>
      <c r="U134" t="s" s="26"/>
      <c r="V134" t="s" s="26"/>
      <c r="W134" t="s" s="26"/>
      <c r="X134" t="s" s="26"/>
      <c r="Y134" t="s" s="26"/>
      <c r="Z134" t="s" s="26"/>
      <c r="AA134" t="s" s="26"/>
      <c r="AB134" t="s" s="26"/>
      <c r="AC134" t="s" s="26"/>
      <c r="AD134" t="s" s="26"/>
      <c r="AE134" s="19">
        <v>22</v>
      </c>
      <c r="AF134" t="s" s="26"/>
      <c r="AG134" s="19">
        <v>9</v>
      </c>
      <c r="AH134" t="s" s="26"/>
    </row>
    <row r="135" ht="15" customHeight="1">
      <c r="A135" t="s" s="10">
        <v>931</v>
      </c>
      <c r="B135" t="s" s="10">
        <v>932</v>
      </c>
      <c r="C135" t="s" s="26"/>
      <c r="D135" t="s" s="26"/>
      <c r="E135" t="s" s="26"/>
      <c r="F135" t="s" s="26"/>
      <c r="G135" t="s" s="26"/>
      <c r="H135" t="s" s="26"/>
      <c r="I135" t="s" s="26"/>
      <c r="J135" t="s" s="26"/>
      <c r="K135" t="s" s="26"/>
      <c r="L135" t="s" s="26"/>
      <c r="M135" t="s" s="26"/>
      <c r="N135" t="s" s="26"/>
      <c r="O135" t="s" s="26"/>
      <c r="P135" t="s" s="26"/>
      <c r="Q135" t="s" s="26"/>
      <c r="R135" t="s" s="26"/>
      <c r="S135" t="s" s="26"/>
      <c r="T135" t="s" s="26"/>
      <c r="U135" t="s" s="26"/>
      <c r="V135" t="s" s="26"/>
      <c r="W135" t="s" s="26"/>
      <c r="X135" t="s" s="26"/>
      <c r="Y135" t="s" s="26"/>
      <c r="Z135" t="s" s="26"/>
      <c r="AA135" t="s" s="26"/>
      <c r="AB135" t="s" s="26"/>
      <c r="AC135" t="s" s="26"/>
      <c r="AD135" t="s" s="26"/>
      <c r="AE135" s="19">
        <v>18</v>
      </c>
      <c r="AF135" t="s" s="26"/>
      <c r="AG135" s="19">
        <v>8</v>
      </c>
      <c r="AH135" t="s" s="26"/>
    </row>
    <row r="136" ht="15" customHeight="1">
      <c r="A136" t="s" s="10">
        <v>933</v>
      </c>
      <c r="B136" t="s" s="10">
        <v>934</v>
      </c>
      <c r="C136" t="s" s="26"/>
      <c r="D136" t="s" s="26"/>
      <c r="E136" t="s" s="26"/>
      <c r="F136" t="s" s="26"/>
      <c r="G136" t="s" s="26"/>
      <c r="H136" t="s" s="26"/>
      <c r="I136" t="s" s="26"/>
      <c r="J136" t="s" s="26"/>
      <c r="K136" t="s" s="26"/>
      <c r="L136" t="s" s="26"/>
      <c r="M136" t="s" s="26"/>
      <c r="N136" t="s" s="26"/>
      <c r="O136" t="s" s="26"/>
      <c r="P136" t="s" s="26"/>
      <c r="Q136" t="s" s="26"/>
      <c r="R136" t="s" s="26"/>
      <c r="S136" t="s" s="26"/>
      <c r="T136" t="s" s="26"/>
      <c r="U136" t="s" s="26"/>
      <c r="V136" t="s" s="26"/>
      <c r="W136" t="s" s="26"/>
      <c r="X136" t="s" s="26"/>
      <c r="Y136" t="s" s="26"/>
      <c r="Z136" t="s" s="26"/>
      <c r="AA136" t="s" s="26"/>
      <c r="AB136" t="s" s="26"/>
      <c r="AC136" t="s" s="26"/>
      <c r="AD136" t="s" s="26"/>
      <c r="AE136" s="19">
        <v>9</v>
      </c>
      <c r="AF136" t="s" s="26"/>
      <c r="AG136" s="19">
        <v>71</v>
      </c>
      <c r="AH136" s="19">
        <v>6</v>
      </c>
    </row>
    <row r="137" ht="15" customHeight="1">
      <c r="A137" t="s" s="10">
        <v>935</v>
      </c>
      <c r="B137" t="s" s="10">
        <v>936</v>
      </c>
      <c r="C137" t="s" s="26"/>
      <c r="D137" t="s" s="26"/>
      <c r="E137" t="s" s="26"/>
      <c r="F137" t="s" s="26"/>
      <c r="G137" t="s" s="26"/>
      <c r="H137" t="s" s="26"/>
      <c r="I137" t="s" s="26"/>
      <c r="J137" t="s" s="26"/>
      <c r="K137" t="s" s="26"/>
      <c r="L137" t="s" s="26"/>
      <c r="M137" t="s" s="26"/>
      <c r="N137" t="s" s="26"/>
      <c r="O137" t="s" s="26"/>
      <c r="P137" t="s" s="26"/>
      <c r="Q137" t="s" s="26"/>
      <c r="R137" t="s" s="26"/>
      <c r="S137" t="s" s="26"/>
      <c r="T137" t="s" s="26"/>
      <c r="U137" t="s" s="26"/>
      <c r="V137" t="s" s="26"/>
      <c r="W137" t="s" s="26"/>
      <c r="X137" t="s" s="26"/>
      <c r="Y137" t="s" s="26"/>
      <c r="Z137" t="s" s="26"/>
      <c r="AA137" t="s" s="26"/>
      <c r="AB137" t="s" s="26"/>
      <c r="AC137" t="s" s="26"/>
      <c r="AD137" t="s" s="26"/>
      <c r="AE137" t="s" s="26"/>
      <c r="AF137" t="s" s="26"/>
      <c r="AG137" s="19">
        <v>134</v>
      </c>
      <c r="AH137" s="19">
        <v>83</v>
      </c>
    </row>
    <row r="138" ht="15" customHeight="1">
      <c r="A138" t="s" s="10">
        <v>937</v>
      </c>
      <c r="B138" t="s" s="10">
        <v>938</v>
      </c>
      <c r="C138" t="s" s="26"/>
      <c r="D138" t="s" s="26"/>
      <c r="E138" t="s" s="26"/>
      <c r="F138" t="s" s="26"/>
      <c r="G138" t="s" s="26"/>
      <c r="H138" t="s" s="26"/>
      <c r="I138" t="s" s="26"/>
      <c r="J138" t="s" s="26"/>
      <c r="K138" t="s" s="26"/>
      <c r="L138" t="s" s="26"/>
      <c r="M138" t="s" s="26"/>
      <c r="N138" t="s" s="26"/>
      <c r="O138" t="s" s="26"/>
      <c r="P138" t="s" s="26"/>
      <c r="Q138" t="s" s="26"/>
      <c r="R138" t="s" s="26"/>
      <c r="S138" t="s" s="26"/>
      <c r="T138" t="s" s="26"/>
      <c r="U138" t="s" s="26"/>
      <c r="V138" t="s" s="26"/>
      <c r="W138" t="s" s="26"/>
      <c r="X138" t="s" s="26"/>
      <c r="Y138" t="s" s="26"/>
      <c r="Z138" t="s" s="26"/>
      <c r="AA138" t="s" s="26"/>
      <c r="AB138" t="s" s="26"/>
      <c r="AC138" t="s" s="26"/>
      <c r="AD138" t="s" s="26"/>
      <c r="AE138" t="s" s="26"/>
      <c r="AF138" t="s" s="26"/>
      <c r="AG138" s="19">
        <v>122</v>
      </c>
      <c r="AH138" s="19">
        <v>61</v>
      </c>
    </row>
    <row r="139" ht="15" customHeight="1">
      <c r="A139" t="s" s="10">
        <v>939</v>
      </c>
      <c r="B139" t="s" s="10">
        <v>940</v>
      </c>
      <c r="C139" t="s" s="26"/>
      <c r="D139" t="s" s="26"/>
      <c r="E139" t="s" s="26"/>
      <c r="F139" t="s" s="26"/>
      <c r="G139" t="s" s="26"/>
      <c r="H139" t="s" s="26"/>
      <c r="I139" t="s" s="26"/>
      <c r="J139" t="s" s="26"/>
      <c r="K139" t="s" s="26"/>
      <c r="L139" t="s" s="26"/>
      <c r="M139" t="s" s="26"/>
      <c r="N139" t="s" s="26"/>
      <c r="O139" t="s" s="26"/>
      <c r="P139" t="s" s="26"/>
      <c r="Q139" t="s" s="26"/>
      <c r="R139" t="s" s="26"/>
      <c r="S139" t="s" s="26"/>
      <c r="T139" t="s" s="26"/>
      <c r="U139" t="s" s="26"/>
      <c r="V139" t="s" s="26"/>
      <c r="W139" t="s" s="26"/>
      <c r="X139" t="s" s="26"/>
      <c r="Y139" t="s" s="26"/>
      <c r="Z139" t="s" s="26"/>
      <c r="AA139" t="s" s="26"/>
      <c r="AB139" t="s" s="26"/>
      <c r="AC139" t="s" s="26"/>
      <c r="AD139" t="s" s="26"/>
      <c r="AE139" t="s" s="26"/>
      <c r="AF139" t="s" s="26"/>
      <c r="AG139" s="19">
        <v>4</v>
      </c>
      <c r="AH139" t="s" s="26"/>
    </row>
    <row r="140" ht="13.5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row>
  </sheetData>
  <mergeCells count="16">
    <mergeCell ref="M1:N1"/>
    <mergeCell ref="C1:D1"/>
    <mergeCell ref="E1:F1"/>
    <mergeCell ref="G1:H1"/>
    <mergeCell ref="I1:J1"/>
    <mergeCell ref="K1:L1"/>
    <mergeCell ref="AA1:AB1"/>
    <mergeCell ref="AC1:AD1"/>
    <mergeCell ref="AE1:AF1"/>
    <mergeCell ref="AG1:AH1"/>
    <mergeCell ref="O1:P1"/>
    <mergeCell ref="Q1:R1"/>
    <mergeCell ref="S1:T1"/>
    <mergeCell ref="U1:V1"/>
    <mergeCell ref="W1:X1"/>
    <mergeCell ref="Y1:Z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AH140"/>
  <sheetViews>
    <sheetView workbookViewId="0" showGridLines="0" defaultGridColor="1"/>
  </sheetViews>
  <sheetFormatPr defaultColWidth="8.83333" defaultRowHeight="15" customHeight="1" outlineLevelRow="0" outlineLevelCol="0"/>
  <cols>
    <col min="1" max="1" width="41.5" style="40" customWidth="1"/>
    <col min="2" max="2" width="20.5" style="40" customWidth="1"/>
    <col min="3" max="34" width="8.85156" style="40" customWidth="1"/>
    <col min="35" max="16384" width="8.85156" style="40" customWidth="1"/>
  </cols>
  <sheetData>
    <row r="1" ht="13.55" customHeight="1">
      <c r="A1" s="14"/>
      <c r="B1" s="14"/>
      <c r="C1" s="19">
        <f>COUNT('Multi_Pontos'!C3:C140)</f>
        <v>73</v>
      </c>
      <c r="D1" s="19">
        <f>COUNT('Multi_Pontos'!D3:D140)</f>
        <v>63</v>
      </c>
      <c r="E1" s="19">
        <f>COUNT('Multi_Pontos'!E3:E140)</f>
        <v>77</v>
      </c>
      <c r="F1" s="19">
        <f>COUNT('Multi_Pontos'!F3:F140)</f>
        <v>67</v>
      </c>
      <c r="G1" s="19">
        <f>COUNT('Multi_Pontos'!G3:G140)</f>
        <v>80</v>
      </c>
      <c r="H1" s="19">
        <f>COUNT('Multi_Pontos'!H3:H140)</f>
        <v>72</v>
      </c>
      <c r="I1" s="19">
        <f>COUNT('Multi_Pontos'!I3:I140)</f>
        <v>83</v>
      </c>
      <c r="J1" s="19">
        <f>COUNT('Multi_Pontos'!J3:J140)</f>
        <v>44</v>
      </c>
      <c r="K1" s="19">
        <f>COUNT('Multi_Pontos'!K3:K140)</f>
        <v>88</v>
      </c>
      <c r="L1" s="19">
        <f>COUNT('Multi_Pontos'!L3:L140)</f>
        <v>76</v>
      </c>
      <c r="M1" s="19">
        <f>COUNT('Multi_Pontos'!M3:M140)</f>
        <v>91</v>
      </c>
      <c r="N1" s="19">
        <f>COUNT('Multi_Pontos'!N3:N140)</f>
        <v>71</v>
      </c>
      <c r="O1" s="19">
        <f>COUNT('Multi_Pontos'!O3:O140)</f>
        <v>95</v>
      </c>
      <c r="P1" s="19">
        <f>COUNT('Multi_Pontos'!P3:P140)</f>
        <v>85</v>
      </c>
      <c r="Q1" s="19">
        <f>COUNT('Multi_Pontos'!Q3:Q140)</f>
        <v>99</v>
      </c>
      <c r="R1" s="19">
        <f>COUNT('Multi_Pontos'!R3:R140)</f>
        <v>80</v>
      </c>
      <c r="S1" s="19">
        <f>COUNT('Multi_Pontos'!S3:S140)</f>
        <v>110</v>
      </c>
      <c r="T1" s="19">
        <f>COUNT('Multi_Pontos'!T3:T140)</f>
        <v>102</v>
      </c>
      <c r="U1" s="19">
        <f>COUNT('Multi_Pontos'!U3:U140)</f>
        <v>115</v>
      </c>
      <c r="V1" s="19">
        <f>COUNT('Multi_Pontos'!V3:V140)</f>
        <v>100</v>
      </c>
      <c r="W1" s="19">
        <f>COUNT('Multi_Pontos'!W3:W140)</f>
        <v>120</v>
      </c>
      <c r="X1" s="19">
        <f>COUNT('Multi_Pontos'!X3:X140)</f>
        <v>90</v>
      </c>
      <c r="Y1" s="19">
        <f>COUNT('Multi_Pontos'!Y3:Y140)</f>
        <v>123</v>
      </c>
      <c r="Z1" s="19">
        <f>COUNT('Multi_Pontos'!Z3:Z140)</f>
        <v>100</v>
      </c>
      <c r="AA1" s="19">
        <f>COUNT('Multi_Pontos'!AA3:AA140)</f>
        <v>125</v>
      </c>
      <c r="AB1" s="19">
        <f>COUNT('Multi_Pontos'!AB3:AB140)</f>
        <v>74</v>
      </c>
      <c r="AC1" s="19">
        <f>COUNT('Multi_Pontos'!AC3:AC140)</f>
        <v>126</v>
      </c>
      <c r="AD1" s="19">
        <f>COUNT('Multi_Pontos'!AD3:AD140)</f>
        <v>74</v>
      </c>
      <c r="AE1" s="19">
        <f>COUNT('Multi_Pontos'!AE3:AE140)</f>
        <v>134</v>
      </c>
      <c r="AF1" s="19">
        <f>COUNT('Multi_Pontos'!AF3:AF140)</f>
        <v>58</v>
      </c>
      <c r="AG1" s="19">
        <f>COUNT('Multi_Pontos'!AG3:AG140)</f>
        <v>137</v>
      </c>
      <c r="AH1" s="19">
        <f>COUNT('Multi_Pontos'!AH3:AH140)</f>
        <v>83</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15" customHeight="1">
      <c r="A3" t="s" s="7">
        <v>6</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8">
        <v>667</v>
      </c>
      <c r="B4" t="s" s="8">
        <v>668</v>
      </c>
      <c r="C4" s="30">
        <v>1</v>
      </c>
      <c r="D4" s="30">
        <v>0.80952380952381</v>
      </c>
      <c r="E4" s="30">
        <v>1</v>
      </c>
      <c r="F4" s="30">
        <v>0.761194029850746</v>
      </c>
      <c r="G4" s="30">
        <v>1</v>
      </c>
      <c r="H4" s="30">
        <v>0.277777777777778</v>
      </c>
      <c r="I4" s="30">
        <v>0.385542168674699</v>
      </c>
      <c r="J4" t="s" s="26"/>
      <c r="K4" s="30">
        <v>0.931818181818182</v>
      </c>
      <c r="L4" s="30">
        <v>0.171052631578947</v>
      </c>
      <c r="M4" s="30">
        <v>0.912087912087912</v>
      </c>
      <c r="N4" s="30">
        <v>0.253521126760563</v>
      </c>
      <c r="O4" s="30">
        <v>0.957894736842105</v>
      </c>
      <c r="P4" s="30">
        <v>0.270588235294118</v>
      </c>
      <c r="Q4" s="30">
        <v>0.939393939393939</v>
      </c>
      <c r="R4" s="30">
        <v>0.2875</v>
      </c>
      <c r="S4" s="30">
        <v>0.954545454545455</v>
      </c>
      <c r="T4" s="30">
        <v>0.294117647058824</v>
      </c>
      <c r="U4" s="30">
        <v>0.895652173913043</v>
      </c>
      <c r="V4" s="30">
        <v>0.14</v>
      </c>
      <c r="W4" s="30">
        <v>0.75</v>
      </c>
      <c r="X4" s="30">
        <v>0.122222222222222</v>
      </c>
      <c r="Y4" s="30">
        <v>0.5772357723577241</v>
      </c>
      <c r="Z4" s="30">
        <v>0.08</v>
      </c>
      <c r="AA4" s="30">
        <v>0.024</v>
      </c>
      <c r="AB4" t="s" s="26"/>
      <c r="AC4" s="30">
        <v>0.0317460317460317</v>
      </c>
      <c r="AD4" t="s" s="26"/>
      <c r="AE4" s="30">
        <v>0.0298507462686567</v>
      </c>
      <c r="AF4" t="s" s="26"/>
      <c r="AG4" s="30">
        <v>0.927007299270073</v>
      </c>
      <c r="AH4" s="30">
        <v>0.216867469879518</v>
      </c>
    </row>
    <row r="5" ht="15" customHeight="1">
      <c r="A5" t="s" s="10">
        <v>669</v>
      </c>
      <c r="B5" t="s" s="10">
        <v>670</v>
      </c>
      <c r="C5" s="30">
        <v>0.986301369863014</v>
      </c>
      <c r="D5" s="30">
        <v>0.619047619047619</v>
      </c>
      <c r="E5" s="30">
        <v>0.974025974025974</v>
      </c>
      <c r="F5" s="30">
        <v>0.656716417910448</v>
      </c>
      <c r="G5" s="30">
        <v>0.975</v>
      </c>
      <c r="H5" s="30">
        <v>0.527777777777778</v>
      </c>
      <c r="I5" s="30">
        <v>0.493975903614458</v>
      </c>
      <c r="J5" s="30">
        <v>0.0227272727272727</v>
      </c>
      <c r="K5" s="30">
        <v>0.977272727272727</v>
      </c>
      <c r="L5" s="30">
        <v>0.6052631578947369</v>
      </c>
      <c r="M5" s="30">
        <v>0.978021978021978</v>
      </c>
      <c r="N5" s="30">
        <v>0.704225352112676</v>
      </c>
      <c r="O5" s="30">
        <v>0.989473684210526</v>
      </c>
      <c r="P5" s="30">
        <v>0.776470588235294</v>
      </c>
      <c r="Q5" s="30">
        <v>0.97979797979798</v>
      </c>
      <c r="R5" s="30">
        <v>0.725</v>
      </c>
      <c r="S5" s="30">
        <v>0.981818181818182</v>
      </c>
      <c r="T5" s="30">
        <v>0.715686274509804</v>
      </c>
      <c r="U5" s="30">
        <v>0.965217391304348</v>
      </c>
      <c r="V5" s="30">
        <v>0.6</v>
      </c>
      <c r="W5" s="30">
        <v>0.958333333333333</v>
      </c>
      <c r="X5" s="30">
        <v>0.444444444444444</v>
      </c>
      <c r="Y5" s="30">
        <v>0.886178861788618</v>
      </c>
      <c r="Z5" s="30">
        <v>0.35</v>
      </c>
      <c r="AA5" s="30">
        <v>0.264</v>
      </c>
      <c r="AB5" t="s" s="26"/>
      <c r="AC5" s="30">
        <v>0.142857142857143</v>
      </c>
      <c r="AD5" t="s" s="26"/>
      <c r="AE5" s="30">
        <v>0.0522388059701493</v>
      </c>
      <c r="AF5" t="s" s="26"/>
      <c r="AG5" s="30">
        <v>0.343065693430657</v>
      </c>
      <c r="AH5" t="s" s="26"/>
    </row>
    <row r="6" ht="15" customHeight="1">
      <c r="A6" t="s" s="10">
        <v>671</v>
      </c>
      <c r="B6" t="s" s="10">
        <v>672</v>
      </c>
      <c r="C6" s="30">
        <v>0.972602739726027</v>
      </c>
      <c r="D6" s="30">
        <v>0.698412698412698</v>
      </c>
      <c r="E6" s="30">
        <v>0.961038961038961</v>
      </c>
      <c r="F6" s="30">
        <v>0.701492537313433</v>
      </c>
      <c r="G6" s="30">
        <v>0.95</v>
      </c>
      <c r="H6" s="30">
        <v>0.472222222222222</v>
      </c>
      <c r="I6" s="30">
        <v>0.204819277108434</v>
      </c>
      <c r="J6" t="s" s="26"/>
      <c r="K6" s="30">
        <v>0.9090909090909089</v>
      </c>
      <c r="L6" s="30">
        <v>0.328947368421053</v>
      </c>
      <c r="M6" s="30">
        <v>0.868131868131868</v>
      </c>
      <c r="N6" s="30">
        <v>0.338028169014085</v>
      </c>
      <c r="O6" s="30">
        <v>0.915789473684211</v>
      </c>
      <c r="P6" s="30">
        <v>0.505882352941176</v>
      </c>
      <c r="Q6" s="30">
        <v>0.919191919191919</v>
      </c>
      <c r="R6" s="30">
        <v>0.375</v>
      </c>
      <c r="S6" s="30">
        <v>0.936363636363636</v>
      </c>
      <c r="T6" s="30">
        <v>0.627450980392157</v>
      </c>
      <c r="U6" s="30">
        <v>0.956521739130435</v>
      </c>
      <c r="V6" s="30">
        <v>0.61</v>
      </c>
      <c r="W6" s="30">
        <v>0.7666666666666671</v>
      </c>
      <c r="X6" s="30">
        <v>0.222222222222222</v>
      </c>
      <c r="Y6" s="30">
        <v>0.67479674796748</v>
      </c>
      <c r="Z6" s="30">
        <v>0.18</v>
      </c>
      <c r="AA6" s="30">
        <v>0.176</v>
      </c>
      <c r="AB6" t="s" s="26"/>
      <c r="AC6" s="30">
        <v>0.484126984126984</v>
      </c>
      <c r="AD6" s="30">
        <v>0.0675675675675676</v>
      </c>
      <c r="AE6" s="30">
        <v>0.149253731343284</v>
      </c>
      <c r="AF6" t="s" s="26"/>
      <c r="AG6" s="30">
        <v>0.861313868613139</v>
      </c>
      <c r="AH6" s="30">
        <v>0.337349397590361</v>
      </c>
    </row>
    <row r="7" ht="15" customHeight="1">
      <c r="A7" t="s" s="10">
        <v>673</v>
      </c>
      <c r="B7" t="s" s="10">
        <v>674</v>
      </c>
      <c r="C7" s="30">
        <v>0.958904109589041</v>
      </c>
      <c r="D7" s="30">
        <v>0.952380952380952</v>
      </c>
      <c r="E7" s="30">
        <v>0.9220779220779221</v>
      </c>
      <c r="F7" s="30">
        <v>0.91044776119403</v>
      </c>
      <c r="G7" s="30">
        <v>0.9125</v>
      </c>
      <c r="H7" s="30">
        <v>0.652777777777778</v>
      </c>
      <c r="I7" s="30">
        <v>0.63855421686747</v>
      </c>
      <c r="J7" s="30">
        <v>0.227272727272727</v>
      </c>
      <c r="K7" s="30">
        <v>0.579545454545455</v>
      </c>
      <c r="L7" s="30">
        <v>0.302631578947368</v>
      </c>
      <c r="M7" s="30">
        <v>0.32967032967033</v>
      </c>
      <c r="N7" s="30">
        <v>0.0563380281690141</v>
      </c>
      <c r="O7" s="30">
        <v>0.747368421052632</v>
      </c>
      <c r="P7" s="30">
        <v>0.517647058823529</v>
      </c>
      <c r="Q7" s="30">
        <v>0.454545454545455</v>
      </c>
      <c r="R7" s="30">
        <v>0.175</v>
      </c>
      <c r="S7" s="30">
        <v>0.390909090909091</v>
      </c>
      <c r="T7" s="30">
        <v>0.205882352941176</v>
      </c>
      <c r="U7" s="30">
        <v>0.495652173913043</v>
      </c>
      <c r="V7" s="30">
        <v>0.25</v>
      </c>
      <c r="W7" s="30">
        <v>0.658333333333333</v>
      </c>
      <c r="X7" s="30">
        <v>0.455555555555556</v>
      </c>
      <c r="Y7" s="30">
        <v>0.658536585365854</v>
      </c>
      <c r="Z7" s="30">
        <v>0.46</v>
      </c>
      <c r="AA7" s="30">
        <v>0.728</v>
      </c>
      <c r="AB7" s="30">
        <v>0.391891891891892</v>
      </c>
      <c r="AC7" s="30">
        <v>0.753968253968254</v>
      </c>
      <c r="AD7" s="30">
        <v>0.405405405405405</v>
      </c>
      <c r="AE7" s="30">
        <v>0.746268656716418</v>
      </c>
      <c r="AF7" s="30">
        <v>0.293103448275862</v>
      </c>
      <c r="AG7" s="30">
        <v>0.883211678832117</v>
      </c>
      <c r="AH7" s="30">
        <v>0.8915662650602409</v>
      </c>
    </row>
    <row r="8" ht="15" customHeight="1">
      <c r="A8" t="s" s="10">
        <v>675</v>
      </c>
      <c r="B8" t="s" s="10">
        <v>676</v>
      </c>
      <c r="C8" s="30">
        <v>0.945205479452055</v>
      </c>
      <c r="D8" s="30">
        <v>0.936507936507937</v>
      </c>
      <c r="E8" s="30">
        <v>0.766233766233766</v>
      </c>
      <c r="F8" s="30">
        <v>0.313432835820896</v>
      </c>
      <c r="G8" s="30">
        <v>0.85</v>
      </c>
      <c r="H8" t="s" s="26"/>
      <c r="I8" s="30">
        <v>0.0481927710843373</v>
      </c>
      <c r="J8" t="s" s="26"/>
      <c r="K8" s="30">
        <v>0.0454545454545455</v>
      </c>
      <c r="L8" t="s" s="26"/>
      <c r="M8" s="30">
        <v>0.032967032967033</v>
      </c>
      <c r="N8" t="s" s="26"/>
      <c r="O8" s="30">
        <v>0.0421052631578947</v>
      </c>
      <c r="P8" t="s" s="26"/>
      <c r="Q8" s="30">
        <v>0.0303030303030303</v>
      </c>
      <c r="R8" t="s" s="26"/>
      <c r="S8" s="30">
        <v>0.0363636363636364</v>
      </c>
      <c r="T8" t="s" s="26"/>
      <c r="U8" s="30">
        <v>0.0347826086956522</v>
      </c>
      <c r="V8" t="s" s="26"/>
      <c r="W8" s="30">
        <v>0.0333333333333333</v>
      </c>
      <c r="X8" t="s" s="26"/>
      <c r="Y8" s="30">
        <v>0.024390243902439</v>
      </c>
      <c r="Z8" t="s" s="26"/>
      <c r="AA8" s="30">
        <v>0.032</v>
      </c>
      <c r="AB8" t="s" s="26"/>
      <c r="AC8" s="30">
        <v>0.317460317460317</v>
      </c>
      <c r="AD8" t="s" s="26"/>
      <c r="AE8" s="30">
        <v>0.276119402985075</v>
      </c>
      <c r="AF8" t="s" s="26"/>
      <c r="AG8" s="30">
        <v>0.992700729927007</v>
      </c>
      <c r="AH8" s="30">
        <v>0.807228915662651</v>
      </c>
    </row>
    <row r="9" ht="15" customHeight="1">
      <c r="A9" t="s" s="10">
        <v>677</v>
      </c>
      <c r="B9" t="s" s="10">
        <v>678</v>
      </c>
      <c r="C9" s="30">
        <v>0.931506849315068</v>
      </c>
      <c r="D9" s="30">
        <v>0.888888888888889</v>
      </c>
      <c r="E9" s="30">
        <v>0.9090909090909089</v>
      </c>
      <c r="F9" s="30">
        <v>0.895522388059701</v>
      </c>
      <c r="G9" s="30">
        <v>0.9625</v>
      </c>
      <c r="H9" s="30">
        <v>0.694444444444444</v>
      </c>
      <c r="I9" s="30">
        <v>0.783132530120482</v>
      </c>
      <c r="J9" s="30">
        <v>0.318181818181818</v>
      </c>
      <c r="K9" s="30">
        <v>0.852272727272727</v>
      </c>
      <c r="L9" s="30">
        <v>0.578947368421053</v>
      </c>
      <c r="M9" s="30">
        <v>0.802197802197802</v>
      </c>
      <c r="N9" s="30">
        <v>0.47887323943662</v>
      </c>
      <c r="O9" s="30">
        <v>0.810526315789474</v>
      </c>
      <c r="P9" s="30">
        <v>0.364705882352941</v>
      </c>
      <c r="Q9" s="30">
        <v>0.777777777777778</v>
      </c>
      <c r="R9" s="30">
        <v>0.4125</v>
      </c>
      <c r="S9" s="30">
        <v>0.872727272727273</v>
      </c>
      <c r="T9" s="30">
        <v>0.490196078431373</v>
      </c>
      <c r="U9" s="30">
        <v>0.808695652173913</v>
      </c>
      <c r="V9" s="30">
        <v>0.51</v>
      </c>
      <c r="W9" s="30">
        <v>0.566666666666667</v>
      </c>
      <c r="X9" s="30">
        <v>0.211111111111111</v>
      </c>
      <c r="Y9" s="30">
        <v>0.276422764227642</v>
      </c>
      <c r="Z9" s="30">
        <v>0.06</v>
      </c>
      <c r="AA9" s="30">
        <v>0.208</v>
      </c>
      <c r="AB9" t="s" s="26"/>
      <c r="AC9" s="30">
        <v>0.198412698412698</v>
      </c>
      <c r="AD9" t="s" s="26"/>
      <c r="AE9" s="30">
        <v>0.104477611940299</v>
      </c>
      <c r="AF9" t="s" s="26"/>
      <c r="AG9" s="30">
        <v>0.284671532846715</v>
      </c>
      <c r="AH9" t="s" s="26"/>
    </row>
    <row r="10" ht="15" customHeight="1">
      <c r="A10" t="s" s="10">
        <v>679</v>
      </c>
      <c r="B10" t="s" s="10">
        <v>680</v>
      </c>
      <c r="C10" s="30">
        <v>0.917808219178082</v>
      </c>
      <c r="D10" s="30">
        <v>0.5238095238095239</v>
      </c>
      <c r="E10" s="30">
        <v>0.87012987012987</v>
      </c>
      <c r="F10" s="30">
        <v>0.358208955223881</v>
      </c>
      <c r="G10" s="30">
        <v>0.55</v>
      </c>
      <c r="H10" s="30">
        <v>0.222222222222222</v>
      </c>
      <c r="I10" s="30">
        <v>0.457831325301205</v>
      </c>
      <c r="J10" t="s" s="26"/>
      <c r="K10" s="30">
        <v>0.738636363636364</v>
      </c>
      <c r="L10" s="30">
        <v>0.407894736842105</v>
      </c>
      <c r="M10" s="30">
        <v>0.153846153846154</v>
      </c>
      <c r="N10" t="s" s="26"/>
      <c r="O10" s="30">
        <v>0.347368421052632</v>
      </c>
      <c r="P10" s="30">
        <v>0.105882352941176</v>
      </c>
      <c r="Q10" s="30">
        <v>0.0707070707070707</v>
      </c>
      <c r="R10" t="s" s="26"/>
      <c r="S10" s="30">
        <v>0.5</v>
      </c>
      <c r="T10" s="30">
        <v>0.470588235294118</v>
      </c>
      <c r="U10" s="30">
        <v>0.208695652173913</v>
      </c>
      <c r="V10" s="30">
        <v>0.09</v>
      </c>
      <c r="W10" s="30">
        <v>0.316666666666667</v>
      </c>
      <c r="X10" s="30">
        <v>0.07777777777777781</v>
      </c>
      <c r="Y10" s="30">
        <v>0.373983739837398</v>
      </c>
      <c r="Z10" s="30">
        <v>0.16</v>
      </c>
      <c r="AA10" s="30">
        <v>0.104</v>
      </c>
      <c r="AB10" t="s" s="26"/>
      <c r="AC10" s="30">
        <v>0.09523809523809521</v>
      </c>
      <c r="AD10" t="s" s="26"/>
      <c r="AE10" s="30">
        <v>0.0970149253731343</v>
      </c>
      <c r="AF10" t="s" s="26"/>
      <c r="AG10" s="30">
        <v>0.0364963503649635</v>
      </c>
      <c r="AH10" t="s" s="26"/>
    </row>
    <row r="11" ht="15" customHeight="1">
      <c r="A11" t="s" s="10">
        <v>681</v>
      </c>
      <c r="B11" t="s" s="10">
        <v>682</v>
      </c>
      <c r="C11" s="30">
        <v>0.904109589041096</v>
      </c>
      <c r="D11" s="30">
        <v>0.53968253968254</v>
      </c>
      <c r="E11" s="30">
        <v>0.948051948051948</v>
      </c>
      <c r="F11" s="30">
        <v>0.611940298507463</v>
      </c>
      <c r="G11" s="30">
        <v>0.9875</v>
      </c>
      <c r="H11" s="30">
        <v>0.680555555555556</v>
      </c>
      <c r="I11" s="30">
        <v>0.650602409638554</v>
      </c>
      <c r="J11" s="30">
        <v>0.0909090909090909</v>
      </c>
      <c r="K11" s="30">
        <v>0.988636363636364</v>
      </c>
      <c r="L11" s="30">
        <v>0.657894736842105</v>
      </c>
      <c r="M11" s="30">
        <v>0.934065934065934</v>
      </c>
      <c r="N11" s="30">
        <v>0.450704225352113</v>
      </c>
      <c r="O11" s="30">
        <v>0.926315789473684</v>
      </c>
      <c r="P11" s="30">
        <v>0.458823529411765</v>
      </c>
      <c r="Q11" s="30">
        <v>0.9292929292929289</v>
      </c>
      <c r="R11" s="30">
        <v>0.3875</v>
      </c>
      <c r="S11" s="30">
        <v>0.963636363636364</v>
      </c>
      <c r="T11" s="30">
        <v>0.5588235294117651</v>
      </c>
      <c r="U11" s="30">
        <v>0.9304347826086961</v>
      </c>
      <c r="V11" s="30">
        <v>0.39</v>
      </c>
      <c r="W11" s="30">
        <v>0.941666666666667</v>
      </c>
      <c r="X11" s="30">
        <v>0.333333333333333</v>
      </c>
      <c r="Y11" s="30">
        <v>0.91869918699187</v>
      </c>
      <c r="Z11" s="30">
        <v>0.36</v>
      </c>
      <c r="AA11" s="30">
        <v>0.44</v>
      </c>
      <c r="AB11" s="30">
        <v>0.027027027027027</v>
      </c>
      <c r="AC11" s="30">
        <v>0.555555555555556</v>
      </c>
      <c r="AD11" s="30">
        <v>0.0945945945945946</v>
      </c>
      <c r="AE11" s="30">
        <v>0.119402985074627</v>
      </c>
      <c r="AF11" t="s" s="26"/>
      <c r="AG11" s="30">
        <v>0.737226277372263</v>
      </c>
      <c r="AH11" s="30">
        <v>0.132530120481928</v>
      </c>
    </row>
    <row r="12" ht="15" customHeight="1">
      <c r="A12" t="s" s="10">
        <v>683</v>
      </c>
      <c r="B12" t="s" s="10">
        <v>684</v>
      </c>
      <c r="C12" s="30">
        <v>0.89041095890411</v>
      </c>
      <c r="D12" s="30">
        <v>0.476190476190476</v>
      </c>
      <c r="E12" s="30">
        <v>0.935064935064935</v>
      </c>
      <c r="F12" s="30">
        <v>0.582089552238806</v>
      </c>
      <c r="G12" s="30">
        <v>0.8875</v>
      </c>
      <c r="H12" t="s" s="26"/>
      <c r="I12" s="30">
        <v>0.0120481927710843</v>
      </c>
      <c r="J12" t="s" s="26"/>
      <c r="K12" s="30">
        <v>0.0113636363636364</v>
      </c>
      <c r="L12" t="s" s="26"/>
      <c r="M12" s="30">
        <v>0.021978021978022</v>
      </c>
      <c r="N12" t="s" s="26"/>
      <c r="O12" s="30">
        <v>0.0105263157894737</v>
      </c>
      <c r="P12" t="s" s="26"/>
      <c r="Q12" s="30">
        <v>0.0101010101010101</v>
      </c>
      <c r="R12" t="s" s="26"/>
      <c r="S12" s="30">
        <v>0.00909090909090909</v>
      </c>
      <c r="T12" t="s" s="26"/>
      <c r="U12" s="30">
        <v>0.00869565217391304</v>
      </c>
      <c r="V12" t="s" s="26"/>
      <c r="W12" s="30">
        <v>0.00833333333333333</v>
      </c>
      <c r="X12" t="s" s="26"/>
      <c r="Y12" s="30">
        <v>0.008130081300813011</v>
      </c>
      <c r="Z12" t="s" s="26"/>
      <c r="AA12" s="30">
        <v>0.008</v>
      </c>
      <c r="AB12" t="s" s="26"/>
      <c r="AC12" s="30">
        <v>0.00793650793650794</v>
      </c>
      <c r="AD12" t="s" s="26"/>
      <c r="AE12" s="30">
        <v>0.0149253731343284</v>
      </c>
      <c r="AF12" t="s" s="26"/>
      <c r="AG12" s="30">
        <v>0.0437956204379562</v>
      </c>
      <c r="AH12" t="s" s="26"/>
    </row>
    <row r="13" ht="15" customHeight="1">
      <c r="A13" t="s" s="10">
        <v>685</v>
      </c>
      <c r="B13" t="s" s="10">
        <v>686</v>
      </c>
      <c r="C13" s="30">
        <v>0.876712328767123</v>
      </c>
      <c r="D13" s="30">
        <v>0.73015873015873</v>
      </c>
      <c r="E13" s="30">
        <v>0.896103896103896</v>
      </c>
      <c r="F13" s="30">
        <v>0.716417910447761</v>
      </c>
      <c r="G13" s="30">
        <v>0.6875</v>
      </c>
      <c r="H13" s="30">
        <v>0.791666666666667</v>
      </c>
      <c r="I13" s="30">
        <v>0.843373493975904</v>
      </c>
      <c r="J13" s="30">
        <v>0.568181818181818</v>
      </c>
      <c r="K13" s="30">
        <v>0.681818181818182</v>
      </c>
      <c r="L13" s="30">
        <v>0.539473684210526</v>
      </c>
      <c r="M13" s="30">
        <v>0.659340659340659</v>
      </c>
      <c r="N13" s="30">
        <v>0.52112676056338</v>
      </c>
      <c r="O13" s="30">
        <v>0.610526315789474</v>
      </c>
      <c r="P13" s="30">
        <v>0.411764705882353</v>
      </c>
      <c r="Q13" s="30">
        <v>0.818181818181818</v>
      </c>
      <c r="R13" s="30">
        <v>0.6375</v>
      </c>
      <c r="S13" s="30">
        <v>0.627272727272727</v>
      </c>
      <c r="T13" s="30">
        <v>0.392156862745098</v>
      </c>
      <c r="U13" s="30">
        <v>0.582608695652174</v>
      </c>
      <c r="V13" s="30">
        <v>0.33</v>
      </c>
      <c r="W13" s="30">
        <v>0.966666666666667</v>
      </c>
      <c r="X13" s="30">
        <v>0.9</v>
      </c>
      <c r="Y13" s="30">
        <v>0.983739837398374</v>
      </c>
      <c r="Z13" s="30">
        <v>0.96</v>
      </c>
      <c r="AA13" s="30">
        <v>0.984</v>
      </c>
      <c r="AB13" s="30">
        <v>0.972972972972973</v>
      </c>
      <c r="AC13" s="30">
        <v>0.984126984126984</v>
      </c>
      <c r="AD13" s="30">
        <v>0.972972972972973</v>
      </c>
      <c r="AE13" s="30">
        <v>0.985074626865672</v>
      </c>
      <c r="AF13" s="30">
        <v>0.827586206896552</v>
      </c>
      <c r="AG13" s="30">
        <v>0.963503649635036</v>
      </c>
      <c r="AH13" s="30">
        <v>0.710843373493976</v>
      </c>
    </row>
    <row r="14" ht="15" customHeight="1">
      <c r="A14" t="s" s="10">
        <v>687</v>
      </c>
      <c r="B14" t="s" s="10">
        <v>688</v>
      </c>
      <c r="C14" s="30">
        <v>0.863013698630137</v>
      </c>
      <c r="D14" s="30">
        <v>0.349206349206349</v>
      </c>
      <c r="E14" s="30">
        <v>0.831168831168831</v>
      </c>
      <c r="F14" s="30">
        <v>0.298507462686567</v>
      </c>
      <c r="G14" s="30">
        <v>0.9375</v>
      </c>
      <c r="H14" s="30">
        <v>0.722222222222222</v>
      </c>
      <c r="I14" s="30">
        <v>1</v>
      </c>
      <c r="J14" s="30">
        <v>0.613636363636364</v>
      </c>
      <c r="K14" s="30">
        <v>0.9659090909090911</v>
      </c>
      <c r="L14" s="30">
        <v>0.710526315789474</v>
      </c>
      <c r="M14" s="30">
        <v>0.967032967032967</v>
      </c>
      <c r="N14" s="30">
        <v>0.71830985915493</v>
      </c>
      <c r="O14" s="30">
        <v>0.968421052631579</v>
      </c>
      <c r="P14" s="30">
        <v>0.847058823529412</v>
      </c>
      <c r="Q14" s="30">
        <v>0.9494949494949489</v>
      </c>
      <c r="R14" s="30">
        <v>0.675</v>
      </c>
      <c r="S14" s="30">
        <v>0.945454545454545</v>
      </c>
      <c r="T14" s="30">
        <v>0.735294117647059</v>
      </c>
      <c r="U14" s="30">
        <v>0.991304347826087</v>
      </c>
      <c r="V14" s="30">
        <v>0.89</v>
      </c>
      <c r="W14" s="30">
        <v>0.991666666666667</v>
      </c>
      <c r="X14" s="30">
        <v>0.744444444444444</v>
      </c>
      <c r="Y14" s="30">
        <v>0.9918699186991869</v>
      </c>
      <c r="Z14" s="30">
        <v>0.9</v>
      </c>
      <c r="AA14" s="30">
        <v>0.992</v>
      </c>
      <c r="AB14" s="30">
        <v>0.905405405405405</v>
      </c>
      <c r="AC14" s="30">
        <v>0.992063492063492</v>
      </c>
      <c r="AD14" s="30">
        <v>0.810810810810811</v>
      </c>
      <c r="AE14" s="30">
        <v>0.992537313432836</v>
      </c>
      <c r="AF14" s="30">
        <v>0.655172413793103</v>
      </c>
      <c r="AG14" s="30">
        <v>0.948905109489051</v>
      </c>
      <c r="AH14" s="30">
        <v>0.397590361445783</v>
      </c>
    </row>
    <row r="15" ht="15" customHeight="1">
      <c r="A15" t="s" s="10">
        <v>689</v>
      </c>
      <c r="B15" t="s" s="10">
        <v>690</v>
      </c>
      <c r="C15" s="30">
        <v>0.849315068493151</v>
      </c>
      <c r="D15" s="30">
        <v>0.603174603174603</v>
      </c>
      <c r="E15" s="30">
        <v>0.5844155844155841</v>
      </c>
      <c r="F15" s="30">
        <v>0.164179104477612</v>
      </c>
      <c r="G15" s="30">
        <v>0.6625</v>
      </c>
      <c r="H15" s="30">
        <v>0.458333333333333</v>
      </c>
      <c r="I15" s="30">
        <v>0.530120481927711</v>
      </c>
      <c r="J15" s="30">
        <v>0.0681818181818182</v>
      </c>
      <c r="K15" s="30">
        <v>0.75</v>
      </c>
      <c r="L15" s="30">
        <v>0.473684210526316</v>
      </c>
      <c r="M15" s="30">
        <v>0.593406593406593</v>
      </c>
      <c r="N15" s="30">
        <v>0.323943661971831</v>
      </c>
      <c r="O15" s="30">
        <v>0.842105263157895</v>
      </c>
      <c r="P15" s="30">
        <v>0.6941176470588239</v>
      </c>
      <c r="Q15" s="30">
        <v>0.707070707070707</v>
      </c>
      <c r="R15" s="30">
        <v>0.5625</v>
      </c>
      <c r="S15" s="30">
        <v>0.772727272727273</v>
      </c>
      <c r="T15" s="30">
        <v>0.598039215686275</v>
      </c>
      <c r="U15" s="30">
        <v>0.8</v>
      </c>
      <c r="V15" s="30">
        <v>0.6899999999999999</v>
      </c>
      <c r="W15" s="30">
        <v>0.558333333333333</v>
      </c>
      <c r="X15" s="30">
        <v>0.3</v>
      </c>
      <c r="Y15" s="30">
        <v>0.227642276422764</v>
      </c>
      <c r="Z15" s="30">
        <v>0.04</v>
      </c>
      <c r="AA15" s="30">
        <v>0.184</v>
      </c>
      <c r="AB15" t="s" s="26"/>
      <c r="AC15" s="30">
        <v>0.325396825396825</v>
      </c>
      <c r="AD15" t="s" s="26"/>
      <c r="AE15" s="30">
        <v>0.201492537313433</v>
      </c>
      <c r="AF15" t="s" s="26"/>
      <c r="AG15" s="30">
        <v>0.321167883211679</v>
      </c>
      <c r="AH15" t="s" s="26"/>
    </row>
    <row r="16" ht="15" customHeight="1">
      <c r="A16" t="s" s="10">
        <v>691</v>
      </c>
      <c r="B16" t="s" s="10">
        <v>692</v>
      </c>
      <c r="C16" s="30">
        <v>0.8356164383561639</v>
      </c>
      <c r="D16" s="30">
        <v>0.984126984126984</v>
      </c>
      <c r="E16" s="30">
        <v>0.857142857142857</v>
      </c>
      <c r="F16" s="30">
        <v>0.985074626865672</v>
      </c>
      <c r="G16" s="30">
        <v>0.775</v>
      </c>
      <c r="H16" s="30">
        <v>0.805555555555556</v>
      </c>
      <c r="I16" s="30">
        <v>0.710843373493976</v>
      </c>
      <c r="J16" s="30">
        <v>0.477272727272727</v>
      </c>
      <c r="K16" s="30">
        <v>0.5</v>
      </c>
      <c r="L16" s="30">
        <v>0.513157894736842</v>
      </c>
      <c r="M16" s="30">
        <v>0.230769230769231</v>
      </c>
      <c r="N16" s="30">
        <v>0.0140845070422535</v>
      </c>
      <c r="O16" s="30">
        <v>0.263157894736842</v>
      </c>
      <c r="P16" s="30">
        <v>0.223529411764706</v>
      </c>
      <c r="Q16" s="30">
        <v>0.232323232323232</v>
      </c>
      <c r="R16" s="30">
        <v>0.05</v>
      </c>
      <c r="S16" s="30">
        <v>0.1</v>
      </c>
      <c r="T16" s="30">
        <v>0.0294117647058824</v>
      </c>
      <c r="U16" s="30">
        <v>0.121739130434783</v>
      </c>
      <c r="V16" t="s" s="26"/>
      <c r="W16" s="30">
        <v>0.191666666666667</v>
      </c>
      <c r="X16" t="s" s="26"/>
      <c r="Y16" s="30">
        <v>0.260162601626016</v>
      </c>
      <c r="Z16" s="30">
        <v>0.12</v>
      </c>
      <c r="AA16" s="30">
        <v>0.504</v>
      </c>
      <c r="AB16" s="30">
        <v>0.243243243243243</v>
      </c>
      <c r="AC16" s="30">
        <v>0.515873015873016</v>
      </c>
      <c r="AD16" s="30">
        <v>0.22972972972973</v>
      </c>
      <c r="AE16" s="30">
        <v>0.582089552238806</v>
      </c>
      <c r="AF16" s="30">
        <v>0.0344827586206897</v>
      </c>
      <c r="AG16" s="30">
        <v>0.576642335766423</v>
      </c>
      <c r="AH16" s="30">
        <v>0.421686746987952</v>
      </c>
    </row>
    <row r="17" ht="15" customHeight="1">
      <c r="A17" t="s" s="10">
        <v>693</v>
      </c>
      <c r="B17" t="s" s="10">
        <v>694</v>
      </c>
      <c r="C17" s="30">
        <v>0.821917808219178</v>
      </c>
      <c r="D17" s="30">
        <v>0.968253968253968</v>
      </c>
      <c r="E17" s="30">
        <v>0.844155844155844</v>
      </c>
      <c r="F17" s="30">
        <v>0.970149253731343</v>
      </c>
      <c r="G17" s="30">
        <v>0.8375</v>
      </c>
      <c r="H17" s="30">
        <v>0.875</v>
      </c>
      <c r="I17" s="30">
        <v>0.626506024096386</v>
      </c>
      <c r="J17" s="30">
        <v>0.25</v>
      </c>
      <c r="K17" s="30">
        <v>0.636363636363636</v>
      </c>
      <c r="L17" s="30">
        <v>0.631578947368421</v>
      </c>
      <c r="M17" s="30">
        <v>0.78021978021978</v>
      </c>
      <c r="N17" s="30">
        <v>0.76056338028169</v>
      </c>
      <c r="O17" s="30">
        <v>0.831578947368421</v>
      </c>
      <c r="P17" s="30">
        <v>0.835294117647059</v>
      </c>
      <c r="Q17" s="30">
        <v>0.787878787878788</v>
      </c>
      <c r="R17" s="30">
        <v>0.7</v>
      </c>
      <c r="S17" s="30">
        <v>0.781818181818182</v>
      </c>
      <c r="T17" s="30">
        <v>0.725490196078431</v>
      </c>
      <c r="U17" s="30">
        <v>0.7826086956521739</v>
      </c>
      <c r="V17" s="30">
        <v>0.76</v>
      </c>
      <c r="W17" s="30">
        <v>0.833333333333333</v>
      </c>
      <c r="X17" s="30">
        <v>0.755555555555556</v>
      </c>
      <c r="Y17" s="30">
        <v>0.723577235772358</v>
      </c>
      <c r="Z17" s="30">
        <v>0.7</v>
      </c>
      <c r="AA17" s="30">
        <v>0.744</v>
      </c>
      <c r="AB17" s="30">
        <v>0.445945945945946</v>
      </c>
      <c r="AC17" s="30">
        <v>0.619047619047619</v>
      </c>
      <c r="AD17" s="30">
        <v>0.297297297297297</v>
      </c>
      <c r="AE17" s="30">
        <v>0.738805970149254</v>
      </c>
      <c r="AF17" s="30">
        <v>0.344827586206897</v>
      </c>
      <c r="AG17" s="30">
        <v>0.81021897810219</v>
      </c>
      <c r="AH17" s="30">
        <v>0.843373493975904</v>
      </c>
    </row>
    <row r="18" ht="15" customHeight="1">
      <c r="A18" t="s" s="10">
        <v>695</v>
      </c>
      <c r="B18" t="s" s="10">
        <v>696</v>
      </c>
      <c r="C18" s="30">
        <v>0.808219178082192</v>
      </c>
      <c r="D18" s="30">
        <v>0.904761904761905</v>
      </c>
      <c r="E18" s="30">
        <v>0.792207792207792</v>
      </c>
      <c r="F18" s="30">
        <v>0.8656716417910451</v>
      </c>
      <c r="G18" s="30">
        <v>0.7875</v>
      </c>
      <c r="H18" s="30">
        <v>0.958333333333333</v>
      </c>
      <c r="I18" s="30">
        <v>0.91566265060241</v>
      </c>
      <c r="J18" s="30">
        <v>0.954545454545455</v>
      </c>
      <c r="K18" s="30">
        <v>0.7840909090909089</v>
      </c>
      <c r="L18" s="30">
        <v>0.921052631578947</v>
      </c>
      <c r="M18" s="30">
        <v>0.648351648351648</v>
      </c>
      <c r="N18" s="30">
        <v>0.788732394366197</v>
      </c>
      <c r="O18" s="30">
        <v>0.568421052631579</v>
      </c>
      <c r="P18" s="30">
        <v>0.764705882352941</v>
      </c>
      <c r="Q18" s="30">
        <v>0.434343434343434</v>
      </c>
      <c r="R18" s="30">
        <v>0.5</v>
      </c>
      <c r="S18" s="30">
        <v>0.327272727272727</v>
      </c>
      <c r="T18" s="30">
        <v>0.53921568627451</v>
      </c>
      <c r="U18" s="30">
        <v>0.434782608695652</v>
      </c>
      <c r="V18" s="30">
        <v>0.5600000000000001</v>
      </c>
      <c r="W18" s="30">
        <v>0.6</v>
      </c>
      <c r="X18" s="30">
        <v>0.688888888888889</v>
      </c>
      <c r="Y18" s="30">
        <v>0.682926829268293</v>
      </c>
      <c r="Z18" s="30">
        <v>0.8100000000000001</v>
      </c>
      <c r="AA18" s="30">
        <v>0.768</v>
      </c>
      <c r="AB18" s="30">
        <v>0.783783783783784</v>
      </c>
      <c r="AC18" s="30">
        <v>0.833333333333333</v>
      </c>
      <c r="AD18" s="30">
        <v>0.878378378378378</v>
      </c>
      <c r="AE18" s="30">
        <v>0.8283582089552241</v>
      </c>
      <c r="AF18" s="30">
        <v>0.810344827586207</v>
      </c>
      <c r="AG18" s="30">
        <v>0.788321167883212</v>
      </c>
      <c r="AH18" s="30">
        <v>0.831325301204819</v>
      </c>
    </row>
    <row r="19" ht="15" customHeight="1">
      <c r="A19" t="s" s="10">
        <v>697</v>
      </c>
      <c r="B19" t="s" s="10">
        <v>698</v>
      </c>
      <c r="C19" s="30">
        <v>0.794520547945205</v>
      </c>
      <c r="D19" s="30">
        <v>0.746031746031746</v>
      </c>
      <c r="E19" s="30">
        <v>0.883116883116883</v>
      </c>
      <c r="F19" s="30">
        <v>0.850746268656716</v>
      </c>
      <c r="G19" s="30">
        <v>0.925</v>
      </c>
      <c r="H19" s="30">
        <v>0.777777777777778</v>
      </c>
      <c r="I19" s="30">
        <v>0.614457831325301</v>
      </c>
      <c r="J19" s="30">
        <v>0.181818181818182</v>
      </c>
      <c r="K19" s="30">
        <v>0.875</v>
      </c>
      <c r="L19" s="30">
        <v>0.671052631578947</v>
      </c>
      <c r="M19" s="30">
        <v>0.8901098901098899</v>
      </c>
      <c r="N19" s="30">
        <v>0.605633802816901</v>
      </c>
      <c r="O19" s="30">
        <v>0.873684210526316</v>
      </c>
      <c r="P19" s="30">
        <v>0.6823529411764711</v>
      </c>
      <c r="Q19" s="30">
        <v>0.888888888888889</v>
      </c>
      <c r="R19" s="30">
        <v>0.65</v>
      </c>
      <c r="S19" s="30">
        <v>0.918181818181818</v>
      </c>
      <c r="T19" s="30">
        <v>0.813725490196078</v>
      </c>
      <c r="U19" s="30">
        <v>0.904347826086957</v>
      </c>
      <c r="V19" s="30">
        <v>0.74</v>
      </c>
      <c r="W19" s="30">
        <v>0.8583333333333329</v>
      </c>
      <c r="X19" s="30">
        <v>0.6</v>
      </c>
      <c r="Y19" s="30">
        <v>0.780487804878049</v>
      </c>
      <c r="Z19" s="30">
        <v>0.52</v>
      </c>
      <c r="AA19" s="30">
        <v>0.552</v>
      </c>
      <c r="AB19" s="30">
        <v>0.148648648648649</v>
      </c>
      <c r="AC19" s="30">
        <v>0.5238095238095239</v>
      </c>
      <c r="AD19" s="30">
        <v>0.162162162162162</v>
      </c>
      <c r="AE19" s="30">
        <v>0.358208955223881</v>
      </c>
      <c r="AF19" t="s" s="26"/>
      <c r="AG19" s="30">
        <v>0.708029197080292</v>
      </c>
      <c r="AH19" s="30">
        <v>0.289156626506024</v>
      </c>
    </row>
    <row r="20" ht="15" customHeight="1">
      <c r="A20" t="s" s="10">
        <v>699</v>
      </c>
      <c r="B20" t="s" s="10">
        <v>700</v>
      </c>
      <c r="C20" s="30">
        <v>0.780821917808219</v>
      </c>
      <c r="D20" s="30">
        <v>0.857142857142857</v>
      </c>
      <c r="E20" s="30">
        <v>0.805194805194805</v>
      </c>
      <c r="F20" s="30">
        <v>0.880597014925373</v>
      </c>
      <c r="G20" s="30">
        <v>0.8</v>
      </c>
      <c r="H20" s="30">
        <v>0.0972222222222222</v>
      </c>
      <c r="I20" s="30">
        <v>0.325301204819277</v>
      </c>
      <c r="J20" t="s" s="26"/>
      <c r="K20" s="30">
        <v>0.147727272727273</v>
      </c>
      <c r="L20" s="30">
        <v>0.0131578947368421</v>
      </c>
      <c r="M20" s="30">
        <v>0.175824175824176</v>
      </c>
      <c r="N20" t="s" s="26"/>
      <c r="O20" s="30">
        <v>0.147368421052632</v>
      </c>
      <c r="P20" s="30">
        <v>0.0470588235294118</v>
      </c>
      <c r="Q20" s="30">
        <v>0.131313131313131</v>
      </c>
      <c r="R20" t="s" s="26"/>
      <c r="S20" s="30">
        <v>0.209090909090909</v>
      </c>
      <c r="T20" s="30">
        <v>0.07843137254901961</v>
      </c>
      <c r="U20" s="30">
        <v>0.373913043478261</v>
      </c>
      <c r="V20" s="30">
        <v>0.17</v>
      </c>
      <c r="W20" s="30">
        <v>0.233333333333333</v>
      </c>
      <c r="X20" t="s" s="26"/>
      <c r="Y20" s="30">
        <v>0.341463414634146</v>
      </c>
      <c r="Z20" s="30">
        <v>0.14</v>
      </c>
      <c r="AA20" s="30">
        <v>0.472</v>
      </c>
      <c r="AB20" s="30">
        <v>0.0810810810810811</v>
      </c>
      <c r="AC20" s="30">
        <v>0.428571428571429</v>
      </c>
      <c r="AD20" s="30">
        <v>0.027027027027027</v>
      </c>
      <c r="AE20" s="30">
        <v>0.41044776119403</v>
      </c>
      <c r="AF20" t="s" s="26"/>
      <c r="AG20" s="30">
        <v>0.642335766423358</v>
      </c>
      <c r="AH20" s="30">
        <v>0.433734939759036</v>
      </c>
    </row>
    <row r="21" ht="15" customHeight="1">
      <c r="A21" t="s" s="10">
        <v>701</v>
      </c>
      <c r="B21" t="s" s="10">
        <v>702</v>
      </c>
      <c r="C21" s="30">
        <v>0.7671232876712329</v>
      </c>
      <c r="D21" s="30">
        <v>0.873015873015873</v>
      </c>
      <c r="E21" s="30">
        <v>0.714285714285714</v>
      </c>
      <c r="F21" s="30">
        <v>0.835820895522388</v>
      </c>
      <c r="G21" s="30">
        <v>0.7</v>
      </c>
      <c r="H21" s="30">
        <v>0.555555555555556</v>
      </c>
      <c r="I21" s="30">
        <v>0.506024096385542</v>
      </c>
      <c r="J21" s="30">
        <v>0.113636363636364</v>
      </c>
      <c r="K21" s="30">
        <v>0.352272727272727</v>
      </c>
      <c r="L21" s="30">
        <v>0.223684210526316</v>
      </c>
      <c r="M21" s="30">
        <v>0.241758241758242</v>
      </c>
      <c r="N21" s="30">
        <v>0.028169014084507</v>
      </c>
      <c r="O21" s="30">
        <v>0.484210526315789</v>
      </c>
      <c r="P21" s="30">
        <v>0.494117647058824</v>
      </c>
      <c r="Q21" s="30">
        <v>0.272727272727273</v>
      </c>
      <c r="R21" s="30">
        <v>0.125</v>
      </c>
      <c r="S21" s="30">
        <v>0.227272727272727</v>
      </c>
      <c r="T21" s="30">
        <v>0.176470588235294</v>
      </c>
      <c r="U21" s="30">
        <v>0.304347826086957</v>
      </c>
      <c r="V21" s="30">
        <v>0.21</v>
      </c>
      <c r="W21" s="30">
        <v>0.491666666666667</v>
      </c>
      <c r="X21" s="30">
        <v>0.422222222222222</v>
      </c>
      <c r="Y21" s="30">
        <v>0.463414634146341</v>
      </c>
      <c r="Z21" s="30">
        <v>0.45</v>
      </c>
      <c r="AA21" s="30">
        <v>0.5600000000000001</v>
      </c>
      <c r="AB21" s="30">
        <v>0.364864864864865</v>
      </c>
      <c r="AC21" s="30">
        <v>0.634920634920635</v>
      </c>
      <c r="AD21" s="30">
        <v>0.391891891891892</v>
      </c>
      <c r="AE21" s="30">
        <v>0.6716417910447759</v>
      </c>
      <c r="AF21" s="30">
        <v>0.275862068965517</v>
      </c>
      <c r="AG21" s="30">
        <v>0.781021897810219</v>
      </c>
      <c r="AH21" s="30">
        <v>0.867469879518072</v>
      </c>
    </row>
    <row r="22" ht="15" customHeight="1">
      <c r="A22" t="s" s="10">
        <v>703</v>
      </c>
      <c r="B22" t="s" s="10">
        <v>704</v>
      </c>
      <c r="C22" s="30">
        <v>0.753424657534247</v>
      </c>
      <c r="D22" s="30">
        <v>0.666666666666667</v>
      </c>
      <c r="E22" s="30">
        <v>0.74025974025974</v>
      </c>
      <c r="F22" s="30">
        <v>0.73134328358209</v>
      </c>
      <c r="G22" s="30">
        <v>0.725</v>
      </c>
      <c r="H22" s="30">
        <v>0.902777777777778</v>
      </c>
      <c r="I22" s="30">
        <v>0.819277108433735</v>
      </c>
      <c r="J22" s="30">
        <v>0.636363636363636</v>
      </c>
      <c r="K22" s="30">
        <v>0.761363636363636</v>
      </c>
      <c r="L22" s="30">
        <v>0.763157894736842</v>
      </c>
      <c r="M22" s="30">
        <v>0.615384615384615</v>
      </c>
      <c r="N22" s="30">
        <v>0.6619718309859151</v>
      </c>
      <c r="O22" s="30">
        <v>0.673684210526316</v>
      </c>
      <c r="P22" s="30">
        <v>0.741176470588235</v>
      </c>
      <c r="Q22" s="30">
        <v>0.646464646464646</v>
      </c>
      <c r="R22" s="30">
        <v>0.6125</v>
      </c>
      <c r="S22" s="30">
        <v>0.363636363636364</v>
      </c>
      <c r="T22" s="30">
        <v>0.323529411764706</v>
      </c>
      <c r="U22" s="30">
        <v>0.530434782608696</v>
      </c>
      <c r="V22" s="30">
        <v>0.52</v>
      </c>
      <c r="W22" s="30">
        <v>0.666666666666667</v>
      </c>
      <c r="X22" s="30">
        <v>0.644444444444444</v>
      </c>
      <c r="Y22" s="30">
        <v>0.878048780487805</v>
      </c>
      <c r="Z22" s="30">
        <v>0.83</v>
      </c>
      <c r="AA22" s="30">
        <v>0.928</v>
      </c>
      <c r="AB22" s="30">
        <v>0.824324324324324</v>
      </c>
      <c r="AC22" s="30">
        <v>0.936507936507937</v>
      </c>
      <c r="AD22" s="30">
        <v>0.824324324324324</v>
      </c>
      <c r="AE22" s="30">
        <v>0.970149253731343</v>
      </c>
      <c r="AF22" s="30">
        <v>0.896551724137931</v>
      </c>
      <c r="AG22" s="30">
        <v>0.912408759124088</v>
      </c>
      <c r="AH22" s="30">
        <v>0.91566265060241</v>
      </c>
    </row>
    <row r="23" ht="15" customHeight="1">
      <c r="A23" t="s" s="10">
        <v>705</v>
      </c>
      <c r="B23" t="s" s="10">
        <v>706</v>
      </c>
      <c r="C23" s="30">
        <v>0.73972602739726</v>
      </c>
      <c r="D23" s="30">
        <v>0.825396825396825</v>
      </c>
      <c r="E23" s="30">
        <v>0.727272727272727</v>
      </c>
      <c r="F23" s="30">
        <v>0.805970149253731</v>
      </c>
      <c r="G23" s="30">
        <v>0.7625</v>
      </c>
      <c r="H23" s="30">
        <v>0.847222222222222</v>
      </c>
      <c r="I23" s="30">
        <v>0.566265060240964</v>
      </c>
      <c r="J23" s="30">
        <v>0.204545454545455</v>
      </c>
      <c r="K23" s="30">
        <v>0.6590909090909089</v>
      </c>
      <c r="L23" s="30">
        <v>0.565789473684211</v>
      </c>
      <c r="M23" s="30">
        <v>0.835164835164835</v>
      </c>
      <c r="N23" s="30">
        <v>0.774647887323944</v>
      </c>
      <c r="O23" s="30">
        <v>0.789473684210526</v>
      </c>
      <c r="P23" s="30">
        <v>0.705882352941176</v>
      </c>
      <c r="Q23" s="30">
        <v>0.828282828282828</v>
      </c>
      <c r="R23" s="30">
        <v>0.7625</v>
      </c>
      <c r="S23" s="30">
        <v>0.8545454545454551</v>
      </c>
      <c r="T23" s="30">
        <v>0.754901960784314</v>
      </c>
      <c r="U23" s="30">
        <v>0.826086956521739</v>
      </c>
      <c r="V23" s="30">
        <v>0.79</v>
      </c>
      <c r="W23" s="30">
        <v>0.9</v>
      </c>
      <c r="X23" s="30">
        <v>0.788888888888889</v>
      </c>
      <c r="Y23" s="30">
        <v>0.747967479674797</v>
      </c>
      <c r="Z23" s="30">
        <v>0.62</v>
      </c>
      <c r="AA23" s="30">
        <v>0.448</v>
      </c>
      <c r="AB23" s="30">
        <v>0.0675675675675676</v>
      </c>
      <c r="AC23" s="30">
        <v>0.444444444444444</v>
      </c>
      <c r="AD23" s="30">
        <v>0.0540540540540541</v>
      </c>
      <c r="AE23" s="30">
        <v>0.425373134328358</v>
      </c>
      <c r="AF23" t="s" s="26"/>
      <c r="AG23" s="30">
        <v>0.503649635036496</v>
      </c>
      <c r="AH23" s="30">
        <v>0.120481927710843</v>
      </c>
    </row>
    <row r="24" ht="15" customHeight="1">
      <c r="A24" t="s" s="10">
        <v>707</v>
      </c>
      <c r="B24" t="s" s="10">
        <v>708</v>
      </c>
      <c r="C24" s="30">
        <v>0.726027397260274</v>
      </c>
      <c r="D24" s="30">
        <v>0.714285714285714</v>
      </c>
      <c r="E24" s="30">
        <v>0.649350649350649</v>
      </c>
      <c r="F24" s="30">
        <v>0.641791044776119</v>
      </c>
      <c r="G24" s="30">
        <v>0.625</v>
      </c>
      <c r="H24" s="30">
        <v>0.736111111111111</v>
      </c>
      <c r="I24" s="30">
        <v>0.759036144578313</v>
      </c>
      <c r="J24" s="30">
        <v>0.681818181818182</v>
      </c>
      <c r="K24" s="30">
        <v>0.704545454545455</v>
      </c>
      <c r="L24" s="30">
        <v>0.881578947368421</v>
      </c>
      <c r="M24" s="30">
        <v>0.472527472527473</v>
      </c>
      <c r="N24" s="30">
        <v>0.492957746478873</v>
      </c>
      <c r="O24" s="30">
        <v>0.389473684210526</v>
      </c>
      <c r="P24" s="30">
        <v>0.588235294117647</v>
      </c>
      <c r="Q24" s="30">
        <v>0.262626262626263</v>
      </c>
      <c r="R24" s="30">
        <v>0.1</v>
      </c>
      <c r="S24" s="30">
        <v>0.190909090909091</v>
      </c>
      <c r="T24" s="30">
        <v>0.196078431372549</v>
      </c>
      <c r="U24" s="30">
        <v>0.173913043478261</v>
      </c>
      <c r="V24" s="30">
        <v>0.05</v>
      </c>
      <c r="W24" s="30">
        <v>0.175</v>
      </c>
      <c r="X24" t="s" s="26"/>
      <c r="Y24" s="30">
        <v>0.138211382113821</v>
      </c>
      <c r="Z24" t="s" s="26"/>
      <c r="AA24" s="30">
        <v>0.224</v>
      </c>
      <c r="AB24" t="s" s="26"/>
      <c r="AC24" s="30">
        <v>0.166666666666667</v>
      </c>
      <c r="AD24" t="s" s="26"/>
      <c r="AE24" s="30">
        <v>0.208955223880597</v>
      </c>
      <c r="AF24" t="s" s="26"/>
      <c r="AG24" s="30">
        <v>0.182481751824818</v>
      </c>
      <c r="AH24" t="s" s="26"/>
    </row>
    <row r="25" ht="15" customHeight="1">
      <c r="A25" t="s" s="10">
        <v>709</v>
      </c>
      <c r="B25" t="s" s="10">
        <v>710</v>
      </c>
      <c r="C25" s="30">
        <v>0.712328767123288</v>
      </c>
      <c r="D25" s="30">
        <v>0.920634920634921</v>
      </c>
      <c r="E25" s="30">
        <v>0.779220779220779</v>
      </c>
      <c r="F25" s="30">
        <v>0.955223880597015</v>
      </c>
      <c r="G25" s="30">
        <v>0.75</v>
      </c>
      <c r="H25" s="30">
        <v>0.972222222222222</v>
      </c>
      <c r="I25" s="30">
        <v>0.831325301204819</v>
      </c>
      <c r="J25" s="30">
        <v>0.75</v>
      </c>
      <c r="K25" s="30">
        <v>0.829545454545455</v>
      </c>
      <c r="L25" s="30">
        <v>0.907894736842105</v>
      </c>
      <c r="M25" s="30">
        <v>0.901098901098901</v>
      </c>
      <c r="N25" s="30">
        <v>0.957746478873239</v>
      </c>
      <c r="O25" s="30">
        <v>0.884210526315789</v>
      </c>
      <c r="P25" s="30">
        <v>0.976470588235294</v>
      </c>
      <c r="Q25" s="30">
        <v>0.848484848484848</v>
      </c>
      <c r="R25" s="30">
        <v>0.8875</v>
      </c>
      <c r="S25" s="30">
        <v>0.836363636363636</v>
      </c>
      <c r="T25" s="30">
        <v>0.862745098039216</v>
      </c>
      <c r="U25" s="30">
        <v>0.68695652173913</v>
      </c>
      <c r="V25" s="30">
        <v>0.62</v>
      </c>
      <c r="W25" s="30">
        <v>0.55</v>
      </c>
      <c r="X25" s="30">
        <v>0.355555555555556</v>
      </c>
      <c r="Y25" s="30">
        <v>0.479674796747967</v>
      </c>
      <c r="Z25" s="30">
        <v>0.32</v>
      </c>
      <c r="AA25" s="30">
        <v>0.368</v>
      </c>
      <c r="AB25" t="s" s="26"/>
      <c r="AC25" s="30">
        <v>0.412698412698413</v>
      </c>
      <c r="AD25" t="s" s="26"/>
      <c r="AE25" s="30">
        <v>0.477611940298507</v>
      </c>
      <c r="AF25" t="s" s="26"/>
      <c r="AG25" s="30">
        <v>0.489051094890511</v>
      </c>
      <c r="AH25" s="30">
        <v>0.144578313253012</v>
      </c>
    </row>
    <row r="26" ht="15" customHeight="1">
      <c r="A26" t="s" s="10">
        <v>711</v>
      </c>
      <c r="B26" t="s" s="10">
        <v>712</v>
      </c>
      <c r="C26" s="30">
        <v>0.6986301369863011</v>
      </c>
      <c r="D26" s="30">
        <v>0.492063492063492</v>
      </c>
      <c r="E26" s="30">
        <v>0.818181818181818</v>
      </c>
      <c r="F26" s="30">
        <v>0.686567164179104</v>
      </c>
      <c r="G26" s="30">
        <v>0.825</v>
      </c>
      <c r="H26" s="30">
        <v>0.861111111111111</v>
      </c>
      <c r="I26" s="30">
        <v>0.927710843373494</v>
      </c>
      <c r="J26" s="30">
        <v>0.8409090909090911</v>
      </c>
      <c r="K26" s="30">
        <v>0.897727272727273</v>
      </c>
      <c r="L26" s="30">
        <v>0.960526315789474</v>
      </c>
      <c r="M26" s="30">
        <v>0.791208791208791</v>
      </c>
      <c r="N26" s="30">
        <v>0.845070422535211</v>
      </c>
      <c r="O26" s="30">
        <v>0.7789473684210531</v>
      </c>
      <c r="P26" s="30">
        <v>0.905882352941176</v>
      </c>
      <c r="Q26" s="30">
        <v>0.656565656565657</v>
      </c>
      <c r="R26" s="30">
        <v>0.6</v>
      </c>
      <c r="S26" s="30">
        <v>0.6</v>
      </c>
      <c r="T26" s="30">
        <v>0.568627450980392</v>
      </c>
      <c r="U26" s="30">
        <v>0.460869565217391</v>
      </c>
      <c r="V26" s="30">
        <v>0.32</v>
      </c>
      <c r="W26" s="30">
        <v>0.375</v>
      </c>
      <c r="X26" s="30">
        <v>0.166666666666667</v>
      </c>
      <c r="Y26" s="30">
        <v>0.40650406504065</v>
      </c>
      <c r="Z26" s="30">
        <v>0.28</v>
      </c>
      <c r="AA26" s="30">
        <v>0.536</v>
      </c>
      <c r="AB26" s="30">
        <v>0.256756756756757</v>
      </c>
      <c r="AC26" s="30">
        <v>0.246031746031746</v>
      </c>
      <c r="AD26" t="s" s="26"/>
      <c r="AE26" s="30">
        <v>0.246268656716418</v>
      </c>
      <c r="AF26" t="s" s="26"/>
      <c r="AG26" s="30">
        <v>0.116788321167883</v>
      </c>
      <c r="AH26" t="s" s="26"/>
    </row>
    <row r="27" ht="15" customHeight="1">
      <c r="A27" t="s" s="10">
        <v>713</v>
      </c>
      <c r="B27" t="s" s="10">
        <v>714</v>
      </c>
      <c r="C27" s="30">
        <v>0.684931506849315</v>
      </c>
      <c r="D27" s="30">
        <v>0.428571428571429</v>
      </c>
      <c r="E27" s="30">
        <v>0.662337662337662</v>
      </c>
      <c r="F27" s="30">
        <v>0.432835820895522</v>
      </c>
      <c r="G27" s="30">
        <v>0.8125</v>
      </c>
      <c r="H27" s="30">
        <v>0.986111111111111</v>
      </c>
      <c r="I27" s="30">
        <v>0.963855421686747</v>
      </c>
      <c r="J27" s="30">
        <v>0.886363636363636</v>
      </c>
      <c r="K27" s="30">
        <v>0.863636363636364</v>
      </c>
      <c r="L27" s="30">
        <v>0.947368421052632</v>
      </c>
      <c r="M27" s="30">
        <v>0.879120879120879</v>
      </c>
      <c r="N27" s="30">
        <v>0.943661971830986</v>
      </c>
      <c r="O27" s="30">
        <v>0.821052631578947</v>
      </c>
      <c r="P27" s="30">
        <v>0.952941176470588</v>
      </c>
      <c r="Q27" s="30">
        <v>0.757575757575758</v>
      </c>
      <c r="R27" s="30">
        <v>0.8625</v>
      </c>
      <c r="S27" s="30">
        <v>0.763636363636364</v>
      </c>
      <c r="T27" s="30">
        <v>0.96078431372549</v>
      </c>
      <c r="U27" s="30">
        <v>0.860869565217391</v>
      </c>
      <c r="V27" s="30">
        <v>1</v>
      </c>
      <c r="W27" s="30">
        <v>0.916666666666667</v>
      </c>
      <c r="X27" s="30">
        <v>1</v>
      </c>
      <c r="Y27" s="30">
        <v>0.951219512195122</v>
      </c>
      <c r="Z27" s="30">
        <v>1</v>
      </c>
      <c r="AA27" s="30">
        <v>0.944</v>
      </c>
      <c r="AB27" s="30">
        <v>1</v>
      </c>
      <c r="AC27" s="30">
        <v>0.912698412698413</v>
      </c>
      <c r="AD27" s="30">
        <v>0.959459459459459</v>
      </c>
      <c r="AE27" s="30">
        <v>0.932835820895522</v>
      </c>
      <c r="AF27" s="30">
        <v>0.948275862068966</v>
      </c>
      <c r="AG27" s="30">
        <v>0.766423357664234</v>
      </c>
      <c r="AH27" s="30">
        <v>0.674698795180723</v>
      </c>
    </row>
    <row r="28" ht="15" customHeight="1">
      <c r="A28" t="s" s="10">
        <v>715</v>
      </c>
      <c r="B28" t="s" s="10">
        <v>716</v>
      </c>
      <c r="C28" s="30">
        <v>0.671232876712329</v>
      </c>
      <c r="D28" s="30">
        <v>0.682539682539683</v>
      </c>
      <c r="E28" s="30">
        <v>0.441558441558442</v>
      </c>
      <c r="F28" s="30">
        <v>0.388059701492537</v>
      </c>
      <c r="G28" s="30">
        <v>0.325</v>
      </c>
      <c r="H28" s="30">
        <v>0.319444444444444</v>
      </c>
      <c r="I28" s="30">
        <v>0.855421686746988</v>
      </c>
      <c r="J28" s="30">
        <v>0.9090909090909089</v>
      </c>
      <c r="K28" s="30">
        <v>0.693181818181818</v>
      </c>
      <c r="L28" s="30">
        <v>0.868421052631579</v>
      </c>
      <c r="M28" s="30">
        <v>0.692307692307692</v>
      </c>
      <c r="N28" s="30">
        <v>0.816901408450704</v>
      </c>
      <c r="O28" s="30">
        <v>0.273684210526316</v>
      </c>
      <c r="P28" s="30">
        <v>0.294117647058824</v>
      </c>
      <c r="Q28" s="30">
        <v>0.222222222222222</v>
      </c>
      <c r="R28" s="30">
        <v>0.0375</v>
      </c>
      <c r="S28" s="30">
        <v>0.0636363636363636</v>
      </c>
      <c r="T28" t="s" s="26"/>
      <c r="U28" s="30">
        <v>0.130434782608696</v>
      </c>
      <c r="V28" t="s" s="26"/>
      <c r="W28" s="30">
        <v>0.358333333333333</v>
      </c>
      <c r="X28" s="30">
        <v>0.233333333333333</v>
      </c>
      <c r="Y28" s="30">
        <v>0.130081300813008</v>
      </c>
      <c r="Z28" t="s" s="26"/>
      <c r="AA28" s="30">
        <v>0.328</v>
      </c>
      <c r="AB28" t="s" s="26"/>
      <c r="AC28" s="30">
        <v>0.238095238095238</v>
      </c>
      <c r="AD28" t="s" s="26"/>
      <c r="AE28" s="30">
        <v>0.5</v>
      </c>
      <c r="AF28" t="s" s="26"/>
      <c r="AG28" s="30">
        <v>0.167883211678832</v>
      </c>
      <c r="AH28" t="s" s="26"/>
    </row>
    <row r="29" ht="15" customHeight="1">
      <c r="A29" t="s" s="10">
        <v>717</v>
      </c>
      <c r="B29" t="s" s="10">
        <v>718</v>
      </c>
      <c r="C29" s="30">
        <v>0.657534246575342</v>
      </c>
      <c r="D29" s="30">
        <v>0.571428571428571</v>
      </c>
      <c r="E29" s="30">
        <v>0.545454545454545</v>
      </c>
      <c r="F29" s="30">
        <v>0.522388059701493</v>
      </c>
      <c r="G29" s="30">
        <v>0.6125</v>
      </c>
      <c r="H29" s="30">
        <v>0.305555555555556</v>
      </c>
      <c r="I29" s="30">
        <v>0.397590361445783</v>
      </c>
      <c r="J29" t="s" s="26"/>
      <c r="K29" s="30">
        <v>0.5340909090909089</v>
      </c>
      <c r="L29" s="30">
        <v>0.460526315789474</v>
      </c>
      <c r="M29" s="30">
        <v>0.417582417582418</v>
      </c>
      <c r="N29" s="30">
        <v>0.183098591549296</v>
      </c>
      <c r="O29" s="30">
        <v>0.463157894736842</v>
      </c>
      <c r="P29" s="30">
        <v>0.247058823529412</v>
      </c>
      <c r="Q29" s="30">
        <v>0.414141414141414</v>
      </c>
      <c r="R29" s="30">
        <v>0.2375</v>
      </c>
      <c r="S29" s="30">
        <v>0.509090909090909</v>
      </c>
      <c r="T29" s="30">
        <v>0.441176470588235</v>
      </c>
      <c r="U29" s="30">
        <v>0.4</v>
      </c>
      <c r="V29" s="30">
        <v>0.27</v>
      </c>
      <c r="W29" s="30">
        <v>0.325</v>
      </c>
      <c r="X29" s="30">
        <v>0.08888888888888891</v>
      </c>
      <c r="Y29" s="30">
        <v>0.365853658536585</v>
      </c>
      <c r="Z29" s="30">
        <v>0.21</v>
      </c>
      <c r="AA29" s="30">
        <v>0.312</v>
      </c>
      <c r="AB29" t="s" s="26"/>
      <c r="AC29" s="30">
        <v>0.380952380952381</v>
      </c>
      <c r="AD29" t="s" s="26"/>
      <c r="AE29" s="30">
        <v>0.417910447761194</v>
      </c>
      <c r="AF29" t="s" s="26"/>
      <c r="AG29" s="30">
        <v>0.496350364963504</v>
      </c>
      <c r="AH29" s="30">
        <v>0.204819277108434</v>
      </c>
    </row>
    <row r="30" ht="15" customHeight="1">
      <c r="A30" t="s" s="10">
        <v>719</v>
      </c>
      <c r="B30" t="s" s="10">
        <v>720</v>
      </c>
      <c r="C30" s="30">
        <v>0.643835616438356</v>
      </c>
      <c r="D30" s="30">
        <v>0.444444444444444</v>
      </c>
      <c r="E30" s="30">
        <v>0.454545454545455</v>
      </c>
      <c r="F30" s="30">
        <v>0.283582089552239</v>
      </c>
      <c r="G30" s="30">
        <v>0.6</v>
      </c>
      <c r="H30" s="30">
        <v>0.375</v>
      </c>
      <c r="I30" s="30">
        <v>0.373493975903614</v>
      </c>
      <c r="J30" t="s" s="26"/>
      <c r="K30" s="30">
        <v>0.613636363636364</v>
      </c>
      <c r="L30" s="30">
        <v>0.618421052631579</v>
      </c>
      <c r="M30" s="30">
        <v>0.450549450549451</v>
      </c>
      <c r="N30" s="30">
        <v>0.225352112676056</v>
      </c>
      <c r="O30" s="30">
        <v>0.526315789473684</v>
      </c>
      <c r="P30" s="30">
        <v>0.352941176470588</v>
      </c>
      <c r="Q30" s="30">
        <v>0.313131313131313</v>
      </c>
      <c r="R30" s="30">
        <v>0.15</v>
      </c>
      <c r="S30" s="30">
        <v>0.445454545454545</v>
      </c>
      <c r="T30" s="30">
        <v>0.382352941176471</v>
      </c>
      <c r="U30" s="30">
        <v>0.330434782608696</v>
      </c>
      <c r="V30" s="30">
        <v>0.18</v>
      </c>
      <c r="W30" s="30">
        <v>0.141666666666667</v>
      </c>
      <c r="X30" t="s" s="26"/>
      <c r="Y30" s="30">
        <v>0.211382113821138</v>
      </c>
      <c r="Z30" s="30">
        <v>0.03</v>
      </c>
      <c r="AA30" s="30">
        <v>0.232</v>
      </c>
      <c r="AB30" t="s" s="26"/>
      <c r="AC30" s="30">
        <v>0.253968253968254</v>
      </c>
      <c r="AD30" t="s" s="26"/>
      <c r="AE30" s="30">
        <v>0.32089552238806</v>
      </c>
      <c r="AF30" t="s" s="26"/>
      <c r="AG30" s="30">
        <v>0.408759124087591</v>
      </c>
      <c r="AH30" s="30">
        <v>0.0120481927710843</v>
      </c>
    </row>
    <row r="31" ht="15" customHeight="1">
      <c r="A31" t="s" s="10">
        <v>721</v>
      </c>
      <c r="B31" t="s" s="10">
        <v>722</v>
      </c>
      <c r="C31" s="30">
        <v>0.6301369863013701</v>
      </c>
      <c r="D31" s="30">
        <v>0.587301587301587</v>
      </c>
      <c r="E31" s="30">
        <v>0.558441558441558</v>
      </c>
      <c r="F31" s="30">
        <v>0.552238805970149</v>
      </c>
      <c r="G31" s="30">
        <v>0.2375</v>
      </c>
      <c r="H31" s="30">
        <v>0.541666666666667</v>
      </c>
      <c r="I31" s="30">
        <v>0.590361445783133</v>
      </c>
      <c r="J31" s="30">
        <v>0.363636363636364</v>
      </c>
      <c r="K31" s="30">
        <v>0.284090909090909</v>
      </c>
      <c r="L31" s="30">
        <v>0.197368421052632</v>
      </c>
      <c r="M31" s="30">
        <v>0.384615384615385</v>
      </c>
      <c r="N31" s="30">
        <v>0.28169014084507</v>
      </c>
      <c r="O31" s="30">
        <v>0.231578947368421</v>
      </c>
      <c r="P31" s="30">
        <v>0.164705882352941</v>
      </c>
      <c r="Q31" s="30">
        <v>0.565656565656566</v>
      </c>
      <c r="R31" s="30">
        <v>0.55</v>
      </c>
      <c r="S31" s="30">
        <v>0.245454545454545</v>
      </c>
      <c r="T31" s="30">
        <v>0.254901960784314</v>
      </c>
      <c r="U31" s="30">
        <v>0.234782608695652</v>
      </c>
      <c r="V31" s="30">
        <v>0.2</v>
      </c>
      <c r="W31" s="30">
        <v>0.7</v>
      </c>
      <c r="X31" s="30">
        <v>0.855555555555556</v>
      </c>
      <c r="Y31" s="30">
        <v>0.861788617886179</v>
      </c>
      <c r="Z31" s="30">
        <v>0.89</v>
      </c>
      <c r="AA31" s="30">
        <v>0.912</v>
      </c>
      <c r="AB31" s="30">
        <v>0.918918918918919</v>
      </c>
      <c r="AC31" s="30">
        <v>0.920634920634921</v>
      </c>
      <c r="AD31" s="30">
        <v>0.918918918918919</v>
      </c>
      <c r="AE31" s="30">
        <v>0.895522388059701</v>
      </c>
      <c r="AF31" s="30">
        <v>0.775862068965517</v>
      </c>
      <c r="AG31" s="30">
        <v>0.817518248175182</v>
      </c>
      <c r="AH31" s="30">
        <v>0.662650602409639</v>
      </c>
    </row>
    <row r="32" ht="15" customHeight="1">
      <c r="A32" t="s" s="10">
        <v>723</v>
      </c>
      <c r="B32" t="s" s="10">
        <v>724</v>
      </c>
      <c r="C32" s="30">
        <v>0.616438356164384</v>
      </c>
      <c r="D32" s="30">
        <v>0.761904761904762</v>
      </c>
      <c r="E32" s="30">
        <v>0.61038961038961</v>
      </c>
      <c r="F32" s="30">
        <v>0.776119402985075</v>
      </c>
      <c r="G32" s="30">
        <v>0.65</v>
      </c>
      <c r="H32" s="30">
        <v>0.666666666666667</v>
      </c>
      <c r="I32" s="30">
        <v>0.686746987951807</v>
      </c>
      <c r="J32" s="30">
        <v>0.454545454545455</v>
      </c>
      <c r="K32" s="30">
        <v>0.363636363636364</v>
      </c>
      <c r="L32" s="30">
        <v>0.434210526315789</v>
      </c>
      <c r="M32" s="30">
        <v>0.428571428571429</v>
      </c>
      <c r="N32" s="30">
        <v>0.352112676056338</v>
      </c>
      <c r="O32" s="30">
        <v>0.284210526315789</v>
      </c>
      <c r="P32" s="30">
        <v>0.317647058823529</v>
      </c>
      <c r="Q32" s="30">
        <v>0.333333333333333</v>
      </c>
      <c r="R32" s="30">
        <v>0.3</v>
      </c>
      <c r="S32" s="30">
        <v>0.0727272727272727</v>
      </c>
      <c r="T32" t="s" s="26"/>
      <c r="U32" s="30">
        <v>0.182608695652174</v>
      </c>
      <c r="V32" s="30">
        <v>0.08</v>
      </c>
      <c r="W32" s="30">
        <v>0.241666666666667</v>
      </c>
      <c r="X32" t="s" s="26"/>
      <c r="Y32" s="30">
        <v>0.32520325203252</v>
      </c>
      <c r="Z32" s="30">
        <v>0.25</v>
      </c>
      <c r="AA32" s="30">
        <v>0.48</v>
      </c>
      <c r="AB32" s="30">
        <v>0.162162162162162</v>
      </c>
      <c r="AC32" s="30">
        <v>0.531746031746032</v>
      </c>
      <c r="AD32" s="30">
        <v>0.324324324324324</v>
      </c>
      <c r="AE32" s="30">
        <v>0.514925373134328</v>
      </c>
      <c r="AF32" t="s" s="26"/>
      <c r="AG32" s="30">
        <v>0.562043795620438</v>
      </c>
      <c r="AH32" s="30">
        <v>0.481927710843373</v>
      </c>
    </row>
    <row r="33" ht="15" customHeight="1">
      <c r="A33" t="s" s="10">
        <v>725</v>
      </c>
      <c r="B33" t="s" s="10">
        <v>726</v>
      </c>
      <c r="C33" s="30">
        <v>0.602739726027397</v>
      </c>
      <c r="D33" s="30">
        <v>0.333333333333333</v>
      </c>
      <c r="E33" s="30">
        <v>0.415584415584416</v>
      </c>
      <c r="F33" s="30">
        <v>0.208955223880597</v>
      </c>
      <c r="G33" s="30">
        <v>0.1625</v>
      </c>
      <c r="H33" s="30">
        <v>0.0833333333333333</v>
      </c>
      <c r="I33" s="30">
        <v>0.36144578313253</v>
      </c>
      <c r="J33" t="s" s="26"/>
      <c r="K33" s="30">
        <v>0.238636363636364</v>
      </c>
      <c r="L33" s="30">
        <v>0.105263157894737</v>
      </c>
      <c r="M33" s="30">
        <v>0.131868131868132</v>
      </c>
      <c r="N33" t="s" s="26"/>
      <c r="O33" s="30">
        <v>0.126315789473684</v>
      </c>
      <c r="P33" s="30">
        <v>0.0352941176470588</v>
      </c>
      <c r="Q33" s="30">
        <v>0.101010101010101</v>
      </c>
      <c r="R33" t="s" s="26"/>
      <c r="S33" s="30">
        <v>0.136363636363636</v>
      </c>
      <c r="T33" s="30">
        <v>0.147058823529412</v>
      </c>
      <c r="U33" s="30">
        <v>0.0782608695652174</v>
      </c>
      <c r="V33" t="s" s="26"/>
      <c r="W33" s="30">
        <v>0.15</v>
      </c>
      <c r="X33" t="s" s="26"/>
      <c r="Y33" s="30">
        <v>0.170731707317073</v>
      </c>
      <c r="Z33" t="s" s="26"/>
      <c r="AA33" s="30">
        <v>0.144</v>
      </c>
      <c r="AB33" t="s" s="26"/>
      <c r="AC33" s="30">
        <v>0.126984126984127</v>
      </c>
      <c r="AD33" t="s" s="26"/>
      <c r="AE33" s="30">
        <v>0.17910447761194</v>
      </c>
      <c r="AF33" t="s" s="26"/>
      <c r="AG33" s="30">
        <v>0.08029197080291969</v>
      </c>
      <c r="AH33" t="s" s="26"/>
    </row>
    <row r="34" ht="15" customHeight="1">
      <c r="A34" t="s" s="10">
        <v>727</v>
      </c>
      <c r="B34" t="s" s="10">
        <v>728</v>
      </c>
      <c r="C34" s="30">
        <v>0.589041095890411</v>
      </c>
      <c r="D34" s="30">
        <v>0.634920634920635</v>
      </c>
      <c r="E34" s="30">
        <v>0.597402597402597</v>
      </c>
      <c r="F34" s="30">
        <v>0.746268656716418</v>
      </c>
      <c r="G34" s="30">
        <v>0.5125</v>
      </c>
      <c r="H34" s="30">
        <v>0.75</v>
      </c>
      <c r="I34" s="30">
        <v>0.662650602409639</v>
      </c>
      <c r="J34" s="30">
        <v>0.431818181818182</v>
      </c>
      <c r="K34" s="30">
        <v>0.420454545454545</v>
      </c>
      <c r="L34" s="30">
        <v>0.6447368421052631</v>
      </c>
      <c r="M34" s="30">
        <v>0.505494505494505</v>
      </c>
      <c r="N34" s="30">
        <v>0.549295774647887</v>
      </c>
      <c r="O34" s="30">
        <v>0.410526315789474</v>
      </c>
      <c r="P34" s="30">
        <v>0.576470588235294</v>
      </c>
      <c r="Q34" s="30">
        <v>0.282828282828283</v>
      </c>
      <c r="R34" s="30">
        <v>0.2</v>
      </c>
      <c r="S34" s="30">
        <v>0.163636363636364</v>
      </c>
      <c r="T34" s="30">
        <v>0.09803921568627449</v>
      </c>
      <c r="U34" s="30">
        <v>0.391304347826087</v>
      </c>
      <c r="V34" s="30">
        <v>0.38</v>
      </c>
      <c r="W34" s="30">
        <v>0.525</v>
      </c>
      <c r="X34" s="30">
        <v>0.555555555555556</v>
      </c>
      <c r="Y34" s="30">
        <v>0.398373983739837</v>
      </c>
      <c r="Z34" s="30">
        <v>0.31</v>
      </c>
      <c r="AA34" s="30">
        <v>0.432</v>
      </c>
      <c r="AB34" s="30">
        <v>0.0540540540540541</v>
      </c>
      <c r="AC34" s="30">
        <v>0.373015873015873</v>
      </c>
      <c r="AD34" t="s" s="26"/>
      <c r="AE34" s="30">
        <v>0.402985074626866</v>
      </c>
      <c r="AF34" t="s" s="26"/>
      <c r="AG34" s="30">
        <v>0.262773722627737</v>
      </c>
      <c r="AH34" t="s" s="26"/>
    </row>
    <row r="35" ht="15" customHeight="1">
      <c r="A35" t="s" s="10">
        <v>729</v>
      </c>
      <c r="B35" t="s" s="10">
        <v>730</v>
      </c>
      <c r="C35" s="30">
        <v>0.575342465753425</v>
      </c>
      <c r="D35" s="30">
        <v>0.396825396825397</v>
      </c>
      <c r="E35" s="30">
        <v>0.636363636363636</v>
      </c>
      <c r="F35" s="30">
        <v>0.567164179104478</v>
      </c>
      <c r="G35" s="30">
        <v>0.675</v>
      </c>
      <c r="H35" s="30">
        <v>0.430555555555556</v>
      </c>
      <c r="I35" s="30">
        <v>0.289156626506024</v>
      </c>
      <c r="J35" t="s" s="26"/>
      <c r="K35" s="30">
        <v>0.568181818181818</v>
      </c>
      <c r="L35" s="30">
        <v>0.342105263157895</v>
      </c>
      <c r="M35" s="30">
        <v>0.626373626373626</v>
      </c>
      <c r="N35" s="30">
        <v>0.464788732394366</v>
      </c>
      <c r="O35" s="30">
        <v>0.705263157894737</v>
      </c>
      <c r="P35" s="30">
        <v>0.529411764705882</v>
      </c>
      <c r="Q35" s="30">
        <v>0.676767676767677</v>
      </c>
      <c r="R35" s="30">
        <v>0.45</v>
      </c>
      <c r="S35" s="30">
        <v>0.745454545454545</v>
      </c>
      <c r="T35" s="30">
        <v>0.647058823529412</v>
      </c>
      <c r="U35" s="30">
        <v>0.773913043478261</v>
      </c>
      <c r="V35" s="30">
        <v>0.65</v>
      </c>
      <c r="W35" s="30">
        <v>0.65</v>
      </c>
      <c r="X35" s="30">
        <v>0.477777777777778</v>
      </c>
      <c r="Y35" s="30">
        <v>0.569105691056911</v>
      </c>
      <c r="Z35" s="30">
        <v>0.44</v>
      </c>
      <c r="AA35" s="30">
        <v>0.52</v>
      </c>
      <c r="AB35" s="30">
        <v>0.189189189189189</v>
      </c>
      <c r="AC35" s="30">
        <v>0.476190476190476</v>
      </c>
      <c r="AD35" s="30">
        <v>0.148648648648649</v>
      </c>
      <c r="AE35" s="30">
        <v>0.447761194029851</v>
      </c>
      <c r="AF35" t="s" s="26"/>
      <c r="AG35" s="30">
        <v>0.6277372262773721</v>
      </c>
      <c r="AH35" s="30">
        <v>0.493975903614458</v>
      </c>
    </row>
    <row r="36" ht="15" customHeight="1">
      <c r="A36" t="s" s="10">
        <v>731</v>
      </c>
      <c r="B36" t="s" s="10">
        <v>732</v>
      </c>
      <c r="C36" s="30">
        <v>0.561643835616438</v>
      </c>
      <c r="D36" s="30">
        <v>0.7936507936507941</v>
      </c>
      <c r="E36" s="30">
        <v>0.506493506493506</v>
      </c>
      <c r="F36" s="30">
        <v>0.791044776119403</v>
      </c>
      <c r="G36" s="30">
        <v>0.525</v>
      </c>
      <c r="H36" s="30">
        <v>0.638888888888889</v>
      </c>
      <c r="I36" s="30">
        <v>0.518072289156627</v>
      </c>
      <c r="J36" s="30">
        <v>0.136363636363636</v>
      </c>
      <c r="K36" s="30">
        <v>0.375</v>
      </c>
      <c r="L36" s="30">
        <v>0.394736842105263</v>
      </c>
      <c r="M36" s="30">
        <v>0.494505494505495</v>
      </c>
      <c r="N36" s="30">
        <v>0.408450704225352</v>
      </c>
      <c r="O36" s="30">
        <v>0.515789473684211</v>
      </c>
      <c r="P36" s="30">
        <v>0.635294117647059</v>
      </c>
      <c r="Q36" s="30">
        <v>0.494949494949495</v>
      </c>
      <c r="R36" s="30">
        <v>0.4625</v>
      </c>
      <c r="S36" s="30">
        <v>0.472727272727273</v>
      </c>
      <c r="T36" s="30">
        <v>0.637254901960784</v>
      </c>
      <c r="U36" s="30">
        <v>0.469565217391304</v>
      </c>
      <c r="V36" s="30">
        <v>0.55</v>
      </c>
      <c r="W36" s="30">
        <v>0.416666666666667</v>
      </c>
      <c r="X36" s="30">
        <v>0.288888888888889</v>
      </c>
      <c r="Y36" s="30">
        <v>0.317073170731707</v>
      </c>
      <c r="Z36" s="30">
        <v>0.22</v>
      </c>
      <c r="AA36" s="30">
        <v>0.336</v>
      </c>
      <c r="AB36" t="s" s="26"/>
      <c r="AC36" s="30">
        <v>0.357142857142857</v>
      </c>
      <c r="AD36" t="s" s="26"/>
      <c r="AE36" s="30">
        <v>0.380597014925373</v>
      </c>
      <c r="AF36" t="s" s="26"/>
      <c r="AG36" s="30">
        <v>0.401459854014599</v>
      </c>
      <c r="AH36" s="30">
        <v>0.0240963855421687</v>
      </c>
    </row>
    <row r="37" ht="15" customHeight="1">
      <c r="A37" t="s" s="10">
        <v>733</v>
      </c>
      <c r="B37" t="s" s="10">
        <v>734</v>
      </c>
      <c r="C37" s="30">
        <v>0.547945205479452</v>
      </c>
      <c r="D37" s="30">
        <v>0.777777777777778</v>
      </c>
      <c r="E37" s="30">
        <v>0.324675324675325</v>
      </c>
      <c r="F37" s="30">
        <v>0.507462686567164</v>
      </c>
      <c r="G37" s="30">
        <v>0.275</v>
      </c>
      <c r="H37" s="30">
        <v>0.944444444444444</v>
      </c>
      <c r="I37" s="30">
        <v>0.55421686746988</v>
      </c>
      <c r="J37" s="30">
        <v>0.295454545454545</v>
      </c>
      <c r="K37" s="30">
        <v>0.454545454545455</v>
      </c>
      <c r="L37" s="30">
        <v>0.697368421052632</v>
      </c>
      <c r="M37" s="30">
        <v>0.527472527472527</v>
      </c>
      <c r="N37" s="30">
        <v>0.6901408450704229</v>
      </c>
      <c r="O37" s="30">
        <v>0.578947368421053</v>
      </c>
      <c r="P37" s="30">
        <v>0.894117647058824</v>
      </c>
      <c r="Q37" s="30">
        <v>0.686868686868687</v>
      </c>
      <c r="R37" s="30">
        <v>0.975</v>
      </c>
      <c r="S37" s="30">
        <v>0.6454545454545449</v>
      </c>
      <c r="T37" s="30">
        <v>0.990196078431373</v>
      </c>
      <c r="U37" s="30">
        <v>0.669565217391304</v>
      </c>
      <c r="V37" s="30">
        <v>0.97</v>
      </c>
      <c r="W37" s="30">
        <v>0.683333333333333</v>
      </c>
      <c r="X37" s="30">
        <v>0.933333333333333</v>
      </c>
      <c r="Y37" s="30">
        <v>0.7154471544715451</v>
      </c>
      <c r="Z37" s="30">
        <v>0.93</v>
      </c>
      <c r="AA37" s="30">
        <v>0.752</v>
      </c>
      <c r="AB37" s="30">
        <v>0.756756756756757</v>
      </c>
      <c r="AC37" s="30">
        <v>0.817460317460317</v>
      </c>
      <c r="AD37" s="30">
        <v>0.864864864864865</v>
      </c>
      <c r="AE37" s="30">
        <v>0.805970149253731</v>
      </c>
      <c r="AF37" s="30">
        <v>0.793103448275862</v>
      </c>
      <c r="AG37" s="30">
        <v>0.7591240875912409</v>
      </c>
      <c r="AH37" s="30">
        <v>0.855421686746988</v>
      </c>
    </row>
    <row r="38" ht="15" customHeight="1">
      <c r="A38" t="s" s="10">
        <v>735</v>
      </c>
      <c r="B38" t="s" s="10">
        <v>736</v>
      </c>
      <c r="C38" s="30">
        <v>0.534246575342466</v>
      </c>
      <c r="D38" s="30">
        <v>0.0476190476190476</v>
      </c>
      <c r="E38" s="30">
        <v>0.701298701298701</v>
      </c>
      <c r="F38" s="30">
        <v>0.0895522388059701</v>
      </c>
      <c r="G38" s="30">
        <v>0.9</v>
      </c>
      <c r="H38" s="30">
        <v>0.5</v>
      </c>
      <c r="I38" s="30">
        <v>0.975903614457831</v>
      </c>
      <c r="J38" s="30">
        <v>0.5</v>
      </c>
      <c r="K38" s="30">
        <v>0.954545454545455</v>
      </c>
      <c r="L38" s="30">
        <v>0.723684210526316</v>
      </c>
      <c r="M38" s="30">
        <v>0.9890109890109891</v>
      </c>
      <c r="N38" s="30">
        <v>0.971830985915493</v>
      </c>
      <c r="O38" s="30">
        <v>0.978947368421053</v>
      </c>
      <c r="P38" s="30">
        <v>0.917647058823529</v>
      </c>
      <c r="Q38" s="30">
        <v>0.9898989898989899</v>
      </c>
      <c r="R38" s="30">
        <v>0.9375</v>
      </c>
      <c r="S38" s="30">
        <v>0.9090909090909089</v>
      </c>
      <c r="T38" s="30">
        <v>0.588235294117647</v>
      </c>
      <c r="U38" s="30">
        <v>0.947826086956522</v>
      </c>
      <c r="V38" s="30">
        <v>0.78</v>
      </c>
      <c r="W38" s="30">
        <v>0.95</v>
      </c>
      <c r="X38" s="30">
        <v>0.633333333333333</v>
      </c>
      <c r="Y38" s="30">
        <v>0.934959349593496</v>
      </c>
      <c r="Z38" s="30">
        <v>0.57</v>
      </c>
      <c r="AA38" s="30">
        <v>0.776</v>
      </c>
      <c r="AB38" s="30">
        <v>0.324324324324324</v>
      </c>
      <c r="AC38" s="30">
        <v>0.507936507936508</v>
      </c>
      <c r="AD38" s="30">
        <v>0.108108108108108</v>
      </c>
      <c r="AE38" s="30">
        <v>0.880597014925373</v>
      </c>
      <c r="AF38" s="30">
        <v>0.5344827586206899</v>
      </c>
      <c r="AG38" s="30">
        <v>0.8540145985401461</v>
      </c>
      <c r="AH38" s="30">
        <v>0.506024096385542</v>
      </c>
    </row>
    <row r="39" ht="15" customHeight="1">
      <c r="A39" t="s" s="10">
        <v>737</v>
      </c>
      <c r="B39" t="s" s="10">
        <v>738</v>
      </c>
      <c r="C39" s="30">
        <v>0.520547945205479</v>
      </c>
      <c r="D39" s="30">
        <v>0.142857142857143</v>
      </c>
      <c r="E39" s="30">
        <v>0.623376623376623</v>
      </c>
      <c r="F39" s="30">
        <v>0.328358208955224</v>
      </c>
      <c r="G39" s="30">
        <v>0.6375</v>
      </c>
      <c r="H39" s="30">
        <v>0.0555555555555556</v>
      </c>
      <c r="I39" s="30">
        <v>0.0843373493975904</v>
      </c>
      <c r="J39" t="s" s="26"/>
      <c r="K39" s="30">
        <v>0.125</v>
      </c>
      <c r="L39" t="s" s="26"/>
      <c r="M39" s="30">
        <v>0.0989010989010989</v>
      </c>
      <c r="N39" t="s" s="26"/>
      <c r="O39" s="30">
        <v>0.0736842105263158</v>
      </c>
      <c r="P39" t="s" s="26"/>
      <c r="Q39" s="30">
        <v>0.0505050505050505</v>
      </c>
      <c r="R39" t="s" s="26"/>
      <c r="S39" s="30">
        <v>0.0454545454545455</v>
      </c>
      <c r="T39" t="s" s="26"/>
      <c r="U39" s="30">
        <v>0.0521739130434783</v>
      </c>
      <c r="V39" t="s" s="26"/>
      <c r="W39" s="30">
        <v>0.133333333333333</v>
      </c>
      <c r="X39" t="s" s="26"/>
      <c r="Y39" s="30">
        <v>0.0650406504065041</v>
      </c>
      <c r="Z39" t="s" s="26"/>
      <c r="AA39" s="30">
        <v>0.128</v>
      </c>
      <c r="AB39" t="s" s="26"/>
      <c r="AC39" s="30">
        <v>0.134920634920635</v>
      </c>
      <c r="AD39" t="s" s="26"/>
      <c r="AE39" s="30">
        <v>0.156716417910448</v>
      </c>
      <c r="AF39" t="s" s="26"/>
      <c r="AG39" s="30">
        <v>0.175182481751825</v>
      </c>
      <c r="AH39" t="s" s="26"/>
    </row>
    <row r="40" ht="15" customHeight="1">
      <c r="A40" t="s" s="10">
        <v>739</v>
      </c>
      <c r="B40" t="s" s="10">
        <v>740</v>
      </c>
      <c r="C40" s="30">
        <v>0.506849315068493</v>
      </c>
      <c r="D40" s="30">
        <v>0.555555555555556</v>
      </c>
      <c r="E40" s="30">
        <v>0.571428571428571</v>
      </c>
      <c r="F40" s="30">
        <v>0.6716417910447759</v>
      </c>
      <c r="G40" s="30">
        <v>0.5375</v>
      </c>
      <c r="H40" s="30">
        <v>0.291666666666667</v>
      </c>
      <c r="I40" s="30">
        <v>0.301204819277108</v>
      </c>
      <c r="J40" t="s" s="26"/>
      <c r="K40" s="30">
        <v>0.488636363636364</v>
      </c>
      <c r="L40" s="30">
        <v>0.355263157894737</v>
      </c>
      <c r="M40" s="30">
        <v>0.516483516483516</v>
      </c>
      <c r="N40" s="30">
        <v>0.366197183098592</v>
      </c>
      <c r="O40" s="30">
        <v>0.536842105263158</v>
      </c>
      <c r="P40" s="30">
        <v>0.447058823529412</v>
      </c>
      <c r="Q40" s="30">
        <v>0.505050505050505</v>
      </c>
      <c r="R40" s="30">
        <v>0.325</v>
      </c>
      <c r="S40" s="30">
        <v>0.454545454545455</v>
      </c>
      <c r="T40" s="30">
        <v>0.401960784313725</v>
      </c>
      <c r="U40" s="30">
        <v>0.565217391304348</v>
      </c>
      <c r="V40" s="30">
        <v>0.54</v>
      </c>
      <c r="W40" s="30">
        <v>0.6083333333333329</v>
      </c>
      <c r="X40" s="30">
        <v>0.544444444444444</v>
      </c>
      <c r="Y40" s="30">
        <v>0.528455284552846</v>
      </c>
      <c r="Z40" s="30">
        <v>0.47</v>
      </c>
      <c r="AA40" s="30">
        <v>0.624</v>
      </c>
      <c r="AB40" s="30">
        <v>0.351351351351351</v>
      </c>
      <c r="AC40" s="30">
        <v>0.563492063492063</v>
      </c>
      <c r="AD40" s="30">
        <v>0.27027027027027</v>
      </c>
      <c r="AE40" s="30">
        <v>0.5970149253731341</v>
      </c>
      <c r="AF40" s="30">
        <v>0.0689655172413793</v>
      </c>
      <c r="AG40" s="30">
        <v>0.72992700729927</v>
      </c>
      <c r="AH40" s="30">
        <v>0.795180722891566</v>
      </c>
    </row>
    <row r="41" ht="15" customHeight="1">
      <c r="A41" t="s" s="10">
        <v>741</v>
      </c>
      <c r="B41" t="s" s="10">
        <v>742</v>
      </c>
      <c r="C41" s="30">
        <v>0.493150684931507</v>
      </c>
      <c r="D41" s="30">
        <v>0.46031746031746</v>
      </c>
      <c r="E41" s="30">
        <v>0.467532467532468</v>
      </c>
      <c r="F41" s="30">
        <v>0.447761194029851</v>
      </c>
      <c r="G41" s="30">
        <v>0.425</v>
      </c>
      <c r="H41" s="30">
        <v>0.138888888888889</v>
      </c>
      <c r="I41" s="30">
        <v>0.156626506024096</v>
      </c>
      <c r="J41" t="s" s="26"/>
      <c r="K41" s="30">
        <v>0.340909090909091</v>
      </c>
      <c r="L41" s="30">
        <v>0.0921052631578947</v>
      </c>
      <c r="M41" s="30">
        <v>0.21978021978022</v>
      </c>
      <c r="N41" t="s" s="26"/>
      <c r="O41" s="30">
        <v>0.221052631578947</v>
      </c>
      <c r="P41" s="30">
        <v>0.0941176470588235</v>
      </c>
      <c r="Q41" s="30">
        <v>0.191919191919192</v>
      </c>
      <c r="R41" t="s" s="26"/>
      <c r="S41" s="30">
        <v>0.154545454545455</v>
      </c>
      <c r="T41" s="30">
        <v>0.0392156862745098</v>
      </c>
      <c r="U41" s="30">
        <v>0.321739130434783</v>
      </c>
      <c r="V41" s="30">
        <v>0.12</v>
      </c>
      <c r="W41" s="30">
        <v>0.5</v>
      </c>
      <c r="X41" s="30">
        <v>0.311111111111111</v>
      </c>
      <c r="Y41" s="30">
        <v>0.585365853658537</v>
      </c>
      <c r="Z41" s="30">
        <v>0.49</v>
      </c>
      <c r="AA41" s="30">
        <v>0.8080000000000001</v>
      </c>
      <c r="AB41" s="30">
        <v>0.594594594594595</v>
      </c>
      <c r="AC41" s="30">
        <v>0.785714285714286</v>
      </c>
      <c r="AD41" s="30">
        <v>0.5540540540540539</v>
      </c>
      <c r="AE41" s="30">
        <v>0.753731343283582</v>
      </c>
      <c r="AF41" s="30">
        <v>0.413793103448276</v>
      </c>
      <c r="AG41" s="30">
        <v>0.846715328467153</v>
      </c>
      <c r="AH41" s="30">
        <v>0.927710843373494</v>
      </c>
    </row>
    <row r="42" ht="15" customHeight="1">
      <c r="A42" t="s" s="10">
        <v>743</v>
      </c>
      <c r="B42" t="s" s="10">
        <v>744</v>
      </c>
      <c r="C42" s="30">
        <v>0.479452054794521</v>
      </c>
      <c r="D42" s="30">
        <v>0.650793650793651</v>
      </c>
      <c r="E42" s="30">
        <v>0.402597402597403</v>
      </c>
      <c r="F42" s="30">
        <v>0.5970149253731341</v>
      </c>
      <c r="G42" s="30">
        <v>0.3375</v>
      </c>
      <c r="H42" s="30">
        <v>0.583333333333333</v>
      </c>
      <c r="I42" s="30">
        <v>0.265060240963855</v>
      </c>
      <c r="J42" t="s" s="26"/>
      <c r="K42" s="30">
        <v>0.204545454545455</v>
      </c>
      <c r="L42" s="30">
        <v>0.0789473684210526</v>
      </c>
      <c r="M42" s="30">
        <v>0.395604395604396</v>
      </c>
      <c r="N42" s="30">
        <v>0.267605633802817</v>
      </c>
      <c r="O42" s="30">
        <v>0.357894736842105</v>
      </c>
      <c r="P42" s="30">
        <v>0.4</v>
      </c>
      <c r="Q42" s="30">
        <v>0.525252525252525</v>
      </c>
      <c r="R42" s="30">
        <v>0.525</v>
      </c>
      <c r="S42" s="30">
        <v>0.336363636363636</v>
      </c>
      <c r="T42" s="30">
        <v>0.46078431372549</v>
      </c>
      <c r="U42" s="30">
        <v>0.417391304347826</v>
      </c>
      <c r="V42" s="30">
        <v>0.46</v>
      </c>
      <c r="W42" s="30">
        <v>0.583333333333333</v>
      </c>
      <c r="X42" s="30">
        <v>0.655555555555556</v>
      </c>
      <c r="Y42" s="30">
        <v>0.642276422764228</v>
      </c>
      <c r="Z42" s="30">
        <v>0.73</v>
      </c>
      <c r="AA42" s="30">
        <v>0.704</v>
      </c>
      <c r="AB42" s="30">
        <v>0.608108108108108</v>
      </c>
      <c r="AC42" s="30">
        <v>0.73015873015873</v>
      </c>
      <c r="AD42" s="30">
        <v>0.621621621621622</v>
      </c>
      <c r="AE42" s="30">
        <v>0.708955223880597</v>
      </c>
      <c r="AF42" s="30">
        <v>0.482758620689655</v>
      </c>
      <c r="AG42" s="30">
        <v>0.715328467153285</v>
      </c>
      <c r="AH42" s="30">
        <v>0.759036144578313</v>
      </c>
    </row>
    <row r="43" ht="15" customHeight="1">
      <c r="A43" t="s" s="10">
        <v>745</v>
      </c>
      <c r="B43" t="s" s="10">
        <v>746</v>
      </c>
      <c r="C43" s="30">
        <v>0.465753424657534</v>
      </c>
      <c r="D43" s="30">
        <v>0.238095238095238</v>
      </c>
      <c r="E43" s="30">
        <v>0.337662337662338</v>
      </c>
      <c r="F43" s="30">
        <v>0.194029850746269</v>
      </c>
      <c r="G43" s="30">
        <v>0.3</v>
      </c>
      <c r="H43" s="30">
        <v>0.180555555555556</v>
      </c>
      <c r="I43" s="30">
        <v>0.542168674698795</v>
      </c>
      <c r="J43" s="30">
        <v>0.159090909090909</v>
      </c>
      <c r="K43" s="30">
        <v>0.318181818181818</v>
      </c>
      <c r="L43" s="30">
        <v>0.131578947368421</v>
      </c>
      <c r="M43" s="30">
        <v>0.362637362637363</v>
      </c>
      <c r="N43" s="30">
        <v>0.140845070422535</v>
      </c>
      <c r="O43" s="30">
        <v>0.326315789473684</v>
      </c>
      <c r="P43" s="30">
        <v>0.188235294117647</v>
      </c>
      <c r="Q43" s="30">
        <v>0.393939393939394</v>
      </c>
      <c r="R43" s="30">
        <v>0.25</v>
      </c>
      <c r="S43" s="30">
        <v>0.481818181818182</v>
      </c>
      <c r="T43" s="30">
        <v>0.5</v>
      </c>
      <c r="U43" s="30">
        <v>0.48695652173913</v>
      </c>
      <c r="V43" s="30">
        <v>0.57</v>
      </c>
      <c r="W43" s="30">
        <v>0.341666666666667</v>
      </c>
      <c r="X43" s="30">
        <v>0.188888888888889</v>
      </c>
      <c r="Y43" s="30">
        <v>0.284552845528455</v>
      </c>
      <c r="Z43" s="30">
        <v>0.2</v>
      </c>
      <c r="AA43" s="30">
        <v>0.392</v>
      </c>
      <c r="AB43" t="s" s="26"/>
      <c r="AC43" s="30">
        <v>0.452380952380952</v>
      </c>
      <c r="AD43" s="30">
        <v>0.135135135135135</v>
      </c>
      <c r="AE43" s="30">
        <v>0.470149253731343</v>
      </c>
      <c r="AF43" t="s" s="26"/>
      <c r="AG43" s="30">
        <v>0.335766423357664</v>
      </c>
      <c r="AH43" t="s" s="26"/>
    </row>
    <row r="44" ht="15" customHeight="1">
      <c r="A44" t="s" s="10">
        <v>747</v>
      </c>
      <c r="B44" t="s" s="10">
        <v>748</v>
      </c>
      <c r="C44" s="30">
        <v>0.452054794520548</v>
      </c>
      <c r="D44" s="30">
        <v>0.09523809523809521</v>
      </c>
      <c r="E44" s="30">
        <v>0.7532467532467531</v>
      </c>
      <c r="F44" s="30">
        <v>0.417910447761194</v>
      </c>
      <c r="G44" s="30">
        <v>0.7375</v>
      </c>
      <c r="H44" s="30">
        <v>0.708333333333333</v>
      </c>
      <c r="I44" s="30">
        <v>0.939759036144578</v>
      </c>
      <c r="J44" s="30">
        <v>0.6590909090909089</v>
      </c>
      <c r="K44" s="30">
        <v>0.920454545454545</v>
      </c>
      <c r="L44" s="30">
        <v>0.934210526315789</v>
      </c>
      <c r="M44" s="30">
        <v>0.846153846153846</v>
      </c>
      <c r="N44" s="30">
        <v>0.901408450704225</v>
      </c>
      <c r="O44" s="30">
        <v>0.768421052631579</v>
      </c>
      <c r="P44" s="30">
        <v>0.8</v>
      </c>
      <c r="Q44" s="30">
        <v>0.767676767676768</v>
      </c>
      <c r="R44" s="30">
        <v>0.6875</v>
      </c>
      <c r="S44" s="30">
        <v>0.527272727272727</v>
      </c>
      <c r="T44" s="30">
        <v>0.450980392156863</v>
      </c>
      <c r="U44" s="30">
        <v>0.6434782608695651</v>
      </c>
      <c r="V44" s="30">
        <v>0.75</v>
      </c>
      <c r="W44" s="30">
        <v>0.708333333333333</v>
      </c>
      <c r="X44" s="30">
        <v>0.7333333333333329</v>
      </c>
      <c r="Y44" s="30">
        <v>0.829268292682927</v>
      </c>
      <c r="Z44" s="30">
        <v>0.88</v>
      </c>
      <c r="AA44" s="30">
        <v>0.84</v>
      </c>
      <c r="AB44" s="30">
        <v>0.810810810810811</v>
      </c>
      <c r="AC44" s="30">
        <v>0.746031746031746</v>
      </c>
      <c r="AD44" s="30">
        <v>0.635135135135135</v>
      </c>
      <c r="AE44" s="30">
        <v>0.686567164179104</v>
      </c>
      <c r="AF44" s="30">
        <v>0.431034482758621</v>
      </c>
      <c r="AG44" s="30">
        <v>0.291970802919708</v>
      </c>
      <c r="AH44" t="s" s="26"/>
    </row>
    <row r="45" ht="15" customHeight="1">
      <c r="A45" t="s" s="10">
        <v>749</v>
      </c>
      <c r="B45" t="s" s="10">
        <v>750</v>
      </c>
      <c r="C45" s="30">
        <v>0.438356164383562</v>
      </c>
      <c r="D45" s="30">
        <v>0.380952380952381</v>
      </c>
      <c r="E45" s="30">
        <v>0.350649350649351</v>
      </c>
      <c r="F45" s="30">
        <v>0.343283582089552</v>
      </c>
      <c r="G45" s="30">
        <v>0.4125</v>
      </c>
      <c r="H45" s="30">
        <v>0.597222222222222</v>
      </c>
      <c r="I45" s="30">
        <v>0.180722891566265</v>
      </c>
      <c r="J45" t="s" s="26"/>
      <c r="K45" s="30">
        <v>0.215909090909091</v>
      </c>
      <c r="L45" s="30">
        <v>0.0526315789473684</v>
      </c>
      <c r="M45" s="30">
        <v>0.538461538461538</v>
      </c>
      <c r="N45" s="30">
        <v>0.380281690140845</v>
      </c>
      <c r="O45" s="30">
        <v>0.652631578947368</v>
      </c>
      <c r="P45" s="30">
        <v>0.6</v>
      </c>
      <c r="Q45" s="30">
        <v>0.727272727272727</v>
      </c>
      <c r="R45" s="30">
        <v>0.6625</v>
      </c>
      <c r="S45" s="30">
        <v>0.736363636363636</v>
      </c>
      <c r="T45" s="30">
        <v>0.764705882352941</v>
      </c>
      <c r="U45" s="30">
        <v>0.747826086956522</v>
      </c>
      <c r="V45" s="30">
        <v>0.7</v>
      </c>
      <c r="W45" s="30">
        <v>0.825</v>
      </c>
      <c r="X45" s="30">
        <v>0.722222222222222</v>
      </c>
      <c r="Y45" s="30">
        <v>0.83739837398374</v>
      </c>
      <c r="Z45" s="30">
        <v>0.8</v>
      </c>
      <c r="AA45" s="30">
        <v>0.8159999999999999</v>
      </c>
      <c r="AB45" s="30">
        <v>0.581081081081081</v>
      </c>
      <c r="AC45" s="30">
        <v>0.642857142857143</v>
      </c>
      <c r="AD45" s="30">
        <v>0.310810810810811</v>
      </c>
      <c r="AE45" s="30">
        <v>0.440298507462687</v>
      </c>
      <c r="AF45" t="s" s="26"/>
      <c r="AG45" s="30">
        <v>0.364963503649635</v>
      </c>
      <c r="AH45" t="s" s="26"/>
    </row>
    <row r="46" ht="15" customHeight="1">
      <c r="A46" t="s" s="10">
        <v>751</v>
      </c>
      <c r="B46" t="s" s="10">
        <v>752</v>
      </c>
      <c r="C46" s="30">
        <v>0.424657534246575</v>
      </c>
      <c r="D46" s="30">
        <v>0.365079365079365</v>
      </c>
      <c r="E46" s="30">
        <v>0.493506493506494</v>
      </c>
      <c r="F46" s="30">
        <v>0.477611940298507</v>
      </c>
      <c r="G46" s="30">
        <v>0.45</v>
      </c>
      <c r="H46" s="30">
        <v>0.819444444444444</v>
      </c>
      <c r="I46" s="30">
        <v>0.807228915662651</v>
      </c>
      <c r="J46" s="30">
        <v>0.818181818181818</v>
      </c>
      <c r="K46" s="30">
        <v>0.625</v>
      </c>
      <c r="L46" s="30">
        <v>0.75</v>
      </c>
      <c r="M46" s="30">
        <v>0.736263736263736</v>
      </c>
      <c r="N46" s="30">
        <v>0.802816901408451</v>
      </c>
      <c r="O46" s="30">
        <v>0.715789473684211</v>
      </c>
      <c r="P46" s="30">
        <v>0.870588235294118</v>
      </c>
      <c r="Q46" s="30">
        <v>0.808080808080808</v>
      </c>
      <c r="R46" s="30">
        <v>0.9625</v>
      </c>
      <c r="S46" s="30">
        <v>0.709090909090909</v>
      </c>
      <c r="T46" s="30">
        <v>0.9803921568627449</v>
      </c>
      <c r="U46" s="30">
        <v>0.730434782608696</v>
      </c>
      <c r="V46" s="30">
        <v>0.87</v>
      </c>
      <c r="W46" s="30">
        <v>0.691666666666667</v>
      </c>
      <c r="X46" s="30">
        <v>0.833333333333333</v>
      </c>
      <c r="Y46" s="30">
        <v>0.544715447154472</v>
      </c>
      <c r="Z46" s="30">
        <v>0.64</v>
      </c>
      <c r="AA46" s="30">
        <v>0.28</v>
      </c>
      <c r="AB46" t="s" s="26"/>
      <c r="AC46" s="30">
        <v>0.293650793650794</v>
      </c>
      <c r="AD46" t="s" s="26"/>
      <c r="AE46" s="30">
        <v>0.261194029850746</v>
      </c>
      <c r="AF46" t="s" s="26"/>
      <c r="AG46" s="30">
        <v>0.072992700729927</v>
      </c>
      <c r="AH46" t="s" s="26"/>
    </row>
    <row r="47" ht="15" customHeight="1">
      <c r="A47" t="s" s="10">
        <v>753</v>
      </c>
      <c r="B47" t="s" s="10">
        <v>754</v>
      </c>
      <c r="C47" s="30">
        <v>0.410958904109589</v>
      </c>
      <c r="D47" s="30">
        <v>0.26984126984127</v>
      </c>
      <c r="E47" s="30">
        <v>0.519480519480519</v>
      </c>
      <c r="F47" s="30">
        <v>0.492537313432836</v>
      </c>
      <c r="G47" s="30">
        <v>0.5625</v>
      </c>
      <c r="H47" s="30">
        <v>0.833333333333333</v>
      </c>
      <c r="I47" s="30">
        <v>0.674698795180723</v>
      </c>
      <c r="J47" s="30">
        <v>0.409090909090909</v>
      </c>
      <c r="K47" s="30">
        <v>0.772727272727273</v>
      </c>
      <c r="L47" s="30">
        <v>0.8552631578947369</v>
      </c>
      <c r="M47" s="30">
        <v>0.813186813186813</v>
      </c>
      <c r="N47" s="30">
        <v>0.915492957746479</v>
      </c>
      <c r="O47" s="30">
        <v>0.726315789473684</v>
      </c>
      <c r="P47" s="30">
        <v>0.788235294117647</v>
      </c>
      <c r="Q47" s="30">
        <v>0.696969696969697</v>
      </c>
      <c r="R47" s="30">
        <v>0.8</v>
      </c>
      <c r="S47" s="30">
        <v>0.663636363636364</v>
      </c>
      <c r="T47" s="30">
        <v>0.774509803921569</v>
      </c>
      <c r="U47" s="30">
        <v>0.591304347826087</v>
      </c>
      <c r="V47" s="30">
        <v>0.59</v>
      </c>
      <c r="W47" s="30">
        <v>0.841666666666667</v>
      </c>
      <c r="X47" s="30">
        <v>0.844444444444444</v>
      </c>
      <c r="Y47" s="30">
        <v>0.894308943089431</v>
      </c>
      <c r="Z47" s="30">
        <v>0.86</v>
      </c>
      <c r="AA47" s="30">
        <v>0.872</v>
      </c>
      <c r="AB47" s="30">
        <v>0.77027027027027</v>
      </c>
      <c r="AC47" s="30">
        <v>0.865079365079365</v>
      </c>
      <c r="AD47" s="30">
        <v>0.77027027027027</v>
      </c>
      <c r="AE47" s="30">
        <v>0.8656716417910451</v>
      </c>
      <c r="AF47" s="30">
        <v>0.706896551724138</v>
      </c>
      <c r="AG47" s="30">
        <v>0.824817518248175</v>
      </c>
      <c r="AH47" s="30">
        <v>0.698795180722892</v>
      </c>
    </row>
    <row r="48" ht="15" customHeight="1">
      <c r="A48" t="s" s="10">
        <v>755</v>
      </c>
      <c r="B48" t="s" s="10">
        <v>756</v>
      </c>
      <c r="C48" s="30">
        <v>0.397260273972603</v>
      </c>
      <c r="D48" s="30">
        <v>0.8412698412698409</v>
      </c>
      <c r="E48" s="30">
        <v>0.480519480519481</v>
      </c>
      <c r="F48" s="30">
        <v>0.9402985074626869</v>
      </c>
      <c r="G48" s="30">
        <v>0.5</v>
      </c>
      <c r="H48" s="30">
        <v>1</v>
      </c>
      <c r="I48" s="30">
        <v>0.879518072289157</v>
      </c>
      <c r="J48" s="30">
        <v>1</v>
      </c>
      <c r="K48" s="30">
        <v>0.7159090909090911</v>
      </c>
      <c r="L48" s="30">
        <v>1</v>
      </c>
      <c r="M48" s="30">
        <v>0.7692307692307691</v>
      </c>
      <c r="N48" s="30">
        <v>1</v>
      </c>
      <c r="O48" s="30">
        <v>0.736842105263158</v>
      </c>
      <c r="P48" s="30">
        <v>1</v>
      </c>
      <c r="Q48" s="30">
        <v>0.737373737373737</v>
      </c>
      <c r="R48" s="30">
        <v>1</v>
      </c>
      <c r="S48" s="30">
        <v>0.754545454545455</v>
      </c>
      <c r="T48" s="30">
        <v>1</v>
      </c>
      <c r="U48" s="30">
        <v>0.756521739130435</v>
      </c>
      <c r="V48" s="30">
        <v>0.98</v>
      </c>
      <c r="W48" s="30">
        <v>0.816666666666667</v>
      </c>
      <c r="X48" s="30">
        <v>0.966666666666667</v>
      </c>
      <c r="Y48" s="30">
        <v>0.739837398373984</v>
      </c>
      <c r="Z48" s="30">
        <v>0.91</v>
      </c>
      <c r="AA48" s="30">
        <v>0.856</v>
      </c>
      <c r="AB48" s="30">
        <v>0.878378378378378</v>
      </c>
      <c r="AC48" s="30">
        <v>0.7936507936507941</v>
      </c>
      <c r="AD48" s="30">
        <v>0.756756756756757</v>
      </c>
      <c r="AE48" s="30">
        <v>0.783582089552239</v>
      </c>
      <c r="AF48" s="30">
        <v>0.637931034482759</v>
      </c>
      <c r="AG48" s="30">
        <v>0.386861313868613</v>
      </c>
      <c r="AH48" t="s" s="26"/>
    </row>
    <row r="49" ht="15" customHeight="1">
      <c r="A49" t="s" s="10">
        <v>757</v>
      </c>
      <c r="B49" t="s" s="10">
        <v>758</v>
      </c>
      <c r="C49" s="30">
        <v>0.383561643835616</v>
      </c>
      <c r="D49" s="30">
        <v>1</v>
      </c>
      <c r="E49" s="30">
        <v>0.428571428571429</v>
      </c>
      <c r="F49" s="30">
        <v>1</v>
      </c>
      <c r="G49" s="30">
        <v>0.4</v>
      </c>
      <c r="H49" s="30">
        <v>0.486111111111111</v>
      </c>
      <c r="I49" s="30">
        <v>0.698795180722892</v>
      </c>
      <c r="J49" s="30">
        <v>0.977272727272727</v>
      </c>
      <c r="K49" s="30">
        <v>0.477272727272727</v>
      </c>
      <c r="L49" s="30">
        <v>0.973684210526316</v>
      </c>
      <c r="M49" s="30">
        <v>0.43956043956044</v>
      </c>
      <c r="N49" s="30">
        <v>0.422535211267606</v>
      </c>
      <c r="O49" s="30">
        <v>0.336842105263158</v>
      </c>
      <c r="P49" s="30">
        <v>0.482352941176471</v>
      </c>
      <c r="Q49" s="30">
        <v>0.474747474747475</v>
      </c>
      <c r="R49" s="30">
        <v>0.5375</v>
      </c>
      <c r="S49" s="30">
        <v>0.354545454545455</v>
      </c>
      <c r="T49" s="30">
        <v>0.480392156862745</v>
      </c>
      <c r="U49" s="30">
        <v>0.2</v>
      </c>
      <c r="V49" s="30">
        <v>0.07000000000000001</v>
      </c>
      <c r="W49" s="30">
        <v>0.125</v>
      </c>
      <c r="X49" t="s" s="26"/>
      <c r="Y49" s="30">
        <v>0.154471544715447</v>
      </c>
      <c r="Z49" t="s" s="26"/>
      <c r="AA49" s="30">
        <v>0.304</v>
      </c>
      <c r="AB49" t="s" s="26"/>
      <c r="AC49" s="30">
        <v>0.404761904761905</v>
      </c>
      <c r="AD49" t="s" s="26"/>
      <c r="AE49" s="30">
        <v>0.537313432835821</v>
      </c>
      <c r="AF49" t="s" s="26"/>
      <c r="AG49" s="30">
        <v>0.423357664233577</v>
      </c>
      <c r="AH49" s="30">
        <v>0.0481927710843373</v>
      </c>
    </row>
    <row r="50" ht="15" customHeight="1">
      <c r="A50" t="s" s="10">
        <v>759</v>
      </c>
      <c r="B50" t="s" s="10">
        <v>760</v>
      </c>
      <c r="C50" s="30">
        <v>0.36986301369863</v>
      </c>
      <c r="D50" s="30">
        <v>0.222222222222222</v>
      </c>
      <c r="E50" s="30">
        <v>0.246753246753247</v>
      </c>
      <c r="F50" s="30">
        <v>0.0447761194029851</v>
      </c>
      <c r="G50" s="30">
        <v>0.475</v>
      </c>
      <c r="H50" s="30">
        <v>0.263888888888889</v>
      </c>
      <c r="I50" s="30">
        <v>0.337349397590361</v>
      </c>
      <c r="J50" t="s" s="26"/>
      <c r="K50" s="30">
        <v>0.556818181818182</v>
      </c>
      <c r="L50" s="30">
        <v>0.381578947368421</v>
      </c>
      <c r="M50" s="30">
        <v>0.5494505494505491</v>
      </c>
      <c r="N50" s="30">
        <v>0.309859154929577</v>
      </c>
      <c r="O50" s="30">
        <v>0.589473684210526</v>
      </c>
      <c r="P50" s="30">
        <v>0.341176470588235</v>
      </c>
      <c r="Q50" s="30">
        <v>0.363636363636364</v>
      </c>
      <c r="R50" s="30">
        <v>0.1375</v>
      </c>
      <c r="S50" s="30">
        <v>0.263636363636364</v>
      </c>
      <c r="T50" s="30">
        <v>0.107843137254902</v>
      </c>
      <c r="U50" s="30">
        <v>0.139130434782609</v>
      </c>
      <c r="V50" s="30">
        <v>0.01</v>
      </c>
      <c r="W50" s="30">
        <v>0.2</v>
      </c>
      <c r="X50" t="s" s="26"/>
      <c r="Y50" s="30">
        <v>0.447154471544715</v>
      </c>
      <c r="Z50" s="30">
        <v>0.26</v>
      </c>
      <c r="AA50" s="30">
        <v>0.696</v>
      </c>
      <c r="AB50" s="30">
        <v>0.310810810810811</v>
      </c>
      <c r="AC50" s="30">
        <v>0.714285714285714</v>
      </c>
      <c r="AD50" s="30">
        <v>0.337837837837838</v>
      </c>
      <c r="AE50" s="30">
        <v>0.664179104477612</v>
      </c>
      <c r="AF50" s="30">
        <v>0.189655172413793</v>
      </c>
      <c r="AG50" s="30">
        <v>0.795620437956204</v>
      </c>
      <c r="AH50" s="30">
        <v>0.5783132530120479</v>
      </c>
    </row>
    <row r="51" ht="15" customHeight="1">
      <c r="A51" t="s" s="10">
        <v>761</v>
      </c>
      <c r="B51" t="s" s="10">
        <v>762</v>
      </c>
      <c r="C51" s="30">
        <v>0.356164383561644</v>
      </c>
      <c r="D51" s="30">
        <v>0.412698412698413</v>
      </c>
      <c r="E51" s="30">
        <v>0.233766233766234</v>
      </c>
      <c r="F51" s="30">
        <v>0.149253731343284</v>
      </c>
      <c r="G51" s="30">
        <v>0.175</v>
      </c>
      <c r="H51" s="30">
        <v>0.0138888888888889</v>
      </c>
      <c r="I51" s="30">
        <v>0.07228915662650599</v>
      </c>
      <c r="J51" t="s" s="26"/>
      <c r="K51" s="30">
        <v>0.0795454545454545</v>
      </c>
      <c r="L51" t="s" s="26"/>
      <c r="M51" s="30">
        <v>0.10989010989011</v>
      </c>
      <c r="N51" t="s" s="26"/>
      <c r="O51" s="30">
        <v>0.136842105263158</v>
      </c>
      <c r="P51" s="30">
        <v>0.0235294117647059</v>
      </c>
      <c r="Q51" s="30">
        <v>0.373737373737374</v>
      </c>
      <c r="R51" s="30">
        <v>0.1125</v>
      </c>
      <c r="S51" s="30">
        <v>0.345454545454545</v>
      </c>
      <c r="T51" s="30">
        <v>0.186274509803922</v>
      </c>
      <c r="U51" s="30">
        <v>0.426086956521739</v>
      </c>
      <c r="V51" s="30">
        <v>0.16</v>
      </c>
      <c r="W51" s="30">
        <v>0.508333333333333</v>
      </c>
      <c r="X51" s="30">
        <v>0.244444444444444</v>
      </c>
      <c r="Y51" s="30">
        <v>0.536585365853659</v>
      </c>
      <c r="Z51" s="30">
        <v>0.33</v>
      </c>
      <c r="AA51" s="30">
        <v>0.648</v>
      </c>
      <c r="AB51" s="30">
        <v>0.27027027027027</v>
      </c>
      <c r="AC51" s="30">
        <v>0.6587301587301591</v>
      </c>
      <c r="AD51" s="30">
        <v>0.283783783783784</v>
      </c>
      <c r="AE51" s="30">
        <v>0.776119402985075</v>
      </c>
      <c r="AF51" s="30">
        <v>0.362068965517241</v>
      </c>
      <c r="AG51" s="30">
        <v>0.905109489051095</v>
      </c>
      <c r="AH51" s="30">
        <v>0.963855421686747</v>
      </c>
    </row>
    <row r="52" ht="15" customHeight="1">
      <c r="A52" t="s" s="10">
        <v>763</v>
      </c>
      <c r="B52" t="s" s="10">
        <v>764</v>
      </c>
      <c r="C52" s="30">
        <v>0.342465753424658</v>
      </c>
      <c r="D52" s="30">
        <v>0.507936507936508</v>
      </c>
      <c r="E52" s="30">
        <v>0.363636363636364</v>
      </c>
      <c r="F52" s="30">
        <v>0.537313432835821</v>
      </c>
      <c r="G52" s="30">
        <v>0.375</v>
      </c>
      <c r="H52" s="30">
        <v>0.416666666666667</v>
      </c>
      <c r="I52" s="30">
        <v>0.349397590361446</v>
      </c>
      <c r="J52" t="s" s="26"/>
      <c r="K52" s="30">
        <v>0.295454545454545</v>
      </c>
      <c r="L52" s="30">
        <v>0.236842105263158</v>
      </c>
      <c r="M52" s="30">
        <v>0.318681318681319</v>
      </c>
      <c r="N52" s="30">
        <v>0.197183098591549</v>
      </c>
      <c r="O52" s="30">
        <v>0.378947368421053</v>
      </c>
      <c r="P52" s="30">
        <v>0.388235294117647</v>
      </c>
      <c r="Q52" s="30">
        <v>0.303030303030303</v>
      </c>
      <c r="R52" s="30">
        <v>0.275</v>
      </c>
      <c r="S52" s="30">
        <v>0.309090909090909</v>
      </c>
      <c r="T52" s="30">
        <v>0.42156862745098</v>
      </c>
      <c r="U52" s="30">
        <v>0.443478260869565</v>
      </c>
      <c r="V52" s="30">
        <v>0.5</v>
      </c>
      <c r="W52" s="30">
        <v>0.483333333333333</v>
      </c>
      <c r="X52" s="30">
        <v>0.5</v>
      </c>
      <c r="Y52" s="30">
        <v>0.471544715447154</v>
      </c>
      <c r="Z52" s="30">
        <v>0.51</v>
      </c>
      <c r="AA52" s="30">
        <v>0.632</v>
      </c>
      <c r="AB52" s="30">
        <v>0.459459459459459</v>
      </c>
      <c r="AC52" s="30">
        <v>0.587301587301587</v>
      </c>
      <c r="AD52" s="30">
        <v>0.459459459459459</v>
      </c>
      <c r="AE52" s="30">
        <v>0.6343283582089549</v>
      </c>
      <c r="AF52" s="30">
        <v>0.224137931034483</v>
      </c>
      <c r="AG52" s="30">
        <v>0.605839416058394</v>
      </c>
      <c r="AH52" s="30">
        <v>0.590361445783133</v>
      </c>
    </row>
    <row r="53" ht="15" customHeight="1">
      <c r="A53" t="s" s="10">
        <v>765</v>
      </c>
      <c r="B53" t="s" s="10">
        <v>766</v>
      </c>
      <c r="C53" s="30">
        <v>0.328767123287671</v>
      </c>
      <c r="D53" s="30">
        <v>0.174603174603175</v>
      </c>
      <c r="E53" s="30">
        <v>0.38961038961039</v>
      </c>
      <c r="F53" s="30">
        <v>0.238805970149254</v>
      </c>
      <c r="G53" s="30">
        <v>0.2875</v>
      </c>
      <c r="H53" s="30">
        <v>0.25</v>
      </c>
      <c r="I53" s="30">
        <v>0.216867469879518</v>
      </c>
      <c r="J53" t="s" s="26"/>
      <c r="K53" s="30">
        <v>0.386363636363636</v>
      </c>
      <c r="L53" s="30">
        <v>0.184210526315789</v>
      </c>
      <c r="M53" s="30">
        <v>0.285714285714286</v>
      </c>
      <c r="N53" s="30">
        <v>0.0704225352112676</v>
      </c>
      <c r="O53" s="30">
        <v>0.5473684210526319</v>
      </c>
      <c r="P53" s="30">
        <v>0.423529411764706</v>
      </c>
      <c r="Q53" s="30">
        <v>0.383838383838384</v>
      </c>
      <c r="R53" s="30">
        <v>0.2125</v>
      </c>
      <c r="S53" s="30">
        <v>0.554545454545455</v>
      </c>
      <c r="T53" s="30">
        <v>0.431372549019608</v>
      </c>
      <c r="U53" s="30">
        <v>0.295652173913043</v>
      </c>
      <c r="V53" s="30">
        <v>0.11</v>
      </c>
      <c r="W53" s="30">
        <v>0.166666666666667</v>
      </c>
      <c r="X53" t="s" s="26"/>
      <c r="Y53" s="30">
        <v>0.252032520325203</v>
      </c>
      <c r="Z53" s="30">
        <v>0.07000000000000001</v>
      </c>
      <c r="AA53" s="30">
        <v>0.512</v>
      </c>
      <c r="AB53" s="30">
        <v>0.202702702702703</v>
      </c>
      <c r="AC53" s="30">
        <v>0.69047619047619</v>
      </c>
      <c r="AD53" s="30">
        <v>0.364864864864865</v>
      </c>
      <c r="AE53" s="30">
        <v>0.649253731343284</v>
      </c>
      <c r="AF53" s="30">
        <v>0.120689655172414</v>
      </c>
      <c r="AG53" s="30">
        <v>0.671532846715328</v>
      </c>
      <c r="AH53" s="30">
        <v>0.409638554216867</v>
      </c>
    </row>
    <row r="54" ht="15" customHeight="1">
      <c r="A54" t="s" s="10">
        <v>767</v>
      </c>
      <c r="B54" t="s" s="10">
        <v>768</v>
      </c>
      <c r="C54" s="30">
        <v>0.315068493150685</v>
      </c>
      <c r="D54" s="30">
        <v>0.253968253968254</v>
      </c>
      <c r="E54" s="30">
        <v>0.311688311688312</v>
      </c>
      <c r="F54" s="30">
        <v>0.253731343283582</v>
      </c>
      <c r="G54" s="30">
        <v>0.2125</v>
      </c>
      <c r="H54" s="30">
        <v>0.06944444444444441</v>
      </c>
      <c r="I54" s="30">
        <v>0.132530120481928</v>
      </c>
      <c r="J54" t="s" s="26"/>
      <c r="K54" s="30">
        <v>0.159090909090909</v>
      </c>
      <c r="L54" s="30">
        <v>0.0263157894736842</v>
      </c>
      <c r="M54" s="30">
        <v>0.373626373626374</v>
      </c>
      <c r="N54" s="30">
        <v>0.0845070422535211</v>
      </c>
      <c r="O54" s="30">
        <v>0.494736842105263</v>
      </c>
      <c r="P54" s="30">
        <v>0.2</v>
      </c>
      <c r="Q54" s="30">
        <v>0.585858585858586</v>
      </c>
      <c r="R54" s="30">
        <v>0.3125</v>
      </c>
      <c r="S54" s="30">
        <v>0.572727272727273</v>
      </c>
      <c r="T54" s="30">
        <v>0.313725490196078</v>
      </c>
      <c r="U54" s="30">
        <v>0.51304347826087</v>
      </c>
      <c r="V54" s="30">
        <v>0.31</v>
      </c>
      <c r="W54" s="30">
        <v>0.366666666666667</v>
      </c>
      <c r="X54" s="30">
        <v>0.1</v>
      </c>
      <c r="Y54" s="30">
        <v>0.390243902439024</v>
      </c>
      <c r="Z54" s="30">
        <v>0.17</v>
      </c>
      <c r="AA54" s="30">
        <v>0.408</v>
      </c>
      <c r="AB54" t="s" s="26"/>
      <c r="AC54" s="30">
        <v>0.388888888888889</v>
      </c>
      <c r="AD54" t="s" s="26"/>
      <c r="AE54" s="30">
        <v>0.529850746268657</v>
      </c>
      <c r="AF54" t="s" s="26"/>
      <c r="AG54" s="30">
        <v>0.773722627737226</v>
      </c>
      <c r="AH54" s="30">
        <v>0.55421686746988</v>
      </c>
    </row>
    <row r="55" ht="15" customHeight="1">
      <c r="A55" t="s" s="10">
        <v>769</v>
      </c>
      <c r="B55" t="s" s="10">
        <v>770</v>
      </c>
      <c r="C55" s="30">
        <v>0.301369863013699</v>
      </c>
      <c r="D55" s="30">
        <v>0.301587301587302</v>
      </c>
      <c r="E55" s="30">
        <v>0.285714285714286</v>
      </c>
      <c r="F55" s="30">
        <v>0.26865671641791</v>
      </c>
      <c r="G55" s="30">
        <v>0.4375</v>
      </c>
      <c r="H55" s="30">
        <v>0.611111111111111</v>
      </c>
      <c r="I55" s="30">
        <v>0.27710843373494</v>
      </c>
      <c r="J55" t="s" s="26"/>
      <c r="K55" s="30">
        <v>0.443181818181818</v>
      </c>
      <c r="L55" s="30">
        <v>0.289473684210526</v>
      </c>
      <c r="M55" s="30">
        <v>0.703296703296703</v>
      </c>
      <c r="N55" s="30">
        <v>0.676056338028169</v>
      </c>
      <c r="O55" s="30">
        <v>0.642105263157895</v>
      </c>
      <c r="P55" s="30">
        <v>0.647058823529412</v>
      </c>
      <c r="Q55" s="30">
        <v>0.747474747474747</v>
      </c>
      <c r="R55" s="30">
        <v>0.75</v>
      </c>
      <c r="S55" s="30">
        <v>0.845454545454545</v>
      </c>
      <c r="T55" s="30">
        <v>0.950980392156863</v>
      </c>
      <c r="U55" s="30">
        <v>0.7913043478260871</v>
      </c>
      <c r="V55" s="30">
        <v>0.9</v>
      </c>
      <c r="W55" s="30">
        <v>0.866666666666667</v>
      </c>
      <c r="X55" s="30">
        <v>0.877777777777778</v>
      </c>
      <c r="Y55" s="30">
        <v>0.804878048780488</v>
      </c>
      <c r="Z55" s="30">
        <v>0.82</v>
      </c>
      <c r="AA55" s="30">
        <v>0.792</v>
      </c>
      <c r="AB55" s="30">
        <v>0.6621621621621619</v>
      </c>
      <c r="AC55" s="30">
        <v>0.682539682539683</v>
      </c>
      <c r="AD55" s="30">
        <v>0.418918918918919</v>
      </c>
      <c r="AE55" s="30">
        <v>0.544776119402985</v>
      </c>
      <c r="AF55" t="s" s="26"/>
      <c r="AG55" s="30">
        <v>0.591240875912409</v>
      </c>
      <c r="AH55" s="30">
        <v>0.27710843373494</v>
      </c>
    </row>
    <row r="56" ht="15" customHeight="1">
      <c r="A56" t="s" s="10">
        <v>771</v>
      </c>
      <c r="B56" t="s" s="10">
        <v>772</v>
      </c>
      <c r="C56" s="30">
        <v>0.287671232876712</v>
      </c>
      <c r="D56" s="30">
        <v>0.285714285714286</v>
      </c>
      <c r="E56" s="30">
        <v>0.220779220779221</v>
      </c>
      <c r="F56" s="30">
        <v>0.17910447761194</v>
      </c>
      <c r="G56" s="30">
        <v>0.2</v>
      </c>
      <c r="H56" s="30">
        <v>0.444444444444444</v>
      </c>
      <c r="I56" s="30">
        <v>0.481927710843373</v>
      </c>
      <c r="J56" s="30">
        <v>0.0454545454545455</v>
      </c>
      <c r="K56" s="30">
        <v>0.329545454545455</v>
      </c>
      <c r="L56" s="30">
        <v>0.315789473684211</v>
      </c>
      <c r="M56" s="30">
        <v>0.351648351648352</v>
      </c>
      <c r="N56" s="30">
        <v>0.23943661971831</v>
      </c>
      <c r="O56" s="30">
        <v>0.452631578947368</v>
      </c>
      <c r="P56" s="30">
        <v>0.552941176470588</v>
      </c>
      <c r="Q56" s="30">
        <v>0.606060606060606</v>
      </c>
      <c r="R56" s="30">
        <v>0.7125</v>
      </c>
      <c r="S56" s="30">
        <v>0.518181818181818</v>
      </c>
      <c r="T56" s="30">
        <v>0.696078431372549</v>
      </c>
      <c r="U56" s="30">
        <v>0.547826086956522</v>
      </c>
      <c r="V56" s="30">
        <v>0.66</v>
      </c>
      <c r="W56" s="30">
        <v>0.541666666666667</v>
      </c>
      <c r="X56" s="30">
        <v>0.611111111111111</v>
      </c>
      <c r="Y56" s="30">
        <v>0.5609756097560979</v>
      </c>
      <c r="Z56" s="30">
        <v>0.61</v>
      </c>
      <c r="AA56" s="30">
        <v>0.544</v>
      </c>
      <c r="AB56" s="30">
        <v>0.378378378378378</v>
      </c>
      <c r="AC56" s="30">
        <v>0.626984126984127</v>
      </c>
      <c r="AD56" s="30">
        <v>0.472972972972973</v>
      </c>
      <c r="AE56" s="30">
        <v>0.604477611940299</v>
      </c>
      <c r="AF56" s="30">
        <v>0.155172413793103</v>
      </c>
      <c r="AG56" s="30">
        <v>0.525547445255474</v>
      </c>
      <c r="AH56" s="30">
        <v>0.313253012048193</v>
      </c>
    </row>
    <row r="57" ht="15" customHeight="1">
      <c r="A57" t="s" s="10">
        <v>773</v>
      </c>
      <c r="B57" t="s" s="10">
        <v>774</v>
      </c>
      <c r="C57" s="30">
        <v>0.273972602739726</v>
      </c>
      <c r="D57" s="30">
        <v>0.317460317460317</v>
      </c>
      <c r="E57" s="30">
        <v>0.376623376623377</v>
      </c>
      <c r="F57" s="30">
        <v>0.462686567164179</v>
      </c>
      <c r="G57" s="30">
        <v>0.2625</v>
      </c>
      <c r="H57" s="30">
        <v>0.402777777777778</v>
      </c>
      <c r="I57" s="30">
        <v>0.44578313253012</v>
      </c>
      <c r="J57" t="s" s="26"/>
      <c r="K57" s="30">
        <v>0.306818181818182</v>
      </c>
      <c r="L57" s="30">
        <v>0.25</v>
      </c>
      <c r="M57" s="30">
        <v>0.296703296703297</v>
      </c>
      <c r="N57" s="30">
        <v>0.154929577464789</v>
      </c>
      <c r="O57" s="30">
        <v>0.473684210526316</v>
      </c>
      <c r="P57" s="30">
        <v>0.541176470588235</v>
      </c>
      <c r="Q57" s="30">
        <v>0.404040404040404</v>
      </c>
      <c r="R57" s="30">
        <v>0.3625</v>
      </c>
      <c r="S57" s="30">
        <v>0.381818181818182</v>
      </c>
      <c r="T57" s="30">
        <v>0.509803921568627</v>
      </c>
      <c r="U57" s="30">
        <v>0.365217391304348</v>
      </c>
      <c r="V57" s="30">
        <v>0.37</v>
      </c>
      <c r="W57" s="30">
        <v>0.433333333333333</v>
      </c>
      <c r="X57" s="30">
        <v>0.388888888888889</v>
      </c>
      <c r="Y57" s="30">
        <v>0.617886178861789</v>
      </c>
      <c r="Z57" s="30">
        <v>0.63</v>
      </c>
      <c r="AA57" s="30">
        <v>0.712</v>
      </c>
      <c r="AB57" s="30">
        <v>0.5540540540540539</v>
      </c>
      <c r="AC57" s="30">
        <v>0.722222222222222</v>
      </c>
      <c r="AD57" s="30">
        <v>0.581081081081081</v>
      </c>
      <c r="AE57" s="30">
        <v>0.701492537313433</v>
      </c>
      <c r="AF57" s="30">
        <v>0.448275862068966</v>
      </c>
      <c r="AG57" s="30">
        <v>0.678832116788321</v>
      </c>
      <c r="AH57" s="30">
        <v>0.626506024096386</v>
      </c>
    </row>
    <row r="58" ht="15" customHeight="1">
      <c r="A58" t="s" s="10">
        <v>775</v>
      </c>
      <c r="B58" t="s" s="10">
        <v>776</v>
      </c>
      <c r="C58" s="30">
        <v>0.26027397260274</v>
      </c>
      <c r="D58" s="30">
        <v>0.158730158730159</v>
      </c>
      <c r="E58" s="30">
        <v>0.298701298701299</v>
      </c>
      <c r="F58" s="30">
        <v>0.223880597014925</v>
      </c>
      <c r="G58" s="30">
        <v>0.35</v>
      </c>
      <c r="H58" s="30">
        <v>0.888888888888889</v>
      </c>
      <c r="I58" s="30">
        <v>0.746987951807229</v>
      </c>
      <c r="J58" s="30">
        <v>0.772727272727273</v>
      </c>
      <c r="K58" s="30">
        <v>0.5909090909090911</v>
      </c>
      <c r="L58" s="30">
        <v>0.8947368421052631</v>
      </c>
      <c r="M58" s="30">
        <v>0.604395604395604</v>
      </c>
      <c r="N58" s="30">
        <v>0.859154929577465</v>
      </c>
      <c r="O58" s="30">
        <v>0.505263157894737</v>
      </c>
      <c r="P58" s="30">
        <v>0.858823529411765</v>
      </c>
      <c r="Q58" s="30">
        <v>0.575757575757576</v>
      </c>
      <c r="R58" s="30">
        <v>0.8125</v>
      </c>
      <c r="S58" s="30">
        <v>0.427272727272727</v>
      </c>
      <c r="T58" s="30">
        <v>0.882352941176471</v>
      </c>
      <c r="U58" s="30">
        <v>0.6</v>
      </c>
      <c r="V58" s="30">
        <v>0.9399999999999999</v>
      </c>
      <c r="W58" s="30">
        <v>0.716666666666667</v>
      </c>
      <c r="X58" s="30">
        <v>0.977777777777778</v>
      </c>
      <c r="Y58" s="30">
        <v>0.75609756097561</v>
      </c>
      <c r="Z58" s="30">
        <v>0.98</v>
      </c>
      <c r="AA58" s="30">
        <v>0.832</v>
      </c>
      <c r="AB58" s="30">
        <v>0.959459459459459</v>
      </c>
      <c r="AC58" s="30">
        <v>0.80952380952381</v>
      </c>
      <c r="AD58" s="30">
        <v>0.905405405405405</v>
      </c>
      <c r="AE58" s="30">
        <v>0.82089552238806</v>
      </c>
      <c r="AF58" s="30">
        <v>0.862068965517241</v>
      </c>
      <c r="AG58" s="30">
        <v>0.613138686131387</v>
      </c>
      <c r="AH58" s="30">
        <v>0.518072289156627</v>
      </c>
    </row>
    <row r="59" ht="15" customHeight="1">
      <c r="A59" t="s" s="10">
        <v>777</v>
      </c>
      <c r="B59" t="s" s="10">
        <v>778</v>
      </c>
      <c r="C59" s="30">
        <v>0.246575342465753</v>
      </c>
      <c r="D59" s="30">
        <v>0.111111111111111</v>
      </c>
      <c r="E59" s="30">
        <v>0.25974025974026</v>
      </c>
      <c r="F59" s="30">
        <v>0.119402985074627</v>
      </c>
      <c r="G59" s="30">
        <v>0.3875</v>
      </c>
      <c r="H59" s="30">
        <v>0.347222222222222</v>
      </c>
      <c r="I59" s="30">
        <v>0.409638554216867</v>
      </c>
      <c r="J59" t="s" s="26"/>
      <c r="K59" s="30">
        <v>0.409090909090909</v>
      </c>
      <c r="L59" s="30">
        <v>0.368421052631579</v>
      </c>
      <c r="M59" s="30">
        <v>0.406593406593407</v>
      </c>
      <c r="N59" s="30">
        <v>0.211267605633803</v>
      </c>
      <c r="O59" s="30">
        <v>0.4</v>
      </c>
      <c r="P59" s="30">
        <v>0.282352941176471</v>
      </c>
      <c r="Q59" s="30">
        <v>0.292929292929293</v>
      </c>
      <c r="R59" s="30">
        <v>0.1625</v>
      </c>
      <c r="S59" s="30">
        <v>0.545454545454545</v>
      </c>
      <c r="T59" s="30">
        <v>0.705882352941176</v>
      </c>
      <c r="U59" s="30">
        <v>0.408695652173913</v>
      </c>
      <c r="V59" s="30">
        <v>0.41</v>
      </c>
      <c r="W59" s="30">
        <v>0.291666666666667</v>
      </c>
      <c r="X59" s="30">
        <v>0.06666666666666669</v>
      </c>
      <c r="Y59" s="30">
        <v>0.186991869918699</v>
      </c>
      <c r="Z59" t="s" s="26"/>
      <c r="AA59" s="30">
        <v>0.296</v>
      </c>
      <c r="AB59" t="s" s="26"/>
      <c r="AC59" s="30">
        <v>0.206349206349206</v>
      </c>
      <c r="AD59" t="s" s="26"/>
      <c r="AE59" s="30">
        <v>0.238805970149254</v>
      </c>
      <c r="AF59" t="s" s="26"/>
      <c r="AG59" s="30">
        <v>0.226277372262774</v>
      </c>
      <c r="AH59" t="s" s="26"/>
    </row>
    <row r="60" ht="15" customHeight="1">
      <c r="A60" t="s" s="10">
        <v>779</v>
      </c>
      <c r="B60" t="s" s="10">
        <v>780</v>
      </c>
      <c r="C60" s="30">
        <v>0.232876712328767</v>
      </c>
      <c r="D60" s="30">
        <v>0.206349206349206</v>
      </c>
      <c r="E60" s="30">
        <v>0.272727272727273</v>
      </c>
      <c r="F60" s="30">
        <v>0.373134328358209</v>
      </c>
      <c r="G60" s="30">
        <v>0.3125</v>
      </c>
      <c r="H60" s="30">
        <v>0.152777777777778</v>
      </c>
      <c r="I60" s="30">
        <v>0.433734939759036</v>
      </c>
      <c r="J60" t="s" s="26"/>
      <c r="K60" s="30">
        <v>0.193181818181818</v>
      </c>
      <c r="L60" s="30">
        <v>0.118421052631579</v>
      </c>
      <c r="M60" s="30">
        <v>0.208791208791209</v>
      </c>
      <c r="N60" t="s" s="26"/>
      <c r="O60" s="30">
        <v>0.210526315789474</v>
      </c>
      <c r="P60" s="30">
        <v>0.152941176470588</v>
      </c>
      <c r="Q60" s="30">
        <v>0.252525252525253</v>
      </c>
      <c r="R60" s="30">
        <v>0.08749999999999999</v>
      </c>
      <c r="S60" s="30">
        <v>0.218181818181818</v>
      </c>
      <c r="T60" s="30">
        <v>0.303921568627451</v>
      </c>
      <c r="U60" s="30">
        <v>0.226086956521739</v>
      </c>
      <c r="V60" s="30">
        <v>0.29</v>
      </c>
      <c r="W60" s="30">
        <v>0.266666666666667</v>
      </c>
      <c r="X60" s="30">
        <v>0.0333333333333333</v>
      </c>
      <c r="Y60" s="30">
        <v>0.219512195121951</v>
      </c>
      <c r="Z60" s="30">
        <v>0.1</v>
      </c>
      <c r="AA60" s="30">
        <v>0.272</v>
      </c>
      <c r="AB60" t="s" s="26"/>
      <c r="AC60" s="30">
        <v>0.261904761904762</v>
      </c>
      <c r="AD60" t="s" s="26"/>
      <c r="AE60" s="30">
        <v>0.298507462686567</v>
      </c>
      <c r="AF60" t="s" s="26"/>
      <c r="AG60" s="30">
        <v>0.248175182481752</v>
      </c>
      <c r="AH60" t="s" s="26"/>
    </row>
    <row r="61" ht="15" customHeight="1">
      <c r="A61" t="s" s="10">
        <v>781</v>
      </c>
      <c r="B61" t="s" s="10">
        <v>782</v>
      </c>
      <c r="C61" s="30">
        <v>0.219178082191781</v>
      </c>
      <c r="D61" s="30">
        <v>0.0317460317460317</v>
      </c>
      <c r="E61" s="30">
        <v>0.688311688311688</v>
      </c>
      <c r="F61" s="30">
        <v>0.402985074626866</v>
      </c>
      <c r="G61" s="30">
        <v>0.7125</v>
      </c>
      <c r="H61" s="30">
        <v>0.513888888888889</v>
      </c>
      <c r="I61" s="30">
        <v>0.9518072289156631</v>
      </c>
      <c r="J61" s="30">
        <v>0.863636363636364</v>
      </c>
      <c r="K61" s="30">
        <v>0.727272727272727</v>
      </c>
      <c r="L61" s="30">
        <v>0.736842105263158</v>
      </c>
      <c r="M61" s="30">
        <v>0.582417582417582</v>
      </c>
      <c r="N61" s="30">
        <v>0.535211267605634</v>
      </c>
      <c r="O61" s="30">
        <v>0.368421052631579</v>
      </c>
      <c r="P61" s="30">
        <v>0.258823529411765</v>
      </c>
      <c r="Q61" s="30">
        <v>0.545454545454545</v>
      </c>
      <c r="R61" s="30">
        <v>0.425</v>
      </c>
      <c r="S61" s="30">
        <v>0.281818181818182</v>
      </c>
      <c r="T61" s="30">
        <v>0.274509803921569</v>
      </c>
      <c r="U61" s="30">
        <v>0.28695652173913</v>
      </c>
      <c r="V61" s="30">
        <v>0.23</v>
      </c>
      <c r="W61" s="30">
        <v>0.3</v>
      </c>
      <c r="X61" s="30">
        <v>0.111111111111111</v>
      </c>
      <c r="Y61" s="30">
        <v>0.203252032520325</v>
      </c>
      <c r="Z61" s="30">
        <v>0.02</v>
      </c>
      <c r="AA61" s="30">
        <v>0.384</v>
      </c>
      <c r="AB61" t="s" s="26"/>
      <c r="AC61" s="30">
        <v>0.277777777777778</v>
      </c>
      <c r="AD61" t="s" s="26"/>
      <c r="AE61" s="30">
        <v>0.328358208955224</v>
      </c>
      <c r="AF61" t="s" s="26"/>
      <c r="AG61" s="30">
        <v>0.145985401459854</v>
      </c>
      <c r="AH61" t="s" s="26"/>
    </row>
    <row r="62" ht="15" customHeight="1">
      <c r="A62" t="s" s="10">
        <v>783</v>
      </c>
      <c r="B62" t="s" s="10">
        <v>784</v>
      </c>
      <c r="C62" s="30">
        <v>0.205479452054795</v>
      </c>
      <c r="D62" s="30">
        <v>0.126984126984127</v>
      </c>
      <c r="E62" s="30">
        <v>0.194805194805195</v>
      </c>
      <c r="F62" s="30">
        <v>0.104477611940299</v>
      </c>
      <c r="G62" s="30">
        <v>0.225</v>
      </c>
      <c r="H62" s="30">
        <v>0.166666666666667</v>
      </c>
      <c r="I62" s="30">
        <v>0.313253012048193</v>
      </c>
      <c r="J62" t="s" s="26"/>
      <c r="K62" s="30">
        <v>0.181818181818182</v>
      </c>
      <c r="L62" s="30">
        <v>0.0394736842105263</v>
      </c>
      <c r="M62" s="30">
        <v>0.164835164835165</v>
      </c>
      <c r="N62" t="s" s="26"/>
      <c r="O62" s="30">
        <v>0.178947368421053</v>
      </c>
      <c r="P62" s="30">
        <v>0.0823529411764706</v>
      </c>
      <c r="Q62" s="30">
        <v>0.181818181818182</v>
      </c>
      <c r="R62" t="s" s="26"/>
      <c r="S62" s="30">
        <v>0.272727272727273</v>
      </c>
      <c r="T62" s="30">
        <v>0.284313725490196</v>
      </c>
      <c r="U62" s="30">
        <v>0.347826086956522</v>
      </c>
      <c r="V62" s="30">
        <v>0.3</v>
      </c>
      <c r="W62" s="30">
        <v>0.458333333333333</v>
      </c>
      <c r="X62" s="30">
        <v>0.433333333333333</v>
      </c>
      <c r="Y62" s="30">
        <v>0.609756097560976</v>
      </c>
      <c r="Z62" s="30">
        <v>0.65</v>
      </c>
      <c r="AA62" s="30">
        <v>0.72</v>
      </c>
      <c r="AB62" s="30">
        <v>0.567567567567568</v>
      </c>
      <c r="AC62" s="30">
        <v>0.611111111111111</v>
      </c>
      <c r="AD62" s="30">
        <v>0.445945945945946</v>
      </c>
      <c r="AE62" s="30">
        <v>0.522388059701493</v>
      </c>
      <c r="AF62" t="s" s="26"/>
      <c r="AG62" s="30">
        <v>0.445255474452555</v>
      </c>
      <c r="AH62" s="30">
        <v>0.156626506024096</v>
      </c>
    </row>
    <row r="63" ht="15" customHeight="1">
      <c r="A63" t="s" s="10">
        <v>785</v>
      </c>
      <c r="B63" t="s" s="10">
        <v>786</v>
      </c>
      <c r="C63" s="30">
        <v>0.191780821917808</v>
      </c>
      <c r="D63" s="30">
        <v>0.19047619047619</v>
      </c>
      <c r="E63" s="30">
        <v>0.155844155844156</v>
      </c>
      <c r="F63" s="30">
        <v>0.0746268656716418</v>
      </c>
      <c r="G63" s="30">
        <v>0.1875</v>
      </c>
      <c r="H63" s="30">
        <v>0.125</v>
      </c>
      <c r="I63" s="30">
        <v>0.469879518072289</v>
      </c>
      <c r="J63" t="s" s="26"/>
      <c r="K63" s="30">
        <v>0.261363636363636</v>
      </c>
      <c r="L63" s="30">
        <v>0.486842105263158</v>
      </c>
      <c r="M63" s="30">
        <v>0.263736263736264</v>
      </c>
      <c r="N63" s="30">
        <v>0.0985915492957746</v>
      </c>
      <c r="O63" s="30">
        <v>0.252631578947368</v>
      </c>
      <c r="P63" s="30">
        <v>0.470588235294118</v>
      </c>
      <c r="Q63" s="30">
        <v>0.171717171717172</v>
      </c>
      <c r="R63" t="s" s="26"/>
      <c r="S63" s="30">
        <v>0.2</v>
      </c>
      <c r="T63" s="30">
        <v>0.264705882352941</v>
      </c>
      <c r="U63" s="30">
        <v>0.243478260869565</v>
      </c>
      <c r="V63" s="30">
        <v>0.35</v>
      </c>
      <c r="W63" s="30">
        <v>0.158333333333333</v>
      </c>
      <c r="X63" t="s" s="26"/>
      <c r="Y63" s="30">
        <v>0.121951219512195</v>
      </c>
      <c r="Z63" t="s" s="26"/>
      <c r="AA63" s="30">
        <v>0.256</v>
      </c>
      <c r="AB63" t="s" s="26"/>
      <c r="AC63" s="30">
        <v>0.285714285714286</v>
      </c>
      <c r="AD63" t="s" s="26"/>
      <c r="AE63" s="30">
        <v>0.305970149253731</v>
      </c>
      <c r="AF63" t="s" s="26"/>
      <c r="AG63" s="30">
        <v>0.204379562043796</v>
      </c>
      <c r="AH63" t="s" s="26"/>
    </row>
    <row r="64" ht="15" customHeight="1">
      <c r="A64" t="s" s="10">
        <v>787</v>
      </c>
      <c r="B64" t="s" s="10">
        <v>788</v>
      </c>
      <c r="C64" s="30">
        <v>0.178082191780822</v>
      </c>
      <c r="D64" s="30">
        <v>0.0793650793650794</v>
      </c>
      <c r="E64" s="30">
        <v>0.168831168831169</v>
      </c>
      <c r="F64" s="30">
        <v>0.0597014925373134</v>
      </c>
      <c r="G64" s="30">
        <v>0.125</v>
      </c>
      <c r="H64" s="30">
        <v>0.111111111111111</v>
      </c>
      <c r="I64" s="30">
        <v>0.228915662650602</v>
      </c>
      <c r="J64" t="s" s="26"/>
      <c r="K64" s="30">
        <v>0.170454545454545</v>
      </c>
      <c r="L64" s="30">
        <v>0.06578947368421049</v>
      </c>
      <c r="M64" s="30">
        <v>0.197802197802198</v>
      </c>
      <c r="N64" t="s" s="26"/>
      <c r="O64" s="30">
        <v>0.189473684210526</v>
      </c>
      <c r="P64" s="30">
        <v>0.117647058823529</v>
      </c>
      <c r="Q64" s="30">
        <v>0.242424242424242</v>
      </c>
      <c r="R64" s="30">
        <v>0.0625</v>
      </c>
      <c r="S64" s="30">
        <v>0.127272727272727</v>
      </c>
      <c r="T64" s="30">
        <v>0.127450980392157</v>
      </c>
      <c r="U64" s="30">
        <v>0.165217391304348</v>
      </c>
      <c r="V64" s="30">
        <v>0.06</v>
      </c>
      <c r="W64" s="30">
        <v>0.383333333333333</v>
      </c>
      <c r="X64" s="30">
        <v>0.322222222222222</v>
      </c>
      <c r="Y64" s="30">
        <v>0.51219512195122</v>
      </c>
      <c r="Z64" s="30">
        <v>0.67</v>
      </c>
      <c r="AA64" s="30">
        <v>0.656</v>
      </c>
      <c r="AB64" s="30">
        <v>0.621621621621622</v>
      </c>
      <c r="AC64" s="30">
        <v>0.674603174603175</v>
      </c>
      <c r="AD64" s="30">
        <v>0.675675675675676</v>
      </c>
      <c r="AE64" s="30">
        <v>0.656716417910448</v>
      </c>
      <c r="AF64" s="30">
        <v>0.258620689655172</v>
      </c>
      <c r="AG64" s="30">
        <v>0.45985401459854</v>
      </c>
      <c r="AH64" s="30">
        <v>0.265060240963855</v>
      </c>
    </row>
    <row r="65" ht="15" customHeight="1">
      <c r="A65" t="s" s="10">
        <v>789</v>
      </c>
      <c r="B65" t="s" s="10">
        <v>790</v>
      </c>
      <c r="C65" s="30">
        <v>0.164383561643836</v>
      </c>
      <c r="D65" s="30">
        <v>0.0634920634920635</v>
      </c>
      <c r="E65" s="30">
        <v>0.181818181818182</v>
      </c>
      <c r="F65" s="30">
        <v>0.134328358208955</v>
      </c>
      <c r="G65" s="30">
        <v>0.15</v>
      </c>
      <c r="H65" s="30">
        <v>0.388888888888889</v>
      </c>
      <c r="I65" s="30">
        <v>0.602409638554217</v>
      </c>
      <c r="J65" s="30">
        <v>0.545454545454545</v>
      </c>
      <c r="K65" s="30">
        <v>0.272727272727273</v>
      </c>
      <c r="L65" s="30">
        <v>0.526315789473684</v>
      </c>
      <c r="M65" s="30">
        <v>0.461538461538462</v>
      </c>
      <c r="N65" s="30">
        <v>0.591549295774648</v>
      </c>
      <c r="O65" s="30">
        <v>0.315789473684211</v>
      </c>
      <c r="P65" s="30">
        <v>0.717647058823529</v>
      </c>
      <c r="Q65" s="30">
        <v>0.535353535353535</v>
      </c>
      <c r="R65" s="30">
        <v>0.825</v>
      </c>
      <c r="S65" s="30">
        <v>0.3</v>
      </c>
      <c r="T65" s="30">
        <v>0.823529411764706</v>
      </c>
      <c r="U65" s="30">
        <v>0.382608695652174</v>
      </c>
      <c r="V65" s="30">
        <v>0.72</v>
      </c>
      <c r="W65" s="30">
        <v>0.441666666666667</v>
      </c>
      <c r="X65" s="30">
        <v>0.666666666666667</v>
      </c>
      <c r="Y65" s="30">
        <v>0.292682926829268</v>
      </c>
      <c r="Z65" s="30">
        <v>0.43</v>
      </c>
      <c r="AA65" s="30">
        <v>0.288</v>
      </c>
      <c r="AB65" t="s" s="26"/>
      <c r="AC65" s="30">
        <v>0.26984126984127</v>
      </c>
      <c r="AD65" t="s" s="26"/>
      <c r="AE65" s="30">
        <v>0.343283582089552</v>
      </c>
      <c r="AF65" t="s" s="26"/>
      <c r="AG65" s="30">
        <v>0.138686131386861</v>
      </c>
      <c r="AH65" t="s" s="26"/>
    </row>
    <row r="66" ht="15" customHeight="1">
      <c r="A66" t="s" s="10">
        <v>791</v>
      </c>
      <c r="B66" t="s" s="10">
        <v>792</v>
      </c>
      <c r="C66" s="30">
        <v>0.150684931506849</v>
      </c>
      <c r="D66" s="30">
        <v>0.0158730158730159</v>
      </c>
      <c r="E66" s="30">
        <v>0.116883116883117</v>
      </c>
      <c r="F66" t="s" s="26"/>
      <c r="G66" s="30">
        <v>0.4875</v>
      </c>
      <c r="H66" s="30">
        <v>0.361111111111111</v>
      </c>
      <c r="I66" s="30">
        <v>0.240963855421687</v>
      </c>
      <c r="J66" t="s" s="26"/>
      <c r="K66" s="30">
        <v>0.511363636363636</v>
      </c>
      <c r="L66" s="30">
        <v>0.210526315789474</v>
      </c>
      <c r="M66" s="30">
        <v>0.681318681318681</v>
      </c>
      <c r="N66" s="30">
        <v>0.507042253521127</v>
      </c>
      <c r="O66" s="30">
        <v>0.6631578947368419</v>
      </c>
      <c r="P66" s="30">
        <v>0.435294117647059</v>
      </c>
      <c r="Q66" s="30">
        <v>0.626262626262626</v>
      </c>
      <c r="R66" s="30">
        <v>0.4</v>
      </c>
      <c r="S66" s="30">
        <v>0.790909090909091</v>
      </c>
      <c r="T66" s="30">
        <v>0.617647058823529</v>
      </c>
      <c r="U66" s="30">
        <v>0.695652173913043</v>
      </c>
      <c r="V66" s="30">
        <v>0.47</v>
      </c>
      <c r="W66" s="30">
        <v>0.675</v>
      </c>
      <c r="X66" s="30">
        <v>0.4</v>
      </c>
      <c r="Y66" s="30">
        <v>0.691056910569106</v>
      </c>
      <c r="Z66" s="30">
        <v>0.48</v>
      </c>
      <c r="AA66" s="30">
        <v>0.496</v>
      </c>
      <c r="AB66" s="30">
        <v>0.0945945945945946</v>
      </c>
      <c r="AC66" s="30">
        <v>0.341269841269841</v>
      </c>
      <c r="AD66" t="s" s="26"/>
      <c r="AE66" s="30">
        <v>0.186567164179104</v>
      </c>
      <c r="AF66" t="s" s="26"/>
      <c r="AG66" s="30">
        <v>0.197080291970803</v>
      </c>
      <c r="AH66" t="s" s="26"/>
    </row>
    <row r="67" ht="15" customHeight="1">
      <c r="A67" t="s" s="10">
        <v>793</v>
      </c>
      <c r="B67" t="s" s="10">
        <v>794</v>
      </c>
      <c r="C67" s="30">
        <v>0.136986301369863</v>
      </c>
      <c r="D67" t="s" s="26"/>
      <c r="E67" s="30">
        <v>0.07792207792207791</v>
      </c>
      <c r="F67" t="s" s="26"/>
      <c r="G67" s="30">
        <v>0.08749999999999999</v>
      </c>
      <c r="H67" s="30">
        <v>0.0416666666666667</v>
      </c>
      <c r="I67" s="30">
        <v>0.108433734939759</v>
      </c>
      <c r="J67" t="s" s="26"/>
      <c r="K67" s="30">
        <v>0.0681818181818182</v>
      </c>
      <c r="L67" t="s" s="26"/>
      <c r="M67" s="30">
        <v>0.08791208791208791</v>
      </c>
      <c r="N67" t="s" s="26"/>
      <c r="O67" s="30">
        <v>0.157894736842105</v>
      </c>
      <c r="P67" s="30">
        <v>0.0588235294117647</v>
      </c>
      <c r="Q67" s="30">
        <v>0.0606060606060606</v>
      </c>
      <c r="R67" t="s" s="26"/>
      <c r="S67" s="30">
        <v>0.0818181818181818</v>
      </c>
      <c r="T67" s="30">
        <v>0.009803921568627451</v>
      </c>
      <c r="U67" s="30">
        <v>0.0434782608695652</v>
      </c>
      <c r="V67" t="s" s="26"/>
      <c r="W67" s="30">
        <v>0.06666666666666669</v>
      </c>
      <c r="X67" t="s" s="26"/>
      <c r="Y67" s="30">
        <v>0.048780487804878</v>
      </c>
      <c r="Z67" t="s" s="26"/>
      <c r="AA67" s="30">
        <v>0.12</v>
      </c>
      <c r="AB67" t="s" s="26"/>
      <c r="AC67" s="30">
        <v>0.0793650793650794</v>
      </c>
      <c r="AD67" t="s" s="26"/>
      <c r="AE67" s="30">
        <v>0.126865671641791</v>
      </c>
      <c r="AF67" t="s" s="26"/>
      <c r="AG67" s="30">
        <v>0.160583941605839</v>
      </c>
      <c r="AH67" t="s" s="26"/>
    </row>
    <row r="68" ht="15" customHeight="1">
      <c r="A68" t="s" s="10">
        <v>795</v>
      </c>
      <c r="B68" t="s" s="10">
        <v>796</v>
      </c>
      <c r="C68" s="30">
        <v>0.123287671232877</v>
      </c>
      <c r="D68" t="s" s="26"/>
      <c r="E68" s="30">
        <v>0.12987012987013</v>
      </c>
      <c r="F68" t="s" s="26"/>
      <c r="G68" s="30">
        <v>0.1375</v>
      </c>
      <c r="H68" s="30">
        <v>0.763888888888889</v>
      </c>
      <c r="I68" s="30">
        <v>0.771084337349398</v>
      </c>
      <c r="J68" s="30">
        <v>0.931818181818182</v>
      </c>
      <c r="K68" s="30">
        <v>0.465909090909091</v>
      </c>
      <c r="L68" s="30">
        <v>0.815789473684211</v>
      </c>
      <c r="M68" s="30">
        <v>0.571428571428571</v>
      </c>
      <c r="N68" s="30">
        <v>0.830985915492958</v>
      </c>
      <c r="O68" s="30">
        <v>0.421052631578947</v>
      </c>
      <c r="P68" s="30">
        <v>0.823529411764706</v>
      </c>
      <c r="Q68" s="30">
        <v>0.595959595959596</v>
      </c>
      <c r="R68" s="30">
        <v>0.9125</v>
      </c>
      <c r="S68" s="30">
        <v>0.418181818181818</v>
      </c>
      <c r="T68" s="30">
        <v>0.852941176470588</v>
      </c>
      <c r="U68" s="30">
        <v>0.452173913043478</v>
      </c>
      <c r="V68" s="30">
        <v>0.73</v>
      </c>
      <c r="W68" s="30">
        <v>0.45</v>
      </c>
      <c r="X68" s="30">
        <v>0.533333333333333</v>
      </c>
      <c r="Y68" s="30">
        <v>0.552845528455285</v>
      </c>
      <c r="Z68" s="30">
        <v>0.71</v>
      </c>
      <c r="AA68" s="30">
        <v>0.68</v>
      </c>
      <c r="AB68" s="30">
        <v>0.635135135135135</v>
      </c>
      <c r="AC68" s="30">
        <v>0.7063492063492059</v>
      </c>
      <c r="AD68" s="30">
        <v>0.6621621621621619</v>
      </c>
      <c r="AE68" s="30">
        <v>0.761194029850746</v>
      </c>
      <c r="AF68" s="30">
        <v>0.689655172413793</v>
      </c>
      <c r="AG68" s="30">
        <v>0.62043795620438</v>
      </c>
      <c r="AH68" s="30">
        <v>0.457831325301205</v>
      </c>
    </row>
    <row r="69" ht="15" customHeight="1">
      <c r="A69" t="s" s="10">
        <v>797</v>
      </c>
      <c r="B69" t="s" s="10">
        <v>798</v>
      </c>
      <c r="C69" s="30">
        <v>0.10958904109589</v>
      </c>
      <c r="D69" t="s" s="26"/>
      <c r="E69" s="30">
        <v>0.0649350649350649</v>
      </c>
      <c r="F69" t="s" s="26"/>
      <c r="G69" s="30">
        <v>0.1</v>
      </c>
      <c r="H69" s="30">
        <v>0.0277777777777778</v>
      </c>
      <c r="I69" s="30">
        <v>0.168674698795181</v>
      </c>
      <c r="J69" t="s" s="26"/>
      <c r="K69" s="30">
        <v>0.102272727272727</v>
      </c>
      <c r="L69" t="s" s="26"/>
      <c r="M69" s="30">
        <v>0.142857142857143</v>
      </c>
      <c r="N69" t="s" s="26"/>
      <c r="O69" s="30">
        <v>0.115789473684211</v>
      </c>
      <c r="P69" s="30">
        <v>0.0117647058823529</v>
      </c>
      <c r="Q69" s="30">
        <v>0.111111111111111</v>
      </c>
      <c r="R69" t="s" s="26"/>
      <c r="S69" s="30">
        <v>0.181818181818182</v>
      </c>
      <c r="T69" s="30">
        <v>0.137254901960784</v>
      </c>
      <c r="U69" s="30">
        <v>0.06956521739130429</v>
      </c>
      <c r="V69" t="s" s="26"/>
      <c r="W69" s="30">
        <v>0.075</v>
      </c>
      <c r="X69" t="s" s="26"/>
      <c r="Y69" s="30">
        <v>0.0894308943089431</v>
      </c>
      <c r="Z69" t="s" s="26"/>
      <c r="AA69" s="30">
        <v>0.16</v>
      </c>
      <c r="AB69" t="s" s="26"/>
      <c r="AC69" s="30">
        <v>0.19047619047619</v>
      </c>
      <c r="AD69" t="s" s="26"/>
      <c r="AE69" s="30">
        <v>0.253731343283582</v>
      </c>
      <c r="AF69" t="s" s="26"/>
      <c r="AG69" s="30">
        <v>0.240875912408759</v>
      </c>
      <c r="AH69" t="s" s="26"/>
    </row>
    <row r="70" ht="15" customHeight="1">
      <c r="A70" t="s" s="10">
        <v>799</v>
      </c>
      <c r="B70" t="s" s="10">
        <v>800</v>
      </c>
      <c r="C70" s="30">
        <v>0.0958904109589041</v>
      </c>
      <c r="D70" t="s" s="26"/>
      <c r="E70" s="30">
        <v>0.103896103896104</v>
      </c>
      <c r="F70" t="s" s="26"/>
      <c r="G70" s="30">
        <v>0.0375</v>
      </c>
      <c r="H70" t="s" s="26"/>
      <c r="I70" s="30">
        <v>0.120481927710843</v>
      </c>
      <c r="J70" t="s" s="26"/>
      <c r="K70" s="30">
        <v>0.136363636363636</v>
      </c>
      <c r="L70" t="s" s="26"/>
      <c r="M70" s="30">
        <v>0.06593406593406589</v>
      </c>
      <c r="N70" t="s" s="26"/>
      <c r="O70" s="30">
        <v>0.0526315789473684</v>
      </c>
      <c r="P70" t="s" s="26"/>
      <c r="Q70" s="30">
        <v>0.0404040404040404</v>
      </c>
      <c r="R70" t="s" s="26"/>
      <c r="S70" s="30">
        <v>0.0272727272727273</v>
      </c>
      <c r="T70" t="s" s="26"/>
      <c r="U70" s="30">
        <v>0.0173913043478261</v>
      </c>
      <c r="V70" t="s" s="26"/>
      <c r="W70" s="30">
        <v>0.0166666666666667</v>
      </c>
      <c r="X70" t="s" s="26"/>
      <c r="Y70" s="30">
        <v>0.016260162601626</v>
      </c>
      <c r="Z70" t="s" s="26"/>
      <c r="AA70" s="30">
        <v>0.048</v>
      </c>
      <c r="AB70" t="s" s="26"/>
      <c r="AC70" s="30">
        <v>0.0476190476190476</v>
      </c>
      <c r="AD70" t="s" s="26"/>
      <c r="AE70" s="30">
        <v>0.194029850746269</v>
      </c>
      <c r="AF70" t="s" s="26"/>
      <c r="AG70" s="30">
        <v>0.0875912408759124</v>
      </c>
      <c r="AH70" t="s" s="26"/>
    </row>
    <row r="71" ht="15" customHeight="1">
      <c r="A71" t="s" s="10">
        <v>801</v>
      </c>
      <c r="B71" t="s" s="10">
        <v>802</v>
      </c>
      <c r="C71" s="30">
        <v>0.0821917808219178</v>
      </c>
      <c r="D71" t="s" s="26"/>
      <c r="E71" s="30">
        <v>0.0909090909090909</v>
      </c>
      <c r="F71" t="s" s="26"/>
      <c r="G71" s="30">
        <v>0.1125</v>
      </c>
      <c r="H71" t="s" s="26"/>
      <c r="I71" s="30">
        <v>0.144578313253012</v>
      </c>
      <c r="J71" t="s" s="26"/>
      <c r="K71" s="30">
        <v>0.113636363636364</v>
      </c>
      <c r="L71" t="s" s="26"/>
      <c r="M71" s="30">
        <v>0.120879120879121</v>
      </c>
      <c r="N71" t="s" s="26"/>
      <c r="O71" s="30">
        <v>0.105263157894737</v>
      </c>
      <c r="P71" t="s" s="26"/>
      <c r="Q71" s="30">
        <v>0.151515151515152</v>
      </c>
      <c r="R71" t="s" s="26"/>
      <c r="S71" s="30">
        <v>0.0909090909090909</v>
      </c>
      <c r="T71" s="30">
        <v>0.0196078431372549</v>
      </c>
      <c r="U71" s="30">
        <v>0.156521739130435</v>
      </c>
      <c r="V71" s="30">
        <v>0.03</v>
      </c>
      <c r="W71" s="30">
        <v>0.283333333333333</v>
      </c>
      <c r="X71" s="30">
        <v>0.0444444444444444</v>
      </c>
      <c r="Y71" s="30">
        <v>0.357723577235772</v>
      </c>
      <c r="Z71" s="30">
        <v>0.24</v>
      </c>
      <c r="AA71" s="30">
        <v>0.32</v>
      </c>
      <c r="AB71" t="s" s="26"/>
      <c r="AC71" s="30">
        <v>0.365079365079365</v>
      </c>
      <c r="AD71" t="s" s="26"/>
      <c r="AE71" s="30">
        <v>0.388059701492537</v>
      </c>
      <c r="AF71" t="s" s="26"/>
      <c r="AG71" s="30">
        <v>0.547445255474453</v>
      </c>
      <c r="AH71" s="30">
        <v>0.301204819277108</v>
      </c>
    </row>
    <row r="72" ht="15" customHeight="1">
      <c r="A72" t="s" s="10">
        <v>803</v>
      </c>
      <c r="B72" t="s" s="10">
        <v>804</v>
      </c>
      <c r="C72" s="30">
        <v>0.0684931506849315</v>
      </c>
      <c r="D72" t="s" s="26"/>
      <c r="E72" s="30">
        <v>0.0519480519480519</v>
      </c>
      <c r="F72" t="s" s="26"/>
      <c r="G72" s="30">
        <v>0.0625</v>
      </c>
      <c r="H72" t="s" s="26"/>
      <c r="I72" s="30">
        <v>0.0963855421686747</v>
      </c>
      <c r="J72" t="s" s="26"/>
      <c r="K72" s="30">
        <v>0.0909090909090909</v>
      </c>
      <c r="L72" t="s" s="26"/>
      <c r="M72" s="30">
        <v>0.0769230769230769</v>
      </c>
      <c r="N72" t="s" s="26"/>
      <c r="O72" s="30">
        <v>0.0842105263157895</v>
      </c>
      <c r="P72" t="s" s="26"/>
      <c r="Q72" s="30">
        <v>0.0909090909090909</v>
      </c>
      <c r="R72" t="s" s="26"/>
      <c r="S72" s="30">
        <v>0.563636363636364</v>
      </c>
      <c r="T72" s="30">
        <v>0.362745098039216</v>
      </c>
      <c r="U72" s="30">
        <v>0.521739130434783</v>
      </c>
      <c r="V72" s="30">
        <v>0.4</v>
      </c>
      <c r="W72" s="30">
        <v>0.4</v>
      </c>
      <c r="X72" s="30">
        <v>0.2</v>
      </c>
      <c r="Y72" s="30">
        <v>0.48780487804878</v>
      </c>
      <c r="Z72" s="30">
        <v>0.5</v>
      </c>
      <c r="AA72" s="30">
        <v>0.424</v>
      </c>
      <c r="AB72" s="30">
        <v>0.0405405405405405</v>
      </c>
      <c r="AC72" s="30">
        <v>0.420634920634921</v>
      </c>
      <c r="AD72" s="30">
        <v>0.0135135135135135</v>
      </c>
      <c r="AE72" s="30">
        <v>0.492537313432836</v>
      </c>
      <c r="AF72" t="s" s="26"/>
      <c r="AG72" s="30">
        <v>0.306569343065693</v>
      </c>
      <c r="AH72" t="s" s="26"/>
    </row>
    <row r="73" ht="15" customHeight="1">
      <c r="A73" t="s" s="10">
        <v>805</v>
      </c>
      <c r="B73" t="s" s="10">
        <v>806</v>
      </c>
      <c r="C73" s="30">
        <v>0.0547945205479452</v>
      </c>
      <c r="D73" t="s" s="26"/>
      <c r="E73" s="30">
        <v>0.038961038961039</v>
      </c>
      <c r="F73" t="s" s="26"/>
      <c r="G73" s="30">
        <v>0.05</v>
      </c>
      <c r="H73" t="s" s="26"/>
      <c r="I73" s="30">
        <v>0.036144578313253</v>
      </c>
      <c r="J73" t="s" s="26"/>
      <c r="K73" s="30">
        <v>0.0227272727272727</v>
      </c>
      <c r="L73" t="s" s="26"/>
      <c r="M73" s="30">
        <v>0.010989010989011</v>
      </c>
      <c r="N73" t="s" s="26"/>
      <c r="O73" s="30">
        <v>0.0210526315789474</v>
      </c>
      <c r="P73" t="s" s="26"/>
      <c r="Q73" s="30">
        <v>0.0202020202020202</v>
      </c>
      <c r="R73" t="s" s="26"/>
      <c r="S73" s="30">
        <v>0.0181818181818182</v>
      </c>
      <c r="T73" t="s" s="26"/>
      <c r="U73" s="30">
        <v>0.0260869565217391</v>
      </c>
      <c r="V73" t="s" s="26"/>
      <c r="W73" s="30">
        <v>0.025</v>
      </c>
      <c r="X73" t="s" s="26"/>
      <c r="Y73" s="30">
        <v>0.032520325203252</v>
      </c>
      <c r="Z73" t="s" s="26"/>
      <c r="AA73" s="30">
        <v>0.056</v>
      </c>
      <c r="AB73" t="s" s="26"/>
      <c r="AC73" s="30">
        <v>0.0555555555555556</v>
      </c>
      <c r="AD73" t="s" s="26"/>
      <c r="AE73" s="30">
        <v>0.111940298507463</v>
      </c>
      <c r="AF73" t="s" s="26"/>
      <c r="AG73" s="30">
        <v>0.583941605839416</v>
      </c>
      <c r="AH73" s="30">
        <v>0.180722891566265</v>
      </c>
    </row>
    <row r="74" ht="15" customHeight="1">
      <c r="A74" t="s" s="10">
        <v>807</v>
      </c>
      <c r="B74" t="s" s="10">
        <v>808</v>
      </c>
      <c r="C74" s="30">
        <v>0.0410958904109589</v>
      </c>
      <c r="D74" t="s" s="26"/>
      <c r="E74" s="30">
        <v>0.207792207792208</v>
      </c>
      <c r="F74" s="30">
        <v>0.0298507462686567</v>
      </c>
      <c r="G74" s="30">
        <v>0.075</v>
      </c>
      <c r="H74" s="30">
        <v>0.208333333333333</v>
      </c>
      <c r="I74" s="30">
        <v>0.987951807228916</v>
      </c>
      <c r="J74" s="30">
        <v>0.522727272727273</v>
      </c>
      <c r="K74" s="30">
        <v>0.8409090909090911</v>
      </c>
      <c r="L74" s="30">
        <v>0.447368421052632</v>
      </c>
      <c r="M74" s="30">
        <v>0.945054945054945</v>
      </c>
      <c r="N74" s="30">
        <v>0.619718309859155</v>
      </c>
      <c r="O74" s="30">
        <v>0.936842105263158</v>
      </c>
      <c r="P74" s="30">
        <v>0.752941176470588</v>
      </c>
      <c r="Q74" s="30">
        <v>0.9696969696969699</v>
      </c>
      <c r="R74" s="30">
        <v>0.85</v>
      </c>
      <c r="S74" s="30">
        <v>0.863636363636364</v>
      </c>
      <c r="T74" s="30">
        <v>0.372549019607843</v>
      </c>
      <c r="U74" s="30">
        <v>0.88695652173913</v>
      </c>
      <c r="V74" s="30">
        <v>0.63</v>
      </c>
      <c r="W74" s="30">
        <v>0.875</v>
      </c>
      <c r="X74" s="30">
        <v>0.511111111111111</v>
      </c>
      <c r="Y74" s="30">
        <v>0.943089430894309</v>
      </c>
      <c r="Z74" s="30">
        <v>0.6</v>
      </c>
      <c r="AA74" s="30">
        <v>0.968</v>
      </c>
      <c r="AB74" s="30">
        <v>0.702702702702703</v>
      </c>
      <c r="AC74" s="30">
        <v>0.968253968253968</v>
      </c>
      <c r="AD74" s="30">
        <v>0.702702702702703</v>
      </c>
      <c r="AE74" s="30">
        <v>0.962686567164179</v>
      </c>
      <c r="AF74" s="30">
        <v>0.568965517241379</v>
      </c>
      <c r="AG74" s="30">
        <v>0.481751824817518</v>
      </c>
      <c r="AH74" s="30">
        <v>0.0963855421686747</v>
      </c>
    </row>
    <row r="75" ht="15" customHeight="1">
      <c r="A75" t="s" s="10">
        <v>809</v>
      </c>
      <c r="B75" t="s" s="10">
        <v>810</v>
      </c>
      <c r="C75" s="30">
        <v>0.0273972602739726</v>
      </c>
      <c r="D75" t="s" s="26"/>
      <c r="E75" s="30">
        <v>0.025974025974026</v>
      </c>
      <c r="F75" t="s" s="26"/>
      <c r="G75" s="30">
        <v>0.025</v>
      </c>
      <c r="H75" t="s" s="26"/>
      <c r="I75" s="30">
        <v>0.0240963855421687</v>
      </c>
      <c r="J75" t="s" s="26"/>
      <c r="K75" s="30">
        <v>0.0568181818181818</v>
      </c>
      <c r="L75" t="s" s="26"/>
      <c r="M75" s="30">
        <v>0.0549450549450549</v>
      </c>
      <c r="N75" t="s" s="26"/>
      <c r="O75" s="30">
        <v>0.0315789473684211</v>
      </c>
      <c r="P75" t="s" s="26"/>
      <c r="Q75" s="30">
        <v>0.202020202020202</v>
      </c>
      <c r="R75" s="30">
        <v>0.0125</v>
      </c>
      <c r="S75" s="30">
        <v>0.8</v>
      </c>
      <c r="T75" s="30">
        <v>0.156862745098039</v>
      </c>
      <c r="U75" s="30">
        <v>0.9217391304347829</v>
      </c>
      <c r="V75" s="30">
        <v>0.45</v>
      </c>
      <c r="W75" s="30">
        <v>0.783333333333333</v>
      </c>
      <c r="X75" s="30">
        <v>0.255555555555556</v>
      </c>
      <c r="Y75" s="30">
        <v>0.764227642276423</v>
      </c>
      <c r="Z75" s="30">
        <v>0.29</v>
      </c>
      <c r="AA75" s="30">
        <v>0.608</v>
      </c>
      <c r="AB75" s="30">
        <v>0.121621621621622</v>
      </c>
      <c r="AC75" s="30">
        <v>0.76984126984127</v>
      </c>
      <c r="AD75" s="30">
        <v>0.202702702702703</v>
      </c>
      <c r="AE75" s="30">
        <v>0.73134328358209</v>
      </c>
      <c r="AF75" s="30">
        <v>0.0862068965517241</v>
      </c>
      <c r="AG75" s="30">
        <v>0.970802919708029</v>
      </c>
      <c r="AH75" s="30">
        <v>0.72289156626506</v>
      </c>
    </row>
    <row r="76" ht="15" customHeight="1">
      <c r="A76" t="s" s="10">
        <v>811</v>
      </c>
      <c r="B76" t="s" s="10">
        <v>812</v>
      </c>
      <c r="C76" s="30">
        <v>0.0136986301369863</v>
      </c>
      <c r="D76" t="s" s="26"/>
      <c r="E76" s="30">
        <v>0.012987012987013</v>
      </c>
      <c r="F76" t="s" s="26"/>
      <c r="G76" s="30">
        <v>0.0125</v>
      </c>
      <c r="H76" t="s" s="26"/>
      <c r="I76" s="30">
        <v>0.0602409638554217</v>
      </c>
      <c r="J76" t="s" s="26"/>
      <c r="K76" s="30">
        <v>0.0340909090909091</v>
      </c>
      <c r="L76" t="s" s="26"/>
      <c r="M76" s="30">
        <v>0.043956043956044</v>
      </c>
      <c r="N76" t="s" s="26"/>
      <c r="O76" s="30">
        <v>0.06315789473684209</v>
      </c>
      <c r="P76" t="s" s="26"/>
      <c r="Q76" s="30">
        <v>0.323232323232323</v>
      </c>
      <c r="R76" s="30">
        <v>0.075</v>
      </c>
      <c r="S76" s="30">
        <v>0.727272727272727</v>
      </c>
      <c r="T76" s="30">
        <v>0.245098039215686</v>
      </c>
      <c r="U76" s="30">
        <v>0.678260869565217</v>
      </c>
      <c r="V76" s="30">
        <v>0.22</v>
      </c>
      <c r="W76" s="30">
        <v>0.35</v>
      </c>
      <c r="X76" s="30">
        <v>0.0555555555555556</v>
      </c>
      <c r="Y76" s="30">
        <v>0.0731707317073171</v>
      </c>
      <c r="Z76" t="s" s="26"/>
      <c r="AA76" s="30">
        <v>0.08799999999999999</v>
      </c>
      <c r="AB76" t="s" s="26"/>
      <c r="AC76" s="30">
        <v>0.150793650793651</v>
      </c>
      <c r="AD76" t="s" s="26"/>
      <c r="AE76" s="30">
        <v>0.082089552238806</v>
      </c>
      <c r="AF76" t="s" s="26"/>
      <c r="AG76" s="30">
        <v>0.124087591240876</v>
      </c>
      <c r="AH76" t="s" s="26"/>
    </row>
    <row r="77" ht="15" customHeight="1">
      <c r="A77" t="s" s="10">
        <v>813</v>
      </c>
      <c r="B77" t="s" s="10">
        <v>814</v>
      </c>
      <c r="C77" t="s" s="26"/>
      <c r="D77" t="s" s="26"/>
      <c r="E77" s="30">
        <v>0.987012987012987</v>
      </c>
      <c r="F77" s="30">
        <v>0.82089552238806</v>
      </c>
      <c r="G77" s="30">
        <v>0.8625</v>
      </c>
      <c r="H77" s="30">
        <v>0.930555555555556</v>
      </c>
      <c r="I77" s="30">
        <v>0.7349397590361449</v>
      </c>
      <c r="J77" s="30">
        <v>0.340909090909091</v>
      </c>
      <c r="K77" s="30">
        <v>0.943181818181818</v>
      </c>
      <c r="L77" s="30">
        <v>0.776315789473684</v>
      </c>
      <c r="M77" s="30">
        <v>0.956043956043956</v>
      </c>
      <c r="N77" s="30">
        <v>0.873239436619718</v>
      </c>
      <c r="O77" s="30">
        <v>0.947368421052632</v>
      </c>
      <c r="P77" s="30">
        <v>0.929411764705882</v>
      </c>
      <c r="Q77" s="30">
        <v>0.95959595959596</v>
      </c>
      <c r="R77" s="30">
        <v>0.875</v>
      </c>
      <c r="S77" s="30">
        <v>0.972727272727273</v>
      </c>
      <c r="T77" s="30">
        <v>0.970588235294118</v>
      </c>
      <c r="U77" s="30">
        <v>0.973913043478261</v>
      </c>
      <c r="V77" s="30">
        <v>0.93</v>
      </c>
      <c r="W77" s="30">
        <v>0.9833333333333329</v>
      </c>
      <c r="X77" s="30">
        <v>0.8</v>
      </c>
      <c r="Y77" s="30">
        <v>0.975609756097561</v>
      </c>
      <c r="Z77" s="30">
        <v>0.78</v>
      </c>
      <c r="AA77" s="30">
        <v>0.88</v>
      </c>
      <c r="AB77" s="30">
        <v>0.405405405405405</v>
      </c>
      <c r="AC77" s="30">
        <v>0.96031746031746</v>
      </c>
      <c r="AD77" s="30">
        <v>0.567567567567568</v>
      </c>
      <c r="AE77" s="30">
        <v>0.917910447761194</v>
      </c>
      <c r="AF77" s="30">
        <v>0.327586206896552</v>
      </c>
      <c r="AG77" s="30">
        <v>0.934306569343066</v>
      </c>
      <c r="AH77" s="30">
        <v>0.44578313253012</v>
      </c>
    </row>
    <row r="78" ht="15" customHeight="1">
      <c r="A78" t="s" s="10">
        <v>815</v>
      </c>
      <c r="B78" t="s" s="10">
        <v>816</v>
      </c>
      <c r="C78" t="s" s="26"/>
      <c r="D78" t="s" s="26"/>
      <c r="E78" s="30">
        <v>0.675324675324675</v>
      </c>
      <c r="F78" s="30">
        <v>0.925373134328358</v>
      </c>
      <c r="G78" s="30">
        <v>0.4625</v>
      </c>
      <c r="H78" s="30">
        <v>0.333333333333333</v>
      </c>
      <c r="I78" s="30">
        <v>0.192771084337349</v>
      </c>
      <c r="J78" t="s" s="26"/>
      <c r="K78" s="30">
        <v>0.545454545454545</v>
      </c>
      <c r="L78" s="30">
        <v>0.157894736842105</v>
      </c>
      <c r="M78" s="30">
        <v>0.747252747252747</v>
      </c>
      <c r="N78" s="30">
        <v>0.436619718309859</v>
      </c>
      <c r="O78" s="30">
        <v>0.757894736842105</v>
      </c>
      <c r="P78" s="30">
        <v>0.329411764705882</v>
      </c>
      <c r="Q78" s="30">
        <v>0.858585858585859</v>
      </c>
      <c r="R78" s="30">
        <v>0.625</v>
      </c>
      <c r="S78" s="30">
        <v>0.990909090909091</v>
      </c>
      <c r="T78" s="30">
        <v>0.656862745098039</v>
      </c>
      <c r="U78" s="30">
        <v>1</v>
      </c>
      <c r="V78" s="30">
        <v>0.8</v>
      </c>
      <c r="W78" s="30">
        <v>1</v>
      </c>
      <c r="X78" s="30">
        <v>0.7666666666666671</v>
      </c>
      <c r="Y78" s="30">
        <v>1</v>
      </c>
      <c r="Z78" s="30">
        <v>0.76</v>
      </c>
      <c r="AA78" s="30">
        <v>1</v>
      </c>
      <c r="AB78" s="30">
        <v>0.743243243243243</v>
      </c>
      <c r="AC78" s="30">
        <v>1</v>
      </c>
      <c r="AD78" s="30">
        <v>0.72972972972973</v>
      </c>
      <c r="AE78" s="30">
        <v>1</v>
      </c>
      <c r="AF78" s="30">
        <v>0.844827586206897</v>
      </c>
      <c r="AG78" s="30">
        <v>1</v>
      </c>
      <c r="AH78" s="30">
        <v>0.566265060240964</v>
      </c>
    </row>
    <row r="79" ht="15" customHeight="1">
      <c r="A79" t="s" s="10">
        <v>817</v>
      </c>
      <c r="B79" t="s" s="10">
        <v>818</v>
      </c>
      <c r="C79" t="s" s="26"/>
      <c r="D79" t="s" s="26"/>
      <c r="E79" s="30">
        <v>0.532467532467532</v>
      </c>
      <c r="F79" s="30">
        <v>0.626865671641791</v>
      </c>
      <c r="G79" s="30">
        <v>0.5875</v>
      </c>
      <c r="H79" s="30">
        <v>0.569444444444444</v>
      </c>
      <c r="I79" s="30">
        <v>0.253012048192771</v>
      </c>
      <c r="J79" t="s" s="26"/>
      <c r="K79" s="30">
        <v>0.522727272727273</v>
      </c>
      <c r="L79" s="30">
        <v>0.421052631578947</v>
      </c>
      <c r="M79" s="30">
        <v>0.56043956043956</v>
      </c>
      <c r="N79" s="30">
        <v>0.394366197183099</v>
      </c>
      <c r="O79" s="30">
        <v>0.684210526315789</v>
      </c>
      <c r="P79" s="30">
        <v>0.5647058823529409</v>
      </c>
      <c r="Q79" s="30">
        <v>0.616161616161616</v>
      </c>
      <c r="R79" s="30">
        <v>0.4875</v>
      </c>
      <c r="S79" s="30">
        <v>0.636363636363636</v>
      </c>
      <c r="T79" s="30">
        <v>0.5196078431372551</v>
      </c>
      <c r="U79" s="30">
        <v>0.608695652173913</v>
      </c>
      <c r="V79" s="30">
        <v>0.53</v>
      </c>
      <c r="W79" s="30">
        <v>0.633333333333333</v>
      </c>
      <c r="X79" s="30">
        <v>0.488888888888889</v>
      </c>
      <c r="Y79" s="30">
        <v>0.666666666666667</v>
      </c>
      <c r="Z79" s="30">
        <v>0.54</v>
      </c>
      <c r="AA79" s="30">
        <v>0.64</v>
      </c>
      <c r="AB79" s="30">
        <v>0.283783783783784</v>
      </c>
      <c r="AC79" s="30">
        <v>0.698412698412698</v>
      </c>
      <c r="AD79" s="30">
        <v>0.351351351351351</v>
      </c>
      <c r="AE79" s="30">
        <v>0.641791044776119</v>
      </c>
      <c r="AF79" s="30">
        <v>0.103448275862069</v>
      </c>
      <c r="AG79" s="30">
        <v>0.751824817518248</v>
      </c>
      <c r="AH79" s="30">
        <v>0.63855421686747</v>
      </c>
    </row>
    <row r="80" ht="15" customHeight="1">
      <c r="A80" t="s" s="10">
        <v>819</v>
      </c>
      <c r="B80" t="s" s="10">
        <v>820</v>
      </c>
      <c r="C80" t="s" s="26"/>
      <c r="D80" t="s" s="26"/>
      <c r="E80" s="30">
        <v>0.142857142857143</v>
      </c>
      <c r="F80" s="30">
        <v>0.0149253731343284</v>
      </c>
      <c r="G80" s="30">
        <v>0.25</v>
      </c>
      <c r="H80" s="30">
        <v>0.194444444444444</v>
      </c>
      <c r="I80" s="30">
        <v>0.795180722891566</v>
      </c>
      <c r="J80" s="30">
        <v>0.5909090909090911</v>
      </c>
      <c r="K80" s="30">
        <v>0.670454545454545</v>
      </c>
      <c r="L80" s="30">
        <v>0.684210526315789</v>
      </c>
      <c r="M80" s="30">
        <v>0.340659340659341</v>
      </c>
      <c r="N80" s="30">
        <v>0.169014084507042</v>
      </c>
      <c r="O80" s="30">
        <v>0.242105263157895</v>
      </c>
      <c r="P80" s="30">
        <v>0.141176470588235</v>
      </c>
      <c r="Q80" s="30">
        <v>0.161616161616162</v>
      </c>
      <c r="R80" t="s" s="26"/>
      <c r="S80" s="30">
        <v>0.236363636363636</v>
      </c>
      <c r="T80" s="30">
        <v>0.235294117647059</v>
      </c>
      <c r="U80" s="30">
        <v>0.356521739130435</v>
      </c>
      <c r="V80" s="30">
        <v>0.36</v>
      </c>
      <c r="W80" s="30">
        <v>0.308333333333333</v>
      </c>
      <c r="X80" s="30">
        <v>0.133333333333333</v>
      </c>
      <c r="Y80" s="30">
        <v>0.382113821138211</v>
      </c>
      <c r="Z80" s="30">
        <v>0.4</v>
      </c>
      <c r="AA80" s="30">
        <v>0.4</v>
      </c>
      <c r="AB80" t="s" s="26"/>
      <c r="AC80" s="30">
        <v>0.396825396825397</v>
      </c>
      <c r="AD80" t="s" s="26"/>
      <c r="AE80" s="30">
        <v>0.26865671641791</v>
      </c>
      <c r="AF80" t="s" s="26"/>
      <c r="AG80" s="30">
        <v>0.131386861313869</v>
      </c>
      <c r="AH80" t="s" s="26"/>
    </row>
    <row r="81" ht="15" customHeight="1">
      <c r="A81" t="s" s="10">
        <v>821</v>
      </c>
      <c r="B81" t="s" s="10">
        <v>822</v>
      </c>
      <c r="C81" t="s" s="26"/>
      <c r="D81" t="s" s="26"/>
      <c r="E81" t="s" s="26"/>
      <c r="F81" t="s" s="26"/>
      <c r="G81" s="30">
        <v>0.875</v>
      </c>
      <c r="H81" s="30">
        <v>0.916666666666667</v>
      </c>
      <c r="I81" s="30">
        <v>0.8915662650602409</v>
      </c>
      <c r="J81" s="30">
        <v>0.727272727272727</v>
      </c>
      <c r="K81" s="30">
        <v>0.818181818181818</v>
      </c>
      <c r="L81" s="30">
        <v>0.789473684210526</v>
      </c>
      <c r="M81" s="30">
        <v>0.758241758241758</v>
      </c>
      <c r="N81" s="30">
        <v>0.732394366197183</v>
      </c>
      <c r="O81" s="30">
        <v>0.8</v>
      </c>
      <c r="P81" s="30">
        <v>0.8117647058823531</v>
      </c>
      <c r="Q81" s="30">
        <v>0.797979797979798</v>
      </c>
      <c r="R81" s="30">
        <v>0.7375</v>
      </c>
      <c r="S81" s="30">
        <v>0.818181818181818</v>
      </c>
      <c r="T81" s="30">
        <v>0.784313725490196</v>
      </c>
      <c r="U81" s="30">
        <v>0.817391304347826</v>
      </c>
      <c r="V81" s="30">
        <v>0.82</v>
      </c>
      <c r="W81" s="30">
        <v>0.85</v>
      </c>
      <c r="X81" s="30">
        <v>0.711111111111111</v>
      </c>
      <c r="Y81" s="30">
        <v>0.699186991869919</v>
      </c>
      <c r="Z81" s="30">
        <v>0.55</v>
      </c>
      <c r="AA81" s="30">
        <v>0.76</v>
      </c>
      <c r="AB81" s="30">
        <v>0.486486486486486</v>
      </c>
      <c r="AC81" s="30">
        <v>0.873015873015873</v>
      </c>
      <c r="AD81" s="30">
        <v>0.594594594594595</v>
      </c>
      <c r="AE81" s="30">
        <v>0.791044776119403</v>
      </c>
      <c r="AF81" s="30">
        <v>0.396551724137931</v>
      </c>
      <c r="AG81" s="30">
        <v>0.722627737226277</v>
      </c>
      <c r="AH81" s="30">
        <v>0.349397590361446</v>
      </c>
    </row>
    <row r="82" ht="15" customHeight="1">
      <c r="A82" t="s" s="10">
        <v>823</v>
      </c>
      <c r="B82" t="s" s="10">
        <v>824</v>
      </c>
      <c r="C82" t="s" s="26"/>
      <c r="D82" t="s" s="26"/>
      <c r="E82" t="s" s="26"/>
      <c r="F82" t="s" s="26"/>
      <c r="G82" s="30">
        <v>0.575</v>
      </c>
      <c r="H82" s="30">
        <v>0.625</v>
      </c>
      <c r="I82" s="30">
        <v>0.72289156626506</v>
      </c>
      <c r="J82" s="30">
        <v>0.386363636363636</v>
      </c>
      <c r="K82" s="30">
        <v>0.886363636363636</v>
      </c>
      <c r="L82" s="30">
        <v>0.802631578947368</v>
      </c>
      <c r="M82" s="30">
        <v>0.824175824175824</v>
      </c>
      <c r="N82" s="30">
        <v>0.647887323943662</v>
      </c>
      <c r="O82" s="30">
        <v>0.852631578947368</v>
      </c>
      <c r="P82" s="30">
        <v>0.729411764705882</v>
      </c>
      <c r="Q82" s="30">
        <v>0.9090909090909089</v>
      </c>
      <c r="R82" s="30">
        <v>0.8375</v>
      </c>
      <c r="S82" s="30">
        <v>0.890909090909091</v>
      </c>
      <c r="T82" s="30">
        <v>0.843137254901961</v>
      </c>
      <c r="U82" s="30">
        <v>0.739130434782609</v>
      </c>
      <c r="V82" s="30">
        <v>0.58</v>
      </c>
      <c r="W82" s="30">
        <v>0.6416666666666671</v>
      </c>
      <c r="X82" s="30">
        <v>0.377777777777778</v>
      </c>
      <c r="Y82" s="30">
        <v>0.495934959349593</v>
      </c>
      <c r="Z82" s="30">
        <v>0.27</v>
      </c>
      <c r="AA82" s="30">
        <v>0.528</v>
      </c>
      <c r="AB82" s="30">
        <v>0.175675675675676</v>
      </c>
      <c r="AC82" s="30">
        <v>0.603174603174603</v>
      </c>
      <c r="AD82" s="30">
        <v>0.243243243243243</v>
      </c>
      <c r="AE82" s="30">
        <v>0.574626865671642</v>
      </c>
      <c r="AF82" s="30">
        <v>0.0172413793103448</v>
      </c>
      <c r="AG82" s="30">
        <v>0.54014598540146</v>
      </c>
      <c r="AH82" s="30">
        <v>0.168674698795181</v>
      </c>
    </row>
    <row r="83" ht="15" customHeight="1">
      <c r="A83" t="s" s="10">
        <v>825</v>
      </c>
      <c r="B83" t="s" s="10">
        <v>826</v>
      </c>
      <c r="C83" t="s" s="26"/>
      <c r="D83" t="s" s="26"/>
      <c r="E83" t="s" s="26"/>
      <c r="F83" t="s" s="26"/>
      <c r="G83" s="30">
        <v>0.3625</v>
      </c>
      <c r="H83" s="30">
        <v>0.236111111111111</v>
      </c>
      <c r="I83" s="30">
        <v>0.421686746987952</v>
      </c>
      <c r="J83" t="s" s="26"/>
      <c r="K83" s="30">
        <v>0.25</v>
      </c>
      <c r="L83" s="30">
        <v>0.144736842105263</v>
      </c>
      <c r="M83" s="30">
        <v>0.252747252747253</v>
      </c>
      <c r="N83" s="30">
        <v>0.0422535211267606</v>
      </c>
      <c r="O83" s="30">
        <v>0.305263157894737</v>
      </c>
      <c r="P83" s="30">
        <v>0.235294117647059</v>
      </c>
      <c r="Q83" s="30">
        <v>0.353535353535354</v>
      </c>
      <c r="R83" s="30">
        <v>0.2625</v>
      </c>
      <c r="S83" s="30">
        <v>0.254545454545455</v>
      </c>
      <c r="T83" s="30">
        <v>0.225490196078431</v>
      </c>
      <c r="U83" s="30">
        <v>0.339130434782609</v>
      </c>
      <c r="V83" s="30">
        <v>0.28</v>
      </c>
      <c r="W83" s="30">
        <v>0.25</v>
      </c>
      <c r="X83" t="s" s="26"/>
      <c r="Y83" s="30">
        <v>0.235772357723577</v>
      </c>
      <c r="Z83" s="30">
        <v>0.09</v>
      </c>
      <c r="AA83" s="30">
        <v>0.36</v>
      </c>
      <c r="AB83" t="s" s="26"/>
      <c r="AC83" s="30">
        <v>0.5</v>
      </c>
      <c r="AD83" s="30">
        <v>0.189189189189189</v>
      </c>
      <c r="AE83" s="30">
        <v>0.395522388059701</v>
      </c>
      <c r="AF83" t="s" s="26"/>
      <c r="AG83" s="30">
        <v>0.277372262773723</v>
      </c>
      <c r="AH83" t="s" s="26"/>
    </row>
    <row r="84" ht="15" customHeight="1">
      <c r="A84" t="s" s="10">
        <v>827</v>
      </c>
      <c r="B84" t="s" s="10">
        <v>828</v>
      </c>
      <c r="C84" t="s" s="26"/>
      <c r="D84" t="s" s="26"/>
      <c r="E84" t="s" s="26"/>
      <c r="F84" t="s" s="26"/>
      <c r="G84" t="s" s="26"/>
      <c r="H84" t="s" s="26"/>
      <c r="I84" s="30">
        <v>0.903614457831325</v>
      </c>
      <c r="J84" s="30">
        <v>0.795454545454545</v>
      </c>
      <c r="K84" s="30">
        <v>0.806818181818182</v>
      </c>
      <c r="L84" s="30">
        <v>0.828947368421053</v>
      </c>
      <c r="M84" s="30">
        <v>0.857142857142857</v>
      </c>
      <c r="N84" s="30">
        <v>0.887323943661972</v>
      </c>
      <c r="O84" s="30">
        <v>0.863157894736842</v>
      </c>
      <c r="P84" s="30">
        <v>0.9411764705882349</v>
      </c>
      <c r="Q84" s="30">
        <v>0.838383838383838</v>
      </c>
      <c r="R84" s="30">
        <v>0.925</v>
      </c>
      <c r="S84" s="30">
        <v>0.609090909090909</v>
      </c>
      <c r="T84" s="30">
        <v>0.607843137254902</v>
      </c>
      <c r="U84" s="30">
        <v>0.721739130434783</v>
      </c>
      <c r="V84" s="30">
        <v>0.77</v>
      </c>
      <c r="W84" s="30">
        <v>0.475</v>
      </c>
      <c r="X84" s="30">
        <v>0.366666666666667</v>
      </c>
      <c r="Y84" s="30">
        <v>0.422764227642276</v>
      </c>
      <c r="Z84" s="30">
        <v>0.42</v>
      </c>
      <c r="AA84" s="30">
        <v>0.736</v>
      </c>
      <c r="AB84" s="30">
        <v>0.540540540540541</v>
      </c>
      <c r="AC84" s="30">
        <v>0.738095238095238</v>
      </c>
      <c r="AD84" s="30">
        <v>0.540540540540541</v>
      </c>
      <c r="AE84" s="30">
        <v>0.723880597014925</v>
      </c>
      <c r="AF84" s="30">
        <v>0.379310344827586</v>
      </c>
      <c r="AG84" s="30">
        <v>0.18978102189781</v>
      </c>
      <c r="AH84" t="s" s="26"/>
    </row>
    <row r="85" ht="15" customHeight="1">
      <c r="A85" t="s" s="10">
        <v>829</v>
      </c>
      <c r="B85" t="s" s="10">
        <v>830</v>
      </c>
      <c r="C85" t="s" s="26"/>
      <c r="D85" t="s" s="26"/>
      <c r="E85" t="s" s="26"/>
      <c r="F85" t="s" s="26"/>
      <c r="G85" t="s" s="26"/>
      <c r="H85" t="s" s="26"/>
      <c r="I85" s="30">
        <v>0.867469879518072</v>
      </c>
      <c r="J85" s="30">
        <v>0.704545454545455</v>
      </c>
      <c r="K85" s="30">
        <v>0.795454545454545</v>
      </c>
      <c r="L85" s="30">
        <v>0.842105263157895</v>
      </c>
      <c r="M85" s="30">
        <v>0.714285714285714</v>
      </c>
      <c r="N85" s="30">
        <v>0.746478873239437</v>
      </c>
      <c r="O85" s="30">
        <v>0.621052631578947</v>
      </c>
      <c r="P85" s="30">
        <v>0.670588235294118</v>
      </c>
      <c r="Q85" s="30">
        <v>0.464646464646465</v>
      </c>
      <c r="R85" s="30">
        <v>0.35</v>
      </c>
      <c r="S85" s="30">
        <v>0.372727272727273</v>
      </c>
      <c r="T85" s="30">
        <v>0.343137254901961</v>
      </c>
      <c r="U85" s="30">
        <v>0.252173913043478</v>
      </c>
      <c r="V85" s="30">
        <v>0.15</v>
      </c>
      <c r="W85" s="30">
        <v>0.275</v>
      </c>
      <c r="X85" s="30">
        <v>0.0222222222222222</v>
      </c>
      <c r="Y85" s="30">
        <v>0.439024390243902</v>
      </c>
      <c r="Z85" s="30">
        <v>0.39</v>
      </c>
      <c r="AA85" s="30">
        <v>0.576</v>
      </c>
      <c r="AB85" s="30">
        <v>0.337837837837838</v>
      </c>
      <c r="AC85" s="30">
        <v>0.53968253968254</v>
      </c>
      <c r="AD85" s="30">
        <v>0.256756756756757</v>
      </c>
      <c r="AE85" s="30">
        <v>0.455223880597015</v>
      </c>
      <c r="AF85" t="s" s="26"/>
      <c r="AG85" s="30">
        <v>0.437956204379562</v>
      </c>
      <c r="AH85" s="30">
        <v>0.0843373493975904</v>
      </c>
    </row>
    <row r="86" ht="15" customHeight="1">
      <c r="A86" t="s" s="10">
        <v>831</v>
      </c>
      <c r="B86" t="s" s="10">
        <v>832</v>
      </c>
      <c r="C86" t="s" s="26"/>
      <c r="D86" t="s" s="26"/>
      <c r="E86" t="s" s="26"/>
      <c r="F86" t="s" s="26"/>
      <c r="G86" t="s" s="26"/>
      <c r="H86" t="s" s="26"/>
      <c r="I86" s="30">
        <v>0.5783132530120479</v>
      </c>
      <c r="J86" s="30">
        <v>0.272727272727273</v>
      </c>
      <c r="K86" s="30">
        <v>0.397727272727273</v>
      </c>
      <c r="L86" s="30">
        <v>0.263157894736842</v>
      </c>
      <c r="M86" s="30">
        <v>0.483516483516484</v>
      </c>
      <c r="N86" s="30">
        <v>0.295774647887324</v>
      </c>
      <c r="O86" s="30">
        <v>0.431578947368421</v>
      </c>
      <c r="P86" s="30">
        <v>0.305882352941176</v>
      </c>
      <c r="Q86" s="30">
        <v>0.484848484848485</v>
      </c>
      <c r="R86" s="30">
        <v>0.3375</v>
      </c>
      <c r="S86" s="30">
        <v>0.581818181818182</v>
      </c>
      <c r="T86" s="30">
        <v>0.57843137254902</v>
      </c>
      <c r="U86" s="30">
        <v>0.539130434782609</v>
      </c>
      <c r="V86" s="30">
        <v>0.64</v>
      </c>
      <c r="W86" s="30">
        <v>0.408333333333333</v>
      </c>
      <c r="X86" s="30">
        <v>0.344444444444444</v>
      </c>
      <c r="Y86" s="30">
        <v>0.349593495934959</v>
      </c>
      <c r="Z86" s="30">
        <v>0.38</v>
      </c>
      <c r="AA86" s="30">
        <v>0.464</v>
      </c>
      <c r="AB86" s="30">
        <v>0.135135135135135</v>
      </c>
      <c r="AC86" s="30">
        <v>0.492063492063492</v>
      </c>
      <c r="AD86" s="30">
        <v>0.216216216216216</v>
      </c>
      <c r="AE86" s="30">
        <v>0.507462686567164</v>
      </c>
      <c r="AF86" t="s" s="26"/>
      <c r="AG86" s="30">
        <v>0.372262773722628</v>
      </c>
      <c r="AH86" t="s" s="26"/>
    </row>
    <row r="87" ht="15" customHeight="1">
      <c r="A87" t="s" s="10">
        <v>833</v>
      </c>
      <c r="B87" t="s" s="10">
        <v>834</v>
      </c>
      <c r="C87" t="s" s="26"/>
      <c r="D87" t="s" s="26"/>
      <c r="E87" t="s" s="26"/>
      <c r="F87" t="s" s="26"/>
      <c r="G87" t="s" s="26"/>
      <c r="H87" t="s" s="26"/>
      <c r="I87" t="s" s="26"/>
      <c r="J87" t="s" s="26"/>
      <c r="K87" s="30">
        <v>1</v>
      </c>
      <c r="L87" s="30">
        <v>0.592105263157895</v>
      </c>
      <c r="M87" s="30">
        <v>1</v>
      </c>
      <c r="N87" s="30">
        <v>0.6338028169014081</v>
      </c>
      <c r="O87" s="30">
        <v>1</v>
      </c>
      <c r="P87" s="30">
        <v>0.658823529411765</v>
      </c>
      <c r="Q87" s="30">
        <v>1</v>
      </c>
      <c r="R87" s="30">
        <v>0.5875</v>
      </c>
      <c r="S87" s="30">
        <v>1</v>
      </c>
      <c r="T87" s="30">
        <v>0.666666666666667</v>
      </c>
      <c r="U87" s="30">
        <v>0.982608695652174</v>
      </c>
      <c r="V87" s="30">
        <v>0.48</v>
      </c>
      <c r="W87" s="30">
        <v>0.758333333333333</v>
      </c>
      <c r="X87" s="30">
        <v>0.144444444444444</v>
      </c>
      <c r="Y87" s="30">
        <v>0.414634146341463</v>
      </c>
      <c r="Z87" s="30">
        <v>0.05</v>
      </c>
      <c r="AA87" s="30">
        <v>0.07199999999999999</v>
      </c>
      <c r="AB87" t="s" s="26"/>
      <c r="AC87" s="30">
        <v>0.0158730158730159</v>
      </c>
      <c r="AD87" t="s" s="26"/>
      <c r="AE87" s="30">
        <v>0.00746268656716418</v>
      </c>
      <c r="AF87" t="s" s="26"/>
      <c r="AG87" s="30">
        <v>0.0072992700729927</v>
      </c>
      <c r="AH87" t="s" s="26"/>
    </row>
    <row r="88" ht="15" customHeight="1">
      <c r="A88" t="s" s="10">
        <v>835</v>
      </c>
      <c r="B88" t="s" s="10">
        <v>836</v>
      </c>
      <c r="C88" t="s" s="26"/>
      <c r="D88" t="s" s="26"/>
      <c r="E88" t="s" s="26"/>
      <c r="F88" t="s" s="26"/>
      <c r="G88" t="s" s="26"/>
      <c r="H88" t="s" s="26"/>
      <c r="I88" t="s" s="26"/>
      <c r="J88" t="s" s="26"/>
      <c r="K88" s="30">
        <v>0.647727272727273</v>
      </c>
      <c r="L88" s="30">
        <v>0.986842105263158</v>
      </c>
      <c r="M88" s="30">
        <v>0.6703296703296699</v>
      </c>
      <c r="N88" s="30">
        <v>0.9859154929577461</v>
      </c>
      <c r="O88" s="30">
        <v>0.557894736842105</v>
      </c>
      <c r="P88" s="30">
        <v>0.964705882352941</v>
      </c>
      <c r="Q88" s="30">
        <v>0.555555555555556</v>
      </c>
      <c r="R88" s="30">
        <v>0.7875</v>
      </c>
      <c r="S88" s="30">
        <v>0.463636363636364</v>
      </c>
      <c r="T88" s="30">
        <v>0.901960784313725</v>
      </c>
      <c r="U88" s="30">
        <v>0.5043478260869571</v>
      </c>
      <c r="V88" s="30">
        <v>0.86</v>
      </c>
      <c r="W88" s="30">
        <v>0.616666666666667</v>
      </c>
      <c r="X88" s="30">
        <v>0.866666666666667</v>
      </c>
      <c r="Y88" s="30">
        <v>0.520325203252033</v>
      </c>
      <c r="Z88" s="30">
        <v>0.72</v>
      </c>
      <c r="AA88" s="30">
        <v>0.456</v>
      </c>
      <c r="AB88" s="30">
        <v>0.108108108108108</v>
      </c>
      <c r="AC88" s="30">
        <v>0.349206349206349</v>
      </c>
      <c r="AD88" t="s" s="26"/>
      <c r="AE88" s="30">
        <v>0.485074626865672</v>
      </c>
      <c r="AF88" t="s" s="26"/>
      <c r="AG88" s="30">
        <v>0.35036496350365</v>
      </c>
      <c r="AH88" t="s" s="26"/>
    </row>
    <row r="89" ht="15" customHeight="1">
      <c r="A89" t="s" s="10">
        <v>837</v>
      </c>
      <c r="B89" t="s" s="10">
        <v>838</v>
      </c>
      <c r="C89" t="s" s="26"/>
      <c r="D89" t="s" s="26"/>
      <c r="E89" t="s" s="26"/>
      <c r="F89" t="s" s="26"/>
      <c r="G89" t="s" s="26"/>
      <c r="H89" t="s" s="26"/>
      <c r="I89" t="s" s="26"/>
      <c r="J89" t="s" s="26"/>
      <c r="K89" s="30">
        <v>0.602272727272727</v>
      </c>
      <c r="L89" s="30">
        <v>0.552631578947368</v>
      </c>
      <c r="M89" s="30">
        <v>0.637362637362637</v>
      </c>
      <c r="N89" s="30">
        <v>0.577464788732394</v>
      </c>
      <c r="O89" s="30">
        <v>0.694736842105263</v>
      </c>
      <c r="P89" s="30">
        <v>0.611764705882353</v>
      </c>
      <c r="Q89" s="30">
        <v>0.666666666666667</v>
      </c>
      <c r="R89" s="30">
        <v>0.575</v>
      </c>
      <c r="S89" s="30">
        <v>0.681818181818182</v>
      </c>
      <c r="T89" s="30">
        <v>0.676470588235294</v>
      </c>
      <c r="U89" s="30">
        <v>0.71304347826087</v>
      </c>
      <c r="V89" s="30">
        <v>0.67</v>
      </c>
      <c r="W89" s="30">
        <v>0.591666666666667</v>
      </c>
      <c r="X89" s="30">
        <v>0.522222222222222</v>
      </c>
      <c r="Y89" s="30">
        <v>0.504065040650407</v>
      </c>
      <c r="Z89" s="30">
        <v>0.41</v>
      </c>
      <c r="AA89" s="30">
        <v>0.352</v>
      </c>
      <c r="AB89" t="s" s="26"/>
      <c r="AC89" s="30">
        <v>0.333333333333333</v>
      </c>
      <c r="AD89" t="s" s="26"/>
      <c r="AE89" s="30">
        <v>0.365671641791045</v>
      </c>
      <c r="AF89" t="s" s="26"/>
      <c r="AG89" s="30">
        <v>0.510948905109489</v>
      </c>
      <c r="AH89" s="30">
        <v>0.240963855421687</v>
      </c>
    </row>
    <row r="90" ht="15" customHeight="1">
      <c r="A90" t="s" s="10">
        <v>839</v>
      </c>
      <c r="B90" t="s" s="10">
        <v>840</v>
      </c>
      <c r="C90" t="s" s="26"/>
      <c r="D90" t="s" s="26"/>
      <c r="E90" t="s" s="26"/>
      <c r="F90" t="s" s="26"/>
      <c r="G90" t="s" s="26"/>
      <c r="H90" t="s" s="26"/>
      <c r="I90" t="s" s="26"/>
      <c r="J90" t="s" s="26"/>
      <c r="K90" s="30">
        <v>0.431818181818182</v>
      </c>
      <c r="L90" s="30">
        <v>0.5</v>
      </c>
      <c r="M90" s="30">
        <v>0.186813186813187</v>
      </c>
      <c r="N90" t="s" s="26"/>
      <c r="O90" s="30">
        <v>0.168421052631579</v>
      </c>
      <c r="P90" s="30">
        <v>0.0705882352941176</v>
      </c>
      <c r="Q90" s="30">
        <v>0.121212121212121</v>
      </c>
      <c r="R90" t="s" s="26"/>
      <c r="S90" s="30">
        <v>0.109090909090909</v>
      </c>
      <c r="T90" s="30">
        <v>0.0490196078431373</v>
      </c>
      <c r="U90" s="30">
        <v>0.11304347826087</v>
      </c>
      <c r="V90" t="s" s="26"/>
      <c r="W90" s="30">
        <v>0.216666666666667</v>
      </c>
      <c r="X90" t="s" s="26"/>
      <c r="Y90" s="30">
        <v>0.24390243902439</v>
      </c>
      <c r="Z90" s="30">
        <v>0.11</v>
      </c>
      <c r="AA90" s="30">
        <v>0.168</v>
      </c>
      <c r="AB90" t="s" s="26"/>
      <c r="AC90" s="30">
        <v>0.158730158730159</v>
      </c>
      <c r="AD90" t="s" s="26"/>
      <c r="AE90" s="30">
        <v>0.216417910447761</v>
      </c>
      <c r="AF90" t="s" s="26"/>
      <c r="AG90" s="30">
        <v>0.109489051094891</v>
      </c>
      <c r="AH90" t="s" s="26"/>
    </row>
    <row r="91" ht="15" customHeight="1">
      <c r="A91" t="s" s="10">
        <v>841</v>
      </c>
      <c r="B91" t="s" s="10">
        <v>842</v>
      </c>
      <c r="C91" t="s" s="26"/>
      <c r="D91" t="s" s="26"/>
      <c r="E91" t="s" s="26"/>
      <c r="F91" t="s" s="26"/>
      <c r="G91" t="s" s="26"/>
      <c r="H91" t="s" s="26"/>
      <c r="I91" t="s" s="26"/>
      <c r="J91" t="s" s="26"/>
      <c r="K91" s="30">
        <v>0.227272727272727</v>
      </c>
      <c r="L91" s="30">
        <v>0.276315789473684</v>
      </c>
      <c r="M91" s="30">
        <v>0.274725274725275</v>
      </c>
      <c r="N91" s="30">
        <v>0.112676056338028</v>
      </c>
      <c r="O91" s="30">
        <v>0.2</v>
      </c>
      <c r="P91" s="30">
        <v>0.129411764705882</v>
      </c>
      <c r="Q91" s="30">
        <v>0.343434343434343</v>
      </c>
      <c r="R91" s="30">
        <v>0.475</v>
      </c>
      <c r="S91" s="30">
        <v>0.118181818181818</v>
      </c>
      <c r="T91" s="30">
        <v>0.08823529411764711</v>
      </c>
      <c r="U91" s="30">
        <v>0.260869565217391</v>
      </c>
      <c r="V91" s="30">
        <v>0.44</v>
      </c>
      <c r="W91" s="30">
        <v>0.391666666666667</v>
      </c>
      <c r="X91" s="30">
        <v>0.277777777777778</v>
      </c>
      <c r="Y91" s="30">
        <v>0.300813008130081</v>
      </c>
      <c r="Z91" s="30">
        <v>0.3</v>
      </c>
      <c r="AA91" s="30">
        <v>0.5679999999999999</v>
      </c>
      <c r="AB91" s="30">
        <v>0.527027027027027</v>
      </c>
      <c r="AC91" s="30">
        <v>0.547619047619048</v>
      </c>
      <c r="AD91" s="30">
        <v>0.432432432432432</v>
      </c>
      <c r="AE91" s="30">
        <v>0.694029850746269</v>
      </c>
      <c r="AF91" s="30">
        <v>0.620689655172414</v>
      </c>
      <c r="AG91" s="30">
        <v>0.554744525547445</v>
      </c>
      <c r="AH91" s="30">
        <v>0.469879518072289</v>
      </c>
    </row>
    <row r="92" ht="15" customHeight="1">
      <c r="A92" t="s" s="10">
        <v>843</v>
      </c>
      <c r="B92" t="s" s="10">
        <v>844</v>
      </c>
      <c r="C92" t="s" s="26"/>
      <c r="D92" t="s" s="26"/>
      <c r="E92" t="s" s="26"/>
      <c r="F92" t="s" s="26"/>
      <c r="G92" t="s" s="26"/>
      <c r="H92" t="s" s="26"/>
      <c r="I92" t="s" s="26"/>
      <c r="J92" t="s" s="26"/>
      <c r="K92" t="s" s="26"/>
      <c r="L92" t="s" s="26"/>
      <c r="M92" s="30">
        <v>0.923076923076923</v>
      </c>
      <c r="N92" s="30">
        <v>0.563380281690141</v>
      </c>
      <c r="O92" s="30">
        <v>0.905263157894737</v>
      </c>
      <c r="P92" s="30">
        <v>0.623529411764706</v>
      </c>
      <c r="Q92" s="30">
        <v>0.868686868686869</v>
      </c>
      <c r="R92" s="30">
        <v>0.4375</v>
      </c>
      <c r="S92" s="30">
        <v>0.9</v>
      </c>
      <c r="T92" s="30">
        <v>0.529411764705882</v>
      </c>
      <c r="U92" s="30">
        <v>0.878260869565217</v>
      </c>
      <c r="V92" s="30">
        <v>0.43</v>
      </c>
      <c r="W92" s="30">
        <v>0.7333333333333329</v>
      </c>
      <c r="X92" s="30">
        <v>0.266666666666667</v>
      </c>
      <c r="Y92" s="30">
        <v>0.455284552845528</v>
      </c>
      <c r="Z92" s="30">
        <v>0.13</v>
      </c>
      <c r="AA92" s="30">
        <v>0.096</v>
      </c>
      <c r="AB92" t="s" s="26"/>
      <c r="AC92" s="30">
        <v>0.119047619047619</v>
      </c>
      <c r="AD92" t="s" s="26"/>
      <c r="AE92" s="30">
        <v>0.0746268656716418</v>
      </c>
      <c r="AF92" t="s" s="26"/>
      <c r="AG92" s="30">
        <v>0.211678832116788</v>
      </c>
      <c r="AH92" t="s" s="26"/>
    </row>
    <row r="93" ht="15" customHeight="1">
      <c r="A93" t="s" s="10">
        <v>845</v>
      </c>
      <c r="B93" t="s" s="10">
        <v>846</v>
      </c>
      <c r="C93" t="s" s="26"/>
      <c r="D93" t="s" s="26"/>
      <c r="E93" t="s" s="26"/>
      <c r="F93" t="s" s="26"/>
      <c r="G93" t="s" s="26"/>
      <c r="H93" t="s" s="26"/>
      <c r="I93" t="s" s="26"/>
      <c r="J93" t="s" s="26"/>
      <c r="K93" t="s" s="26"/>
      <c r="L93" t="s" s="26"/>
      <c r="M93" s="30">
        <v>0.725274725274725</v>
      </c>
      <c r="N93" s="30">
        <v>0.929577464788732</v>
      </c>
      <c r="O93" s="30">
        <v>0.631578947368421</v>
      </c>
      <c r="P93" s="30">
        <v>0.882352941176471</v>
      </c>
      <c r="Q93" s="30">
        <v>0.717171717171717</v>
      </c>
      <c r="R93" s="30">
        <v>0.95</v>
      </c>
      <c r="S93" s="30">
        <v>0.672727272727273</v>
      </c>
      <c r="T93" s="30">
        <v>0.931372549019608</v>
      </c>
      <c r="U93" s="30">
        <v>0.617391304347826</v>
      </c>
      <c r="V93" s="30">
        <v>0.83</v>
      </c>
      <c r="W93" s="30">
        <v>0.625</v>
      </c>
      <c r="X93" s="30">
        <v>0.622222222222222</v>
      </c>
      <c r="Y93" s="30">
        <v>0.707317073170732</v>
      </c>
      <c r="Z93" s="30">
        <v>0.75</v>
      </c>
      <c r="AA93" s="30">
        <v>0.784</v>
      </c>
      <c r="AB93" s="30">
        <v>0.716216216216216</v>
      </c>
      <c r="AC93" s="30">
        <v>0.801587301587302</v>
      </c>
      <c r="AD93" s="30">
        <v>0.716216216216216</v>
      </c>
      <c r="AE93" s="30">
        <v>0.858208955223881</v>
      </c>
      <c r="AF93" s="30">
        <v>0.741379310344828</v>
      </c>
      <c r="AG93" s="30">
        <v>0.744525547445255</v>
      </c>
      <c r="AH93" s="30">
        <v>0.542168674698795</v>
      </c>
    </row>
    <row r="94" ht="15" customHeight="1">
      <c r="A94" t="s" s="10">
        <v>847</v>
      </c>
      <c r="B94" t="s" s="10">
        <v>848</v>
      </c>
      <c r="C94" t="s" s="26"/>
      <c r="D94" t="s" s="26"/>
      <c r="E94" t="s" s="26"/>
      <c r="F94" t="s" s="26"/>
      <c r="G94" t="s" s="26"/>
      <c r="H94" t="s" s="26"/>
      <c r="I94" t="s" s="26"/>
      <c r="J94" t="s" s="26"/>
      <c r="K94" t="s" s="26"/>
      <c r="L94" t="s" s="26"/>
      <c r="M94" s="30">
        <v>0.307692307692308</v>
      </c>
      <c r="N94" s="30">
        <v>0.126760563380282</v>
      </c>
      <c r="O94" s="30">
        <v>0.294736842105263</v>
      </c>
      <c r="P94" s="30">
        <v>0.211764705882353</v>
      </c>
      <c r="Q94" s="30">
        <v>0.212121212121212</v>
      </c>
      <c r="R94" s="30">
        <v>0.025</v>
      </c>
      <c r="S94" s="30">
        <v>0.436363636363636</v>
      </c>
      <c r="T94" s="30">
        <v>0.833333333333333</v>
      </c>
      <c r="U94" s="30">
        <v>0.269565217391304</v>
      </c>
      <c r="V94" s="30">
        <v>0.42</v>
      </c>
      <c r="W94" s="30">
        <v>0.183333333333333</v>
      </c>
      <c r="X94" t="s" s="26"/>
      <c r="Y94" s="30">
        <v>0.333333333333333</v>
      </c>
      <c r="Z94" s="30">
        <v>0.34</v>
      </c>
      <c r="AA94" s="30">
        <v>0.6</v>
      </c>
      <c r="AB94" s="30">
        <v>0.513513513513514</v>
      </c>
      <c r="AC94" s="30">
        <v>0.595238095238095</v>
      </c>
      <c r="AD94" s="30">
        <v>0.513513513513514</v>
      </c>
      <c r="AE94" s="30">
        <v>0.619402985074627</v>
      </c>
      <c r="AF94" s="30">
        <v>0.206896551724138</v>
      </c>
      <c r="AG94" s="30">
        <v>0.430656934306569</v>
      </c>
      <c r="AH94" s="30">
        <v>0.0602409638554217</v>
      </c>
    </row>
    <row r="95" ht="15" customHeight="1">
      <c r="A95" t="s" s="10">
        <v>849</v>
      </c>
      <c r="B95" t="s" s="10">
        <v>850</v>
      </c>
      <c r="C95" t="s" s="26"/>
      <c r="D95" t="s" s="26"/>
      <c r="E95" t="s" s="26"/>
      <c r="F95" t="s" s="26"/>
      <c r="G95" t="s" s="26"/>
      <c r="H95" t="s" s="26"/>
      <c r="I95" t="s" s="26"/>
      <c r="J95" t="s" s="26"/>
      <c r="K95" t="s" s="26"/>
      <c r="L95" t="s" s="26"/>
      <c r="M95" t="s" s="26"/>
      <c r="N95" t="s" s="26"/>
      <c r="O95" s="30">
        <v>0.8947368421052631</v>
      </c>
      <c r="P95" s="30">
        <v>0.988235294117647</v>
      </c>
      <c r="Q95" s="30">
        <v>0.898989898989899</v>
      </c>
      <c r="R95" s="30">
        <v>0.9875</v>
      </c>
      <c r="S95" s="30">
        <v>0.809090909090909</v>
      </c>
      <c r="T95" s="30">
        <v>0.911764705882353</v>
      </c>
      <c r="U95" s="30">
        <v>0.869565217391304</v>
      </c>
      <c r="V95" s="30">
        <v>0.96</v>
      </c>
      <c r="W95" s="30">
        <v>0.883333333333333</v>
      </c>
      <c r="X95" s="30">
        <v>0.9222222222222221</v>
      </c>
      <c r="Y95" s="30">
        <v>0.902439024390244</v>
      </c>
      <c r="Z95" s="30">
        <v>0.9399999999999999</v>
      </c>
      <c r="AA95" s="30">
        <v>0.888</v>
      </c>
      <c r="AB95" s="30">
        <v>0.851351351351351</v>
      </c>
      <c r="AC95" s="30">
        <v>0.880952380952381</v>
      </c>
      <c r="AD95" s="30">
        <v>0.8378378378378381</v>
      </c>
      <c r="AE95" s="30">
        <v>0.813432835820896</v>
      </c>
      <c r="AF95" s="30">
        <v>0.672413793103448</v>
      </c>
      <c r="AG95" s="30">
        <v>0.37956204379562</v>
      </c>
      <c r="AH95" t="s" s="26"/>
    </row>
    <row r="96" ht="15" customHeight="1">
      <c r="A96" t="s" s="10">
        <v>851</v>
      </c>
      <c r="B96" t="s" s="10">
        <v>852</v>
      </c>
      <c r="C96" t="s" s="26"/>
      <c r="D96" t="s" s="26"/>
      <c r="E96" t="s" s="26"/>
      <c r="F96" t="s" s="26"/>
      <c r="G96" t="s" s="26"/>
      <c r="H96" t="s" s="26"/>
      <c r="I96" t="s" s="26"/>
      <c r="J96" t="s" s="26"/>
      <c r="K96" t="s" s="26"/>
      <c r="L96" t="s" s="26"/>
      <c r="M96" t="s" s="26"/>
      <c r="N96" t="s" s="26"/>
      <c r="O96" s="30">
        <v>0.6</v>
      </c>
      <c r="P96" s="30">
        <v>0.376470588235294</v>
      </c>
      <c r="Q96" s="30">
        <v>0.444444444444444</v>
      </c>
      <c r="R96" s="30">
        <v>0.1875</v>
      </c>
      <c r="S96" s="30">
        <v>0.318181818181818</v>
      </c>
      <c r="T96" s="30">
        <v>0.166666666666667</v>
      </c>
      <c r="U96" s="30">
        <v>0.556521739130435</v>
      </c>
      <c r="V96" s="30">
        <v>0.34</v>
      </c>
      <c r="W96" s="30">
        <v>0.425</v>
      </c>
      <c r="X96" s="30">
        <v>0.177777777777778</v>
      </c>
      <c r="Y96" s="30">
        <v>0.08130081300813009</v>
      </c>
      <c r="Z96" t="s" s="26"/>
      <c r="AA96" s="30">
        <v>0.112</v>
      </c>
      <c r="AB96" t="s" s="26"/>
      <c r="AC96" s="30">
        <v>0.0714285714285714</v>
      </c>
      <c r="AD96" t="s" s="26"/>
      <c r="AE96" s="30">
        <v>0.141791044776119</v>
      </c>
      <c r="AF96" t="s" s="26"/>
      <c r="AG96" s="30">
        <v>0.299270072992701</v>
      </c>
      <c r="AH96" t="s" s="26"/>
    </row>
    <row r="97" ht="15" customHeight="1">
      <c r="A97" t="s" s="10">
        <v>853</v>
      </c>
      <c r="B97" t="s" s="10">
        <v>854</v>
      </c>
      <c r="C97" t="s" s="26"/>
      <c r="D97" t="s" s="26"/>
      <c r="E97" t="s" s="26"/>
      <c r="F97" t="s" s="26"/>
      <c r="G97" t="s" s="26"/>
      <c r="H97" t="s" s="26"/>
      <c r="I97" t="s" s="26"/>
      <c r="J97" t="s" s="26"/>
      <c r="K97" t="s" s="26"/>
      <c r="L97" t="s" s="26"/>
      <c r="M97" t="s" s="26"/>
      <c r="N97" t="s" s="26"/>
      <c r="O97" s="30">
        <v>0.442105263157895</v>
      </c>
      <c r="P97" s="30">
        <v>0.176470588235294</v>
      </c>
      <c r="Q97" s="30">
        <v>0.424242424242424</v>
      </c>
      <c r="R97" s="30">
        <v>0.225</v>
      </c>
      <c r="S97" s="30">
        <v>0.490909090909091</v>
      </c>
      <c r="T97" s="30">
        <v>0.352941176470588</v>
      </c>
      <c r="U97" s="30">
        <v>0.31304347826087</v>
      </c>
      <c r="V97" s="30">
        <v>0.1</v>
      </c>
      <c r="W97" s="30">
        <v>0.208333333333333</v>
      </c>
      <c r="X97" t="s" s="26"/>
      <c r="Y97" s="30">
        <v>0.146341463414634</v>
      </c>
      <c r="Z97" t="s" s="26"/>
      <c r="AA97" s="30">
        <v>0.24</v>
      </c>
      <c r="AB97" t="s" s="26"/>
      <c r="AC97" s="30">
        <v>0.30952380952381</v>
      </c>
      <c r="AD97" t="s" s="26"/>
      <c r="AE97" s="30">
        <v>0.373134328358209</v>
      </c>
      <c r="AF97" t="s" s="26"/>
      <c r="AG97" s="30">
        <v>0.5328467153284669</v>
      </c>
      <c r="AH97" s="30">
        <v>0.228915662650602</v>
      </c>
    </row>
    <row r="98" ht="15" customHeight="1">
      <c r="A98" t="s" s="10">
        <v>855</v>
      </c>
      <c r="B98" t="s" s="10">
        <v>856</v>
      </c>
      <c r="C98" t="s" s="26"/>
      <c r="D98" t="s" s="26"/>
      <c r="E98" t="s" s="26"/>
      <c r="F98" t="s" s="26"/>
      <c r="G98" t="s" s="26"/>
      <c r="H98" t="s" s="26"/>
      <c r="I98" t="s" s="26"/>
      <c r="J98" t="s" s="26"/>
      <c r="K98" t="s" s="26"/>
      <c r="L98" t="s" s="26"/>
      <c r="M98" t="s" s="26"/>
      <c r="N98" t="s" s="26"/>
      <c r="O98" s="30">
        <v>0.0947368421052632</v>
      </c>
      <c r="P98" t="s" s="26"/>
      <c r="Q98" s="30">
        <v>0.0808080808080808</v>
      </c>
      <c r="R98" t="s" s="26"/>
      <c r="S98" s="30">
        <v>0.0545454545454545</v>
      </c>
      <c r="T98" t="s" s="26"/>
      <c r="U98" s="30">
        <v>0.0956521739130435</v>
      </c>
      <c r="V98" t="s" s="26"/>
      <c r="W98" s="30">
        <v>0.466666666666667</v>
      </c>
      <c r="X98" s="30">
        <v>0.466666666666667</v>
      </c>
      <c r="Y98" s="30">
        <v>0.650406504065041</v>
      </c>
      <c r="Z98" s="30">
        <v>0.6899999999999999</v>
      </c>
      <c r="AA98" s="30">
        <v>0.8</v>
      </c>
      <c r="AB98" s="30">
        <v>0.72972972972973</v>
      </c>
      <c r="AC98" s="30">
        <v>0.857142857142857</v>
      </c>
      <c r="AD98" s="30">
        <v>0.851351351351351</v>
      </c>
      <c r="AE98" s="30">
        <v>0.91044776119403</v>
      </c>
      <c r="AF98" s="30">
        <v>0.913793103448276</v>
      </c>
      <c r="AG98" s="30">
        <v>0.897810218978102</v>
      </c>
      <c r="AH98" s="30">
        <v>0.975903614457831</v>
      </c>
    </row>
    <row r="99" ht="15" customHeight="1">
      <c r="A99" t="s" s="10">
        <v>857</v>
      </c>
      <c r="B99" t="s" s="10">
        <v>858</v>
      </c>
      <c r="C99" t="s" s="26"/>
      <c r="D99" t="s" s="26"/>
      <c r="E99" t="s" s="26"/>
      <c r="F99" t="s" s="26"/>
      <c r="G99" t="s" s="26"/>
      <c r="H99" t="s" s="26"/>
      <c r="I99" t="s" s="26"/>
      <c r="J99" t="s" s="26"/>
      <c r="K99" t="s" s="26"/>
      <c r="L99" t="s" s="26"/>
      <c r="M99" t="s" s="26"/>
      <c r="N99" t="s" s="26"/>
      <c r="O99" t="s" s="26"/>
      <c r="P99" t="s" s="26"/>
      <c r="Q99" s="30">
        <v>0.878787878787879</v>
      </c>
      <c r="R99" s="30">
        <v>0.9</v>
      </c>
      <c r="S99" s="30">
        <v>0.8818181818181819</v>
      </c>
      <c r="T99" s="30">
        <v>0.872549019607843</v>
      </c>
      <c r="U99" s="30">
        <v>0.91304347826087</v>
      </c>
      <c r="V99" s="30">
        <v>0.99</v>
      </c>
      <c r="W99" s="30">
        <v>0.908333333333333</v>
      </c>
      <c r="X99" s="30">
        <v>0.911111111111111</v>
      </c>
      <c r="Y99" s="30">
        <v>0.813008130081301</v>
      </c>
      <c r="Z99" s="30">
        <v>0.79</v>
      </c>
      <c r="AA99" s="30">
        <v>0.824</v>
      </c>
      <c r="AB99" s="30">
        <v>0.675675675675676</v>
      </c>
      <c r="AC99" s="30">
        <v>0.825396825396825</v>
      </c>
      <c r="AD99" s="30">
        <v>0.689189189189189</v>
      </c>
      <c r="AE99" s="30">
        <v>0.67910447761194</v>
      </c>
      <c r="AF99" s="30">
        <v>0.241379310344828</v>
      </c>
      <c r="AG99" s="30">
        <v>0.569343065693431</v>
      </c>
      <c r="AH99" s="30">
        <v>0.36144578313253</v>
      </c>
    </row>
    <row r="100" ht="15" customHeight="1">
      <c r="A100" t="s" s="10">
        <v>859</v>
      </c>
      <c r="B100" t="s" s="10">
        <v>860</v>
      </c>
      <c r="C100" t="s" s="26"/>
      <c r="D100" t="s" s="26"/>
      <c r="E100" t="s" s="26"/>
      <c r="F100" t="s" s="26"/>
      <c r="G100" t="s" s="26"/>
      <c r="H100" t="s" s="26"/>
      <c r="I100" t="s" s="26"/>
      <c r="J100" t="s" s="26"/>
      <c r="K100" t="s" s="26"/>
      <c r="L100" t="s" s="26"/>
      <c r="M100" t="s" s="26"/>
      <c r="N100" t="s" s="26"/>
      <c r="O100" t="s" s="26"/>
      <c r="P100" t="s" s="26"/>
      <c r="Q100" s="30">
        <v>0.636363636363636</v>
      </c>
      <c r="R100" s="30">
        <v>0.775</v>
      </c>
      <c r="S100" s="30">
        <v>0.5909090909090911</v>
      </c>
      <c r="T100" s="30">
        <v>0.794117647058824</v>
      </c>
      <c r="U100" s="30">
        <v>0.573913043478261</v>
      </c>
      <c r="V100" s="30">
        <v>0.71</v>
      </c>
      <c r="W100" s="30">
        <v>0.5166666666666671</v>
      </c>
      <c r="X100" s="30">
        <v>0.588888888888889</v>
      </c>
      <c r="Y100" s="30">
        <v>0.59349593495935</v>
      </c>
      <c r="Z100" s="30">
        <v>0.68</v>
      </c>
      <c r="AA100" s="30">
        <v>0.616</v>
      </c>
      <c r="AB100" s="30">
        <v>0.432432432432432</v>
      </c>
      <c r="AC100" s="30">
        <v>0.579365079365079</v>
      </c>
      <c r="AD100" s="30">
        <v>0.378378378378378</v>
      </c>
      <c r="AE100" s="30">
        <v>0.552238805970149</v>
      </c>
      <c r="AF100" t="s" s="26"/>
      <c r="AG100" s="30">
        <v>0.153284671532847</v>
      </c>
      <c r="AH100" t="s" s="26"/>
    </row>
    <row r="101" ht="15" customHeight="1">
      <c r="A101" t="s" s="10">
        <v>861</v>
      </c>
      <c r="B101" t="s" s="10">
        <v>862</v>
      </c>
      <c r="C101" t="s" s="26"/>
      <c r="D101" t="s" s="26"/>
      <c r="E101" t="s" s="26"/>
      <c r="F101" t="s" s="26"/>
      <c r="G101" t="s" s="26"/>
      <c r="H101" t="s" s="26"/>
      <c r="I101" t="s" s="26"/>
      <c r="J101" t="s" s="26"/>
      <c r="K101" t="s" s="26"/>
      <c r="L101" t="s" s="26"/>
      <c r="M101" t="s" s="26"/>
      <c r="N101" t="s" s="26"/>
      <c r="O101" t="s" s="26"/>
      <c r="P101" t="s" s="26"/>
      <c r="Q101" s="30">
        <v>0.515151515151515</v>
      </c>
      <c r="R101" s="30">
        <v>0.5125</v>
      </c>
      <c r="S101" s="30">
        <v>0.6181818181818181</v>
      </c>
      <c r="T101" s="30">
        <v>0.892156862745098</v>
      </c>
      <c r="U101" s="30">
        <v>0.652173913043478</v>
      </c>
      <c r="V101" s="30">
        <v>0.88</v>
      </c>
      <c r="W101" s="30">
        <v>0.741666666666667</v>
      </c>
      <c r="X101" s="30">
        <v>0.888888888888889</v>
      </c>
      <c r="Y101" s="30">
        <v>0.772357723577236</v>
      </c>
      <c r="Z101" s="30">
        <v>0.95</v>
      </c>
      <c r="AA101" s="30">
        <v>0.848</v>
      </c>
      <c r="AB101" s="30">
        <v>0.9459459459459461</v>
      </c>
      <c r="AC101" s="30">
        <v>0.849206349206349</v>
      </c>
      <c r="AD101" s="30">
        <v>0.932432432432432</v>
      </c>
      <c r="AE101" s="30">
        <v>0.850746268656716</v>
      </c>
      <c r="AF101" s="30">
        <v>0.931034482758621</v>
      </c>
      <c r="AG101" s="30">
        <v>0.686131386861314</v>
      </c>
      <c r="AH101" s="30">
        <v>0.746987951807229</v>
      </c>
    </row>
    <row r="102" ht="15" customHeight="1">
      <c r="A102" t="s" s="10">
        <v>863</v>
      </c>
      <c r="B102" t="s" s="10">
        <v>864</v>
      </c>
      <c r="C102" t="s" s="26"/>
      <c r="D102" t="s" s="26"/>
      <c r="E102" t="s" s="26"/>
      <c r="F102" t="s" s="26"/>
      <c r="G102" t="s" s="26"/>
      <c r="H102" t="s" s="26"/>
      <c r="I102" t="s" s="26"/>
      <c r="J102" t="s" s="26"/>
      <c r="K102" t="s" s="26"/>
      <c r="L102" t="s" s="26"/>
      <c r="M102" t="s" s="26"/>
      <c r="N102" t="s" s="26"/>
      <c r="O102" t="s" s="26"/>
      <c r="P102" t="s" s="26"/>
      <c r="Q102" s="30">
        <v>0.141414141414141</v>
      </c>
      <c r="R102" t="s" s="26"/>
      <c r="S102" s="30">
        <v>0.172727272727273</v>
      </c>
      <c r="T102" s="30">
        <v>0.0588235294117647</v>
      </c>
      <c r="U102" s="30">
        <v>0.147826086956522</v>
      </c>
      <c r="V102" s="30">
        <v>0.02</v>
      </c>
      <c r="W102" s="30">
        <v>0.108333333333333</v>
      </c>
      <c r="X102" t="s" s="26"/>
      <c r="Y102" s="30">
        <v>0.113821138211382</v>
      </c>
      <c r="Z102" t="s" s="26"/>
      <c r="AA102" s="30">
        <v>0.248</v>
      </c>
      <c r="AB102" t="s" s="26"/>
      <c r="AC102" s="30">
        <v>0.182539682539683</v>
      </c>
      <c r="AD102" t="s" s="26"/>
      <c r="AE102" s="30">
        <v>0.223880597014925</v>
      </c>
      <c r="AF102" t="s" s="26"/>
      <c r="AG102" s="30">
        <v>0.328467153284672</v>
      </c>
      <c r="AH102" t="s" s="26"/>
    </row>
    <row r="103" ht="15" customHeight="1">
      <c r="A103" t="s" s="10">
        <v>865</v>
      </c>
      <c r="B103" t="s" s="10">
        <v>866</v>
      </c>
      <c r="C103" t="s" s="26"/>
      <c r="D103" t="s" s="26"/>
      <c r="E103" t="s" s="26"/>
      <c r="F103" t="s" s="26"/>
      <c r="G103" t="s" s="26"/>
      <c r="H103" t="s" s="26"/>
      <c r="I103" t="s" s="26"/>
      <c r="J103" t="s" s="26"/>
      <c r="K103" t="s" s="26"/>
      <c r="L103" t="s" s="26"/>
      <c r="M103" t="s" s="26"/>
      <c r="N103" t="s" s="26"/>
      <c r="O103" t="s" s="26"/>
      <c r="P103" t="s" s="26"/>
      <c r="Q103" t="s" s="26"/>
      <c r="R103" t="s" s="26"/>
      <c r="S103" s="30">
        <v>0.927272727272727</v>
      </c>
      <c r="T103" s="30">
        <v>0.9411764705882349</v>
      </c>
      <c r="U103" s="30">
        <v>0.939130434782609</v>
      </c>
      <c r="V103" s="30">
        <v>0.91</v>
      </c>
      <c r="W103" s="30">
        <v>0.925</v>
      </c>
      <c r="X103" s="30">
        <v>0.677777777777778</v>
      </c>
      <c r="Y103" s="30">
        <v>0.796747967479675</v>
      </c>
      <c r="Z103" s="30">
        <v>0.5600000000000001</v>
      </c>
      <c r="AA103" s="30">
        <v>0.584</v>
      </c>
      <c r="AB103" s="30">
        <v>0.216216216216216</v>
      </c>
      <c r="AC103" s="30">
        <v>0.571428571428571</v>
      </c>
      <c r="AD103" s="30">
        <v>0.175675675675676</v>
      </c>
      <c r="AE103" s="30">
        <v>0.23134328358209</v>
      </c>
      <c r="AF103" t="s" s="26"/>
      <c r="AG103" s="30">
        <v>0.474452554744526</v>
      </c>
      <c r="AH103" s="30">
        <v>0.108433734939759</v>
      </c>
    </row>
    <row r="104" ht="15" customHeight="1">
      <c r="A104" t="s" s="10">
        <v>867</v>
      </c>
      <c r="B104" t="s" s="10">
        <v>868</v>
      </c>
      <c r="C104" t="s" s="26"/>
      <c r="D104" t="s" s="26"/>
      <c r="E104" t="s" s="26"/>
      <c r="F104" t="s" s="26"/>
      <c r="G104" t="s" s="26"/>
      <c r="H104" t="s" s="26"/>
      <c r="I104" t="s" s="26"/>
      <c r="J104" t="s" s="26"/>
      <c r="K104" t="s" s="26"/>
      <c r="L104" t="s" s="26"/>
      <c r="M104" t="s" s="26"/>
      <c r="N104" t="s" s="26"/>
      <c r="O104" t="s" s="26"/>
      <c r="P104" t="s" s="26"/>
      <c r="Q104" t="s" s="26"/>
      <c r="R104" t="s" s="26"/>
      <c r="S104" s="30">
        <v>0.827272727272727</v>
      </c>
      <c r="T104" s="30">
        <v>0.92156862745098</v>
      </c>
      <c r="U104" s="30">
        <v>0.834782608695652</v>
      </c>
      <c r="V104" s="30">
        <v>0.92</v>
      </c>
      <c r="W104" s="30">
        <v>0.933333333333333</v>
      </c>
      <c r="X104" s="30">
        <v>0.988888888888889</v>
      </c>
      <c r="Y104" s="30">
        <v>0.926829268292683</v>
      </c>
      <c r="Z104" s="30">
        <v>0.97</v>
      </c>
      <c r="AA104" s="30">
        <v>0.92</v>
      </c>
      <c r="AB104" s="30">
        <v>0.932432432432432</v>
      </c>
      <c r="AC104" s="30">
        <v>0.944444444444444</v>
      </c>
      <c r="AD104" s="30">
        <v>0.986486486486486</v>
      </c>
      <c r="AE104" s="30">
        <v>0.955223880597015</v>
      </c>
      <c r="AF104" s="30">
        <v>0.9655172413793101</v>
      </c>
      <c r="AG104" s="30">
        <v>0.9197080291970799</v>
      </c>
      <c r="AH104" s="30">
        <v>0.987951807228916</v>
      </c>
    </row>
    <row r="105" ht="15" customHeight="1">
      <c r="A105" t="s" s="10">
        <v>869</v>
      </c>
      <c r="B105" t="s" s="10">
        <v>870</v>
      </c>
      <c r="C105" t="s" s="26"/>
      <c r="D105" t="s" s="26"/>
      <c r="E105" t="s" s="26"/>
      <c r="F105" t="s" s="26"/>
      <c r="G105" t="s" s="26"/>
      <c r="H105" t="s" s="26"/>
      <c r="I105" t="s" s="26"/>
      <c r="J105" t="s" s="26"/>
      <c r="K105" t="s" s="26"/>
      <c r="L105" t="s" s="26"/>
      <c r="M105" t="s" s="26"/>
      <c r="N105" t="s" s="26"/>
      <c r="O105" t="s" s="26"/>
      <c r="P105" t="s" s="26"/>
      <c r="Q105" t="s" s="26"/>
      <c r="R105" t="s" s="26"/>
      <c r="S105" s="30">
        <v>0.718181818181818</v>
      </c>
      <c r="T105" s="30">
        <v>0.803921568627451</v>
      </c>
      <c r="U105" s="30">
        <v>0.852173913043478</v>
      </c>
      <c r="V105" s="30">
        <v>0.95</v>
      </c>
      <c r="W105" s="30">
        <v>0.8916666666666671</v>
      </c>
      <c r="X105" s="30">
        <v>0.955555555555556</v>
      </c>
      <c r="Y105" s="30">
        <v>0.8699186991869921</v>
      </c>
      <c r="Z105" s="30">
        <v>0.92</v>
      </c>
      <c r="AA105" s="30">
        <v>0.896</v>
      </c>
      <c r="AB105" s="30">
        <v>0.891891891891892</v>
      </c>
      <c r="AC105" s="30">
        <v>0.888888888888889</v>
      </c>
      <c r="AD105" s="30">
        <v>0.891891891891892</v>
      </c>
      <c r="AE105" s="30">
        <v>0.9029850746268659</v>
      </c>
      <c r="AF105" s="30">
        <v>0.879310344827586</v>
      </c>
      <c r="AG105" s="30">
        <v>0.802919708029197</v>
      </c>
      <c r="AH105" s="30">
        <v>0.771084337349398</v>
      </c>
    </row>
    <row r="106" ht="15" customHeight="1">
      <c r="A106" t="s" s="10">
        <v>871</v>
      </c>
      <c r="B106" t="s" s="10">
        <v>872</v>
      </c>
      <c r="C106" t="s" s="26"/>
      <c r="D106" t="s" s="26"/>
      <c r="E106" t="s" s="26"/>
      <c r="F106" t="s" s="26"/>
      <c r="G106" t="s" s="26"/>
      <c r="H106" t="s" s="26"/>
      <c r="I106" t="s" s="26"/>
      <c r="J106" t="s" s="26"/>
      <c r="K106" t="s" s="26"/>
      <c r="L106" t="s" s="26"/>
      <c r="M106" t="s" s="26"/>
      <c r="N106" t="s" s="26"/>
      <c r="O106" t="s" s="26"/>
      <c r="P106" t="s" s="26"/>
      <c r="Q106" t="s" s="26"/>
      <c r="R106" t="s" s="26"/>
      <c r="S106" s="30">
        <v>0.7</v>
      </c>
      <c r="T106" s="30">
        <v>0.686274509803922</v>
      </c>
      <c r="U106" s="30">
        <v>0.843478260869565</v>
      </c>
      <c r="V106" s="30">
        <v>0.85</v>
      </c>
      <c r="W106" s="30">
        <v>0.808333333333333</v>
      </c>
      <c r="X106" s="30">
        <v>0.7</v>
      </c>
      <c r="Y106" s="30">
        <v>0.910569105691057</v>
      </c>
      <c r="Z106" s="30">
        <v>0.87</v>
      </c>
      <c r="AA106" s="30">
        <v>0.9360000000000001</v>
      </c>
      <c r="AB106" s="30">
        <v>0.8378378378378381</v>
      </c>
      <c r="AC106" s="30">
        <v>0.896825396825397</v>
      </c>
      <c r="AD106" s="30">
        <v>0.797297297297297</v>
      </c>
      <c r="AE106" s="30">
        <v>0.843283582089552</v>
      </c>
      <c r="AF106" s="30">
        <v>0.586206896551724</v>
      </c>
      <c r="AG106" s="30">
        <v>0.700729927007299</v>
      </c>
      <c r="AH106" s="30">
        <v>0.373493975903614</v>
      </c>
    </row>
    <row r="107" ht="15" customHeight="1">
      <c r="A107" t="s" s="10">
        <v>873</v>
      </c>
      <c r="B107" t="s" s="10">
        <v>874</v>
      </c>
      <c r="C107" t="s" s="26"/>
      <c r="D107" t="s" s="26"/>
      <c r="E107" t="s" s="26"/>
      <c r="F107" t="s" s="26"/>
      <c r="G107" t="s" s="26"/>
      <c r="H107" t="s" s="26"/>
      <c r="I107" t="s" s="26"/>
      <c r="J107" t="s" s="26"/>
      <c r="K107" t="s" s="26"/>
      <c r="L107" t="s" s="26"/>
      <c r="M107" t="s" s="26"/>
      <c r="N107" t="s" s="26"/>
      <c r="O107" t="s" s="26"/>
      <c r="P107" t="s" s="26"/>
      <c r="Q107" t="s" s="26"/>
      <c r="R107" t="s" s="26"/>
      <c r="S107" s="30">
        <v>0.690909090909091</v>
      </c>
      <c r="T107" s="30">
        <v>0.745098039215686</v>
      </c>
      <c r="U107" s="30">
        <v>0.765217391304348</v>
      </c>
      <c r="V107" s="30">
        <v>0.8100000000000001</v>
      </c>
      <c r="W107" s="30">
        <v>0.775</v>
      </c>
      <c r="X107" s="30">
        <v>0.777777777777778</v>
      </c>
      <c r="Y107" s="30">
        <v>0.821138211382114</v>
      </c>
      <c r="Z107" s="30">
        <v>0.84</v>
      </c>
      <c r="AA107" s="30">
        <v>0.864</v>
      </c>
      <c r="AB107" s="30">
        <v>0.797297297297297</v>
      </c>
      <c r="AC107" s="30">
        <v>0.8412698412698409</v>
      </c>
      <c r="AD107" s="30">
        <v>0.743243243243243</v>
      </c>
      <c r="AE107" s="30">
        <v>0.873134328358209</v>
      </c>
      <c r="AF107" s="30">
        <v>0.758620689655172</v>
      </c>
      <c r="AG107" s="30">
        <v>0.839416058394161</v>
      </c>
      <c r="AH107" s="30">
        <v>0.879518072289157</v>
      </c>
    </row>
    <row r="108" ht="15" customHeight="1">
      <c r="A108" t="s" s="10">
        <v>875</v>
      </c>
      <c r="B108" t="s" s="10">
        <v>876</v>
      </c>
      <c r="C108" t="s" s="26"/>
      <c r="D108" t="s" s="26"/>
      <c r="E108" t="s" s="26"/>
      <c r="F108" t="s" s="26"/>
      <c r="G108" t="s" s="26"/>
      <c r="H108" t="s" s="26"/>
      <c r="I108" t="s" s="26"/>
      <c r="J108" t="s" s="26"/>
      <c r="K108" t="s" s="26"/>
      <c r="L108" t="s" s="26"/>
      <c r="M108" t="s" s="26"/>
      <c r="N108" t="s" s="26"/>
      <c r="O108" t="s" s="26"/>
      <c r="P108" t="s" s="26"/>
      <c r="Q108" t="s" s="26"/>
      <c r="R108" t="s" s="26"/>
      <c r="S108" s="30">
        <v>0.654545454545455</v>
      </c>
      <c r="T108" s="30">
        <v>0.215686274509804</v>
      </c>
      <c r="U108" s="30">
        <v>0.660869565217391</v>
      </c>
      <c r="V108" s="30">
        <v>0.24</v>
      </c>
      <c r="W108" s="30">
        <v>0.225</v>
      </c>
      <c r="X108" t="s" s="26"/>
      <c r="Y108" s="30">
        <v>0.178861788617886</v>
      </c>
      <c r="Z108" t="s" s="26"/>
      <c r="AA108" s="30">
        <v>0.136</v>
      </c>
      <c r="AB108" t="s" s="26"/>
      <c r="AC108" s="30">
        <v>0.0873015873015873</v>
      </c>
      <c r="AD108" t="s" s="26"/>
      <c r="AE108" s="30">
        <v>0.0895522388059701</v>
      </c>
      <c r="AF108" t="s" s="26"/>
      <c r="AG108" s="30">
        <v>0.416058394160584</v>
      </c>
      <c r="AH108" s="30">
        <v>0.036144578313253</v>
      </c>
    </row>
    <row r="109" ht="15" customHeight="1">
      <c r="A109" t="s" s="10">
        <v>877</v>
      </c>
      <c r="B109" t="s" s="10">
        <v>878</v>
      </c>
      <c r="C109" t="s" s="26"/>
      <c r="D109" t="s" s="26"/>
      <c r="E109" t="s" s="26"/>
      <c r="F109" t="s" s="26"/>
      <c r="G109" t="s" s="26"/>
      <c r="H109" t="s" s="26"/>
      <c r="I109" t="s" s="26"/>
      <c r="J109" t="s" s="26"/>
      <c r="K109" t="s" s="26"/>
      <c r="L109" t="s" s="26"/>
      <c r="M109" t="s" s="26"/>
      <c r="N109" t="s" s="26"/>
      <c r="O109" t="s" s="26"/>
      <c r="P109" t="s" s="26"/>
      <c r="Q109" t="s" s="26"/>
      <c r="R109" t="s" s="26"/>
      <c r="S109" s="30">
        <v>0.536363636363636</v>
      </c>
      <c r="T109" s="30">
        <v>0.549019607843137</v>
      </c>
      <c r="U109" s="30">
        <v>0.634782608695652</v>
      </c>
      <c r="V109" s="30">
        <v>0.68</v>
      </c>
      <c r="W109" s="30">
        <v>0.575</v>
      </c>
      <c r="X109" s="30">
        <v>0.5777777777777779</v>
      </c>
      <c r="Y109" s="30">
        <v>0.626016260162602</v>
      </c>
      <c r="Z109" s="30">
        <v>0.59</v>
      </c>
      <c r="AA109" s="30">
        <v>0.672</v>
      </c>
      <c r="AB109" s="30">
        <v>0.5</v>
      </c>
      <c r="AC109" s="30">
        <v>0.666666666666667</v>
      </c>
      <c r="AD109" s="30">
        <v>0.5</v>
      </c>
      <c r="AE109" s="30">
        <v>0.626865671641791</v>
      </c>
      <c r="AF109" s="30">
        <v>0.172413793103448</v>
      </c>
      <c r="AG109" s="30">
        <v>0.664233576642336</v>
      </c>
      <c r="AH109" s="30">
        <v>0.614457831325301</v>
      </c>
    </row>
    <row r="110" ht="15" customHeight="1">
      <c r="A110" t="s" s="10">
        <v>879</v>
      </c>
      <c r="B110" t="s" s="10">
        <v>880</v>
      </c>
      <c r="C110" t="s" s="26"/>
      <c r="D110" t="s" s="26"/>
      <c r="E110" t="s" s="26"/>
      <c r="F110" t="s" s="26"/>
      <c r="G110" t="s" s="26"/>
      <c r="H110" t="s" s="26"/>
      <c r="I110" t="s" s="26"/>
      <c r="J110" t="s" s="26"/>
      <c r="K110" t="s" s="26"/>
      <c r="L110" t="s" s="26"/>
      <c r="M110" t="s" s="26"/>
      <c r="N110" t="s" s="26"/>
      <c r="O110" t="s" s="26"/>
      <c r="P110" t="s" s="26"/>
      <c r="Q110" t="s" s="26"/>
      <c r="R110" t="s" s="26"/>
      <c r="S110" s="30">
        <v>0.409090909090909</v>
      </c>
      <c r="T110" s="30">
        <v>0.117647058823529</v>
      </c>
      <c r="U110" s="30">
        <v>0.626086956521739</v>
      </c>
      <c r="V110" s="30">
        <v>0.26</v>
      </c>
      <c r="W110" s="30">
        <v>0.791666666666667</v>
      </c>
      <c r="X110" s="30">
        <v>0.411111111111111</v>
      </c>
      <c r="Y110" s="30">
        <v>0.845528455284553</v>
      </c>
      <c r="Z110" s="30">
        <v>0.53</v>
      </c>
      <c r="AA110" s="30">
        <v>0.96</v>
      </c>
      <c r="AB110" s="30">
        <v>0.648648648648649</v>
      </c>
      <c r="AC110" s="30">
        <v>0.952380952380952</v>
      </c>
      <c r="AD110" s="30">
        <v>0.608108108108108</v>
      </c>
      <c r="AE110" s="30">
        <v>0.888059701492537</v>
      </c>
      <c r="AF110" s="30">
        <v>0.46551724137931</v>
      </c>
      <c r="AG110" s="30">
        <v>0.9854014598540149</v>
      </c>
      <c r="AH110" s="30">
        <v>0.9518072289156631</v>
      </c>
    </row>
    <row r="111" ht="15" customHeight="1">
      <c r="A111" t="s" s="10">
        <v>881</v>
      </c>
      <c r="B111" t="s" s="10">
        <v>882</v>
      </c>
      <c r="C111" t="s" s="26"/>
      <c r="D111" t="s" s="26"/>
      <c r="E111" t="s" s="26"/>
      <c r="F111" t="s" s="26"/>
      <c r="G111" t="s" s="26"/>
      <c r="H111" t="s" s="26"/>
      <c r="I111" t="s" s="26"/>
      <c r="J111" t="s" s="26"/>
      <c r="K111" t="s" s="26"/>
      <c r="L111" t="s" s="26"/>
      <c r="M111" t="s" s="26"/>
      <c r="N111" t="s" s="26"/>
      <c r="O111" t="s" s="26"/>
      <c r="P111" t="s" s="26"/>
      <c r="Q111" t="s" s="26"/>
      <c r="R111" t="s" s="26"/>
      <c r="S111" s="30">
        <v>0.4</v>
      </c>
      <c r="T111" s="30">
        <v>0.333333333333333</v>
      </c>
      <c r="U111" s="30">
        <v>0.278260869565217</v>
      </c>
      <c r="V111" s="30">
        <v>0.13</v>
      </c>
      <c r="W111" s="30">
        <v>0.116666666666667</v>
      </c>
      <c r="X111" t="s" s="26"/>
      <c r="Y111" s="30">
        <v>0.195121951219512</v>
      </c>
      <c r="Z111" s="30">
        <v>0.01</v>
      </c>
      <c r="AA111" s="30">
        <v>0.216</v>
      </c>
      <c r="AB111" t="s" s="26"/>
      <c r="AC111" s="30">
        <v>0.23015873015873</v>
      </c>
      <c r="AD111" t="s" s="26"/>
      <c r="AE111" s="30">
        <v>0.291044776119403</v>
      </c>
      <c r="AF111" t="s" s="26"/>
      <c r="AG111" s="30">
        <v>0.394160583941606</v>
      </c>
      <c r="AH111" t="s" s="26"/>
    </row>
    <row r="112" ht="15" customHeight="1">
      <c r="A112" t="s" s="10">
        <v>883</v>
      </c>
      <c r="B112" t="s" s="10">
        <v>884</v>
      </c>
      <c r="C112" t="s" s="26"/>
      <c r="D112" t="s" s="26"/>
      <c r="E112" t="s" s="26"/>
      <c r="F112" t="s" s="26"/>
      <c r="G112" t="s" s="26"/>
      <c r="H112" t="s" s="26"/>
      <c r="I112" t="s" s="26"/>
      <c r="J112" t="s" s="26"/>
      <c r="K112" t="s" s="26"/>
      <c r="L112" t="s" s="26"/>
      <c r="M112" t="s" s="26"/>
      <c r="N112" t="s" s="26"/>
      <c r="O112" t="s" s="26"/>
      <c r="P112" t="s" s="26"/>
      <c r="Q112" t="s" s="26"/>
      <c r="R112" t="s" s="26"/>
      <c r="S112" s="30">
        <v>0.290909090909091</v>
      </c>
      <c r="T112" s="30">
        <v>0.411764705882353</v>
      </c>
      <c r="U112" s="30">
        <v>0.217391304347826</v>
      </c>
      <c r="V112" s="30">
        <v>0.19</v>
      </c>
      <c r="W112" s="30">
        <v>0.333333333333333</v>
      </c>
      <c r="X112" s="30">
        <v>0.155555555555556</v>
      </c>
      <c r="Y112" s="30">
        <v>0.308943089430894</v>
      </c>
      <c r="Z112" s="30">
        <v>0.23</v>
      </c>
      <c r="AA112" s="30">
        <v>0.416</v>
      </c>
      <c r="AB112" s="30">
        <v>0.0135135135135135</v>
      </c>
      <c r="AC112" s="30">
        <v>0.436507936507937</v>
      </c>
      <c r="AD112" s="30">
        <v>0.0405405405405405</v>
      </c>
      <c r="AE112" s="30">
        <v>0.462686567164179</v>
      </c>
      <c r="AF112" t="s" s="26"/>
      <c r="AG112" s="30">
        <v>0.452554744525547</v>
      </c>
      <c r="AH112" s="30">
        <v>0.253012048192771</v>
      </c>
    </row>
    <row r="113" ht="15" customHeight="1">
      <c r="A113" t="s" s="10">
        <v>885</v>
      </c>
      <c r="B113" t="s" s="10">
        <v>886</v>
      </c>
      <c r="C113" t="s" s="26"/>
      <c r="D113" t="s" s="26"/>
      <c r="E113" t="s" s="26"/>
      <c r="F113" t="s" s="26"/>
      <c r="G113" t="s" s="26"/>
      <c r="H113" t="s" s="26"/>
      <c r="I113" t="s" s="26"/>
      <c r="J113" t="s" s="26"/>
      <c r="K113" t="s" s="26"/>
      <c r="L113" t="s" s="26"/>
      <c r="M113" t="s" s="26"/>
      <c r="N113" t="s" s="26"/>
      <c r="O113" t="s" s="26"/>
      <c r="P113" t="s" s="26"/>
      <c r="Q113" t="s" s="26"/>
      <c r="R113" t="s" s="26"/>
      <c r="S113" s="30">
        <v>0.145454545454545</v>
      </c>
      <c r="T113" s="30">
        <v>0.0686274509803922</v>
      </c>
      <c r="U113" s="30">
        <v>0.0608695652173913</v>
      </c>
      <c r="V113" t="s" s="26"/>
      <c r="W113" s="30">
        <v>0.0916666666666667</v>
      </c>
      <c r="X113" t="s" s="26"/>
      <c r="Y113" s="30">
        <v>0.16260162601626</v>
      </c>
      <c r="Z113" t="s" s="26"/>
      <c r="AA113" s="30">
        <v>0.2</v>
      </c>
      <c r="AB113" t="s" s="26"/>
      <c r="AC113" s="30">
        <v>0.214285714285714</v>
      </c>
      <c r="AD113" t="s" s="26"/>
      <c r="AE113" s="30">
        <v>0.283582089552239</v>
      </c>
      <c r="AF113" t="s" s="26"/>
      <c r="AG113" s="30">
        <v>0.357664233576642</v>
      </c>
      <c r="AH113" t="s" s="26"/>
    </row>
    <row r="114" ht="15" customHeight="1">
      <c r="A114" t="s" s="10">
        <v>887</v>
      </c>
      <c r="B114" t="s" s="10">
        <v>888</v>
      </c>
      <c r="C114" t="s" s="26"/>
      <c r="D114" t="s" s="26"/>
      <c r="E114" t="s" s="26"/>
      <c r="F114" t="s" s="26"/>
      <c r="G114" t="s" s="26"/>
      <c r="H114" t="s" s="26"/>
      <c r="I114" t="s" s="26"/>
      <c r="J114" t="s" s="26"/>
      <c r="K114" t="s" s="26"/>
      <c r="L114" t="s" s="26"/>
      <c r="M114" t="s" s="26"/>
      <c r="N114" t="s" s="26"/>
      <c r="O114" t="s" s="26"/>
      <c r="P114" t="s" s="26"/>
      <c r="Q114" t="s" s="26"/>
      <c r="R114" t="s" s="26"/>
      <c r="S114" t="s" s="26"/>
      <c r="T114" t="s" s="26"/>
      <c r="U114" s="30">
        <v>0.704347826086957</v>
      </c>
      <c r="V114" s="30">
        <v>0.84</v>
      </c>
      <c r="W114" s="30">
        <v>0.725</v>
      </c>
      <c r="X114" s="30">
        <v>0.811111111111111</v>
      </c>
      <c r="Y114" s="30">
        <v>0.634146341463415</v>
      </c>
      <c r="Z114" s="30">
        <v>0.66</v>
      </c>
      <c r="AA114" s="30">
        <v>0.376</v>
      </c>
      <c r="AB114" t="s" s="26"/>
      <c r="AC114" s="30">
        <v>0.222222222222222</v>
      </c>
      <c r="AD114" t="s" s="26"/>
      <c r="AE114" s="30">
        <v>0.335820895522388</v>
      </c>
      <c r="AF114" t="s" s="26"/>
      <c r="AG114" s="30">
        <v>0.255474452554745</v>
      </c>
      <c r="AH114" t="s" s="26"/>
    </row>
    <row r="115" ht="15" customHeight="1">
      <c r="A115" t="s" s="10">
        <v>889</v>
      </c>
      <c r="B115" t="s" s="10">
        <v>890</v>
      </c>
      <c r="C115" t="s" s="26"/>
      <c r="D115" t="s" s="26"/>
      <c r="E115" t="s" s="26"/>
      <c r="F115" t="s" s="26"/>
      <c r="G115" t="s" s="26"/>
      <c r="H115" t="s" s="26"/>
      <c r="I115" t="s" s="26"/>
      <c r="J115" t="s" s="26"/>
      <c r="K115" t="s" s="26"/>
      <c r="L115" t="s" s="26"/>
      <c r="M115" t="s" s="26"/>
      <c r="N115" t="s" s="26"/>
      <c r="O115" t="s" s="26"/>
      <c r="P115" t="s" s="26"/>
      <c r="Q115" t="s" s="26"/>
      <c r="R115" t="s" s="26"/>
      <c r="S115" t="s" s="26"/>
      <c r="T115" t="s" s="26"/>
      <c r="U115" s="30">
        <v>0.478260869565217</v>
      </c>
      <c r="V115" s="30">
        <v>0.49</v>
      </c>
      <c r="W115" s="30">
        <v>0.258333333333333</v>
      </c>
      <c r="X115" s="30">
        <v>0.0111111111111111</v>
      </c>
      <c r="Y115" s="30">
        <v>0.268292682926829</v>
      </c>
      <c r="Z115" s="30">
        <v>0.15</v>
      </c>
      <c r="AA115" s="30">
        <v>0.488</v>
      </c>
      <c r="AB115" s="30">
        <v>0.22972972972973</v>
      </c>
      <c r="AC115" s="30">
        <v>0.46031746031746</v>
      </c>
      <c r="AD115" s="30">
        <v>0.121621621621622</v>
      </c>
      <c r="AE115" s="30">
        <v>0.432835820895522</v>
      </c>
      <c r="AF115" t="s" s="26"/>
      <c r="AG115" s="30">
        <v>0.27007299270073</v>
      </c>
      <c r="AH115" t="s" s="26"/>
    </row>
    <row r="116" ht="15" customHeight="1">
      <c r="A116" t="s" s="10">
        <v>891</v>
      </c>
      <c r="B116" t="s" s="10">
        <v>892</v>
      </c>
      <c r="C116" t="s" s="26"/>
      <c r="D116" t="s" s="26"/>
      <c r="E116" t="s" s="26"/>
      <c r="F116" t="s" s="26"/>
      <c r="G116" t="s" s="26"/>
      <c r="H116" t="s" s="26"/>
      <c r="I116" t="s" s="26"/>
      <c r="J116" t="s" s="26"/>
      <c r="K116" t="s" s="26"/>
      <c r="L116" t="s" s="26"/>
      <c r="M116" t="s" s="26"/>
      <c r="N116" t="s" s="26"/>
      <c r="O116" t="s" s="26"/>
      <c r="P116" t="s" s="26"/>
      <c r="Q116" t="s" s="26"/>
      <c r="R116" t="s" s="26"/>
      <c r="S116" t="s" s="26"/>
      <c r="T116" t="s" s="26"/>
      <c r="U116" s="30">
        <v>0.191304347826087</v>
      </c>
      <c r="V116" s="30">
        <v>0.04</v>
      </c>
      <c r="W116" s="30">
        <v>0.05</v>
      </c>
      <c r="X116" t="s" s="26"/>
      <c r="Y116" s="30">
        <v>0.0569105691056911</v>
      </c>
      <c r="Z116" t="s" s="26"/>
      <c r="AA116" s="30">
        <v>0.016</v>
      </c>
      <c r="AB116" t="s" s="26"/>
      <c r="AC116" s="30">
        <v>0.0238095238095238</v>
      </c>
      <c r="AD116" t="s" s="26"/>
      <c r="AE116" s="30">
        <v>0.0223880597014925</v>
      </c>
      <c r="AF116" t="s" s="26"/>
      <c r="AG116" s="30">
        <v>0.0145985401459854</v>
      </c>
      <c r="AH116" t="s" s="26"/>
    </row>
    <row r="117" ht="15" customHeight="1">
      <c r="A117" t="s" s="10">
        <v>893</v>
      </c>
      <c r="B117" t="s" s="10">
        <v>894</v>
      </c>
      <c r="C117" t="s" s="26"/>
      <c r="D117" t="s" s="26"/>
      <c r="E117" t="s" s="26"/>
      <c r="F117" t="s" s="26"/>
      <c r="G117" t="s" s="26"/>
      <c r="H117" t="s" s="26"/>
      <c r="I117" t="s" s="26"/>
      <c r="J117" t="s" s="26"/>
      <c r="K117" t="s" s="26"/>
      <c r="L117" t="s" s="26"/>
      <c r="M117" t="s" s="26"/>
      <c r="N117" t="s" s="26"/>
      <c r="O117" t="s" s="26"/>
      <c r="P117" t="s" s="26"/>
      <c r="Q117" t="s" s="26"/>
      <c r="R117" t="s" s="26"/>
      <c r="S117" t="s" s="26"/>
      <c r="T117" t="s" s="26"/>
      <c r="U117" s="30">
        <v>0.104347826086957</v>
      </c>
      <c r="V117" t="s" s="26"/>
      <c r="W117" s="30">
        <v>0.0833333333333333</v>
      </c>
      <c r="X117" t="s" s="26"/>
      <c r="Y117" s="30">
        <v>0.105691056910569</v>
      </c>
      <c r="Z117" t="s" s="26"/>
      <c r="AA117" s="30">
        <v>0.192</v>
      </c>
      <c r="AB117" t="s" s="26"/>
      <c r="AC117" s="30">
        <v>0.174603174603175</v>
      </c>
      <c r="AD117" t="s" s="26"/>
      <c r="AE117" s="30">
        <v>0.313432835820896</v>
      </c>
      <c r="AF117" t="s" s="26"/>
      <c r="AG117" s="30">
        <v>0.218978102189781</v>
      </c>
      <c r="AH117" t="s" s="26"/>
    </row>
    <row r="118" ht="15" customHeight="1">
      <c r="A118" t="s" s="10">
        <v>895</v>
      </c>
      <c r="B118" t="s" s="10">
        <v>896</v>
      </c>
      <c r="C118" t="s" s="26"/>
      <c r="D118" t="s" s="26"/>
      <c r="E118" t="s" s="26"/>
      <c r="F118" t="s" s="26"/>
      <c r="G118" t="s" s="26"/>
      <c r="H118" t="s" s="26"/>
      <c r="I118" t="s" s="26"/>
      <c r="J118" t="s" s="26"/>
      <c r="K118" t="s" s="26"/>
      <c r="L118" t="s" s="26"/>
      <c r="M118" t="s" s="26"/>
      <c r="N118" t="s" s="26"/>
      <c r="O118" t="s" s="26"/>
      <c r="P118" t="s" s="26"/>
      <c r="Q118" t="s" s="26"/>
      <c r="R118" t="s" s="26"/>
      <c r="S118" t="s" s="26"/>
      <c r="T118" t="s" s="26"/>
      <c r="U118" s="30">
        <v>0.0869565217391304</v>
      </c>
      <c r="V118" t="s" s="26"/>
      <c r="W118" s="30">
        <v>0.0416666666666667</v>
      </c>
      <c r="X118" t="s" s="26"/>
      <c r="Y118" s="30">
        <v>0.8536585365853659</v>
      </c>
      <c r="Z118" s="30">
        <v>0.19</v>
      </c>
      <c r="AA118" s="30">
        <v>0.04</v>
      </c>
      <c r="AB118" t="s" s="26"/>
      <c r="AC118" s="30">
        <v>0.0396825396825397</v>
      </c>
      <c r="AD118" t="s" s="26"/>
      <c r="AE118" s="30">
        <v>0.0447761194029851</v>
      </c>
      <c r="AF118" t="s" s="26"/>
      <c r="AG118" s="30">
        <v>0.0218978102189781</v>
      </c>
      <c r="AH118" t="s" s="26"/>
    </row>
    <row r="119" ht="15" customHeight="1">
      <c r="A119" t="s" s="10">
        <v>897</v>
      </c>
      <c r="B119" t="s" s="10">
        <v>898</v>
      </c>
      <c r="C119" t="s" s="26"/>
      <c r="D119" t="s" s="26"/>
      <c r="E119" t="s" s="26"/>
      <c r="F119" t="s" s="26"/>
      <c r="G119" t="s" s="26"/>
      <c r="H119" t="s" s="26"/>
      <c r="I119" t="s" s="26"/>
      <c r="J119" t="s" s="26"/>
      <c r="K119" t="s" s="26"/>
      <c r="L119" t="s" s="26"/>
      <c r="M119" t="s" s="26"/>
      <c r="N119" t="s" s="26"/>
      <c r="O119" t="s" s="26"/>
      <c r="P119" t="s" s="26"/>
      <c r="Q119" t="s" s="26"/>
      <c r="R119" t="s" s="26"/>
      <c r="S119" t="s" s="26"/>
      <c r="T119" t="s" s="26"/>
      <c r="U119" t="s" s="26"/>
      <c r="V119" t="s" s="26"/>
      <c r="W119" s="30">
        <v>0.975</v>
      </c>
      <c r="X119" s="30">
        <v>0.944444444444444</v>
      </c>
      <c r="Y119" s="30">
        <v>0.967479674796748</v>
      </c>
      <c r="Z119" s="30">
        <v>0.99</v>
      </c>
      <c r="AA119" s="30">
        <v>0.976</v>
      </c>
      <c r="AB119" s="30">
        <v>0.986486486486486</v>
      </c>
      <c r="AC119" s="30">
        <v>0.9761904761904761</v>
      </c>
      <c r="AD119" s="30">
        <v>1</v>
      </c>
      <c r="AE119" s="30">
        <v>0.977611940298507</v>
      </c>
      <c r="AF119" s="30">
        <v>1</v>
      </c>
      <c r="AG119" s="30">
        <v>0.875912408759124</v>
      </c>
      <c r="AH119" s="30">
        <v>0.903614457831325</v>
      </c>
    </row>
    <row r="120" ht="15" customHeight="1">
      <c r="A120" t="s" s="10">
        <v>899</v>
      </c>
      <c r="B120" t="s" s="10">
        <v>900</v>
      </c>
      <c r="C120" t="s" s="26"/>
      <c r="D120" t="s" s="26"/>
      <c r="E120" t="s" s="26"/>
      <c r="F120" t="s" s="26"/>
      <c r="G120" t="s" s="26"/>
      <c r="H120" t="s" s="26"/>
      <c r="I120" t="s" s="26"/>
      <c r="J120" t="s" s="26"/>
      <c r="K120" t="s" s="26"/>
      <c r="L120" t="s" s="26"/>
      <c r="M120" t="s" s="26"/>
      <c r="N120" t="s" s="26"/>
      <c r="O120" t="s" s="26"/>
      <c r="P120" t="s" s="26"/>
      <c r="Q120" t="s" s="26"/>
      <c r="R120" t="s" s="26"/>
      <c r="S120" t="s" s="26"/>
      <c r="T120" t="s" s="26"/>
      <c r="U120" t="s" s="26"/>
      <c r="V120" t="s" s="26"/>
      <c r="W120" s="30">
        <v>0.8</v>
      </c>
      <c r="X120" s="30">
        <v>0.822222222222222</v>
      </c>
      <c r="Y120" s="30">
        <v>0.788617886178862</v>
      </c>
      <c r="Z120" s="30">
        <v>0.85</v>
      </c>
      <c r="AA120" s="30">
        <v>0.904</v>
      </c>
      <c r="AB120" s="30">
        <v>0.864864864864865</v>
      </c>
      <c r="AC120" s="30">
        <v>0.904761904761905</v>
      </c>
      <c r="AD120" s="30">
        <v>0.9459459459459461</v>
      </c>
      <c r="AE120" s="30">
        <v>0.947761194029851</v>
      </c>
      <c r="AF120" s="30">
        <v>0.982758620689655</v>
      </c>
      <c r="AG120" s="30">
        <v>0.832116788321168</v>
      </c>
      <c r="AH120" s="30">
        <v>0.939759036144578</v>
      </c>
    </row>
    <row r="121" ht="15" customHeight="1">
      <c r="A121" t="s" s="10">
        <v>901</v>
      </c>
      <c r="B121" t="s" s="10">
        <v>902</v>
      </c>
      <c r="C121" t="s" s="26"/>
      <c r="D121" t="s" s="26"/>
      <c r="E121" t="s" s="26"/>
      <c r="F121" t="s" s="26"/>
      <c r="G121" t="s" s="26"/>
      <c r="H121" t="s" s="26"/>
      <c r="I121" t="s" s="26"/>
      <c r="J121" t="s" s="26"/>
      <c r="K121" t="s" s="26"/>
      <c r="L121" t="s" s="26"/>
      <c r="M121" t="s" s="26"/>
      <c r="N121" t="s" s="26"/>
      <c r="O121" t="s" s="26"/>
      <c r="P121" t="s" s="26"/>
      <c r="Q121" t="s" s="26"/>
      <c r="R121" t="s" s="26"/>
      <c r="S121" t="s" s="26"/>
      <c r="T121" t="s" s="26"/>
      <c r="U121" t="s" s="26"/>
      <c r="V121" t="s" s="26"/>
      <c r="W121" s="30">
        <v>0.533333333333333</v>
      </c>
      <c r="X121" s="30">
        <v>0.566666666666667</v>
      </c>
      <c r="Y121" s="30">
        <v>0.601626016260163</v>
      </c>
      <c r="Z121" s="30">
        <v>0.58</v>
      </c>
      <c r="AA121" s="30">
        <v>0.664</v>
      </c>
      <c r="AB121" s="30">
        <v>0.472972972972973</v>
      </c>
      <c r="AC121" s="30">
        <v>0.650793650793651</v>
      </c>
      <c r="AD121" s="30">
        <v>0.486486486486486</v>
      </c>
      <c r="AE121" s="30">
        <v>0.611940298507463</v>
      </c>
      <c r="AF121" s="30">
        <v>0.137931034482759</v>
      </c>
      <c r="AG121" s="30">
        <v>0.656934306569343</v>
      </c>
      <c r="AH121" s="30">
        <v>0.602409638554217</v>
      </c>
    </row>
    <row r="122" ht="15" customHeight="1">
      <c r="A122" t="s" s="10">
        <v>903</v>
      </c>
      <c r="B122" t="s" s="10">
        <v>904</v>
      </c>
      <c r="C122" t="s" s="26"/>
      <c r="D122" t="s" s="26"/>
      <c r="E122" t="s" s="26"/>
      <c r="F122" t="s" s="26"/>
      <c r="G122" t="s" s="26"/>
      <c r="H122" t="s" s="26"/>
      <c r="I122" t="s" s="26"/>
      <c r="J122" t="s" s="26"/>
      <c r="K122" t="s" s="26"/>
      <c r="L122" t="s" s="26"/>
      <c r="M122" t="s" s="26"/>
      <c r="N122" t="s" s="26"/>
      <c r="O122" t="s" s="26"/>
      <c r="P122" t="s" s="26"/>
      <c r="Q122" t="s" s="26"/>
      <c r="R122" t="s" s="26"/>
      <c r="S122" t="s" s="26"/>
      <c r="T122" t="s" s="26"/>
      <c r="U122" t="s" s="26"/>
      <c r="V122" t="s" s="26"/>
      <c r="W122" s="30">
        <v>0.1</v>
      </c>
      <c r="X122" t="s" s="26"/>
      <c r="Y122" s="30">
        <v>0.0975609756097561</v>
      </c>
      <c r="Z122" t="s" s="26"/>
      <c r="AA122" s="30">
        <v>0.152</v>
      </c>
      <c r="AB122" t="s" s="26"/>
      <c r="AC122" s="30">
        <v>0.111111111111111</v>
      </c>
      <c r="AD122" t="s" s="26"/>
      <c r="AE122" s="30">
        <v>0.171641791044776</v>
      </c>
      <c r="AF122" t="s" s="26"/>
      <c r="AG122" s="30">
        <v>0.0948905109489051</v>
      </c>
      <c r="AH122" t="s" s="26"/>
    </row>
    <row r="123" ht="15" customHeight="1">
      <c r="A123" t="s" s="10">
        <v>905</v>
      </c>
      <c r="B123" t="s" s="10">
        <v>906</v>
      </c>
      <c r="C123" t="s" s="26"/>
      <c r="D123" t="s" s="26"/>
      <c r="E123" t="s" s="26"/>
      <c r="F123" t="s" s="26"/>
      <c r="G123" t="s" s="26"/>
      <c r="H123" t="s" s="26"/>
      <c r="I123" t="s" s="26"/>
      <c r="J123" t="s" s="26"/>
      <c r="K123" t="s" s="26"/>
      <c r="L123" t="s" s="26"/>
      <c r="M123" t="s" s="26"/>
      <c r="N123" t="s" s="26"/>
      <c r="O123" t="s" s="26"/>
      <c r="P123" t="s" s="26"/>
      <c r="Q123" t="s" s="26"/>
      <c r="R123" t="s" s="26"/>
      <c r="S123" t="s" s="26"/>
      <c r="T123" t="s" s="26"/>
      <c r="U123" t="s" s="26"/>
      <c r="V123" t="s" s="26"/>
      <c r="W123" s="30">
        <v>0.0583333333333333</v>
      </c>
      <c r="X123" t="s" s="26"/>
      <c r="Y123" s="30">
        <v>0.040650406504065</v>
      </c>
      <c r="Z123" t="s" s="26"/>
      <c r="AA123" s="30">
        <v>0.064</v>
      </c>
      <c r="AB123" t="s" s="26"/>
      <c r="AC123" s="30">
        <v>0.103174603174603</v>
      </c>
      <c r="AD123" t="s" s="26"/>
      <c r="AE123" s="30">
        <v>0.0373134328358209</v>
      </c>
      <c r="AF123" t="s" s="26"/>
      <c r="AG123" s="30">
        <v>0.0510948905109489</v>
      </c>
      <c r="AH123" t="s" s="26"/>
    </row>
    <row r="124" ht="15" customHeight="1">
      <c r="A124" t="s" s="10">
        <v>907</v>
      </c>
      <c r="B124" t="s" s="10">
        <v>908</v>
      </c>
      <c r="C124" t="s" s="26"/>
      <c r="D124" t="s" s="26"/>
      <c r="E124" t="s" s="26"/>
      <c r="F124" t="s" s="26"/>
      <c r="G124" t="s" s="26"/>
      <c r="H124" t="s" s="26"/>
      <c r="I124" t="s" s="26"/>
      <c r="J124" t="s" s="26"/>
      <c r="K124" t="s" s="26"/>
      <c r="L124" t="s" s="26"/>
      <c r="M124" t="s" s="26"/>
      <c r="N124" t="s" s="26"/>
      <c r="O124" t="s" s="26"/>
      <c r="P124" t="s" s="26"/>
      <c r="Q124" t="s" s="26"/>
      <c r="R124" t="s" s="26"/>
      <c r="S124" t="s" s="26"/>
      <c r="T124" t="s" s="26"/>
      <c r="U124" t="s" s="26"/>
      <c r="V124" t="s" s="26"/>
      <c r="W124" t="s" s="26"/>
      <c r="X124" t="s" s="26"/>
      <c r="Y124" s="30">
        <v>0.959349593495935</v>
      </c>
      <c r="Z124" s="30">
        <v>0.77</v>
      </c>
      <c r="AA124" s="30">
        <v>0.952</v>
      </c>
      <c r="AB124" s="30">
        <v>0.689189189189189</v>
      </c>
      <c r="AC124" s="30">
        <v>0.928571428571429</v>
      </c>
      <c r="AD124" s="30">
        <v>0.648648648648649</v>
      </c>
      <c r="AE124" s="30">
        <v>0.9402985074626869</v>
      </c>
      <c r="AF124" s="30">
        <v>0.603448275862069</v>
      </c>
      <c r="AG124" s="30">
        <v>0.941605839416058</v>
      </c>
      <c r="AH124" s="30">
        <v>0.783132530120482</v>
      </c>
    </row>
    <row r="125" ht="15" customHeight="1">
      <c r="A125" t="s" s="10">
        <v>909</v>
      </c>
      <c r="B125" t="s" s="10">
        <v>910</v>
      </c>
      <c r="C125" t="s" s="26"/>
      <c r="D125" t="s" s="26"/>
      <c r="E125" t="s" s="26"/>
      <c r="F125" t="s" s="26"/>
      <c r="G125" t="s" s="26"/>
      <c r="H125" t="s" s="26"/>
      <c r="I125" t="s" s="26"/>
      <c r="J125" t="s" s="26"/>
      <c r="K125" t="s" s="26"/>
      <c r="L125" t="s" s="26"/>
      <c r="M125" t="s" s="26"/>
      <c r="N125" t="s" s="26"/>
      <c r="O125" t="s" s="26"/>
      <c r="P125" t="s" s="26"/>
      <c r="Q125" t="s" s="26"/>
      <c r="R125" t="s" s="26"/>
      <c r="S125" t="s" s="26"/>
      <c r="T125" t="s" s="26"/>
      <c r="U125" t="s" s="26"/>
      <c r="V125" t="s" s="26"/>
      <c r="W125" t="s" s="26"/>
      <c r="X125" t="s" s="26"/>
      <c r="Y125" s="30">
        <v>0.731707317073171</v>
      </c>
      <c r="Z125" s="30">
        <v>0.74</v>
      </c>
      <c r="AA125" s="30">
        <v>0.6879999999999999</v>
      </c>
      <c r="AB125" s="30">
        <v>0.418918918918919</v>
      </c>
      <c r="AC125" s="30">
        <v>0.468253968253968</v>
      </c>
      <c r="AD125" s="30">
        <v>0.0810810810810811</v>
      </c>
      <c r="AE125" s="30">
        <v>0.5597014925373131</v>
      </c>
      <c r="AF125" t="s" s="26"/>
      <c r="AG125" s="30">
        <v>0.233576642335766</v>
      </c>
      <c r="AH125" t="s" s="26"/>
    </row>
    <row r="126" ht="15" customHeight="1">
      <c r="A126" t="s" s="10">
        <v>911</v>
      </c>
      <c r="B126" t="s" s="10">
        <v>912</v>
      </c>
      <c r="C126" t="s" s="26"/>
      <c r="D126" t="s" s="26"/>
      <c r="E126" t="s" s="26"/>
      <c r="F126" t="s" s="26"/>
      <c r="G126" t="s" s="26"/>
      <c r="H126" t="s" s="26"/>
      <c r="I126" t="s" s="26"/>
      <c r="J126" t="s" s="26"/>
      <c r="K126" t="s" s="26"/>
      <c r="L126" t="s" s="26"/>
      <c r="M126" t="s" s="26"/>
      <c r="N126" t="s" s="26"/>
      <c r="O126" t="s" s="26"/>
      <c r="P126" t="s" s="26"/>
      <c r="Q126" t="s" s="26"/>
      <c r="R126" t="s" s="26"/>
      <c r="S126" t="s" s="26"/>
      <c r="T126" t="s" s="26"/>
      <c r="U126" t="s" s="26"/>
      <c r="V126" t="s" s="26"/>
      <c r="W126" t="s" s="26"/>
      <c r="X126" t="s" s="26"/>
      <c r="Y126" s="30">
        <v>0.430894308943089</v>
      </c>
      <c r="Z126" s="30">
        <v>0.37</v>
      </c>
      <c r="AA126" s="30">
        <v>0.344</v>
      </c>
      <c r="AB126" t="s" s="26"/>
      <c r="AC126" s="30">
        <v>0.301587301587302</v>
      </c>
      <c r="AD126" t="s" s="26"/>
      <c r="AE126" s="30">
        <v>0.350746268656716</v>
      </c>
      <c r="AF126" t="s" s="26"/>
      <c r="AG126" s="30">
        <v>0.467153284671533</v>
      </c>
      <c r="AH126" s="30">
        <v>0.192771084337349</v>
      </c>
    </row>
    <row r="127" ht="15" customHeight="1">
      <c r="A127" t="s" s="10">
        <v>913</v>
      </c>
      <c r="B127" t="s" s="10">
        <v>914</v>
      </c>
      <c r="C127" t="s" s="26"/>
      <c r="D127" t="s" s="26"/>
      <c r="E127" t="s" s="26"/>
      <c r="F127" t="s" s="26"/>
      <c r="G127" t="s" s="26"/>
      <c r="H127" t="s" s="26"/>
      <c r="I127" t="s" s="26"/>
      <c r="J127" t="s" s="26"/>
      <c r="K127" t="s" s="26"/>
      <c r="L127" t="s" s="26"/>
      <c r="M127" t="s" s="26"/>
      <c r="N127" t="s" s="26"/>
      <c r="O127" t="s" s="26"/>
      <c r="P127" t="s" s="26"/>
      <c r="Q127" t="s" s="26"/>
      <c r="R127" t="s" s="26"/>
      <c r="S127" t="s" s="26"/>
      <c r="T127" t="s" s="26"/>
      <c r="U127" t="s" s="26"/>
      <c r="V127" t="s" s="26"/>
      <c r="W127" t="s" s="26"/>
      <c r="X127" t="s" s="26"/>
      <c r="Y127" t="s" s="26"/>
      <c r="Z127" t="s" s="26"/>
      <c r="AA127" s="30">
        <v>0.592</v>
      </c>
      <c r="AB127" s="30">
        <v>0.297297297297297</v>
      </c>
      <c r="AC127" s="30">
        <v>0.761904761904762</v>
      </c>
      <c r="AD127" s="30">
        <v>0.527027027027027</v>
      </c>
      <c r="AE127" s="30">
        <v>0.716417910447761</v>
      </c>
      <c r="AF127" s="30">
        <v>0.310344827586207</v>
      </c>
      <c r="AG127" s="30">
        <v>0.598540145985401</v>
      </c>
      <c r="AH127" s="30">
        <v>0.325301204819277</v>
      </c>
    </row>
    <row r="128" ht="15" customHeight="1">
      <c r="A128" t="s" s="10">
        <v>915</v>
      </c>
      <c r="B128" t="s" s="10">
        <v>916</v>
      </c>
      <c r="C128" t="s" s="26"/>
      <c r="D128" t="s" s="26"/>
      <c r="E128" t="s" s="26"/>
      <c r="F128" t="s" s="26"/>
      <c r="G128" t="s" s="26"/>
      <c r="H128" t="s" s="26"/>
      <c r="I128" t="s" s="26"/>
      <c r="J128" t="s" s="26"/>
      <c r="K128" t="s" s="26"/>
      <c r="L128" t="s" s="26"/>
      <c r="M128" t="s" s="26"/>
      <c r="N128" t="s" s="26"/>
      <c r="O128" t="s" s="26"/>
      <c r="P128" t="s" s="26"/>
      <c r="Q128" t="s" s="26"/>
      <c r="R128" t="s" s="26"/>
      <c r="S128" t="s" s="26"/>
      <c r="T128" t="s" s="26"/>
      <c r="U128" t="s" s="26"/>
      <c r="V128" t="s" s="26"/>
      <c r="W128" t="s" s="26"/>
      <c r="X128" t="s" s="26"/>
      <c r="Y128" t="s" s="26"/>
      <c r="Z128" t="s" s="26"/>
      <c r="AA128" s="30">
        <v>0.08</v>
      </c>
      <c r="AB128" t="s" s="26"/>
      <c r="AC128" s="30">
        <v>0.0634920634920635</v>
      </c>
      <c r="AD128" t="s" s="26"/>
      <c r="AE128" s="30">
        <v>0.0597014925373134</v>
      </c>
      <c r="AF128" t="s" s="26"/>
      <c r="AG128" s="30">
        <v>0.102189781021898</v>
      </c>
      <c r="AH128" t="s" s="26"/>
    </row>
    <row r="129" ht="15" customHeight="1">
      <c r="A129" t="s" s="10">
        <v>917</v>
      </c>
      <c r="B129" t="s" s="10">
        <v>918</v>
      </c>
      <c r="C129" t="s" s="26"/>
      <c r="D129" t="s" s="26"/>
      <c r="E129" t="s" s="26"/>
      <c r="F129" t="s" s="26"/>
      <c r="G129" t="s" s="26"/>
      <c r="H129" t="s" s="26"/>
      <c r="I129" t="s" s="26"/>
      <c r="J129" t="s" s="26"/>
      <c r="K129" t="s" s="26"/>
      <c r="L129" t="s" s="26"/>
      <c r="M129" t="s" s="26"/>
      <c r="N129" t="s" s="26"/>
      <c r="O129" t="s" s="26"/>
      <c r="P129" t="s" s="26"/>
      <c r="Q129" t="s" s="26"/>
      <c r="R129" t="s" s="26"/>
      <c r="S129" t="s" s="26"/>
      <c r="T129" t="s" s="26"/>
      <c r="U129" t="s" s="26"/>
      <c r="V129" t="s" s="26"/>
      <c r="W129" t="s" s="26"/>
      <c r="X129" t="s" s="26"/>
      <c r="Y129" t="s" s="26"/>
      <c r="Z129" t="s" s="26"/>
      <c r="AA129" t="s" s="26"/>
      <c r="AB129" t="s" s="26"/>
      <c r="AC129" s="30">
        <v>0.777777777777778</v>
      </c>
      <c r="AD129" s="30">
        <v>0.783783783783784</v>
      </c>
      <c r="AE129" s="30">
        <v>0.76865671641791</v>
      </c>
      <c r="AF129" s="30">
        <v>0.724137931034483</v>
      </c>
      <c r="AG129" s="30">
        <v>0.6934306569343071</v>
      </c>
      <c r="AH129" s="30">
        <v>0.686746987951807</v>
      </c>
    </row>
    <row r="130" ht="15" customHeight="1">
      <c r="A130" t="s" s="10">
        <v>919</v>
      </c>
      <c r="B130" t="s" s="10">
        <v>920</v>
      </c>
      <c r="C130" t="s" s="26"/>
      <c r="D130" t="s" s="26"/>
      <c r="E130" t="s" s="26"/>
      <c r="F130" t="s" s="26"/>
      <c r="G130" t="s" s="26"/>
      <c r="H130" t="s" s="26"/>
      <c r="I130" t="s" s="26"/>
      <c r="J130" t="s" s="26"/>
      <c r="K130" t="s" s="26"/>
      <c r="L130" t="s" s="26"/>
      <c r="M130" t="s" s="26"/>
      <c r="N130" t="s" s="26"/>
      <c r="O130" t="s" s="26"/>
      <c r="P130" t="s" s="26"/>
      <c r="Q130" t="s" s="26"/>
      <c r="R130" t="s" s="26"/>
      <c r="S130" t="s" s="26"/>
      <c r="T130" t="s" s="26"/>
      <c r="U130" t="s" s="26"/>
      <c r="V130" t="s" s="26"/>
      <c r="W130" t="s" s="26"/>
      <c r="X130" t="s" s="26"/>
      <c r="Y130" t="s" s="26"/>
      <c r="Z130" t="s" s="26"/>
      <c r="AA130" t="s" s="26"/>
      <c r="AB130" t="s" s="26"/>
      <c r="AC130" t="s" s="26"/>
      <c r="AD130" t="s" s="26"/>
      <c r="AE130" s="30">
        <v>0.925373134328358</v>
      </c>
      <c r="AF130" s="30">
        <v>0.5</v>
      </c>
      <c r="AG130" s="30">
        <v>0.956204379562044</v>
      </c>
      <c r="AH130" s="30">
        <v>0.650602409638554</v>
      </c>
    </row>
    <row r="131" ht="15" customHeight="1">
      <c r="A131" t="s" s="10">
        <v>921</v>
      </c>
      <c r="B131" t="s" s="10">
        <v>922</v>
      </c>
      <c r="C131" t="s" s="26"/>
      <c r="D131" t="s" s="26"/>
      <c r="E131" t="s" s="26"/>
      <c r="F131" t="s" s="26"/>
      <c r="G131" t="s" s="26"/>
      <c r="H131" t="s" s="26"/>
      <c r="I131" t="s" s="26"/>
      <c r="J131" t="s" s="26"/>
      <c r="K131" t="s" s="26"/>
      <c r="L131" t="s" s="26"/>
      <c r="M131" t="s" s="26"/>
      <c r="N131" t="s" s="26"/>
      <c r="O131" t="s" s="26"/>
      <c r="P131" t="s" s="26"/>
      <c r="Q131" t="s" s="26"/>
      <c r="R131" t="s" s="26"/>
      <c r="S131" t="s" s="26"/>
      <c r="T131" t="s" s="26"/>
      <c r="U131" t="s" s="26"/>
      <c r="V131" t="s" s="26"/>
      <c r="W131" t="s" s="26"/>
      <c r="X131" t="s" s="26"/>
      <c r="Y131" t="s" s="26"/>
      <c r="Z131" t="s" s="26"/>
      <c r="AA131" t="s" s="26"/>
      <c r="AB131" t="s" s="26"/>
      <c r="AC131" t="s" s="26"/>
      <c r="AD131" t="s" s="26"/>
      <c r="AE131" s="30">
        <v>0.835820895522388</v>
      </c>
      <c r="AF131" s="30">
        <v>0.517241379310345</v>
      </c>
      <c r="AG131" s="30">
        <v>0.868613138686131</v>
      </c>
      <c r="AH131" s="30">
        <v>0.819277108433735</v>
      </c>
    </row>
    <row r="132" ht="15" customHeight="1">
      <c r="A132" t="s" s="10">
        <v>923</v>
      </c>
      <c r="B132" t="s" s="10">
        <v>924</v>
      </c>
      <c r="C132" t="s" s="26"/>
      <c r="D132" t="s" s="26"/>
      <c r="E132" t="s" s="26"/>
      <c r="F132" t="s" s="26"/>
      <c r="G132" t="s" s="26"/>
      <c r="H132" t="s" s="26"/>
      <c r="I132" t="s" s="26"/>
      <c r="J132" t="s" s="26"/>
      <c r="K132" t="s" s="26"/>
      <c r="L132" t="s" s="26"/>
      <c r="M132" t="s" s="26"/>
      <c r="N132" t="s" s="26"/>
      <c r="O132" t="s" s="26"/>
      <c r="P132" t="s" s="26"/>
      <c r="Q132" t="s" s="26"/>
      <c r="R132" t="s" s="26"/>
      <c r="S132" t="s" s="26"/>
      <c r="T132" t="s" s="26"/>
      <c r="U132" t="s" s="26"/>
      <c r="V132" t="s" s="26"/>
      <c r="W132" t="s" s="26"/>
      <c r="X132" t="s" s="26"/>
      <c r="Y132" t="s" s="26"/>
      <c r="Z132" t="s" s="26"/>
      <c r="AA132" t="s" s="26"/>
      <c r="AB132" t="s" s="26"/>
      <c r="AC132" t="s" s="26"/>
      <c r="AD132" t="s" s="26"/>
      <c r="AE132" s="30">
        <v>0.798507462686567</v>
      </c>
      <c r="AF132" s="30">
        <v>0.551724137931034</v>
      </c>
      <c r="AG132" s="30">
        <v>0.635036496350365</v>
      </c>
      <c r="AH132" s="30">
        <v>0.385542168674699</v>
      </c>
    </row>
    <row r="133" ht="15" customHeight="1">
      <c r="A133" t="s" s="10">
        <v>925</v>
      </c>
      <c r="B133" t="s" s="10">
        <v>926</v>
      </c>
      <c r="C133" t="s" s="26"/>
      <c r="D133" t="s" s="26"/>
      <c r="E133" t="s" s="26"/>
      <c r="F133" t="s" s="26"/>
      <c r="G133" t="s" s="26"/>
      <c r="H133" t="s" s="26"/>
      <c r="I133" t="s" s="26"/>
      <c r="J133" t="s" s="26"/>
      <c r="K133" t="s" s="26"/>
      <c r="L133" t="s" s="26"/>
      <c r="M133" t="s" s="26"/>
      <c r="N133" t="s" s="26"/>
      <c r="O133" t="s" s="26"/>
      <c r="P133" t="s" s="26"/>
      <c r="Q133" t="s" s="26"/>
      <c r="R133" t="s" s="26"/>
      <c r="S133" t="s" s="26"/>
      <c r="T133" t="s" s="26"/>
      <c r="U133" t="s" s="26"/>
      <c r="V133" t="s" s="26"/>
      <c r="W133" t="s" s="26"/>
      <c r="X133" t="s" s="26"/>
      <c r="Y133" t="s" s="26"/>
      <c r="Z133" t="s" s="26"/>
      <c r="AA133" t="s" s="26"/>
      <c r="AB133" t="s" s="26"/>
      <c r="AC133" t="s" s="26"/>
      <c r="AD133" t="s" s="26"/>
      <c r="AE133" s="30">
        <v>0.58955223880597</v>
      </c>
      <c r="AF133" s="30">
        <v>0.0517241379310345</v>
      </c>
      <c r="AG133" s="30">
        <v>0.313868613138686</v>
      </c>
      <c r="AH133" t="s" s="26"/>
    </row>
    <row r="134" ht="15" customHeight="1">
      <c r="A134" t="s" s="10">
        <v>927</v>
      </c>
      <c r="B134" t="s" s="10">
        <v>928</v>
      </c>
      <c r="C134" t="s" s="26"/>
      <c r="D134" t="s" s="26"/>
      <c r="E134" t="s" s="26"/>
      <c r="F134" t="s" s="26"/>
      <c r="G134" t="s" s="26"/>
      <c r="H134" t="s" s="26"/>
      <c r="I134" t="s" s="26"/>
      <c r="J134" t="s" s="26"/>
      <c r="K134" t="s" s="26"/>
      <c r="L134" t="s" s="26"/>
      <c r="M134" t="s" s="26"/>
      <c r="N134" t="s" s="26"/>
      <c r="O134" t="s" s="26"/>
      <c r="P134" t="s" s="26"/>
      <c r="Q134" t="s" s="26"/>
      <c r="R134" t="s" s="26"/>
      <c r="S134" t="s" s="26"/>
      <c r="T134" t="s" s="26"/>
      <c r="U134" t="s" s="26"/>
      <c r="V134" t="s" s="26"/>
      <c r="W134" t="s" s="26"/>
      <c r="X134" t="s" s="26"/>
      <c r="Y134" t="s" s="26"/>
      <c r="Z134" t="s" s="26"/>
      <c r="AA134" t="s" s="26"/>
      <c r="AB134" t="s" s="26"/>
      <c r="AC134" t="s" s="26"/>
      <c r="AD134" t="s" s="26"/>
      <c r="AE134" s="30">
        <v>0.567164179104478</v>
      </c>
      <c r="AF134" t="s" s="26"/>
      <c r="AG134" s="30">
        <v>0.64963503649635</v>
      </c>
      <c r="AH134" s="30">
        <v>0.530120481927711</v>
      </c>
    </row>
    <row r="135" ht="15" customHeight="1">
      <c r="A135" t="s" s="10">
        <v>929</v>
      </c>
      <c r="B135" t="s" s="10">
        <v>930</v>
      </c>
      <c r="C135" t="s" s="26"/>
      <c r="D135" t="s" s="26"/>
      <c r="E135" t="s" s="26"/>
      <c r="F135" t="s" s="26"/>
      <c r="G135" t="s" s="26"/>
      <c r="H135" t="s" s="26"/>
      <c r="I135" t="s" s="26"/>
      <c r="J135" t="s" s="26"/>
      <c r="K135" t="s" s="26"/>
      <c r="L135" t="s" s="26"/>
      <c r="M135" t="s" s="26"/>
      <c r="N135" t="s" s="26"/>
      <c r="O135" t="s" s="26"/>
      <c r="P135" t="s" s="26"/>
      <c r="Q135" t="s" s="26"/>
      <c r="R135" t="s" s="26"/>
      <c r="S135" t="s" s="26"/>
      <c r="T135" t="s" s="26"/>
      <c r="U135" t="s" s="26"/>
      <c r="V135" t="s" s="26"/>
      <c r="W135" t="s" s="26"/>
      <c r="X135" t="s" s="26"/>
      <c r="Y135" t="s" s="26"/>
      <c r="Z135" t="s" s="26"/>
      <c r="AA135" t="s" s="26"/>
      <c r="AB135" t="s" s="26"/>
      <c r="AC135" t="s" s="26"/>
      <c r="AD135" t="s" s="26"/>
      <c r="AE135" s="30">
        <v>0.164179104477612</v>
      </c>
      <c r="AF135" t="s" s="26"/>
      <c r="AG135" s="30">
        <v>0.0656934306569343</v>
      </c>
      <c r="AH135" t="s" s="26"/>
    </row>
    <row r="136" ht="15" customHeight="1">
      <c r="A136" t="s" s="10">
        <v>931</v>
      </c>
      <c r="B136" t="s" s="10">
        <v>932</v>
      </c>
      <c r="C136" t="s" s="26"/>
      <c r="D136" t="s" s="26"/>
      <c r="E136" t="s" s="26"/>
      <c r="F136" t="s" s="26"/>
      <c r="G136" t="s" s="26"/>
      <c r="H136" t="s" s="26"/>
      <c r="I136" t="s" s="26"/>
      <c r="J136" t="s" s="26"/>
      <c r="K136" t="s" s="26"/>
      <c r="L136" t="s" s="26"/>
      <c r="M136" t="s" s="26"/>
      <c r="N136" t="s" s="26"/>
      <c r="O136" t="s" s="26"/>
      <c r="P136" t="s" s="26"/>
      <c r="Q136" t="s" s="26"/>
      <c r="R136" t="s" s="26"/>
      <c r="S136" t="s" s="26"/>
      <c r="T136" t="s" s="26"/>
      <c r="U136" t="s" s="26"/>
      <c r="V136" t="s" s="26"/>
      <c r="W136" t="s" s="26"/>
      <c r="X136" t="s" s="26"/>
      <c r="Y136" t="s" s="26"/>
      <c r="Z136" t="s" s="26"/>
      <c r="AA136" t="s" s="26"/>
      <c r="AB136" t="s" s="26"/>
      <c r="AC136" t="s" s="26"/>
      <c r="AD136" t="s" s="26"/>
      <c r="AE136" s="30">
        <v>0.134328358208955</v>
      </c>
      <c r="AF136" t="s" s="26"/>
      <c r="AG136" s="30">
        <v>0.0583941605839416</v>
      </c>
      <c r="AH136" t="s" s="26"/>
    </row>
    <row r="137" ht="15" customHeight="1">
      <c r="A137" t="s" s="10">
        <v>933</v>
      </c>
      <c r="B137" t="s" s="10">
        <v>934</v>
      </c>
      <c r="C137" t="s" s="26"/>
      <c r="D137" t="s" s="26"/>
      <c r="E137" t="s" s="26"/>
      <c r="F137" t="s" s="26"/>
      <c r="G137" t="s" s="26"/>
      <c r="H137" t="s" s="26"/>
      <c r="I137" t="s" s="26"/>
      <c r="J137" t="s" s="26"/>
      <c r="K137" t="s" s="26"/>
      <c r="L137" t="s" s="26"/>
      <c r="M137" t="s" s="26"/>
      <c r="N137" t="s" s="26"/>
      <c r="O137" t="s" s="26"/>
      <c r="P137" t="s" s="26"/>
      <c r="Q137" t="s" s="26"/>
      <c r="R137" t="s" s="26"/>
      <c r="S137" t="s" s="26"/>
      <c r="T137" t="s" s="26"/>
      <c r="U137" t="s" s="26"/>
      <c r="V137" t="s" s="26"/>
      <c r="W137" t="s" s="26"/>
      <c r="X137" t="s" s="26"/>
      <c r="Y137" t="s" s="26"/>
      <c r="Z137" t="s" s="26"/>
      <c r="AA137" t="s" s="26"/>
      <c r="AB137" t="s" s="26"/>
      <c r="AC137" t="s" s="26"/>
      <c r="AD137" t="s" s="26"/>
      <c r="AE137" s="30">
        <v>0.0671641791044776</v>
      </c>
      <c r="AF137" t="s" s="26"/>
      <c r="AG137" s="30">
        <v>0.518248175182482</v>
      </c>
      <c r="AH137" s="30">
        <v>0.07228915662650599</v>
      </c>
    </row>
    <row r="138" ht="15" customHeight="1">
      <c r="A138" t="s" s="10">
        <v>935</v>
      </c>
      <c r="B138" t="s" s="10">
        <v>936</v>
      </c>
      <c r="C138" t="s" s="26"/>
      <c r="D138" t="s" s="26"/>
      <c r="E138" t="s" s="26"/>
      <c r="F138" t="s" s="26"/>
      <c r="G138" t="s" s="26"/>
      <c r="H138" t="s" s="26"/>
      <c r="I138" t="s" s="26"/>
      <c r="J138" t="s" s="26"/>
      <c r="K138" t="s" s="26"/>
      <c r="L138" t="s" s="26"/>
      <c r="M138" t="s" s="26"/>
      <c r="N138" t="s" s="26"/>
      <c r="O138" t="s" s="26"/>
      <c r="P138" t="s" s="26"/>
      <c r="Q138" t="s" s="26"/>
      <c r="R138" t="s" s="26"/>
      <c r="S138" t="s" s="26"/>
      <c r="T138" t="s" s="26"/>
      <c r="U138" t="s" s="26"/>
      <c r="V138" t="s" s="26"/>
      <c r="W138" t="s" s="26"/>
      <c r="X138" t="s" s="26"/>
      <c r="Y138" t="s" s="26"/>
      <c r="Z138" t="s" s="26"/>
      <c r="AA138" t="s" s="26"/>
      <c r="AB138" t="s" s="26"/>
      <c r="AC138" t="s" s="26"/>
      <c r="AD138" t="s" s="26"/>
      <c r="AE138" t="s" s="26"/>
      <c r="AF138" t="s" s="26"/>
      <c r="AG138" s="30">
        <v>0.978102189781022</v>
      </c>
      <c r="AH138" s="30">
        <v>1</v>
      </c>
    </row>
    <row r="139" ht="15" customHeight="1">
      <c r="A139" t="s" s="10">
        <v>937</v>
      </c>
      <c r="B139" t="s" s="10">
        <v>938</v>
      </c>
      <c r="C139" t="s" s="26"/>
      <c r="D139" t="s" s="26"/>
      <c r="E139" t="s" s="26"/>
      <c r="F139" t="s" s="26"/>
      <c r="G139" t="s" s="26"/>
      <c r="H139" t="s" s="26"/>
      <c r="I139" t="s" s="26"/>
      <c r="J139" t="s" s="26"/>
      <c r="K139" t="s" s="26"/>
      <c r="L139" t="s" s="26"/>
      <c r="M139" t="s" s="26"/>
      <c r="N139" t="s" s="26"/>
      <c r="O139" t="s" s="26"/>
      <c r="P139" t="s" s="26"/>
      <c r="Q139" t="s" s="26"/>
      <c r="R139" t="s" s="26"/>
      <c r="S139" t="s" s="26"/>
      <c r="T139" t="s" s="26"/>
      <c r="U139" t="s" s="26"/>
      <c r="V139" t="s" s="26"/>
      <c r="W139" t="s" s="26"/>
      <c r="X139" t="s" s="26"/>
      <c r="Y139" t="s" s="26"/>
      <c r="Z139" t="s" s="26"/>
      <c r="AA139" t="s" s="26"/>
      <c r="AB139" t="s" s="26"/>
      <c r="AC139" t="s" s="26"/>
      <c r="AD139" t="s" s="26"/>
      <c r="AE139" t="s" s="26"/>
      <c r="AF139" t="s" s="26"/>
      <c r="AG139" s="30">
        <v>0.890510948905109</v>
      </c>
      <c r="AH139" s="30">
        <v>0.7349397590361449</v>
      </c>
    </row>
    <row r="140" ht="15" customHeight="1">
      <c r="A140" t="s" s="10">
        <v>939</v>
      </c>
      <c r="B140" t="s" s="10">
        <v>940</v>
      </c>
      <c r="C140" t="s" s="26"/>
      <c r="D140" t="s" s="26"/>
      <c r="E140" t="s" s="26"/>
      <c r="F140" t="s" s="26"/>
      <c r="G140" t="s" s="26"/>
      <c r="H140" t="s" s="26"/>
      <c r="I140" t="s" s="26"/>
      <c r="J140" t="s" s="26"/>
      <c r="K140" t="s" s="26"/>
      <c r="L140" t="s" s="26"/>
      <c r="M140" t="s" s="26"/>
      <c r="N140" t="s" s="26"/>
      <c r="O140" t="s" s="26"/>
      <c r="P140" t="s" s="26"/>
      <c r="Q140" t="s" s="26"/>
      <c r="R140" t="s" s="26"/>
      <c r="S140" t="s" s="26"/>
      <c r="T140" t="s" s="26"/>
      <c r="U140" t="s" s="26"/>
      <c r="V140" t="s" s="26"/>
      <c r="W140" t="s" s="26"/>
      <c r="X140" t="s" s="26"/>
      <c r="Y140" t="s" s="26"/>
      <c r="Z140" t="s" s="26"/>
      <c r="AA140" t="s" s="26"/>
      <c r="AB140" t="s" s="26"/>
      <c r="AC140" t="s" s="26"/>
      <c r="AD140" t="s" s="26"/>
      <c r="AE140" t="s" s="26"/>
      <c r="AF140" t="s" s="26"/>
      <c r="AG140" s="30">
        <v>0.0291970802919708</v>
      </c>
      <c r="AH140" t="s" s="26"/>
    </row>
  </sheetData>
  <mergeCells count="16">
    <mergeCell ref="M2:N2"/>
    <mergeCell ref="C2:D2"/>
    <mergeCell ref="E2:F2"/>
    <mergeCell ref="G2:H2"/>
    <mergeCell ref="I2:J2"/>
    <mergeCell ref="K2:L2"/>
    <mergeCell ref="AA2:AB2"/>
    <mergeCell ref="AC2:AD2"/>
    <mergeCell ref="AE2:AF2"/>
    <mergeCell ref="AG2:AH2"/>
    <mergeCell ref="O2:P2"/>
    <mergeCell ref="Q2:R2"/>
    <mergeCell ref="S2:T2"/>
    <mergeCell ref="U2:V2"/>
    <mergeCell ref="W2:X2"/>
    <mergeCell ref="Y2:Z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H145"/>
  <sheetViews>
    <sheetView workbookViewId="0" showGridLines="0" defaultGridColor="1"/>
  </sheetViews>
  <sheetFormatPr defaultColWidth="8.83333" defaultRowHeight="15" customHeight="1" outlineLevelRow="0" outlineLevelCol="0"/>
  <cols>
    <col min="1" max="1" width="24.5" style="41" customWidth="1"/>
    <col min="2" max="2" width="19" style="41" customWidth="1"/>
    <col min="3" max="34" width="8.85156" style="41" customWidth="1"/>
    <col min="35" max="16384" width="8.85156" style="41" customWidth="1"/>
  </cols>
  <sheetData>
    <row r="1" ht="13.55" customHeight="1">
      <c r="A1" s="14"/>
      <c r="B1" s="14"/>
      <c r="C1" s="32">
        <v>0.3</v>
      </c>
      <c r="D1" s="32">
        <f>1-C1</f>
        <v>0.7</v>
      </c>
      <c r="E1" s="32">
        <v>0.3</v>
      </c>
      <c r="F1" s="32">
        <f>1-E1</f>
        <v>0.7</v>
      </c>
      <c r="G1" s="32">
        <v>0.3</v>
      </c>
      <c r="H1" s="32">
        <f>1-G1</f>
        <v>0.7</v>
      </c>
      <c r="I1" s="32">
        <v>0.3</v>
      </c>
      <c r="J1" s="32">
        <f>1-I1</f>
        <v>0.7</v>
      </c>
      <c r="K1" s="32">
        <v>0.3</v>
      </c>
      <c r="L1" s="32">
        <f>1-K1</f>
        <v>0.7</v>
      </c>
      <c r="M1" s="32">
        <v>0.3</v>
      </c>
      <c r="N1" s="32">
        <f>1-M1</f>
        <v>0.7</v>
      </c>
      <c r="O1" s="32">
        <v>0.3</v>
      </c>
      <c r="P1" s="32">
        <f>1-O1</f>
        <v>0.7</v>
      </c>
      <c r="Q1" s="32">
        <v>0.3</v>
      </c>
      <c r="R1" s="32">
        <f>1-Q1</f>
        <v>0.7</v>
      </c>
      <c r="S1" s="32">
        <v>0.3</v>
      </c>
      <c r="T1" s="32">
        <f>1-S1</f>
        <v>0.7</v>
      </c>
      <c r="U1" s="32">
        <v>0.3</v>
      </c>
      <c r="V1" s="32">
        <f>1-U1</f>
        <v>0.7</v>
      </c>
      <c r="W1" s="32">
        <v>0.3</v>
      </c>
      <c r="X1" s="32">
        <f>1-W1</f>
        <v>0.7</v>
      </c>
      <c r="Y1" s="32">
        <v>0.3</v>
      </c>
      <c r="Z1" s="32">
        <f>1-Y1</f>
        <v>0.7</v>
      </c>
      <c r="AA1" s="32">
        <v>0.3</v>
      </c>
      <c r="AB1" s="32">
        <f>1-AA1</f>
        <v>0.7</v>
      </c>
      <c r="AC1" s="32">
        <v>0.3</v>
      </c>
      <c r="AD1" s="32">
        <f>1-AC1</f>
        <v>0.7</v>
      </c>
      <c r="AE1" s="32">
        <v>0.3</v>
      </c>
      <c r="AF1" s="32">
        <f>1-AE1</f>
        <v>0.7</v>
      </c>
      <c r="AG1" s="32">
        <v>0.3</v>
      </c>
      <c r="AH1" s="32">
        <f>1-AG1</f>
        <v>0.7</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15" customHeight="1">
      <c r="A3" t="s" s="7">
        <v>6</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33">
        <f>'Multi_Prep'!A4</f>
        <v>947</v>
      </c>
      <c r="B4" t="s" s="33">
        <f>'Multi_Prep'!B4</f>
        <v>948</v>
      </c>
      <c r="C4" s="30">
        <v>30</v>
      </c>
      <c r="D4" s="30">
        <v>56.6666666666667</v>
      </c>
      <c r="E4" s="30">
        <v>30</v>
      </c>
      <c r="F4" s="30">
        <v>53.2835820895522</v>
      </c>
      <c r="G4" s="30">
        <v>30</v>
      </c>
      <c r="H4" s="30">
        <v>19.4444444444445</v>
      </c>
      <c r="I4" s="30">
        <v>11.566265060241</v>
      </c>
      <c r="J4" s="30">
        <v>0</v>
      </c>
      <c r="K4" s="30">
        <v>27.9545454545455</v>
      </c>
      <c r="L4" s="30">
        <v>11.9736842105263</v>
      </c>
      <c r="M4" s="30">
        <v>27.3626373626374</v>
      </c>
      <c r="N4" s="30">
        <v>17.7464788732394</v>
      </c>
      <c r="O4" s="30">
        <v>28.7368421052632</v>
      </c>
      <c r="P4" s="30">
        <v>18.9411764705883</v>
      </c>
      <c r="Q4" s="30">
        <v>28.1818181818182</v>
      </c>
      <c r="R4" s="30">
        <v>20.125</v>
      </c>
      <c r="S4" s="30">
        <v>28.6363636363637</v>
      </c>
      <c r="T4" s="30">
        <v>20.5882352941177</v>
      </c>
      <c r="U4" s="30">
        <v>26.8695652173913</v>
      </c>
      <c r="V4" s="30">
        <v>9.800000000000001</v>
      </c>
      <c r="W4" s="30">
        <v>22.5</v>
      </c>
      <c r="X4" s="30">
        <v>8.555555555555539</v>
      </c>
      <c r="Y4" s="30">
        <v>17.3170731707317</v>
      </c>
      <c r="Z4" s="30">
        <v>5.6</v>
      </c>
      <c r="AA4" s="30">
        <v>0.72</v>
      </c>
      <c r="AB4" s="30">
        <v>0</v>
      </c>
      <c r="AC4" s="30">
        <v>0.952380952380951</v>
      </c>
      <c r="AD4" s="30">
        <v>0</v>
      </c>
      <c r="AE4" s="30">
        <v>0.895522388059701</v>
      </c>
      <c r="AF4" s="30">
        <v>0</v>
      </c>
      <c r="AG4" s="30">
        <v>27.8102189781022</v>
      </c>
      <c r="AH4" s="30">
        <v>15.1807228915663</v>
      </c>
    </row>
    <row r="5" ht="15" customHeight="1">
      <c r="A5" t="s" s="26">
        <f>'Multi_Prep'!A5</f>
        <v>949</v>
      </c>
      <c r="B5" t="s" s="26">
        <f>'Multi_Prep'!B5</f>
        <v>950</v>
      </c>
      <c r="C5" s="30">
        <v>29.5890410958904</v>
      </c>
      <c r="D5" s="30">
        <v>43.3333333333333</v>
      </c>
      <c r="E5" s="30">
        <v>29.2207792207792</v>
      </c>
      <c r="F5" s="30">
        <v>45.9701492537314</v>
      </c>
      <c r="G5" s="30">
        <v>29.25</v>
      </c>
      <c r="H5" s="30">
        <v>36.9444444444445</v>
      </c>
      <c r="I5" s="30">
        <v>14.8192771084337</v>
      </c>
      <c r="J5" s="30">
        <v>1.59090909090909</v>
      </c>
      <c r="K5" s="30">
        <v>29.3181818181818</v>
      </c>
      <c r="L5" s="30">
        <v>42.3684210526316</v>
      </c>
      <c r="M5" s="30">
        <v>29.3406593406593</v>
      </c>
      <c r="N5" s="30">
        <v>49.2957746478873</v>
      </c>
      <c r="O5" s="30">
        <v>29.6842105263158</v>
      </c>
      <c r="P5" s="30">
        <v>54.3529411764706</v>
      </c>
      <c r="Q5" s="30">
        <v>29.3939393939394</v>
      </c>
      <c r="R5" s="30">
        <v>50.75</v>
      </c>
      <c r="S5" s="30">
        <v>29.4545454545455</v>
      </c>
      <c r="T5" s="30">
        <v>50.0980392156863</v>
      </c>
      <c r="U5" s="30">
        <v>28.9565217391304</v>
      </c>
      <c r="V5" s="30">
        <v>42</v>
      </c>
      <c r="W5" s="30">
        <v>28.75</v>
      </c>
      <c r="X5" s="30">
        <v>31.1111111111111</v>
      </c>
      <c r="Y5" s="30">
        <v>26.5853658536585</v>
      </c>
      <c r="Z5" s="30">
        <v>24.5</v>
      </c>
      <c r="AA5" s="30">
        <v>7.92</v>
      </c>
      <c r="AB5" s="30">
        <v>0</v>
      </c>
      <c r="AC5" s="30">
        <v>4.28571428571429</v>
      </c>
      <c r="AD5" s="30">
        <v>0</v>
      </c>
      <c r="AE5" s="30">
        <v>1.56716417910448</v>
      </c>
      <c r="AF5" s="30">
        <v>0</v>
      </c>
      <c r="AG5" s="30">
        <v>10.2919708029197</v>
      </c>
      <c r="AH5" s="30">
        <v>0</v>
      </c>
    </row>
    <row r="6" ht="15" customHeight="1">
      <c r="A6" t="s" s="26">
        <f>'Multi_Prep'!A6</f>
        <v>951</v>
      </c>
      <c r="B6" t="s" s="26">
        <f>'Multi_Prep'!B6</f>
        <v>952</v>
      </c>
      <c r="C6" s="30">
        <v>29.1780821917808</v>
      </c>
      <c r="D6" s="30">
        <v>48.8888888888889</v>
      </c>
      <c r="E6" s="30">
        <v>28.8311688311688</v>
      </c>
      <c r="F6" s="30">
        <v>49.1044776119403</v>
      </c>
      <c r="G6" s="30">
        <v>28.5</v>
      </c>
      <c r="H6" s="30">
        <v>33.0555555555555</v>
      </c>
      <c r="I6" s="30">
        <v>6.14457831325302</v>
      </c>
      <c r="J6" s="30">
        <v>0</v>
      </c>
      <c r="K6" s="30">
        <v>27.2727272727273</v>
      </c>
      <c r="L6" s="30">
        <v>23.0263157894737</v>
      </c>
      <c r="M6" s="30">
        <v>26.043956043956</v>
      </c>
      <c r="N6" s="30">
        <v>23.661971830986</v>
      </c>
      <c r="O6" s="30">
        <v>27.4736842105263</v>
      </c>
      <c r="P6" s="30">
        <v>35.4117647058823</v>
      </c>
      <c r="Q6" s="30">
        <v>27.5757575757576</v>
      </c>
      <c r="R6" s="30">
        <v>26.25</v>
      </c>
      <c r="S6" s="30">
        <v>28.0909090909091</v>
      </c>
      <c r="T6" s="30">
        <v>43.921568627451</v>
      </c>
      <c r="U6" s="30">
        <v>28.6956521739131</v>
      </c>
      <c r="V6" s="30">
        <v>42.7</v>
      </c>
      <c r="W6" s="30">
        <v>23</v>
      </c>
      <c r="X6" s="30">
        <v>15.5555555555555</v>
      </c>
      <c r="Y6" s="30">
        <v>20.2439024390244</v>
      </c>
      <c r="Z6" s="30">
        <v>12.6</v>
      </c>
      <c r="AA6" s="30">
        <v>5.28</v>
      </c>
      <c r="AB6" s="30">
        <v>0</v>
      </c>
      <c r="AC6" s="30">
        <v>14.5238095238095</v>
      </c>
      <c r="AD6" s="30">
        <v>4.72972972972973</v>
      </c>
      <c r="AE6" s="30">
        <v>4.47761194029852</v>
      </c>
      <c r="AF6" s="30">
        <v>0</v>
      </c>
      <c r="AG6" s="30">
        <v>25.8394160583942</v>
      </c>
      <c r="AH6" s="30">
        <v>23.6144578313253</v>
      </c>
    </row>
    <row r="7" ht="15" customHeight="1">
      <c r="A7" t="s" s="26">
        <f>'Multi_Prep'!A7</f>
        <v>953</v>
      </c>
      <c r="B7" t="s" s="26">
        <f>'Multi_Prep'!B7</f>
        <v>954</v>
      </c>
      <c r="C7" s="30">
        <v>28.7671232876712</v>
      </c>
      <c r="D7" s="30">
        <v>66.6666666666666</v>
      </c>
      <c r="E7" s="30">
        <v>27.6623376623377</v>
      </c>
      <c r="F7" s="30">
        <v>63.7313432835821</v>
      </c>
      <c r="G7" s="30">
        <v>27.375</v>
      </c>
      <c r="H7" s="30">
        <v>45.6944444444445</v>
      </c>
      <c r="I7" s="30">
        <v>19.1566265060241</v>
      </c>
      <c r="J7" s="30">
        <v>15.9090909090909</v>
      </c>
      <c r="K7" s="30">
        <v>17.3863636363637</v>
      </c>
      <c r="L7" s="30">
        <v>21.1842105263158</v>
      </c>
      <c r="M7" s="30">
        <v>9.890109890109899</v>
      </c>
      <c r="N7" s="30">
        <v>3.94366197183099</v>
      </c>
      <c r="O7" s="30">
        <v>22.421052631579</v>
      </c>
      <c r="P7" s="30">
        <v>36.235294117647</v>
      </c>
      <c r="Q7" s="30">
        <v>13.6363636363637</v>
      </c>
      <c r="R7" s="30">
        <v>12.25</v>
      </c>
      <c r="S7" s="30">
        <v>11.7272727272727</v>
      </c>
      <c r="T7" s="30">
        <v>14.4117647058823</v>
      </c>
      <c r="U7" s="30">
        <v>14.8695652173913</v>
      </c>
      <c r="V7" s="30">
        <v>17.5</v>
      </c>
      <c r="W7" s="30">
        <v>19.75</v>
      </c>
      <c r="X7" s="30">
        <v>31.8888888888889</v>
      </c>
      <c r="Y7" s="30">
        <v>19.7560975609756</v>
      </c>
      <c r="Z7" s="30">
        <v>32.2</v>
      </c>
      <c r="AA7" s="30">
        <v>21.84</v>
      </c>
      <c r="AB7" s="30">
        <v>27.4324324324324</v>
      </c>
      <c r="AC7" s="30">
        <v>22.6190476190476</v>
      </c>
      <c r="AD7" s="30">
        <v>28.3783783783784</v>
      </c>
      <c r="AE7" s="30">
        <v>22.3880597014925</v>
      </c>
      <c r="AF7" s="30">
        <v>20.5172413793103</v>
      </c>
      <c r="AG7" s="30">
        <v>26.4963503649635</v>
      </c>
      <c r="AH7" s="30">
        <v>62.4096385542169</v>
      </c>
    </row>
    <row r="8" ht="15" customHeight="1">
      <c r="A8" t="s" s="26">
        <f>'Multi_Prep'!A8</f>
        <v>955</v>
      </c>
      <c r="B8" t="s" s="26">
        <f>'Multi_Prep'!B8</f>
        <v>956</v>
      </c>
      <c r="C8" s="30">
        <v>28.3561643835617</v>
      </c>
      <c r="D8" s="30">
        <v>65.5555555555556</v>
      </c>
      <c r="E8" s="30">
        <v>22.987012987013</v>
      </c>
      <c r="F8" s="30">
        <v>21.9402985074627</v>
      </c>
      <c r="G8" s="30">
        <v>25.5</v>
      </c>
      <c r="H8" s="30">
        <v>0</v>
      </c>
      <c r="I8" s="30">
        <v>1.44578313253012</v>
      </c>
      <c r="J8" s="30">
        <v>0</v>
      </c>
      <c r="K8" s="30">
        <v>1.36363636363637</v>
      </c>
      <c r="L8" s="30">
        <v>0</v>
      </c>
      <c r="M8" s="30">
        <v>0.98901098901099</v>
      </c>
      <c r="N8" s="30">
        <v>0</v>
      </c>
      <c r="O8" s="30">
        <v>1.26315789473684</v>
      </c>
      <c r="P8" s="30">
        <v>0</v>
      </c>
      <c r="Q8" s="30">
        <v>0.9090909090909089</v>
      </c>
      <c r="R8" s="30">
        <v>0</v>
      </c>
      <c r="S8" s="30">
        <v>1.09090909090909</v>
      </c>
      <c r="T8" s="30">
        <v>0</v>
      </c>
      <c r="U8" s="30">
        <v>1.04347826086957</v>
      </c>
      <c r="V8" s="30">
        <v>0</v>
      </c>
      <c r="W8" s="30">
        <v>0.999999999999999</v>
      </c>
      <c r="X8" s="30">
        <v>0</v>
      </c>
      <c r="Y8" s="30">
        <v>0.73170731707317</v>
      </c>
      <c r="Z8" s="30">
        <v>0</v>
      </c>
      <c r="AA8" s="30">
        <v>0.96</v>
      </c>
      <c r="AB8" s="30">
        <v>0</v>
      </c>
      <c r="AC8" s="30">
        <v>9.52380952380951</v>
      </c>
      <c r="AD8" s="30">
        <v>0</v>
      </c>
      <c r="AE8" s="30">
        <v>8.283582089552249</v>
      </c>
      <c r="AF8" s="30">
        <v>0</v>
      </c>
      <c r="AG8" s="30">
        <v>29.7810218978102</v>
      </c>
      <c r="AH8" s="30">
        <v>56.5060240963856</v>
      </c>
    </row>
    <row r="9" ht="15" customHeight="1">
      <c r="A9" t="s" s="26">
        <f>'Multi_Prep'!A9</f>
        <v>957</v>
      </c>
      <c r="B9" t="s" s="26">
        <f>'Multi_Prep'!B9</f>
        <v>958</v>
      </c>
      <c r="C9" s="30">
        <v>27.945205479452</v>
      </c>
      <c r="D9" s="30">
        <v>62.2222222222222</v>
      </c>
      <c r="E9" s="30">
        <v>27.2727272727273</v>
      </c>
      <c r="F9" s="30">
        <v>62.6865671641791</v>
      </c>
      <c r="G9" s="30">
        <v>28.875</v>
      </c>
      <c r="H9" s="30">
        <v>48.6111111111111</v>
      </c>
      <c r="I9" s="30">
        <v>23.4939759036145</v>
      </c>
      <c r="J9" s="30">
        <v>22.2727272727273</v>
      </c>
      <c r="K9" s="30">
        <v>25.5681818181818</v>
      </c>
      <c r="L9" s="30">
        <v>40.5263157894737</v>
      </c>
      <c r="M9" s="30">
        <v>24.0659340659341</v>
      </c>
      <c r="N9" s="30">
        <v>33.5211267605634</v>
      </c>
      <c r="O9" s="30">
        <v>24.3157894736842</v>
      </c>
      <c r="P9" s="30">
        <v>25.5294117647059</v>
      </c>
      <c r="Q9" s="30">
        <v>23.3333333333333</v>
      </c>
      <c r="R9" s="30">
        <v>28.875</v>
      </c>
      <c r="S9" s="30">
        <v>26.1818181818182</v>
      </c>
      <c r="T9" s="30">
        <v>34.3137254901961</v>
      </c>
      <c r="U9" s="30">
        <v>24.2608695652174</v>
      </c>
      <c r="V9" s="30">
        <v>35.7</v>
      </c>
      <c r="W9" s="30">
        <v>17</v>
      </c>
      <c r="X9" s="30">
        <v>14.7777777777778</v>
      </c>
      <c r="Y9" s="30">
        <v>8.29268292682926</v>
      </c>
      <c r="Z9" s="30">
        <v>4.2</v>
      </c>
      <c r="AA9" s="30">
        <v>6.24</v>
      </c>
      <c r="AB9" s="30">
        <v>0</v>
      </c>
      <c r="AC9" s="30">
        <v>5.95238095238094</v>
      </c>
      <c r="AD9" s="30">
        <v>0</v>
      </c>
      <c r="AE9" s="30">
        <v>3.13432835820897</v>
      </c>
      <c r="AF9" s="30">
        <v>0</v>
      </c>
      <c r="AG9" s="30">
        <v>8.54014598540145</v>
      </c>
      <c r="AH9" s="30">
        <v>0</v>
      </c>
    </row>
    <row r="10" ht="15" customHeight="1">
      <c r="A10" t="s" s="26">
        <f>'Multi_Prep'!A10</f>
        <v>959</v>
      </c>
      <c r="B10" t="s" s="26">
        <f>'Multi_Prep'!B10</f>
        <v>960</v>
      </c>
      <c r="C10" s="30">
        <v>27.5342465753425</v>
      </c>
      <c r="D10" s="30">
        <v>36.6666666666667</v>
      </c>
      <c r="E10" s="30">
        <v>26.1038961038961</v>
      </c>
      <c r="F10" s="30">
        <v>25.0746268656717</v>
      </c>
      <c r="G10" s="30">
        <v>16.5</v>
      </c>
      <c r="H10" s="30">
        <v>15.5555555555555</v>
      </c>
      <c r="I10" s="30">
        <v>13.7349397590362</v>
      </c>
      <c r="J10" s="30">
        <v>0</v>
      </c>
      <c r="K10" s="30">
        <v>22.1590909090909</v>
      </c>
      <c r="L10" s="30">
        <v>28.5526315789474</v>
      </c>
      <c r="M10" s="30">
        <v>4.61538461538462</v>
      </c>
      <c r="N10" s="30">
        <v>0</v>
      </c>
      <c r="O10" s="30">
        <v>10.421052631579</v>
      </c>
      <c r="P10" s="30">
        <v>7.41176470588232</v>
      </c>
      <c r="Q10" s="30">
        <v>2.12121212121212</v>
      </c>
      <c r="R10" s="30">
        <v>0</v>
      </c>
      <c r="S10" s="30">
        <v>15</v>
      </c>
      <c r="T10" s="30">
        <v>32.9411764705883</v>
      </c>
      <c r="U10" s="30">
        <v>6.26086956521739</v>
      </c>
      <c r="V10" s="30">
        <v>6.3</v>
      </c>
      <c r="W10" s="30">
        <v>9.500000000000011</v>
      </c>
      <c r="X10" s="30">
        <v>5.44444444444445</v>
      </c>
      <c r="Y10" s="30">
        <v>11.2195121951219</v>
      </c>
      <c r="Z10" s="30">
        <v>11.2</v>
      </c>
      <c r="AA10" s="30">
        <v>3.12</v>
      </c>
      <c r="AB10" s="30">
        <v>0</v>
      </c>
      <c r="AC10" s="30">
        <v>2.85714285714286</v>
      </c>
      <c r="AD10" s="30">
        <v>0</v>
      </c>
      <c r="AE10" s="30">
        <v>2.91044776119403</v>
      </c>
      <c r="AF10" s="30">
        <v>0</v>
      </c>
      <c r="AG10" s="30">
        <v>1.09489051094891</v>
      </c>
      <c r="AH10" s="30">
        <v>0</v>
      </c>
    </row>
    <row r="11" ht="15" customHeight="1">
      <c r="A11" t="s" s="26">
        <f>'Multi_Prep'!A11</f>
        <v>961</v>
      </c>
      <c r="B11" t="s" s="26">
        <f>'Multi_Prep'!B11</f>
        <v>962</v>
      </c>
      <c r="C11" s="30">
        <v>27.1232876712329</v>
      </c>
      <c r="D11" s="30">
        <v>37.7777777777778</v>
      </c>
      <c r="E11" s="30">
        <v>28.4415584415584</v>
      </c>
      <c r="F11" s="30">
        <v>42.8358208955224</v>
      </c>
      <c r="G11" s="30">
        <v>29.625</v>
      </c>
      <c r="H11" s="30">
        <v>47.6388888888889</v>
      </c>
      <c r="I11" s="30">
        <v>19.5180722891566</v>
      </c>
      <c r="J11" s="30">
        <v>6.36363636363636</v>
      </c>
      <c r="K11" s="30">
        <v>29.6590909090909</v>
      </c>
      <c r="L11" s="30">
        <v>46.0526315789474</v>
      </c>
      <c r="M11" s="30">
        <v>28.021978021978</v>
      </c>
      <c r="N11" s="30">
        <v>31.5492957746479</v>
      </c>
      <c r="O11" s="30">
        <v>27.7894736842105</v>
      </c>
      <c r="P11" s="30">
        <v>32.1176470588236</v>
      </c>
      <c r="Q11" s="30">
        <v>27.8787878787879</v>
      </c>
      <c r="R11" s="30">
        <v>27.125</v>
      </c>
      <c r="S11" s="30">
        <v>28.9090909090909</v>
      </c>
      <c r="T11" s="30">
        <v>39.1176470588236</v>
      </c>
      <c r="U11" s="30">
        <v>27.9130434782609</v>
      </c>
      <c r="V11" s="30">
        <v>27.3</v>
      </c>
      <c r="W11" s="30">
        <v>28.25</v>
      </c>
      <c r="X11" s="30">
        <v>23.3333333333333</v>
      </c>
      <c r="Y11" s="30">
        <v>27.5609756097561</v>
      </c>
      <c r="Z11" s="30">
        <v>25.2</v>
      </c>
      <c r="AA11" s="30">
        <v>13.2</v>
      </c>
      <c r="AB11" s="30">
        <v>1.89189189189189</v>
      </c>
      <c r="AC11" s="30">
        <v>16.6666666666667</v>
      </c>
      <c r="AD11" s="30">
        <v>6.62162162162162</v>
      </c>
      <c r="AE11" s="30">
        <v>3.58208955223881</v>
      </c>
      <c r="AF11" s="30">
        <v>0</v>
      </c>
      <c r="AG11" s="30">
        <v>22.1167883211679</v>
      </c>
      <c r="AH11" s="30">
        <v>9.277108433734959</v>
      </c>
    </row>
    <row r="12" ht="15" customHeight="1">
      <c r="A12" t="s" s="26">
        <f>'Multi_Prep'!A12</f>
        <v>963</v>
      </c>
      <c r="B12" t="s" s="26">
        <f>'Multi_Prep'!B12</f>
        <v>964</v>
      </c>
      <c r="C12" s="30">
        <v>26.7123287671233</v>
      </c>
      <c r="D12" s="30">
        <v>33.3333333333333</v>
      </c>
      <c r="E12" s="30">
        <v>28.0519480519481</v>
      </c>
      <c r="F12" s="30">
        <v>40.7462686567164</v>
      </c>
      <c r="G12" s="30">
        <v>26.625</v>
      </c>
      <c r="H12" s="30">
        <v>0</v>
      </c>
      <c r="I12" s="30">
        <v>0.361445783132529</v>
      </c>
      <c r="J12" s="30">
        <v>0</v>
      </c>
      <c r="K12" s="30">
        <v>0.340909090909092</v>
      </c>
      <c r="L12" s="30">
        <v>0</v>
      </c>
      <c r="M12" s="30">
        <v>0.65934065934066</v>
      </c>
      <c r="N12" s="30">
        <v>0</v>
      </c>
      <c r="O12" s="30">
        <v>0.315789473684211</v>
      </c>
      <c r="P12" s="30">
        <v>0</v>
      </c>
      <c r="Q12" s="30">
        <v>0.303030303030303</v>
      </c>
      <c r="R12" s="30">
        <v>0</v>
      </c>
      <c r="S12" s="30">
        <v>0.272727272727273</v>
      </c>
      <c r="T12" s="30">
        <v>0</v>
      </c>
      <c r="U12" s="30">
        <v>0.260869565217391</v>
      </c>
      <c r="V12" s="30">
        <v>0</v>
      </c>
      <c r="W12" s="30">
        <v>0.25</v>
      </c>
      <c r="X12" s="30">
        <v>0</v>
      </c>
      <c r="Y12" s="30">
        <v>0.24390243902439</v>
      </c>
      <c r="Z12" s="30">
        <v>0</v>
      </c>
      <c r="AA12" s="30">
        <v>0.24</v>
      </c>
      <c r="AB12" s="30">
        <v>0</v>
      </c>
      <c r="AC12" s="30">
        <v>0.238095238095238</v>
      </c>
      <c r="AD12" s="30">
        <v>0</v>
      </c>
      <c r="AE12" s="30">
        <v>0.447761194029852</v>
      </c>
      <c r="AF12" s="30">
        <v>0</v>
      </c>
      <c r="AG12" s="30">
        <v>1.31386861313869</v>
      </c>
      <c r="AH12" s="30">
        <v>0</v>
      </c>
    </row>
    <row r="13" ht="15" customHeight="1">
      <c r="A13" t="s" s="26">
        <f>'Multi_Prep'!A13</f>
        <v>965</v>
      </c>
      <c r="B13" t="s" s="26">
        <f>'Multi_Prep'!B13</f>
        <v>966</v>
      </c>
      <c r="C13" s="30">
        <v>26.3013698630137</v>
      </c>
      <c r="D13" s="30">
        <v>51.1111111111111</v>
      </c>
      <c r="E13" s="30">
        <v>26.8831168831169</v>
      </c>
      <c r="F13" s="30">
        <v>50.1492537313433</v>
      </c>
      <c r="G13" s="30">
        <v>20.625</v>
      </c>
      <c r="H13" s="30">
        <v>55.4166666666667</v>
      </c>
      <c r="I13" s="30">
        <v>25.3012048192771</v>
      </c>
      <c r="J13" s="30">
        <v>39.7727272727273</v>
      </c>
      <c r="K13" s="30">
        <v>20.4545454545455</v>
      </c>
      <c r="L13" s="30">
        <v>37.7631578947368</v>
      </c>
      <c r="M13" s="30">
        <v>19.7802197802198</v>
      </c>
      <c r="N13" s="30">
        <v>36.4788732394366</v>
      </c>
      <c r="O13" s="30">
        <v>18.3157894736842</v>
      </c>
      <c r="P13" s="30">
        <v>28.8235294117647</v>
      </c>
      <c r="Q13" s="30">
        <v>24.5454545454545</v>
      </c>
      <c r="R13" s="30">
        <v>44.625</v>
      </c>
      <c r="S13" s="30">
        <v>18.8181818181818</v>
      </c>
      <c r="T13" s="30">
        <v>27.4509803921569</v>
      </c>
      <c r="U13" s="30">
        <v>17.4782608695652</v>
      </c>
      <c r="V13" s="30">
        <v>23.1</v>
      </c>
      <c r="W13" s="30">
        <v>29</v>
      </c>
      <c r="X13" s="30">
        <v>63</v>
      </c>
      <c r="Y13" s="30">
        <v>29.5121951219512</v>
      </c>
      <c r="Z13" s="30">
        <v>67.2</v>
      </c>
      <c r="AA13" s="30">
        <v>29.52</v>
      </c>
      <c r="AB13" s="30">
        <v>68.1081081081081</v>
      </c>
      <c r="AC13" s="30">
        <v>29.5238095238095</v>
      </c>
      <c r="AD13" s="30">
        <v>68.1081081081081</v>
      </c>
      <c r="AE13" s="30">
        <v>29.5522388059702</v>
      </c>
      <c r="AF13" s="30">
        <v>57.9310344827586</v>
      </c>
      <c r="AG13" s="30">
        <v>28.9051094890511</v>
      </c>
      <c r="AH13" s="30">
        <v>49.7590361445783</v>
      </c>
    </row>
    <row r="14" ht="15" customHeight="1">
      <c r="A14" t="s" s="26">
        <f>'Multi_Prep'!A14</f>
        <v>967</v>
      </c>
      <c r="B14" t="s" s="26">
        <f>'Multi_Prep'!B14</f>
        <v>968</v>
      </c>
      <c r="C14" s="30">
        <v>25.8904109589041</v>
      </c>
      <c r="D14" s="30">
        <v>24.4444444444444</v>
      </c>
      <c r="E14" s="30">
        <v>24.9350649350649</v>
      </c>
      <c r="F14" s="30">
        <v>20.8955223880597</v>
      </c>
      <c r="G14" s="30">
        <v>28.125</v>
      </c>
      <c r="H14" s="30">
        <v>50.5555555555555</v>
      </c>
      <c r="I14" s="30">
        <v>30</v>
      </c>
      <c r="J14" s="30">
        <v>42.9545454545455</v>
      </c>
      <c r="K14" s="30">
        <v>28.9772727272727</v>
      </c>
      <c r="L14" s="30">
        <v>49.7368421052632</v>
      </c>
      <c r="M14" s="30">
        <v>29.010989010989</v>
      </c>
      <c r="N14" s="30">
        <v>50.2816901408451</v>
      </c>
      <c r="O14" s="30">
        <v>29.0526315789474</v>
      </c>
      <c r="P14" s="30">
        <v>59.2941176470588</v>
      </c>
      <c r="Q14" s="30">
        <v>28.4848484848485</v>
      </c>
      <c r="R14" s="30">
        <v>47.25</v>
      </c>
      <c r="S14" s="30">
        <v>28.3636363636364</v>
      </c>
      <c r="T14" s="30">
        <v>51.4705882352941</v>
      </c>
      <c r="U14" s="30">
        <v>29.7391304347826</v>
      </c>
      <c r="V14" s="30">
        <v>62.3</v>
      </c>
      <c r="W14" s="30">
        <v>29.75</v>
      </c>
      <c r="X14" s="30">
        <v>52.1111111111111</v>
      </c>
      <c r="Y14" s="30">
        <v>29.7560975609756</v>
      </c>
      <c r="Z14" s="30">
        <v>63</v>
      </c>
      <c r="AA14" s="30">
        <v>29.76</v>
      </c>
      <c r="AB14" s="30">
        <v>63.3783783783784</v>
      </c>
      <c r="AC14" s="30">
        <v>29.7619047619048</v>
      </c>
      <c r="AD14" s="30">
        <v>56.7567567567568</v>
      </c>
      <c r="AE14" s="30">
        <v>29.7761194029851</v>
      </c>
      <c r="AF14" s="30">
        <v>45.8620689655172</v>
      </c>
      <c r="AG14" s="30">
        <v>28.4671532846715</v>
      </c>
      <c r="AH14" s="30">
        <v>27.8313253012048</v>
      </c>
    </row>
    <row r="15" ht="15" customHeight="1">
      <c r="A15" t="s" s="26">
        <f>'Multi_Prep'!A15</f>
        <v>969</v>
      </c>
      <c r="B15" t="s" s="26">
        <f>'Multi_Prep'!B15</f>
        <v>970</v>
      </c>
      <c r="C15" s="30">
        <v>25.4794520547945</v>
      </c>
      <c r="D15" s="30">
        <v>42.2222222222222</v>
      </c>
      <c r="E15" s="30">
        <v>17.5324675324675</v>
      </c>
      <c r="F15" s="30">
        <v>11.4925373134328</v>
      </c>
      <c r="G15" s="30">
        <v>19.875</v>
      </c>
      <c r="H15" s="30">
        <v>32.0833333333333</v>
      </c>
      <c r="I15" s="30">
        <v>15.9036144578313</v>
      </c>
      <c r="J15" s="30">
        <v>4.77272727272727</v>
      </c>
      <c r="K15" s="30">
        <v>22.5</v>
      </c>
      <c r="L15" s="30">
        <v>33.1578947368421</v>
      </c>
      <c r="M15" s="30">
        <v>17.8021978021978</v>
      </c>
      <c r="N15" s="30">
        <v>22.6760563380282</v>
      </c>
      <c r="O15" s="30">
        <v>25.2631578947369</v>
      </c>
      <c r="P15" s="30">
        <v>48.5882352941177</v>
      </c>
      <c r="Q15" s="30">
        <v>21.2121212121212</v>
      </c>
      <c r="R15" s="30">
        <v>39.375</v>
      </c>
      <c r="S15" s="30">
        <v>23.1818181818182</v>
      </c>
      <c r="T15" s="30">
        <v>41.8627450980393</v>
      </c>
      <c r="U15" s="30">
        <v>24</v>
      </c>
      <c r="V15" s="30">
        <v>48.3</v>
      </c>
      <c r="W15" s="30">
        <v>16.75</v>
      </c>
      <c r="X15" s="30">
        <v>21</v>
      </c>
      <c r="Y15" s="30">
        <v>6.82926829268292</v>
      </c>
      <c r="Z15" s="30">
        <v>2.8</v>
      </c>
      <c r="AA15" s="30">
        <v>5.52</v>
      </c>
      <c r="AB15" s="30">
        <v>0</v>
      </c>
      <c r="AC15" s="30">
        <v>9.76190476190475</v>
      </c>
      <c r="AD15" s="30">
        <v>0</v>
      </c>
      <c r="AE15" s="30">
        <v>6.04477611940299</v>
      </c>
      <c r="AF15" s="30">
        <v>0</v>
      </c>
      <c r="AG15" s="30">
        <v>9.63503649635037</v>
      </c>
      <c r="AH15" s="30">
        <v>0</v>
      </c>
    </row>
    <row r="16" ht="15" customHeight="1">
      <c r="A16" t="s" s="26">
        <f>'Multi_Prep'!A16</f>
        <v>971</v>
      </c>
      <c r="B16" t="s" s="26">
        <f>'Multi_Prep'!B16</f>
        <v>972</v>
      </c>
      <c r="C16" s="30">
        <v>25.0684931506849</v>
      </c>
      <c r="D16" s="30">
        <v>68.8888888888889</v>
      </c>
      <c r="E16" s="30">
        <v>25.7142857142857</v>
      </c>
      <c r="F16" s="30">
        <v>68.955223880597</v>
      </c>
      <c r="G16" s="30">
        <v>23.25</v>
      </c>
      <c r="H16" s="30">
        <v>56.3888888888889</v>
      </c>
      <c r="I16" s="30">
        <v>21.3253012048193</v>
      </c>
      <c r="J16" s="30">
        <v>33.4090909090909</v>
      </c>
      <c r="K16" s="30">
        <v>15</v>
      </c>
      <c r="L16" s="30">
        <v>35.9210526315789</v>
      </c>
      <c r="M16" s="30">
        <v>6.92307692307693</v>
      </c>
      <c r="N16" s="30">
        <v>0.9859154929577451</v>
      </c>
      <c r="O16" s="30">
        <v>7.89473684210526</v>
      </c>
      <c r="P16" s="30">
        <v>15.6470588235294</v>
      </c>
      <c r="Q16" s="30">
        <v>6.96969696969696</v>
      </c>
      <c r="R16" s="30">
        <v>3.5</v>
      </c>
      <c r="S16" s="30">
        <v>3</v>
      </c>
      <c r="T16" s="30">
        <v>2.05882352941177</v>
      </c>
      <c r="U16" s="30">
        <v>3.65217391304349</v>
      </c>
      <c r="V16" s="30">
        <v>0</v>
      </c>
      <c r="W16" s="30">
        <v>5.75000000000001</v>
      </c>
      <c r="X16" s="30">
        <v>0</v>
      </c>
      <c r="Y16" s="30">
        <v>7.80487804878048</v>
      </c>
      <c r="Z16" s="30">
        <v>8.4</v>
      </c>
      <c r="AA16" s="30">
        <v>15.12</v>
      </c>
      <c r="AB16" s="30">
        <v>17.027027027027</v>
      </c>
      <c r="AC16" s="30">
        <v>15.4761904761905</v>
      </c>
      <c r="AD16" s="30">
        <v>16.0810810810811</v>
      </c>
      <c r="AE16" s="30">
        <v>17.4626865671642</v>
      </c>
      <c r="AF16" s="30">
        <v>2.41379310344828</v>
      </c>
      <c r="AG16" s="30">
        <v>17.2992700729927</v>
      </c>
      <c r="AH16" s="30">
        <v>29.5180722891566</v>
      </c>
    </row>
    <row r="17" ht="15" customHeight="1">
      <c r="A17" t="s" s="26">
        <f>'Multi_Prep'!A17</f>
        <v>973</v>
      </c>
      <c r="B17" t="s" s="26">
        <f>'Multi_Prep'!B17</f>
        <v>974</v>
      </c>
      <c r="C17" s="30">
        <v>24.6575342465753</v>
      </c>
      <c r="D17" s="30">
        <v>67.7777777777778</v>
      </c>
      <c r="E17" s="30">
        <v>25.3246753246753</v>
      </c>
      <c r="F17" s="30">
        <v>67.91044776119401</v>
      </c>
      <c r="G17" s="30">
        <v>25.125</v>
      </c>
      <c r="H17" s="30">
        <v>61.25</v>
      </c>
      <c r="I17" s="30">
        <v>18.7951807228916</v>
      </c>
      <c r="J17" s="30">
        <v>17.5</v>
      </c>
      <c r="K17" s="30">
        <v>19.0909090909091</v>
      </c>
      <c r="L17" s="30">
        <v>44.2105263157895</v>
      </c>
      <c r="M17" s="30">
        <v>23.4065934065934</v>
      </c>
      <c r="N17" s="30">
        <v>53.2394366197183</v>
      </c>
      <c r="O17" s="30">
        <v>24.9473684210526</v>
      </c>
      <c r="P17" s="30">
        <v>58.4705882352941</v>
      </c>
      <c r="Q17" s="30">
        <v>23.6363636363636</v>
      </c>
      <c r="R17" s="30">
        <v>49</v>
      </c>
      <c r="S17" s="30">
        <v>23.4545454545455</v>
      </c>
      <c r="T17" s="30">
        <v>50.7843137254902</v>
      </c>
      <c r="U17" s="30">
        <v>23.4782608695652</v>
      </c>
      <c r="V17" s="30">
        <v>53.2</v>
      </c>
      <c r="W17" s="30">
        <v>25</v>
      </c>
      <c r="X17" s="30">
        <v>52.8888888888889</v>
      </c>
      <c r="Y17" s="30">
        <v>21.7073170731707</v>
      </c>
      <c r="Z17" s="30">
        <v>49</v>
      </c>
      <c r="AA17" s="30">
        <v>22.32</v>
      </c>
      <c r="AB17" s="30">
        <v>31.2162162162162</v>
      </c>
      <c r="AC17" s="30">
        <v>18.5714285714286</v>
      </c>
      <c r="AD17" s="30">
        <v>20.8108108108108</v>
      </c>
      <c r="AE17" s="30">
        <v>22.1641791044776</v>
      </c>
      <c r="AF17" s="30">
        <v>24.1379310344828</v>
      </c>
      <c r="AG17" s="30">
        <v>24.3065693430657</v>
      </c>
      <c r="AH17" s="30">
        <v>59.0361445783133</v>
      </c>
    </row>
    <row r="18" ht="15" customHeight="1">
      <c r="A18" t="s" s="26">
        <f>'Multi_Prep'!A18</f>
        <v>975</v>
      </c>
      <c r="B18" t="s" s="26">
        <f>'Multi_Prep'!B18</f>
        <v>976</v>
      </c>
      <c r="C18" s="30">
        <v>24.2465753424658</v>
      </c>
      <c r="D18" s="30">
        <v>63.3333333333334</v>
      </c>
      <c r="E18" s="30">
        <v>23.7662337662338</v>
      </c>
      <c r="F18" s="30">
        <v>60.5970149253732</v>
      </c>
      <c r="G18" s="30">
        <v>23.625</v>
      </c>
      <c r="H18" s="30">
        <v>67.0833333333333</v>
      </c>
      <c r="I18" s="30">
        <v>27.4698795180723</v>
      </c>
      <c r="J18" s="30">
        <v>66.8181818181819</v>
      </c>
      <c r="K18" s="30">
        <v>23.5227272727273</v>
      </c>
      <c r="L18" s="30">
        <v>64.4736842105263</v>
      </c>
      <c r="M18" s="30">
        <v>19.4505494505494</v>
      </c>
      <c r="N18" s="30">
        <v>55.2112676056338</v>
      </c>
      <c r="O18" s="30">
        <v>17.0526315789474</v>
      </c>
      <c r="P18" s="30">
        <v>53.5294117647059</v>
      </c>
      <c r="Q18" s="30">
        <v>13.030303030303</v>
      </c>
      <c r="R18" s="30">
        <v>35</v>
      </c>
      <c r="S18" s="30">
        <v>9.818181818181809</v>
      </c>
      <c r="T18" s="30">
        <v>37.7450980392157</v>
      </c>
      <c r="U18" s="30">
        <v>13.0434782608696</v>
      </c>
      <c r="V18" s="30">
        <v>39.2</v>
      </c>
      <c r="W18" s="30">
        <v>18</v>
      </c>
      <c r="X18" s="30">
        <v>48.2222222222222</v>
      </c>
      <c r="Y18" s="30">
        <v>20.4878048780488</v>
      </c>
      <c r="Z18" s="30">
        <v>56.7</v>
      </c>
      <c r="AA18" s="30">
        <v>23.04</v>
      </c>
      <c r="AB18" s="30">
        <v>54.8648648648649</v>
      </c>
      <c r="AC18" s="30">
        <v>25</v>
      </c>
      <c r="AD18" s="30">
        <v>61.4864864864865</v>
      </c>
      <c r="AE18" s="30">
        <v>24.8507462686567</v>
      </c>
      <c r="AF18" s="30">
        <v>56.7241379310345</v>
      </c>
      <c r="AG18" s="30">
        <v>23.6496350364964</v>
      </c>
      <c r="AH18" s="30">
        <v>58.1927710843373</v>
      </c>
    </row>
    <row r="19" ht="15" customHeight="1">
      <c r="A19" t="s" s="26">
        <f>'Multi_Prep'!A19</f>
        <v>977</v>
      </c>
      <c r="B19" t="s" s="26">
        <f>'Multi_Prep'!B19</f>
        <v>978</v>
      </c>
      <c r="C19" s="30">
        <v>23.8356164383562</v>
      </c>
      <c r="D19" s="30">
        <v>52.2222222222222</v>
      </c>
      <c r="E19" s="30">
        <v>26.4935064935065</v>
      </c>
      <c r="F19" s="30">
        <v>59.5522388059701</v>
      </c>
      <c r="G19" s="30">
        <v>27.75</v>
      </c>
      <c r="H19" s="30">
        <v>54.4444444444445</v>
      </c>
      <c r="I19" s="30">
        <v>18.433734939759</v>
      </c>
      <c r="J19" s="30">
        <v>12.7272727272727</v>
      </c>
      <c r="K19" s="30">
        <v>26.25</v>
      </c>
      <c r="L19" s="30">
        <v>46.9736842105263</v>
      </c>
      <c r="M19" s="30">
        <v>26.7032967032967</v>
      </c>
      <c r="N19" s="30">
        <v>42.3943661971831</v>
      </c>
      <c r="O19" s="30">
        <v>26.2105263157895</v>
      </c>
      <c r="P19" s="30">
        <v>47.764705882353</v>
      </c>
      <c r="Q19" s="30">
        <v>26.6666666666667</v>
      </c>
      <c r="R19" s="30">
        <v>45.5</v>
      </c>
      <c r="S19" s="30">
        <v>27.5454545454545</v>
      </c>
      <c r="T19" s="30">
        <v>56.9607843137255</v>
      </c>
      <c r="U19" s="30">
        <v>27.1304347826087</v>
      </c>
      <c r="V19" s="30">
        <v>51.8</v>
      </c>
      <c r="W19" s="30">
        <v>25.75</v>
      </c>
      <c r="X19" s="30">
        <v>42</v>
      </c>
      <c r="Y19" s="30">
        <v>23.4146341463415</v>
      </c>
      <c r="Z19" s="30">
        <v>36.4</v>
      </c>
      <c r="AA19" s="30">
        <v>16.56</v>
      </c>
      <c r="AB19" s="30">
        <v>10.4054054054054</v>
      </c>
      <c r="AC19" s="30">
        <v>15.7142857142857</v>
      </c>
      <c r="AD19" s="30">
        <v>11.3513513513513</v>
      </c>
      <c r="AE19" s="30">
        <v>10.7462686567164</v>
      </c>
      <c r="AF19" s="30">
        <v>0</v>
      </c>
      <c r="AG19" s="30">
        <v>21.2408759124088</v>
      </c>
      <c r="AH19" s="30">
        <v>20.2409638554217</v>
      </c>
    </row>
    <row r="20" ht="15" customHeight="1">
      <c r="A20" t="s" s="26">
        <f>'Multi_Prep'!A20</f>
        <v>979</v>
      </c>
      <c r="B20" t="s" s="26">
        <f>'Multi_Prep'!B20</f>
        <v>980</v>
      </c>
      <c r="C20" s="30">
        <v>23.4246575342466</v>
      </c>
      <c r="D20" s="30">
        <v>60</v>
      </c>
      <c r="E20" s="30">
        <v>24.1558441558442</v>
      </c>
      <c r="F20" s="30">
        <v>61.6417910447761</v>
      </c>
      <c r="G20" s="30">
        <v>24</v>
      </c>
      <c r="H20" s="30">
        <v>6.80555555555555</v>
      </c>
      <c r="I20" s="30">
        <v>9.75903614457831</v>
      </c>
      <c r="J20" s="30">
        <v>0</v>
      </c>
      <c r="K20" s="30">
        <v>4.43181818181819</v>
      </c>
      <c r="L20" s="30">
        <v>0.921052631578947</v>
      </c>
      <c r="M20" s="30">
        <v>5.27472527472528</v>
      </c>
      <c r="N20" s="30">
        <v>0</v>
      </c>
      <c r="O20" s="30">
        <v>4.42105263157896</v>
      </c>
      <c r="P20" s="30">
        <v>3.29411764705883</v>
      </c>
      <c r="Q20" s="30">
        <v>3.93939393939393</v>
      </c>
      <c r="R20" s="30">
        <v>0</v>
      </c>
      <c r="S20" s="30">
        <v>6.27272727272727</v>
      </c>
      <c r="T20" s="30">
        <v>5.49019607843137</v>
      </c>
      <c r="U20" s="30">
        <v>11.2173913043478</v>
      </c>
      <c r="V20" s="30">
        <v>11.9</v>
      </c>
      <c r="W20" s="30">
        <v>6.99999999999999</v>
      </c>
      <c r="X20" s="30">
        <v>0</v>
      </c>
      <c r="Y20" s="30">
        <v>10.2439024390244</v>
      </c>
      <c r="Z20" s="30">
        <v>9.800000000000001</v>
      </c>
      <c r="AA20" s="30">
        <v>14.16</v>
      </c>
      <c r="AB20" s="30">
        <v>5.67567567567568</v>
      </c>
      <c r="AC20" s="30">
        <v>12.8571428571429</v>
      </c>
      <c r="AD20" s="30">
        <v>1.89189189189189</v>
      </c>
      <c r="AE20" s="30">
        <v>12.3134328358209</v>
      </c>
      <c r="AF20" s="30">
        <v>0</v>
      </c>
      <c r="AG20" s="30">
        <v>19.2700729927007</v>
      </c>
      <c r="AH20" s="30">
        <v>30.3614457831325</v>
      </c>
    </row>
    <row r="21" ht="15" customHeight="1">
      <c r="A21" t="s" s="26">
        <f>'Multi_Prep'!A21</f>
        <v>981</v>
      </c>
      <c r="B21" t="s" s="26">
        <f>'Multi_Prep'!B21</f>
        <v>982</v>
      </c>
      <c r="C21" s="30">
        <v>23.013698630137</v>
      </c>
      <c r="D21" s="30">
        <v>61.1111111111111</v>
      </c>
      <c r="E21" s="30">
        <v>21.4285714285714</v>
      </c>
      <c r="F21" s="30">
        <v>58.5074626865672</v>
      </c>
      <c r="G21" s="30">
        <v>21</v>
      </c>
      <c r="H21" s="30">
        <v>38.8888888888889</v>
      </c>
      <c r="I21" s="30">
        <v>15.1807228915663</v>
      </c>
      <c r="J21" s="30">
        <v>7.95454545454548</v>
      </c>
      <c r="K21" s="30">
        <v>10.5681818181818</v>
      </c>
      <c r="L21" s="30">
        <v>15.6578947368421</v>
      </c>
      <c r="M21" s="30">
        <v>7.25274725274726</v>
      </c>
      <c r="N21" s="30">
        <v>1.97183098591549</v>
      </c>
      <c r="O21" s="30">
        <v>14.5263157894737</v>
      </c>
      <c r="P21" s="30">
        <v>34.5882352941177</v>
      </c>
      <c r="Q21" s="30">
        <v>8.181818181818191</v>
      </c>
      <c r="R21" s="30">
        <v>8.75</v>
      </c>
      <c r="S21" s="30">
        <v>6.81818181818181</v>
      </c>
      <c r="T21" s="30">
        <v>12.3529411764706</v>
      </c>
      <c r="U21" s="30">
        <v>9.13043478260871</v>
      </c>
      <c r="V21" s="30">
        <v>14.7</v>
      </c>
      <c r="W21" s="30">
        <v>14.75</v>
      </c>
      <c r="X21" s="30">
        <v>29.5555555555555</v>
      </c>
      <c r="Y21" s="30">
        <v>13.9024390243902</v>
      </c>
      <c r="Z21" s="30">
        <v>31.5</v>
      </c>
      <c r="AA21" s="30">
        <v>16.8</v>
      </c>
      <c r="AB21" s="30">
        <v>25.5405405405406</v>
      </c>
      <c r="AC21" s="30">
        <v>19.0476190476191</v>
      </c>
      <c r="AD21" s="30">
        <v>27.4324324324324</v>
      </c>
      <c r="AE21" s="30">
        <v>20.1492537313433</v>
      </c>
      <c r="AF21" s="30">
        <v>19.3103448275862</v>
      </c>
      <c r="AG21" s="30">
        <v>23.4306569343066</v>
      </c>
      <c r="AH21" s="30">
        <v>60.722891566265</v>
      </c>
    </row>
    <row r="22" ht="15" customHeight="1">
      <c r="A22" t="s" s="26">
        <f>'Multi_Prep'!A22</f>
        <v>983</v>
      </c>
      <c r="B22" t="s" s="26">
        <f>'Multi_Prep'!B22</f>
        <v>984</v>
      </c>
      <c r="C22" s="30">
        <v>22.6027397260274</v>
      </c>
      <c r="D22" s="30">
        <v>46.6666666666667</v>
      </c>
      <c r="E22" s="30">
        <v>22.2077922077922</v>
      </c>
      <c r="F22" s="30">
        <v>51.1940298507463</v>
      </c>
      <c r="G22" s="30">
        <v>21.75</v>
      </c>
      <c r="H22" s="30">
        <v>63.1944444444445</v>
      </c>
      <c r="I22" s="30">
        <v>24.5783132530121</v>
      </c>
      <c r="J22" s="30">
        <v>44.5454545454545</v>
      </c>
      <c r="K22" s="30">
        <v>22.8409090909091</v>
      </c>
      <c r="L22" s="30">
        <v>53.4210526315789</v>
      </c>
      <c r="M22" s="30">
        <v>18.4615384615385</v>
      </c>
      <c r="N22" s="30">
        <v>46.3380281690141</v>
      </c>
      <c r="O22" s="30">
        <v>20.2105263157895</v>
      </c>
      <c r="P22" s="30">
        <v>51.8823529411765</v>
      </c>
      <c r="Q22" s="30">
        <v>19.3939393939394</v>
      </c>
      <c r="R22" s="30">
        <v>42.875</v>
      </c>
      <c r="S22" s="30">
        <v>10.9090909090909</v>
      </c>
      <c r="T22" s="30">
        <v>22.6470588235294</v>
      </c>
      <c r="U22" s="30">
        <v>15.9130434782609</v>
      </c>
      <c r="V22" s="30">
        <v>36.4</v>
      </c>
      <c r="W22" s="30">
        <v>20</v>
      </c>
      <c r="X22" s="30">
        <v>45.1111111111111</v>
      </c>
      <c r="Y22" s="30">
        <v>26.3414634146342</v>
      </c>
      <c r="Z22" s="30">
        <v>58.1</v>
      </c>
      <c r="AA22" s="30">
        <v>27.84</v>
      </c>
      <c r="AB22" s="30">
        <v>57.7027027027027</v>
      </c>
      <c r="AC22" s="30">
        <v>28.0952380952381</v>
      </c>
      <c r="AD22" s="30">
        <v>57.7027027027027</v>
      </c>
      <c r="AE22" s="30">
        <v>29.1044776119403</v>
      </c>
      <c r="AF22" s="30">
        <v>62.7586206896552</v>
      </c>
      <c r="AG22" s="30">
        <v>27.3722627737226</v>
      </c>
      <c r="AH22" s="30">
        <v>64.0963855421687</v>
      </c>
    </row>
    <row r="23" ht="15" customHeight="1">
      <c r="A23" t="s" s="26">
        <f>'Multi_Prep'!A23</f>
        <v>985</v>
      </c>
      <c r="B23" t="s" s="26">
        <f>'Multi_Prep'!B23</f>
        <v>986</v>
      </c>
      <c r="C23" s="30">
        <v>22.1917808219178</v>
      </c>
      <c r="D23" s="30">
        <v>57.7777777777778</v>
      </c>
      <c r="E23" s="30">
        <v>21.8181818181818</v>
      </c>
      <c r="F23" s="30">
        <v>56.4179104477612</v>
      </c>
      <c r="G23" s="30">
        <v>22.875</v>
      </c>
      <c r="H23" s="30">
        <v>59.3055555555555</v>
      </c>
      <c r="I23" s="30">
        <v>16.9879518072289</v>
      </c>
      <c r="J23" s="30">
        <v>14.3181818181819</v>
      </c>
      <c r="K23" s="30">
        <v>19.7727272727273</v>
      </c>
      <c r="L23" s="30">
        <v>39.6052631578948</v>
      </c>
      <c r="M23" s="30">
        <v>25.0549450549451</v>
      </c>
      <c r="N23" s="30">
        <v>54.2253521126761</v>
      </c>
      <c r="O23" s="30">
        <v>23.6842105263158</v>
      </c>
      <c r="P23" s="30">
        <v>49.4117647058823</v>
      </c>
      <c r="Q23" s="30">
        <v>24.8484848484848</v>
      </c>
      <c r="R23" s="30">
        <v>53.375</v>
      </c>
      <c r="S23" s="30">
        <v>25.6363636363637</v>
      </c>
      <c r="T23" s="30">
        <v>52.843137254902</v>
      </c>
      <c r="U23" s="30">
        <v>24.7826086956522</v>
      </c>
      <c r="V23" s="30">
        <v>55.3</v>
      </c>
      <c r="W23" s="30">
        <v>27</v>
      </c>
      <c r="X23" s="30">
        <v>55.2222222222222</v>
      </c>
      <c r="Y23" s="30">
        <v>22.4390243902439</v>
      </c>
      <c r="Z23" s="30">
        <v>43.4</v>
      </c>
      <c r="AA23" s="30">
        <v>13.44</v>
      </c>
      <c r="AB23" s="30">
        <v>4.72972972972973</v>
      </c>
      <c r="AC23" s="30">
        <v>13.3333333333333</v>
      </c>
      <c r="AD23" s="30">
        <v>3.78378378378379</v>
      </c>
      <c r="AE23" s="30">
        <v>12.7611940298507</v>
      </c>
      <c r="AF23" s="30">
        <v>0</v>
      </c>
      <c r="AG23" s="30">
        <v>15.1094890510949</v>
      </c>
      <c r="AH23" s="30">
        <v>8.43373493975901</v>
      </c>
    </row>
    <row r="24" ht="15" customHeight="1">
      <c r="A24" t="s" s="26">
        <f>'Multi_Prep'!A24</f>
        <v>987</v>
      </c>
      <c r="B24" t="s" s="26">
        <f>'Multi_Prep'!B24</f>
        <v>988</v>
      </c>
      <c r="C24" s="30">
        <v>21.7808219178082</v>
      </c>
      <c r="D24" s="30">
        <v>50</v>
      </c>
      <c r="E24" s="30">
        <v>19.4805194805195</v>
      </c>
      <c r="F24" s="30">
        <v>44.9253731343283</v>
      </c>
      <c r="G24" s="30">
        <v>18.75</v>
      </c>
      <c r="H24" s="30">
        <v>51.5277777777778</v>
      </c>
      <c r="I24" s="30">
        <v>22.7710843373494</v>
      </c>
      <c r="J24" s="30">
        <v>47.7272727272727</v>
      </c>
      <c r="K24" s="30">
        <v>21.1363636363637</v>
      </c>
      <c r="L24" s="30">
        <v>61.7105263157895</v>
      </c>
      <c r="M24" s="30">
        <v>14.1758241758242</v>
      </c>
      <c r="N24" s="30">
        <v>34.5070422535211</v>
      </c>
      <c r="O24" s="30">
        <v>11.6842105263158</v>
      </c>
      <c r="P24" s="30">
        <v>41.1764705882353</v>
      </c>
      <c r="Q24" s="30">
        <v>7.87878787878789</v>
      </c>
      <c r="R24" s="30">
        <v>7</v>
      </c>
      <c r="S24" s="30">
        <v>5.72727272727273</v>
      </c>
      <c r="T24" s="30">
        <v>13.7254901960784</v>
      </c>
      <c r="U24" s="30">
        <v>5.21739130434783</v>
      </c>
      <c r="V24" s="30">
        <v>3.5</v>
      </c>
      <c r="W24" s="30">
        <v>5.25</v>
      </c>
      <c r="X24" s="30">
        <v>0</v>
      </c>
      <c r="Y24" s="30">
        <v>4.14634146341463</v>
      </c>
      <c r="Z24" s="30">
        <v>0</v>
      </c>
      <c r="AA24" s="30">
        <v>6.72</v>
      </c>
      <c r="AB24" s="30">
        <v>0</v>
      </c>
      <c r="AC24" s="30">
        <v>5.00000000000001</v>
      </c>
      <c r="AD24" s="30">
        <v>0</v>
      </c>
      <c r="AE24" s="30">
        <v>6.26865671641791</v>
      </c>
      <c r="AF24" s="30">
        <v>0</v>
      </c>
      <c r="AG24" s="30">
        <v>5.47445255474454</v>
      </c>
      <c r="AH24" s="30">
        <v>0</v>
      </c>
    </row>
    <row r="25" ht="15" customHeight="1">
      <c r="A25" t="s" s="26">
        <f>'Multi_Prep'!A25</f>
        <v>989</v>
      </c>
      <c r="B25" t="s" s="26">
        <f>'Multi_Prep'!B25</f>
        <v>990</v>
      </c>
      <c r="C25" s="30">
        <v>21.3698630136986</v>
      </c>
      <c r="D25" s="30">
        <v>64.4444444444445</v>
      </c>
      <c r="E25" s="30">
        <v>23.3766233766234</v>
      </c>
      <c r="F25" s="30">
        <v>66.8656716417911</v>
      </c>
      <c r="G25" s="30">
        <v>22.5</v>
      </c>
      <c r="H25" s="30">
        <v>68.0555555555555</v>
      </c>
      <c r="I25" s="30">
        <v>24.9397590361446</v>
      </c>
      <c r="J25" s="30">
        <v>52.5</v>
      </c>
      <c r="K25" s="30">
        <v>24.8863636363637</v>
      </c>
      <c r="L25" s="30">
        <v>63.5526315789474</v>
      </c>
      <c r="M25" s="30">
        <v>27.032967032967</v>
      </c>
      <c r="N25" s="30">
        <v>67.0422535211267</v>
      </c>
      <c r="O25" s="30">
        <v>26.5263157894737</v>
      </c>
      <c r="P25" s="30">
        <v>68.35294117647059</v>
      </c>
      <c r="Q25" s="30">
        <v>25.4545454545454</v>
      </c>
      <c r="R25" s="30">
        <v>62.125</v>
      </c>
      <c r="S25" s="30">
        <v>25.0909090909091</v>
      </c>
      <c r="T25" s="30">
        <v>60.3921568627451</v>
      </c>
      <c r="U25" s="30">
        <v>20.6086956521739</v>
      </c>
      <c r="V25" s="30">
        <v>43.4</v>
      </c>
      <c r="W25" s="30">
        <v>16.5</v>
      </c>
      <c r="X25" s="30">
        <v>24.8888888888889</v>
      </c>
      <c r="Y25" s="30">
        <v>14.390243902439</v>
      </c>
      <c r="Z25" s="30">
        <v>22.4</v>
      </c>
      <c r="AA25" s="30">
        <v>11.04</v>
      </c>
      <c r="AB25" s="30">
        <v>0</v>
      </c>
      <c r="AC25" s="30">
        <v>12.3809523809524</v>
      </c>
      <c r="AD25" s="30">
        <v>0</v>
      </c>
      <c r="AE25" s="30">
        <v>14.3283582089552</v>
      </c>
      <c r="AF25" s="30">
        <v>0</v>
      </c>
      <c r="AG25" s="30">
        <v>14.6715328467153</v>
      </c>
      <c r="AH25" s="30">
        <v>10.1204819277108</v>
      </c>
    </row>
    <row r="26" ht="15" customHeight="1">
      <c r="A26" t="s" s="26">
        <f>'Multi_Prep'!A26</f>
        <v>991</v>
      </c>
      <c r="B26" t="s" s="26">
        <f>'Multi_Prep'!B26</f>
        <v>992</v>
      </c>
      <c r="C26" s="30">
        <v>20.958904109589</v>
      </c>
      <c r="D26" s="30">
        <v>34.4444444444444</v>
      </c>
      <c r="E26" s="30">
        <v>24.5454545454545</v>
      </c>
      <c r="F26" s="30">
        <v>48.0597014925373</v>
      </c>
      <c r="G26" s="30">
        <v>24.75</v>
      </c>
      <c r="H26" s="30">
        <v>60.2777777777778</v>
      </c>
      <c r="I26" s="30">
        <v>27.8313253012048</v>
      </c>
      <c r="J26" s="30">
        <v>58.8636363636364</v>
      </c>
      <c r="K26" s="30">
        <v>26.9318181818182</v>
      </c>
      <c r="L26" s="30">
        <v>67.23684210526319</v>
      </c>
      <c r="M26" s="30">
        <v>23.7362637362637</v>
      </c>
      <c r="N26" s="30">
        <v>59.1549295774648</v>
      </c>
      <c r="O26" s="30">
        <v>23.3684210526316</v>
      </c>
      <c r="P26" s="30">
        <v>63.4117647058823</v>
      </c>
      <c r="Q26" s="30">
        <v>19.6969696969697</v>
      </c>
      <c r="R26" s="30">
        <v>42</v>
      </c>
      <c r="S26" s="30">
        <v>18</v>
      </c>
      <c r="T26" s="30">
        <v>39.8039215686274</v>
      </c>
      <c r="U26" s="30">
        <v>13.8260869565217</v>
      </c>
      <c r="V26" s="30">
        <v>22.4</v>
      </c>
      <c r="W26" s="30">
        <v>11.25</v>
      </c>
      <c r="X26" s="30">
        <v>11.6666666666667</v>
      </c>
      <c r="Y26" s="30">
        <v>12.1951219512195</v>
      </c>
      <c r="Z26" s="30">
        <v>19.6</v>
      </c>
      <c r="AA26" s="30">
        <v>16.08</v>
      </c>
      <c r="AB26" s="30">
        <v>17.972972972973</v>
      </c>
      <c r="AC26" s="30">
        <v>7.38095238095238</v>
      </c>
      <c r="AD26" s="30">
        <v>0</v>
      </c>
      <c r="AE26" s="30">
        <v>7.38805970149254</v>
      </c>
      <c r="AF26" s="30">
        <v>0</v>
      </c>
      <c r="AG26" s="30">
        <v>3.50364963503649</v>
      </c>
      <c r="AH26" s="30">
        <v>0</v>
      </c>
    </row>
    <row r="27" ht="15" customHeight="1">
      <c r="A27" t="s" s="26">
        <f>'Multi_Prep'!A27</f>
        <v>993</v>
      </c>
      <c r="B27" t="s" s="26">
        <f>'Multi_Prep'!B27</f>
        <v>994</v>
      </c>
      <c r="C27" s="30">
        <v>20.5479452054795</v>
      </c>
      <c r="D27" s="30">
        <v>30</v>
      </c>
      <c r="E27" s="30">
        <v>19.8701298701299</v>
      </c>
      <c r="F27" s="30">
        <v>30.2985074626865</v>
      </c>
      <c r="G27" s="30">
        <v>24.375</v>
      </c>
      <c r="H27" s="30">
        <v>69.0277777777778</v>
      </c>
      <c r="I27" s="30">
        <v>28.9156626506024</v>
      </c>
      <c r="J27" s="30">
        <v>62.0454545454545</v>
      </c>
      <c r="K27" s="30">
        <v>25.9090909090909</v>
      </c>
      <c r="L27" s="30">
        <v>66.31578947368421</v>
      </c>
      <c r="M27" s="30">
        <v>26.3736263736264</v>
      </c>
      <c r="N27" s="30">
        <v>66.05633802816899</v>
      </c>
      <c r="O27" s="30">
        <v>24.6315789473684</v>
      </c>
      <c r="P27" s="30">
        <v>66.7058823529412</v>
      </c>
      <c r="Q27" s="30">
        <v>22.7272727272727</v>
      </c>
      <c r="R27" s="30">
        <v>60.375</v>
      </c>
      <c r="S27" s="30">
        <v>22.9090909090909</v>
      </c>
      <c r="T27" s="30">
        <v>67.2549019607843</v>
      </c>
      <c r="U27" s="30">
        <v>25.8260869565217</v>
      </c>
      <c r="V27" s="30">
        <v>70</v>
      </c>
      <c r="W27" s="30">
        <v>27.5</v>
      </c>
      <c r="X27" s="30">
        <v>70</v>
      </c>
      <c r="Y27" s="30">
        <v>28.5365853658537</v>
      </c>
      <c r="Z27" s="30">
        <v>70</v>
      </c>
      <c r="AA27" s="30">
        <v>28.32</v>
      </c>
      <c r="AB27" s="30">
        <v>70</v>
      </c>
      <c r="AC27" s="30">
        <v>27.3809523809524</v>
      </c>
      <c r="AD27" s="30">
        <v>67.1621621621621</v>
      </c>
      <c r="AE27" s="30">
        <v>27.9850746268657</v>
      </c>
      <c r="AF27" s="30">
        <v>66.3793103448276</v>
      </c>
      <c r="AG27" s="30">
        <v>22.992700729927</v>
      </c>
      <c r="AH27" s="30">
        <v>47.2289156626506</v>
      </c>
    </row>
    <row r="28" ht="15" customHeight="1">
      <c r="A28" t="s" s="26">
        <f>'Multi_Prep'!A28</f>
        <v>995</v>
      </c>
      <c r="B28" t="s" s="26">
        <f>'Multi_Prep'!B28</f>
        <v>996</v>
      </c>
      <c r="C28" s="30">
        <v>20.1369863013699</v>
      </c>
      <c r="D28" s="30">
        <v>47.7777777777778</v>
      </c>
      <c r="E28" s="30">
        <v>13.2467532467533</v>
      </c>
      <c r="F28" s="30">
        <v>27.1641791044776</v>
      </c>
      <c r="G28" s="30">
        <v>9.75</v>
      </c>
      <c r="H28" s="30">
        <v>22.3611111111111</v>
      </c>
      <c r="I28" s="30">
        <v>25.6626506024096</v>
      </c>
      <c r="J28" s="30">
        <v>63.6363636363636</v>
      </c>
      <c r="K28" s="30">
        <v>20.7954545454545</v>
      </c>
      <c r="L28" s="30">
        <v>60.7894736842105</v>
      </c>
      <c r="M28" s="30">
        <v>20.7692307692308</v>
      </c>
      <c r="N28" s="30">
        <v>57.1830985915493</v>
      </c>
      <c r="O28" s="30">
        <v>8.21052631578948</v>
      </c>
      <c r="P28" s="30">
        <v>20.5882352941177</v>
      </c>
      <c r="Q28" s="30">
        <v>6.66666666666666</v>
      </c>
      <c r="R28" s="30">
        <v>2.625</v>
      </c>
      <c r="S28" s="30">
        <v>1.90909090909091</v>
      </c>
      <c r="T28" s="30">
        <v>0</v>
      </c>
      <c r="U28" s="30">
        <v>3.91304347826088</v>
      </c>
      <c r="V28" s="30">
        <v>0</v>
      </c>
      <c r="W28" s="30">
        <v>10.75</v>
      </c>
      <c r="X28" s="30">
        <v>16.3333333333333</v>
      </c>
      <c r="Y28" s="30">
        <v>3.90243902439024</v>
      </c>
      <c r="Z28" s="30">
        <v>0</v>
      </c>
      <c r="AA28" s="30">
        <v>9.84</v>
      </c>
      <c r="AB28" s="30">
        <v>0</v>
      </c>
      <c r="AC28" s="30">
        <v>7.14285714285714</v>
      </c>
      <c r="AD28" s="30">
        <v>0</v>
      </c>
      <c r="AE28" s="30">
        <v>15</v>
      </c>
      <c r="AF28" s="30">
        <v>0</v>
      </c>
      <c r="AG28" s="30">
        <v>5.03649635036496</v>
      </c>
      <c r="AH28" s="30">
        <v>0</v>
      </c>
    </row>
    <row r="29" ht="15" customHeight="1">
      <c r="A29" t="s" s="26">
        <f>'Multi_Prep'!A29</f>
        <v>997</v>
      </c>
      <c r="B29" t="s" s="26">
        <f>'Multi_Prep'!B29</f>
        <v>998</v>
      </c>
      <c r="C29" s="30">
        <v>19.7260273972603</v>
      </c>
      <c r="D29" s="30">
        <v>40</v>
      </c>
      <c r="E29" s="30">
        <v>16.3636363636364</v>
      </c>
      <c r="F29" s="30">
        <v>36.5671641791045</v>
      </c>
      <c r="G29" s="30">
        <v>18.375</v>
      </c>
      <c r="H29" s="30">
        <v>21.3888888888889</v>
      </c>
      <c r="I29" s="30">
        <v>11.9277108433735</v>
      </c>
      <c r="J29" s="30">
        <v>0</v>
      </c>
      <c r="K29" s="30">
        <v>16.0227272727273</v>
      </c>
      <c r="L29" s="30">
        <v>32.2368421052632</v>
      </c>
      <c r="M29" s="30">
        <v>12.5274725274725</v>
      </c>
      <c r="N29" s="30">
        <v>12.8169014084507</v>
      </c>
      <c r="O29" s="30">
        <v>13.8947368421053</v>
      </c>
      <c r="P29" s="30">
        <v>17.2941176470588</v>
      </c>
      <c r="Q29" s="30">
        <v>12.4242424242424</v>
      </c>
      <c r="R29" s="30">
        <v>16.625</v>
      </c>
      <c r="S29" s="30">
        <v>15.2727272727273</v>
      </c>
      <c r="T29" s="30">
        <v>30.8823529411765</v>
      </c>
      <c r="U29" s="30">
        <v>12</v>
      </c>
      <c r="V29" s="30">
        <v>18.9</v>
      </c>
      <c r="W29" s="30">
        <v>9.75</v>
      </c>
      <c r="X29" s="30">
        <v>6.22222222222222</v>
      </c>
      <c r="Y29" s="30">
        <v>10.9756097560976</v>
      </c>
      <c r="Z29" s="30">
        <v>14.7</v>
      </c>
      <c r="AA29" s="30">
        <v>9.359999999999999</v>
      </c>
      <c r="AB29" s="30">
        <v>0</v>
      </c>
      <c r="AC29" s="30">
        <v>11.4285714285714</v>
      </c>
      <c r="AD29" s="30">
        <v>0</v>
      </c>
      <c r="AE29" s="30">
        <v>12.5373134328358</v>
      </c>
      <c r="AF29" s="30">
        <v>0</v>
      </c>
      <c r="AG29" s="30">
        <v>14.8905109489051</v>
      </c>
      <c r="AH29" s="30">
        <v>14.3373493975904</v>
      </c>
    </row>
    <row r="30" ht="15" customHeight="1">
      <c r="A30" t="s" s="26">
        <f>'Multi_Prep'!A30</f>
        <v>999</v>
      </c>
      <c r="B30" t="s" s="26">
        <f>'Multi_Prep'!B30</f>
        <v>1000</v>
      </c>
      <c r="C30" s="30">
        <v>19.3150684931507</v>
      </c>
      <c r="D30" s="30">
        <v>31.1111111111111</v>
      </c>
      <c r="E30" s="30">
        <v>13.6363636363637</v>
      </c>
      <c r="F30" s="30">
        <v>19.8507462686567</v>
      </c>
      <c r="G30" s="30">
        <v>18</v>
      </c>
      <c r="H30" s="30">
        <v>26.25</v>
      </c>
      <c r="I30" s="30">
        <v>11.2048192771084</v>
      </c>
      <c r="J30" s="30">
        <v>0</v>
      </c>
      <c r="K30" s="30">
        <v>18.4090909090909</v>
      </c>
      <c r="L30" s="30">
        <v>43.2894736842105</v>
      </c>
      <c r="M30" s="30">
        <v>13.5164835164835</v>
      </c>
      <c r="N30" s="30">
        <v>15.7746478873239</v>
      </c>
      <c r="O30" s="30">
        <v>15.7894736842105</v>
      </c>
      <c r="P30" s="30">
        <v>24.7058823529412</v>
      </c>
      <c r="Q30" s="30">
        <v>9.393939393939389</v>
      </c>
      <c r="R30" s="30">
        <v>10.5</v>
      </c>
      <c r="S30" s="30">
        <v>13.3636363636364</v>
      </c>
      <c r="T30" s="30">
        <v>26.764705882353</v>
      </c>
      <c r="U30" s="30">
        <v>9.91304347826088</v>
      </c>
      <c r="V30" s="30">
        <v>12.6</v>
      </c>
      <c r="W30" s="30">
        <v>4.25000000000001</v>
      </c>
      <c r="X30" s="30">
        <v>0</v>
      </c>
      <c r="Y30" s="30">
        <v>6.34146341463414</v>
      </c>
      <c r="Z30" s="30">
        <v>2.1</v>
      </c>
      <c r="AA30" s="30">
        <v>6.96</v>
      </c>
      <c r="AB30" s="30">
        <v>0</v>
      </c>
      <c r="AC30" s="30">
        <v>7.61904761904762</v>
      </c>
      <c r="AD30" s="30">
        <v>0</v>
      </c>
      <c r="AE30" s="30">
        <v>9.6268656716418</v>
      </c>
      <c r="AF30" s="30">
        <v>0</v>
      </c>
      <c r="AG30" s="30">
        <v>12.2627737226277</v>
      </c>
      <c r="AH30" s="30">
        <v>0.843373493975901</v>
      </c>
    </row>
    <row r="31" ht="15" customHeight="1">
      <c r="A31" t="s" s="26">
        <f>'Multi_Prep'!A31</f>
        <v>1001</v>
      </c>
      <c r="B31" t="s" s="26">
        <f>'Multi_Prep'!B31</f>
        <v>1002</v>
      </c>
      <c r="C31" s="30">
        <v>18.9041095890411</v>
      </c>
      <c r="D31" s="30">
        <v>41.1111111111111</v>
      </c>
      <c r="E31" s="30">
        <v>16.7532467532467</v>
      </c>
      <c r="F31" s="30">
        <v>38.6567164179104</v>
      </c>
      <c r="G31" s="30">
        <v>7.125</v>
      </c>
      <c r="H31" s="30">
        <v>37.9166666666667</v>
      </c>
      <c r="I31" s="30">
        <v>17.710843373494</v>
      </c>
      <c r="J31" s="30">
        <v>25.4545454545455</v>
      </c>
      <c r="K31" s="30">
        <v>8.52272727272727</v>
      </c>
      <c r="L31" s="30">
        <v>13.8157894736842</v>
      </c>
      <c r="M31" s="30">
        <v>11.5384615384616</v>
      </c>
      <c r="N31" s="30">
        <v>19.7183098591549</v>
      </c>
      <c r="O31" s="30">
        <v>6.94736842105263</v>
      </c>
      <c r="P31" s="30">
        <v>11.5294117647059</v>
      </c>
      <c r="Q31" s="30">
        <v>16.969696969697</v>
      </c>
      <c r="R31" s="30">
        <v>38.5</v>
      </c>
      <c r="S31" s="30">
        <v>7.36363636363635</v>
      </c>
      <c r="T31" s="30">
        <v>17.843137254902</v>
      </c>
      <c r="U31" s="30">
        <v>7.04347826086956</v>
      </c>
      <c r="V31" s="30">
        <v>14</v>
      </c>
      <c r="W31" s="30">
        <v>21</v>
      </c>
      <c r="X31" s="30">
        <v>59.8888888888889</v>
      </c>
      <c r="Y31" s="30">
        <v>25.8536585365854</v>
      </c>
      <c r="Z31" s="30">
        <v>62.3</v>
      </c>
      <c r="AA31" s="30">
        <v>27.36</v>
      </c>
      <c r="AB31" s="30">
        <v>64.32432432432429</v>
      </c>
      <c r="AC31" s="30">
        <v>27.6190476190476</v>
      </c>
      <c r="AD31" s="30">
        <v>64.32432432432429</v>
      </c>
      <c r="AE31" s="30">
        <v>26.865671641791</v>
      </c>
      <c r="AF31" s="30">
        <v>54.3103448275862</v>
      </c>
      <c r="AG31" s="30">
        <v>24.5255474452555</v>
      </c>
      <c r="AH31" s="30">
        <v>46.3855421686747</v>
      </c>
    </row>
    <row r="32" ht="15" customHeight="1">
      <c r="A32" t="s" s="26">
        <f>'Multi_Prep'!A32</f>
        <v>1003</v>
      </c>
      <c r="B32" t="s" s="26">
        <f>'Multi_Prep'!B32</f>
        <v>1004</v>
      </c>
      <c r="C32" s="30">
        <v>18.4931506849315</v>
      </c>
      <c r="D32" s="30">
        <v>53.3333333333333</v>
      </c>
      <c r="E32" s="30">
        <v>18.3116883116883</v>
      </c>
      <c r="F32" s="30">
        <v>54.3283582089553</v>
      </c>
      <c r="G32" s="30">
        <v>19.5</v>
      </c>
      <c r="H32" s="30">
        <v>46.6666666666667</v>
      </c>
      <c r="I32" s="30">
        <v>20.6024096385542</v>
      </c>
      <c r="J32" s="30">
        <v>31.8181818181819</v>
      </c>
      <c r="K32" s="30">
        <v>10.9090909090909</v>
      </c>
      <c r="L32" s="30">
        <v>30.3947368421052</v>
      </c>
      <c r="M32" s="30">
        <v>12.8571428571429</v>
      </c>
      <c r="N32" s="30">
        <v>24.6478873239437</v>
      </c>
      <c r="O32" s="30">
        <v>8.526315789473671</v>
      </c>
      <c r="P32" s="30">
        <v>22.235294117647</v>
      </c>
      <c r="Q32" s="30">
        <v>9.999999999999989</v>
      </c>
      <c r="R32" s="30">
        <v>21</v>
      </c>
      <c r="S32" s="30">
        <v>2.18181818181818</v>
      </c>
      <c r="T32" s="30">
        <v>0</v>
      </c>
      <c r="U32" s="30">
        <v>5.47826086956522</v>
      </c>
      <c r="V32" s="30">
        <v>5.6</v>
      </c>
      <c r="W32" s="30">
        <v>7.25000000000001</v>
      </c>
      <c r="X32" s="30">
        <v>0</v>
      </c>
      <c r="Y32" s="30">
        <v>9.756097560975601</v>
      </c>
      <c r="Z32" s="30">
        <v>17.5</v>
      </c>
      <c r="AA32" s="30">
        <v>14.4</v>
      </c>
      <c r="AB32" s="30">
        <v>11.3513513513513</v>
      </c>
      <c r="AC32" s="30">
        <v>15.952380952381</v>
      </c>
      <c r="AD32" s="30">
        <v>22.7027027027027</v>
      </c>
      <c r="AE32" s="30">
        <v>15.4477611940298</v>
      </c>
      <c r="AF32" s="30">
        <v>0</v>
      </c>
      <c r="AG32" s="30">
        <v>16.8613138686131</v>
      </c>
      <c r="AH32" s="30">
        <v>33.7349397590361</v>
      </c>
    </row>
    <row r="33" ht="15" customHeight="1">
      <c r="A33" t="s" s="26">
        <f>'Multi_Prep'!A33</f>
        <v>1005</v>
      </c>
      <c r="B33" t="s" s="26">
        <f>'Multi_Prep'!B33</f>
        <v>1006</v>
      </c>
      <c r="C33" s="30">
        <v>18.0821917808219</v>
      </c>
      <c r="D33" s="30">
        <v>23.3333333333333</v>
      </c>
      <c r="E33" s="30">
        <v>12.4675324675325</v>
      </c>
      <c r="F33" s="30">
        <v>14.6268656716418</v>
      </c>
      <c r="G33" s="30">
        <v>4.875</v>
      </c>
      <c r="H33" s="30">
        <v>5.83333333333333</v>
      </c>
      <c r="I33" s="30">
        <v>10.8433734939759</v>
      </c>
      <c r="J33" s="30">
        <v>0</v>
      </c>
      <c r="K33" s="30">
        <v>7.15909090909092</v>
      </c>
      <c r="L33" s="30">
        <v>7.36842105263159</v>
      </c>
      <c r="M33" s="30">
        <v>3.95604395604396</v>
      </c>
      <c r="N33" s="30">
        <v>0</v>
      </c>
      <c r="O33" s="30">
        <v>3.78947368421052</v>
      </c>
      <c r="P33" s="30">
        <v>2.47058823529412</v>
      </c>
      <c r="Q33" s="30">
        <v>3.03030303030303</v>
      </c>
      <c r="R33" s="30">
        <v>0</v>
      </c>
      <c r="S33" s="30">
        <v>4.09090909090908</v>
      </c>
      <c r="T33" s="30">
        <v>10.2941176470588</v>
      </c>
      <c r="U33" s="30">
        <v>2.34782608695652</v>
      </c>
      <c r="V33" s="30">
        <v>0</v>
      </c>
      <c r="W33" s="30">
        <v>4.5</v>
      </c>
      <c r="X33" s="30">
        <v>0</v>
      </c>
      <c r="Y33" s="30">
        <v>5.12195121951219</v>
      </c>
      <c r="Z33" s="30">
        <v>0</v>
      </c>
      <c r="AA33" s="30">
        <v>4.32</v>
      </c>
      <c r="AB33" s="30">
        <v>0</v>
      </c>
      <c r="AC33" s="30">
        <v>3.80952380952381</v>
      </c>
      <c r="AD33" s="30">
        <v>0</v>
      </c>
      <c r="AE33" s="30">
        <v>5.3731343283582</v>
      </c>
      <c r="AF33" s="30">
        <v>0</v>
      </c>
      <c r="AG33" s="30">
        <v>2.40875912408759</v>
      </c>
      <c r="AH33" s="30">
        <v>0</v>
      </c>
    </row>
    <row r="34" ht="15" customHeight="1">
      <c r="A34" t="s" s="26">
        <f>'Multi_Prep'!A34</f>
        <v>1007</v>
      </c>
      <c r="B34" t="s" s="26">
        <f>'Multi_Prep'!B34</f>
        <v>1008</v>
      </c>
      <c r="C34" s="30">
        <v>17.6712328767123</v>
      </c>
      <c r="D34" s="30">
        <v>44.4444444444445</v>
      </c>
      <c r="E34" s="30">
        <v>17.9220779220779</v>
      </c>
      <c r="F34" s="30">
        <v>52.2388059701493</v>
      </c>
      <c r="G34" s="30">
        <v>15.375</v>
      </c>
      <c r="H34" s="30">
        <v>52.5</v>
      </c>
      <c r="I34" s="30">
        <v>19.8795180722892</v>
      </c>
      <c r="J34" s="30">
        <v>30.2272727272727</v>
      </c>
      <c r="K34" s="30">
        <v>12.6136363636364</v>
      </c>
      <c r="L34" s="30">
        <v>45.1315789473684</v>
      </c>
      <c r="M34" s="30">
        <v>15.1648351648352</v>
      </c>
      <c r="N34" s="30">
        <v>38.4507042253521</v>
      </c>
      <c r="O34" s="30">
        <v>12.3157894736842</v>
      </c>
      <c r="P34" s="30">
        <v>40.3529411764706</v>
      </c>
      <c r="Q34" s="30">
        <v>8.48484848484849</v>
      </c>
      <c r="R34" s="30">
        <v>14</v>
      </c>
      <c r="S34" s="30">
        <v>4.90909090909092</v>
      </c>
      <c r="T34" s="30">
        <v>6.86274509803922</v>
      </c>
      <c r="U34" s="30">
        <v>11.7391304347826</v>
      </c>
      <c r="V34" s="30">
        <v>26.6</v>
      </c>
      <c r="W34" s="30">
        <v>15.75</v>
      </c>
      <c r="X34" s="30">
        <v>38.8888888888889</v>
      </c>
      <c r="Y34" s="30">
        <v>11.9512195121951</v>
      </c>
      <c r="Z34" s="30">
        <v>21.7</v>
      </c>
      <c r="AA34" s="30">
        <v>12.96</v>
      </c>
      <c r="AB34" s="30">
        <v>3.78378378378379</v>
      </c>
      <c r="AC34" s="30">
        <v>11.1904761904762</v>
      </c>
      <c r="AD34" s="30">
        <v>0</v>
      </c>
      <c r="AE34" s="30">
        <v>12.089552238806</v>
      </c>
      <c r="AF34" s="30">
        <v>0</v>
      </c>
      <c r="AG34" s="30">
        <v>7.88321167883211</v>
      </c>
      <c r="AH34" s="30">
        <v>0</v>
      </c>
    </row>
    <row r="35" ht="15" customHeight="1">
      <c r="A35" t="s" s="26">
        <f>'Multi_Prep'!A35</f>
        <v>1009</v>
      </c>
      <c r="B35" t="s" s="26">
        <f>'Multi_Prep'!B35</f>
        <v>1010</v>
      </c>
      <c r="C35" s="30">
        <v>17.2602739726028</v>
      </c>
      <c r="D35" s="30">
        <v>27.7777777777778</v>
      </c>
      <c r="E35" s="30">
        <v>19.0909090909091</v>
      </c>
      <c r="F35" s="30">
        <v>39.7014925373135</v>
      </c>
      <c r="G35" s="30">
        <v>20.25</v>
      </c>
      <c r="H35" s="30">
        <v>30.1388888888889</v>
      </c>
      <c r="I35" s="30">
        <v>8.674698795180721</v>
      </c>
      <c r="J35" s="30">
        <v>0</v>
      </c>
      <c r="K35" s="30">
        <v>17.0454545454545</v>
      </c>
      <c r="L35" s="30">
        <v>23.9473684210527</v>
      </c>
      <c r="M35" s="30">
        <v>18.7912087912088</v>
      </c>
      <c r="N35" s="30">
        <v>32.5352112676056</v>
      </c>
      <c r="O35" s="30">
        <v>21.1578947368421</v>
      </c>
      <c r="P35" s="30">
        <v>37.0588235294117</v>
      </c>
      <c r="Q35" s="30">
        <v>20.3030303030303</v>
      </c>
      <c r="R35" s="30">
        <v>31.5</v>
      </c>
      <c r="S35" s="30">
        <v>22.3636363636364</v>
      </c>
      <c r="T35" s="30">
        <v>45.2941176470588</v>
      </c>
      <c r="U35" s="30">
        <v>23.2173913043478</v>
      </c>
      <c r="V35" s="30">
        <v>45.5</v>
      </c>
      <c r="W35" s="30">
        <v>19.5</v>
      </c>
      <c r="X35" s="30">
        <v>33.4444444444445</v>
      </c>
      <c r="Y35" s="30">
        <v>17.0731707317073</v>
      </c>
      <c r="Z35" s="30">
        <v>30.8</v>
      </c>
      <c r="AA35" s="30">
        <v>15.6</v>
      </c>
      <c r="AB35" s="30">
        <v>13.2432432432432</v>
      </c>
      <c r="AC35" s="30">
        <v>14.2857142857143</v>
      </c>
      <c r="AD35" s="30">
        <v>10.4054054054054</v>
      </c>
      <c r="AE35" s="30">
        <v>13.4328358208955</v>
      </c>
      <c r="AF35" s="30">
        <v>0</v>
      </c>
      <c r="AG35" s="30">
        <v>18.8321167883212</v>
      </c>
      <c r="AH35" s="30">
        <v>34.5783132530121</v>
      </c>
    </row>
    <row r="36" ht="15" customHeight="1">
      <c r="A36" t="s" s="26">
        <f>'Multi_Prep'!A36</f>
        <v>1011</v>
      </c>
      <c r="B36" t="s" s="26">
        <f>'Multi_Prep'!B36</f>
        <v>1012</v>
      </c>
      <c r="C36" s="30">
        <v>16.8493150684931</v>
      </c>
      <c r="D36" s="30">
        <v>55.5555555555556</v>
      </c>
      <c r="E36" s="30">
        <v>15.1948051948052</v>
      </c>
      <c r="F36" s="30">
        <v>55.3731343283582</v>
      </c>
      <c r="G36" s="30">
        <v>15.75</v>
      </c>
      <c r="H36" s="30">
        <v>44.7222222222222</v>
      </c>
      <c r="I36" s="30">
        <v>15.5421686746988</v>
      </c>
      <c r="J36" s="30">
        <v>9.54545454545452</v>
      </c>
      <c r="K36" s="30">
        <v>11.25</v>
      </c>
      <c r="L36" s="30">
        <v>27.6315789473684</v>
      </c>
      <c r="M36" s="30">
        <v>14.8351648351649</v>
      </c>
      <c r="N36" s="30">
        <v>28.5915492957746</v>
      </c>
      <c r="O36" s="30">
        <v>15.4736842105263</v>
      </c>
      <c r="P36" s="30">
        <v>44.4705882352941</v>
      </c>
      <c r="Q36" s="30">
        <v>14.8484848484849</v>
      </c>
      <c r="R36" s="30">
        <v>32.375</v>
      </c>
      <c r="S36" s="30">
        <v>14.1818181818182</v>
      </c>
      <c r="T36" s="30">
        <v>44.6078431372549</v>
      </c>
      <c r="U36" s="30">
        <v>14.0869565217391</v>
      </c>
      <c r="V36" s="30">
        <v>38.5</v>
      </c>
      <c r="W36" s="30">
        <v>12.5</v>
      </c>
      <c r="X36" s="30">
        <v>20.2222222222222</v>
      </c>
      <c r="Y36" s="30">
        <v>9.51219512195121</v>
      </c>
      <c r="Z36" s="30">
        <v>15.4</v>
      </c>
      <c r="AA36" s="30">
        <v>10.08</v>
      </c>
      <c r="AB36" s="30">
        <v>0</v>
      </c>
      <c r="AC36" s="30">
        <v>10.7142857142857</v>
      </c>
      <c r="AD36" s="30">
        <v>0</v>
      </c>
      <c r="AE36" s="30">
        <v>11.4179104477612</v>
      </c>
      <c r="AF36" s="30">
        <v>0</v>
      </c>
      <c r="AG36" s="30">
        <v>12.043795620438</v>
      </c>
      <c r="AH36" s="30">
        <v>1.68674698795181</v>
      </c>
    </row>
    <row r="37" ht="15" customHeight="1">
      <c r="A37" t="s" s="26">
        <f>'Multi_Prep'!A37</f>
        <v>1013</v>
      </c>
      <c r="B37" t="s" s="26">
        <f>'Multi_Prep'!B37</f>
        <v>1014</v>
      </c>
      <c r="C37" s="30">
        <v>16.4383561643836</v>
      </c>
      <c r="D37" s="30">
        <v>54.4444444444445</v>
      </c>
      <c r="E37" s="30">
        <v>9.74025974025975</v>
      </c>
      <c r="F37" s="30">
        <v>35.5223880597015</v>
      </c>
      <c r="G37" s="30">
        <v>8.25</v>
      </c>
      <c r="H37" s="30">
        <v>66.1111111111111</v>
      </c>
      <c r="I37" s="30">
        <v>16.6265060240964</v>
      </c>
      <c r="J37" s="30">
        <v>20.6818181818182</v>
      </c>
      <c r="K37" s="30">
        <v>13.6363636363637</v>
      </c>
      <c r="L37" s="30">
        <v>48.8157894736842</v>
      </c>
      <c r="M37" s="30">
        <v>15.8241758241758</v>
      </c>
      <c r="N37" s="30">
        <v>48.3098591549296</v>
      </c>
      <c r="O37" s="30">
        <v>17.3684210526316</v>
      </c>
      <c r="P37" s="30">
        <v>62.5882352941177</v>
      </c>
      <c r="Q37" s="30">
        <v>20.6060606060606</v>
      </c>
      <c r="R37" s="30">
        <v>68.25</v>
      </c>
      <c r="S37" s="30">
        <v>19.3636363636364</v>
      </c>
      <c r="T37" s="30">
        <v>69.31372549019611</v>
      </c>
      <c r="U37" s="30">
        <v>20.0869565217391</v>
      </c>
      <c r="V37" s="30">
        <v>67.90000000000001</v>
      </c>
      <c r="W37" s="30">
        <v>20.5</v>
      </c>
      <c r="X37" s="30">
        <v>65.3333333333333</v>
      </c>
      <c r="Y37" s="30">
        <v>21.4634146341464</v>
      </c>
      <c r="Z37" s="30">
        <v>65.09999999999999</v>
      </c>
      <c r="AA37" s="30">
        <v>22.56</v>
      </c>
      <c r="AB37" s="30">
        <v>52.972972972973</v>
      </c>
      <c r="AC37" s="30">
        <v>24.5238095238095</v>
      </c>
      <c r="AD37" s="30">
        <v>60.5405405405406</v>
      </c>
      <c r="AE37" s="30">
        <v>24.1791044776119</v>
      </c>
      <c r="AF37" s="30">
        <v>55.5172413793103</v>
      </c>
      <c r="AG37" s="30">
        <v>22.7737226277372</v>
      </c>
      <c r="AH37" s="30">
        <v>59.8795180722892</v>
      </c>
    </row>
    <row r="38" ht="15" customHeight="1">
      <c r="A38" t="s" s="26">
        <f>'Multi_Prep'!A38</f>
        <v>1015</v>
      </c>
      <c r="B38" t="s" s="26">
        <f>'Multi_Prep'!B38</f>
        <v>1016</v>
      </c>
      <c r="C38" s="30">
        <v>16.027397260274</v>
      </c>
      <c r="D38" s="30">
        <v>3.33333333333333</v>
      </c>
      <c r="E38" s="30">
        <v>21.038961038961</v>
      </c>
      <c r="F38" s="30">
        <v>6.26865671641791</v>
      </c>
      <c r="G38" s="30">
        <v>27</v>
      </c>
      <c r="H38" s="30">
        <v>35</v>
      </c>
      <c r="I38" s="30">
        <v>29.2771084337349</v>
      </c>
      <c r="J38" s="30">
        <v>35</v>
      </c>
      <c r="K38" s="30">
        <v>28.6363636363637</v>
      </c>
      <c r="L38" s="30">
        <v>50.6578947368421</v>
      </c>
      <c r="M38" s="30">
        <v>29.6703296703297</v>
      </c>
      <c r="N38" s="30">
        <v>68.0281690140845</v>
      </c>
      <c r="O38" s="30">
        <v>29.3684210526316</v>
      </c>
      <c r="P38" s="30">
        <v>64.235294117647</v>
      </c>
      <c r="Q38" s="30">
        <v>29.6969696969697</v>
      </c>
      <c r="R38" s="30">
        <v>65.625</v>
      </c>
      <c r="S38" s="30">
        <v>27.2727272727273</v>
      </c>
      <c r="T38" s="30">
        <v>41.1764705882353</v>
      </c>
      <c r="U38" s="30">
        <v>28.4347826086957</v>
      </c>
      <c r="V38" s="30">
        <v>54.6</v>
      </c>
      <c r="W38" s="30">
        <v>28.5</v>
      </c>
      <c r="X38" s="30">
        <v>44.3333333333333</v>
      </c>
      <c r="Y38" s="30">
        <v>28.0487804878049</v>
      </c>
      <c r="Z38" s="30">
        <v>39.9</v>
      </c>
      <c r="AA38" s="30">
        <v>23.28</v>
      </c>
      <c r="AB38" s="30">
        <v>22.7027027027027</v>
      </c>
      <c r="AC38" s="30">
        <v>15.2380952380952</v>
      </c>
      <c r="AD38" s="30">
        <v>7.56756756756756</v>
      </c>
      <c r="AE38" s="30">
        <v>26.4179104477612</v>
      </c>
      <c r="AF38" s="30">
        <v>37.4137931034483</v>
      </c>
      <c r="AG38" s="30">
        <v>25.6204379562044</v>
      </c>
      <c r="AH38" s="30">
        <v>35.4216867469879</v>
      </c>
    </row>
    <row r="39" ht="15" customHeight="1">
      <c r="A39" t="s" s="26">
        <f>'Multi_Prep'!A39</f>
        <v>1017</v>
      </c>
      <c r="B39" t="s" s="26">
        <f>'Multi_Prep'!B39</f>
        <v>1018</v>
      </c>
      <c r="C39" s="30">
        <v>15.6164383561644</v>
      </c>
      <c r="D39" s="30">
        <v>10</v>
      </c>
      <c r="E39" s="30">
        <v>18.7012987012987</v>
      </c>
      <c r="F39" s="30">
        <v>22.9850746268657</v>
      </c>
      <c r="G39" s="30">
        <v>19.125</v>
      </c>
      <c r="H39" s="30">
        <v>3.88888888888889</v>
      </c>
      <c r="I39" s="30">
        <v>2.53012048192771</v>
      </c>
      <c r="J39" s="30">
        <v>0</v>
      </c>
      <c r="K39" s="30">
        <v>3.75</v>
      </c>
      <c r="L39" s="30">
        <v>0</v>
      </c>
      <c r="M39" s="30">
        <v>2.96703296703297</v>
      </c>
      <c r="N39" s="30">
        <v>0</v>
      </c>
      <c r="O39" s="30">
        <v>2.21052631578947</v>
      </c>
      <c r="P39" s="30">
        <v>0</v>
      </c>
      <c r="Q39" s="30">
        <v>1.51515151515152</v>
      </c>
      <c r="R39" s="30">
        <v>0</v>
      </c>
      <c r="S39" s="30">
        <v>1.36363636363637</v>
      </c>
      <c r="T39" s="30">
        <v>0</v>
      </c>
      <c r="U39" s="30">
        <v>1.56521739130435</v>
      </c>
      <c r="V39" s="30">
        <v>0</v>
      </c>
      <c r="W39" s="30">
        <v>3.99999999999999</v>
      </c>
      <c r="X39" s="30">
        <v>0</v>
      </c>
      <c r="Y39" s="30">
        <v>1.95121951219512</v>
      </c>
      <c r="Z39" s="30">
        <v>0</v>
      </c>
      <c r="AA39" s="30">
        <v>3.84</v>
      </c>
      <c r="AB39" s="30">
        <v>0</v>
      </c>
      <c r="AC39" s="30">
        <v>4.04761904761905</v>
      </c>
      <c r="AD39" s="30">
        <v>0</v>
      </c>
      <c r="AE39" s="30">
        <v>4.70149253731344</v>
      </c>
      <c r="AF39" s="30">
        <v>0</v>
      </c>
      <c r="AG39" s="30">
        <v>5.25547445255475</v>
      </c>
      <c r="AH39" s="30">
        <v>0</v>
      </c>
    </row>
    <row r="40" ht="15" customHeight="1">
      <c r="A40" t="s" s="26">
        <f>'Multi_Prep'!A40</f>
        <v>1019</v>
      </c>
      <c r="B40" t="s" s="26">
        <f>'Multi_Prep'!B40</f>
        <v>1020</v>
      </c>
      <c r="C40" s="30">
        <v>15.2054794520548</v>
      </c>
      <c r="D40" s="30">
        <v>38.8888888888889</v>
      </c>
      <c r="E40" s="30">
        <v>17.1428571428571</v>
      </c>
      <c r="F40" s="30">
        <v>47.0149253731343</v>
      </c>
      <c r="G40" s="30">
        <v>16.125</v>
      </c>
      <c r="H40" s="30">
        <v>20.4166666666667</v>
      </c>
      <c r="I40" s="30">
        <v>9.036144578313239</v>
      </c>
      <c r="J40" s="30">
        <v>0</v>
      </c>
      <c r="K40" s="30">
        <v>14.6590909090909</v>
      </c>
      <c r="L40" s="30">
        <v>24.8684210526316</v>
      </c>
      <c r="M40" s="30">
        <v>15.4945054945055</v>
      </c>
      <c r="N40" s="30">
        <v>25.6338028169014</v>
      </c>
      <c r="O40" s="30">
        <v>16.1052631578947</v>
      </c>
      <c r="P40" s="30">
        <v>31.2941176470588</v>
      </c>
      <c r="Q40" s="30">
        <v>15.1515151515152</v>
      </c>
      <c r="R40" s="30">
        <v>22.75</v>
      </c>
      <c r="S40" s="30">
        <v>13.6363636363637</v>
      </c>
      <c r="T40" s="30">
        <v>28.1372549019608</v>
      </c>
      <c r="U40" s="30">
        <v>16.9565217391304</v>
      </c>
      <c r="V40" s="30">
        <v>37.8</v>
      </c>
      <c r="W40" s="30">
        <v>18.25</v>
      </c>
      <c r="X40" s="30">
        <v>38.1111111111111</v>
      </c>
      <c r="Y40" s="30">
        <v>15.8536585365854</v>
      </c>
      <c r="Z40" s="30">
        <v>32.9</v>
      </c>
      <c r="AA40" s="30">
        <v>18.72</v>
      </c>
      <c r="AB40" s="30">
        <v>24.5945945945946</v>
      </c>
      <c r="AC40" s="30">
        <v>16.9047619047619</v>
      </c>
      <c r="AD40" s="30">
        <v>18.9189189189189</v>
      </c>
      <c r="AE40" s="30">
        <v>17.910447761194</v>
      </c>
      <c r="AF40" s="30">
        <v>4.82758620689655</v>
      </c>
      <c r="AG40" s="30">
        <v>21.8978102189781</v>
      </c>
      <c r="AH40" s="30">
        <v>55.6626506024096</v>
      </c>
    </row>
    <row r="41" ht="15" customHeight="1">
      <c r="A41" t="s" s="26">
        <f>'Multi_Prep'!A41</f>
        <v>1021</v>
      </c>
      <c r="B41" t="s" s="26">
        <f>'Multi_Prep'!B41</f>
        <v>1022</v>
      </c>
      <c r="C41" s="30">
        <v>14.7945205479452</v>
      </c>
      <c r="D41" s="30">
        <v>32.2222222222222</v>
      </c>
      <c r="E41" s="30">
        <v>14.025974025974</v>
      </c>
      <c r="F41" s="30">
        <v>31.3432835820896</v>
      </c>
      <c r="G41" s="30">
        <v>12.75</v>
      </c>
      <c r="H41" s="30">
        <v>9.72222222222223</v>
      </c>
      <c r="I41" s="30">
        <v>4.69879518072288</v>
      </c>
      <c r="J41" s="30">
        <v>0</v>
      </c>
      <c r="K41" s="30">
        <v>10.2272727272727</v>
      </c>
      <c r="L41" s="30">
        <v>6.44736842105263</v>
      </c>
      <c r="M41" s="30">
        <v>6.5934065934066</v>
      </c>
      <c r="N41" s="30">
        <v>0</v>
      </c>
      <c r="O41" s="30">
        <v>6.63157894736841</v>
      </c>
      <c r="P41" s="30">
        <v>6.58823529411765</v>
      </c>
      <c r="Q41" s="30">
        <v>5.75757575757576</v>
      </c>
      <c r="R41" s="30">
        <v>0</v>
      </c>
      <c r="S41" s="30">
        <v>4.63636363636365</v>
      </c>
      <c r="T41" s="30">
        <v>2.74509803921569</v>
      </c>
      <c r="U41" s="30">
        <v>9.652173913043489</v>
      </c>
      <c r="V41" s="30">
        <v>8.4</v>
      </c>
      <c r="W41" s="30">
        <v>15</v>
      </c>
      <c r="X41" s="30">
        <v>21.7777777777778</v>
      </c>
      <c r="Y41" s="30">
        <v>17.5609756097561</v>
      </c>
      <c r="Z41" s="30">
        <v>34.3</v>
      </c>
      <c r="AA41" s="30">
        <v>24.24</v>
      </c>
      <c r="AB41" s="30">
        <v>41.6216216216217</v>
      </c>
      <c r="AC41" s="30">
        <v>23.5714285714286</v>
      </c>
      <c r="AD41" s="30">
        <v>38.7837837837838</v>
      </c>
      <c r="AE41" s="30">
        <v>22.6119402985075</v>
      </c>
      <c r="AF41" s="30">
        <v>28.9655172413793</v>
      </c>
      <c r="AG41" s="30">
        <v>25.4014598540146</v>
      </c>
      <c r="AH41" s="30">
        <v>64.93975903614459</v>
      </c>
    </row>
    <row r="42" ht="15" customHeight="1">
      <c r="A42" t="s" s="26">
        <f>'Multi_Prep'!A42</f>
        <v>1023</v>
      </c>
      <c r="B42" t="s" s="26">
        <f>'Multi_Prep'!B42</f>
        <v>1024</v>
      </c>
      <c r="C42" s="30">
        <v>14.3835616438356</v>
      </c>
      <c r="D42" s="30">
        <v>45.5555555555556</v>
      </c>
      <c r="E42" s="30">
        <v>12.0779220779221</v>
      </c>
      <c r="F42" s="30">
        <v>41.7910447761194</v>
      </c>
      <c r="G42" s="30">
        <v>10.125</v>
      </c>
      <c r="H42" s="30">
        <v>40.8333333333333</v>
      </c>
      <c r="I42" s="30">
        <v>7.95180722891565</v>
      </c>
      <c r="J42" s="30">
        <v>0</v>
      </c>
      <c r="K42" s="30">
        <v>6.13636363636365</v>
      </c>
      <c r="L42" s="30">
        <v>5.52631578947368</v>
      </c>
      <c r="M42" s="30">
        <v>11.8681318681319</v>
      </c>
      <c r="N42" s="30">
        <v>18.7323943661972</v>
      </c>
      <c r="O42" s="30">
        <v>10.7368421052632</v>
      </c>
      <c r="P42" s="30">
        <v>28</v>
      </c>
      <c r="Q42" s="30">
        <v>15.7575757575758</v>
      </c>
      <c r="R42" s="30">
        <v>36.75</v>
      </c>
      <c r="S42" s="30">
        <v>10.0909090909091</v>
      </c>
      <c r="T42" s="30">
        <v>32.2549019607843</v>
      </c>
      <c r="U42" s="30">
        <v>12.5217391304348</v>
      </c>
      <c r="V42" s="30">
        <v>32.2</v>
      </c>
      <c r="W42" s="30">
        <v>17.5</v>
      </c>
      <c r="X42" s="30">
        <v>45.8888888888889</v>
      </c>
      <c r="Y42" s="30">
        <v>19.2682926829268</v>
      </c>
      <c r="Z42" s="30">
        <v>51.1</v>
      </c>
      <c r="AA42" s="30">
        <v>21.12</v>
      </c>
      <c r="AB42" s="30">
        <v>42.5675675675676</v>
      </c>
      <c r="AC42" s="30">
        <v>21.9047619047619</v>
      </c>
      <c r="AD42" s="30">
        <v>43.5135135135135</v>
      </c>
      <c r="AE42" s="30">
        <v>21.2686567164179</v>
      </c>
      <c r="AF42" s="30">
        <v>33.7931034482759</v>
      </c>
      <c r="AG42" s="30">
        <v>21.4598540145986</v>
      </c>
      <c r="AH42" s="30">
        <v>53.1325301204819</v>
      </c>
    </row>
    <row r="43" ht="15" customHeight="1">
      <c r="A43" t="s" s="26">
        <f>'Multi_Prep'!A43</f>
        <v>1025</v>
      </c>
      <c r="B43" t="s" s="26">
        <f>'Multi_Prep'!B43</f>
        <v>1026</v>
      </c>
      <c r="C43" s="30">
        <v>13.972602739726</v>
      </c>
      <c r="D43" s="30">
        <v>16.6666666666667</v>
      </c>
      <c r="E43" s="30">
        <v>10.1298701298701</v>
      </c>
      <c r="F43" s="30">
        <v>13.5820895522388</v>
      </c>
      <c r="G43" s="30">
        <v>9</v>
      </c>
      <c r="H43" s="30">
        <v>12.6388888888889</v>
      </c>
      <c r="I43" s="30">
        <v>16.2650602409639</v>
      </c>
      <c r="J43" s="30">
        <v>11.1363636363636</v>
      </c>
      <c r="K43" s="30">
        <v>9.54545454545454</v>
      </c>
      <c r="L43" s="30">
        <v>9.210526315789471</v>
      </c>
      <c r="M43" s="30">
        <v>10.8791208791209</v>
      </c>
      <c r="N43" s="30">
        <v>9.85915492957745</v>
      </c>
      <c r="O43" s="30">
        <v>9.78947368421052</v>
      </c>
      <c r="P43" s="30">
        <v>13.1764705882353</v>
      </c>
      <c r="Q43" s="30">
        <v>11.8181818181818</v>
      </c>
      <c r="R43" s="30">
        <v>17.5</v>
      </c>
      <c r="S43" s="30">
        <v>14.4545454545455</v>
      </c>
      <c r="T43" s="30">
        <v>35</v>
      </c>
      <c r="U43" s="30">
        <v>14.6086956521739</v>
      </c>
      <c r="V43" s="30">
        <v>39.9</v>
      </c>
      <c r="W43" s="30">
        <v>10.25</v>
      </c>
      <c r="X43" s="30">
        <v>13.2222222222222</v>
      </c>
      <c r="Y43" s="30">
        <v>8.53658536585365</v>
      </c>
      <c r="Z43" s="30">
        <v>14</v>
      </c>
      <c r="AA43" s="30">
        <v>11.76</v>
      </c>
      <c r="AB43" s="30">
        <v>0</v>
      </c>
      <c r="AC43" s="30">
        <v>13.5714285714286</v>
      </c>
      <c r="AD43" s="30">
        <v>9.459459459459451</v>
      </c>
      <c r="AE43" s="30">
        <v>14.1044776119403</v>
      </c>
      <c r="AF43" s="30">
        <v>0</v>
      </c>
      <c r="AG43" s="30">
        <v>10.0729927007299</v>
      </c>
      <c r="AH43" s="30">
        <v>0</v>
      </c>
    </row>
    <row r="44" ht="15" customHeight="1">
      <c r="A44" t="s" s="26">
        <f>'Multi_Prep'!A44</f>
        <v>1027</v>
      </c>
      <c r="B44" t="s" s="26">
        <f>'Multi_Prep'!B44</f>
        <v>1028</v>
      </c>
      <c r="C44" s="30">
        <v>13.5616438356164</v>
      </c>
      <c r="D44" s="30">
        <v>6.66666666666666</v>
      </c>
      <c r="E44" s="30">
        <v>22.5974025974026</v>
      </c>
      <c r="F44" s="30">
        <v>29.2537313432836</v>
      </c>
      <c r="G44" s="30">
        <v>22.125</v>
      </c>
      <c r="H44" s="30">
        <v>49.5833333333333</v>
      </c>
      <c r="I44" s="30">
        <v>28.1927710843373</v>
      </c>
      <c r="J44" s="30">
        <v>46.1363636363636</v>
      </c>
      <c r="K44" s="30">
        <v>27.6136363636364</v>
      </c>
      <c r="L44" s="30">
        <v>65.3947368421052</v>
      </c>
      <c r="M44" s="30">
        <v>25.3846153846154</v>
      </c>
      <c r="N44" s="30">
        <v>63.0985915492958</v>
      </c>
      <c r="O44" s="30">
        <v>23.0526315789474</v>
      </c>
      <c r="P44" s="30">
        <v>56</v>
      </c>
      <c r="Q44" s="30">
        <v>23.030303030303</v>
      </c>
      <c r="R44" s="30">
        <v>48.125</v>
      </c>
      <c r="S44" s="30">
        <v>15.8181818181818</v>
      </c>
      <c r="T44" s="30">
        <v>31.5686274509804</v>
      </c>
      <c r="U44" s="30">
        <v>19.304347826087</v>
      </c>
      <c r="V44" s="30">
        <v>52.5</v>
      </c>
      <c r="W44" s="30">
        <v>21.25</v>
      </c>
      <c r="X44" s="30">
        <v>51.3333333333333</v>
      </c>
      <c r="Y44" s="30">
        <v>24.8780487804878</v>
      </c>
      <c r="Z44" s="30">
        <v>61.6</v>
      </c>
      <c r="AA44" s="30">
        <v>25.2</v>
      </c>
      <c r="AB44" s="30">
        <v>56.7567567567568</v>
      </c>
      <c r="AC44" s="30">
        <v>22.3809523809524</v>
      </c>
      <c r="AD44" s="30">
        <v>44.4594594594595</v>
      </c>
      <c r="AE44" s="30">
        <v>20.5970149253731</v>
      </c>
      <c r="AF44" s="30">
        <v>30.1724137931035</v>
      </c>
      <c r="AG44" s="30">
        <v>8.759124087591241</v>
      </c>
      <c r="AH44" s="30">
        <v>0</v>
      </c>
    </row>
    <row r="45" ht="15" customHeight="1">
      <c r="A45" t="s" s="26">
        <f>'Multi_Prep'!A45</f>
        <v>1029</v>
      </c>
      <c r="B45" t="s" s="26">
        <f>'Multi_Prep'!B45</f>
        <v>1030</v>
      </c>
      <c r="C45" s="30">
        <v>13.1506849315069</v>
      </c>
      <c r="D45" s="30">
        <v>26.6666666666667</v>
      </c>
      <c r="E45" s="30">
        <v>10.5194805194805</v>
      </c>
      <c r="F45" s="30">
        <v>24.0298507462686</v>
      </c>
      <c r="G45" s="30">
        <v>12.375</v>
      </c>
      <c r="H45" s="30">
        <v>41.8055555555555</v>
      </c>
      <c r="I45" s="30">
        <v>5.42168674698795</v>
      </c>
      <c r="J45" s="30">
        <v>0</v>
      </c>
      <c r="K45" s="30">
        <v>6.47727272727273</v>
      </c>
      <c r="L45" s="30">
        <v>3.68421052631579</v>
      </c>
      <c r="M45" s="30">
        <v>16.1538461538461</v>
      </c>
      <c r="N45" s="30">
        <v>26.6197183098592</v>
      </c>
      <c r="O45" s="30">
        <v>19.578947368421</v>
      </c>
      <c r="P45" s="30">
        <v>42</v>
      </c>
      <c r="Q45" s="30">
        <v>21.8181818181818</v>
      </c>
      <c r="R45" s="30">
        <v>46.375</v>
      </c>
      <c r="S45" s="30">
        <v>22.0909090909091</v>
      </c>
      <c r="T45" s="30">
        <v>53.5294117647059</v>
      </c>
      <c r="U45" s="30">
        <v>22.4347826086957</v>
      </c>
      <c r="V45" s="30">
        <v>49</v>
      </c>
      <c r="W45" s="30">
        <v>24.75</v>
      </c>
      <c r="X45" s="30">
        <v>50.5555555555555</v>
      </c>
      <c r="Y45" s="30">
        <v>25.1219512195122</v>
      </c>
      <c r="Z45" s="30">
        <v>56</v>
      </c>
      <c r="AA45" s="30">
        <v>24.48</v>
      </c>
      <c r="AB45" s="30">
        <v>40.6756756756757</v>
      </c>
      <c r="AC45" s="30">
        <v>19.2857142857143</v>
      </c>
      <c r="AD45" s="30">
        <v>21.7567567567568</v>
      </c>
      <c r="AE45" s="30">
        <v>13.2089552238806</v>
      </c>
      <c r="AF45" s="30">
        <v>0</v>
      </c>
      <c r="AG45" s="30">
        <v>10.9489051094891</v>
      </c>
      <c r="AH45" s="30">
        <v>0</v>
      </c>
    </row>
    <row r="46" ht="15" customHeight="1">
      <c r="A46" t="s" s="26">
        <f>'Multi_Prep'!A46</f>
        <v>1031</v>
      </c>
      <c r="B46" t="s" s="26">
        <f>'Multi_Prep'!B46</f>
        <v>1032</v>
      </c>
      <c r="C46" s="30">
        <v>12.7397260273973</v>
      </c>
      <c r="D46" s="30">
        <v>25.5555555555556</v>
      </c>
      <c r="E46" s="30">
        <v>14.8051948051948</v>
      </c>
      <c r="F46" s="30">
        <v>33.4328358208955</v>
      </c>
      <c r="G46" s="30">
        <v>13.5</v>
      </c>
      <c r="H46" s="30">
        <v>57.3611111111111</v>
      </c>
      <c r="I46" s="30">
        <v>24.2168674698795</v>
      </c>
      <c r="J46" s="30">
        <v>57.2727272727273</v>
      </c>
      <c r="K46" s="30">
        <v>18.75</v>
      </c>
      <c r="L46" s="30">
        <v>52.5</v>
      </c>
      <c r="M46" s="30">
        <v>22.0879120879121</v>
      </c>
      <c r="N46" s="30">
        <v>56.1971830985916</v>
      </c>
      <c r="O46" s="30">
        <v>21.4736842105263</v>
      </c>
      <c r="P46" s="30">
        <v>60.9411764705883</v>
      </c>
      <c r="Q46" s="30">
        <v>24.2424242424242</v>
      </c>
      <c r="R46" s="30">
        <v>67.375</v>
      </c>
      <c r="S46" s="30">
        <v>21.2727272727273</v>
      </c>
      <c r="T46" s="30">
        <v>68.6274509803922</v>
      </c>
      <c r="U46" s="30">
        <v>21.9130434782609</v>
      </c>
      <c r="V46" s="30">
        <v>60.9</v>
      </c>
      <c r="W46" s="30">
        <v>20.75</v>
      </c>
      <c r="X46" s="30">
        <v>58.3333333333333</v>
      </c>
      <c r="Y46" s="30">
        <v>16.3414634146342</v>
      </c>
      <c r="Z46" s="30">
        <v>44.8</v>
      </c>
      <c r="AA46" s="30">
        <v>8.4</v>
      </c>
      <c r="AB46" s="30">
        <v>0</v>
      </c>
      <c r="AC46" s="30">
        <v>8.809523809523821</v>
      </c>
      <c r="AD46" s="30">
        <v>0</v>
      </c>
      <c r="AE46" s="30">
        <v>7.83582089552238</v>
      </c>
      <c r="AF46" s="30">
        <v>0</v>
      </c>
      <c r="AG46" s="30">
        <v>2.18978102189781</v>
      </c>
      <c r="AH46" s="30">
        <v>0</v>
      </c>
    </row>
    <row r="47" ht="15" customHeight="1">
      <c r="A47" t="s" s="26">
        <f>'Multi_Prep'!A47</f>
        <v>1033</v>
      </c>
      <c r="B47" t="s" s="26">
        <f>'Multi_Prep'!B47</f>
        <v>1034</v>
      </c>
      <c r="C47" s="30">
        <v>12.3287671232877</v>
      </c>
      <c r="D47" s="30">
        <v>18.8888888888889</v>
      </c>
      <c r="E47" s="30">
        <v>15.5844155844156</v>
      </c>
      <c r="F47" s="30">
        <v>34.4776119402985</v>
      </c>
      <c r="G47" s="30">
        <v>16.875</v>
      </c>
      <c r="H47" s="30">
        <v>58.3333333333333</v>
      </c>
      <c r="I47" s="30">
        <v>20.2409638554217</v>
      </c>
      <c r="J47" s="30">
        <v>28.6363636363636</v>
      </c>
      <c r="K47" s="30">
        <v>23.1818181818182</v>
      </c>
      <c r="L47" s="30">
        <v>59.8684210526316</v>
      </c>
      <c r="M47" s="30">
        <v>24.3956043956044</v>
      </c>
      <c r="N47" s="30">
        <v>64.08450704225351</v>
      </c>
      <c r="O47" s="30">
        <v>21.7894736842105</v>
      </c>
      <c r="P47" s="30">
        <v>55.1764705882353</v>
      </c>
      <c r="Q47" s="30">
        <v>20.9090909090909</v>
      </c>
      <c r="R47" s="30">
        <v>56</v>
      </c>
      <c r="S47" s="30">
        <v>19.9090909090909</v>
      </c>
      <c r="T47" s="30">
        <v>54.2156862745098</v>
      </c>
      <c r="U47" s="30">
        <v>17.7391304347826</v>
      </c>
      <c r="V47" s="30">
        <v>41.3</v>
      </c>
      <c r="W47" s="30">
        <v>25.25</v>
      </c>
      <c r="X47" s="30">
        <v>59.1111111111111</v>
      </c>
      <c r="Y47" s="30">
        <v>26.8292682926829</v>
      </c>
      <c r="Z47" s="30">
        <v>60.2</v>
      </c>
      <c r="AA47" s="30">
        <v>26.16</v>
      </c>
      <c r="AB47" s="30">
        <v>53.9189189189189</v>
      </c>
      <c r="AC47" s="30">
        <v>25.952380952381</v>
      </c>
      <c r="AD47" s="30">
        <v>53.9189189189189</v>
      </c>
      <c r="AE47" s="30">
        <v>25.9701492537314</v>
      </c>
      <c r="AF47" s="30">
        <v>49.4827586206897</v>
      </c>
      <c r="AG47" s="30">
        <v>24.7445255474453</v>
      </c>
      <c r="AH47" s="30">
        <v>48.9156626506024</v>
      </c>
    </row>
    <row r="48" ht="15" customHeight="1">
      <c r="A48" t="s" s="26">
        <f>'Multi_Prep'!A48</f>
        <v>1035</v>
      </c>
      <c r="B48" t="s" s="26">
        <f>'Multi_Prep'!B48</f>
        <v>1036</v>
      </c>
      <c r="C48" s="30">
        <v>11.9178082191781</v>
      </c>
      <c r="D48" s="30">
        <v>58.8888888888889</v>
      </c>
      <c r="E48" s="30">
        <v>14.4155844155844</v>
      </c>
      <c r="F48" s="30">
        <v>65.8208955223881</v>
      </c>
      <c r="G48" s="30">
        <v>15</v>
      </c>
      <c r="H48" s="30">
        <v>70</v>
      </c>
      <c r="I48" s="30">
        <v>26.3855421686747</v>
      </c>
      <c r="J48" s="30">
        <v>70</v>
      </c>
      <c r="K48" s="30">
        <v>21.4772727272727</v>
      </c>
      <c r="L48" s="30">
        <v>70</v>
      </c>
      <c r="M48" s="30">
        <v>23.0769230769231</v>
      </c>
      <c r="N48" s="30">
        <v>70</v>
      </c>
      <c r="O48" s="30">
        <v>22.1052631578947</v>
      </c>
      <c r="P48" s="30">
        <v>70</v>
      </c>
      <c r="Q48" s="30">
        <v>22.1212121212121</v>
      </c>
      <c r="R48" s="30">
        <v>70</v>
      </c>
      <c r="S48" s="30">
        <v>22.6363636363637</v>
      </c>
      <c r="T48" s="30">
        <v>70</v>
      </c>
      <c r="U48" s="30">
        <v>22.6956521739131</v>
      </c>
      <c r="V48" s="30">
        <v>68.59999999999999</v>
      </c>
      <c r="W48" s="30">
        <v>24.5</v>
      </c>
      <c r="X48" s="30">
        <v>67.6666666666667</v>
      </c>
      <c r="Y48" s="30">
        <v>22.1951219512195</v>
      </c>
      <c r="Z48" s="30">
        <v>63.7</v>
      </c>
      <c r="AA48" s="30">
        <v>25.68</v>
      </c>
      <c r="AB48" s="30">
        <v>61.4864864864865</v>
      </c>
      <c r="AC48" s="30">
        <v>23.8095238095238</v>
      </c>
      <c r="AD48" s="30">
        <v>52.972972972973</v>
      </c>
      <c r="AE48" s="30">
        <v>23.5074626865672</v>
      </c>
      <c r="AF48" s="30">
        <v>44.6551724137931</v>
      </c>
      <c r="AG48" s="30">
        <v>11.6058394160584</v>
      </c>
      <c r="AH48" s="30">
        <v>0</v>
      </c>
    </row>
    <row r="49" ht="15" customHeight="1">
      <c r="A49" t="s" s="26">
        <f>'Multi_Prep'!A49</f>
        <v>1037</v>
      </c>
      <c r="B49" t="s" s="26">
        <f>'Multi_Prep'!B49</f>
        <v>1038</v>
      </c>
      <c r="C49" s="30">
        <v>11.5068493150685</v>
      </c>
      <c r="D49" s="30">
        <v>70</v>
      </c>
      <c r="E49" s="30">
        <v>12.8571428571429</v>
      </c>
      <c r="F49" s="30">
        <v>70</v>
      </c>
      <c r="G49" s="30">
        <v>12</v>
      </c>
      <c r="H49" s="30">
        <v>34.0277777777778</v>
      </c>
      <c r="I49" s="30">
        <v>20.9638554216868</v>
      </c>
      <c r="J49" s="30">
        <v>68.40909090909091</v>
      </c>
      <c r="K49" s="30">
        <v>14.3181818181818</v>
      </c>
      <c r="L49" s="30">
        <v>68.1578947368421</v>
      </c>
      <c r="M49" s="30">
        <v>13.1868131868132</v>
      </c>
      <c r="N49" s="30">
        <v>29.5774647887324</v>
      </c>
      <c r="O49" s="30">
        <v>10.1052631578947</v>
      </c>
      <c r="P49" s="30">
        <v>33.764705882353</v>
      </c>
      <c r="Q49" s="30">
        <v>14.2424242424243</v>
      </c>
      <c r="R49" s="30">
        <v>37.625</v>
      </c>
      <c r="S49" s="30">
        <v>10.6363636363637</v>
      </c>
      <c r="T49" s="30">
        <v>33.6274509803922</v>
      </c>
      <c r="U49" s="30">
        <v>6</v>
      </c>
      <c r="V49" s="30">
        <v>4.9</v>
      </c>
      <c r="W49" s="30">
        <v>3.75</v>
      </c>
      <c r="X49" s="30">
        <v>0</v>
      </c>
      <c r="Y49" s="30">
        <v>4.63414634146341</v>
      </c>
      <c r="Z49" s="30">
        <v>0</v>
      </c>
      <c r="AA49" s="30">
        <v>9.119999999999999</v>
      </c>
      <c r="AB49" s="30">
        <v>0</v>
      </c>
      <c r="AC49" s="30">
        <v>12.1428571428572</v>
      </c>
      <c r="AD49" s="30">
        <v>0</v>
      </c>
      <c r="AE49" s="30">
        <v>16.1194029850746</v>
      </c>
      <c r="AF49" s="30">
        <v>0</v>
      </c>
      <c r="AG49" s="30">
        <v>12.7007299270073</v>
      </c>
      <c r="AH49" s="30">
        <v>3.37349397590361</v>
      </c>
    </row>
    <row r="50" ht="15" customHeight="1">
      <c r="A50" t="s" s="26">
        <f>'Multi_Prep'!A50</f>
        <v>1039</v>
      </c>
      <c r="B50" t="s" s="26">
        <f>'Multi_Prep'!B50</f>
        <v>1040</v>
      </c>
      <c r="C50" s="30">
        <v>11.0958904109589</v>
      </c>
      <c r="D50" s="30">
        <v>15.5555555555555</v>
      </c>
      <c r="E50" s="30">
        <v>7.40259740259741</v>
      </c>
      <c r="F50" s="30">
        <v>3.13432835820896</v>
      </c>
      <c r="G50" s="30">
        <v>14.25</v>
      </c>
      <c r="H50" s="30">
        <v>18.4722222222222</v>
      </c>
      <c r="I50" s="30">
        <v>10.1204819277108</v>
      </c>
      <c r="J50" s="30">
        <v>0</v>
      </c>
      <c r="K50" s="30">
        <v>16.7045454545455</v>
      </c>
      <c r="L50" s="30">
        <v>26.7105263157895</v>
      </c>
      <c r="M50" s="30">
        <v>16.4835164835165</v>
      </c>
      <c r="N50" s="30">
        <v>21.6901408450704</v>
      </c>
      <c r="O50" s="30">
        <v>17.6842105263158</v>
      </c>
      <c r="P50" s="30">
        <v>23.8823529411765</v>
      </c>
      <c r="Q50" s="30">
        <v>10.9090909090909</v>
      </c>
      <c r="R50" s="30">
        <v>9.625</v>
      </c>
      <c r="S50" s="30">
        <v>7.90909090909092</v>
      </c>
      <c r="T50" s="30">
        <v>7.54901960784314</v>
      </c>
      <c r="U50" s="30">
        <v>4.17391304347827</v>
      </c>
      <c r="V50" s="30">
        <v>0.7</v>
      </c>
      <c r="W50" s="30">
        <v>6</v>
      </c>
      <c r="X50" s="30">
        <v>0</v>
      </c>
      <c r="Y50" s="30">
        <v>13.4146341463415</v>
      </c>
      <c r="Z50" s="30">
        <v>18.2</v>
      </c>
      <c r="AA50" s="30">
        <v>20.88</v>
      </c>
      <c r="AB50" s="30">
        <v>21.7567567567568</v>
      </c>
      <c r="AC50" s="30">
        <v>21.4285714285714</v>
      </c>
      <c r="AD50" s="30">
        <v>23.6486486486487</v>
      </c>
      <c r="AE50" s="30">
        <v>19.9253731343284</v>
      </c>
      <c r="AF50" s="30">
        <v>13.2758620689655</v>
      </c>
      <c r="AG50" s="30">
        <v>23.8686131386861</v>
      </c>
      <c r="AH50" s="30">
        <v>40.4819277108434</v>
      </c>
    </row>
    <row r="51" ht="15" customHeight="1">
      <c r="A51" t="s" s="26">
        <f>'Multi_Prep'!A51</f>
        <v>1041</v>
      </c>
      <c r="B51" t="s" s="26">
        <f>'Multi_Prep'!B51</f>
        <v>1042</v>
      </c>
      <c r="C51" s="30">
        <v>10.6849315068493</v>
      </c>
      <c r="D51" s="30">
        <v>28.8888888888889</v>
      </c>
      <c r="E51" s="30">
        <v>7.01298701298702</v>
      </c>
      <c r="F51" s="30">
        <v>10.4477611940299</v>
      </c>
      <c r="G51" s="30">
        <v>5.25</v>
      </c>
      <c r="H51" s="30">
        <v>0.972222222222223</v>
      </c>
      <c r="I51" s="30">
        <v>2.16867469879518</v>
      </c>
      <c r="J51" s="30">
        <v>0</v>
      </c>
      <c r="K51" s="30">
        <v>2.38636363636364</v>
      </c>
      <c r="L51" s="30">
        <v>0</v>
      </c>
      <c r="M51" s="30">
        <v>3.2967032967033</v>
      </c>
      <c r="N51" s="30">
        <v>0</v>
      </c>
      <c r="O51" s="30">
        <v>4.10526315789474</v>
      </c>
      <c r="P51" s="30">
        <v>1.64705882352941</v>
      </c>
      <c r="Q51" s="30">
        <v>11.2121212121212</v>
      </c>
      <c r="R51" s="30">
        <v>7.875</v>
      </c>
      <c r="S51" s="30">
        <v>10.3636363636364</v>
      </c>
      <c r="T51" s="30">
        <v>13.0392156862745</v>
      </c>
      <c r="U51" s="30">
        <v>12.7826086956522</v>
      </c>
      <c r="V51" s="30">
        <v>11.2</v>
      </c>
      <c r="W51" s="30">
        <v>15.25</v>
      </c>
      <c r="X51" s="30">
        <v>17.1111111111111</v>
      </c>
      <c r="Y51" s="30">
        <v>16.0975609756098</v>
      </c>
      <c r="Z51" s="30">
        <v>23.1</v>
      </c>
      <c r="AA51" s="30">
        <v>19.44</v>
      </c>
      <c r="AB51" s="30">
        <v>18.9189189189189</v>
      </c>
      <c r="AC51" s="30">
        <v>19.7619047619048</v>
      </c>
      <c r="AD51" s="30">
        <v>19.8648648648649</v>
      </c>
      <c r="AE51" s="30">
        <v>23.2835820895523</v>
      </c>
      <c r="AF51" s="30">
        <v>25.3448275862069</v>
      </c>
      <c r="AG51" s="30">
        <v>27.1532846715329</v>
      </c>
      <c r="AH51" s="30">
        <v>67.4698795180723</v>
      </c>
    </row>
    <row r="52" ht="15" customHeight="1">
      <c r="A52" t="s" s="26">
        <f>'Multi_Prep'!A52</f>
        <v>1043</v>
      </c>
      <c r="B52" t="s" s="26">
        <f>'Multi_Prep'!B52</f>
        <v>1044</v>
      </c>
      <c r="C52" s="30">
        <v>10.2739726027397</v>
      </c>
      <c r="D52" s="30">
        <v>35.5555555555556</v>
      </c>
      <c r="E52" s="30">
        <v>10.9090909090909</v>
      </c>
      <c r="F52" s="30">
        <v>37.6119402985075</v>
      </c>
      <c r="G52" s="30">
        <v>11.25</v>
      </c>
      <c r="H52" s="30">
        <v>29.1666666666667</v>
      </c>
      <c r="I52" s="30">
        <v>10.4819277108434</v>
      </c>
      <c r="J52" s="30">
        <v>0</v>
      </c>
      <c r="K52" s="30">
        <v>8.863636363636351</v>
      </c>
      <c r="L52" s="30">
        <v>16.5789473684211</v>
      </c>
      <c r="M52" s="30">
        <v>9.560439560439571</v>
      </c>
      <c r="N52" s="30">
        <v>13.8028169014084</v>
      </c>
      <c r="O52" s="30">
        <v>11.3684210526316</v>
      </c>
      <c r="P52" s="30">
        <v>27.1764705882353</v>
      </c>
      <c r="Q52" s="30">
        <v>9.09090909090909</v>
      </c>
      <c r="R52" s="30">
        <v>19.25</v>
      </c>
      <c r="S52" s="30">
        <v>9.27272727272727</v>
      </c>
      <c r="T52" s="30">
        <v>29.5098039215686</v>
      </c>
      <c r="U52" s="30">
        <v>13.304347826087</v>
      </c>
      <c r="V52" s="30">
        <v>35</v>
      </c>
      <c r="W52" s="30">
        <v>14.5</v>
      </c>
      <c r="X52" s="30">
        <v>35</v>
      </c>
      <c r="Y52" s="30">
        <v>14.1463414634146</v>
      </c>
      <c r="Z52" s="30">
        <v>35.7</v>
      </c>
      <c r="AA52" s="30">
        <v>18.96</v>
      </c>
      <c r="AB52" s="30">
        <v>32.1621621621621</v>
      </c>
      <c r="AC52" s="30">
        <v>17.6190476190476</v>
      </c>
      <c r="AD52" s="30">
        <v>32.1621621621621</v>
      </c>
      <c r="AE52" s="30">
        <v>19.0298507462687</v>
      </c>
      <c r="AF52" s="30">
        <v>15.6896551724138</v>
      </c>
      <c r="AG52" s="30">
        <v>18.1751824817518</v>
      </c>
      <c r="AH52" s="30">
        <v>41.3253012048193</v>
      </c>
    </row>
    <row r="53" ht="15" customHeight="1">
      <c r="A53" t="s" s="26">
        <f>'Multi_Prep'!A53</f>
        <v>1045</v>
      </c>
      <c r="B53" t="s" s="26">
        <f>'Multi_Prep'!B53</f>
        <v>1046</v>
      </c>
      <c r="C53" s="30">
        <v>9.86301369863013</v>
      </c>
      <c r="D53" s="30">
        <v>12.2222222222223</v>
      </c>
      <c r="E53" s="30">
        <v>11.6883116883117</v>
      </c>
      <c r="F53" s="30">
        <v>16.7164179104478</v>
      </c>
      <c r="G53" s="30">
        <v>8.625</v>
      </c>
      <c r="H53" s="30">
        <v>17.5</v>
      </c>
      <c r="I53" s="30">
        <v>6.50602409638554</v>
      </c>
      <c r="J53" s="30">
        <v>0</v>
      </c>
      <c r="K53" s="30">
        <v>11.5909090909091</v>
      </c>
      <c r="L53" s="30">
        <v>12.8947368421052</v>
      </c>
      <c r="M53" s="30">
        <v>8.57142857142858</v>
      </c>
      <c r="N53" s="30">
        <v>4.92957746478873</v>
      </c>
      <c r="O53" s="30">
        <v>16.421052631579</v>
      </c>
      <c r="P53" s="30">
        <v>29.6470588235294</v>
      </c>
      <c r="Q53" s="30">
        <v>11.5151515151515</v>
      </c>
      <c r="R53" s="30">
        <v>14.875</v>
      </c>
      <c r="S53" s="30">
        <v>16.6363636363637</v>
      </c>
      <c r="T53" s="30">
        <v>30.1960784313726</v>
      </c>
      <c r="U53" s="30">
        <v>8.86956521739129</v>
      </c>
      <c r="V53" s="30">
        <v>7.7</v>
      </c>
      <c r="W53" s="30">
        <v>5.00000000000001</v>
      </c>
      <c r="X53" s="30">
        <v>0</v>
      </c>
      <c r="Y53" s="30">
        <v>7.56097560975609</v>
      </c>
      <c r="Z53" s="30">
        <v>4.9</v>
      </c>
      <c r="AA53" s="30">
        <v>15.36</v>
      </c>
      <c r="AB53" s="30">
        <v>14.1891891891892</v>
      </c>
      <c r="AC53" s="30">
        <v>20.7142857142857</v>
      </c>
      <c r="AD53" s="30">
        <v>25.5405405405406</v>
      </c>
      <c r="AE53" s="30">
        <v>19.4776119402985</v>
      </c>
      <c r="AF53" s="30">
        <v>8.44827586206898</v>
      </c>
      <c r="AG53" s="30">
        <v>20.1459854014598</v>
      </c>
      <c r="AH53" s="30">
        <v>28.6746987951807</v>
      </c>
    </row>
    <row r="54" ht="15" customHeight="1">
      <c r="A54" t="s" s="26">
        <f>'Multi_Prep'!A54</f>
        <v>1047</v>
      </c>
      <c r="B54" t="s" s="26">
        <f>'Multi_Prep'!B54</f>
        <v>1048</v>
      </c>
      <c r="C54" s="30">
        <v>9.452054794520549</v>
      </c>
      <c r="D54" s="30">
        <v>17.7777777777778</v>
      </c>
      <c r="E54" s="30">
        <v>9.350649350649361</v>
      </c>
      <c r="F54" s="30">
        <v>17.7611940298507</v>
      </c>
      <c r="G54" s="30">
        <v>6.375</v>
      </c>
      <c r="H54" s="30">
        <v>4.86111111111111</v>
      </c>
      <c r="I54" s="30">
        <v>3.97590361445784</v>
      </c>
      <c r="J54" s="30">
        <v>0</v>
      </c>
      <c r="K54" s="30">
        <v>4.77272727272727</v>
      </c>
      <c r="L54" s="30">
        <v>1.84210526315789</v>
      </c>
      <c r="M54" s="30">
        <v>11.2087912087912</v>
      </c>
      <c r="N54" s="30">
        <v>5.91549295774648</v>
      </c>
      <c r="O54" s="30">
        <v>14.8421052631579</v>
      </c>
      <c r="P54" s="30">
        <v>14</v>
      </c>
      <c r="Q54" s="30">
        <v>17.5757575757576</v>
      </c>
      <c r="R54" s="30">
        <v>21.875</v>
      </c>
      <c r="S54" s="30">
        <v>17.1818181818182</v>
      </c>
      <c r="T54" s="30">
        <v>21.9607843137255</v>
      </c>
      <c r="U54" s="30">
        <v>15.3913043478261</v>
      </c>
      <c r="V54" s="30">
        <v>21.7</v>
      </c>
      <c r="W54" s="30">
        <v>11</v>
      </c>
      <c r="X54" s="30">
        <v>7</v>
      </c>
      <c r="Y54" s="30">
        <v>11.7073170731707</v>
      </c>
      <c r="Z54" s="30">
        <v>11.9</v>
      </c>
      <c r="AA54" s="30">
        <v>12.24</v>
      </c>
      <c r="AB54" s="30">
        <v>0</v>
      </c>
      <c r="AC54" s="30">
        <v>11.6666666666667</v>
      </c>
      <c r="AD54" s="30">
        <v>0</v>
      </c>
      <c r="AE54" s="30">
        <v>15.8955223880597</v>
      </c>
      <c r="AF54" s="30">
        <v>0</v>
      </c>
      <c r="AG54" s="30">
        <v>23.2116788321168</v>
      </c>
      <c r="AH54" s="30">
        <v>38.7951807228916</v>
      </c>
    </row>
    <row r="55" ht="15" customHeight="1">
      <c r="A55" t="s" s="26">
        <f>'Multi_Prep'!A55</f>
        <v>1049</v>
      </c>
      <c r="B55" t="s" s="26">
        <f>'Multi_Prep'!B55</f>
        <v>1050</v>
      </c>
      <c r="C55" s="30">
        <v>9.04109589041097</v>
      </c>
      <c r="D55" s="30">
        <v>21.1111111111111</v>
      </c>
      <c r="E55" s="30">
        <v>8.57142857142858</v>
      </c>
      <c r="F55" s="30">
        <v>18.8059701492537</v>
      </c>
      <c r="G55" s="30">
        <v>13.125</v>
      </c>
      <c r="H55" s="30">
        <v>42.7777777777778</v>
      </c>
      <c r="I55" s="30">
        <v>8.3132530120482</v>
      </c>
      <c r="J55" s="30">
        <v>0</v>
      </c>
      <c r="K55" s="30">
        <v>13.2954545454545</v>
      </c>
      <c r="L55" s="30">
        <v>20.2631578947368</v>
      </c>
      <c r="M55" s="30">
        <v>21.0989010989011</v>
      </c>
      <c r="N55" s="30">
        <v>47.3239436619718</v>
      </c>
      <c r="O55" s="30">
        <v>19.2631578947369</v>
      </c>
      <c r="P55" s="30">
        <v>45.2941176470588</v>
      </c>
      <c r="Q55" s="30">
        <v>22.4242424242424</v>
      </c>
      <c r="R55" s="30">
        <v>52.5</v>
      </c>
      <c r="S55" s="30">
        <v>25.3636363636364</v>
      </c>
      <c r="T55" s="30">
        <v>66.5686274509804</v>
      </c>
      <c r="U55" s="30">
        <v>23.7391304347826</v>
      </c>
      <c r="V55" s="30">
        <v>63</v>
      </c>
      <c r="W55" s="30">
        <v>26</v>
      </c>
      <c r="X55" s="30">
        <v>61.4444444444445</v>
      </c>
      <c r="Y55" s="30">
        <v>24.1463414634146</v>
      </c>
      <c r="Z55" s="30">
        <v>57.4</v>
      </c>
      <c r="AA55" s="30">
        <v>23.76</v>
      </c>
      <c r="AB55" s="30">
        <v>46.3513513513513</v>
      </c>
      <c r="AC55" s="30">
        <v>20.4761904761905</v>
      </c>
      <c r="AD55" s="30">
        <v>29.3243243243243</v>
      </c>
      <c r="AE55" s="30">
        <v>16.3432835820896</v>
      </c>
      <c r="AF55" s="30">
        <v>0</v>
      </c>
      <c r="AG55" s="30">
        <v>17.7372262773723</v>
      </c>
      <c r="AH55" s="30">
        <v>19.3975903614458</v>
      </c>
    </row>
    <row r="56" ht="15" customHeight="1">
      <c r="A56" t="s" s="26">
        <f>'Multi_Prep'!A56</f>
        <v>1051</v>
      </c>
      <c r="B56" t="s" s="26">
        <f>'Multi_Prep'!B56</f>
        <v>1052</v>
      </c>
      <c r="C56" s="30">
        <v>8.630136986301361</v>
      </c>
      <c r="D56" s="30">
        <v>20</v>
      </c>
      <c r="E56" s="30">
        <v>6.62337662337663</v>
      </c>
      <c r="F56" s="30">
        <v>12.5373134328358</v>
      </c>
      <c r="G56" s="30">
        <v>6</v>
      </c>
      <c r="H56" s="30">
        <v>31.1111111111111</v>
      </c>
      <c r="I56" s="30">
        <v>14.4578313253012</v>
      </c>
      <c r="J56" s="30">
        <v>3.18181818181819</v>
      </c>
      <c r="K56" s="30">
        <v>9.886363636363649</v>
      </c>
      <c r="L56" s="30">
        <v>22.1052631578948</v>
      </c>
      <c r="M56" s="30">
        <v>10.5494505494506</v>
      </c>
      <c r="N56" s="30">
        <v>16.7605633802817</v>
      </c>
      <c r="O56" s="30">
        <v>13.578947368421</v>
      </c>
      <c r="P56" s="30">
        <v>38.7058823529412</v>
      </c>
      <c r="Q56" s="30">
        <v>18.1818181818182</v>
      </c>
      <c r="R56" s="30">
        <v>49.875</v>
      </c>
      <c r="S56" s="30">
        <v>15.5454545454545</v>
      </c>
      <c r="T56" s="30">
        <v>48.7254901960784</v>
      </c>
      <c r="U56" s="30">
        <v>16.4347826086957</v>
      </c>
      <c r="V56" s="30">
        <v>46.2</v>
      </c>
      <c r="W56" s="30">
        <v>16.25</v>
      </c>
      <c r="X56" s="30">
        <v>42.7777777777778</v>
      </c>
      <c r="Y56" s="30">
        <v>16.8292682926829</v>
      </c>
      <c r="Z56" s="30">
        <v>42.7</v>
      </c>
      <c r="AA56" s="30">
        <v>16.32</v>
      </c>
      <c r="AB56" s="30">
        <v>26.4864864864865</v>
      </c>
      <c r="AC56" s="30">
        <v>18.8095238095238</v>
      </c>
      <c r="AD56" s="30">
        <v>33.1081081081081</v>
      </c>
      <c r="AE56" s="30">
        <v>18.134328358209</v>
      </c>
      <c r="AF56" s="30">
        <v>10.8620689655172</v>
      </c>
      <c r="AG56" s="30">
        <v>15.7664233576642</v>
      </c>
      <c r="AH56" s="30">
        <v>21.9277108433735</v>
      </c>
    </row>
    <row r="57" ht="15" customHeight="1">
      <c r="A57" t="s" s="26">
        <f>'Multi_Prep'!A57</f>
        <v>1053</v>
      </c>
      <c r="B57" t="s" s="26">
        <f>'Multi_Prep'!B57</f>
        <v>1054</v>
      </c>
      <c r="C57" s="30">
        <v>8.21917808219178</v>
      </c>
      <c r="D57" s="30">
        <v>22.2222222222222</v>
      </c>
      <c r="E57" s="30">
        <v>11.2987012987013</v>
      </c>
      <c r="F57" s="30">
        <v>32.3880597014925</v>
      </c>
      <c r="G57" s="30">
        <v>7.875</v>
      </c>
      <c r="H57" s="30">
        <v>28.1944444444445</v>
      </c>
      <c r="I57" s="30">
        <v>13.3734939759036</v>
      </c>
      <c r="J57" s="30">
        <v>0</v>
      </c>
      <c r="K57" s="30">
        <v>9.20454545454546</v>
      </c>
      <c r="L57" s="30">
        <v>17.5</v>
      </c>
      <c r="M57" s="30">
        <v>8.90109890109891</v>
      </c>
      <c r="N57" s="30">
        <v>10.8450704225352</v>
      </c>
      <c r="O57" s="30">
        <v>14.2105263157895</v>
      </c>
      <c r="P57" s="30">
        <v>37.8823529411765</v>
      </c>
      <c r="Q57" s="30">
        <v>12.1212121212121</v>
      </c>
      <c r="R57" s="30">
        <v>25.375</v>
      </c>
      <c r="S57" s="30">
        <v>11.4545454545455</v>
      </c>
      <c r="T57" s="30">
        <v>35.6862745098039</v>
      </c>
      <c r="U57" s="30">
        <v>10.9565217391304</v>
      </c>
      <c r="V57" s="30">
        <v>25.9</v>
      </c>
      <c r="W57" s="30">
        <v>13</v>
      </c>
      <c r="X57" s="30">
        <v>27.2222222222222</v>
      </c>
      <c r="Y57" s="30">
        <v>18.5365853658537</v>
      </c>
      <c r="Z57" s="30">
        <v>44.1</v>
      </c>
      <c r="AA57" s="30">
        <v>21.36</v>
      </c>
      <c r="AB57" s="30">
        <v>38.7837837837838</v>
      </c>
      <c r="AC57" s="30">
        <v>21.6666666666667</v>
      </c>
      <c r="AD57" s="30">
        <v>40.6756756756757</v>
      </c>
      <c r="AE57" s="30">
        <v>21.044776119403</v>
      </c>
      <c r="AF57" s="30">
        <v>31.3793103448276</v>
      </c>
      <c r="AG57" s="30">
        <v>20.3649635036496</v>
      </c>
      <c r="AH57" s="30">
        <v>43.855421686747</v>
      </c>
    </row>
    <row r="58" ht="15" customHeight="1">
      <c r="A58" t="s" s="26">
        <f>'Multi_Prep'!A58</f>
        <v>1055</v>
      </c>
      <c r="B58" t="s" s="26">
        <f>'Multi_Prep'!B58</f>
        <v>1056</v>
      </c>
      <c r="C58" s="30">
        <v>7.8082191780822</v>
      </c>
      <c r="D58" s="30">
        <v>11.1111111111111</v>
      </c>
      <c r="E58" s="30">
        <v>8.96103896103897</v>
      </c>
      <c r="F58" s="30">
        <v>15.6716417910448</v>
      </c>
      <c r="G58" s="30">
        <v>10.5</v>
      </c>
      <c r="H58" s="30">
        <v>62.2222222222222</v>
      </c>
      <c r="I58" s="30">
        <v>22.4096385542169</v>
      </c>
      <c r="J58" s="30">
        <v>54.0909090909091</v>
      </c>
      <c r="K58" s="30">
        <v>17.7272727272727</v>
      </c>
      <c r="L58" s="30">
        <v>62.6315789473684</v>
      </c>
      <c r="M58" s="30">
        <v>18.1318681318681</v>
      </c>
      <c r="N58" s="30">
        <v>60.1408450704226</v>
      </c>
      <c r="O58" s="30">
        <v>15.1578947368421</v>
      </c>
      <c r="P58" s="30">
        <v>60.1176470588236</v>
      </c>
      <c r="Q58" s="30">
        <v>17.2727272727273</v>
      </c>
      <c r="R58" s="30">
        <v>56.875</v>
      </c>
      <c r="S58" s="30">
        <v>12.8181818181818</v>
      </c>
      <c r="T58" s="30">
        <v>61.764705882353</v>
      </c>
      <c r="U58" s="30">
        <v>18</v>
      </c>
      <c r="V58" s="30">
        <v>65.8</v>
      </c>
      <c r="W58" s="30">
        <v>21.5</v>
      </c>
      <c r="X58" s="30">
        <v>68.4444444444445</v>
      </c>
      <c r="Y58" s="30">
        <v>22.6829268292683</v>
      </c>
      <c r="Z58" s="30">
        <v>68.59999999999999</v>
      </c>
      <c r="AA58" s="30">
        <v>24.96</v>
      </c>
      <c r="AB58" s="30">
        <v>67.1621621621621</v>
      </c>
      <c r="AC58" s="30">
        <v>24.2857142857143</v>
      </c>
      <c r="AD58" s="30">
        <v>63.3783783783784</v>
      </c>
      <c r="AE58" s="30">
        <v>24.6268656716418</v>
      </c>
      <c r="AF58" s="30">
        <v>60.3448275862069</v>
      </c>
      <c r="AG58" s="30">
        <v>18.3941605839416</v>
      </c>
      <c r="AH58" s="30">
        <v>36.2650602409639</v>
      </c>
    </row>
    <row r="59" ht="15" customHeight="1">
      <c r="A59" t="s" s="26">
        <f>'Multi_Prep'!A59</f>
        <v>1057</v>
      </c>
      <c r="B59" t="s" s="26">
        <f>'Multi_Prep'!B59</f>
        <v>1058</v>
      </c>
      <c r="C59" s="30">
        <v>7.39726027397259</v>
      </c>
      <c r="D59" s="30">
        <v>7.77777777777777</v>
      </c>
      <c r="E59" s="30">
        <v>7.7922077922078</v>
      </c>
      <c r="F59" s="30">
        <v>8.358208955223891</v>
      </c>
      <c r="G59" s="30">
        <v>11.625</v>
      </c>
      <c r="H59" s="30">
        <v>24.3055555555555</v>
      </c>
      <c r="I59" s="30">
        <v>12.289156626506</v>
      </c>
      <c r="J59" s="30">
        <v>0</v>
      </c>
      <c r="K59" s="30">
        <v>12.2727272727273</v>
      </c>
      <c r="L59" s="30">
        <v>25.7894736842105</v>
      </c>
      <c r="M59" s="30">
        <v>12.1978021978022</v>
      </c>
      <c r="N59" s="30">
        <v>14.7887323943662</v>
      </c>
      <c r="O59" s="30">
        <v>12</v>
      </c>
      <c r="P59" s="30">
        <v>19.764705882353</v>
      </c>
      <c r="Q59" s="30">
        <v>8.787878787878791</v>
      </c>
      <c r="R59" s="30">
        <v>11.375</v>
      </c>
      <c r="S59" s="30">
        <v>16.3636363636364</v>
      </c>
      <c r="T59" s="30">
        <v>49.4117647058823</v>
      </c>
      <c r="U59" s="30">
        <v>12.2608695652174</v>
      </c>
      <c r="V59" s="30">
        <v>28.7</v>
      </c>
      <c r="W59" s="30">
        <v>8.750000000000011</v>
      </c>
      <c r="X59" s="30">
        <v>4.66666666666667</v>
      </c>
      <c r="Y59" s="30">
        <v>5.60975609756097</v>
      </c>
      <c r="Z59" s="30">
        <v>0</v>
      </c>
      <c r="AA59" s="30">
        <v>8.880000000000001</v>
      </c>
      <c r="AB59" s="30">
        <v>0</v>
      </c>
      <c r="AC59" s="30">
        <v>6.19047619047618</v>
      </c>
      <c r="AD59" s="30">
        <v>0</v>
      </c>
      <c r="AE59" s="30">
        <v>7.16417910447762</v>
      </c>
      <c r="AF59" s="30">
        <v>0</v>
      </c>
      <c r="AG59" s="30">
        <v>6.78832116788322</v>
      </c>
      <c r="AH59" s="30">
        <v>0</v>
      </c>
    </row>
    <row r="60" ht="15" customHeight="1">
      <c r="A60" t="s" s="26">
        <f>'Multi_Prep'!A60</f>
        <v>1059</v>
      </c>
      <c r="B60" t="s" s="26">
        <f>'Multi_Prep'!B60</f>
        <v>1060</v>
      </c>
      <c r="C60" s="30">
        <v>6.98630136986301</v>
      </c>
      <c r="D60" s="30">
        <v>14.4444444444444</v>
      </c>
      <c r="E60" s="30">
        <v>8.181818181818191</v>
      </c>
      <c r="F60" s="30">
        <v>26.1194029850746</v>
      </c>
      <c r="G60" s="30">
        <v>9.375</v>
      </c>
      <c r="H60" s="30">
        <v>10.6944444444445</v>
      </c>
      <c r="I60" s="30">
        <v>13.0120481927711</v>
      </c>
      <c r="J60" s="30">
        <v>0</v>
      </c>
      <c r="K60" s="30">
        <v>5.79545454545454</v>
      </c>
      <c r="L60" s="30">
        <v>8.289473684210529</v>
      </c>
      <c r="M60" s="30">
        <v>6.26373626373627</v>
      </c>
      <c r="N60" s="30">
        <v>0</v>
      </c>
      <c r="O60" s="30">
        <v>6.31578947368422</v>
      </c>
      <c r="P60" s="30">
        <v>10.7058823529412</v>
      </c>
      <c r="Q60" s="30">
        <v>7.57575757575759</v>
      </c>
      <c r="R60" s="30">
        <v>6.125</v>
      </c>
      <c r="S60" s="30">
        <v>6.54545454545454</v>
      </c>
      <c r="T60" s="30">
        <v>21.2745098039216</v>
      </c>
      <c r="U60" s="30">
        <v>6.78260869565217</v>
      </c>
      <c r="V60" s="30">
        <v>20.3</v>
      </c>
      <c r="W60" s="30">
        <v>8.000000000000011</v>
      </c>
      <c r="X60" s="30">
        <v>2.33333333333333</v>
      </c>
      <c r="Y60" s="30">
        <v>6.58536585365853</v>
      </c>
      <c r="Z60" s="30">
        <v>7</v>
      </c>
      <c r="AA60" s="30">
        <v>8.16</v>
      </c>
      <c r="AB60" s="30">
        <v>0</v>
      </c>
      <c r="AC60" s="30">
        <v>7.85714285714286</v>
      </c>
      <c r="AD60" s="30">
        <v>0</v>
      </c>
      <c r="AE60" s="30">
        <v>8.955223880597011</v>
      </c>
      <c r="AF60" s="30">
        <v>0</v>
      </c>
      <c r="AG60" s="30">
        <v>7.44525547445256</v>
      </c>
      <c r="AH60" s="30">
        <v>0</v>
      </c>
    </row>
    <row r="61" ht="15" customHeight="1">
      <c r="A61" t="s" s="26">
        <f>'Multi_Prep'!A61</f>
        <v>1061</v>
      </c>
      <c r="B61" t="s" s="26">
        <f>'Multi_Prep'!B61</f>
        <v>1062</v>
      </c>
      <c r="C61" s="30">
        <v>6.57534246575343</v>
      </c>
      <c r="D61" s="30">
        <v>2.22222222222222</v>
      </c>
      <c r="E61" s="30">
        <v>20.6493506493506</v>
      </c>
      <c r="F61" s="30">
        <v>28.2089552238806</v>
      </c>
      <c r="G61" s="30">
        <v>21.375</v>
      </c>
      <c r="H61" s="30">
        <v>35.9722222222222</v>
      </c>
      <c r="I61" s="30">
        <v>28.5542168674699</v>
      </c>
      <c r="J61" s="30">
        <v>60.4545454545455</v>
      </c>
      <c r="K61" s="30">
        <v>21.8181818181818</v>
      </c>
      <c r="L61" s="30">
        <v>51.5789473684211</v>
      </c>
      <c r="M61" s="30">
        <v>17.4725274725275</v>
      </c>
      <c r="N61" s="30">
        <v>37.4647887323944</v>
      </c>
      <c r="O61" s="30">
        <v>11.0526315789474</v>
      </c>
      <c r="P61" s="30">
        <v>18.1176470588236</v>
      </c>
      <c r="Q61" s="30">
        <v>16.3636363636364</v>
      </c>
      <c r="R61" s="30">
        <v>29.75</v>
      </c>
      <c r="S61" s="30">
        <v>8.45454545454546</v>
      </c>
      <c r="T61" s="30">
        <v>19.2156862745098</v>
      </c>
      <c r="U61" s="30">
        <v>8.6086956521739</v>
      </c>
      <c r="V61" s="30">
        <v>16.1</v>
      </c>
      <c r="W61" s="30">
        <v>9</v>
      </c>
      <c r="X61" s="30">
        <v>7.77777777777777</v>
      </c>
      <c r="Y61" s="30">
        <v>6.09756097560975</v>
      </c>
      <c r="Z61" s="30">
        <v>1.4</v>
      </c>
      <c r="AA61" s="30">
        <v>11.52</v>
      </c>
      <c r="AB61" s="30">
        <v>0</v>
      </c>
      <c r="AC61" s="30">
        <v>8.333333333333339</v>
      </c>
      <c r="AD61" s="30">
        <v>0</v>
      </c>
      <c r="AE61" s="30">
        <v>9.850746268656721</v>
      </c>
      <c r="AF61" s="30">
        <v>0</v>
      </c>
      <c r="AG61" s="30">
        <v>4.37956204379562</v>
      </c>
      <c r="AH61" s="30">
        <v>0</v>
      </c>
    </row>
    <row r="62" ht="15" customHeight="1">
      <c r="A62" t="s" s="26">
        <f>'Multi_Prep'!A62</f>
        <v>1063</v>
      </c>
      <c r="B62" t="s" s="26">
        <f>'Multi_Prep'!B62</f>
        <v>1064</v>
      </c>
      <c r="C62" s="30">
        <v>6.16438356164385</v>
      </c>
      <c r="D62" s="30">
        <v>8.888888888888889</v>
      </c>
      <c r="E62" s="30">
        <v>5.84415584415585</v>
      </c>
      <c r="F62" s="30">
        <v>7.31343283582093</v>
      </c>
      <c r="G62" s="30">
        <v>6.75</v>
      </c>
      <c r="H62" s="30">
        <v>11.6666666666667</v>
      </c>
      <c r="I62" s="30">
        <v>9.39759036144579</v>
      </c>
      <c r="J62" s="30">
        <v>0</v>
      </c>
      <c r="K62" s="30">
        <v>5.45454545454546</v>
      </c>
      <c r="L62" s="30">
        <v>2.76315789473684</v>
      </c>
      <c r="M62" s="30">
        <v>4.94505494505495</v>
      </c>
      <c r="N62" s="30">
        <v>0</v>
      </c>
      <c r="O62" s="30">
        <v>5.36842105263159</v>
      </c>
      <c r="P62" s="30">
        <v>5.76470588235294</v>
      </c>
      <c r="Q62" s="30">
        <v>5.45454545454546</v>
      </c>
      <c r="R62" s="30">
        <v>0</v>
      </c>
      <c r="S62" s="30">
        <v>8.181818181818191</v>
      </c>
      <c r="T62" s="30">
        <v>19.9019607843137</v>
      </c>
      <c r="U62" s="30">
        <v>10.4347826086957</v>
      </c>
      <c r="V62" s="30">
        <v>21</v>
      </c>
      <c r="W62" s="30">
        <v>13.75</v>
      </c>
      <c r="X62" s="30">
        <v>30.3333333333333</v>
      </c>
      <c r="Y62" s="30">
        <v>18.2926829268293</v>
      </c>
      <c r="Z62" s="30">
        <v>45.5</v>
      </c>
      <c r="AA62" s="30">
        <v>21.6</v>
      </c>
      <c r="AB62" s="30">
        <v>39.7297297297298</v>
      </c>
      <c r="AC62" s="30">
        <v>18.3333333333333</v>
      </c>
      <c r="AD62" s="30">
        <v>31.2162162162162</v>
      </c>
      <c r="AE62" s="30">
        <v>15.6716417910448</v>
      </c>
      <c r="AF62" s="30">
        <v>0</v>
      </c>
      <c r="AG62" s="30">
        <v>13.3576642335767</v>
      </c>
      <c r="AH62" s="30">
        <v>10.9638554216867</v>
      </c>
    </row>
    <row r="63" ht="15" customHeight="1">
      <c r="A63" t="s" s="26">
        <f>'Multi_Prep'!A63</f>
        <v>1065</v>
      </c>
      <c r="B63" t="s" s="26">
        <f>'Multi_Prep'!B63</f>
        <v>1066</v>
      </c>
      <c r="C63" s="30">
        <v>5.75342465753424</v>
      </c>
      <c r="D63" s="30">
        <v>13.3333333333333</v>
      </c>
      <c r="E63" s="30">
        <v>4.67532467532468</v>
      </c>
      <c r="F63" s="30">
        <v>5.22388059701493</v>
      </c>
      <c r="G63" s="30">
        <v>5.625</v>
      </c>
      <c r="H63" s="30">
        <v>8.75</v>
      </c>
      <c r="I63" s="30">
        <v>14.0963855421687</v>
      </c>
      <c r="J63" s="30">
        <v>0</v>
      </c>
      <c r="K63" s="30">
        <v>7.84090909090908</v>
      </c>
      <c r="L63" s="30">
        <v>34.0789473684211</v>
      </c>
      <c r="M63" s="30">
        <v>7.91208791208792</v>
      </c>
      <c r="N63" s="30">
        <v>6.90140845070422</v>
      </c>
      <c r="O63" s="30">
        <v>7.57894736842104</v>
      </c>
      <c r="P63" s="30">
        <v>32.9411764705883</v>
      </c>
      <c r="Q63" s="30">
        <v>5.15151515151516</v>
      </c>
      <c r="R63" s="30">
        <v>0</v>
      </c>
      <c r="S63" s="30">
        <v>6</v>
      </c>
      <c r="T63" s="30">
        <v>18.5294117647059</v>
      </c>
      <c r="U63" s="30">
        <v>7.30434782608695</v>
      </c>
      <c r="V63" s="30">
        <v>24.5</v>
      </c>
      <c r="W63" s="30">
        <v>4.74999999999999</v>
      </c>
      <c r="X63" s="30">
        <v>0</v>
      </c>
      <c r="Y63" s="30">
        <v>3.65853658536585</v>
      </c>
      <c r="Z63" s="30">
        <v>0</v>
      </c>
      <c r="AA63" s="30">
        <v>7.68</v>
      </c>
      <c r="AB63" s="30">
        <v>0</v>
      </c>
      <c r="AC63" s="30">
        <v>8.57142857142858</v>
      </c>
      <c r="AD63" s="30">
        <v>0</v>
      </c>
      <c r="AE63" s="30">
        <v>9.179104477611929</v>
      </c>
      <c r="AF63" s="30">
        <v>0</v>
      </c>
      <c r="AG63" s="30">
        <v>6.13138686131388</v>
      </c>
      <c r="AH63" s="30">
        <v>0</v>
      </c>
    </row>
    <row r="64" ht="15" customHeight="1">
      <c r="A64" t="s" s="26">
        <f>'Multi_Prep'!A64</f>
        <v>1067</v>
      </c>
      <c r="B64" t="s" s="26">
        <f>'Multi_Prep'!B64</f>
        <v>1068</v>
      </c>
      <c r="C64" s="30">
        <v>5.34246575342466</v>
      </c>
      <c r="D64" s="30">
        <v>5.55555555555556</v>
      </c>
      <c r="E64" s="30">
        <v>5.06493506493507</v>
      </c>
      <c r="F64" s="30">
        <v>4.17910447761194</v>
      </c>
      <c r="G64" s="30">
        <v>3.75</v>
      </c>
      <c r="H64" s="30">
        <v>7.77777777777777</v>
      </c>
      <c r="I64" s="30">
        <v>6.86746987951806</v>
      </c>
      <c r="J64" s="30">
        <v>0</v>
      </c>
      <c r="K64" s="30">
        <v>5.11363636363635</v>
      </c>
      <c r="L64" s="30">
        <v>4.60526315789474</v>
      </c>
      <c r="M64" s="30">
        <v>5.93406593406594</v>
      </c>
      <c r="N64" s="30">
        <v>0</v>
      </c>
      <c r="O64" s="30">
        <v>5.68421052631578</v>
      </c>
      <c r="P64" s="30">
        <v>8.23529411764703</v>
      </c>
      <c r="Q64" s="30">
        <v>7.27272727272726</v>
      </c>
      <c r="R64" s="30">
        <v>4.375</v>
      </c>
      <c r="S64" s="30">
        <v>3.81818181818181</v>
      </c>
      <c r="T64" s="30">
        <v>8.92156862745099</v>
      </c>
      <c r="U64" s="30">
        <v>4.95652173913044</v>
      </c>
      <c r="V64" s="30">
        <v>4.2</v>
      </c>
      <c r="W64" s="30">
        <v>11.5</v>
      </c>
      <c r="X64" s="30">
        <v>22.5555555555555</v>
      </c>
      <c r="Y64" s="30">
        <v>15.3658536585366</v>
      </c>
      <c r="Z64" s="30">
        <v>46.9</v>
      </c>
      <c r="AA64" s="30">
        <v>19.68</v>
      </c>
      <c r="AB64" s="30">
        <v>43.5135135135135</v>
      </c>
      <c r="AC64" s="30">
        <v>20.2380952380953</v>
      </c>
      <c r="AD64" s="30">
        <v>47.2972972972973</v>
      </c>
      <c r="AE64" s="30">
        <v>19.7014925373134</v>
      </c>
      <c r="AF64" s="30">
        <v>18.103448275862</v>
      </c>
      <c r="AG64" s="30">
        <v>13.7956204379562</v>
      </c>
      <c r="AH64" s="30">
        <v>18.5542168674699</v>
      </c>
    </row>
    <row r="65" ht="15" customHeight="1">
      <c r="A65" t="s" s="26">
        <f>'Multi_Prep'!A65</f>
        <v>1069</v>
      </c>
      <c r="B65" t="s" s="26">
        <f>'Multi_Prep'!B65</f>
        <v>1070</v>
      </c>
      <c r="C65" s="30">
        <v>4.93150684931508</v>
      </c>
      <c r="D65" s="30">
        <v>4.44444444444445</v>
      </c>
      <c r="E65" s="30">
        <v>5.45454545454546</v>
      </c>
      <c r="F65" s="30">
        <v>9.40298507462685</v>
      </c>
      <c r="G65" s="30">
        <v>4.5</v>
      </c>
      <c r="H65" s="30">
        <v>27.2222222222222</v>
      </c>
      <c r="I65" s="30">
        <v>18.0722891566265</v>
      </c>
      <c r="J65" s="30">
        <v>38.1818181818182</v>
      </c>
      <c r="K65" s="30">
        <v>8.181818181818191</v>
      </c>
      <c r="L65" s="30">
        <v>36.8421052631579</v>
      </c>
      <c r="M65" s="30">
        <v>13.8461538461539</v>
      </c>
      <c r="N65" s="30">
        <v>41.4084507042254</v>
      </c>
      <c r="O65" s="30">
        <v>9.473684210526329</v>
      </c>
      <c r="P65" s="30">
        <v>50.235294117647</v>
      </c>
      <c r="Q65" s="30">
        <v>16.0606060606061</v>
      </c>
      <c r="R65" s="30">
        <v>57.75</v>
      </c>
      <c r="S65" s="30">
        <v>9</v>
      </c>
      <c r="T65" s="30">
        <v>57.6470588235294</v>
      </c>
      <c r="U65" s="30">
        <v>11.4782608695652</v>
      </c>
      <c r="V65" s="30">
        <v>50.4</v>
      </c>
      <c r="W65" s="30">
        <v>13.25</v>
      </c>
      <c r="X65" s="30">
        <v>46.6666666666667</v>
      </c>
      <c r="Y65" s="30">
        <v>8.780487804878041</v>
      </c>
      <c r="Z65" s="30">
        <v>30.1</v>
      </c>
      <c r="AA65" s="30">
        <v>8.640000000000001</v>
      </c>
      <c r="AB65" s="30">
        <v>0</v>
      </c>
      <c r="AC65" s="30">
        <v>8.0952380952381</v>
      </c>
      <c r="AD65" s="30">
        <v>0</v>
      </c>
      <c r="AE65" s="30">
        <v>10.2985074626866</v>
      </c>
      <c r="AF65" s="30">
        <v>0</v>
      </c>
      <c r="AG65" s="30">
        <v>4.16058394160583</v>
      </c>
      <c r="AH65" s="30">
        <v>0</v>
      </c>
    </row>
    <row r="66" ht="15" customHeight="1">
      <c r="A66" t="s" s="26">
        <f>'Multi_Prep'!A66</f>
        <v>1071</v>
      </c>
      <c r="B66" t="s" s="26">
        <f>'Multi_Prep'!B66</f>
        <v>1072</v>
      </c>
      <c r="C66" s="30">
        <v>4.52054794520547</v>
      </c>
      <c r="D66" s="30">
        <v>1.11111111111111</v>
      </c>
      <c r="E66" s="30">
        <v>3.50649350649351</v>
      </c>
      <c r="F66" s="30">
        <v>0</v>
      </c>
      <c r="G66" s="30">
        <v>14.625</v>
      </c>
      <c r="H66" s="30">
        <v>25.2777777777778</v>
      </c>
      <c r="I66" s="30">
        <v>7.22891566265061</v>
      </c>
      <c r="J66" s="30">
        <v>0</v>
      </c>
      <c r="K66" s="30">
        <v>15.3409090909091</v>
      </c>
      <c r="L66" s="30">
        <v>14.7368421052632</v>
      </c>
      <c r="M66" s="30">
        <v>20.4395604395604</v>
      </c>
      <c r="N66" s="30">
        <v>35.4929577464789</v>
      </c>
      <c r="O66" s="30">
        <v>19.8947368421053</v>
      </c>
      <c r="P66" s="30">
        <v>30.4705882352941</v>
      </c>
      <c r="Q66" s="30">
        <v>18.7878787878788</v>
      </c>
      <c r="R66" s="30">
        <v>28</v>
      </c>
      <c r="S66" s="30">
        <v>23.7272727272727</v>
      </c>
      <c r="T66" s="30">
        <v>43.235294117647</v>
      </c>
      <c r="U66" s="30">
        <v>20.8695652173913</v>
      </c>
      <c r="V66" s="30">
        <v>32.9</v>
      </c>
      <c r="W66" s="30">
        <v>20.25</v>
      </c>
      <c r="X66" s="30">
        <v>28</v>
      </c>
      <c r="Y66" s="30">
        <v>20.7317073170732</v>
      </c>
      <c r="Z66" s="30">
        <v>33.6</v>
      </c>
      <c r="AA66" s="30">
        <v>14.88</v>
      </c>
      <c r="AB66" s="30">
        <v>6.62162162162162</v>
      </c>
      <c r="AC66" s="30">
        <v>10.2380952380952</v>
      </c>
      <c r="AD66" s="30">
        <v>0</v>
      </c>
      <c r="AE66" s="30">
        <v>5.59701492537312</v>
      </c>
      <c r="AF66" s="30">
        <v>0</v>
      </c>
      <c r="AG66" s="30">
        <v>5.91240875912409</v>
      </c>
      <c r="AH66" s="30">
        <v>0</v>
      </c>
    </row>
    <row r="67" ht="15" customHeight="1">
      <c r="A67" t="s" s="26">
        <f>'Multi_Prep'!A67</f>
        <v>1073</v>
      </c>
      <c r="B67" t="s" s="26">
        <f>'Multi_Prep'!B67</f>
        <v>1074</v>
      </c>
      <c r="C67" s="30">
        <v>4.10958904109589</v>
      </c>
      <c r="D67" s="30">
        <v>0</v>
      </c>
      <c r="E67" s="30">
        <v>2.33766233766234</v>
      </c>
      <c r="F67" s="30">
        <v>0</v>
      </c>
      <c r="G67" s="30">
        <v>2.625</v>
      </c>
      <c r="H67" s="30">
        <v>2.91666666666667</v>
      </c>
      <c r="I67" s="30">
        <v>3.25301204819277</v>
      </c>
      <c r="J67" s="30">
        <v>0</v>
      </c>
      <c r="K67" s="30">
        <v>2.04545454545455</v>
      </c>
      <c r="L67" s="30">
        <v>0</v>
      </c>
      <c r="M67" s="30">
        <v>2.63736263736264</v>
      </c>
      <c r="N67" s="30">
        <v>0</v>
      </c>
      <c r="O67" s="30">
        <v>4.73684210526315</v>
      </c>
      <c r="P67" s="30">
        <v>4.11764705882353</v>
      </c>
      <c r="Q67" s="30">
        <v>1.81818181818182</v>
      </c>
      <c r="R67" s="30">
        <v>0</v>
      </c>
      <c r="S67" s="30">
        <v>2.45454545454545</v>
      </c>
      <c r="T67" s="30">
        <v>0.686274509803922</v>
      </c>
      <c r="U67" s="30">
        <v>1.30434782608696</v>
      </c>
      <c r="V67" s="30">
        <v>0</v>
      </c>
      <c r="W67" s="30">
        <v>2</v>
      </c>
      <c r="X67" s="30">
        <v>0</v>
      </c>
      <c r="Y67" s="30">
        <v>1.46341463414634</v>
      </c>
      <c r="Z67" s="30">
        <v>0</v>
      </c>
      <c r="AA67" s="30">
        <v>3.6</v>
      </c>
      <c r="AB67" s="30">
        <v>0</v>
      </c>
      <c r="AC67" s="30">
        <v>2.38095238095238</v>
      </c>
      <c r="AD67" s="30">
        <v>0</v>
      </c>
      <c r="AE67" s="30">
        <v>3.80597014925373</v>
      </c>
      <c r="AF67" s="30">
        <v>0</v>
      </c>
      <c r="AG67" s="30">
        <v>4.81751824817517</v>
      </c>
      <c r="AH67" s="30">
        <v>0</v>
      </c>
    </row>
    <row r="68" ht="15" customHeight="1">
      <c r="A68" t="s" s="26">
        <f>'Multi_Prep'!A68</f>
        <v>1075</v>
      </c>
      <c r="B68" t="s" s="26">
        <f>'Multi_Prep'!B68</f>
        <v>1076</v>
      </c>
      <c r="C68" s="30">
        <v>3.69863013698631</v>
      </c>
      <c r="D68" s="30">
        <v>0</v>
      </c>
      <c r="E68" s="30">
        <v>3.8961038961039</v>
      </c>
      <c r="F68" s="30">
        <v>0</v>
      </c>
      <c r="G68" s="30">
        <v>4.125</v>
      </c>
      <c r="H68" s="30">
        <v>53.4722222222222</v>
      </c>
      <c r="I68" s="30">
        <v>23.1325301204819</v>
      </c>
      <c r="J68" s="30">
        <v>65.22727272727271</v>
      </c>
      <c r="K68" s="30">
        <v>13.9772727272727</v>
      </c>
      <c r="L68" s="30">
        <v>57.1052631578948</v>
      </c>
      <c r="M68" s="30">
        <v>17.1428571428571</v>
      </c>
      <c r="N68" s="30">
        <v>58.1690140845071</v>
      </c>
      <c r="O68" s="30">
        <v>12.6315789473684</v>
      </c>
      <c r="P68" s="30">
        <v>57.6470588235294</v>
      </c>
      <c r="Q68" s="30">
        <v>17.8787878787879</v>
      </c>
      <c r="R68" s="30">
        <v>63.875</v>
      </c>
      <c r="S68" s="30">
        <v>12.5454545454545</v>
      </c>
      <c r="T68" s="30">
        <v>59.7058823529412</v>
      </c>
      <c r="U68" s="30">
        <v>13.5652173913043</v>
      </c>
      <c r="V68" s="30">
        <v>51.1</v>
      </c>
      <c r="W68" s="30">
        <v>13.5</v>
      </c>
      <c r="X68" s="30">
        <v>37.3333333333333</v>
      </c>
      <c r="Y68" s="30">
        <v>16.5853658536586</v>
      </c>
      <c r="Z68" s="30">
        <v>49.7</v>
      </c>
      <c r="AA68" s="30">
        <v>20.4</v>
      </c>
      <c r="AB68" s="30">
        <v>44.4594594594595</v>
      </c>
      <c r="AC68" s="30">
        <v>21.1904761904762</v>
      </c>
      <c r="AD68" s="30">
        <v>46.3513513513513</v>
      </c>
      <c r="AE68" s="30">
        <v>22.8358208955224</v>
      </c>
      <c r="AF68" s="30">
        <v>48.2758620689655</v>
      </c>
      <c r="AG68" s="30">
        <v>18.6131386861314</v>
      </c>
      <c r="AH68" s="30">
        <v>32.0481927710844</v>
      </c>
    </row>
    <row r="69" ht="15" customHeight="1">
      <c r="A69" t="s" s="26">
        <f>'Multi_Prep'!A69</f>
        <v>1077</v>
      </c>
      <c r="B69" t="s" s="26">
        <f>'Multi_Prep'!B69</f>
        <v>1078</v>
      </c>
      <c r="C69" s="30">
        <v>3.2876712328767</v>
      </c>
      <c r="D69" s="30">
        <v>0</v>
      </c>
      <c r="E69" s="30">
        <v>1.94805194805195</v>
      </c>
      <c r="F69" s="30">
        <v>0</v>
      </c>
      <c r="G69" s="30">
        <v>3</v>
      </c>
      <c r="H69" s="30">
        <v>1.94444444444445</v>
      </c>
      <c r="I69" s="30">
        <v>5.06024096385543</v>
      </c>
      <c r="J69" s="30">
        <v>0</v>
      </c>
      <c r="K69" s="30">
        <v>3.06818181818181</v>
      </c>
      <c r="L69" s="30">
        <v>0</v>
      </c>
      <c r="M69" s="30">
        <v>4.28571428571429</v>
      </c>
      <c r="N69" s="30">
        <v>0</v>
      </c>
      <c r="O69" s="30">
        <v>3.47368421052633</v>
      </c>
      <c r="P69" s="30">
        <v>0.823529411764703</v>
      </c>
      <c r="Q69" s="30">
        <v>3.33333333333333</v>
      </c>
      <c r="R69" s="30">
        <v>0</v>
      </c>
      <c r="S69" s="30">
        <v>5.45454545454546</v>
      </c>
      <c r="T69" s="30">
        <v>9.60784313725488</v>
      </c>
      <c r="U69" s="30">
        <v>2.08695652173913</v>
      </c>
      <c r="V69" s="30">
        <v>0</v>
      </c>
      <c r="W69" s="30">
        <v>2.25</v>
      </c>
      <c r="X69" s="30">
        <v>0</v>
      </c>
      <c r="Y69" s="30">
        <v>2.68292682926829</v>
      </c>
      <c r="Z69" s="30">
        <v>0</v>
      </c>
      <c r="AA69" s="30">
        <v>4.8</v>
      </c>
      <c r="AB69" s="30">
        <v>0</v>
      </c>
      <c r="AC69" s="30">
        <v>5.7142857142857</v>
      </c>
      <c r="AD69" s="30">
        <v>0</v>
      </c>
      <c r="AE69" s="30">
        <v>7.61194029850746</v>
      </c>
      <c r="AF69" s="30">
        <v>0</v>
      </c>
      <c r="AG69" s="30">
        <v>7.22627737226277</v>
      </c>
      <c r="AH69" s="30">
        <v>0</v>
      </c>
    </row>
    <row r="70" ht="15" customHeight="1">
      <c r="A70" t="s" s="26">
        <f>'Multi_Prep'!A70</f>
        <v>1079</v>
      </c>
      <c r="B70" t="s" s="26">
        <f>'Multi_Prep'!B70</f>
        <v>1080</v>
      </c>
      <c r="C70" s="30">
        <v>2.87671232876712</v>
      </c>
      <c r="D70" s="30">
        <v>0</v>
      </c>
      <c r="E70" s="30">
        <v>3.11688311688312</v>
      </c>
      <c r="F70" s="30">
        <v>0</v>
      </c>
      <c r="G70" s="30">
        <v>1.125</v>
      </c>
      <c r="H70" s="30">
        <v>0</v>
      </c>
      <c r="I70" s="30">
        <v>3.61445783132529</v>
      </c>
      <c r="J70" s="30">
        <v>0</v>
      </c>
      <c r="K70" s="30">
        <v>4.09090909090908</v>
      </c>
      <c r="L70" s="30">
        <v>0</v>
      </c>
      <c r="M70" s="30">
        <v>1.97802197802198</v>
      </c>
      <c r="N70" s="30">
        <v>0</v>
      </c>
      <c r="O70" s="30">
        <v>1.57894736842105</v>
      </c>
      <c r="P70" s="30">
        <v>0</v>
      </c>
      <c r="Q70" s="30">
        <v>1.21212121212121</v>
      </c>
      <c r="R70" s="30">
        <v>0</v>
      </c>
      <c r="S70" s="30">
        <v>0.818181818181819</v>
      </c>
      <c r="T70" s="30">
        <v>0</v>
      </c>
      <c r="U70" s="30">
        <v>0.521739130434783</v>
      </c>
      <c r="V70" s="30">
        <v>0</v>
      </c>
      <c r="W70" s="30">
        <v>0.500000000000001</v>
      </c>
      <c r="X70" s="30">
        <v>0</v>
      </c>
      <c r="Y70" s="30">
        <v>0.48780487804878</v>
      </c>
      <c r="Z70" s="30">
        <v>0</v>
      </c>
      <c r="AA70" s="30">
        <v>1.44</v>
      </c>
      <c r="AB70" s="30">
        <v>0</v>
      </c>
      <c r="AC70" s="30">
        <v>1.42857142857143</v>
      </c>
      <c r="AD70" s="30">
        <v>0</v>
      </c>
      <c r="AE70" s="30">
        <v>5.82089552238807</v>
      </c>
      <c r="AF70" s="30">
        <v>0</v>
      </c>
      <c r="AG70" s="30">
        <v>2.62773722627737</v>
      </c>
      <c r="AH70" s="30">
        <v>0</v>
      </c>
    </row>
    <row r="71" ht="15" customHeight="1">
      <c r="A71" t="s" s="26">
        <f>'Multi_Prep'!A71</f>
        <v>1081</v>
      </c>
      <c r="B71" t="s" s="26">
        <f>'Multi_Prep'!B71</f>
        <v>1082</v>
      </c>
      <c r="C71" s="30">
        <v>2.46575342465753</v>
      </c>
      <c r="D71" s="30">
        <v>0</v>
      </c>
      <c r="E71" s="30">
        <v>2.72727272727273</v>
      </c>
      <c r="F71" s="30">
        <v>0</v>
      </c>
      <c r="G71" s="30">
        <v>3.375</v>
      </c>
      <c r="H71" s="30">
        <v>0</v>
      </c>
      <c r="I71" s="30">
        <v>4.33734939759036</v>
      </c>
      <c r="J71" s="30">
        <v>0</v>
      </c>
      <c r="K71" s="30">
        <v>3.40909090909092</v>
      </c>
      <c r="L71" s="30">
        <v>0</v>
      </c>
      <c r="M71" s="30">
        <v>3.62637362637363</v>
      </c>
      <c r="N71" s="30">
        <v>0</v>
      </c>
      <c r="O71" s="30">
        <v>3.15789473684211</v>
      </c>
      <c r="P71" s="30">
        <v>0</v>
      </c>
      <c r="Q71" s="30">
        <v>4.54545454545456</v>
      </c>
      <c r="R71" s="30">
        <v>0</v>
      </c>
      <c r="S71" s="30">
        <v>2.72727272727273</v>
      </c>
      <c r="T71" s="30">
        <v>1.37254901960784</v>
      </c>
      <c r="U71" s="30">
        <v>4.69565217391305</v>
      </c>
      <c r="V71" s="30">
        <v>2.1</v>
      </c>
      <c r="W71" s="30">
        <v>8.499999999999989</v>
      </c>
      <c r="X71" s="30">
        <v>3.11111111111111</v>
      </c>
      <c r="Y71" s="30">
        <v>10.7317073170732</v>
      </c>
      <c r="Z71" s="30">
        <v>16.8</v>
      </c>
      <c r="AA71" s="30">
        <v>9.6</v>
      </c>
      <c r="AB71" s="30">
        <v>0</v>
      </c>
      <c r="AC71" s="30">
        <v>10.952380952381</v>
      </c>
      <c r="AD71" s="30">
        <v>0</v>
      </c>
      <c r="AE71" s="30">
        <v>11.6417910447761</v>
      </c>
      <c r="AF71" s="30">
        <v>0</v>
      </c>
      <c r="AG71" s="30">
        <v>16.4233576642336</v>
      </c>
      <c r="AH71" s="30">
        <v>21.0843373493976</v>
      </c>
    </row>
    <row r="72" ht="15" customHeight="1">
      <c r="A72" t="s" s="26">
        <f>'Multi_Prep'!A72</f>
        <v>1083</v>
      </c>
      <c r="B72" t="s" s="26">
        <f>'Multi_Prep'!B72</f>
        <v>1084</v>
      </c>
      <c r="C72" s="30">
        <v>2.05479452054795</v>
      </c>
      <c r="D72" s="30">
        <v>0</v>
      </c>
      <c r="E72" s="30">
        <v>1.55844155844156</v>
      </c>
      <c r="F72" s="30">
        <v>0</v>
      </c>
      <c r="G72" s="30">
        <v>1.875</v>
      </c>
      <c r="H72" s="30">
        <v>0</v>
      </c>
      <c r="I72" s="30">
        <v>2.89156626506024</v>
      </c>
      <c r="J72" s="30">
        <v>0</v>
      </c>
      <c r="K72" s="30">
        <v>2.72727272727273</v>
      </c>
      <c r="L72" s="30">
        <v>0</v>
      </c>
      <c r="M72" s="30">
        <v>2.30769230769231</v>
      </c>
      <c r="N72" s="30">
        <v>0</v>
      </c>
      <c r="O72" s="30">
        <v>2.52631578947369</v>
      </c>
      <c r="P72" s="30">
        <v>0</v>
      </c>
      <c r="Q72" s="30">
        <v>2.72727272727273</v>
      </c>
      <c r="R72" s="30">
        <v>0</v>
      </c>
      <c r="S72" s="30">
        <v>16.9090909090909</v>
      </c>
      <c r="T72" s="30">
        <v>25.3921568627451</v>
      </c>
      <c r="U72" s="30">
        <v>15.6521739130435</v>
      </c>
      <c r="V72" s="30">
        <v>28</v>
      </c>
      <c r="W72" s="30">
        <v>12</v>
      </c>
      <c r="X72" s="30">
        <v>14</v>
      </c>
      <c r="Y72" s="30">
        <v>14.6341463414634</v>
      </c>
      <c r="Z72" s="30">
        <v>35</v>
      </c>
      <c r="AA72" s="30">
        <v>12.72</v>
      </c>
      <c r="AB72" s="30">
        <v>2.83783783783784</v>
      </c>
      <c r="AC72" s="30">
        <v>12.6190476190476</v>
      </c>
      <c r="AD72" s="30">
        <v>0.9459459459459451</v>
      </c>
      <c r="AE72" s="30">
        <v>14.7761194029851</v>
      </c>
      <c r="AF72" s="30">
        <v>0</v>
      </c>
      <c r="AG72" s="30">
        <v>9.19708029197079</v>
      </c>
      <c r="AH72" s="30">
        <v>0</v>
      </c>
    </row>
    <row r="73" ht="15" customHeight="1">
      <c r="A73" t="s" s="26">
        <f>'Multi_Prep'!A73</f>
        <v>1085</v>
      </c>
      <c r="B73" t="s" s="26">
        <f>'Multi_Prep'!B73</f>
        <v>1086</v>
      </c>
      <c r="C73" s="30">
        <v>1.64383561643836</v>
      </c>
      <c r="D73" s="30">
        <v>0</v>
      </c>
      <c r="E73" s="30">
        <v>1.16883116883117</v>
      </c>
      <c r="F73" s="30">
        <v>0</v>
      </c>
      <c r="G73" s="30">
        <v>1.5</v>
      </c>
      <c r="H73" s="30">
        <v>0</v>
      </c>
      <c r="I73" s="30">
        <v>1.08433734939759</v>
      </c>
      <c r="J73" s="30">
        <v>0</v>
      </c>
      <c r="K73" s="30">
        <v>0.681818181818181</v>
      </c>
      <c r="L73" s="30">
        <v>0</v>
      </c>
      <c r="M73" s="30">
        <v>0.32967032967033</v>
      </c>
      <c r="N73" s="30">
        <v>0</v>
      </c>
      <c r="O73" s="30">
        <v>0.631578947368422</v>
      </c>
      <c r="P73" s="30">
        <v>0</v>
      </c>
      <c r="Q73" s="30">
        <v>0.606060606060606</v>
      </c>
      <c r="R73" s="30">
        <v>0</v>
      </c>
      <c r="S73" s="30">
        <v>0.545454545454546</v>
      </c>
      <c r="T73" s="30">
        <v>0</v>
      </c>
      <c r="U73" s="30">
        <v>0.7826086956521729</v>
      </c>
      <c r="V73" s="30">
        <v>0</v>
      </c>
      <c r="W73" s="30">
        <v>0.75</v>
      </c>
      <c r="X73" s="30">
        <v>0</v>
      </c>
      <c r="Y73" s="30">
        <v>0.97560975609756</v>
      </c>
      <c r="Z73" s="30">
        <v>0</v>
      </c>
      <c r="AA73" s="30">
        <v>1.68</v>
      </c>
      <c r="AB73" s="30">
        <v>0</v>
      </c>
      <c r="AC73" s="30">
        <v>1.66666666666667</v>
      </c>
      <c r="AD73" s="30">
        <v>0</v>
      </c>
      <c r="AE73" s="30">
        <v>3.35820895522389</v>
      </c>
      <c r="AF73" s="30">
        <v>0</v>
      </c>
      <c r="AG73" s="30">
        <v>17.5182481751825</v>
      </c>
      <c r="AH73" s="30">
        <v>12.6506024096386</v>
      </c>
    </row>
    <row r="74" ht="15" customHeight="1">
      <c r="A74" t="s" s="26">
        <f>'Multi_Prep'!A74</f>
        <v>1087</v>
      </c>
      <c r="B74" t="s" s="26">
        <f>'Multi_Prep'!B74</f>
        <v>1088</v>
      </c>
      <c r="C74" s="30">
        <v>1.23287671232877</v>
      </c>
      <c r="D74" s="30">
        <v>0</v>
      </c>
      <c r="E74" s="30">
        <v>6.23376623376624</v>
      </c>
      <c r="F74" s="30">
        <v>2.08955223880597</v>
      </c>
      <c r="G74" s="30">
        <v>2.25</v>
      </c>
      <c r="H74" s="30">
        <v>14.5833333333333</v>
      </c>
      <c r="I74" s="30">
        <v>29.6385542168675</v>
      </c>
      <c r="J74" s="30">
        <v>36.5909090909091</v>
      </c>
      <c r="K74" s="30">
        <v>25.2272727272727</v>
      </c>
      <c r="L74" s="30">
        <v>31.3157894736842</v>
      </c>
      <c r="M74" s="30">
        <v>28.3516483516484</v>
      </c>
      <c r="N74" s="30">
        <v>43.3802816901409</v>
      </c>
      <c r="O74" s="30">
        <v>28.1052631578947</v>
      </c>
      <c r="P74" s="30">
        <v>52.7058823529412</v>
      </c>
      <c r="Q74" s="30">
        <v>29.0909090909091</v>
      </c>
      <c r="R74" s="30">
        <v>59.5</v>
      </c>
      <c r="S74" s="30">
        <v>25.9090909090909</v>
      </c>
      <c r="T74" s="30">
        <v>26.078431372549</v>
      </c>
      <c r="U74" s="30">
        <v>26.6086956521739</v>
      </c>
      <c r="V74" s="30">
        <v>44.1</v>
      </c>
      <c r="W74" s="30">
        <v>26.25</v>
      </c>
      <c r="X74" s="30">
        <v>35.7777777777778</v>
      </c>
      <c r="Y74" s="30">
        <v>28.2926829268293</v>
      </c>
      <c r="Z74" s="30">
        <v>42</v>
      </c>
      <c r="AA74" s="30">
        <v>29.04</v>
      </c>
      <c r="AB74" s="30">
        <v>49.1891891891892</v>
      </c>
      <c r="AC74" s="30">
        <v>29.047619047619</v>
      </c>
      <c r="AD74" s="30">
        <v>49.1891891891892</v>
      </c>
      <c r="AE74" s="30">
        <v>28.8805970149254</v>
      </c>
      <c r="AF74" s="30">
        <v>39.8275862068965</v>
      </c>
      <c r="AG74" s="30">
        <v>14.4525547445255</v>
      </c>
      <c r="AH74" s="30">
        <v>6.74698795180723</v>
      </c>
    </row>
    <row r="75" ht="15" customHeight="1">
      <c r="A75" t="s" s="26">
        <f>'Multi_Prep'!A75</f>
        <v>1089</v>
      </c>
      <c r="B75" t="s" s="26">
        <f>'Multi_Prep'!B75</f>
        <v>1090</v>
      </c>
      <c r="C75" s="30">
        <v>0.821917808219178</v>
      </c>
      <c r="D75" s="30">
        <v>0</v>
      </c>
      <c r="E75" s="30">
        <v>0.77922077922078</v>
      </c>
      <c r="F75" s="30">
        <v>0</v>
      </c>
      <c r="G75" s="30">
        <v>0.75</v>
      </c>
      <c r="H75" s="30">
        <v>0</v>
      </c>
      <c r="I75" s="30">
        <v>0.722891566265061</v>
      </c>
      <c r="J75" s="30">
        <v>0</v>
      </c>
      <c r="K75" s="30">
        <v>1.70454545454545</v>
      </c>
      <c r="L75" s="30">
        <v>0</v>
      </c>
      <c r="M75" s="30">
        <v>1.64835164835165</v>
      </c>
      <c r="N75" s="30">
        <v>0</v>
      </c>
      <c r="O75" s="30">
        <v>0.947368421052633</v>
      </c>
      <c r="P75" s="30">
        <v>0</v>
      </c>
      <c r="Q75" s="30">
        <v>6.06060606060606</v>
      </c>
      <c r="R75" s="30">
        <v>0.875</v>
      </c>
      <c r="S75" s="30">
        <v>24</v>
      </c>
      <c r="T75" s="30">
        <v>10.9803921568627</v>
      </c>
      <c r="U75" s="30">
        <v>27.6521739130435</v>
      </c>
      <c r="V75" s="30">
        <v>31.5</v>
      </c>
      <c r="W75" s="30">
        <v>23.5</v>
      </c>
      <c r="X75" s="30">
        <v>17.8888888888889</v>
      </c>
      <c r="Y75" s="30">
        <v>22.9268292682927</v>
      </c>
      <c r="Z75" s="30">
        <v>20.3</v>
      </c>
      <c r="AA75" s="30">
        <v>18.24</v>
      </c>
      <c r="AB75" s="30">
        <v>8.513513513513541</v>
      </c>
      <c r="AC75" s="30">
        <v>23.0952380952381</v>
      </c>
      <c r="AD75" s="30">
        <v>14.1891891891892</v>
      </c>
      <c r="AE75" s="30">
        <v>21.9402985074627</v>
      </c>
      <c r="AF75" s="30">
        <v>6.03448275862069</v>
      </c>
      <c r="AG75" s="30">
        <v>29.1240875912409</v>
      </c>
      <c r="AH75" s="30">
        <v>50.6024096385542</v>
      </c>
    </row>
    <row r="76" ht="15" customHeight="1">
      <c r="A76" t="s" s="26">
        <f>'Multi_Prep'!A76</f>
        <v>1091</v>
      </c>
      <c r="B76" t="s" s="26">
        <f>'Multi_Prep'!B76</f>
        <v>1092</v>
      </c>
      <c r="C76" s="30">
        <v>0.410958904109589</v>
      </c>
      <c r="D76" s="30">
        <v>0</v>
      </c>
      <c r="E76" s="30">
        <v>0.38961038961039</v>
      </c>
      <c r="F76" s="30">
        <v>0</v>
      </c>
      <c r="G76" s="30">
        <v>0.375</v>
      </c>
      <c r="H76" s="30">
        <v>0</v>
      </c>
      <c r="I76" s="30">
        <v>1.80722891566265</v>
      </c>
      <c r="J76" s="30">
        <v>0</v>
      </c>
      <c r="K76" s="30">
        <v>1.02272727272727</v>
      </c>
      <c r="L76" s="30">
        <v>0</v>
      </c>
      <c r="M76" s="30">
        <v>1.31868131868132</v>
      </c>
      <c r="N76" s="30">
        <v>0</v>
      </c>
      <c r="O76" s="30">
        <v>1.89473684210526</v>
      </c>
      <c r="P76" s="30">
        <v>0</v>
      </c>
      <c r="Q76" s="30">
        <v>9.69696969696969</v>
      </c>
      <c r="R76" s="30">
        <v>5.25</v>
      </c>
      <c r="S76" s="30">
        <v>21.8181818181818</v>
      </c>
      <c r="T76" s="30">
        <v>17.156862745098</v>
      </c>
      <c r="U76" s="30">
        <v>20.3478260869565</v>
      </c>
      <c r="V76" s="30">
        <v>15.4</v>
      </c>
      <c r="W76" s="30">
        <v>10.5</v>
      </c>
      <c r="X76" s="30">
        <v>3.88888888888889</v>
      </c>
      <c r="Y76" s="30">
        <v>2.19512195121951</v>
      </c>
      <c r="Z76" s="30">
        <v>0</v>
      </c>
      <c r="AA76" s="30">
        <v>2.64</v>
      </c>
      <c r="AB76" s="30">
        <v>0</v>
      </c>
      <c r="AC76" s="30">
        <v>4.52380952380953</v>
      </c>
      <c r="AD76" s="30">
        <v>0</v>
      </c>
      <c r="AE76" s="30">
        <v>2.46268656716418</v>
      </c>
      <c r="AF76" s="30">
        <v>0</v>
      </c>
      <c r="AG76" s="30">
        <v>3.72262773722628</v>
      </c>
      <c r="AH76" s="30">
        <v>0</v>
      </c>
    </row>
    <row r="77" ht="15" customHeight="1">
      <c r="A77" t="s" s="26">
        <f>'Multi_Prep'!A77</f>
        <v>1093</v>
      </c>
      <c r="B77" t="s" s="26">
        <f>'Multi_Prep'!B77</f>
        <v>1094</v>
      </c>
      <c r="C77" s="30">
        <v>0</v>
      </c>
      <c r="D77" s="30">
        <v>0</v>
      </c>
      <c r="E77" s="30">
        <v>29.6103896103896</v>
      </c>
      <c r="F77" s="30">
        <v>57.4626865671642</v>
      </c>
      <c r="G77" s="30">
        <v>25.875</v>
      </c>
      <c r="H77" s="30">
        <v>65.1388888888889</v>
      </c>
      <c r="I77" s="30">
        <v>22.0481927710844</v>
      </c>
      <c r="J77" s="30">
        <v>23.8636363636364</v>
      </c>
      <c r="K77" s="30">
        <v>28.2954545454545</v>
      </c>
      <c r="L77" s="30">
        <v>54.3421052631579</v>
      </c>
      <c r="M77" s="30">
        <v>28.6813186813187</v>
      </c>
      <c r="N77" s="30">
        <v>61.1267605633803</v>
      </c>
      <c r="O77" s="30">
        <v>28.421052631579</v>
      </c>
      <c r="P77" s="30">
        <v>65.0588235294117</v>
      </c>
      <c r="Q77" s="30">
        <v>28.7878787878788</v>
      </c>
      <c r="R77" s="30">
        <v>61.25</v>
      </c>
      <c r="S77" s="30">
        <v>29.1818181818182</v>
      </c>
      <c r="T77" s="30">
        <v>67.9411764705883</v>
      </c>
      <c r="U77" s="30">
        <v>29.2173913043478</v>
      </c>
      <c r="V77" s="30">
        <v>65.09999999999999</v>
      </c>
      <c r="W77" s="30">
        <v>29.5</v>
      </c>
      <c r="X77" s="30">
        <v>56</v>
      </c>
      <c r="Y77" s="30">
        <v>29.2682926829268</v>
      </c>
      <c r="Z77" s="30">
        <v>54.6</v>
      </c>
      <c r="AA77" s="30">
        <v>26.4</v>
      </c>
      <c r="AB77" s="30">
        <v>28.3783783783784</v>
      </c>
      <c r="AC77" s="30">
        <v>28.8095238095238</v>
      </c>
      <c r="AD77" s="30">
        <v>39.7297297297298</v>
      </c>
      <c r="AE77" s="30">
        <v>27.5373134328358</v>
      </c>
      <c r="AF77" s="30">
        <v>22.9310344827586</v>
      </c>
      <c r="AG77" s="30">
        <v>28.029197080292</v>
      </c>
      <c r="AH77" s="30">
        <v>31.2048192771084</v>
      </c>
    </row>
    <row r="78" ht="15" customHeight="1">
      <c r="A78" t="s" s="26">
        <f>'Multi_Prep'!A78</f>
        <v>1095</v>
      </c>
      <c r="B78" t="s" s="26">
        <f>'Multi_Prep'!B78</f>
        <v>1096</v>
      </c>
      <c r="C78" s="30">
        <v>0</v>
      </c>
      <c r="D78" s="30">
        <v>0</v>
      </c>
      <c r="E78" s="30">
        <v>20.2597402597403</v>
      </c>
      <c r="F78" s="30">
        <v>64.7761194029851</v>
      </c>
      <c r="G78" s="30">
        <v>13.875</v>
      </c>
      <c r="H78" s="30">
        <v>23.3333333333333</v>
      </c>
      <c r="I78" s="30">
        <v>5.78313253012047</v>
      </c>
      <c r="J78" s="30">
        <v>0</v>
      </c>
      <c r="K78" s="30">
        <v>16.3636363636364</v>
      </c>
      <c r="L78" s="30">
        <v>11.0526315789474</v>
      </c>
      <c r="M78" s="30">
        <v>22.4175824175824</v>
      </c>
      <c r="N78" s="30">
        <v>30.5633802816901</v>
      </c>
      <c r="O78" s="30">
        <v>22.7368421052632</v>
      </c>
      <c r="P78" s="30">
        <v>23.0588235294117</v>
      </c>
      <c r="Q78" s="30">
        <v>25.7575757575758</v>
      </c>
      <c r="R78" s="30">
        <v>43.75</v>
      </c>
      <c r="S78" s="30">
        <v>29.7272727272727</v>
      </c>
      <c r="T78" s="30">
        <v>45.9803921568627</v>
      </c>
      <c r="U78" s="30">
        <v>30</v>
      </c>
      <c r="V78" s="30">
        <v>56</v>
      </c>
      <c r="W78" s="30">
        <v>30</v>
      </c>
      <c r="X78" s="30">
        <v>53.6666666666667</v>
      </c>
      <c r="Y78" s="30">
        <v>30</v>
      </c>
      <c r="Z78" s="30">
        <v>53.2</v>
      </c>
      <c r="AA78" s="30">
        <v>30</v>
      </c>
      <c r="AB78" s="30">
        <v>52.027027027027</v>
      </c>
      <c r="AC78" s="30">
        <v>30</v>
      </c>
      <c r="AD78" s="30">
        <v>51.0810810810811</v>
      </c>
      <c r="AE78" s="30">
        <v>30</v>
      </c>
      <c r="AF78" s="30">
        <v>59.1379310344828</v>
      </c>
      <c r="AG78" s="30">
        <v>30</v>
      </c>
      <c r="AH78" s="30">
        <v>39.6385542168675</v>
      </c>
    </row>
    <row r="79" ht="15" customHeight="1">
      <c r="A79" t="s" s="26">
        <f>'Multi_Prep'!A79</f>
        <v>1097</v>
      </c>
      <c r="B79" t="s" s="26">
        <f>'Multi_Prep'!B79</f>
        <v>1098</v>
      </c>
      <c r="C79" s="30">
        <v>0</v>
      </c>
      <c r="D79" s="30">
        <v>0</v>
      </c>
      <c r="E79" s="30">
        <v>15.974025974026</v>
      </c>
      <c r="F79" s="30">
        <v>43.8805970149254</v>
      </c>
      <c r="G79" s="30">
        <v>17.625</v>
      </c>
      <c r="H79" s="30">
        <v>39.8611111111111</v>
      </c>
      <c r="I79" s="30">
        <v>7.59036144578313</v>
      </c>
      <c r="J79" s="30">
        <v>0</v>
      </c>
      <c r="K79" s="30">
        <v>15.6818181818182</v>
      </c>
      <c r="L79" s="30">
        <v>29.4736842105263</v>
      </c>
      <c r="M79" s="30">
        <v>16.8131868131868</v>
      </c>
      <c r="N79" s="30">
        <v>27.6056338028169</v>
      </c>
      <c r="O79" s="30">
        <v>20.5263157894737</v>
      </c>
      <c r="P79" s="30">
        <v>39.5294117647059</v>
      </c>
      <c r="Q79" s="30">
        <v>18.4848484848485</v>
      </c>
      <c r="R79" s="30">
        <v>34.125</v>
      </c>
      <c r="S79" s="30">
        <v>19.0909090909091</v>
      </c>
      <c r="T79" s="30">
        <v>36.3725490196079</v>
      </c>
      <c r="U79" s="30">
        <v>18.2608695652174</v>
      </c>
      <c r="V79" s="30">
        <v>37.1</v>
      </c>
      <c r="W79" s="30">
        <v>19</v>
      </c>
      <c r="X79" s="30">
        <v>34.2222222222222</v>
      </c>
      <c r="Y79" s="30">
        <v>20</v>
      </c>
      <c r="Z79" s="30">
        <v>37.8</v>
      </c>
      <c r="AA79" s="30">
        <v>19.2</v>
      </c>
      <c r="AB79" s="30">
        <v>19.8648648648649</v>
      </c>
      <c r="AC79" s="30">
        <v>20.9523809523809</v>
      </c>
      <c r="AD79" s="30">
        <v>24.5945945945946</v>
      </c>
      <c r="AE79" s="30">
        <v>19.2537313432836</v>
      </c>
      <c r="AF79" s="30">
        <v>7.24137931034483</v>
      </c>
      <c r="AG79" s="30">
        <v>22.5547445255474</v>
      </c>
      <c r="AH79" s="30">
        <v>44.6987951807229</v>
      </c>
    </row>
    <row r="80" ht="15" customHeight="1">
      <c r="A80" t="s" s="26">
        <f>'Multi_Prep'!A80</f>
        <v>1099</v>
      </c>
      <c r="B80" t="s" s="26">
        <f>'Multi_Prep'!B80</f>
        <v>1100</v>
      </c>
      <c r="C80" s="30">
        <v>0</v>
      </c>
      <c r="D80" s="30">
        <v>0</v>
      </c>
      <c r="E80" s="30">
        <v>4.28571428571429</v>
      </c>
      <c r="F80" s="30">
        <v>1.04477611940299</v>
      </c>
      <c r="G80" s="30">
        <v>7.5</v>
      </c>
      <c r="H80" s="30">
        <v>13.6111111111111</v>
      </c>
      <c r="I80" s="30">
        <v>23.855421686747</v>
      </c>
      <c r="J80" s="30">
        <v>41.3636363636364</v>
      </c>
      <c r="K80" s="30">
        <v>20.1136363636364</v>
      </c>
      <c r="L80" s="30">
        <v>47.8947368421052</v>
      </c>
      <c r="M80" s="30">
        <v>10.2197802197802</v>
      </c>
      <c r="N80" s="30">
        <v>11.8309859154929</v>
      </c>
      <c r="O80" s="30">
        <v>7.26315789473685</v>
      </c>
      <c r="P80" s="30">
        <v>9.88235294117645</v>
      </c>
      <c r="Q80" s="30">
        <v>4.84848484848486</v>
      </c>
      <c r="R80" s="30">
        <v>0</v>
      </c>
      <c r="S80" s="30">
        <v>7.09090909090908</v>
      </c>
      <c r="T80" s="30">
        <v>16.4705882352941</v>
      </c>
      <c r="U80" s="30">
        <v>10.6956521739131</v>
      </c>
      <c r="V80" s="30">
        <v>25.2</v>
      </c>
      <c r="W80" s="30">
        <v>9.249999999999989</v>
      </c>
      <c r="X80" s="30">
        <v>9.333333333333311</v>
      </c>
      <c r="Y80" s="30">
        <v>11.4634146341463</v>
      </c>
      <c r="Z80" s="30">
        <v>28</v>
      </c>
      <c r="AA80" s="30">
        <v>12</v>
      </c>
      <c r="AB80" s="30">
        <v>0</v>
      </c>
      <c r="AC80" s="30">
        <v>11.9047619047619</v>
      </c>
      <c r="AD80" s="30">
        <v>0</v>
      </c>
      <c r="AE80" s="30">
        <v>8.0597014925373</v>
      </c>
      <c r="AF80" s="30">
        <v>0</v>
      </c>
      <c r="AG80" s="30">
        <v>3.94160583941607</v>
      </c>
      <c r="AH80" s="30">
        <v>0</v>
      </c>
    </row>
    <row r="81" ht="15" customHeight="1">
      <c r="A81" t="s" s="26">
        <f>'Multi_Prep'!A81</f>
        <v>1101</v>
      </c>
      <c r="B81" t="s" s="26">
        <f>'Multi_Prep'!B81</f>
        <v>1102</v>
      </c>
      <c r="C81" s="30">
        <v>0</v>
      </c>
      <c r="D81" s="30">
        <v>0</v>
      </c>
      <c r="E81" s="30">
        <v>0</v>
      </c>
      <c r="F81" s="30">
        <v>0</v>
      </c>
      <c r="G81" s="30">
        <v>26.25</v>
      </c>
      <c r="H81" s="30">
        <v>64.1666666666667</v>
      </c>
      <c r="I81" s="30">
        <v>26.7469879518072</v>
      </c>
      <c r="J81" s="30">
        <v>50.9090909090909</v>
      </c>
      <c r="K81" s="30">
        <v>24.5454545454545</v>
      </c>
      <c r="L81" s="30">
        <v>55.2631578947368</v>
      </c>
      <c r="M81" s="30">
        <v>22.7472527472527</v>
      </c>
      <c r="N81" s="30">
        <v>51.2676056338028</v>
      </c>
      <c r="O81" s="30">
        <v>24</v>
      </c>
      <c r="P81" s="30">
        <v>56.8235294117647</v>
      </c>
      <c r="Q81" s="30">
        <v>23.9393939393939</v>
      </c>
      <c r="R81" s="30">
        <v>51.625</v>
      </c>
      <c r="S81" s="30">
        <v>24.5454545454545</v>
      </c>
      <c r="T81" s="30">
        <v>54.9019607843137</v>
      </c>
      <c r="U81" s="30">
        <v>24.5217391304348</v>
      </c>
      <c r="V81" s="30">
        <v>57.4</v>
      </c>
      <c r="W81" s="30">
        <v>25.5</v>
      </c>
      <c r="X81" s="30">
        <v>49.7777777777778</v>
      </c>
      <c r="Y81" s="30">
        <v>20.9756097560976</v>
      </c>
      <c r="Z81" s="30">
        <v>38.5</v>
      </c>
      <c r="AA81" s="30">
        <v>22.8</v>
      </c>
      <c r="AB81" s="30">
        <v>34.054054054054</v>
      </c>
      <c r="AC81" s="30">
        <v>26.1904761904762</v>
      </c>
      <c r="AD81" s="30">
        <v>41.6216216216217</v>
      </c>
      <c r="AE81" s="30">
        <v>23.7313432835821</v>
      </c>
      <c r="AF81" s="30">
        <v>27.7586206896552</v>
      </c>
      <c r="AG81" s="30">
        <v>21.6788321167883</v>
      </c>
      <c r="AH81" s="30">
        <v>24.4578313253012</v>
      </c>
    </row>
    <row r="82" ht="15" customHeight="1">
      <c r="A82" t="s" s="26">
        <f>'Multi_Prep'!A82</f>
        <v>1103</v>
      </c>
      <c r="B82" t="s" s="26">
        <f>'Multi_Prep'!B82</f>
        <v>1104</v>
      </c>
      <c r="C82" s="30">
        <v>0</v>
      </c>
      <c r="D82" s="30">
        <v>0</v>
      </c>
      <c r="E82" s="30">
        <v>0</v>
      </c>
      <c r="F82" s="30">
        <v>0</v>
      </c>
      <c r="G82" s="30">
        <v>17.25</v>
      </c>
      <c r="H82" s="30">
        <v>43.75</v>
      </c>
      <c r="I82" s="30">
        <v>21.6867469879518</v>
      </c>
      <c r="J82" s="30">
        <v>27.0454545454545</v>
      </c>
      <c r="K82" s="30">
        <v>26.5909090909091</v>
      </c>
      <c r="L82" s="30">
        <v>56.1842105263158</v>
      </c>
      <c r="M82" s="30">
        <v>24.7252747252747</v>
      </c>
      <c r="N82" s="30">
        <v>45.3521126760563</v>
      </c>
      <c r="O82" s="30">
        <v>25.578947368421</v>
      </c>
      <c r="P82" s="30">
        <v>51.0588235294117</v>
      </c>
      <c r="Q82" s="30">
        <v>27.2727272727273</v>
      </c>
      <c r="R82" s="30">
        <v>58.625</v>
      </c>
      <c r="S82" s="30">
        <v>26.7272727272727</v>
      </c>
      <c r="T82" s="30">
        <v>59.0196078431373</v>
      </c>
      <c r="U82" s="30">
        <v>22.1739130434783</v>
      </c>
      <c r="V82" s="30">
        <v>40.6</v>
      </c>
      <c r="W82" s="30">
        <v>19.25</v>
      </c>
      <c r="X82" s="30">
        <v>26.4444444444445</v>
      </c>
      <c r="Y82" s="30">
        <v>14.8780487804878</v>
      </c>
      <c r="Z82" s="30">
        <v>18.9</v>
      </c>
      <c r="AA82" s="30">
        <v>15.84</v>
      </c>
      <c r="AB82" s="30">
        <v>12.2972972972973</v>
      </c>
      <c r="AC82" s="30">
        <v>18.0952380952381</v>
      </c>
      <c r="AD82" s="30">
        <v>17.027027027027</v>
      </c>
      <c r="AE82" s="30">
        <v>17.2388059701493</v>
      </c>
      <c r="AF82" s="30">
        <v>1.20689655172414</v>
      </c>
      <c r="AG82" s="30">
        <v>16.2043795620438</v>
      </c>
      <c r="AH82" s="30">
        <v>11.8072289156627</v>
      </c>
    </row>
    <row r="83" ht="15" customHeight="1">
      <c r="A83" t="s" s="26">
        <f>'Multi_Prep'!A83</f>
        <v>1105</v>
      </c>
      <c r="B83" t="s" s="26">
        <f>'Multi_Prep'!B83</f>
        <v>1106</v>
      </c>
      <c r="C83" s="30">
        <v>0</v>
      </c>
      <c r="D83" s="30">
        <v>0</v>
      </c>
      <c r="E83" s="30">
        <v>0</v>
      </c>
      <c r="F83" s="30">
        <v>0</v>
      </c>
      <c r="G83" s="30">
        <v>10.875</v>
      </c>
      <c r="H83" s="30">
        <v>16.5277777777778</v>
      </c>
      <c r="I83" s="30">
        <v>12.6506024096386</v>
      </c>
      <c r="J83" s="30">
        <v>0</v>
      </c>
      <c r="K83" s="30">
        <v>7.5</v>
      </c>
      <c r="L83" s="30">
        <v>10.1315789473684</v>
      </c>
      <c r="M83" s="30">
        <v>7.58241758241759</v>
      </c>
      <c r="N83" s="30">
        <v>2.95774647887324</v>
      </c>
      <c r="O83" s="30">
        <v>9.15789473684211</v>
      </c>
      <c r="P83" s="30">
        <v>16.4705882352941</v>
      </c>
      <c r="Q83" s="30">
        <v>10.6060606060606</v>
      </c>
      <c r="R83" s="30">
        <v>18.375</v>
      </c>
      <c r="S83" s="30">
        <v>7.63636363636365</v>
      </c>
      <c r="T83" s="30">
        <v>15.7843137254902</v>
      </c>
      <c r="U83" s="30">
        <v>10.1739130434783</v>
      </c>
      <c r="V83" s="30">
        <v>19.6</v>
      </c>
      <c r="W83" s="30">
        <v>7.5</v>
      </c>
      <c r="X83" s="30">
        <v>0</v>
      </c>
      <c r="Y83" s="30">
        <v>7.07317073170731</v>
      </c>
      <c r="Z83" s="30">
        <v>6.3</v>
      </c>
      <c r="AA83" s="30">
        <v>10.8</v>
      </c>
      <c r="AB83" s="30">
        <v>0</v>
      </c>
      <c r="AC83" s="30">
        <v>15</v>
      </c>
      <c r="AD83" s="30">
        <v>13.2432432432432</v>
      </c>
      <c r="AE83" s="30">
        <v>11.865671641791</v>
      </c>
      <c r="AF83" s="30">
        <v>0</v>
      </c>
      <c r="AG83" s="30">
        <v>8.32116788321169</v>
      </c>
      <c r="AH83" s="30">
        <v>0</v>
      </c>
    </row>
    <row r="84" ht="15" customHeight="1">
      <c r="A84" t="s" s="26">
        <f>'Multi_Prep'!A84</f>
        <v>1107</v>
      </c>
      <c r="B84" t="s" s="26">
        <f>'Multi_Prep'!B84</f>
        <v>1108</v>
      </c>
      <c r="C84" s="30">
        <v>0</v>
      </c>
      <c r="D84" s="30">
        <v>0</v>
      </c>
      <c r="E84" s="30">
        <v>0</v>
      </c>
      <c r="F84" s="30">
        <v>0</v>
      </c>
      <c r="G84" s="30">
        <v>0</v>
      </c>
      <c r="H84" s="30">
        <v>0</v>
      </c>
      <c r="I84" s="30">
        <v>27.1084337349398</v>
      </c>
      <c r="J84" s="30">
        <v>55.6818181818182</v>
      </c>
      <c r="K84" s="30">
        <v>24.2045454545455</v>
      </c>
      <c r="L84" s="30">
        <v>58.0263157894737</v>
      </c>
      <c r="M84" s="30">
        <v>25.7142857142857</v>
      </c>
      <c r="N84" s="30">
        <v>62.112676056338</v>
      </c>
      <c r="O84" s="30">
        <v>25.8947368421053</v>
      </c>
      <c r="P84" s="30">
        <v>65.88235294117651</v>
      </c>
      <c r="Q84" s="30">
        <v>25.1515151515151</v>
      </c>
      <c r="R84" s="30">
        <v>64.75</v>
      </c>
      <c r="S84" s="30">
        <v>18.2727272727273</v>
      </c>
      <c r="T84" s="30">
        <v>42.5490196078431</v>
      </c>
      <c r="U84" s="30">
        <v>21.6521739130435</v>
      </c>
      <c r="V84" s="30">
        <v>53.9</v>
      </c>
      <c r="W84" s="30">
        <v>14.25</v>
      </c>
      <c r="X84" s="30">
        <v>25.6666666666667</v>
      </c>
      <c r="Y84" s="30">
        <v>12.6829268292683</v>
      </c>
      <c r="Z84" s="30">
        <v>29.4</v>
      </c>
      <c r="AA84" s="30">
        <v>22.08</v>
      </c>
      <c r="AB84" s="30">
        <v>37.8378378378379</v>
      </c>
      <c r="AC84" s="30">
        <v>22.1428571428571</v>
      </c>
      <c r="AD84" s="30">
        <v>37.8378378378379</v>
      </c>
      <c r="AE84" s="30">
        <v>21.7164179104478</v>
      </c>
      <c r="AF84" s="30">
        <v>26.551724137931</v>
      </c>
      <c r="AG84" s="30">
        <v>5.6934306569343</v>
      </c>
      <c r="AH84" s="30">
        <v>0</v>
      </c>
    </row>
    <row r="85" ht="15" customHeight="1">
      <c r="A85" t="s" s="26">
        <f>'Multi_Prep'!A85</f>
        <v>1109</v>
      </c>
      <c r="B85" t="s" s="26">
        <f>'Multi_Prep'!B85</f>
        <v>1110</v>
      </c>
      <c r="C85" s="30">
        <v>0</v>
      </c>
      <c r="D85" s="30">
        <v>0</v>
      </c>
      <c r="E85" s="30">
        <v>0</v>
      </c>
      <c r="F85" s="30">
        <v>0</v>
      </c>
      <c r="G85" s="30">
        <v>0</v>
      </c>
      <c r="H85" s="30">
        <v>0</v>
      </c>
      <c r="I85" s="30">
        <v>26.0240963855422</v>
      </c>
      <c r="J85" s="30">
        <v>49.3181818181819</v>
      </c>
      <c r="K85" s="30">
        <v>23.8636363636364</v>
      </c>
      <c r="L85" s="30">
        <v>58.9473684210527</v>
      </c>
      <c r="M85" s="30">
        <v>21.4285714285714</v>
      </c>
      <c r="N85" s="30">
        <v>52.2535211267606</v>
      </c>
      <c r="O85" s="30">
        <v>18.6315789473684</v>
      </c>
      <c r="P85" s="30">
        <v>46.9411764705883</v>
      </c>
      <c r="Q85" s="30">
        <v>13.939393939394</v>
      </c>
      <c r="R85" s="30">
        <v>24.5</v>
      </c>
      <c r="S85" s="30">
        <v>11.1818181818182</v>
      </c>
      <c r="T85" s="30">
        <v>24.0196078431373</v>
      </c>
      <c r="U85" s="30">
        <v>7.56521739130434</v>
      </c>
      <c r="V85" s="30">
        <v>10.5</v>
      </c>
      <c r="W85" s="30">
        <v>8.25</v>
      </c>
      <c r="X85" s="30">
        <v>1.55555555555555</v>
      </c>
      <c r="Y85" s="30">
        <v>13.1707317073171</v>
      </c>
      <c r="Z85" s="30">
        <v>27.3</v>
      </c>
      <c r="AA85" s="30">
        <v>17.28</v>
      </c>
      <c r="AB85" s="30">
        <v>23.6486486486487</v>
      </c>
      <c r="AC85" s="30">
        <v>16.1904761904762</v>
      </c>
      <c r="AD85" s="30">
        <v>17.972972972973</v>
      </c>
      <c r="AE85" s="30">
        <v>13.6567164179105</v>
      </c>
      <c r="AF85" s="30">
        <v>0</v>
      </c>
      <c r="AG85" s="30">
        <v>13.1386861313869</v>
      </c>
      <c r="AH85" s="30">
        <v>5.90361445783133</v>
      </c>
    </row>
    <row r="86" ht="15" customHeight="1">
      <c r="A86" t="s" s="26">
        <f>'Multi_Prep'!A86</f>
        <v>1111</v>
      </c>
      <c r="B86" t="s" s="26">
        <f>'Multi_Prep'!B86</f>
        <v>1112</v>
      </c>
      <c r="C86" s="30">
        <v>0</v>
      </c>
      <c r="D86" s="30">
        <v>0</v>
      </c>
      <c r="E86" s="30">
        <v>0</v>
      </c>
      <c r="F86" s="30">
        <v>0</v>
      </c>
      <c r="G86" s="30">
        <v>0</v>
      </c>
      <c r="H86" s="30">
        <v>0</v>
      </c>
      <c r="I86" s="30">
        <v>17.3493975903614</v>
      </c>
      <c r="J86" s="30">
        <v>19.0909090909091</v>
      </c>
      <c r="K86" s="30">
        <v>11.9318181818182</v>
      </c>
      <c r="L86" s="30">
        <v>18.4210526315789</v>
      </c>
      <c r="M86" s="30">
        <v>14.5054945054945</v>
      </c>
      <c r="N86" s="30">
        <v>20.7042253521127</v>
      </c>
      <c r="O86" s="30">
        <v>12.9473684210526</v>
      </c>
      <c r="P86" s="30">
        <v>21.4117647058823</v>
      </c>
      <c r="Q86" s="30">
        <v>14.5454545454546</v>
      </c>
      <c r="R86" s="30">
        <v>23.625</v>
      </c>
      <c r="S86" s="30">
        <v>17.4545454545455</v>
      </c>
      <c r="T86" s="30">
        <v>40.4901960784314</v>
      </c>
      <c r="U86" s="30">
        <v>16.1739130434783</v>
      </c>
      <c r="V86" s="30">
        <v>44.8</v>
      </c>
      <c r="W86" s="30">
        <v>12.25</v>
      </c>
      <c r="X86" s="30">
        <v>24.1111111111111</v>
      </c>
      <c r="Y86" s="30">
        <v>10.4878048780488</v>
      </c>
      <c r="Z86" s="30">
        <v>26.6</v>
      </c>
      <c r="AA86" s="30">
        <v>13.92</v>
      </c>
      <c r="AB86" s="30">
        <v>9.459459459459451</v>
      </c>
      <c r="AC86" s="30">
        <v>14.7619047619048</v>
      </c>
      <c r="AD86" s="30">
        <v>15.1351351351351</v>
      </c>
      <c r="AE86" s="30">
        <v>15.2238805970149</v>
      </c>
      <c r="AF86" s="30">
        <v>0</v>
      </c>
      <c r="AG86" s="30">
        <v>11.1678832116788</v>
      </c>
      <c r="AH86" s="30">
        <v>0</v>
      </c>
    </row>
    <row r="87" ht="15" customHeight="1">
      <c r="A87" t="s" s="26">
        <f>'Multi_Prep'!A87</f>
        <v>1113</v>
      </c>
      <c r="B87" t="s" s="26">
        <f>'Multi_Prep'!B87</f>
        <v>1114</v>
      </c>
      <c r="C87" s="30">
        <v>0</v>
      </c>
      <c r="D87" s="30">
        <v>0</v>
      </c>
      <c r="E87" s="30">
        <v>0</v>
      </c>
      <c r="F87" s="30">
        <v>0</v>
      </c>
      <c r="G87" s="30">
        <v>0</v>
      </c>
      <c r="H87" s="30">
        <v>0</v>
      </c>
      <c r="I87" s="30">
        <v>0</v>
      </c>
      <c r="J87" s="30">
        <v>0</v>
      </c>
      <c r="K87" s="30">
        <v>30</v>
      </c>
      <c r="L87" s="30">
        <v>41.4473684210527</v>
      </c>
      <c r="M87" s="30">
        <v>30</v>
      </c>
      <c r="N87" s="30">
        <v>44.3661971830986</v>
      </c>
      <c r="O87" s="30">
        <v>30</v>
      </c>
      <c r="P87" s="30">
        <v>46.1176470588236</v>
      </c>
      <c r="Q87" s="30">
        <v>30</v>
      </c>
      <c r="R87" s="30">
        <v>41.125</v>
      </c>
      <c r="S87" s="30">
        <v>30</v>
      </c>
      <c r="T87" s="30">
        <v>46.6666666666667</v>
      </c>
      <c r="U87" s="30">
        <v>29.4782608695652</v>
      </c>
      <c r="V87" s="30">
        <v>33.6</v>
      </c>
      <c r="W87" s="30">
        <v>22.75</v>
      </c>
      <c r="X87" s="30">
        <v>10.1111111111111</v>
      </c>
      <c r="Y87" s="30">
        <v>12.4390243902439</v>
      </c>
      <c r="Z87" s="30">
        <v>3.5</v>
      </c>
      <c r="AA87" s="30">
        <v>2.16</v>
      </c>
      <c r="AB87" s="30">
        <v>0</v>
      </c>
      <c r="AC87" s="30">
        <v>0.476190476190477</v>
      </c>
      <c r="AD87" s="30">
        <v>0</v>
      </c>
      <c r="AE87" s="30">
        <v>0.223880597014925</v>
      </c>
      <c r="AF87" s="30">
        <v>0</v>
      </c>
      <c r="AG87" s="30">
        <v>0.218978102189781</v>
      </c>
      <c r="AH87" s="30">
        <v>0</v>
      </c>
    </row>
    <row r="88" ht="15" customHeight="1">
      <c r="A88" t="s" s="26">
        <f>'Multi_Prep'!A88</f>
        <v>1115</v>
      </c>
      <c r="B88" t="s" s="26">
        <f>'Multi_Prep'!B88</f>
        <v>1116</v>
      </c>
      <c r="C88" s="30">
        <v>0</v>
      </c>
      <c r="D88" s="30">
        <v>0</v>
      </c>
      <c r="E88" s="30">
        <v>0</v>
      </c>
      <c r="F88" s="30">
        <v>0</v>
      </c>
      <c r="G88" s="30">
        <v>0</v>
      </c>
      <c r="H88" s="30">
        <v>0</v>
      </c>
      <c r="I88" s="30">
        <v>0</v>
      </c>
      <c r="J88" s="30">
        <v>0</v>
      </c>
      <c r="K88" s="30">
        <v>19.4318181818182</v>
      </c>
      <c r="L88" s="30">
        <v>69.0789473684211</v>
      </c>
      <c r="M88" s="30">
        <v>20.1098901098901</v>
      </c>
      <c r="N88" s="30">
        <v>69.0140845070422</v>
      </c>
      <c r="O88" s="30">
        <v>16.7368421052632</v>
      </c>
      <c r="P88" s="30">
        <v>67.5294117647059</v>
      </c>
      <c r="Q88" s="30">
        <v>16.6666666666667</v>
      </c>
      <c r="R88" s="30">
        <v>55.125</v>
      </c>
      <c r="S88" s="30">
        <v>13.9090909090909</v>
      </c>
      <c r="T88" s="30">
        <v>63.1372549019608</v>
      </c>
      <c r="U88" s="30">
        <v>15.1304347826087</v>
      </c>
      <c r="V88" s="30">
        <v>60.2</v>
      </c>
      <c r="W88" s="30">
        <v>18.5</v>
      </c>
      <c r="X88" s="30">
        <v>60.6666666666667</v>
      </c>
      <c r="Y88" s="30">
        <v>15.609756097561</v>
      </c>
      <c r="Z88" s="30">
        <v>50.4</v>
      </c>
      <c r="AA88" s="30">
        <v>13.68</v>
      </c>
      <c r="AB88" s="30">
        <v>7.56756756756756</v>
      </c>
      <c r="AC88" s="30">
        <v>10.4761904761905</v>
      </c>
      <c r="AD88" s="30">
        <v>0</v>
      </c>
      <c r="AE88" s="30">
        <v>14.5522388059702</v>
      </c>
      <c r="AF88" s="30">
        <v>0</v>
      </c>
      <c r="AG88" s="30">
        <v>10.5109489051095</v>
      </c>
      <c r="AH88" s="30">
        <v>0</v>
      </c>
    </row>
    <row r="89" ht="15" customHeight="1">
      <c r="A89" t="s" s="26">
        <f>'Multi_Prep'!A89</f>
        <v>1117</v>
      </c>
      <c r="B89" t="s" s="26">
        <f>'Multi_Prep'!B89</f>
        <v>1118</v>
      </c>
      <c r="C89" s="30">
        <v>0</v>
      </c>
      <c r="D89" s="30">
        <v>0</v>
      </c>
      <c r="E89" s="30">
        <v>0</v>
      </c>
      <c r="F89" s="30">
        <v>0</v>
      </c>
      <c r="G89" s="30">
        <v>0</v>
      </c>
      <c r="H89" s="30">
        <v>0</v>
      </c>
      <c r="I89" s="30">
        <v>0</v>
      </c>
      <c r="J89" s="30">
        <v>0</v>
      </c>
      <c r="K89" s="30">
        <v>18.0681818181818</v>
      </c>
      <c r="L89" s="30">
        <v>38.6842105263158</v>
      </c>
      <c r="M89" s="30">
        <v>19.1208791208791</v>
      </c>
      <c r="N89" s="30">
        <v>40.4225352112676</v>
      </c>
      <c r="O89" s="30">
        <v>20.8421052631579</v>
      </c>
      <c r="P89" s="30">
        <v>42.8235294117647</v>
      </c>
      <c r="Q89" s="30">
        <v>20</v>
      </c>
      <c r="R89" s="30">
        <v>40.25</v>
      </c>
      <c r="S89" s="30">
        <v>20.4545454545455</v>
      </c>
      <c r="T89" s="30">
        <v>47.3529411764706</v>
      </c>
      <c r="U89" s="30">
        <v>21.3913043478261</v>
      </c>
      <c r="V89" s="30">
        <v>46.9</v>
      </c>
      <c r="W89" s="30">
        <v>17.75</v>
      </c>
      <c r="X89" s="30">
        <v>36.5555555555555</v>
      </c>
      <c r="Y89" s="30">
        <v>15.1219512195122</v>
      </c>
      <c r="Z89" s="30">
        <v>28.7</v>
      </c>
      <c r="AA89" s="30">
        <v>10.56</v>
      </c>
      <c r="AB89" s="30">
        <v>0</v>
      </c>
      <c r="AC89" s="30">
        <v>9.999999999999989</v>
      </c>
      <c r="AD89" s="30">
        <v>0</v>
      </c>
      <c r="AE89" s="30">
        <v>10.9701492537314</v>
      </c>
      <c r="AF89" s="30">
        <v>0</v>
      </c>
      <c r="AG89" s="30">
        <v>15.3284671532847</v>
      </c>
      <c r="AH89" s="30">
        <v>16.8674698795181</v>
      </c>
    </row>
    <row r="90" ht="15" customHeight="1">
      <c r="A90" t="s" s="26">
        <f>'Multi_Prep'!A90</f>
        <v>1119</v>
      </c>
      <c r="B90" t="s" s="26">
        <f>'Multi_Prep'!B90</f>
        <v>1120</v>
      </c>
      <c r="C90" s="30">
        <v>0</v>
      </c>
      <c r="D90" s="30">
        <v>0</v>
      </c>
      <c r="E90" s="30">
        <v>0</v>
      </c>
      <c r="F90" s="30">
        <v>0</v>
      </c>
      <c r="G90" s="30">
        <v>0</v>
      </c>
      <c r="H90" s="30">
        <v>0</v>
      </c>
      <c r="I90" s="30">
        <v>0</v>
      </c>
      <c r="J90" s="30">
        <v>0</v>
      </c>
      <c r="K90" s="30">
        <v>12.9545454545455</v>
      </c>
      <c r="L90" s="30">
        <v>35</v>
      </c>
      <c r="M90" s="30">
        <v>5.60439560439561</v>
      </c>
      <c r="N90" s="30">
        <v>0</v>
      </c>
      <c r="O90" s="30">
        <v>5.05263157894737</v>
      </c>
      <c r="P90" s="30">
        <v>4.94117647058823</v>
      </c>
      <c r="Q90" s="30">
        <v>3.63636363636363</v>
      </c>
      <c r="R90" s="30">
        <v>0</v>
      </c>
      <c r="S90" s="30">
        <v>3.27272727272727</v>
      </c>
      <c r="T90" s="30">
        <v>3.43137254901961</v>
      </c>
      <c r="U90" s="30">
        <v>3.3913043478261</v>
      </c>
      <c r="V90" s="30">
        <v>0</v>
      </c>
      <c r="W90" s="30">
        <v>6.50000000000001</v>
      </c>
      <c r="X90" s="30">
        <v>0</v>
      </c>
      <c r="Y90" s="30">
        <v>7.3170731707317</v>
      </c>
      <c r="Z90" s="30">
        <v>7.7</v>
      </c>
      <c r="AA90" s="30">
        <v>5.04</v>
      </c>
      <c r="AB90" s="30">
        <v>0</v>
      </c>
      <c r="AC90" s="30">
        <v>4.76190476190477</v>
      </c>
      <c r="AD90" s="30">
        <v>0</v>
      </c>
      <c r="AE90" s="30">
        <v>6.49253731343283</v>
      </c>
      <c r="AF90" s="30">
        <v>0</v>
      </c>
      <c r="AG90" s="30">
        <v>3.28467153284673</v>
      </c>
      <c r="AH90" s="30">
        <v>0</v>
      </c>
    </row>
    <row r="91" ht="15" customHeight="1">
      <c r="A91" t="s" s="26">
        <f>'Multi_Prep'!A91</f>
        <v>1121</v>
      </c>
      <c r="B91" t="s" s="26">
        <f>'Multi_Prep'!B91</f>
        <v>1122</v>
      </c>
      <c r="C91" s="30">
        <v>0</v>
      </c>
      <c r="D91" s="30">
        <v>0</v>
      </c>
      <c r="E91" s="30">
        <v>0</v>
      </c>
      <c r="F91" s="30">
        <v>0</v>
      </c>
      <c r="G91" s="30">
        <v>0</v>
      </c>
      <c r="H91" s="30">
        <v>0</v>
      </c>
      <c r="I91" s="30">
        <v>0</v>
      </c>
      <c r="J91" s="30">
        <v>0</v>
      </c>
      <c r="K91" s="30">
        <v>6.81818181818181</v>
      </c>
      <c r="L91" s="30">
        <v>19.3421052631579</v>
      </c>
      <c r="M91" s="30">
        <v>8.24175824175825</v>
      </c>
      <c r="N91" s="30">
        <v>7.88732394366196</v>
      </c>
      <c r="O91" s="30">
        <v>6</v>
      </c>
      <c r="P91" s="30">
        <v>9.05882352941174</v>
      </c>
      <c r="Q91" s="30">
        <v>10.3030303030303</v>
      </c>
      <c r="R91" s="30">
        <v>33.25</v>
      </c>
      <c r="S91" s="30">
        <v>3.54545454545454</v>
      </c>
      <c r="T91" s="30">
        <v>6.1764705882353</v>
      </c>
      <c r="U91" s="30">
        <v>7.82608695652173</v>
      </c>
      <c r="V91" s="30">
        <v>30.8</v>
      </c>
      <c r="W91" s="30">
        <v>11.75</v>
      </c>
      <c r="X91" s="30">
        <v>19.4444444444445</v>
      </c>
      <c r="Y91" s="30">
        <v>9.024390243902429</v>
      </c>
      <c r="Z91" s="30">
        <v>21</v>
      </c>
      <c r="AA91" s="30">
        <v>17.04</v>
      </c>
      <c r="AB91" s="30">
        <v>36.8918918918919</v>
      </c>
      <c r="AC91" s="30">
        <v>16.4285714285714</v>
      </c>
      <c r="AD91" s="30">
        <v>30.2702702702702</v>
      </c>
      <c r="AE91" s="30">
        <v>20.8208955223881</v>
      </c>
      <c r="AF91" s="30">
        <v>43.448275862069</v>
      </c>
      <c r="AG91" s="30">
        <v>16.6423357664234</v>
      </c>
      <c r="AH91" s="30">
        <v>32.8915662650602</v>
      </c>
    </row>
    <row r="92" ht="15" customHeight="1">
      <c r="A92" t="s" s="26">
        <f>'Multi_Prep'!A92</f>
        <v>1123</v>
      </c>
      <c r="B92" t="s" s="26">
        <f>'Multi_Prep'!B92</f>
        <v>1124</v>
      </c>
      <c r="C92" s="30">
        <v>0</v>
      </c>
      <c r="D92" s="30">
        <v>0</v>
      </c>
      <c r="E92" s="30">
        <v>0</v>
      </c>
      <c r="F92" s="30">
        <v>0</v>
      </c>
      <c r="G92" s="30">
        <v>0</v>
      </c>
      <c r="H92" s="30">
        <v>0</v>
      </c>
      <c r="I92" s="30">
        <v>0</v>
      </c>
      <c r="J92" s="30">
        <v>0</v>
      </c>
      <c r="K92" s="30">
        <v>0</v>
      </c>
      <c r="L92" s="30">
        <v>0</v>
      </c>
      <c r="M92" s="30">
        <v>27.6923076923077</v>
      </c>
      <c r="N92" s="30">
        <v>39.4366197183099</v>
      </c>
      <c r="O92" s="30">
        <v>27.1578947368421</v>
      </c>
      <c r="P92" s="30">
        <v>43.6470588235294</v>
      </c>
      <c r="Q92" s="30">
        <v>26.0606060606061</v>
      </c>
      <c r="R92" s="30">
        <v>30.625</v>
      </c>
      <c r="S92" s="30">
        <v>27</v>
      </c>
      <c r="T92" s="30">
        <v>37.0588235294117</v>
      </c>
      <c r="U92" s="30">
        <v>26.3478260869565</v>
      </c>
      <c r="V92" s="30">
        <v>30.1</v>
      </c>
      <c r="W92" s="30">
        <v>22</v>
      </c>
      <c r="X92" s="30">
        <v>18.6666666666667</v>
      </c>
      <c r="Y92" s="30">
        <v>13.6585365853658</v>
      </c>
      <c r="Z92" s="30">
        <v>9.1</v>
      </c>
      <c r="AA92" s="30">
        <v>2.88</v>
      </c>
      <c r="AB92" s="30">
        <v>0</v>
      </c>
      <c r="AC92" s="30">
        <v>3.57142857142857</v>
      </c>
      <c r="AD92" s="30">
        <v>0</v>
      </c>
      <c r="AE92" s="30">
        <v>2.23880597014925</v>
      </c>
      <c r="AF92" s="30">
        <v>0</v>
      </c>
      <c r="AG92" s="30">
        <v>6.35036496350364</v>
      </c>
      <c r="AH92" s="30">
        <v>0</v>
      </c>
    </row>
    <row r="93" ht="15" customHeight="1">
      <c r="A93" t="s" s="26">
        <f>'Multi_Prep'!A93</f>
        <v>1125</v>
      </c>
      <c r="B93" t="s" s="26">
        <f>'Multi_Prep'!B93</f>
        <v>1126</v>
      </c>
      <c r="C93" s="30">
        <v>0</v>
      </c>
      <c r="D93" s="30">
        <v>0</v>
      </c>
      <c r="E93" s="30">
        <v>0</v>
      </c>
      <c r="F93" s="30">
        <v>0</v>
      </c>
      <c r="G93" s="30">
        <v>0</v>
      </c>
      <c r="H93" s="30">
        <v>0</v>
      </c>
      <c r="I93" s="30">
        <v>0</v>
      </c>
      <c r="J93" s="30">
        <v>0</v>
      </c>
      <c r="K93" s="30">
        <v>0</v>
      </c>
      <c r="L93" s="30">
        <v>0</v>
      </c>
      <c r="M93" s="30">
        <v>21.7582417582418</v>
      </c>
      <c r="N93" s="30">
        <v>65.07042253521119</v>
      </c>
      <c r="O93" s="30">
        <v>18.9473684210526</v>
      </c>
      <c r="P93" s="30">
        <v>61.764705882353</v>
      </c>
      <c r="Q93" s="30">
        <v>21.5151515151515</v>
      </c>
      <c r="R93" s="30">
        <v>66.5</v>
      </c>
      <c r="S93" s="30">
        <v>20.1818181818182</v>
      </c>
      <c r="T93" s="30">
        <v>65.1960784313726</v>
      </c>
      <c r="U93" s="30">
        <v>18.5217391304348</v>
      </c>
      <c r="V93" s="30">
        <v>58.1</v>
      </c>
      <c r="W93" s="30">
        <v>18.75</v>
      </c>
      <c r="X93" s="30">
        <v>43.5555555555555</v>
      </c>
      <c r="Y93" s="30">
        <v>21.219512195122</v>
      </c>
      <c r="Z93" s="30">
        <v>52.5</v>
      </c>
      <c r="AA93" s="30">
        <v>23.52</v>
      </c>
      <c r="AB93" s="30">
        <v>50.1351351351351</v>
      </c>
      <c r="AC93" s="30">
        <v>24.0476190476191</v>
      </c>
      <c r="AD93" s="30">
        <v>50.1351351351351</v>
      </c>
      <c r="AE93" s="30">
        <v>25.7462686567164</v>
      </c>
      <c r="AF93" s="30">
        <v>51.896551724138</v>
      </c>
      <c r="AG93" s="30">
        <v>22.3357664233577</v>
      </c>
      <c r="AH93" s="30">
        <v>37.9518072289157</v>
      </c>
    </row>
    <row r="94" ht="15" customHeight="1">
      <c r="A94" t="s" s="26">
        <f>'Multi_Prep'!A94</f>
        <v>1127</v>
      </c>
      <c r="B94" t="s" s="26">
        <f>'Multi_Prep'!B94</f>
        <v>1128</v>
      </c>
      <c r="C94" s="30">
        <v>0</v>
      </c>
      <c r="D94" s="30">
        <v>0</v>
      </c>
      <c r="E94" s="30">
        <v>0</v>
      </c>
      <c r="F94" s="30">
        <v>0</v>
      </c>
      <c r="G94" s="30">
        <v>0</v>
      </c>
      <c r="H94" s="30">
        <v>0</v>
      </c>
      <c r="I94" s="30">
        <v>0</v>
      </c>
      <c r="J94" s="30">
        <v>0</v>
      </c>
      <c r="K94" s="30">
        <v>0</v>
      </c>
      <c r="L94" s="30">
        <v>0</v>
      </c>
      <c r="M94" s="30">
        <v>9.230769230769241</v>
      </c>
      <c r="N94" s="30">
        <v>8.873239436619739</v>
      </c>
      <c r="O94" s="30">
        <v>8.84210526315789</v>
      </c>
      <c r="P94" s="30">
        <v>14.8235294117647</v>
      </c>
      <c r="Q94" s="30">
        <v>6.36363636363636</v>
      </c>
      <c r="R94" s="30">
        <v>1.75</v>
      </c>
      <c r="S94" s="30">
        <v>13.0909090909091</v>
      </c>
      <c r="T94" s="30">
        <v>58.3333333333333</v>
      </c>
      <c r="U94" s="30">
        <v>8.08695652173912</v>
      </c>
      <c r="V94" s="30">
        <v>29.4</v>
      </c>
      <c r="W94" s="30">
        <v>5.49999999999999</v>
      </c>
      <c r="X94" s="30">
        <v>0</v>
      </c>
      <c r="Y94" s="30">
        <v>9.999999999999989</v>
      </c>
      <c r="Z94" s="30">
        <v>23.8</v>
      </c>
      <c r="AA94" s="30">
        <v>18</v>
      </c>
      <c r="AB94" s="30">
        <v>35.945945945946</v>
      </c>
      <c r="AC94" s="30">
        <v>17.8571428571429</v>
      </c>
      <c r="AD94" s="30">
        <v>35.945945945946</v>
      </c>
      <c r="AE94" s="30">
        <v>18.5820895522388</v>
      </c>
      <c r="AF94" s="30">
        <v>14.4827586206897</v>
      </c>
      <c r="AG94" s="30">
        <v>12.9197080291971</v>
      </c>
      <c r="AH94" s="30">
        <v>4.21686746987952</v>
      </c>
    </row>
    <row r="95" ht="15" customHeight="1">
      <c r="A95" t="s" s="26">
        <f>'Multi_Prep'!A95</f>
        <v>1129</v>
      </c>
      <c r="B95" t="s" s="26">
        <f>'Multi_Prep'!B95</f>
        <v>1130</v>
      </c>
      <c r="C95" s="30">
        <v>0</v>
      </c>
      <c r="D95" s="30">
        <v>0</v>
      </c>
      <c r="E95" s="30">
        <v>0</v>
      </c>
      <c r="F95" s="30">
        <v>0</v>
      </c>
      <c r="G95" s="30">
        <v>0</v>
      </c>
      <c r="H95" s="30">
        <v>0</v>
      </c>
      <c r="I95" s="30">
        <v>0</v>
      </c>
      <c r="J95" s="30">
        <v>0</v>
      </c>
      <c r="K95" s="30">
        <v>0</v>
      </c>
      <c r="L95" s="30">
        <v>0</v>
      </c>
      <c r="M95" s="30">
        <v>0</v>
      </c>
      <c r="N95" s="30">
        <v>0</v>
      </c>
      <c r="O95" s="30">
        <v>26.8421052631579</v>
      </c>
      <c r="P95" s="30">
        <v>69.1764705882353</v>
      </c>
      <c r="Q95" s="30">
        <v>26.969696969697</v>
      </c>
      <c r="R95" s="30">
        <v>69.125</v>
      </c>
      <c r="S95" s="30">
        <v>24.2727272727273</v>
      </c>
      <c r="T95" s="30">
        <v>63.8235294117647</v>
      </c>
      <c r="U95" s="30">
        <v>26.0869565217391</v>
      </c>
      <c r="V95" s="30">
        <v>67.2</v>
      </c>
      <c r="W95" s="30">
        <v>26.5</v>
      </c>
      <c r="X95" s="30">
        <v>64.5555555555555</v>
      </c>
      <c r="Y95" s="30">
        <v>27.0731707317073</v>
      </c>
      <c r="Z95" s="30">
        <v>65.8</v>
      </c>
      <c r="AA95" s="30">
        <v>26.64</v>
      </c>
      <c r="AB95" s="30">
        <v>59.5945945945946</v>
      </c>
      <c r="AC95" s="30">
        <v>26.4285714285714</v>
      </c>
      <c r="AD95" s="30">
        <v>58.6486486486487</v>
      </c>
      <c r="AE95" s="30">
        <v>24.4029850746269</v>
      </c>
      <c r="AF95" s="30">
        <v>47.0689655172414</v>
      </c>
      <c r="AG95" s="30">
        <v>11.3868613138686</v>
      </c>
      <c r="AH95" s="30">
        <v>0</v>
      </c>
    </row>
    <row r="96" ht="15" customHeight="1">
      <c r="A96" t="s" s="26">
        <f>'Multi_Prep'!A96</f>
        <v>1131</v>
      </c>
      <c r="B96" t="s" s="26">
        <f>'Multi_Prep'!B96</f>
        <v>1132</v>
      </c>
      <c r="C96" s="30">
        <v>0</v>
      </c>
      <c r="D96" s="30">
        <v>0</v>
      </c>
      <c r="E96" s="30">
        <v>0</v>
      </c>
      <c r="F96" s="30">
        <v>0</v>
      </c>
      <c r="G96" s="30">
        <v>0</v>
      </c>
      <c r="H96" s="30">
        <v>0</v>
      </c>
      <c r="I96" s="30">
        <v>0</v>
      </c>
      <c r="J96" s="30">
        <v>0</v>
      </c>
      <c r="K96" s="30">
        <v>0</v>
      </c>
      <c r="L96" s="30">
        <v>0</v>
      </c>
      <c r="M96" s="30">
        <v>0</v>
      </c>
      <c r="N96" s="30">
        <v>0</v>
      </c>
      <c r="O96" s="30">
        <v>18</v>
      </c>
      <c r="P96" s="30">
        <v>26.3529411764706</v>
      </c>
      <c r="Q96" s="30">
        <v>13.3333333333333</v>
      </c>
      <c r="R96" s="30">
        <v>13.125</v>
      </c>
      <c r="S96" s="30">
        <v>9.54545454545454</v>
      </c>
      <c r="T96" s="30">
        <v>11.6666666666667</v>
      </c>
      <c r="U96" s="30">
        <v>16.6956521739131</v>
      </c>
      <c r="V96" s="30">
        <v>23.8</v>
      </c>
      <c r="W96" s="30">
        <v>12.75</v>
      </c>
      <c r="X96" s="30">
        <v>12.4444444444445</v>
      </c>
      <c r="Y96" s="30">
        <v>2.4390243902439</v>
      </c>
      <c r="Z96" s="30">
        <v>0</v>
      </c>
      <c r="AA96" s="30">
        <v>3.36</v>
      </c>
      <c r="AB96" s="30">
        <v>0</v>
      </c>
      <c r="AC96" s="30">
        <v>2.14285714285714</v>
      </c>
      <c r="AD96" s="30">
        <v>0</v>
      </c>
      <c r="AE96" s="30">
        <v>4.25373134328357</v>
      </c>
      <c r="AF96" s="30">
        <v>0</v>
      </c>
      <c r="AG96" s="30">
        <v>8.97810218978103</v>
      </c>
      <c r="AH96" s="30">
        <v>0</v>
      </c>
    </row>
    <row r="97" ht="15" customHeight="1">
      <c r="A97" t="s" s="26">
        <f>'Multi_Prep'!A97</f>
        <v>1133</v>
      </c>
      <c r="B97" t="s" s="26">
        <f>'Multi_Prep'!B97</f>
        <v>1134</v>
      </c>
      <c r="C97" s="30">
        <v>0</v>
      </c>
      <c r="D97" s="30">
        <v>0</v>
      </c>
      <c r="E97" s="30">
        <v>0</v>
      </c>
      <c r="F97" s="30">
        <v>0</v>
      </c>
      <c r="G97" s="30">
        <v>0</v>
      </c>
      <c r="H97" s="30">
        <v>0</v>
      </c>
      <c r="I97" s="30">
        <v>0</v>
      </c>
      <c r="J97" s="30">
        <v>0</v>
      </c>
      <c r="K97" s="30">
        <v>0</v>
      </c>
      <c r="L97" s="30">
        <v>0</v>
      </c>
      <c r="M97" s="30">
        <v>0</v>
      </c>
      <c r="N97" s="30">
        <v>0</v>
      </c>
      <c r="O97" s="30">
        <v>13.2631578947369</v>
      </c>
      <c r="P97" s="30">
        <v>12.3529411764706</v>
      </c>
      <c r="Q97" s="30">
        <v>12.7272727272727</v>
      </c>
      <c r="R97" s="30">
        <v>15.75</v>
      </c>
      <c r="S97" s="30">
        <v>14.7272727272727</v>
      </c>
      <c r="T97" s="30">
        <v>24.7058823529412</v>
      </c>
      <c r="U97" s="30">
        <v>9.3913043478261</v>
      </c>
      <c r="V97" s="30">
        <v>7</v>
      </c>
      <c r="W97" s="30">
        <v>6.24999999999999</v>
      </c>
      <c r="X97" s="30">
        <v>0</v>
      </c>
      <c r="Y97" s="30">
        <v>4.39024390243902</v>
      </c>
      <c r="Z97" s="30">
        <v>0</v>
      </c>
      <c r="AA97" s="30">
        <v>7.2</v>
      </c>
      <c r="AB97" s="30">
        <v>0</v>
      </c>
      <c r="AC97" s="30">
        <v>9.285714285714301</v>
      </c>
      <c r="AD97" s="30">
        <v>0</v>
      </c>
      <c r="AE97" s="30">
        <v>11.1940298507463</v>
      </c>
      <c r="AF97" s="30">
        <v>0</v>
      </c>
      <c r="AG97" s="30">
        <v>15.985401459854</v>
      </c>
      <c r="AH97" s="30">
        <v>16.0240963855421</v>
      </c>
    </row>
    <row r="98" ht="15" customHeight="1">
      <c r="A98" t="s" s="26">
        <f>'Multi_Prep'!A98</f>
        <v>1135</v>
      </c>
      <c r="B98" t="s" s="26">
        <f>'Multi_Prep'!B98</f>
        <v>1136</v>
      </c>
      <c r="C98" s="30">
        <v>0</v>
      </c>
      <c r="D98" s="30">
        <v>0</v>
      </c>
      <c r="E98" s="30">
        <v>0</v>
      </c>
      <c r="F98" s="30">
        <v>0</v>
      </c>
      <c r="G98" s="30">
        <v>0</v>
      </c>
      <c r="H98" s="30">
        <v>0</v>
      </c>
      <c r="I98" s="30">
        <v>0</v>
      </c>
      <c r="J98" s="30">
        <v>0</v>
      </c>
      <c r="K98" s="30">
        <v>0</v>
      </c>
      <c r="L98" s="30">
        <v>0</v>
      </c>
      <c r="M98" s="30">
        <v>0</v>
      </c>
      <c r="N98" s="30">
        <v>0</v>
      </c>
      <c r="O98" s="30">
        <v>2.8421052631579</v>
      </c>
      <c r="P98" s="30">
        <v>0</v>
      </c>
      <c r="Q98" s="30">
        <v>2.42424242424242</v>
      </c>
      <c r="R98" s="30">
        <v>0</v>
      </c>
      <c r="S98" s="30">
        <v>1.63636363636364</v>
      </c>
      <c r="T98" s="30">
        <v>0</v>
      </c>
      <c r="U98" s="30">
        <v>2.86956521739131</v>
      </c>
      <c r="V98" s="30">
        <v>0</v>
      </c>
      <c r="W98" s="30">
        <v>14</v>
      </c>
      <c r="X98" s="30">
        <v>32.6666666666667</v>
      </c>
      <c r="Y98" s="30">
        <v>19.5121951219512</v>
      </c>
      <c r="Z98" s="30">
        <v>48.3</v>
      </c>
      <c r="AA98" s="30">
        <v>24</v>
      </c>
      <c r="AB98" s="30">
        <v>51.0810810810811</v>
      </c>
      <c r="AC98" s="30">
        <v>25.7142857142857</v>
      </c>
      <c r="AD98" s="30">
        <v>59.5945945945946</v>
      </c>
      <c r="AE98" s="30">
        <v>27.3134328358209</v>
      </c>
      <c r="AF98" s="30">
        <v>63.9655172413793</v>
      </c>
      <c r="AG98" s="30">
        <v>26.9343065693431</v>
      </c>
      <c r="AH98" s="30">
        <v>68.31325301204819</v>
      </c>
    </row>
    <row r="99" ht="15" customHeight="1">
      <c r="A99" t="s" s="26">
        <f>'Multi_Prep'!A99</f>
        <v>1137</v>
      </c>
      <c r="B99" t="s" s="26">
        <f>'Multi_Prep'!B99</f>
        <v>1138</v>
      </c>
      <c r="C99" s="30">
        <v>0</v>
      </c>
      <c r="D99" s="30">
        <v>0</v>
      </c>
      <c r="E99" s="30">
        <v>0</v>
      </c>
      <c r="F99" s="30">
        <v>0</v>
      </c>
      <c r="G99" s="30">
        <v>0</v>
      </c>
      <c r="H99" s="30">
        <v>0</v>
      </c>
      <c r="I99" s="30">
        <v>0</v>
      </c>
      <c r="J99" s="30">
        <v>0</v>
      </c>
      <c r="K99" s="30">
        <v>0</v>
      </c>
      <c r="L99" s="30">
        <v>0</v>
      </c>
      <c r="M99" s="30">
        <v>0</v>
      </c>
      <c r="N99" s="30">
        <v>0</v>
      </c>
      <c r="O99" s="30">
        <v>0</v>
      </c>
      <c r="P99" s="30">
        <v>0</v>
      </c>
      <c r="Q99" s="30">
        <v>26.3636363636364</v>
      </c>
      <c r="R99" s="30">
        <v>63</v>
      </c>
      <c r="S99" s="30">
        <v>26.4545454545455</v>
      </c>
      <c r="T99" s="30">
        <v>61.078431372549</v>
      </c>
      <c r="U99" s="30">
        <v>27.3913043478261</v>
      </c>
      <c r="V99" s="30">
        <v>69.3</v>
      </c>
      <c r="W99" s="30">
        <v>27.25</v>
      </c>
      <c r="X99" s="30">
        <v>63.7777777777778</v>
      </c>
      <c r="Y99" s="30">
        <v>24.390243902439</v>
      </c>
      <c r="Z99" s="30">
        <v>55.3</v>
      </c>
      <c r="AA99" s="30">
        <v>24.72</v>
      </c>
      <c r="AB99" s="30">
        <v>47.2972972972973</v>
      </c>
      <c r="AC99" s="30">
        <v>24.7619047619048</v>
      </c>
      <c r="AD99" s="30">
        <v>48.2432432432432</v>
      </c>
      <c r="AE99" s="30">
        <v>20.3731343283582</v>
      </c>
      <c r="AF99" s="30">
        <v>16.896551724138</v>
      </c>
      <c r="AG99" s="30">
        <v>17.0802919708029</v>
      </c>
      <c r="AH99" s="30">
        <v>25.3012048192771</v>
      </c>
    </row>
    <row r="100" ht="15" customHeight="1">
      <c r="A100" t="s" s="26">
        <f>'Multi_Prep'!A100</f>
        <v>1139</v>
      </c>
      <c r="B100" t="s" s="26">
        <f>'Multi_Prep'!B100</f>
        <v>1140</v>
      </c>
      <c r="C100" s="30">
        <v>0</v>
      </c>
      <c r="D100" s="30">
        <v>0</v>
      </c>
      <c r="E100" s="30">
        <v>0</v>
      </c>
      <c r="F100" s="30">
        <v>0</v>
      </c>
      <c r="G100" s="30">
        <v>0</v>
      </c>
      <c r="H100" s="30">
        <v>0</v>
      </c>
      <c r="I100" s="30">
        <v>0</v>
      </c>
      <c r="J100" s="30">
        <v>0</v>
      </c>
      <c r="K100" s="30">
        <v>0</v>
      </c>
      <c r="L100" s="30">
        <v>0</v>
      </c>
      <c r="M100" s="30">
        <v>0</v>
      </c>
      <c r="N100" s="30">
        <v>0</v>
      </c>
      <c r="O100" s="30">
        <v>0</v>
      </c>
      <c r="P100" s="30">
        <v>0</v>
      </c>
      <c r="Q100" s="30">
        <v>19.0909090909091</v>
      </c>
      <c r="R100" s="30">
        <v>54.25</v>
      </c>
      <c r="S100" s="30">
        <v>17.7272727272727</v>
      </c>
      <c r="T100" s="30">
        <v>55.5882352941177</v>
      </c>
      <c r="U100" s="30">
        <v>17.2173913043478</v>
      </c>
      <c r="V100" s="30">
        <v>49.7</v>
      </c>
      <c r="W100" s="30">
        <v>15.5</v>
      </c>
      <c r="X100" s="30">
        <v>41.2222222222222</v>
      </c>
      <c r="Y100" s="30">
        <v>17.8048780487805</v>
      </c>
      <c r="Z100" s="30">
        <v>47.6</v>
      </c>
      <c r="AA100" s="30">
        <v>18.48</v>
      </c>
      <c r="AB100" s="30">
        <v>30.2702702702702</v>
      </c>
      <c r="AC100" s="30">
        <v>17.3809523809524</v>
      </c>
      <c r="AD100" s="30">
        <v>26.4864864864865</v>
      </c>
      <c r="AE100" s="30">
        <v>16.5671641791045</v>
      </c>
      <c r="AF100" s="30">
        <v>0</v>
      </c>
      <c r="AG100" s="30">
        <v>4.59854014598541</v>
      </c>
      <c r="AH100" s="30">
        <v>0</v>
      </c>
    </row>
    <row r="101" ht="15" customHeight="1">
      <c r="A101" t="s" s="26">
        <f>'Multi_Prep'!A101</f>
        <v>1141</v>
      </c>
      <c r="B101" t="s" s="26">
        <f>'Multi_Prep'!B101</f>
        <v>1142</v>
      </c>
      <c r="C101" s="30">
        <v>0</v>
      </c>
      <c r="D101" s="30">
        <v>0</v>
      </c>
      <c r="E101" s="30">
        <v>0</v>
      </c>
      <c r="F101" s="30">
        <v>0</v>
      </c>
      <c r="G101" s="30">
        <v>0</v>
      </c>
      <c r="H101" s="30">
        <v>0</v>
      </c>
      <c r="I101" s="30">
        <v>0</v>
      </c>
      <c r="J101" s="30">
        <v>0</v>
      </c>
      <c r="K101" s="30">
        <v>0</v>
      </c>
      <c r="L101" s="30">
        <v>0</v>
      </c>
      <c r="M101" s="30">
        <v>0</v>
      </c>
      <c r="N101" s="30">
        <v>0</v>
      </c>
      <c r="O101" s="30">
        <v>0</v>
      </c>
      <c r="P101" s="30">
        <v>0</v>
      </c>
      <c r="Q101" s="30">
        <v>15.4545454545455</v>
      </c>
      <c r="R101" s="30">
        <v>35.875</v>
      </c>
      <c r="S101" s="30">
        <v>18.5454545454545</v>
      </c>
      <c r="T101" s="30">
        <v>62.4509803921569</v>
      </c>
      <c r="U101" s="30">
        <v>19.5652173913043</v>
      </c>
      <c r="V101" s="30">
        <v>61.6</v>
      </c>
      <c r="W101" s="30">
        <v>22.25</v>
      </c>
      <c r="X101" s="30">
        <v>62.2222222222222</v>
      </c>
      <c r="Y101" s="30">
        <v>23.1707317073171</v>
      </c>
      <c r="Z101" s="30">
        <v>66.5</v>
      </c>
      <c r="AA101" s="30">
        <v>25.44</v>
      </c>
      <c r="AB101" s="30">
        <v>66.2162162162162</v>
      </c>
      <c r="AC101" s="30">
        <v>25.4761904761905</v>
      </c>
      <c r="AD101" s="30">
        <v>65.2702702702702</v>
      </c>
      <c r="AE101" s="30">
        <v>25.5223880597015</v>
      </c>
      <c r="AF101" s="30">
        <v>65.1724137931035</v>
      </c>
      <c r="AG101" s="30">
        <v>20.5839416058394</v>
      </c>
      <c r="AH101" s="30">
        <v>52.289156626506</v>
      </c>
    </row>
    <row r="102" ht="15" customHeight="1">
      <c r="A102" t="s" s="26">
        <f>'Multi_Prep'!A102</f>
        <v>1143</v>
      </c>
      <c r="B102" t="s" s="26">
        <f>'Multi_Prep'!B102</f>
        <v>1144</v>
      </c>
      <c r="C102" s="30">
        <v>0</v>
      </c>
      <c r="D102" s="30">
        <v>0</v>
      </c>
      <c r="E102" s="30">
        <v>0</v>
      </c>
      <c r="F102" s="30">
        <v>0</v>
      </c>
      <c r="G102" s="30">
        <v>0</v>
      </c>
      <c r="H102" s="30">
        <v>0</v>
      </c>
      <c r="I102" s="30">
        <v>0</v>
      </c>
      <c r="J102" s="30">
        <v>0</v>
      </c>
      <c r="K102" s="30">
        <v>0</v>
      </c>
      <c r="L102" s="30">
        <v>0</v>
      </c>
      <c r="M102" s="30">
        <v>0</v>
      </c>
      <c r="N102" s="30">
        <v>0</v>
      </c>
      <c r="O102" s="30">
        <v>0</v>
      </c>
      <c r="P102" s="30">
        <v>0</v>
      </c>
      <c r="Q102" s="30">
        <v>4.24242424242423</v>
      </c>
      <c r="R102" s="30">
        <v>0</v>
      </c>
      <c r="S102" s="30">
        <v>5.18181818181819</v>
      </c>
      <c r="T102" s="30">
        <v>4.11764705882353</v>
      </c>
      <c r="U102" s="30">
        <v>4.43478260869566</v>
      </c>
      <c r="V102" s="30">
        <v>1.4</v>
      </c>
      <c r="W102" s="30">
        <v>3.24999999999999</v>
      </c>
      <c r="X102" s="30">
        <v>0</v>
      </c>
      <c r="Y102" s="30">
        <v>3.41463414634146</v>
      </c>
      <c r="Z102" s="30">
        <v>0</v>
      </c>
      <c r="AA102" s="30">
        <v>7.44</v>
      </c>
      <c r="AB102" s="30">
        <v>0</v>
      </c>
      <c r="AC102" s="30">
        <v>5.47619047619049</v>
      </c>
      <c r="AD102" s="30">
        <v>0</v>
      </c>
      <c r="AE102" s="30">
        <v>6.71641791044775</v>
      </c>
      <c r="AF102" s="30">
        <v>0</v>
      </c>
      <c r="AG102" s="30">
        <v>9.854014598540161</v>
      </c>
      <c r="AH102" s="30">
        <v>0</v>
      </c>
    </row>
    <row r="103" ht="15" customHeight="1">
      <c r="A103" t="s" s="26">
        <f>'Multi_Prep'!A103</f>
        <v>1145</v>
      </c>
      <c r="B103" t="s" s="26">
        <f>'Multi_Prep'!B103</f>
        <v>1146</v>
      </c>
      <c r="C103" s="30">
        <v>0</v>
      </c>
      <c r="D103" s="30">
        <v>0</v>
      </c>
      <c r="E103" s="30">
        <v>0</v>
      </c>
      <c r="F103" s="30">
        <v>0</v>
      </c>
      <c r="G103" s="30">
        <v>0</v>
      </c>
      <c r="H103" s="30">
        <v>0</v>
      </c>
      <c r="I103" s="30">
        <v>0</v>
      </c>
      <c r="J103" s="30">
        <v>0</v>
      </c>
      <c r="K103" s="30">
        <v>0</v>
      </c>
      <c r="L103" s="30">
        <v>0</v>
      </c>
      <c r="M103" s="30">
        <v>0</v>
      </c>
      <c r="N103" s="30">
        <v>0</v>
      </c>
      <c r="O103" s="30">
        <v>0</v>
      </c>
      <c r="P103" s="30">
        <v>0</v>
      </c>
      <c r="Q103" s="30">
        <v>0</v>
      </c>
      <c r="R103" s="30">
        <v>0</v>
      </c>
      <c r="S103" s="30">
        <v>27.8181818181818</v>
      </c>
      <c r="T103" s="30">
        <v>65.88235294117651</v>
      </c>
      <c r="U103" s="30">
        <v>28.1739130434783</v>
      </c>
      <c r="V103" s="30">
        <v>63.7</v>
      </c>
      <c r="W103" s="30">
        <v>27.75</v>
      </c>
      <c r="X103" s="30">
        <v>47.4444444444445</v>
      </c>
      <c r="Y103" s="30">
        <v>23.9024390243903</v>
      </c>
      <c r="Z103" s="30">
        <v>39.2</v>
      </c>
      <c r="AA103" s="30">
        <v>17.52</v>
      </c>
      <c r="AB103" s="30">
        <v>15.1351351351351</v>
      </c>
      <c r="AC103" s="30">
        <v>17.1428571428571</v>
      </c>
      <c r="AD103" s="30">
        <v>12.2972972972973</v>
      </c>
      <c r="AE103" s="30">
        <v>6.9402985074627</v>
      </c>
      <c r="AF103" s="30">
        <v>0</v>
      </c>
      <c r="AG103" s="30">
        <v>14.2335766423358</v>
      </c>
      <c r="AH103" s="30">
        <v>7.59036144578313</v>
      </c>
    </row>
    <row r="104" ht="15" customHeight="1">
      <c r="A104" t="s" s="26">
        <f>'Multi_Prep'!A104</f>
        <v>1147</v>
      </c>
      <c r="B104" t="s" s="26">
        <f>'Multi_Prep'!B104</f>
        <v>1148</v>
      </c>
      <c r="C104" s="30">
        <v>0</v>
      </c>
      <c r="D104" s="30">
        <v>0</v>
      </c>
      <c r="E104" s="30">
        <v>0</v>
      </c>
      <c r="F104" s="30">
        <v>0</v>
      </c>
      <c r="G104" s="30">
        <v>0</v>
      </c>
      <c r="H104" s="30">
        <v>0</v>
      </c>
      <c r="I104" s="30">
        <v>0</v>
      </c>
      <c r="J104" s="30">
        <v>0</v>
      </c>
      <c r="K104" s="30">
        <v>0</v>
      </c>
      <c r="L104" s="30">
        <v>0</v>
      </c>
      <c r="M104" s="30">
        <v>0</v>
      </c>
      <c r="N104" s="30">
        <v>0</v>
      </c>
      <c r="O104" s="30">
        <v>0</v>
      </c>
      <c r="P104" s="30">
        <v>0</v>
      </c>
      <c r="Q104" s="30">
        <v>0</v>
      </c>
      <c r="R104" s="30">
        <v>0</v>
      </c>
      <c r="S104" s="30">
        <v>24.8181818181818</v>
      </c>
      <c r="T104" s="30">
        <v>64.5098039215686</v>
      </c>
      <c r="U104" s="30">
        <v>25.0434782608696</v>
      </c>
      <c r="V104" s="30">
        <v>64.40000000000001</v>
      </c>
      <c r="W104" s="30">
        <v>28</v>
      </c>
      <c r="X104" s="30">
        <v>69.2222222222222</v>
      </c>
      <c r="Y104" s="30">
        <v>27.8048780487805</v>
      </c>
      <c r="Z104" s="30">
        <v>67.90000000000001</v>
      </c>
      <c r="AA104" s="30">
        <v>27.6</v>
      </c>
      <c r="AB104" s="30">
        <v>65.2702702702702</v>
      </c>
      <c r="AC104" s="30">
        <v>28.3333333333333</v>
      </c>
      <c r="AD104" s="30">
        <v>69.05405405405401</v>
      </c>
      <c r="AE104" s="30">
        <v>28.6567164179105</v>
      </c>
      <c r="AF104" s="30">
        <v>67.5862068965517</v>
      </c>
      <c r="AG104" s="30">
        <v>27.5912408759124</v>
      </c>
      <c r="AH104" s="30">
        <v>69.1566265060241</v>
      </c>
    </row>
    <row r="105" ht="15" customHeight="1">
      <c r="A105" t="s" s="26">
        <f>'Multi_Prep'!A105</f>
        <v>1149</v>
      </c>
      <c r="B105" t="s" s="26">
        <f>'Multi_Prep'!B105</f>
        <v>1150</v>
      </c>
      <c r="C105" s="30">
        <v>0</v>
      </c>
      <c r="D105" s="30">
        <v>0</v>
      </c>
      <c r="E105" s="30">
        <v>0</v>
      </c>
      <c r="F105" s="30">
        <v>0</v>
      </c>
      <c r="G105" s="30">
        <v>0</v>
      </c>
      <c r="H105" s="30">
        <v>0</v>
      </c>
      <c r="I105" s="30">
        <v>0</v>
      </c>
      <c r="J105" s="30">
        <v>0</v>
      </c>
      <c r="K105" s="30">
        <v>0</v>
      </c>
      <c r="L105" s="30">
        <v>0</v>
      </c>
      <c r="M105" s="30">
        <v>0</v>
      </c>
      <c r="N105" s="30">
        <v>0</v>
      </c>
      <c r="O105" s="30">
        <v>0</v>
      </c>
      <c r="P105" s="30">
        <v>0</v>
      </c>
      <c r="Q105" s="30">
        <v>0</v>
      </c>
      <c r="R105" s="30">
        <v>0</v>
      </c>
      <c r="S105" s="30">
        <v>21.5454545454545</v>
      </c>
      <c r="T105" s="30">
        <v>56.2745098039216</v>
      </c>
      <c r="U105" s="30">
        <v>25.5652173913043</v>
      </c>
      <c r="V105" s="30">
        <v>66.5</v>
      </c>
      <c r="W105" s="30">
        <v>26.75</v>
      </c>
      <c r="X105" s="30">
        <v>66.8888888888889</v>
      </c>
      <c r="Y105" s="30">
        <v>26.0975609756098</v>
      </c>
      <c r="Z105" s="30">
        <v>64.40000000000001</v>
      </c>
      <c r="AA105" s="30">
        <v>26.88</v>
      </c>
      <c r="AB105" s="30">
        <v>62.4324324324324</v>
      </c>
      <c r="AC105" s="30">
        <v>26.6666666666667</v>
      </c>
      <c r="AD105" s="30">
        <v>62.4324324324324</v>
      </c>
      <c r="AE105" s="30">
        <v>27.089552238806</v>
      </c>
      <c r="AF105" s="30">
        <v>61.551724137931</v>
      </c>
      <c r="AG105" s="30">
        <v>24.0875912408759</v>
      </c>
      <c r="AH105" s="30">
        <v>53.9759036144579</v>
      </c>
    </row>
    <row r="106" ht="15" customHeight="1">
      <c r="A106" t="s" s="26">
        <f>'Multi_Prep'!A106</f>
        <v>1151</v>
      </c>
      <c r="B106" t="s" s="26">
        <f>'Multi_Prep'!B106</f>
        <v>1152</v>
      </c>
      <c r="C106" s="30">
        <v>0</v>
      </c>
      <c r="D106" s="30">
        <v>0</v>
      </c>
      <c r="E106" s="30">
        <v>0</v>
      </c>
      <c r="F106" s="30">
        <v>0</v>
      </c>
      <c r="G106" s="30">
        <v>0</v>
      </c>
      <c r="H106" s="30">
        <v>0</v>
      </c>
      <c r="I106" s="30">
        <v>0</v>
      </c>
      <c r="J106" s="30">
        <v>0</v>
      </c>
      <c r="K106" s="30">
        <v>0</v>
      </c>
      <c r="L106" s="30">
        <v>0</v>
      </c>
      <c r="M106" s="30">
        <v>0</v>
      </c>
      <c r="N106" s="30">
        <v>0</v>
      </c>
      <c r="O106" s="30">
        <v>0</v>
      </c>
      <c r="P106" s="30">
        <v>0</v>
      </c>
      <c r="Q106" s="30">
        <v>0</v>
      </c>
      <c r="R106" s="30">
        <v>0</v>
      </c>
      <c r="S106" s="30">
        <v>21</v>
      </c>
      <c r="T106" s="30">
        <v>48.0392156862745</v>
      </c>
      <c r="U106" s="30">
        <v>25.304347826087</v>
      </c>
      <c r="V106" s="30">
        <v>59.5</v>
      </c>
      <c r="W106" s="30">
        <v>24.25</v>
      </c>
      <c r="X106" s="30">
        <v>49</v>
      </c>
      <c r="Y106" s="30">
        <v>27.3170731707317</v>
      </c>
      <c r="Z106" s="30">
        <v>60.9</v>
      </c>
      <c r="AA106" s="30">
        <v>28.08</v>
      </c>
      <c r="AB106" s="30">
        <v>58.6486486486487</v>
      </c>
      <c r="AC106" s="30">
        <v>26.9047619047619</v>
      </c>
      <c r="AD106" s="30">
        <v>55.8108108108108</v>
      </c>
      <c r="AE106" s="30">
        <v>25.2985074626866</v>
      </c>
      <c r="AF106" s="30">
        <v>41.0344827586207</v>
      </c>
      <c r="AG106" s="30">
        <v>21.021897810219</v>
      </c>
      <c r="AH106" s="30">
        <v>26.144578313253</v>
      </c>
    </row>
    <row r="107" ht="15" customHeight="1">
      <c r="A107" t="s" s="26">
        <f>'Multi_Prep'!A107</f>
        <v>1153</v>
      </c>
      <c r="B107" t="s" s="26">
        <f>'Multi_Prep'!B107</f>
        <v>1154</v>
      </c>
      <c r="C107" s="30">
        <v>0</v>
      </c>
      <c r="D107" s="30">
        <v>0</v>
      </c>
      <c r="E107" s="30">
        <v>0</v>
      </c>
      <c r="F107" s="30">
        <v>0</v>
      </c>
      <c r="G107" s="30">
        <v>0</v>
      </c>
      <c r="H107" s="30">
        <v>0</v>
      </c>
      <c r="I107" s="30">
        <v>0</v>
      </c>
      <c r="J107" s="30">
        <v>0</v>
      </c>
      <c r="K107" s="30">
        <v>0</v>
      </c>
      <c r="L107" s="30">
        <v>0</v>
      </c>
      <c r="M107" s="30">
        <v>0</v>
      </c>
      <c r="N107" s="30">
        <v>0</v>
      </c>
      <c r="O107" s="30">
        <v>0</v>
      </c>
      <c r="P107" s="30">
        <v>0</v>
      </c>
      <c r="Q107" s="30">
        <v>0</v>
      </c>
      <c r="R107" s="30">
        <v>0</v>
      </c>
      <c r="S107" s="30">
        <v>20.7272727272727</v>
      </c>
      <c r="T107" s="30">
        <v>52.156862745098</v>
      </c>
      <c r="U107" s="30">
        <v>22.9565217391304</v>
      </c>
      <c r="V107" s="30">
        <v>56.7</v>
      </c>
      <c r="W107" s="30">
        <v>23.25</v>
      </c>
      <c r="X107" s="30">
        <v>54.4444444444445</v>
      </c>
      <c r="Y107" s="30">
        <v>24.6341463414634</v>
      </c>
      <c r="Z107" s="30">
        <v>58.8</v>
      </c>
      <c r="AA107" s="30">
        <v>25.92</v>
      </c>
      <c r="AB107" s="30">
        <v>55.8108108108108</v>
      </c>
      <c r="AC107" s="30">
        <v>25.2380952380952</v>
      </c>
      <c r="AD107" s="30">
        <v>52.027027027027</v>
      </c>
      <c r="AE107" s="30">
        <v>26.1940298507463</v>
      </c>
      <c r="AF107" s="30">
        <v>53.103448275862</v>
      </c>
      <c r="AG107" s="30">
        <v>25.1824817518248</v>
      </c>
      <c r="AH107" s="30">
        <v>61.566265060241</v>
      </c>
    </row>
    <row r="108" ht="15" customHeight="1">
      <c r="A108" t="s" s="26">
        <f>'Multi_Prep'!A108</f>
        <v>1155</v>
      </c>
      <c r="B108" t="s" s="26">
        <f>'Multi_Prep'!B108</f>
        <v>1156</v>
      </c>
      <c r="C108" s="30">
        <v>0</v>
      </c>
      <c r="D108" s="30">
        <v>0</v>
      </c>
      <c r="E108" s="30">
        <v>0</v>
      </c>
      <c r="F108" s="30">
        <v>0</v>
      </c>
      <c r="G108" s="30">
        <v>0</v>
      </c>
      <c r="H108" s="30">
        <v>0</v>
      </c>
      <c r="I108" s="30">
        <v>0</v>
      </c>
      <c r="J108" s="30">
        <v>0</v>
      </c>
      <c r="K108" s="30">
        <v>0</v>
      </c>
      <c r="L108" s="30">
        <v>0</v>
      </c>
      <c r="M108" s="30">
        <v>0</v>
      </c>
      <c r="N108" s="30">
        <v>0</v>
      </c>
      <c r="O108" s="30">
        <v>0</v>
      </c>
      <c r="P108" s="30">
        <v>0</v>
      </c>
      <c r="Q108" s="30">
        <v>0</v>
      </c>
      <c r="R108" s="30">
        <v>0</v>
      </c>
      <c r="S108" s="30">
        <v>19.6363636363637</v>
      </c>
      <c r="T108" s="30">
        <v>15.0980392156863</v>
      </c>
      <c r="U108" s="30">
        <v>19.8260869565217</v>
      </c>
      <c r="V108" s="30">
        <v>16.8</v>
      </c>
      <c r="W108" s="30">
        <v>6.75</v>
      </c>
      <c r="X108" s="30">
        <v>0</v>
      </c>
      <c r="Y108" s="30">
        <v>5.36585365853658</v>
      </c>
      <c r="Z108" s="30">
        <v>0</v>
      </c>
      <c r="AA108" s="30">
        <v>4.08</v>
      </c>
      <c r="AB108" s="30">
        <v>0</v>
      </c>
      <c r="AC108" s="30">
        <v>2.61904761904762</v>
      </c>
      <c r="AD108" s="30">
        <v>0</v>
      </c>
      <c r="AE108" s="30">
        <v>2.6865671641791</v>
      </c>
      <c r="AF108" s="30">
        <v>0</v>
      </c>
      <c r="AG108" s="30">
        <v>12.4817518248175</v>
      </c>
      <c r="AH108" s="30">
        <v>2.53012048192771</v>
      </c>
    </row>
    <row r="109" ht="15" customHeight="1">
      <c r="A109" t="s" s="26">
        <f>'Multi_Prep'!A109</f>
        <v>1157</v>
      </c>
      <c r="B109" t="s" s="26">
        <f>'Multi_Prep'!B109</f>
        <v>1158</v>
      </c>
      <c r="C109" s="30">
        <v>0</v>
      </c>
      <c r="D109" s="30">
        <v>0</v>
      </c>
      <c r="E109" s="30">
        <v>0</v>
      </c>
      <c r="F109" s="30">
        <v>0</v>
      </c>
      <c r="G109" s="30">
        <v>0</v>
      </c>
      <c r="H109" s="30">
        <v>0</v>
      </c>
      <c r="I109" s="30">
        <v>0</v>
      </c>
      <c r="J109" s="30">
        <v>0</v>
      </c>
      <c r="K109" s="30">
        <v>0</v>
      </c>
      <c r="L109" s="30">
        <v>0</v>
      </c>
      <c r="M109" s="30">
        <v>0</v>
      </c>
      <c r="N109" s="30">
        <v>0</v>
      </c>
      <c r="O109" s="30">
        <v>0</v>
      </c>
      <c r="P109" s="30">
        <v>0</v>
      </c>
      <c r="Q109" s="30">
        <v>0</v>
      </c>
      <c r="R109" s="30">
        <v>0</v>
      </c>
      <c r="S109" s="30">
        <v>16.0909090909091</v>
      </c>
      <c r="T109" s="30">
        <v>38.4313725490196</v>
      </c>
      <c r="U109" s="30">
        <v>19.0434782608696</v>
      </c>
      <c r="V109" s="30">
        <v>47.6</v>
      </c>
      <c r="W109" s="30">
        <v>17.25</v>
      </c>
      <c r="X109" s="30">
        <v>40.4444444444445</v>
      </c>
      <c r="Y109" s="30">
        <v>18.7804878048781</v>
      </c>
      <c r="Z109" s="30">
        <v>41.3</v>
      </c>
      <c r="AA109" s="30">
        <v>20.16</v>
      </c>
      <c r="AB109" s="30">
        <v>35</v>
      </c>
      <c r="AC109" s="30">
        <v>20</v>
      </c>
      <c r="AD109" s="30">
        <v>35</v>
      </c>
      <c r="AE109" s="30">
        <v>18.8059701492537</v>
      </c>
      <c r="AF109" s="30">
        <v>12.0689655172414</v>
      </c>
      <c r="AG109" s="30">
        <v>19.9270072992701</v>
      </c>
      <c r="AH109" s="30">
        <v>43.0120481927711</v>
      </c>
    </row>
    <row r="110" ht="15" customHeight="1">
      <c r="A110" t="s" s="26">
        <f>'Multi_Prep'!A110</f>
        <v>1159</v>
      </c>
      <c r="B110" t="s" s="26">
        <f>'Multi_Prep'!B110</f>
        <v>1160</v>
      </c>
      <c r="C110" s="30">
        <v>0</v>
      </c>
      <c r="D110" s="30">
        <v>0</v>
      </c>
      <c r="E110" s="30">
        <v>0</v>
      </c>
      <c r="F110" s="30">
        <v>0</v>
      </c>
      <c r="G110" s="30">
        <v>0</v>
      </c>
      <c r="H110" s="30">
        <v>0</v>
      </c>
      <c r="I110" s="30">
        <v>0</v>
      </c>
      <c r="J110" s="30">
        <v>0</v>
      </c>
      <c r="K110" s="30">
        <v>0</v>
      </c>
      <c r="L110" s="30">
        <v>0</v>
      </c>
      <c r="M110" s="30">
        <v>0</v>
      </c>
      <c r="N110" s="30">
        <v>0</v>
      </c>
      <c r="O110" s="30">
        <v>0</v>
      </c>
      <c r="P110" s="30">
        <v>0</v>
      </c>
      <c r="Q110" s="30">
        <v>0</v>
      </c>
      <c r="R110" s="30">
        <v>0</v>
      </c>
      <c r="S110" s="30">
        <v>12.2727272727273</v>
      </c>
      <c r="T110" s="30">
        <v>8.23529411764703</v>
      </c>
      <c r="U110" s="30">
        <v>18.7826086956522</v>
      </c>
      <c r="V110" s="30">
        <v>18.2</v>
      </c>
      <c r="W110" s="30">
        <v>23.75</v>
      </c>
      <c r="X110" s="30">
        <v>28.7777777777778</v>
      </c>
      <c r="Y110" s="30">
        <v>25.3658536585366</v>
      </c>
      <c r="Z110" s="30">
        <v>37.1</v>
      </c>
      <c r="AA110" s="30">
        <v>28.8</v>
      </c>
      <c r="AB110" s="30">
        <v>45.4054054054054</v>
      </c>
      <c r="AC110" s="30">
        <v>28.5714285714286</v>
      </c>
      <c r="AD110" s="30">
        <v>42.5675675675676</v>
      </c>
      <c r="AE110" s="30">
        <v>26.6417910447761</v>
      </c>
      <c r="AF110" s="30">
        <v>32.5862068965517</v>
      </c>
      <c r="AG110" s="30">
        <v>29.5620437956205</v>
      </c>
      <c r="AH110" s="30">
        <v>66.6265060240964</v>
      </c>
    </row>
    <row r="111" ht="15" customHeight="1">
      <c r="A111" t="s" s="26">
        <f>'Multi_Prep'!A111</f>
        <v>1161</v>
      </c>
      <c r="B111" t="s" s="26">
        <f>'Multi_Prep'!B111</f>
        <v>1162</v>
      </c>
      <c r="C111" s="30">
        <v>0</v>
      </c>
      <c r="D111" s="30">
        <v>0</v>
      </c>
      <c r="E111" s="30">
        <v>0</v>
      </c>
      <c r="F111" s="30">
        <v>0</v>
      </c>
      <c r="G111" s="30">
        <v>0</v>
      </c>
      <c r="H111" s="30">
        <v>0</v>
      </c>
      <c r="I111" s="30">
        <v>0</v>
      </c>
      <c r="J111" s="30">
        <v>0</v>
      </c>
      <c r="K111" s="30">
        <v>0</v>
      </c>
      <c r="L111" s="30">
        <v>0</v>
      </c>
      <c r="M111" s="30">
        <v>0</v>
      </c>
      <c r="N111" s="30">
        <v>0</v>
      </c>
      <c r="O111" s="30">
        <v>0</v>
      </c>
      <c r="P111" s="30">
        <v>0</v>
      </c>
      <c r="Q111" s="30">
        <v>0</v>
      </c>
      <c r="R111" s="30">
        <v>0</v>
      </c>
      <c r="S111" s="30">
        <v>12</v>
      </c>
      <c r="T111" s="30">
        <v>23.3333333333333</v>
      </c>
      <c r="U111" s="30">
        <v>8.347826086956511</v>
      </c>
      <c r="V111" s="30">
        <v>9.1</v>
      </c>
      <c r="W111" s="30">
        <v>3.50000000000001</v>
      </c>
      <c r="X111" s="30">
        <v>0</v>
      </c>
      <c r="Y111" s="30">
        <v>5.85365853658536</v>
      </c>
      <c r="Z111" s="30">
        <v>0.7</v>
      </c>
      <c r="AA111" s="30">
        <v>6.48</v>
      </c>
      <c r="AB111" s="30">
        <v>0</v>
      </c>
      <c r="AC111" s="30">
        <v>6.9047619047619</v>
      </c>
      <c r="AD111" s="30">
        <v>0</v>
      </c>
      <c r="AE111" s="30">
        <v>8.73134328358209</v>
      </c>
      <c r="AF111" s="30">
        <v>0</v>
      </c>
      <c r="AG111" s="30">
        <v>11.8248175182482</v>
      </c>
      <c r="AH111" s="30">
        <v>0</v>
      </c>
    </row>
    <row r="112" ht="15" customHeight="1">
      <c r="A112" t="s" s="26">
        <f>'Multi_Prep'!A112</f>
        <v>1163</v>
      </c>
      <c r="B112" t="s" s="26">
        <f>'Multi_Prep'!B112</f>
        <v>1164</v>
      </c>
      <c r="C112" s="30">
        <v>0</v>
      </c>
      <c r="D112" s="30">
        <v>0</v>
      </c>
      <c r="E112" s="30">
        <v>0</v>
      </c>
      <c r="F112" s="30">
        <v>0</v>
      </c>
      <c r="G112" s="30">
        <v>0</v>
      </c>
      <c r="H112" s="30">
        <v>0</v>
      </c>
      <c r="I112" s="30">
        <v>0</v>
      </c>
      <c r="J112" s="30">
        <v>0</v>
      </c>
      <c r="K112" s="30">
        <v>0</v>
      </c>
      <c r="L112" s="30">
        <v>0</v>
      </c>
      <c r="M112" s="30">
        <v>0</v>
      </c>
      <c r="N112" s="30">
        <v>0</v>
      </c>
      <c r="O112" s="30">
        <v>0</v>
      </c>
      <c r="P112" s="30">
        <v>0</v>
      </c>
      <c r="Q112" s="30">
        <v>0</v>
      </c>
      <c r="R112" s="30">
        <v>0</v>
      </c>
      <c r="S112" s="30">
        <v>8.72727272727273</v>
      </c>
      <c r="T112" s="30">
        <v>28.8235294117647</v>
      </c>
      <c r="U112" s="30">
        <v>6.52173913043478</v>
      </c>
      <c r="V112" s="30">
        <v>13.3</v>
      </c>
      <c r="W112" s="30">
        <v>9.999999999999989</v>
      </c>
      <c r="X112" s="30">
        <v>10.8888888888889</v>
      </c>
      <c r="Y112" s="30">
        <v>9.26829268292682</v>
      </c>
      <c r="Z112" s="30">
        <v>16.1</v>
      </c>
      <c r="AA112" s="30">
        <v>12.48</v>
      </c>
      <c r="AB112" s="30">
        <v>0.9459459459459451</v>
      </c>
      <c r="AC112" s="30">
        <v>13.0952380952381</v>
      </c>
      <c r="AD112" s="30">
        <v>2.83783783783784</v>
      </c>
      <c r="AE112" s="30">
        <v>13.8805970149254</v>
      </c>
      <c r="AF112" s="30">
        <v>0</v>
      </c>
      <c r="AG112" s="30">
        <v>13.5766423357664</v>
      </c>
      <c r="AH112" s="30">
        <v>17.710843373494</v>
      </c>
    </row>
    <row r="113" ht="15" customHeight="1">
      <c r="A113" t="s" s="26">
        <f>'Multi_Prep'!A113</f>
        <v>1165</v>
      </c>
      <c r="B113" t="s" s="26">
        <f>'Multi_Prep'!B113</f>
        <v>1166</v>
      </c>
      <c r="C113" s="30">
        <v>0</v>
      </c>
      <c r="D113" s="30">
        <v>0</v>
      </c>
      <c r="E113" s="30">
        <v>0</v>
      </c>
      <c r="F113" s="30">
        <v>0</v>
      </c>
      <c r="G113" s="30">
        <v>0</v>
      </c>
      <c r="H113" s="30">
        <v>0</v>
      </c>
      <c r="I113" s="30">
        <v>0</v>
      </c>
      <c r="J113" s="30">
        <v>0</v>
      </c>
      <c r="K113" s="30">
        <v>0</v>
      </c>
      <c r="L113" s="30">
        <v>0</v>
      </c>
      <c r="M113" s="30">
        <v>0</v>
      </c>
      <c r="N113" s="30">
        <v>0</v>
      </c>
      <c r="O113" s="30">
        <v>0</v>
      </c>
      <c r="P113" s="30">
        <v>0</v>
      </c>
      <c r="Q113" s="30">
        <v>0</v>
      </c>
      <c r="R113" s="30">
        <v>0</v>
      </c>
      <c r="S113" s="30">
        <v>4.36363636363635</v>
      </c>
      <c r="T113" s="30">
        <v>4.80392156862745</v>
      </c>
      <c r="U113" s="30">
        <v>1.82608695652174</v>
      </c>
      <c r="V113" s="30">
        <v>0</v>
      </c>
      <c r="W113" s="30">
        <v>2.75</v>
      </c>
      <c r="X113" s="30">
        <v>0</v>
      </c>
      <c r="Y113" s="30">
        <v>4.8780487804878</v>
      </c>
      <c r="Z113" s="30">
        <v>0</v>
      </c>
      <c r="AA113" s="30">
        <v>6</v>
      </c>
      <c r="AB113" s="30">
        <v>0</v>
      </c>
      <c r="AC113" s="30">
        <v>6.42857142857142</v>
      </c>
      <c r="AD113" s="30">
        <v>0</v>
      </c>
      <c r="AE113" s="30">
        <v>8.50746268656717</v>
      </c>
      <c r="AF113" s="30">
        <v>0</v>
      </c>
      <c r="AG113" s="30">
        <v>10.7299270072993</v>
      </c>
      <c r="AH113" s="30">
        <v>0</v>
      </c>
    </row>
    <row r="114" ht="15" customHeight="1">
      <c r="A114" t="s" s="26">
        <f>'Multi_Prep'!A114</f>
        <v>1167</v>
      </c>
      <c r="B114" t="s" s="26">
        <f>'Multi_Prep'!B114</f>
        <v>1168</v>
      </c>
      <c r="C114" s="30">
        <v>0</v>
      </c>
      <c r="D114" s="30">
        <v>0</v>
      </c>
      <c r="E114" s="30">
        <v>0</v>
      </c>
      <c r="F114" s="30">
        <v>0</v>
      </c>
      <c r="G114" s="30">
        <v>0</v>
      </c>
      <c r="H114" s="30">
        <v>0</v>
      </c>
      <c r="I114" s="30">
        <v>0</v>
      </c>
      <c r="J114" s="30">
        <v>0</v>
      </c>
      <c r="K114" s="30">
        <v>0</v>
      </c>
      <c r="L114" s="30">
        <v>0</v>
      </c>
      <c r="M114" s="30">
        <v>0</v>
      </c>
      <c r="N114" s="30">
        <v>0</v>
      </c>
      <c r="O114" s="30">
        <v>0</v>
      </c>
      <c r="P114" s="30">
        <v>0</v>
      </c>
      <c r="Q114" s="30">
        <v>0</v>
      </c>
      <c r="R114" s="30">
        <v>0</v>
      </c>
      <c r="S114" s="30">
        <v>0</v>
      </c>
      <c r="T114" s="30">
        <v>0</v>
      </c>
      <c r="U114" s="30">
        <v>21.1304347826087</v>
      </c>
      <c r="V114" s="30">
        <v>58.8</v>
      </c>
      <c r="W114" s="30">
        <v>21.75</v>
      </c>
      <c r="X114" s="30">
        <v>56.7777777777778</v>
      </c>
      <c r="Y114" s="30">
        <v>19.0243902439025</v>
      </c>
      <c r="Z114" s="30">
        <v>46.2</v>
      </c>
      <c r="AA114" s="30">
        <v>11.28</v>
      </c>
      <c r="AB114" s="30">
        <v>0</v>
      </c>
      <c r="AC114" s="30">
        <v>6.66666666666666</v>
      </c>
      <c r="AD114" s="30">
        <v>0</v>
      </c>
      <c r="AE114" s="30">
        <v>10.0746268656716</v>
      </c>
      <c r="AF114" s="30">
        <v>0</v>
      </c>
      <c r="AG114" s="30">
        <v>7.66423357664235</v>
      </c>
      <c r="AH114" s="30">
        <v>0</v>
      </c>
    </row>
    <row r="115" ht="15" customHeight="1">
      <c r="A115" t="s" s="26">
        <f>'Multi_Prep'!A115</f>
        <v>1169</v>
      </c>
      <c r="B115" t="s" s="26">
        <f>'Multi_Prep'!B115</f>
        <v>1170</v>
      </c>
      <c r="C115" s="30">
        <v>0</v>
      </c>
      <c r="D115" s="30">
        <v>0</v>
      </c>
      <c r="E115" s="30">
        <v>0</v>
      </c>
      <c r="F115" s="30">
        <v>0</v>
      </c>
      <c r="G115" s="30">
        <v>0</v>
      </c>
      <c r="H115" s="30">
        <v>0</v>
      </c>
      <c r="I115" s="30">
        <v>0</v>
      </c>
      <c r="J115" s="30">
        <v>0</v>
      </c>
      <c r="K115" s="30">
        <v>0</v>
      </c>
      <c r="L115" s="30">
        <v>0</v>
      </c>
      <c r="M115" s="30">
        <v>0</v>
      </c>
      <c r="N115" s="30">
        <v>0</v>
      </c>
      <c r="O115" s="30">
        <v>0</v>
      </c>
      <c r="P115" s="30">
        <v>0</v>
      </c>
      <c r="Q115" s="30">
        <v>0</v>
      </c>
      <c r="R115" s="30">
        <v>0</v>
      </c>
      <c r="S115" s="30">
        <v>0</v>
      </c>
      <c r="T115" s="30">
        <v>0</v>
      </c>
      <c r="U115" s="30">
        <v>14.3478260869565</v>
      </c>
      <c r="V115" s="30">
        <v>34.3</v>
      </c>
      <c r="W115" s="30">
        <v>7.74999999999999</v>
      </c>
      <c r="X115" s="30">
        <v>0.777777777777777</v>
      </c>
      <c r="Y115" s="30">
        <v>8.048780487804869</v>
      </c>
      <c r="Z115" s="30">
        <v>10.5</v>
      </c>
      <c r="AA115" s="30">
        <v>14.64</v>
      </c>
      <c r="AB115" s="30">
        <v>16.0810810810811</v>
      </c>
      <c r="AC115" s="30">
        <v>13.8095238095238</v>
      </c>
      <c r="AD115" s="30">
        <v>8.513513513513541</v>
      </c>
      <c r="AE115" s="30">
        <v>12.9850746268657</v>
      </c>
      <c r="AF115" s="30">
        <v>0</v>
      </c>
      <c r="AG115" s="30">
        <v>8.102189781021901</v>
      </c>
      <c r="AH115" s="30">
        <v>0</v>
      </c>
    </row>
    <row r="116" ht="15" customHeight="1">
      <c r="A116" t="s" s="26">
        <f>'Multi_Prep'!A116</f>
        <v>1171</v>
      </c>
      <c r="B116" t="s" s="26">
        <f>'Multi_Prep'!B116</f>
        <v>1172</v>
      </c>
      <c r="C116" s="30">
        <v>0</v>
      </c>
      <c r="D116" s="30">
        <v>0</v>
      </c>
      <c r="E116" s="30">
        <v>0</v>
      </c>
      <c r="F116" s="30">
        <v>0</v>
      </c>
      <c r="G116" s="30">
        <v>0</v>
      </c>
      <c r="H116" s="30">
        <v>0</v>
      </c>
      <c r="I116" s="30">
        <v>0</v>
      </c>
      <c r="J116" s="30">
        <v>0</v>
      </c>
      <c r="K116" s="30">
        <v>0</v>
      </c>
      <c r="L116" s="30">
        <v>0</v>
      </c>
      <c r="M116" s="30">
        <v>0</v>
      </c>
      <c r="N116" s="30">
        <v>0</v>
      </c>
      <c r="O116" s="30">
        <v>0</v>
      </c>
      <c r="P116" s="30">
        <v>0</v>
      </c>
      <c r="Q116" s="30">
        <v>0</v>
      </c>
      <c r="R116" s="30">
        <v>0</v>
      </c>
      <c r="S116" s="30">
        <v>0</v>
      </c>
      <c r="T116" s="30">
        <v>0</v>
      </c>
      <c r="U116" s="30">
        <v>5.73913043478261</v>
      </c>
      <c r="V116" s="30">
        <v>2.8</v>
      </c>
      <c r="W116" s="30">
        <v>1.5</v>
      </c>
      <c r="X116" s="30">
        <v>0</v>
      </c>
      <c r="Y116" s="30">
        <v>1.70731707317073</v>
      </c>
      <c r="Z116" s="30">
        <v>0</v>
      </c>
      <c r="AA116" s="30">
        <v>0.48</v>
      </c>
      <c r="AB116" s="30">
        <v>0</v>
      </c>
      <c r="AC116" s="30">
        <v>0.714285714285714</v>
      </c>
      <c r="AD116" s="30">
        <v>0</v>
      </c>
      <c r="AE116" s="30">
        <v>0.6716417910447749</v>
      </c>
      <c r="AF116" s="30">
        <v>0</v>
      </c>
      <c r="AG116" s="30">
        <v>0.437956204379562</v>
      </c>
      <c r="AH116" s="30">
        <v>0</v>
      </c>
    </row>
    <row r="117" ht="15" customHeight="1">
      <c r="A117" t="s" s="26">
        <f>'Multi_Prep'!A117</f>
        <v>1173</v>
      </c>
      <c r="B117" t="s" s="26">
        <f>'Multi_Prep'!B117</f>
        <v>1174</v>
      </c>
      <c r="C117" s="30">
        <v>0</v>
      </c>
      <c r="D117" s="30">
        <v>0</v>
      </c>
      <c r="E117" s="30">
        <v>0</v>
      </c>
      <c r="F117" s="30">
        <v>0</v>
      </c>
      <c r="G117" s="30">
        <v>0</v>
      </c>
      <c r="H117" s="30">
        <v>0</v>
      </c>
      <c r="I117" s="30">
        <v>0</v>
      </c>
      <c r="J117" s="30">
        <v>0</v>
      </c>
      <c r="K117" s="30">
        <v>0</v>
      </c>
      <c r="L117" s="30">
        <v>0</v>
      </c>
      <c r="M117" s="30">
        <v>0</v>
      </c>
      <c r="N117" s="30">
        <v>0</v>
      </c>
      <c r="O117" s="30">
        <v>0</v>
      </c>
      <c r="P117" s="30">
        <v>0</v>
      </c>
      <c r="Q117" s="30">
        <v>0</v>
      </c>
      <c r="R117" s="30">
        <v>0</v>
      </c>
      <c r="S117" s="30">
        <v>0</v>
      </c>
      <c r="T117" s="30">
        <v>0</v>
      </c>
      <c r="U117" s="30">
        <v>3.13043478260871</v>
      </c>
      <c r="V117" s="30">
        <v>0</v>
      </c>
      <c r="W117" s="30">
        <v>2.5</v>
      </c>
      <c r="X117" s="30">
        <v>0</v>
      </c>
      <c r="Y117" s="30">
        <v>3.17073170731707</v>
      </c>
      <c r="Z117" s="30">
        <v>0</v>
      </c>
      <c r="AA117" s="30">
        <v>5.76</v>
      </c>
      <c r="AB117" s="30">
        <v>0</v>
      </c>
      <c r="AC117" s="30">
        <v>5.23809523809525</v>
      </c>
      <c r="AD117" s="30">
        <v>0</v>
      </c>
      <c r="AE117" s="30">
        <v>9.40298507462688</v>
      </c>
      <c r="AF117" s="30">
        <v>0</v>
      </c>
      <c r="AG117" s="30">
        <v>6.56934306569343</v>
      </c>
      <c r="AH117" s="30">
        <v>0</v>
      </c>
    </row>
    <row r="118" ht="15" customHeight="1">
      <c r="A118" t="s" s="26">
        <f>'Multi_Prep'!A118</f>
        <v>1175</v>
      </c>
      <c r="B118" t="s" s="26">
        <f>'Multi_Prep'!B118</f>
        <v>1176</v>
      </c>
      <c r="C118" s="30">
        <v>0</v>
      </c>
      <c r="D118" s="30">
        <v>0</v>
      </c>
      <c r="E118" s="30">
        <v>0</v>
      </c>
      <c r="F118" s="30">
        <v>0</v>
      </c>
      <c r="G118" s="30">
        <v>0</v>
      </c>
      <c r="H118" s="30">
        <v>0</v>
      </c>
      <c r="I118" s="30">
        <v>0</v>
      </c>
      <c r="J118" s="30">
        <v>0</v>
      </c>
      <c r="K118" s="30">
        <v>0</v>
      </c>
      <c r="L118" s="30">
        <v>0</v>
      </c>
      <c r="M118" s="30">
        <v>0</v>
      </c>
      <c r="N118" s="30">
        <v>0</v>
      </c>
      <c r="O118" s="30">
        <v>0</v>
      </c>
      <c r="P118" s="30">
        <v>0</v>
      </c>
      <c r="Q118" s="30">
        <v>0</v>
      </c>
      <c r="R118" s="30">
        <v>0</v>
      </c>
      <c r="S118" s="30">
        <v>0</v>
      </c>
      <c r="T118" s="30">
        <v>0</v>
      </c>
      <c r="U118" s="30">
        <v>2.60869565217391</v>
      </c>
      <c r="V118" s="30">
        <v>0</v>
      </c>
      <c r="W118" s="30">
        <v>1.25</v>
      </c>
      <c r="X118" s="30">
        <v>0</v>
      </c>
      <c r="Y118" s="30">
        <v>25.609756097561</v>
      </c>
      <c r="Z118" s="30">
        <v>13.3</v>
      </c>
      <c r="AA118" s="30">
        <v>1.2</v>
      </c>
      <c r="AB118" s="30">
        <v>0</v>
      </c>
      <c r="AC118" s="30">
        <v>1.19047619047619</v>
      </c>
      <c r="AD118" s="30">
        <v>0</v>
      </c>
      <c r="AE118" s="30">
        <v>1.34328358208955</v>
      </c>
      <c r="AF118" s="30">
        <v>0</v>
      </c>
      <c r="AG118" s="30">
        <v>0.656934306569343</v>
      </c>
      <c r="AH118" s="30">
        <v>0</v>
      </c>
    </row>
    <row r="119" ht="15" customHeight="1">
      <c r="A119" t="s" s="26">
        <f>'Multi_Prep'!A119</f>
        <v>1177</v>
      </c>
      <c r="B119" t="s" s="26">
        <f>'Multi_Prep'!B119</f>
        <v>1178</v>
      </c>
      <c r="C119" s="30">
        <v>0</v>
      </c>
      <c r="D119" s="30">
        <v>0</v>
      </c>
      <c r="E119" s="30">
        <v>0</v>
      </c>
      <c r="F119" s="30">
        <v>0</v>
      </c>
      <c r="G119" s="30">
        <v>0</v>
      </c>
      <c r="H119" s="30">
        <v>0</v>
      </c>
      <c r="I119" s="30">
        <v>0</v>
      </c>
      <c r="J119" s="30">
        <v>0</v>
      </c>
      <c r="K119" s="30">
        <v>0</v>
      </c>
      <c r="L119" s="30">
        <v>0</v>
      </c>
      <c r="M119" s="30">
        <v>0</v>
      </c>
      <c r="N119" s="30">
        <v>0</v>
      </c>
      <c r="O119" s="30">
        <v>0</v>
      </c>
      <c r="P119" s="30">
        <v>0</v>
      </c>
      <c r="Q119" s="30">
        <v>0</v>
      </c>
      <c r="R119" s="30">
        <v>0</v>
      </c>
      <c r="S119" s="30">
        <v>0</v>
      </c>
      <c r="T119" s="30">
        <v>0</v>
      </c>
      <c r="U119" s="30">
        <v>0</v>
      </c>
      <c r="V119" s="30">
        <v>0</v>
      </c>
      <c r="W119" s="30">
        <v>29.25</v>
      </c>
      <c r="X119" s="30">
        <v>66.1111111111111</v>
      </c>
      <c r="Y119" s="30">
        <v>29.0243902439024</v>
      </c>
      <c r="Z119" s="30">
        <v>69.3</v>
      </c>
      <c r="AA119" s="30">
        <v>29.28</v>
      </c>
      <c r="AB119" s="30">
        <v>69.05405405405401</v>
      </c>
      <c r="AC119" s="30">
        <v>29.2857142857143</v>
      </c>
      <c r="AD119" s="30">
        <v>70</v>
      </c>
      <c r="AE119" s="30">
        <v>29.3283582089552</v>
      </c>
      <c r="AF119" s="30">
        <v>70</v>
      </c>
      <c r="AG119" s="30">
        <v>26.2773722627737</v>
      </c>
      <c r="AH119" s="30">
        <v>63.2530120481928</v>
      </c>
    </row>
    <row r="120" ht="15" customHeight="1">
      <c r="A120" t="s" s="26">
        <f>'Multi_Prep'!A120</f>
        <v>1179</v>
      </c>
      <c r="B120" t="s" s="26">
        <f>'Multi_Prep'!B120</f>
        <v>1180</v>
      </c>
      <c r="C120" s="30">
        <v>0</v>
      </c>
      <c r="D120" s="30">
        <v>0</v>
      </c>
      <c r="E120" s="30">
        <v>0</v>
      </c>
      <c r="F120" s="30">
        <v>0</v>
      </c>
      <c r="G120" s="30">
        <v>0</v>
      </c>
      <c r="H120" s="30">
        <v>0</v>
      </c>
      <c r="I120" s="30">
        <v>0</v>
      </c>
      <c r="J120" s="30">
        <v>0</v>
      </c>
      <c r="K120" s="30">
        <v>0</v>
      </c>
      <c r="L120" s="30">
        <v>0</v>
      </c>
      <c r="M120" s="30">
        <v>0</v>
      </c>
      <c r="N120" s="30">
        <v>0</v>
      </c>
      <c r="O120" s="30">
        <v>0</v>
      </c>
      <c r="P120" s="30">
        <v>0</v>
      </c>
      <c r="Q120" s="30">
        <v>0</v>
      </c>
      <c r="R120" s="30">
        <v>0</v>
      </c>
      <c r="S120" s="30">
        <v>0</v>
      </c>
      <c r="T120" s="30">
        <v>0</v>
      </c>
      <c r="U120" s="30">
        <v>0</v>
      </c>
      <c r="V120" s="30">
        <v>0</v>
      </c>
      <c r="W120" s="30">
        <v>24</v>
      </c>
      <c r="X120" s="30">
        <v>57.5555555555555</v>
      </c>
      <c r="Y120" s="30">
        <v>23.6585365853659</v>
      </c>
      <c r="Z120" s="30">
        <v>59.5</v>
      </c>
      <c r="AA120" s="30">
        <v>27.12</v>
      </c>
      <c r="AB120" s="30">
        <v>60.5405405405406</v>
      </c>
      <c r="AC120" s="30">
        <v>27.1428571428572</v>
      </c>
      <c r="AD120" s="30">
        <v>66.2162162162162</v>
      </c>
      <c r="AE120" s="30">
        <v>28.4328358208955</v>
      </c>
      <c r="AF120" s="30">
        <v>68.7931034482759</v>
      </c>
      <c r="AG120" s="30">
        <v>24.963503649635</v>
      </c>
      <c r="AH120" s="30">
        <v>65.7831325301205</v>
      </c>
    </row>
    <row r="121" ht="15" customHeight="1">
      <c r="A121" t="s" s="26">
        <f>'Multi_Prep'!A121</f>
        <v>1181</v>
      </c>
      <c r="B121" t="s" s="26">
        <f>'Multi_Prep'!B121</f>
        <v>1182</v>
      </c>
      <c r="C121" s="30">
        <v>0</v>
      </c>
      <c r="D121" s="30">
        <v>0</v>
      </c>
      <c r="E121" s="30">
        <v>0</v>
      </c>
      <c r="F121" s="30">
        <v>0</v>
      </c>
      <c r="G121" s="30">
        <v>0</v>
      </c>
      <c r="H121" s="30">
        <v>0</v>
      </c>
      <c r="I121" s="30">
        <v>0</v>
      </c>
      <c r="J121" s="30">
        <v>0</v>
      </c>
      <c r="K121" s="30">
        <v>0</v>
      </c>
      <c r="L121" s="30">
        <v>0</v>
      </c>
      <c r="M121" s="30">
        <v>0</v>
      </c>
      <c r="N121" s="30">
        <v>0</v>
      </c>
      <c r="O121" s="30">
        <v>0</v>
      </c>
      <c r="P121" s="30">
        <v>0</v>
      </c>
      <c r="Q121" s="30">
        <v>0</v>
      </c>
      <c r="R121" s="30">
        <v>0</v>
      </c>
      <c r="S121" s="30">
        <v>0</v>
      </c>
      <c r="T121" s="30">
        <v>0</v>
      </c>
      <c r="U121" s="30">
        <v>0</v>
      </c>
      <c r="V121" s="30">
        <v>0</v>
      </c>
      <c r="W121" s="30">
        <v>16</v>
      </c>
      <c r="X121" s="30">
        <v>39.6666666666667</v>
      </c>
      <c r="Y121" s="30">
        <v>18.0487804878049</v>
      </c>
      <c r="Z121" s="30">
        <v>40.6</v>
      </c>
      <c r="AA121" s="30">
        <v>19.92</v>
      </c>
      <c r="AB121" s="30">
        <v>33.1081081081081</v>
      </c>
      <c r="AC121" s="30">
        <v>19.5238095238095</v>
      </c>
      <c r="AD121" s="30">
        <v>34.054054054054</v>
      </c>
      <c r="AE121" s="30">
        <v>18.3582089552239</v>
      </c>
      <c r="AF121" s="30">
        <v>9.65517241379313</v>
      </c>
      <c r="AG121" s="30">
        <v>19.7080291970803</v>
      </c>
      <c r="AH121" s="30">
        <v>42.1686746987952</v>
      </c>
    </row>
    <row r="122" ht="15" customHeight="1">
      <c r="A122" t="s" s="26">
        <f>'Multi_Prep'!A122</f>
        <v>1183</v>
      </c>
      <c r="B122" t="s" s="26">
        <f>'Multi_Prep'!B122</f>
        <v>1184</v>
      </c>
      <c r="C122" s="30">
        <v>0</v>
      </c>
      <c r="D122" s="30">
        <v>0</v>
      </c>
      <c r="E122" s="30">
        <v>0</v>
      </c>
      <c r="F122" s="30">
        <v>0</v>
      </c>
      <c r="G122" s="30">
        <v>0</v>
      </c>
      <c r="H122" s="30">
        <v>0</v>
      </c>
      <c r="I122" s="30">
        <v>0</v>
      </c>
      <c r="J122" s="30">
        <v>0</v>
      </c>
      <c r="K122" s="30">
        <v>0</v>
      </c>
      <c r="L122" s="30">
        <v>0</v>
      </c>
      <c r="M122" s="30">
        <v>0</v>
      </c>
      <c r="N122" s="30">
        <v>0</v>
      </c>
      <c r="O122" s="30">
        <v>0</v>
      </c>
      <c r="P122" s="30">
        <v>0</v>
      </c>
      <c r="Q122" s="30">
        <v>0</v>
      </c>
      <c r="R122" s="30">
        <v>0</v>
      </c>
      <c r="S122" s="30">
        <v>0</v>
      </c>
      <c r="T122" s="30">
        <v>0</v>
      </c>
      <c r="U122" s="30">
        <v>0</v>
      </c>
      <c r="V122" s="30">
        <v>0</v>
      </c>
      <c r="W122" s="30">
        <v>3</v>
      </c>
      <c r="X122" s="30">
        <v>0</v>
      </c>
      <c r="Y122" s="30">
        <v>2.92682926829268</v>
      </c>
      <c r="Z122" s="30">
        <v>0</v>
      </c>
      <c r="AA122" s="30">
        <v>4.56</v>
      </c>
      <c r="AB122" s="30">
        <v>0</v>
      </c>
      <c r="AC122" s="30">
        <v>3.33333333333333</v>
      </c>
      <c r="AD122" s="30">
        <v>0</v>
      </c>
      <c r="AE122" s="30">
        <v>5.14925373134328</v>
      </c>
      <c r="AF122" s="30">
        <v>0</v>
      </c>
      <c r="AG122" s="30">
        <v>2.84671532846715</v>
      </c>
      <c r="AH122" s="30">
        <v>0</v>
      </c>
    </row>
    <row r="123" ht="15" customHeight="1">
      <c r="A123" t="s" s="26">
        <f>'Multi_Prep'!A123</f>
        <v>1185</v>
      </c>
      <c r="B123" t="s" s="26">
        <f>'Multi_Prep'!B123</f>
        <v>1186</v>
      </c>
      <c r="C123" s="30">
        <v>0</v>
      </c>
      <c r="D123" s="30">
        <v>0</v>
      </c>
      <c r="E123" s="30">
        <v>0</v>
      </c>
      <c r="F123" s="30">
        <v>0</v>
      </c>
      <c r="G123" s="30">
        <v>0</v>
      </c>
      <c r="H123" s="30">
        <v>0</v>
      </c>
      <c r="I123" s="30">
        <v>0</v>
      </c>
      <c r="J123" s="30">
        <v>0</v>
      </c>
      <c r="K123" s="30">
        <v>0</v>
      </c>
      <c r="L123" s="30">
        <v>0</v>
      </c>
      <c r="M123" s="30">
        <v>0</v>
      </c>
      <c r="N123" s="30">
        <v>0</v>
      </c>
      <c r="O123" s="30">
        <v>0</v>
      </c>
      <c r="P123" s="30">
        <v>0</v>
      </c>
      <c r="Q123" s="30">
        <v>0</v>
      </c>
      <c r="R123" s="30">
        <v>0</v>
      </c>
      <c r="S123" s="30">
        <v>0</v>
      </c>
      <c r="T123" s="30">
        <v>0</v>
      </c>
      <c r="U123" s="30">
        <v>0</v>
      </c>
      <c r="V123" s="30">
        <v>0</v>
      </c>
      <c r="W123" s="30">
        <v>1.75</v>
      </c>
      <c r="X123" s="30">
        <v>0</v>
      </c>
      <c r="Y123" s="30">
        <v>1.21951219512195</v>
      </c>
      <c r="Z123" s="30">
        <v>0</v>
      </c>
      <c r="AA123" s="30">
        <v>1.92</v>
      </c>
      <c r="AB123" s="30">
        <v>0</v>
      </c>
      <c r="AC123" s="30">
        <v>3.09523809523809</v>
      </c>
      <c r="AD123" s="30">
        <v>0</v>
      </c>
      <c r="AE123" s="30">
        <v>1.11940298507463</v>
      </c>
      <c r="AF123" s="30">
        <v>0</v>
      </c>
      <c r="AG123" s="30">
        <v>1.53284671532847</v>
      </c>
      <c r="AH123" s="30">
        <v>0</v>
      </c>
    </row>
    <row r="124" ht="15" customHeight="1">
      <c r="A124" t="s" s="26">
        <f>'Multi_Prep'!A124</f>
        <v>1187</v>
      </c>
      <c r="B124" t="s" s="26">
        <f>'Multi_Prep'!B124</f>
        <v>1188</v>
      </c>
      <c r="C124" s="30">
        <v>0</v>
      </c>
      <c r="D124" s="30">
        <v>0</v>
      </c>
      <c r="E124" s="30">
        <v>0</v>
      </c>
      <c r="F124" s="30">
        <v>0</v>
      </c>
      <c r="G124" s="30">
        <v>0</v>
      </c>
      <c r="H124" s="30">
        <v>0</v>
      </c>
      <c r="I124" s="30">
        <v>0</v>
      </c>
      <c r="J124" s="30">
        <v>0</v>
      </c>
      <c r="K124" s="30">
        <v>0</v>
      </c>
      <c r="L124" s="30">
        <v>0</v>
      </c>
      <c r="M124" s="30">
        <v>0</v>
      </c>
      <c r="N124" s="30">
        <v>0</v>
      </c>
      <c r="O124" s="30">
        <v>0</v>
      </c>
      <c r="P124" s="30">
        <v>0</v>
      </c>
      <c r="Q124" s="30">
        <v>0</v>
      </c>
      <c r="R124" s="30">
        <v>0</v>
      </c>
      <c r="S124" s="30">
        <v>0</v>
      </c>
      <c r="T124" s="30">
        <v>0</v>
      </c>
      <c r="U124" s="30">
        <v>0</v>
      </c>
      <c r="V124" s="30">
        <v>0</v>
      </c>
      <c r="W124" s="30">
        <v>0</v>
      </c>
      <c r="X124" s="30">
        <v>0</v>
      </c>
      <c r="Y124" s="30">
        <v>28.7804878048781</v>
      </c>
      <c r="Z124" s="30">
        <v>53.9</v>
      </c>
      <c r="AA124" s="30">
        <v>28.56</v>
      </c>
      <c r="AB124" s="30">
        <v>48.2432432432432</v>
      </c>
      <c r="AC124" s="30">
        <v>27.8571428571429</v>
      </c>
      <c r="AD124" s="30">
        <v>45.4054054054054</v>
      </c>
      <c r="AE124" s="30">
        <v>28.2089552238806</v>
      </c>
      <c r="AF124" s="30">
        <v>42.2413793103448</v>
      </c>
      <c r="AG124" s="30">
        <v>28.2481751824817</v>
      </c>
      <c r="AH124" s="30">
        <v>54.8192771084337</v>
      </c>
    </row>
    <row r="125" ht="15" customHeight="1">
      <c r="A125" t="s" s="26">
        <f>'Multi_Prep'!A125</f>
        <v>1189</v>
      </c>
      <c r="B125" t="s" s="26">
        <f>'Multi_Prep'!B125</f>
        <v>1190</v>
      </c>
      <c r="C125" s="30">
        <v>0</v>
      </c>
      <c r="D125" s="30">
        <v>0</v>
      </c>
      <c r="E125" s="30">
        <v>0</v>
      </c>
      <c r="F125" s="30">
        <v>0</v>
      </c>
      <c r="G125" s="30">
        <v>0</v>
      </c>
      <c r="H125" s="30">
        <v>0</v>
      </c>
      <c r="I125" s="30">
        <v>0</v>
      </c>
      <c r="J125" s="30">
        <v>0</v>
      </c>
      <c r="K125" s="30">
        <v>0</v>
      </c>
      <c r="L125" s="30">
        <v>0</v>
      </c>
      <c r="M125" s="30">
        <v>0</v>
      </c>
      <c r="N125" s="30">
        <v>0</v>
      </c>
      <c r="O125" s="30">
        <v>0</v>
      </c>
      <c r="P125" s="30">
        <v>0</v>
      </c>
      <c r="Q125" s="30">
        <v>0</v>
      </c>
      <c r="R125" s="30">
        <v>0</v>
      </c>
      <c r="S125" s="30">
        <v>0</v>
      </c>
      <c r="T125" s="30">
        <v>0</v>
      </c>
      <c r="U125" s="30">
        <v>0</v>
      </c>
      <c r="V125" s="30">
        <v>0</v>
      </c>
      <c r="W125" s="30">
        <v>0</v>
      </c>
      <c r="X125" s="30">
        <v>0</v>
      </c>
      <c r="Y125" s="30">
        <v>21.9512195121951</v>
      </c>
      <c r="Z125" s="30">
        <v>51.8</v>
      </c>
      <c r="AA125" s="30">
        <v>20.64</v>
      </c>
      <c r="AB125" s="30">
        <v>29.3243243243243</v>
      </c>
      <c r="AC125" s="30">
        <v>14.047619047619</v>
      </c>
      <c r="AD125" s="30">
        <v>5.67567567567568</v>
      </c>
      <c r="AE125" s="30">
        <v>16.7910447761194</v>
      </c>
      <c r="AF125" s="30">
        <v>0</v>
      </c>
      <c r="AG125" s="30">
        <v>7.00729927007298</v>
      </c>
      <c r="AH125" s="30">
        <v>0</v>
      </c>
    </row>
    <row r="126" ht="15" customHeight="1">
      <c r="A126" t="s" s="26">
        <f>'Multi_Prep'!A126</f>
        <v>1191</v>
      </c>
      <c r="B126" t="s" s="26">
        <f>'Multi_Prep'!B126</f>
        <v>1192</v>
      </c>
      <c r="C126" s="30">
        <v>0</v>
      </c>
      <c r="D126" s="30">
        <v>0</v>
      </c>
      <c r="E126" s="30">
        <v>0</v>
      </c>
      <c r="F126" s="30">
        <v>0</v>
      </c>
      <c r="G126" s="30">
        <v>0</v>
      </c>
      <c r="H126" s="30">
        <v>0</v>
      </c>
      <c r="I126" s="30">
        <v>0</v>
      </c>
      <c r="J126" s="30">
        <v>0</v>
      </c>
      <c r="K126" s="30">
        <v>0</v>
      </c>
      <c r="L126" s="30">
        <v>0</v>
      </c>
      <c r="M126" s="30">
        <v>0</v>
      </c>
      <c r="N126" s="30">
        <v>0</v>
      </c>
      <c r="O126" s="30">
        <v>0</v>
      </c>
      <c r="P126" s="30">
        <v>0</v>
      </c>
      <c r="Q126" s="30">
        <v>0</v>
      </c>
      <c r="R126" s="30">
        <v>0</v>
      </c>
      <c r="S126" s="30">
        <v>0</v>
      </c>
      <c r="T126" s="30">
        <v>0</v>
      </c>
      <c r="U126" s="30">
        <v>0</v>
      </c>
      <c r="V126" s="30">
        <v>0</v>
      </c>
      <c r="W126" s="30">
        <v>0</v>
      </c>
      <c r="X126" s="30">
        <v>0</v>
      </c>
      <c r="Y126" s="30">
        <v>12.9268292682927</v>
      </c>
      <c r="Z126" s="30">
        <v>25.9</v>
      </c>
      <c r="AA126" s="30">
        <v>10.32</v>
      </c>
      <c r="AB126" s="30">
        <v>0</v>
      </c>
      <c r="AC126" s="30">
        <v>9.04761904761906</v>
      </c>
      <c r="AD126" s="30">
        <v>0</v>
      </c>
      <c r="AE126" s="30">
        <v>10.5223880597015</v>
      </c>
      <c r="AF126" s="30">
        <v>0</v>
      </c>
      <c r="AG126" s="30">
        <v>14.014598540146</v>
      </c>
      <c r="AH126" s="30">
        <v>13.4939759036144</v>
      </c>
    </row>
    <row r="127" ht="15" customHeight="1">
      <c r="A127" t="s" s="26">
        <f>'Multi_Prep'!A127</f>
        <v>1193</v>
      </c>
      <c r="B127" t="s" s="26">
        <f>'Multi_Prep'!B127</f>
        <v>1194</v>
      </c>
      <c r="C127" s="30">
        <v>0</v>
      </c>
      <c r="D127" s="30">
        <v>0</v>
      </c>
      <c r="E127" s="30">
        <v>0</v>
      </c>
      <c r="F127" s="30">
        <v>0</v>
      </c>
      <c r="G127" s="30">
        <v>0</v>
      </c>
      <c r="H127" s="30">
        <v>0</v>
      </c>
      <c r="I127" s="30">
        <v>0</v>
      </c>
      <c r="J127" s="30">
        <v>0</v>
      </c>
      <c r="K127" s="30">
        <v>0</v>
      </c>
      <c r="L127" s="30">
        <v>0</v>
      </c>
      <c r="M127" s="30">
        <v>0</v>
      </c>
      <c r="N127" s="30">
        <v>0</v>
      </c>
      <c r="O127" s="30">
        <v>0</v>
      </c>
      <c r="P127" s="30">
        <v>0</v>
      </c>
      <c r="Q127" s="30">
        <v>0</v>
      </c>
      <c r="R127" s="30">
        <v>0</v>
      </c>
      <c r="S127" s="30">
        <v>0</v>
      </c>
      <c r="T127" s="30">
        <v>0</v>
      </c>
      <c r="U127" s="30">
        <v>0</v>
      </c>
      <c r="V127" s="30">
        <v>0</v>
      </c>
      <c r="W127" s="30">
        <v>0</v>
      </c>
      <c r="X127" s="30">
        <v>0</v>
      </c>
      <c r="Y127" s="30">
        <v>0</v>
      </c>
      <c r="Z127" s="30">
        <v>0</v>
      </c>
      <c r="AA127" s="30">
        <v>17.76</v>
      </c>
      <c r="AB127" s="30">
        <v>20.8108108108108</v>
      </c>
      <c r="AC127" s="30">
        <v>22.8571428571429</v>
      </c>
      <c r="AD127" s="30">
        <v>36.8918918918919</v>
      </c>
      <c r="AE127" s="30">
        <v>21.4925373134328</v>
      </c>
      <c r="AF127" s="30">
        <v>21.7241379310345</v>
      </c>
      <c r="AG127" s="30">
        <v>17.956204379562</v>
      </c>
      <c r="AH127" s="30">
        <v>22.7710843373494</v>
      </c>
    </row>
    <row r="128" ht="15" customHeight="1">
      <c r="A128" t="s" s="26">
        <f>'Multi_Prep'!A128</f>
        <v>1195</v>
      </c>
      <c r="B128" t="s" s="26">
        <f>'Multi_Prep'!B128</f>
        <v>1196</v>
      </c>
      <c r="C128" s="30">
        <v>0</v>
      </c>
      <c r="D128" s="30">
        <v>0</v>
      </c>
      <c r="E128" s="30">
        <v>0</v>
      </c>
      <c r="F128" s="30">
        <v>0</v>
      </c>
      <c r="G128" s="30">
        <v>0</v>
      </c>
      <c r="H128" s="30">
        <v>0</v>
      </c>
      <c r="I128" s="30">
        <v>0</v>
      </c>
      <c r="J128" s="30">
        <v>0</v>
      </c>
      <c r="K128" s="30">
        <v>0</v>
      </c>
      <c r="L128" s="30">
        <v>0</v>
      </c>
      <c r="M128" s="30">
        <v>0</v>
      </c>
      <c r="N128" s="30">
        <v>0</v>
      </c>
      <c r="O128" s="30">
        <v>0</v>
      </c>
      <c r="P128" s="30">
        <v>0</v>
      </c>
      <c r="Q128" s="30">
        <v>0</v>
      </c>
      <c r="R128" s="30">
        <v>0</v>
      </c>
      <c r="S128" s="30">
        <v>0</v>
      </c>
      <c r="T128" s="30">
        <v>0</v>
      </c>
      <c r="U128" s="30">
        <v>0</v>
      </c>
      <c r="V128" s="30">
        <v>0</v>
      </c>
      <c r="W128" s="30">
        <v>0</v>
      </c>
      <c r="X128" s="30">
        <v>0</v>
      </c>
      <c r="Y128" s="30">
        <v>0</v>
      </c>
      <c r="Z128" s="30">
        <v>0</v>
      </c>
      <c r="AA128" s="30">
        <v>2.4</v>
      </c>
      <c r="AB128" s="30">
        <v>0</v>
      </c>
      <c r="AC128" s="30">
        <v>1.90476190476191</v>
      </c>
      <c r="AD128" s="30">
        <v>0</v>
      </c>
      <c r="AE128" s="30">
        <v>1.7910447761194</v>
      </c>
      <c r="AF128" s="30">
        <v>0</v>
      </c>
      <c r="AG128" s="30">
        <v>3.06569343065694</v>
      </c>
      <c r="AH128" s="30">
        <v>0</v>
      </c>
    </row>
    <row r="129" ht="15" customHeight="1">
      <c r="A129" t="s" s="26">
        <f>'Multi_Prep'!A129</f>
        <v>1197</v>
      </c>
      <c r="B129" t="s" s="26">
        <f>'Multi_Prep'!B129</f>
        <v>1198</v>
      </c>
      <c r="C129" s="30">
        <v>0</v>
      </c>
      <c r="D129" s="30">
        <v>0</v>
      </c>
      <c r="E129" s="30">
        <v>0</v>
      </c>
      <c r="F129" s="30">
        <v>0</v>
      </c>
      <c r="G129" s="30">
        <v>0</v>
      </c>
      <c r="H129" s="30">
        <v>0</v>
      </c>
      <c r="I129" s="30">
        <v>0</v>
      </c>
      <c r="J129" s="30">
        <v>0</v>
      </c>
      <c r="K129" s="30">
        <v>0</v>
      </c>
      <c r="L129" s="30">
        <v>0</v>
      </c>
      <c r="M129" s="30">
        <v>0</v>
      </c>
      <c r="N129" s="30">
        <v>0</v>
      </c>
      <c r="O129" s="30">
        <v>0</v>
      </c>
      <c r="P129" s="30">
        <v>0</v>
      </c>
      <c r="Q129" s="30">
        <v>0</v>
      </c>
      <c r="R129" s="30">
        <v>0</v>
      </c>
      <c r="S129" s="30">
        <v>0</v>
      </c>
      <c r="T129" s="30">
        <v>0</v>
      </c>
      <c r="U129" s="30">
        <v>0</v>
      </c>
      <c r="V129" s="30">
        <v>0</v>
      </c>
      <c r="W129" s="30">
        <v>0</v>
      </c>
      <c r="X129" s="30">
        <v>0</v>
      </c>
      <c r="Y129" s="30">
        <v>0</v>
      </c>
      <c r="Z129" s="30">
        <v>0</v>
      </c>
      <c r="AA129" s="30">
        <v>0</v>
      </c>
      <c r="AB129" s="30">
        <v>0</v>
      </c>
      <c r="AC129" s="30">
        <v>23.3333333333333</v>
      </c>
      <c r="AD129" s="30">
        <v>54.8648648648649</v>
      </c>
      <c r="AE129" s="30">
        <v>23.0597014925373</v>
      </c>
      <c r="AF129" s="30">
        <v>50.6896551724138</v>
      </c>
      <c r="AG129" s="30">
        <v>20.8029197080292</v>
      </c>
      <c r="AH129" s="30">
        <v>48.0722891566265</v>
      </c>
    </row>
    <row r="130" ht="15" customHeight="1">
      <c r="A130" t="s" s="26">
        <f>'Multi_Prep'!A130</f>
        <v>1199</v>
      </c>
      <c r="B130" t="s" s="26">
        <f>'Multi_Prep'!B130</f>
        <v>1200</v>
      </c>
      <c r="C130" s="30">
        <v>0</v>
      </c>
      <c r="D130" s="30">
        <v>0</v>
      </c>
      <c r="E130" s="30">
        <v>0</v>
      </c>
      <c r="F130" s="30">
        <v>0</v>
      </c>
      <c r="G130" s="30">
        <v>0</v>
      </c>
      <c r="H130" s="30">
        <v>0</v>
      </c>
      <c r="I130" s="30">
        <v>0</v>
      </c>
      <c r="J130" s="30">
        <v>0</v>
      </c>
      <c r="K130" s="30">
        <v>0</v>
      </c>
      <c r="L130" s="30">
        <v>0</v>
      </c>
      <c r="M130" s="30">
        <v>0</v>
      </c>
      <c r="N130" s="30">
        <v>0</v>
      </c>
      <c r="O130" s="30">
        <v>0</v>
      </c>
      <c r="P130" s="30">
        <v>0</v>
      </c>
      <c r="Q130" s="30">
        <v>0</v>
      </c>
      <c r="R130" s="30">
        <v>0</v>
      </c>
      <c r="S130" s="30">
        <v>0</v>
      </c>
      <c r="T130" s="30">
        <v>0</v>
      </c>
      <c r="U130" s="30">
        <v>0</v>
      </c>
      <c r="V130" s="30">
        <v>0</v>
      </c>
      <c r="W130" s="30">
        <v>0</v>
      </c>
      <c r="X130" s="30">
        <v>0</v>
      </c>
      <c r="Y130" s="30">
        <v>0</v>
      </c>
      <c r="Z130" s="30">
        <v>0</v>
      </c>
      <c r="AA130" s="30">
        <v>0</v>
      </c>
      <c r="AB130" s="30">
        <v>0</v>
      </c>
      <c r="AC130" s="30">
        <v>0</v>
      </c>
      <c r="AD130" s="30">
        <v>0</v>
      </c>
      <c r="AE130" s="30">
        <v>27.7611940298507</v>
      </c>
      <c r="AF130" s="30">
        <v>35</v>
      </c>
      <c r="AG130" s="30">
        <v>28.6861313868613</v>
      </c>
      <c r="AH130" s="30">
        <v>45.5421686746988</v>
      </c>
    </row>
    <row r="131" ht="15" customHeight="1">
      <c r="A131" t="s" s="26">
        <f>'Multi_Prep'!A131</f>
        <v>1201</v>
      </c>
      <c r="B131" t="s" s="26">
        <f>'Multi_Prep'!B131</f>
        <v>1202</v>
      </c>
      <c r="C131" s="30">
        <v>0</v>
      </c>
      <c r="D131" s="30">
        <v>0</v>
      </c>
      <c r="E131" s="30">
        <v>0</v>
      </c>
      <c r="F131" s="30">
        <v>0</v>
      </c>
      <c r="G131" s="30">
        <v>0</v>
      </c>
      <c r="H131" s="30">
        <v>0</v>
      </c>
      <c r="I131" s="30">
        <v>0</v>
      </c>
      <c r="J131" s="30">
        <v>0</v>
      </c>
      <c r="K131" s="30">
        <v>0</v>
      </c>
      <c r="L131" s="30">
        <v>0</v>
      </c>
      <c r="M131" s="30">
        <v>0</v>
      </c>
      <c r="N131" s="30">
        <v>0</v>
      </c>
      <c r="O131" s="30">
        <v>0</v>
      </c>
      <c r="P131" s="30">
        <v>0</v>
      </c>
      <c r="Q131" s="30">
        <v>0</v>
      </c>
      <c r="R131" s="30">
        <v>0</v>
      </c>
      <c r="S131" s="30">
        <v>0</v>
      </c>
      <c r="T131" s="30">
        <v>0</v>
      </c>
      <c r="U131" s="30">
        <v>0</v>
      </c>
      <c r="V131" s="30">
        <v>0</v>
      </c>
      <c r="W131" s="30">
        <v>0</v>
      </c>
      <c r="X131" s="30">
        <v>0</v>
      </c>
      <c r="Y131" s="30">
        <v>0</v>
      </c>
      <c r="Z131" s="30">
        <v>0</v>
      </c>
      <c r="AA131" s="30">
        <v>0</v>
      </c>
      <c r="AB131" s="30">
        <v>0</v>
      </c>
      <c r="AC131" s="30">
        <v>0</v>
      </c>
      <c r="AD131" s="30">
        <v>0</v>
      </c>
      <c r="AE131" s="30">
        <v>25.0746268656716</v>
      </c>
      <c r="AF131" s="30">
        <v>36.2068965517242</v>
      </c>
      <c r="AG131" s="30">
        <v>26.0583941605839</v>
      </c>
      <c r="AH131" s="30">
        <v>57.3493975903615</v>
      </c>
    </row>
    <row r="132" ht="15" customHeight="1">
      <c r="A132" t="s" s="26">
        <f>'Multi_Prep'!A132</f>
        <v>1203</v>
      </c>
      <c r="B132" t="s" s="26">
        <f>'Multi_Prep'!B132</f>
        <v>1204</v>
      </c>
      <c r="C132" s="30">
        <v>0</v>
      </c>
      <c r="D132" s="30">
        <v>0</v>
      </c>
      <c r="E132" s="30">
        <v>0</v>
      </c>
      <c r="F132" s="30">
        <v>0</v>
      </c>
      <c r="G132" s="30">
        <v>0</v>
      </c>
      <c r="H132" s="30">
        <v>0</v>
      </c>
      <c r="I132" s="30">
        <v>0</v>
      </c>
      <c r="J132" s="30">
        <v>0</v>
      </c>
      <c r="K132" s="30">
        <v>0</v>
      </c>
      <c r="L132" s="30">
        <v>0</v>
      </c>
      <c r="M132" s="30">
        <v>0</v>
      </c>
      <c r="N132" s="30">
        <v>0</v>
      </c>
      <c r="O132" s="30">
        <v>0</v>
      </c>
      <c r="P132" s="30">
        <v>0</v>
      </c>
      <c r="Q132" s="30">
        <v>0</v>
      </c>
      <c r="R132" s="30">
        <v>0</v>
      </c>
      <c r="S132" s="30">
        <v>0</v>
      </c>
      <c r="T132" s="30">
        <v>0</v>
      </c>
      <c r="U132" s="30">
        <v>0</v>
      </c>
      <c r="V132" s="30">
        <v>0</v>
      </c>
      <c r="W132" s="30">
        <v>0</v>
      </c>
      <c r="X132" s="30">
        <v>0</v>
      </c>
      <c r="Y132" s="30">
        <v>0</v>
      </c>
      <c r="Z132" s="30">
        <v>0</v>
      </c>
      <c r="AA132" s="30">
        <v>0</v>
      </c>
      <c r="AB132" s="30">
        <v>0</v>
      </c>
      <c r="AC132" s="30">
        <v>0</v>
      </c>
      <c r="AD132" s="30">
        <v>0</v>
      </c>
      <c r="AE132" s="30">
        <v>23.955223880597</v>
      </c>
      <c r="AF132" s="30">
        <v>38.6206896551724</v>
      </c>
      <c r="AG132" s="30">
        <v>19.051094890511</v>
      </c>
      <c r="AH132" s="30">
        <v>26.9879518072289</v>
      </c>
    </row>
    <row r="133" ht="15" customHeight="1">
      <c r="A133" t="s" s="26">
        <f>'Multi_Prep'!A133</f>
        <v>1205</v>
      </c>
      <c r="B133" t="s" s="26">
        <f>'Multi_Prep'!B133</f>
        <v>1206</v>
      </c>
      <c r="C133" s="30">
        <v>0</v>
      </c>
      <c r="D133" s="30">
        <v>0</v>
      </c>
      <c r="E133" s="30">
        <v>0</v>
      </c>
      <c r="F133" s="30">
        <v>0</v>
      </c>
      <c r="G133" s="30">
        <v>0</v>
      </c>
      <c r="H133" s="30">
        <v>0</v>
      </c>
      <c r="I133" s="30">
        <v>0</v>
      </c>
      <c r="J133" s="30">
        <v>0</v>
      </c>
      <c r="K133" s="30">
        <v>0</v>
      </c>
      <c r="L133" s="30">
        <v>0</v>
      </c>
      <c r="M133" s="30">
        <v>0</v>
      </c>
      <c r="N133" s="30">
        <v>0</v>
      </c>
      <c r="O133" s="30">
        <v>0</v>
      </c>
      <c r="P133" s="30">
        <v>0</v>
      </c>
      <c r="Q133" s="30">
        <v>0</v>
      </c>
      <c r="R133" s="30">
        <v>0</v>
      </c>
      <c r="S133" s="30">
        <v>0</v>
      </c>
      <c r="T133" s="30">
        <v>0</v>
      </c>
      <c r="U133" s="30">
        <v>0</v>
      </c>
      <c r="V133" s="30">
        <v>0</v>
      </c>
      <c r="W133" s="30">
        <v>0</v>
      </c>
      <c r="X133" s="30">
        <v>0</v>
      </c>
      <c r="Y133" s="30">
        <v>0</v>
      </c>
      <c r="Z133" s="30">
        <v>0</v>
      </c>
      <c r="AA133" s="30">
        <v>0</v>
      </c>
      <c r="AB133" s="30">
        <v>0</v>
      </c>
      <c r="AC133" s="30">
        <v>0</v>
      </c>
      <c r="AD133" s="30">
        <v>0</v>
      </c>
      <c r="AE133" s="30">
        <v>17.6865671641791</v>
      </c>
      <c r="AF133" s="30">
        <v>3.62068965517242</v>
      </c>
      <c r="AG133" s="30">
        <v>9.416058394160579</v>
      </c>
      <c r="AH133" s="30">
        <v>0</v>
      </c>
    </row>
    <row r="134" ht="15" customHeight="1">
      <c r="A134" t="s" s="26">
        <f>'Multi_Prep'!A134</f>
        <v>1207</v>
      </c>
      <c r="B134" t="s" s="26">
        <f>'Multi_Prep'!B134</f>
        <v>1208</v>
      </c>
      <c r="C134" s="30">
        <v>0</v>
      </c>
      <c r="D134" s="30">
        <v>0</v>
      </c>
      <c r="E134" s="30">
        <v>0</v>
      </c>
      <c r="F134" s="30">
        <v>0</v>
      </c>
      <c r="G134" s="30">
        <v>0</v>
      </c>
      <c r="H134" s="30">
        <v>0</v>
      </c>
      <c r="I134" s="30">
        <v>0</v>
      </c>
      <c r="J134" s="30">
        <v>0</v>
      </c>
      <c r="K134" s="30">
        <v>0</v>
      </c>
      <c r="L134" s="30">
        <v>0</v>
      </c>
      <c r="M134" s="30">
        <v>0</v>
      </c>
      <c r="N134" s="30">
        <v>0</v>
      </c>
      <c r="O134" s="30">
        <v>0</v>
      </c>
      <c r="P134" s="30">
        <v>0</v>
      </c>
      <c r="Q134" s="30">
        <v>0</v>
      </c>
      <c r="R134" s="30">
        <v>0</v>
      </c>
      <c r="S134" s="30">
        <v>0</v>
      </c>
      <c r="T134" s="30">
        <v>0</v>
      </c>
      <c r="U134" s="30">
        <v>0</v>
      </c>
      <c r="V134" s="30">
        <v>0</v>
      </c>
      <c r="W134" s="30">
        <v>0</v>
      </c>
      <c r="X134" s="30">
        <v>0</v>
      </c>
      <c r="Y134" s="30">
        <v>0</v>
      </c>
      <c r="Z134" s="30">
        <v>0</v>
      </c>
      <c r="AA134" s="30">
        <v>0</v>
      </c>
      <c r="AB134" s="30">
        <v>0</v>
      </c>
      <c r="AC134" s="30">
        <v>0</v>
      </c>
      <c r="AD134" s="30">
        <v>0</v>
      </c>
      <c r="AE134" s="30">
        <v>17.0149253731343</v>
      </c>
      <c r="AF134" s="30">
        <v>0</v>
      </c>
      <c r="AG134" s="30">
        <v>19.4890510948905</v>
      </c>
      <c r="AH134" s="30">
        <v>37.1084337349398</v>
      </c>
    </row>
    <row r="135" ht="15" customHeight="1">
      <c r="A135" t="s" s="26">
        <f>'Multi_Prep'!A135</f>
        <v>1209</v>
      </c>
      <c r="B135" t="s" s="26">
        <f>'Multi_Prep'!B135</f>
        <v>1210</v>
      </c>
      <c r="C135" s="30">
        <v>0</v>
      </c>
      <c r="D135" s="30">
        <v>0</v>
      </c>
      <c r="E135" s="30">
        <v>0</v>
      </c>
      <c r="F135" s="30">
        <v>0</v>
      </c>
      <c r="G135" s="30">
        <v>0</v>
      </c>
      <c r="H135" s="30">
        <v>0</v>
      </c>
      <c r="I135" s="30">
        <v>0</v>
      </c>
      <c r="J135" s="30">
        <v>0</v>
      </c>
      <c r="K135" s="30">
        <v>0</v>
      </c>
      <c r="L135" s="30">
        <v>0</v>
      </c>
      <c r="M135" s="30">
        <v>0</v>
      </c>
      <c r="N135" s="30">
        <v>0</v>
      </c>
      <c r="O135" s="30">
        <v>0</v>
      </c>
      <c r="P135" s="30">
        <v>0</v>
      </c>
      <c r="Q135" s="30">
        <v>0</v>
      </c>
      <c r="R135" s="30">
        <v>0</v>
      </c>
      <c r="S135" s="30">
        <v>0</v>
      </c>
      <c r="T135" s="30">
        <v>0</v>
      </c>
      <c r="U135" s="30">
        <v>0</v>
      </c>
      <c r="V135" s="30">
        <v>0</v>
      </c>
      <c r="W135" s="30">
        <v>0</v>
      </c>
      <c r="X135" s="30">
        <v>0</v>
      </c>
      <c r="Y135" s="30">
        <v>0</v>
      </c>
      <c r="Z135" s="30">
        <v>0</v>
      </c>
      <c r="AA135" s="30">
        <v>0</v>
      </c>
      <c r="AB135" s="30">
        <v>0</v>
      </c>
      <c r="AC135" s="30">
        <v>0</v>
      </c>
      <c r="AD135" s="30">
        <v>0</v>
      </c>
      <c r="AE135" s="30">
        <v>4.92537313432836</v>
      </c>
      <c r="AF135" s="30">
        <v>0</v>
      </c>
      <c r="AG135" s="30">
        <v>1.97080291970803</v>
      </c>
      <c r="AH135" s="30">
        <v>0</v>
      </c>
    </row>
    <row r="136" ht="15" customHeight="1">
      <c r="A136" t="s" s="26">
        <f>'Multi_Prep'!A136</f>
        <v>1211</v>
      </c>
      <c r="B136" t="s" s="26">
        <f>'Multi_Prep'!B136</f>
        <v>1212</v>
      </c>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30">
        <v>0</v>
      </c>
      <c r="S136" s="30">
        <v>0</v>
      </c>
      <c r="T136" s="30">
        <v>0</v>
      </c>
      <c r="U136" s="30">
        <v>0</v>
      </c>
      <c r="V136" s="30">
        <v>0</v>
      </c>
      <c r="W136" s="30">
        <v>0</v>
      </c>
      <c r="X136" s="30">
        <v>0</v>
      </c>
      <c r="Y136" s="30">
        <v>0</v>
      </c>
      <c r="Z136" s="30">
        <v>0</v>
      </c>
      <c r="AA136" s="30">
        <v>0</v>
      </c>
      <c r="AB136" s="30">
        <v>0</v>
      </c>
      <c r="AC136" s="30">
        <v>0</v>
      </c>
      <c r="AD136" s="30">
        <v>0</v>
      </c>
      <c r="AE136" s="30">
        <v>4.02985074626865</v>
      </c>
      <c r="AF136" s="30">
        <v>0</v>
      </c>
      <c r="AG136" s="30">
        <v>1.75182481751825</v>
      </c>
      <c r="AH136" s="30">
        <v>0</v>
      </c>
    </row>
    <row r="137" ht="15" customHeight="1">
      <c r="A137" t="s" s="26">
        <f>'Multi_Prep'!A137</f>
        <v>1213</v>
      </c>
      <c r="B137" t="s" s="26">
        <f>'Multi_Prep'!B137</f>
        <v>1214</v>
      </c>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30">
        <v>0</v>
      </c>
      <c r="S137" s="30">
        <v>0</v>
      </c>
      <c r="T137" s="30">
        <v>0</v>
      </c>
      <c r="U137" s="30">
        <v>0</v>
      </c>
      <c r="V137" s="30">
        <v>0</v>
      </c>
      <c r="W137" s="30">
        <v>0</v>
      </c>
      <c r="X137" s="30">
        <v>0</v>
      </c>
      <c r="Y137" s="30">
        <v>0</v>
      </c>
      <c r="Z137" s="30">
        <v>0</v>
      </c>
      <c r="AA137" s="30">
        <v>0</v>
      </c>
      <c r="AB137" s="30">
        <v>0</v>
      </c>
      <c r="AC137" s="30">
        <v>0</v>
      </c>
      <c r="AD137" s="30">
        <v>0</v>
      </c>
      <c r="AE137" s="30">
        <v>2.01492537313433</v>
      </c>
      <c r="AF137" s="30">
        <v>0</v>
      </c>
      <c r="AG137" s="30">
        <v>15.5474452554745</v>
      </c>
      <c r="AH137" s="30">
        <v>5.06024096385542</v>
      </c>
    </row>
    <row r="138" ht="15" customHeight="1">
      <c r="A138" t="s" s="26">
        <f>'Multi_Prep'!A138</f>
        <v>1215</v>
      </c>
      <c r="B138" t="s" s="26">
        <f>'Multi_Prep'!B138</f>
        <v>1216</v>
      </c>
      <c r="C138" s="30">
        <v>0</v>
      </c>
      <c r="D138" s="30">
        <v>0</v>
      </c>
      <c r="E138" s="30">
        <v>0</v>
      </c>
      <c r="F138" s="30">
        <v>0</v>
      </c>
      <c r="G138" s="30">
        <v>0</v>
      </c>
      <c r="H138" s="30">
        <v>0</v>
      </c>
      <c r="I138" s="30">
        <v>0</v>
      </c>
      <c r="J138" s="30">
        <v>0</v>
      </c>
      <c r="K138" s="30">
        <v>0</v>
      </c>
      <c r="L138" s="30">
        <v>0</v>
      </c>
      <c r="M138" s="30">
        <v>0</v>
      </c>
      <c r="N138" s="30">
        <v>0</v>
      </c>
      <c r="O138" s="30">
        <v>0</v>
      </c>
      <c r="P138" s="30">
        <v>0</v>
      </c>
      <c r="Q138" s="30">
        <v>0</v>
      </c>
      <c r="R138" s="30">
        <v>0</v>
      </c>
      <c r="S138" s="30">
        <v>0</v>
      </c>
      <c r="T138" s="30">
        <v>0</v>
      </c>
      <c r="U138" s="30">
        <v>0</v>
      </c>
      <c r="V138" s="30">
        <v>0</v>
      </c>
      <c r="W138" s="30">
        <v>0</v>
      </c>
      <c r="X138" s="30">
        <v>0</v>
      </c>
      <c r="Y138" s="30">
        <v>0</v>
      </c>
      <c r="Z138" s="30">
        <v>0</v>
      </c>
      <c r="AA138" s="30">
        <v>0</v>
      </c>
      <c r="AB138" s="30">
        <v>0</v>
      </c>
      <c r="AC138" s="30">
        <v>0</v>
      </c>
      <c r="AD138" s="30">
        <v>0</v>
      </c>
      <c r="AE138" s="30">
        <v>0</v>
      </c>
      <c r="AF138" s="30">
        <v>0</v>
      </c>
      <c r="AG138" s="30">
        <v>29.3430656934307</v>
      </c>
      <c r="AH138" s="30">
        <v>70</v>
      </c>
    </row>
    <row r="139" ht="15" customHeight="1">
      <c r="A139" t="s" s="26">
        <f>'Multi_Prep'!A139</f>
        <v>1217</v>
      </c>
      <c r="B139" t="s" s="26">
        <f>'Multi_Prep'!B139</f>
        <v>1218</v>
      </c>
      <c r="C139" s="30">
        <v>0</v>
      </c>
      <c r="D139" s="30">
        <v>0</v>
      </c>
      <c r="E139" s="30">
        <v>0</v>
      </c>
      <c r="F139" s="30">
        <v>0</v>
      </c>
      <c r="G139" s="30">
        <v>0</v>
      </c>
      <c r="H139" s="30">
        <v>0</v>
      </c>
      <c r="I139" s="30">
        <v>0</v>
      </c>
      <c r="J139" s="30">
        <v>0</v>
      </c>
      <c r="K139" s="30">
        <v>0</v>
      </c>
      <c r="L139" s="30">
        <v>0</v>
      </c>
      <c r="M139" s="30">
        <v>0</v>
      </c>
      <c r="N139" s="30">
        <v>0</v>
      </c>
      <c r="O139" s="30">
        <v>0</v>
      </c>
      <c r="P139" s="30">
        <v>0</v>
      </c>
      <c r="Q139" s="30">
        <v>0</v>
      </c>
      <c r="R139" s="30">
        <v>0</v>
      </c>
      <c r="S139" s="30">
        <v>0</v>
      </c>
      <c r="T139" s="30">
        <v>0</v>
      </c>
      <c r="U139" s="30">
        <v>0</v>
      </c>
      <c r="V139" s="30">
        <v>0</v>
      </c>
      <c r="W139" s="30">
        <v>0</v>
      </c>
      <c r="X139" s="30">
        <v>0</v>
      </c>
      <c r="Y139" s="30">
        <v>0</v>
      </c>
      <c r="Z139" s="30">
        <v>0</v>
      </c>
      <c r="AA139" s="30">
        <v>0</v>
      </c>
      <c r="AB139" s="30">
        <v>0</v>
      </c>
      <c r="AC139" s="30">
        <v>0</v>
      </c>
      <c r="AD139" s="30">
        <v>0</v>
      </c>
      <c r="AE139" s="30">
        <v>0</v>
      </c>
      <c r="AF139" s="30">
        <v>0</v>
      </c>
      <c r="AG139" s="30">
        <v>26.7153284671533</v>
      </c>
      <c r="AH139" s="30">
        <v>51.4457831325302</v>
      </c>
    </row>
    <row r="140" ht="15" customHeight="1">
      <c r="A140" t="s" s="26">
        <f>'Multi_Prep'!A140</f>
        <v>1219</v>
      </c>
      <c r="B140" t="s" s="26">
        <f>'Multi_Prep'!B140</f>
        <v>1220</v>
      </c>
      <c r="C140" s="30">
        <v>0</v>
      </c>
      <c r="D140" s="30">
        <v>0</v>
      </c>
      <c r="E140" s="30">
        <v>0</v>
      </c>
      <c r="F140" s="30">
        <v>0</v>
      </c>
      <c r="G140" s="30">
        <v>0</v>
      </c>
      <c r="H140" s="30">
        <v>0</v>
      </c>
      <c r="I140" s="30">
        <v>0</v>
      </c>
      <c r="J140" s="30">
        <v>0</v>
      </c>
      <c r="K140" s="30">
        <v>0</v>
      </c>
      <c r="L140" s="30">
        <v>0</v>
      </c>
      <c r="M140" s="30">
        <v>0</v>
      </c>
      <c r="N140" s="30">
        <v>0</v>
      </c>
      <c r="O140" s="30">
        <v>0</v>
      </c>
      <c r="P140" s="30">
        <v>0</v>
      </c>
      <c r="Q140" s="30">
        <v>0</v>
      </c>
      <c r="R140" s="30">
        <v>0</v>
      </c>
      <c r="S140" s="30">
        <v>0</v>
      </c>
      <c r="T140" s="30">
        <v>0</v>
      </c>
      <c r="U140" s="30">
        <v>0</v>
      </c>
      <c r="V140" s="30">
        <v>0</v>
      </c>
      <c r="W140" s="30">
        <v>0</v>
      </c>
      <c r="X140" s="30">
        <v>0</v>
      </c>
      <c r="Y140" s="30">
        <v>0</v>
      </c>
      <c r="Z140" s="30">
        <v>0</v>
      </c>
      <c r="AA140" s="30">
        <v>0</v>
      </c>
      <c r="AB140" s="30">
        <v>0</v>
      </c>
      <c r="AC140" s="30">
        <v>0</v>
      </c>
      <c r="AD140" s="30">
        <v>0</v>
      </c>
      <c r="AE140" s="30">
        <v>0</v>
      </c>
      <c r="AF140" s="30">
        <v>0</v>
      </c>
      <c r="AG140" s="30">
        <v>0.875912408759124</v>
      </c>
      <c r="AH140" s="30">
        <v>0</v>
      </c>
    </row>
    <row r="141" ht="13.55" customHeight="1">
      <c r="A141" s="26"/>
      <c r="B141" s="26"/>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row>
    <row r="142" ht="13.55" customHeight="1">
      <c r="A142" s="26"/>
      <c r="B142" s="26"/>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row>
    <row r="143" ht="13.55" customHeight="1">
      <c r="A143" s="26"/>
      <c r="B143" s="26"/>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row>
    <row r="144" ht="13.55" customHeight="1">
      <c r="A144" s="26"/>
      <c r="B144" s="26"/>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row>
    <row r="145" ht="13.55" customHeight="1">
      <c r="A145" s="26"/>
      <c r="B145" s="26"/>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row>
  </sheetData>
  <mergeCells count="16">
    <mergeCell ref="M2:N2"/>
    <mergeCell ref="C2:D2"/>
    <mergeCell ref="E2:F2"/>
    <mergeCell ref="G2:H2"/>
    <mergeCell ref="I2:J2"/>
    <mergeCell ref="K2:L2"/>
    <mergeCell ref="AA2:AB2"/>
    <mergeCell ref="AC2:AD2"/>
    <mergeCell ref="AE2:AF2"/>
    <mergeCell ref="AG2:AH2"/>
    <mergeCell ref="O2:P2"/>
    <mergeCell ref="Q2:R2"/>
    <mergeCell ref="S2:T2"/>
    <mergeCell ref="U2:V2"/>
    <mergeCell ref="W2:X2"/>
    <mergeCell ref="Y2:Z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R154"/>
  <sheetViews>
    <sheetView workbookViewId="0" showGridLines="0" defaultGridColor="1"/>
  </sheetViews>
  <sheetFormatPr defaultColWidth="8.83333" defaultRowHeight="15" customHeight="1" outlineLevelRow="0" outlineLevelCol="0"/>
  <cols>
    <col min="1" max="1" width="24.5" style="42" customWidth="1"/>
    <col min="2" max="2" width="18" style="42" customWidth="1"/>
    <col min="3" max="18" width="8.85156" style="42" customWidth="1"/>
    <col min="19" max="16384" width="8.85156" style="42" customWidth="1"/>
  </cols>
  <sheetData>
    <row r="1" ht="140.25" customHeight="1">
      <c r="A1" t="s" s="7">
        <v>364</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33">
        <f>'Multi_Nota'!A4</f>
        <v>947</v>
      </c>
      <c r="B2" t="s" s="33">
        <f>'Multi_Nota'!B4</f>
        <v>948</v>
      </c>
      <c r="C2" s="35">
        <f>'Multi_Nota'!C4+'Multi_Nota'!D4</f>
        <v>86.6666666666667</v>
      </c>
      <c r="D2" s="35">
        <f>'Multi_Nota'!E4+'Multi_Nota'!F4</f>
        <v>83.2835820895522</v>
      </c>
      <c r="E2" s="35">
        <f>'Multi_Nota'!G4+'Multi_Nota'!H4</f>
        <v>49.4444444444445</v>
      </c>
      <c r="F2" s="35">
        <f>'Multi_Nota'!I4+'Multi_Nota'!J4</f>
        <v>11.566265060241</v>
      </c>
      <c r="G2" s="35">
        <f>'Multi_Nota'!K4+'Multi_Nota'!L4</f>
        <v>39.9282296650718</v>
      </c>
      <c r="H2" s="35">
        <f>'Multi_Nota'!M4+'Multi_Nota'!N4</f>
        <v>45.1091162358768</v>
      </c>
      <c r="I2" s="35">
        <f>'Multi_Nota'!O4+'Multi_Nota'!P4</f>
        <v>47.6780185758515</v>
      </c>
      <c r="J2" s="35">
        <f>'Multi_Nota'!Q4+'Multi_Nota'!R4</f>
        <v>48.3068181818182</v>
      </c>
      <c r="K2" s="35">
        <f>'Multi_Nota'!S4+'Multi_Nota'!T4</f>
        <v>49.2245989304814</v>
      </c>
      <c r="L2" s="35">
        <f>'Multi_Nota'!U4+'Multi_Nota'!V4</f>
        <v>36.6695652173913</v>
      </c>
      <c r="M2" s="35">
        <f>'Multi_Nota'!W4+'Multi_Nota'!X4</f>
        <v>31.0555555555555</v>
      </c>
      <c r="N2" s="35">
        <f>'Multi_Nota'!Y4+'Multi_Nota'!Z4</f>
        <v>22.9170731707317</v>
      </c>
      <c r="O2" s="35">
        <f>'Multi_Nota'!AA4+'Multi_Nota'!AB4</f>
        <v>0.72</v>
      </c>
      <c r="P2" s="35">
        <f>'Multi_Nota'!AC4+'Multi_Nota'!AD4</f>
        <v>0.952380952380951</v>
      </c>
      <c r="Q2" s="35">
        <f>'Multi_Nota'!AE4+'Multi_Nota'!AF4</f>
        <v>0.895522388059701</v>
      </c>
      <c r="R2" s="35">
        <f>'Multi_Nota'!AG4+'Multi_Nota'!AH4</f>
        <v>42.9909418696685</v>
      </c>
    </row>
    <row r="3" ht="15" customHeight="1">
      <c r="A3" t="s" s="26">
        <f>'Multi_Nota'!A5</f>
        <v>949</v>
      </c>
      <c r="B3" t="s" s="26">
        <f>'Multi_Nota'!B5</f>
        <v>950</v>
      </c>
      <c r="C3" s="30">
        <f>'Multi_Nota'!C5+'Multi_Nota'!D5</f>
        <v>72.92237442922369</v>
      </c>
      <c r="D3" s="30">
        <f>'Multi_Nota'!E5+'Multi_Nota'!F5</f>
        <v>75.1909284745106</v>
      </c>
      <c r="E3" s="30">
        <f>'Multi_Nota'!G5+'Multi_Nota'!H5</f>
        <v>66.1944444444445</v>
      </c>
      <c r="F3" s="30">
        <f>'Multi_Nota'!I5+'Multi_Nota'!J5</f>
        <v>16.4101861993428</v>
      </c>
      <c r="G3" s="30">
        <f>'Multi_Nota'!K5+'Multi_Nota'!L5</f>
        <v>71.6866028708134</v>
      </c>
      <c r="H3" s="30">
        <f>'Multi_Nota'!M5+'Multi_Nota'!N5</f>
        <v>78.6364339885466</v>
      </c>
      <c r="I3" s="30">
        <f>'Multi_Nota'!O5+'Multi_Nota'!P5</f>
        <v>84.0371517027864</v>
      </c>
      <c r="J3" s="30">
        <f>'Multi_Nota'!Q5+'Multi_Nota'!R5</f>
        <v>80.14393939393941</v>
      </c>
      <c r="K3" s="30">
        <f>'Multi_Nota'!S5+'Multi_Nota'!T5</f>
        <v>79.55258467023179</v>
      </c>
      <c r="L3" s="30">
        <f>'Multi_Nota'!U5+'Multi_Nota'!V5</f>
        <v>70.95652173913039</v>
      </c>
      <c r="M3" s="30">
        <f>'Multi_Nota'!W5+'Multi_Nota'!X5</f>
        <v>59.8611111111111</v>
      </c>
      <c r="N3" s="30">
        <f>'Multi_Nota'!Y5+'Multi_Nota'!Z5</f>
        <v>51.0853658536585</v>
      </c>
      <c r="O3" s="30">
        <f>'Multi_Nota'!AA5+'Multi_Nota'!AB5</f>
        <v>7.92</v>
      </c>
      <c r="P3" s="30">
        <f>'Multi_Nota'!AC5+'Multi_Nota'!AD5</f>
        <v>4.28571428571429</v>
      </c>
      <c r="Q3" s="30">
        <f>'Multi_Nota'!AE5+'Multi_Nota'!AF5</f>
        <v>1.56716417910448</v>
      </c>
      <c r="R3" s="30">
        <f>'Multi_Nota'!AG5+'Multi_Nota'!AH5</f>
        <v>10.2919708029197</v>
      </c>
    </row>
    <row r="4" ht="15" customHeight="1">
      <c r="A4" t="s" s="26">
        <f>'Multi_Nota'!A6</f>
        <v>951</v>
      </c>
      <c r="B4" t="s" s="26">
        <f>'Multi_Nota'!B6</f>
        <v>952</v>
      </c>
      <c r="C4" s="30">
        <f>'Multi_Nota'!C6+'Multi_Nota'!D6</f>
        <v>78.0669710806697</v>
      </c>
      <c r="D4" s="30">
        <f>'Multi_Nota'!E6+'Multi_Nota'!F6</f>
        <v>77.93564644310911</v>
      </c>
      <c r="E4" s="30">
        <f>'Multi_Nota'!G6+'Multi_Nota'!H6</f>
        <v>61.5555555555555</v>
      </c>
      <c r="F4" s="30">
        <f>'Multi_Nota'!I6+'Multi_Nota'!J6</f>
        <v>6.14457831325302</v>
      </c>
      <c r="G4" s="30">
        <f>'Multi_Nota'!K6+'Multi_Nota'!L6</f>
        <v>50.299043062201</v>
      </c>
      <c r="H4" s="30">
        <f>'Multi_Nota'!M6+'Multi_Nota'!N6</f>
        <v>49.705927874942</v>
      </c>
      <c r="I4" s="30">
        <f>'Multi_Nota'!O6+'Multi_Nota'!P6</f>
        <v>62.8854489164086</v>
      </c>
      <c r="J4" s="30">
        <f>'Multi_Nota'!Q6+'Multi_Nota'!R6</f>
        <v>53.8257575757576</v>
      </c>
      <c r="K4" s="30">
        <f>'Multi_Nota'!S6+'Multi_Nota'!T6</f>
        <v>72.0124777183601</v>
      </c>
      <c r="L4" s="30">
        <f>'Multi_Nota'!U6+'Multi_Nota'!V6</f>
        <v>71.39565217391311</v>
      </c>
      <c r="M4" s="30">
        <f>'Multi_Nota'!W6+'Multi_Nota'!X6</f>
        <v>38.5555555555555</v>
      </c>
      <c r="N4" s="30">
        <f>'Multi_Nota'!Y6+'Multi_Nota'!Z6</f>
        <v>32.8439024390244</v>
      </c>
      <c r="O4" s="30">
        <f>'Multi_Nota'!AA6+'Multi_Nota'!AB6</f>
        <v>5.28</v>
      </c>
      <c r="P4" s="30">
        <f>'Multi_Nota'!AC6+'Multi_Nota'!AD6</f>
        <v>19.2535392535392</v>
      </c>
      <c r="Q4" s="30">
        <f>'Multi_Nota'!AE6+'Multi_Nota'!AF6</f>
        <v>4.47761194029852</v>
      </c>
      <c r="R4" s="30">
        <f>'Multi_Nota'!AG6+'Multi_Nota'!AH6</f>
        <v>49.4538738897195</v>
      </c>
    </row>
    <row r="5" ht="15" customHeight="1">
      <c r="A5" t="s" s="26">
        <f>'Multi_Nota'!A7</f>
        <v>953</v>
      </c>
      <c r="B5" t="s" s="26">
        <f>'Multi_Nota'!B7</f>
        <v>954</v>
      </c>
      <c r="C5" s="30">
        <f>'Multi_Nota'!C7+'Multi_Nota'!D7</f>
        <v>95.4337899543378</v>
      </c>
      <c r="D5" s="30">
        <f>'Multi_Nota'!E7+'Multi_Nota'!F7</f>
        <v>91.3936809459198</v>
      </c>
      <c r="E5" s="30">
        <f>'Multi_Nota'!G7+'Multi_Nota'!H7</f>
        <v>73.0694444444445</v>
      </c>
      <c r="F5" s="30">
        <f>'Multi_Nota'!I7+'Multi_Nota'!J7</f>
        <v>35.065717415115</v>
      </c>
      <c r="G5" s="30">
        <f>'Multi_Nota'!K7+'Multi_Nota'!L7</f>
        <v>38.5705741626795</v>
      </c>
      <c r="H5" s="30">
        <f>'Multi_Nota'!M7+'Multi_Nota'!N7</f>
        <v>13.8337718619409</v>
      </c>
      <c r="I5" s="30">
        <f>'Multi_Nota'!O7+'Multi_Nota'!P7</f>
        <v>58.656346749226</v>
      </c>
      <c r="J5" s="30">
        <f>'Multi_Nota'!Q7+'Multi_Nota'!R7</f>
        <v>25.8863636363637</v>
      </c>
      <c r="K5" s="30">
        <f>'Multi_Nota'!S7+'Multi_Nota'!T7</f>
        <v>26.139037433155</v>
      </c>
      <c r="L5" s="30">
        <f>'Multi_Nota'!U7+'Multi_Nota'!V7</f>
        <v>32.3695652173913</v>
      </c>
      <c r="M5" s="30">
        <f>'Multi_Nota'!W7+'Multi_Nota'!X7</f>
        <v>51.6388888888889</v>
      </c>
      <c r="N5" s="30">
        <f>'Multi_Nota'!Y7+'Multi_Nota'!Z7</f>
        <v>51.9560975609756</v>
      </c>
      <c r="O5" s="30">
        <f>'Multi_Nota'!AA7+'Multi_Nota'!AB7</f>
        <v>49.2724324324324</v>
      </c>
      <c r="P5" s="30">
        <f>'Multi_Nota'!AC7+'Multi_Nota'!AD7</f>
        <v>50.997425997426</v>
      </c>
      <c r="Q5" s="30">
        <f>'Multi_Nota'!AE7+'Multi_Nota'!AF7</f>
        <v>42.9053010808028</v>
      </c>
      <c r="R5" s="30">
        <f>'Multi_Nota'!AG7+'Multi_Nota'!AH7</f>
        <v>88.9059889191804</v>
      </c>
    </row>
    <row r="6" ht="15" customHeight="1">
      <c r="A6" t="s" s="26">
        <f>'Multi_Nota'!A8</f>
        <v>955</v>
      </c>
      <c r="B6" t="s" s="26">
        <f>'Multi_Nota'!B8</f>
        <v>956</v>
      </c>
      <c r="C6" s="30">
        <f>'Multi_Nota'!C8+'Multi_Nota'!D8</f>
        <v>93.9117199391173</v>
      </c>
      <c r="D6" s="30">
        <f>'Multi_Nota'!E8+'Multi_Nota'!F8</f>
        <v>44.9273114944757</v>
      </c>
      <c r="E6" s="30">
        <f>'Multi_Nota'!G8+'Multi_Nota'!H8</f>
        <v>25.5</v>
      </c>
      <c r="F6" s="30">
        <f>'Multi_Nota'!I8+'Multi_Nota'!J8</f>
        <v>1.44578313253012</v>
      </c>
      <c r="G6" s="30">
        <f>'Multi_Nota'!K8+'Multi_Nota'!L8</f>
        <v>1.36363636363637</v>
      </c>
      <c r="H6" s="30">
        <f>'Multi_Nota'!M8+'Multi_Nota'!N8</f>
        <v>0.98901098901099</v>
      </c>
      <c r="I6" s="30">
        <f>'Multi_Nota'!O8+'Multi_Nota'!P8</f>
        <v>1.26315789473684</v>
      </c>
      <c r="J6" s="30">
        <f>'Multi_Nota'!Q8+'Multi_Nota'!R8</f>
        <v>0.9090909090909089</v>
      </c>
      <c r="K6" s="30">
        <f>'Multi_Nota'!S8+'Multi_Nota'!T8</f>
        <v>1.09090909090909</v>
      </c>
      <c r="L6" s="30">
        <f>'Multi_Nota'!U8+'Multi_Nota'!V8</f>
        <v>1.04347826086957</v>
      </c>
      <c r="M6" s="30">
        <f>'Multi_Nota'!W8+'Multi_Nota'!X8</f>
        <v>0.999999999999999</v>
      </c>
      <c r="N6" s="30">
        <f>'Multi_Nota'!Y8+'Multi_Nota'!Z8</f>
        <v>0.73170731707317</v>
      </c>
      <c r="O6" s="30">
        <f>'Multi_Nota'!AA8+'Multi_Nota'!AB8</f>
        <v>0.96</v>
      </c>
      <c r="P6" s="30">
        <f>'Multi_Nota'!AC8+'Multi_Nota'!AD8</f>
        <v>9.52380952380951</v>
      </c>
      <c r="Q6" s="30">
        <f>'Multi_Nota'!AE8+'Multi_Nota'!AF8</f>
        <v>8.283582089552249</v>
      </c>
      <c r="R6" s="30">
        <f>'Multi_Nota'!AG8+'Multi_Nota'!AH8</f>
        <v>86.28704599419579</v>
      </c>
    </row>
    <row r="7" ht="15" customHeight="1">
      <c r="A7" t="s" s="26">
        <f>'Multi_Nota'!A9</f>
        <v>957</v>
      </c>
      <c r="B7" t="s" s="26">
        <f>'Multi_Nota'!B9</f>
        <v>958</v>
      </c>
      <c r="C7" s="30">
        <f>'Multi_Nota'!C9+'Multi_Nota'!D9</f>
        <v>90.1674277016742</v>
      </c>
      <c r="D7" s="30">
        <f>'Multi_Nota'!E9+'Multi_Nota'!F9</f>
        <v>89.9592944369064</v>
      </c>
      <c r="E7" s="30">
        <f>'Multi_Nota'!G9+'Multi_Nota'!H9</f>
        <v>77.4861111111111</v>
      </c>
      <c r="F7" s="30">
        <f>'Multi_Nota'!I9+'Multi_Nota'!J9</f>
        <v>45.7667031763418</v>
      </c>
      <c r="G7" s="30">
        <f>'Multi_Nota'!K9+'Multi_Nota'!L9</f>
        <v>66.0944976076555</v>
      </c>
      <c r="H7" s="30">
        <f>'Multi_Nota'!M9+'Multi_Nota'!N9</f>
        <v>57.5870608264975</v>
      </c>
      <c r="I7" s="30">
        <f>'Multi_Nota'!O9+'Multi_Nota'!P9</f>
        <v>49.8452012383901</v>
      </c>
      <c r="J7" s="30">
        <f>'Multi_Nota'!Q9+'Multi_Nota'!R9</f>
        <v>52.2083333333333</v>
      </c>
      <c r="K7" s="30">
        <f>'Multi_Nota'!S9+'Multi_Nota'!T9</f>
        <v>60.4955436720143</v>
      </c>
      <c r="L7" s="30">
        <f>'Multi_Nota'!U9+'Multi_Nota'!V9</f>
        <v>59.9608695652174</v>
      </c>
      <c r="M7" s="30">
        <f>'Multi_Nota'!W9+'Multi_Nota'!X9</f>
        <v>31.7777777777778</v>
      </c>
      <c r="N7" s="30">
        <f>'Multi_Nota'!Y9+'Multi_Nota'!Z9</f>
        <v>12.4926829268293</v>
      </c>
      <c r="O7" s="30">
        <f>'Multi_Nota'!AA9+'Multi_Nota'!AB9</f>
        <v>6.24</v>
      </c>
      <c r="P7" s="30">
        <f>'Multi_Nota'!AC9+'Multi_Nota'!AD9</f>
        <v>5.95238095238094</v>
      </c>
      <c r="Q7" s="30">
        <f>'Multi_Nota'!AE9+'Multi_Nota'!AF9</f>
        <v>3.13432835820897</v>
      </c>
      <c r="R7" s="30">
        <f>'Multi_Nota'!AG9+'Multi_Nota'!AH9</f>
        <v>8.54014598540145</v>
      </c>
    </row>
    <row r="8" ht="15" customHeight="1">
      <c r="A8" t="s" s="26">
        <f>'Multi_Nota'!A10</f>
        <v>959</v>
      </c>
      <c r="B8" t="s" s="26">
        <f>'Multi_Nota'!B10</f>
        <v>960</v>
      </c>
      <c r="C8" s="30">
        <f>'Multi_Nota'!C10+'Multi_Nota'!D10</f>
        <v>64.20091324200919</v>
      </c>
      <c r="D8" s="30">
        <f>'Multi_Nota'!E10+'Multi_Nota'!F10</f>
        <v>51.1785229695678</v>
      </c>
      <c r="E8" s="30">
        <f>'Multi_Nota'!G10+'Multi_Nota'!H10</f>
        <v>32.0555555555555</v>
      </c>
      <c r="F8" s="30">
        <f>'Multi_Nota'!I10+'Multi_Nota'!J10</f>
        <v>13.7349397590362</v>
      </c>
      <c r="G8" s="30">
        <f>'Multi_Nota'!K10+'Multi_Nota'!L10</f>
        <v>50.7117224880383</v>
      </c>
      <c r="H8" s="30">
        <f>'Multi_Nota'!M10+'Multi_Nota'!N10</f>
        <v>4.61538461538462</v>
      </c>
      <c r="I8" s="30">
        <f>'Multi_Nota'!O10+'Multi_Nota'!P10</f>
        <v>17.8328173374613</v>
      </c>
      <c r="J8" s="30">
        <f>'Multi_Nota'!Q10+'Multi_Nota'!R10</f>
        <v>2.12121212121212</v>
      </c>
      <c r="K8" s="30">
        <f>'Multi_Nota'!S10+'Multi_Nota'!T10</f>
        <v>47.9411764705883</v>
      </c>
      <c r="L8" s="30">
        <f>'Multi_Nota'!U10+'Multi_Nota'!V10</f>
        <v>12.5608695652174</v>
      </c>
      <c r="M8" s="30">
        <f>'Multi_Nota'!W10+'Multi_Nota'!X10</f>
        <v>14.9444444444445</v>
      </c>
      <c r="N8" s="30">
        <f>'Multi_Nota'!Y10+'Multi_Nota'!Z10</f>
        <v>22.4195121951219</v>
      </c>
      <c r="O8" s="30">
        <f>'Multi_Nota'!AA10+'Multi_Nota'!AB10</f>
        <v>3.12</v>
      </c>
      <c r="P8" s="30">
        <f>'Multi_Nota'!AC10+'Multi_Nota'!AD10</f>
        <v>2.85714285714286</v>
      </c>
      <c r="Q8" s="30">
        <f>'Multi_Nota'!AE10+'Multi_Nota'!AF10</f>
        <v>2.91044776119403</v>
      </c>
      <c r="R8" s="30">
        <f>'Multi_Nota'!AG10+'Multi_Nota'!AH10</f>
        <v>1.09489051094891</v>
      </c>
    </row>
    <row r="9" ht="15" customHeight="1">
      <c r="A9" t="s" s="26">
        <f>'Multi_Nota'!A11</f>
        <v>961</v>
      </c>
      <c r="B9" t="s" s="26">
        <f>'Multi_Nota'!B11</f>
        <v>962</v>
      </c>
      <c r="C9" s="30">
        <f>'Multi_Nota'!C11+'Multi_Nota'!D11</f>
        <v>64.9010654490107</v>
      </c>
      <c r="D9" s="30">
        <f>'Multi_Nota'!E11+'Multi_Nota'!F11</f>
        <v>71.2773793370808</v>
      </c>
      <c r="E9" s="30">
        <f>'Multi_Nota'!G11+'Multi_Nota'!H11</f>
        <v>77.2638888888889</v>
      </c>
      <c r="F9" s="30">
        <f>'Multi_Nota'!I11+'Multi_Nota'!J11</f>
        <v>25.881708652793</v>
      </c>
      <c r="G9" s="30">
        <f>'Multi_Nota'!K11+'Multi_Nota'!L11</f>
        <v>75.7117224880383</v>
      </c>
      <c r="H9" s="30">
        <f>'Multi_Nota'!M11+'Multi_Nota'!N11</f>
        <v>59.5712737966259</v>
      </c>
      <c r="I9" s="30">
        <f>'Multi_Nota'!O11+'Multi_Nota'!P11</f>
        <v>59.9071207430341</v>
      </c>
      <c r="J9" s="30">
        <f>'Multi_Nota'!Q11+'Multi_Nota'!R11</f>
        <v>55.0037878787879</v>
      </c>
      <c r="K9" s="30">
        <f>'Multi_Nota'!S11+'Multi_Nota'!T11</f>
        <v>68.0267379679145</v>
      </c>
      <c r="L9" s="30">
        <f>'Multi_Nota'!U11+'Multi_Nota'!V11</f>
        <v>55.2130434782609</v>
      </c>
      <c r="M9" s="30">
        <f>'Multi_Nota'!W11+'Multi_Nota'!X11</f>
        <v>51.5833333333333</v>
      </c>
      <c r="N9" s="30">
        <f>'Multi_Nota'!Y11+'Multi_Nota'!Z11</f>
        <v>52.7609756097561</v>
      </c>
      <c r="O9" s="30">
        <f>'Multi_Nota'!AA11+'Multi_Nota'!AB11</f>
        <v>15.0918918918919</v>
      </c>
      <c r="P9" s="30">
        <f>'Multi_Nota'!AC11+'Multi_Nota'!AD11</f>
        <v>23.2882882882883</v>
      </c>
      <c r="Q9" s="30">
        <f>'Multi_Nota'!AE11+'Multi_Nota'!AF11</f>
        <v>3.58208955223881</v>
      </c>
      <c r="R9" s="30">
        <f>'Multi_Nota'!AG11+'Multi_Nota'!AH11</f>
        <v>31.3938967549029</v>
      </c>
    </row>
    <row r="10" ht="15" customHeight="1">
      <c r="A10" t="s" s="26">
        <f>'Multi_Nota'!A12</f>
        <v>963</v>
      </c>
      <c r="B10" t="s" s="26">
        <f>'Multi_Nota'!B12</f>
        <v>964</v>
      </c>
      <c r="C10" s="30">
        <f>'Multi_Nota'!C12+'Multi_Nota'!D12</f>
        <v>60.0456621004566</v>
      </c>
      <c r="D10" s="30">
        <f>'Multi_Nota'!E12+'Multi_Nota'!F12</f>
        <v>68.7982167086645</v>
      </c>
      <c r="E10" s="30">
        <f>'Multi_Nota'!G12+'Multi_Nota'!H12</f>
        <v>26.625</v>
      </c>
      <c r="F10" s="30">
        <f>'Multi_Nota'!I12+'Multi_Nota'!J12</f>
        <v>0.361445783132529</v>
      </c>
      <c r="G10" s="30">
        <f>'Multi_Nota'!K12+'Multi_Nota'!L12</f>
        <v>0.340909090909092</v>
      </c>
      <c r="H10" s="30">
        <f>'Multi_Nota'!M12+'Multi_Nota'!N12</f>
        <v>0.65934065934066</v>
      </c>
      <c r="I10" s="30">
        <f>'Multi_Nota'!O12+'Multi_Nota'!P12</f>
        <v>0.315789473684211</v>
      </c>
      <c r="J10" s="30">
        <f>'Multi_Nota'!Q12+'Multi_Nota'!R12</f>
        <v>0.303030303030303</v>
      </c>
      <c r="K10" s="30">
        <f>'Multi_Nota'!S12+'Multi_Nota'!T12</f>
        <v>0.272727272727273</v>
      </c>
      <c r="L10" s="30">
        <f>'Multi_Nota'!U12+'Multi_Nota'!V12</f>
        <v>0.260869565217391</v>
      </c>
      <c r="M10" s="30">
        <f>'Multi_Nota'!W12+'Multi_Nota'!X12</f>
        <v>0.25</v>
      </c>
      <c r="N10" s="30">
        <f>'Multi_Nota'!Y12+'Multi_Nota'!Z12</f>
        <v>0.24390243902439</v>
      </c>
      <c r="O10" s="30">
        <f>'Multi_Nota'!AA12+'Multi_Nota'!AB12</f>
        <v>0.24</v>
      </c>
      <c r="P10" s="30">
        <f>'Multi_Nota'!AC12+'Multi_Nota'!AD12</f>
        <v>0.238095238095238</v>
      </c>
      <c r="Q10" s="30">
        <f>'Multi_Nota'!AE12+'Multi_Nota'!AF12</f>
        <v>0.447761194029852</v>
      </c>
      <c r="R10" s="30">
        <f>'Multi_Nota'!AG12+'Multi_Nota'!AH12</f>
        <v>1.31386861313869</v>
      </c>
    </row>
    <row r="11" ht="15" customHeight="1">
      <c r="A11" t="s" s="26">
        <f>'Multi_Nota'!A13</f>
        <v>965</v>
      </c>
      <c r="B11" t="s" s="26">
        <f>'Multi_Nota'!B13</f>
        <v>966</v>
      </c>
      <c r="C11" s="30">
        <f>'Multi_Nota'!C13+'Multi_Nota'!D13</f>
        <v>77.4124809741248</v>
      </c>
      <c r="D11" s="30">
        <f>'Multi_Nota'!E13+'Multi_Nota'!F13</f>
        <v>77.03237061446021</v>
      </c>
      <c r="E11" s="30">
        <f>'Multi_Nota'!G13+'Multi_Nota'!H13</f>
        <v>76.0416666666667</v>
      </c>
      <c r="F11" s="30">
        <f>'Multi_Nota'!I13+'Multi_Nota'!J13</f>
        <v>65.0739320920044</v>
      </c>
      <c r="G11" s="30">
        <f>'Multi_Nota'!K13+'Multi_Nota'!L13</f>
        <v>58.2177033492823</v>
      </c>
      <c r="H11" s="30">
        <f>'Multi_Nota'!M13+'Multi_Nota'!N13</f>
        <v>56.2590930196564</v>
      </c>
      <c r="I11" s="30">
        <f>'Multi_Nota'!O13+'Multi_Nota'!P13</f>
        <v>47.1393188854489</v>
      </c>
      <c r="J11" s="30">
        <f>'Multi_Nota'!Q13+'Multi_Nota'!R13</f>
        <v>69.1704545454545</v>
      </c>
      <c r="K11" s="30">
        <f>'Multi_Nota'!S13+'Multi_Nota'!T13</f>
        <v>46.2691622103387</v>
      </c>
      <c r="L11" s="30">
        <f>'Multi_Nota'!U13+'Multi_Nota'!V13</f>
        <v>40.5782608695652</v>
      </c>
      <c r="M11" s="30">
        <f>'Multi_Nota'!W13+'Multi_Nota'!X13</f>
        <v>92</v>
      </c>
      <c r="N11" s="30">
        <f>'Multi_Nota'!Y13+'Multi_Nota'!Z13</f>
        <v>96.7121951219512</v>
      </c>
      <c r="O11" s="30">
        <f>'Multi_Nota'!AA13+'Multi_Nota'!AB13</f>
        <v>97.62810810810809</v>
      </c>
      <c r="P11" s="30">
        <f>'Multi_Nota'!AC13+'Multi_Nota'!AD13</f>
        <v>97.6319176319176</v>
      </c>
      <c r="Q11" s="30">
        <f>'Multi_Nota'!AE13+'Multi_Nota'!AF13</f>
        <v>87.4832732887288</v>
      </c>
      <c r="R11" s="30">
        <f>'Multi_Nota'!AG13+'Multi_Nota'!AH13</f>
        <v>78.6641456336294</v>
      </c>
    </row>
    <row r="12" ht="15" customHeight="1">
      <c r="A12" t="s" s="26">
        <f>'Multi_Nota'!A14</f>
        <v>967</v>
      </c>
      <c r="B12" t="s" s="26">
        <f>'Multi_Nota'!B14</f>
        <v>968</v>
      </c>
      <c r="C12" s="30">
        <f>'Multi_Nota'!C14+'Multi_Nota'!D14</f>
        <v>50.3348554033485</v>
      </c>
      <c r="D12" s="30">
        <f>'Multi_Nota'!E14+'Multi_Nota'!F14</f>
        <v>45.8305873231246</v>
      </c>
      <c r="E12" s="30">
        <f>'Multi_Nota'!G14+'Multi_Nota'!H14</f>
        <v>78.6805555555555</v>
      </c>
      <c r="F12" s="30">
        <f>'Multi_Nota'!I14+'Multi_Nota'!J14</f>
        <v>72.9545454545455</v>
      </c>
      <c r="G12" s="30">
        <f>'Multi_Nota'!K14+'Multi_Nota'!L14</f>
        <v>78.7141148325359</v>
      </c>
      <c r="H12" s="30">
        <f>'Multi_Nota'!M14+'Multi_Nota'!N14</f>
        <v>79.29267915183409</v>
      </c>
      <c r="I12" s="30">
        <f>'Multi_Nota'!O14+'Multi_Nota'!P14</f>
        <v>88.3467492260062</v>
      </c>
      <c r="J12" s="30">
        <f>'Multi_Nota'!Q14+'Multi_Nota'!R14</f>
        <v>75.7348484848485</v>
      </c>
      <c r="K12" s="30">
        <f>'Multi_Nota'!S14+'Multi_Nota'!T14</f>
        <v>79.8342245989305</v>
      </c>
      <c r="L12" s="30">
        <f>'Multi_Nota'!U14+'Multi_Nota'!V14</f>
        <v>92.03913043478261</v>
      </c>
      <c r="M12" s="30">
        <f>'Multi_Nota'!W14+'Multi_Nota'!X14</f>
        <v>81.8611111111111</v>
      </c>
      <c r="N12" s="30">
        <f>'Multi_Nota'!Y14+'Multi_Nota'!Z14</f>
        <v>92.7560975609756</v>
      </c>
      <c r="O12" s="30">
        <f>'Multi_Nota'!AA14+'Multi_Nota'!AB14</f>
        <v>93.13837837837841</v>
      </c>
      <c r="P12" s="30">
        <f>'Multi_Nota'!AC14+'Multi_Nota'!AD14</f>
        <v>86.5186615186616</v>
      </c>
      <c r="Q12" s="30">
        <f>'Multi_Nota'!AE14+'Multi_Nota'!AF14</f>
        <v>75.6381883685023</v>
      </c>
      <c r="R12" s="30">
        <f>'Multi_Nota'!AG14+'Multi_Nota'!AH14</f>
        <v>56.2984785858763</v>
      </c>
    </row>
    <row r="13" ht="15" customHeight="1">
      <c r="A13" t="s" s="26">
        <f>'Multi_Nota'!A15</f>
        <v>969</v>
      </c>
      <c r="B13" t="s" s="26">
        <f>'Multi_Nota'!B15</f>
        <v>970</v>
      </c>
      <c r="C13" s="30">
        <f>'Multi_Nota'!C15+'Multi_Nota'!D15</f>
        <v>67.70167427701671</v>
      </c>
      <c r="D13" s="30">
        <f>'Multi_Nota'!E15+'Multi_Nota'!F15</f>
        <v>29.0250048459003</v>
      </c>
      <c r="E13" s="30">
        <f>'Multi_Nota'!G15+'Multi_Nota'!H15</f>
        <v>51.9583333333333</v>
      </c>
      <c r="F13" s="30">
        <f>'Multi_Nota'!I15+'Multi_Nota'!J15</f>
        <v>20.6763417305586</v>
      </c>
      <c r="G13" s="30">
        <f>'Multi_Nota'!K15+'Multi_Nota'!L15</f>
        <v>55.6578947368421</v>
      </c>
      <c r="H13" s="30">
        <f>'Multi_Nota'!M15+'Multi_Nota'!N15</f>
        <v>40.478254140226</v>
      </c>
      <c r="I13" s="30">
        <f>'Multi_Nota'!O15+'Multi_Nota'!P15</f>
        <v>73.8513931888546</v>
      </c>
      <c r="J13" s="30">
        <f>'Multi_Nota'!Q15+'Multi_Nota'!R15</f>
        <v>60.5871212121212</v>
      </c>
      <c r="K13" s="30">
        <f>'Multi_Nota'!S15+'Multi_Nota'!T15</f>
        <v>65.0445632798575</v>
      </c>
      <c r="L13" s="30">
        <f>'Multi_Nota'!U15+'Multi_Nota'!V15</f>
        <v>72.3</v>
      </c>
      <c r="M13" s="30">
        <f>'Multi_Nota'!W15+'Multi_Nota'!X15</f>
        <v>37.75</v>
      </c>
      <c r="N13" s="30">
        <f>'Multi_Nota'!Y15+'Multi_Nota'!Z15</f>
        <v>9.629268292682919</v>
      </c>
      <c r="O13" s="30">
        <f>'Multi_Nota'!AA15+'Multi_Nota'!AB15</f>
        <v>5.52</v>
      </c>
      <c r="P13" s="30">
        <f>'Multi_Nota'!AC15+'Multi_Nota'!AD15</f>
        <v>9.76190476190475</v>
      </c>
      <c r="Q13" s="30">
        <f>'Multi_Nota'!AE15+'Multi_Nota'!AF15</f>
        <v>6.04477611940299</v>
      </c>
      <c r="R13" s="30">
        <f>'Multi_Nota'!AG15+'Multi_Nota'!AH15</f>
        <v>9.63503649635037</v>
      </c>
    </row>
    <row r="14" ht="15" customHeight="1">
      <c r="A14" t="s" s="26">
        <f>'Multi_Nota'!A16</f>
        <v>971</v>
      </c>
      <c r="B14" t="s" s="26">
        <f>'Multi_Nota'!B16</f>
        <v>972</v>
      </c>
      <c r="C14" s="30">
        <f>'Multi_Nota'!C16+'Multi_Nota'!D16</f>
        <v>93.9573820395738</v>
      </c>
      <c r="D14" s="30">
        <f>'Multi_Nota'!E16+'Multi_Nota'!F16</f>
        <v>94.6695095948827</v>
      </c>
      <c r="E14" s="30">
        <f>'Multi_Nota'!G16+'Multi_Nota'!H16</f>
        <v>79.6388888888889</v>
      </c>
      <c r="F14" s="30">
        <f>'Multi_Nota'!I16+'Multi_Nota'!J16</f>
        <v>54.7343921139102</v>
      </c>
      <c r="G14" s="30">
        <f>'Multi_Nota'!K16+'Multi_Nota'!L16</f>
        <v>50.9210526315789</v>
      </c>
      <c r="H14" s="30">
        <f>'Multi_Nota'!M16+'Multi_Nota'!N16</f>
        <v>7.90899241603468</v>
      </c>
      <c r="I14" s="30">
        <f>'Multi_Nota'!O16+'Multi_Nota'!P16</f>
        <v>23.5417956656347</v>
      </c>
      <c r="J14" s="30">
        <f>'Multi_Nota'!Q16+'Multi_Nota'!R16</f>
        <v>10.469696969697</v>
      </c>
      <c r="K14" s="30">
        <f>'Multi_Nota'!S16+'Multi_Nota'!T16</f>
        <v>5.05882352941177</v>
      </c>
      <c r="L14" s="30">
        <f>'Multi_Nota'!U16+'Multi_Nota'!V16</f>
        <v>3.65217391304349</v>
      </c>
      <c r="M14" s="30">
        <f>'Multi_Nota'!W16+'Multi_Nota'!X16</f>
        <v>5.75000000000001</v>
      </c>
      <c r="N14" s="30">
        <f>'Multi_Nota'!Y16+'Multi_Nota'!Z16</f>
        <v>16.2048780487805</v>
      </c>
      <c r="O14" s="30">
        <f>'Multi_Nota'!AA16+'Multi_Nota'!AB16</f>
        <v>32.147027027027</v>
      </c>
      <c r="P14" s="30">
        <f>'Multi_Nota'!AC16+'Multi_Nota'!AD16</f>
        <v>31.5572715572716</v>
      </c>
      <c r="Q14" s="30">
        <f>'Multi_Nota'!AE16+'Multi_Nota'!AF16</f>
        <v>19.8764796706125</v>
      </c>
      <c r="R14" s="30">
        <f>'Multi_Nota'!AG16+'Multi_Nota'!AH16</f>
        <v>46.8173423621493</v>
      </c>
    </row>
    <row r="15" ht="15" customHeight="1">
      <c r="A15" t="s" s="26">
        <f>'Multi_Nota'!A17</f>
        <v>973</v>
      </c>
      <c r="B15" t="s" s="26">
        <f>'Multi_Nota'!B17</f>
        <v>974</v>
      </c>
      <c r="C15" s="30">
        <f>'Multi_Nota'!C17+'Multi_Nota'!D17</f>
        <v>92.4353120243531</v>
      </c>
      <c r="D15" s="30">
        <f>'Multi_Nota'!E17+'Multi_Nota'!F17</f>
        <v>93.2351230858693</v>
      </c>
      <c r="E15" s="30">
        <f>'Multi_Nota'!G17+'Multi_Nota'!H17</f>
        <v>86.375</v>
      </c>
      <c r="F15" s="30">
        <f>'Multi_Nota'!I17+'Multi_Nota'!J17</f>
        <v>36.2951807228916</v>
      </c>
      <c r="G15" s="30">
        <f>'Multi_Nota'!K17+'Multi_Nota'!L17</f>
        <v>63.3014354066986</v>
      </c>
      <c r="H15" s="30">
        <f>'Multi_Nota'!M17+'Multi_Nota'!N17</f>
        <v>76.64603002631171</v>
      </c>
      <c r="I15" s="30">
        <f>'Multi_Nota'!O17+'Multi_Nota'!P17</f>
        <v>83.4179566563467</v>
      </c>
      <c r="J15" s="30">
        <f>'Multi_Nota'!Q17+'Multi_Nota'!R17</f>
        <v>72.6363636363636</v>
      </c>
      <c r="K15" s="30">
        <f>'Multi_Nota'!S17+'Multi_Nota'!T17</f>
        <v>74.2388591800357</v>
      </c>
      <c r="L15" s="30">
        <f>'Multi_Nota'!U17+'Multi_Nota'!V17</f>
        <v>76.67826086956519</v>
      </c>
      <c r="M15" s="30">
        <f>'Multi_Nota'!W17+'Multi_Nota'!X17</f>
        <v>77.8888888888889</v>
      </c>
      <c r="N15" s="30">
        <f>'Multi_Nota'!Y17+'Multi_Nota'!Z17</f>
        <v>70.7073170731707</v>
      </c>
      <c r="O15" s="30">
        <f>'Multi_Nota'!AA17+'Multi_Nota'!AB17</f>
        <v>53.5362162162162</v>
      </c>
      <c r="P15" s="30">
        <f>'Multi_Nota'!AC17+'Multi_Nota'!AD17</f>
        <v>39.3822393822394</v>
      </c>
      <c r="Q15" s="30">
        <f>'Multi_Nota'!AE17+'Multi_Nota'!AF17</f>
        <v>46.3021101389604</v>
      </c>
      <c r="R15" s="30">
        <f>'Multi_Nota'!AG17+'Multi_Nota'!AH17</f>
        <v>83.342713921379</v>
      </c>
    </row>
    <row r="16" ht="15" customHeight="1">
      <c r="A16" t="s" s="26">
        <f>'Multi_Nota'!A18</f>
        <v>975</v>
      </c>
      <c r="B16" t="s" s="26">
        <f>'Multi_Nota'!B18</f>
        <v>976</v>
      </c>
      <c r="C16" s="30">
        <f>'Multi_Nota'!C18+'Multi_Nota'!D18</f>
        <v>87.5799086757992</v>
      </c>
      <c r="D16" s="30">
        <f>'Multi_Nota'!E18+'Multi_Nota'!F18</f>
        <v>84.363248691607</v>
      </c>
      <c r="E16" s="30">
        <f>'Multi_Nota'!G18+'Multi_Nota'!H18</f>
        <v>90.7083333333333</v>
      </c>
      <c r="F16" s="30">
        <f>'Multi_Nota'!I18+'Multi_Nota'!J18</f>
        <v>94.2880613362542</v>
      </c>
      <c r="G16" s="30">
        <f>'Multi_Nota'!K18+'Multi_Nota'!L18</f>
        <v>87.9964114832536</v>
      </c>
      <c r="H16" s="30">
        <f>'Multi_Nota'!M18+'Multi_Nota'!N18</f>
        <v>74.6618170561832</v>
      </c>
      <c r="I16" s="30">
        <f>'Multi_Nota'!O18+'Multi_Nota'!P18</f>
        <v>70.5820433436533</v>
      </c>
      <c r="J16" s="30">
        <f>'Multi_Nota'!Q18+'Multi_Nota'!R18</f>
        <v>48.030303030303</v>
      </c>
      <c r="K16" s="30">
        <f>'Multi_Nota'!S18+'Multi_Nota'!T18</f>
        <v>47.5632798573975</v>
      </c>
      <c r="L16" s="30">
        <f>'Multi_Nota'!U18+'Multi_Nota'!V18</f>
        <v>52.2434782608696</v>
      </c>
      <c r="M16" s="30">
        <f>'Multi_Nota'!W18+'Multi_Nota'!X18</f>
        <v>66.2222222222222</v>
      </c>
      <c r="N16" s="30">
        <f>'Multi_Nota'!Y18+'Multi_Nota'!Z18</f>
        <v>77.18780487804879</v>
      </c>
      <c r="O16" s="30">
        <f>'Multi_Nota'!AA18+'Multi_Nota'!AB18</f>
        <v>77.9048648648649</v>
      </c>
      <c r="P16" s="30">
        <f>'Multi_Nota'!AC18+'Multi_Nota'!AD18</f>
        <v>86.4864864864865</v>
      </c>
      <c r="Q16" s="30">
        <f>'Multi_Nota'!AE18+'Multi_Nota'!AF18</f>
        <v>81.5748841996912</v>
      </c>
      <c r="R16" s="30">
        <f>'Multi_Nota'!AG18+'Multi_Nota'!AH18</f>
        <v>81.8424061208337</v>
      </c>
    </row>
    <row r="17" ht="15" customHeight="1">
      <c r="A17" t="s" s="26">
        <f>'Multi_Nota'!A19</f>
        <v>977</v>
      </c>
      <c r="B17" t="s" s="26">
        <f>'Multi_Nota'!B19</f>
        <v>978</v>
      </c>
      <c r="C17" s="30">
        <f>'Multi_Nota'!C19+'Multi_Nota'!D19</f>
        <v>76.0578386605784</v>
      </c>
      <c r="D17" s="30">
        <f>'Multi_Nota'!E19+'Multi_Nota'!F19</f>
        <v>86.04574529947659</v>
      </c>
      <c r="E17" s="30">
        <f>'Multi_Nota'!G19+'Multi_Nota'!H19</f>
        <v>82.1944444444445</v>
      </c>
      <c r="F17" s="30">
        <f>'Multi_Nota'!I19+'Multi_Nota'!J19</f>
        <v>31.1610076670317</v>
      </c>
      <c r="G17" s="30">
        <f>'Multi_Nota'!K19+'Multi_Nota'!L19</f>
        <v>73.2236842105263</v>
      </c>
      <c r="H17" s="30">
        <f>'Multi_Nota'!M19+'Multi_Nota'!N19</f>
        <v>69.0976629004798</v>
      </c>
      <c r="I17" s="30">
        <f>'Multi_Nota'!O19+'Multi_Nota'!P19</f>
        <v>73.97523219814251</v>
      </c>
      <c r="J17" s="30">
        <f>'Multi_Nota'!Q19+'Multi_Nota'!R19</f>
        <v>72.1666666666667</v>
      </c>
      <c r="K17" s="30">
        <f>'Multi_Nota'!S19+'Multi_Nota'!T19</f>
        <v>84.506238859180</v>
      </c>
      <c r="L17" s="30">
        <f>'Multi_Nota'!U19+'Multi_Nota'!V19</f>
        <v>78.9304347826087</v>
      </c>
      <c r="M17" s="30">
        <f>'Multi_Nota'!W19+'Multi_Nota'!X19</f>
        <v>67.75</v>
      </c>
      <c r="N17" s="30">
        <f>'Multi_Nota'!Y19+'Multi_Nota'!Z19</f>
        <v>59.8146341463415</v>
      </c>
      <c r="O17" s="30">
        <f>'Multi_Nota'!AA19+'Multi_Nota'!AB19</f>
        <v>26.9654054054054</v>
      </c>
      <c r="P17" s="30">
        <f>'Multi_Nota'!AC19+'Multi_Nota'!AD19</f>
        <v>27.065637065637</v>
      </c>
      <c r="Q17" s="30">
        <f>'Multi_Nota'!AE19+'Multi_Nota'!AF19</f>
        <v>10.7462686567164</v>
      </c>
      <c r="R17" s="30">
        <f>'Multi_Nota'!AG19+'Multi_Nota'!AH19</f>
        <v>41.4818397678305</v>
      </c>
    </row>
    <row r="18" ht="15" customHeight="1">
      <c r="A18" t="s" s="26">
        <f>'Multi_Nota'!A20</f>
        <v>979</v>
      </c>
      <c r="B18" t="s" s="26">
        <f>'Multi_Nota'!B20</f>
        <v>980</v>
      </c>
      <c r="C18" s="30">
        <f>'Multi_Nota'!C20+'Multi_Nota'!D20</f>
        <v>83.42465753424661</v>
      </c>
      <c r="D18" s="30">
        <f>'Multi_Nota'!E20+'Multi_Nota'!F20</f>
        <v>85.79763520062031</v>
      </c>
      <c r="E18" s="30">
        <f>'Multi_Nota'!G20+'Multi_Nota'!H20</f>
        <v>30.8055555555556</v>
      </c>
      <c r="F18" s="30">
        <f>'Multi_Nota'!I20+'Multi_Nota'!J20</f>
        <v>9.75903614457831</v>
      </c>
      <c r="G18" s="30">
        <f>'Multi_Nota'!K20+'Multi_Nota'!L20</f>
        <v>5.35287081339714</v>
      </c>
      <c r="H18" s="30">
        <f>'Multi_Nota'!M20+'Multi_Nota'!N20</f>
        <v>5.27472527472528</v>
      </c>
      <c r="I18" s="30">
        <f>'Multi_Nota'!O20+'Multi_Nota'!P20</f>
        <v>7.71517027863779</v>
      </c>
      <c r="J18" s="30">
        <f>'Multi_Nota'!Q20+'Multi_Nota'!R20</f>
        <v>3.93939393939393</v>
      </c>
      <c r="K18" s="30">
        <f>'Multi_Nota'!S20+'Multi_Nota'!T20</f>
        <v>11.7629233511586</v>
      </c>
      <c r="L18" s="30">
        <f>'Multi_Nota'!U20+'Multi_Nota'!V20</f>
        <v>23.1173913043478</v>
      </c>
      <c r="M18" s="30">
        <f>'Multi_Nota'!W20+'Multi_Nota'!X20</f>
        <v>6.99999999999999</v>
      </c>
      <c r="N18" s="30">
        <f>'Multi_Nota'!Y20+'Multi_Nota'!Z20</f>
        <v>20.0439024390244</v>
      </c>
      <c r="O18" s="30">
        <f>'Multi_Nota'!AA20+'Multi_Nota'!AB20</f>
        <v>19.8356756756757</v>
      </c>
      <c r="P18" s="30">
        <f>'Multi_Nota'!AC20+'Multi_Nota'!AD20</f>
        <v>14.7490347490348</v>
      </c>
      <c r="Q18" s="30">
        <f>'Multi_Nota'!AE20+'Multi_Nota'!AF20</f>
        <v>12.3134328358209</v>
      </c>
      <c r="R18" s="30">
        <f>'Multi_Nota'!AG20+'Multi_Nota'!AH20</f>
        <v>49.6315187758332</v>
      </c>
    </row>
    <row r="19" ht="15" customHeight="1">
      <c r="A19" t="s" s="26">
        <f>'Multi_Nota'!A21</f>
        <v>981</v>
      </c>
      <c r="B19" t="s" s="26">
        <f>'Multi_Nota'!B21</f>
        <v>982</v>
      </c>
      <c r="C19" s="30">
        <f>'Multi_Nota'!C21+'Multi_Nota'!D21</f>
        <v>84.1248097412481</v>
      </c>
      <c r="D19" s="30">
        <f>'Multi_Nota'!E21+'Multi_Nota'!F21</f>
        <v>79.9360341151386</v>
      </c>
      <c r="E19" s="30">
        <f>'Multi_Nota'!G21+'Multi_Nota'!H21</f>
        <v>59.8888888888889</v>
      </c>
      <c r="F19" s="30">
        <f>'Multi_Nota'!I21+'Multi_Nota'!J21</f>
        <v>23.1352683461118</v>
      </c>
      <c r="G19" s="30">
        <f>'Multi_Nota'!K21+'Multi_Nota'!L21</f>
        <v>26.2260765550239</v>
      </c>
      <c r="H19" s="30">
        <f>'Multi_Nota'!M21+'Multi_Nota'!N21</f>
        <v>9.224578238662749</v>
      </c>
      <c r="I19" s="30">
        <f>'Multi_Nota'!O21+'Multi_Nota'!P21</f>
        <v>49.1145510835914</v>
      </c>
      <c r="J19" s="30">
        <f>'Multi_Nota'!Q21+'Multi_Nota'!R21</f>
        <v>16.9318181818182</v>
      </c>
      <c r="K19" s="30">
        <f>'Multi_Nota'!S21+'Multi_Nota'!T21</f>
        <v>19.1711229946524</v>
      </c>
      <c r="L19" s="30">
        <f>'Multi_Nota'!U21+'Multi_Nota'!V21</f>
        <v>23.8304347826087</v>
      </c>
      <c r="M19" s="30">
        <f>'Multi_Nota'!W21+'Multi_Nota'!X21</f>
        <v>44.3055555555555</v>
      </c>
      <c r="N19" s="30">
        <f>'Multi_Nota'!Y21+'Multi_Nota'!Z21</f>
        <v>45.4024390243902</v>
      </c>
      <c r="O19" s="30">
        <f>'Multi_Nota'!AA21+'Multi_Nota'!AB21</f>
        <v>42.3405405405406</v>
      </c>
      <c r="P19" s="30">
        <f>'Multi_Nota'!AC21+'Multi_Nota'!AD21</f>
        <v>46.4800514800515</v>
      </c>
      <c r="Q19" s="30">
        <f>'Multi_Nota'!AE21+'Multi_Nota'!AF21</f>
        <v>39.4595985589295</v>
      </c>
      <c r="R19" s="30">
        <f>'Multi_Nota'!AG21+'Multi_Nota'!AH21</f>
        <v>84.1535485005716</v>
      </c>
    </row>
    <row r="20" ht="15" customHeight="1">
      <c r="A20" t="s" s="26">
        <f>'Multi_Nota'!A22</f>
        <v>983</v>
      </c>
      <c r="B20" t="s" s="26">
        <f>'Multi_Nota'!B22</f>
        <v>984</v>
      </c>
      <c r="C20" s="30">
        <f>'Multi_Nota'!C22+'Multi_Nota'!D22</f>
        <v>69.26940639269409</v>
      </c>
      <c r="D20" s="30">
        <f>'Multi_Nota'!E22+'Multi_Nota'!F22</f>
        <v>73.4018220585385</v>
      </c>
      <c r="E20" s="30">
        <f>'Multi_Nota'!G22+'Multi_Nota'!H22</f>
        <v>84.9444444444445</v>
      </c>
      <c r="F20" s="30">
        <f>'Multi_Nota'!I22+'Multi_Nota'!J22</f>
        <v>69.1237677984666</v>
      </c>
      <c r="G20" s="30">
        <f>'Multi_Nota'!K22+'Multi_Nota'!L22</f>
        <v>76.261961722488</v>
      </c>
      <c r="H20" s="30">
        <f>'Multi_Nota'!M22+'Multi_Nota'!N22</f>
        <v>64.7995666305526</v>
      </c>
      <c r="I20" s="30">
        <f>'Multi_Nota'!O22+'Multi_Nota'!P22</f>
        <v>72.092879256966</v>
      </c>
      <c r="J20" s="30">
        <f>'Multi_Nota'!Q22+'Multi_Nota'!R22</f>
        <v>62.2689393939394</v>
      </c>
      <c r="K20" s="30">
        <f>'Multi_Nota'!S22+'Multi_Nota'!T22</f>
        <v>33.5561497326203</v>
      </c>
      <c r="L20" s="30">
        <f>'Multi_Nota'!U22+'Multi_Nota'!V22</f>
        <v>52.3130434782609</v>
      </c>
      <c r="M20" s="30">
        <f>'Multi_Nota'!W22+'Multi_Nota'!X22</f>
        <v>65.1111111111111</v>
      </c>
      <c r="N20" s="30">
        <f>'Multi_Nota'!Y22+'Multi_Nota'!Z22</f>
        <v>84.4414634146342</v>
      </c>
      <c r="O20" s="30">
        <f>'Multi_Nota'!AA22+'Multi_Nota'!AB22</f>
        <v>85.5427027027027</v>
      </c>
      <c r="P20" s="30">
        <f>'Multi_Nota'!AC22+'Multi_Nota'!AD22</f>
        <v>85.7979407979408</v>
      </c>
      <c r="Q20" s="30">
        <f>'Multi_Nota'!AE22+'Multi_Nota'!AF22</f>
        <v>91.8630983015955</v>
      </c>
      <c r="R20" s="30">
        <f>'Multi_Nota'!AG22+'Multi_Nota'!AH22</f>
        <v>91.4686483158913</v>
      </c>
    </row>
    <row r="21" ht="15" customHeight="1">
      <c r="A21" t="s" s="26">
        <f>'Multi_Nota'!A23</f>
        <v>985</v>
      </c>
      <c r="B21" t="s" s="26">
        <f>'Multi_Nota'!B23</f>
        <v>986</v>
      </c>
      <c r="C21" s="30">
        <f>'Multi_Nota'!C23+'Multi_Nota'!D23</f>
        <v>79.9695585996956</v>
      </c>
      <c r="D21" s="30">
        <f>'Multi_Nota'!E23+'Multi_Nota'!F23</f>
        <v>78.236092265943</v>
      </c>
      <c r="E21" s="30">
        <f>'Multi_Nota'!G23+'Multi_Nota'!H23</f>
        <v>82.1805555555555</v>
      </c>
      <c r="F21" s="30">
        <f>'Multi_Nota'!I23+'Multi_Nota'!J23</f>
        <v>31.3061336254108</v>
      </c>
      <c r="G21" s="30">
        <f>'Multi_Nota'!K23+'Multi_Nota'!L23</f>
        <v>59.3779904306221</v>
      </c>
      <c r="H21" s="30">
        <f>'Multi_Nota'!M23+'Multi_Nota'!N23</f>
        <v>79.2802971676212</v>
      </c>
      <c r="I21" s="30">
        <f>'Multi_Nota'!O23+'Multi_Nota'!P23</f>
        <v>73.0959752321981</v>
      </c>
      <c r="J21" s="30">
        <f>'Multi_Nota'!Q23+'Multi_Nota'!R23</f>
        <v>78.2234848484848</v>
      </c>
      <c r="K21" s="30">
        <f>'Multi_Nota'!S23+'Multi_Nota'!T23</f>
        <v>78.4795008912657</v>
      </c>
      <c r="L21" s="30">
        <f>'Multi_Nota'!U23+'Multi_Nota'!V23</f>
        <v>80.0826086956522</v>
      </c>
      <c r="M21" s="30">
        <f>'Multi_Nota'!W23+'Multi_Nota'!X23</f>
        <v>82.2222222222222</v>
      </c>
      <c r="N21" s="30">
        <f>'Multi_Nota'!Y23+'Multi_Nota'!Z23</f>
        <v>65.83902439024391</v>
      </c>
      <c r="O21" s="30">
        <f>'Multi_Nota'!AA23+'Multi_Nota'!AB23</f>
        <v>18.1697297297297</v>
      </c>
      <c r="P21" s="30">
        <f>'Multi_Nota'!AC23+'Multi_Nota'!AD23</f>
        <v>17.1171171171171</v>
      </c>
      <c r="Q21" s="30">
        <f>'Multi_Nota'!AE23+'Multi_Nota'!AF23</f>
        <v>12.7611940298507</v>
      </c>
      <c r="R21" s="30">
        <f>'Multi_Nota'!AG23+'Multi_Nota'!AH23</f>
        <v>23.5432239908539</v>
      </c>
    </row>
    <row r="22" ht="15" customHeight="1">
      <c r="A22" t="s" s="26">
        <f>'Multi_Nota'!A24</f>
        <v>987</v>
      </c>
      <c r="B22" t="s" s="26">
        <f>'Multi_Nota'!B24</f>
        <v>988</v>
      </c>
      <c r="C22" s="30">
        <f>'Multi_Nota'!C24+'Multi_Nota'!D24</f>
        <v>71.7808219178082</v>
      </c>
      <c r="D22" s="30">
        <f>'Multi_Nota'!E24+'Multi_Nota'!F24</f>
        <v>64.4058926148478</v>
      </c>
      <c r="E22" s="30">
        <f>'Multi_Nota'!G24+'Multi_Nota'!H24</f>
        <v>70.2777777777778</v>
      </c>
      <c r="F22" s="30">
        <f>'Multi_Nota'!I24+'Multi_Nota'!J24</f>
        <v>70.4983570646221</v>
      </c>
      <c r="G22" s="30">
        <f>'Multi_Nota'!K24+'Multi_Nota'!L24</f>
        <v>82.84688995215321</v>
      </c>
      <c r="H22" s="30">
        <f>'Multi_Nota'!M24+'Multi_Nota'!N24</f>
        <v>48.6828664293453</v>
      </c>
      <c r="I22" s="30">
        <f>'Multi_Nota'!O24+'Multi_Nota'!P24</f>
        <v>52.8606811145511</v>
      </c>
      <c r="J22" s="30">
        <f>'Multi_Nota'!Q24+'Multi_Nota'!R24</f>
        <v>14.8787878787879</v>
      </c>
      <c r="K22" s="30">
        <f>'Multi_Nota'!S24+'Multi_Nota'!T24</f>
        <v>19.4527629233511</v>
      </c>
      <c r="L22" s="30">
        <f>'Multi_Nota'!U24+'Multi_Nota'!V24</f>
        <v>8.71739130434783</v>
      </c>
      <c r="M22" s="30">
        <f>'Multi_Nota'!W24+'Multi_Nota'!X24</f>
        <v>5.25</v>
      </c>
      <c r="N22" s="30">
        <f>'Multi_Nota'!Y24+'Multi_Nota'!Z24</f>
        <v>4.14634146341463</v>
      </c>
      <c r="O22" s="30">
        <f>'Multi_Nota'!AA24+'Multi_Nota'!AB24</f>
        <v>6.72</v>
      </c>
      <c r="P22" s="30">
        <f>'Multi_Nota'!AC24+'Multi_Nota'!AD24</f>
        <v>5.00000000000001</v>
      </c>
      <c r="Q22" s="30">
        <f>'Multi_Nota'!AE24+'Multi_Nota'!AF24</f>
        <v>6.26865671641791</v>
      </c>
      <c r="R22" s="30">
        <f>'Multi_Nota'!AG24+'Multi_Nota'!AH24</f>
        <v>5.47445255474454</v>
      </c>
    </row>
    <row r="23" ht="15" customHeight="1">
      <c r="A23" t="s" s="26">
        <f>'Multi_Nota'!A25</f>
        <v>989</v>
      </c>
      <c r="B23" t="s" s="26">
        <f>'Multi_Nota'!B25</f>
        <v>990</v>
      </c>
      <c r="C23" s="30">
        <f>'Multi_Nota'!C25+'Multi_Nota'!D25</f>
        <v>85.81430745814311</v>
      </c>
      <c r="D23" s="30">
        <f>'Multi_Nota'!E25+'Multi_Nota'!F25</f>
        <v>90.2422950184145</v>
      </c>
      <c r="E23" s="30">
        <f>'Multi_Nota'!G25+'Multi_Nota'!H25</f>
        <v>90.5555555555555</v>
      </c>
      <c r="F23" s="30">
        <f>'Multi_Nota'!I25+'Multi_Nota'!J25</f>
        <v>77.43975903614459</v>
      </c>
      <c r="G23" s="30">
        <f>'Multi_Nota'!K25+'Multi_Nota'!L25</f>
        <v>88.4389952153111</v>
      </c>
      <c r="H23" s="30">
        <f>'Multi_Nota'!M25+'Multi_Nota'!N25</f>
        <v>94.0752205540937</v>
      </c>
      <c r="I23" s="30">
        <f>'Multi_Nota'!O25+'Multi_Nota'!P25</f>
        <v>94.87925696594429</v>
      </c>
      <c r="J23" s="30">
        <f>'Multi_Nota'!Q25+'Multi_Nota'!R25</f>
        <v>87.5795454545454</v>
      </c>
      <c r="K23" s="30">
        <f>'Multi_Nota'!S25+'Multi_Nota'!T25</f>
        <v>85.4830659536542</v>
      </c>
      <c r="L23" s="30">
        <f>'Multi_Nota'!U25+'Multi_Nota'!V25</f>
        <v>64.0086956521739</v>
      </c>
      <c r="M23" s="30">
        <f>'Multi_Nota'!W25+'Multi_Nota'!X25</f>
        <v>41.3888888888889</v>
      </c>
      <c r="N23" s="30">
        <f>'Multi_Nota'!Y25+'Multi_Nota'!Z25</f>
        <v>36.790243902439</v>
      </c>
      <c r="O23" s="30">
        <f>'Multi_Nota'!AA25+'Multi_Nota'!AB25</f>
        <v>11.04</v>
      </c>
      <c r="P23" s="30">
        <f>'Multi_Nota'!AC25+'Multi_Nota'!AD25</f>
        <v>12.3809523809524</v>
      </c>
      <c r="Q23" s="30">
        <f>'Multi_Nota'!AE25+'Multi_Nota'!AF25</f>
        <v>14.3283582089552</v>
      </c>
      <c r="R23" s="30">
        <f>'Multi_Nota'!AG25+'Multi_Nota'!AH25</f>
        <v>24.7920147744261</v>
      </c>
    </row>
    <row r="24" ht="15" customHeight="1">
      <c r="A24" t="s" s="26">
        <f>'Multi_Nota'!A26</f>
        <v>991</v>
      </c>
      <c r="B24" t="s" s="26">
        <f>'Multi_Nota'!B26</f>
        <v>992</v>
      </c>
      <c r="C24" s="30">
        <f>'Multi_Nota'!C26+'Multi_Nota'!D26</f>
        <v>55.4033485540334</v>
      </c>
      <c r="D24" s="30">
        <f>'Multi_Nota'!E26+'Multi_Nota'!F26</f>
        <v>72.6051560379918</v>
      </c>
      <c r="E24" s="30">
        <f>'Multi_Nota'!G26+'Multi_Nota'!H26</f>
        <v>85.0277777777778</v>
      </c>
      <c r="F24" s="30">
        <f>'Multi_Nota'!I26+'Multi_Nota'!J26</f>
        <v>86.6949616648412</v>
      </c>
      <c r="G24" s="30">
        <f>'Multi_Nota'!K26+'Multi_Nota'!L26</f>
        <v>94.16866028708139</v>
      </c>
      <c r="H24" s="30">
        <f>'Multi_Nota'!M26+'Multi_Nota'!N26</f>
        <v>82.89119331372849</v>
      </c>
      <c r="I24" s="30">
        <f>'Multi_Nota'!O26+'Multi_Nota'!P26</f>
        <v>86.78018575851389</v>
      </c>
      <c r="J24" s="30">
        <f>'Multi_Nota'!Q26+'Multi_Nota'!R26</f>
        <v>61.6969696969697</v>
      </c>
      <c r="K24" s="30">
        <f>'Multi_Nota'!S26+'Multi_Nota'!T26</f>
        <v>57.8039215686274</v>
      </c>
      <c r="L24" s="30">
        <f>'Multi_Nota'!U26+'Multi_Nota'!V26</f>
        <v>36.2260869565217</v>
      </c>
      <c r="M24" s="30">
        <f>'Multi_Nota'!W26+'Multi_Nota'!X26</f>
        <v>22.9166666666667</v>
      </c>
      <c r="N24" s="30">
        <f>'Multi_Nota'!Y26+'Multi_Nota'!Z26</f>
        <v>31.7951219512195</v>
      </c>
      <c r="O24" s="30">
        <f>'Multi_Nota'!AA26+'Multi_Nota'!AB26</f>
        <v>34.052972972973</v>
      </c>
      <c r="P24" s="30">
        <f>'Multi_Nota'!AC26+'Multi_Nota'!AD26</f>
        <v>7.38095238095238</v>
      </c>
      <c r="Q24" s="30">
        <f>'Multi_Nota'!AE26+'Multi_Nota'!AF26</f>
        <v>7.38805970149254</v>
      </c>
      <c r="R24" s="30">
        <f>'Multi_Nota'!AG26+'Multi_Nota'!AH26</f>
        <v>3.50364963503649</v>
      </c>
    </row>
    <row r="25" ht="15" customHeight="1">
      <c r="A25" t="s" s="26">
        <f>'Multi_Nota'!A27</f>
        <v>993</v>
      </c>
      <c r="B25" t="s" s="26">
        <f>'Multi_Nota'!B27</f>
        <v>994</v>
      </c>
      <c r="C25" s="30">
        <f>'Multi_Nota'!C27+'Multi_Nota'!D27</f>
        <v>50.5479452054795</v>
      </c>
      <c r="D25" s="30">
        <f>'Multi_Nota'!E27+'Multi_Nota'!F27</f>
        <v>50.1686373328164</v>
      </c>
      <c r="E25" s="30">
        <f>'Multi_Nota'!G27+'Multi_Nota'!H27</f>
        <v>93.4027777777778</v>
      </c>
      <c r="F25" s="30">
        <f>'Multi_Nota'!I27+'Multi_Nota'!J27</f>
        <v>90.9611171960569</v>
      </c>
      <c r="G25" s="30">
        <f>'Multi_Nota'!K27+'Multi_Nota'!L27</f>
        <v>92.2248803827751</v>
      </c>
      <c r="H25" s="30">
        <f>'Multi_Nota'!M27+'Multi_Nota'!N27</f>
        <v>92.4299644017954</v>
      </c>
      <c r="I25" s="30">
        <f>'Multi_Nota'!O27+'Multi_Nota'!P27</f>
        <v>91.3374613003096</v>
      </c>
      <c r="J25" s="30">
        <f>'Multi_Nota'!Q27+'Multi_Nota'!R27</f>
        <v>83.10227272727271</v>
      </c>
      <c r="K25" s="30">
        <f>'Multi_Nota'!S27+'Multi_Nota'!T27</f>
        <v>90.1639928698752</v>
      </c>
      <c r="L25" s="30">
        <f>'Multi_Nota'!U27+'Multi_Nota'!V27</f>
        <v>95.82608695652171</v>
      </c>
      <c r="M25" s="30">
        <f>'Multi_Nota'!W27+'Multi_Nota'!X27</f>
        <v>97.5</v>
      </c>
      <c r="N25" s="30">
        <f>'Multi_Nota'!Y27+'Multi_Nota'!Z27</f>
        <v>98.5365853658537</v>
      </c>
      <c r="O25" s="30">
        <f>'Multi_Nota'!AA27+'Multi_Nota'!AB27</f>
        <v>98.31999999999999</v>
      </c>
      <c r="P25" s="30">
        <f>'Multi_Nota'!AC27+'Multi_Nota'!AD27</f>
        <v>94.5431145431145</v>
      </c>
      <c r="Q25" s="30">
        <f>'Multi_Nota'!AE27+'Multi_Nota'!AF27</f>
        <v>94.3643849716933</v>
      </c>
      <c r="R25" s="30">
        <f>'Multi_Nota'!AG27+'Multi_Nota'!AH27</f>
        <v>70.2216163925776</v>
      </c>
    </row>
    <row r="26" ht="15" customHeight="1">
      <c r="A26" t="s" s="26">
        <f>'Multi_Nota'!A28</f>
        <v>995</v>
      </c>
      <c r="B26" t="s" s="26">
        <f>'Multi_Nota'!B28</f>
        <v>996</v>
      </c>
      <c r="C26" s="30">
        <f>'Multi_Nota'!C28+'Multi_Nota'!D28</f>
        <v>67.9147640791477</v>
      </c>
      <c r="D26" s="30">
        <f>'Multi_Nota'!E28+'Multi_Nota'!F28</f>
        <v>40.4109323512309</v>
      </c>
      <c r="E26" s="30">
        <f>'Multi_Nota'!G28+'Multi_Nota'!H28</f>
        <v>32.1111111111111</v>
      </c>
      <c r="F26" s="30">
        <f>'Multi_Nota'!I28+'Multi_Nota'!J28</f>
        <v>89.2990142387732</v>
      </c>
      <c r="G26" s="30">
        <f>'Multi_Nota'!K28+'Multi_Nota'!L28</f>
        <v>81.584928229665</v>
      </c>
      <c r="H26" s="30">
        <f>'Multi_Nota'!M28+'Multi_Nota'!N28</f>
        <v>77.9523293607801</v>
      </c>
      <c r="I26" s="30">
        <f>'Multi_Nota'!O28+'Multi_Nota'!P28</f>
        <v>28.7987616099072</v>
      </c>
      <c r="J26" s="30">
        <f>'Multi_Nota'!Q28+'Multi_Nota'!R28</f>
        <v>9.291666666666661</v>
      </c>
      <c r="K26" s="30">
        <f>'Multi_Nota'!S28+'Multi_Nota'!T28</f>
        <v>1.90909090909091</v>
      </c>
      <c r="L26" s="30">
        <f>'Multi_Nota'!U28+'Multi_Nota'!V28</f>
        <v>3.91304347826088</v>
      </c>
      <c r="M26" s="30">
        <f>'Multi_Nota'!W28+'Multi_Nota'!X28</f>
        <v>27.0833333333333</v>
      </c>
      <c r="N26" s="30">
        <f>'Multi_Nota'!Y28+'Multi_Nota'!Z28</f>
        <v>3.90243902439024</v>
      </c>
      <c r="O26" s="30">
        <f>'Multi_Nota'!AA28+'Multi_Nota'!AB28</f>
        <v>9.84</v>
      </c>
      <c r="P26" s="30">
        <f>'Multi_Nota'!AC28+'Multi_Nota'!AD28</f>
        <v>7.14285714285714</v>
      </c>
      <c r="Q26" s="30">
        <f>'Multi_Nota'!AE28+'Multi_Nota'!AF28</f>
        <v>15</v>
      </c>
      <c r="R26" s="30">
        <f>'Multi_Nota'!AG28+'Multi_Nota'!AH28</f>
        <v>5.03649635036496</v>
      </c>
    </row>
    <row r="27" ht="15" customHeight="1">
      <c r="A27" t="s" s="26">
        <f>'Multi_Nota'!A29</f>
        <v>997</v>
      </c>
      <c r="B27" t="s" s="26">
        <f>'Multi_Nota'!B29</f>
        <v>998</v>
      </c>
      <c r="C27" s="30">
        <f>'Multi_Nota'!C29+'Multi_Nota'!D29</f>
        <v>59.7260273972603</v>
      </c>
      <c r="D27" s="30">
        <f>'Multi_Nota'!E29+'Multi_Nota'!F29</f>
        <v>52.9308005427409</v>
      </c>
      <c r="E27" s="30">
        <f>'Multi_Nota'!G29+'Multi_Nota'!H29</f>
        <v>39.7638888888889</v>
      </c>
      <c r="F27" s="30">
        <f>'Multi_Nota'!I29+'Multi_Nota'!J29</f>
        <v>11.9277108433735</v>
      </c>
      <c r="G27" s="30">
        <f>'Multi_Nota'!K29+'Multi_Nota'!L29</f>
        <v>48.2595693779905</v>
      </c>
      <c r="H27" s="30">
        <f>'Multi_Nota'!M29+'Multi_Nota'!N29</f>
        <v>25.3443739359232</v>
      </c>
      <c r="I27" s="30">
        <f>'Multi_Nota'!O29+'Multi_Nota'!P29</f>
        <v>31.1888544891641</v>
      </c>
      <c r="J27" s="30">
        <f>'Multi_Nota'!Q29+'Multi_Nota'!R29</f>
        <v>29.0492424242424</v>
      </c>
      <c r="K27" s="30">
        <f>'Multi_Nota'!S29+'Multi_Nota'!T29</f>
        <v>46.1550802139038</v>
      </c>
      <c r="L27" s="30">
        <f>'Multi_Nota'!U29+'Multi_Nota'!V29</f>
        <v>30.9</v>
      </c>
      <c r="M27" s="30">
        <f>'Multi_Nota'!W29+'Multi_Nota'!X29</f>
        <v>15.9722222222222</v>
      </c>
      <c r="N27" s="30">
        <f>'Multi_Nota'!Y29+'Multi_Nota'!Z29</f>
        <v>25.6756097560976</v>
      </c>
      <c r="O27" s="30">
        <f>'Multi_Nota'!AA29+'Multi_Nota'!AB29</f>
        <v>9.359999999999999</v>
      </c>
      <c r="P27" s="30">
        <f>'Multi_Nota'!AC29+'Multi_Nota'!AD29</f>
        <v>11.4285714285714</v>
      </c>
      <c r="Q27" s="30">
        <f>'Multi_Nota'!AE29+'Multi_Nota'!AF29</f>
        <v>12.5373134328358</v>
      </c>
      <c r="R27" s="30">
        <f>'Multi_Nota'!AG29+'Multi_Nota'!AH29</f>
        <v>29.2278603464955</v>
      </c>
    </row>
    <row r="28" ht="15" customHeight="1">
      <c r="A28" t="s" s="26">
        <f>'Multi_Nota'!A30</f>
        <v>999</v>
      </c>
      <c r="B28" t="s" s="26">
        <f>'Multi_Nota'!B30</f>
        <v>1000</v>
      </c>
      <c r="C28" s="30">
        <f>'Multi_Nota'!C30+'Multi_Nota'!D30</f>
        <v>50.4261796042618</v>
      </c>
      <c r="D28" s="30">
        <f>'Multi_Nota'!E30+'Multi_Nota'!F30</f>
        <v>33.4871099050204</v>
      </c>
      <c r="E28" s="30">
        <f>'Multi_Nota'!G30+'Multi_Nota'!H30</f>
        <v>44.25</v>
      </c>
      <c r="F28" s="30">
        <f>'Multi_Nota'!I30+'Multi_Nota'!J30</f>
        <v>11.2048192771084</v>
      </c>
      <c r="G28" s="30">
        <f>'Multi_Nota'!K30+'Multi_Nota'!L30</f>
        <v>61.6985645933014</v>
      </c>
      <c r="H28" s="30">
        <f>'Multi_Nota'!M30+'Multi_Nota'!N30</f>
        <v>29.2911314038074</v>
      </c>
      <c r="I28" s="30">
        <f>'Multi_Nota'!O30+'Multi_Nota'!P30</f>
        <v>40.4953560371517</v>
      </c>
      <c r="J28" s="30">
        <f>'Multi_Nota'!Q30+'Multi_Nota'!R30</f>
        <v>19.8939393939394</v>
      </c>
      <c r="K28" s="30">
        <f>'Multi_Nota'!S30+'Multi_Nota'!T30</f>
        <v>40.1283422459894</v>
      </c>
      <c r="L28" s="30">
        <f>'Multi_Nota'!U30+'Multi_Nota'!V30</f>
        <v>22.5130434782609</v>
      </c>
      <c r="M28" s="30">
        <f>'Multi_Nota'!W30+'Multi_Nota'!X30</f>
        <v>4.25000000000001</v>
      </c>
      <c r="N28" s="30">
        <f>'Multi_Nota'!Y30+'Multi_Nota'!Z30</f>
        <v>8.441463414634139</v>
      </c>
      <c r="O28" s="30">
        <f>'Multi_Nota'!AA30+'Multi_Nota'!AB30</f>
        <v>6.96</v>
      </c>
      <c r="P28" s="30">
        <f>'Multi_Nota'!AC30+'Multi_Nota'!AD30</f>
        <v>7.61904761904762</v>
      </c>
      <c r="Q28" s="30">
        <f>'Multi_Nota'!AE30+'Multi_Nota'!AF30</f>
        <v>9.6268656716418</v>
      </c>
      <c r="R28" s="30">
        <f>'Multi_Nota'!AG30+'Multi_Nota'!AH30</f>
        <v>13.1061472166036</v>
      </c>
    </row>
    <row r="29" ht="15" customHeight="1">
      <c r="A29" t="s" s="26">
        <f>'Multi_Nota'!A31</f>
        <v>1001</v>
      </c>
      <c r="B29" t="s" s="26">
        <f>'Multi_Nota'!B31</f>
        <v>1002</v>
      </c>
      <c r="C29" s="30">
        <f>'Multi_Nota'!C31+'Multi_Nota'!D31</f>
        <v>60.0152207001522</v>
      </c>
      <c r="D29" s="30">
        <f>'Multi_Nota'!E31+'Multi_Nota'!F31</f>
        <v>55.4099631711571</v>
      </c>
      <c r="E29" s="30">
        <f>'Multi_Nota'!G31+'Multi_Nota'!H31</f>
        <v>45.0416666666667</v>
      </c>
      <c r="F29" s="30">
        <f>'Multi_Nota'!I31+'Multi_Nota'!J31</f>
        <v>43.1653888280395</v>
      </c>
      <c r="G29" s="30">
        <f>'Multi_Nota'!K31+'Multi_Nota'!L31</f>
        <v>22.3385167464115</v>
      </c>
      <c r="H29" s="30">
        <f>'Multi_Nota'!M31+'Multi_Nota'!N31</f>
        <v>31.2567713976165</v>
      </c>
      <c r="I29" s="30">
        <f>'Multi_Nota'!O31+'Multi_Nota'!P31</f>
        <v>18.4767801857585</v>
      </c>
      <c r="J29" s="30">
        <f>'Multi_Nota'!Q31+'Multi_Nota'!R31</f>
        <v>55.469696969697</v>
      </c>
      <c r="K29" s="30">
        <f>'Multi_Nota'!S31+'Multi_Nota'!T31</f>
        <v>25.2067736185384</v>
      </c>
      <c r="L29" s="30">
        <f>'Multi_Nota'!U31+'Multi_Nota'!V31</f>
        <v>21.0434782608696</v>
      </c>
      <c r="M29" s="30">
        <f>'Multi_Nota'!W31+'Multi_Nota'!X31</f>
        <v>80.8888888888889</v>
      </c>
      <c r="N29" s="30">
        <f>'Multi_Nota'!Y31+'Multi_Nota'!Z31</f>
        <v>88.1536585365854</v>
      </c>
      <c r="O29" s="30">
        <f>'Multi_Nota'!AA31+'Multi_Nota'!AB31</f>
        <v>91.68432432432429</v>
      </c>
      <c r="P29" s="30">
        <f>'Multi_Nota'!AC31+'Multi_Nota'!AD31</f>
        <v>91.9433719433719</v>
      </c>
      <c r="Q29" s="30">
        <f>'Multi_Nota'!AE31+'Multi_Nota'!AF31</f>
        <v>81.1760164693772</v>
      </c>
      <c r="R29" s="30">
        <f>'Multi_Nota'!AG31+'Multi_Nota'!AH31</f>
        <v>70.9110896139302</v>
      </c>
    </row>
    <row r="30" ht="15" customHeight="1">
      <c r="A30" t="s" s="26">
        <f>'Multi_Nota'!A32</f>
        <v>1003</v>
      </c>
      <c r="B30" t="s" s="26">
        <f>'Multi_Nota'!B32</f>
        <v>1004</v>
      </c>
      <c r="C30" s="30">
        <f>'Multi_Nota'!C32+'Multi_Nota'!D32</f>
        <v>71.82648401826479</v>
      </c>
      <c r="D30" s="30">
        <f>'Multi_Nota'!E32+'Multi_Nota'!F32</f>
        <v>72.64004652064359</v>
      </c>
      <c r="E30" s="30">
        <f>'Multi_Nota'!G32+'Multi_Nota'!H32</f>
        <v>66.1666666666667</v>
      </c>
      <c r="F30" s="30">
        <f>'Multi_Nota'!I32+'Multi_Nota'!J32</f>
        <v>52.4205914567361</v>
      </c>
      <c r="G30" s="30">
        <f>'Multi_Nota'!K32+'Multi_Nota'!L32</f>
        <v>41.3038277511961</v>
      </c>
      <c r="H30" s="30">
        <f>'Multi_Nota'!M32+'Multi_Nota'!N32</f>
        <v>37.5050301810866</v>
      </c>
      <c r="I30" s="30">
        <f>'Multi_Nota'!O32+'Multi_Nota'!P32</f>
        <v>30.7616099071207</v>
      </c>
      <c r="J30" s="30">
        <f>'Multi_Nota'!Q32+'Multi_Nota'!R32</f>
        <v>31</v>
      </c>
      <c r="K30" s="30">
        <f>'Multi_Nota'!S32+'Multi_Nota'!T32</f>
        <v>2.18181818181818</v>
      </c>
      <c r="L30" s="30">
        <f>'Multi_Nota'!U32+'Multi_Nota'!V32</f>
        <v>11.0782608695652</v>
      </c>
      <c r="M30" s="30">
        <f>'Multi_Nota'!W32+'Multi_Nota'!X32</f>
        <v>7.25000000000001</v>
      </c>
      <c r="N30" s="30">
        <f>'Multi_Nota'!Y32+'Multi_Nota'!Z32</f>
        <v>27.2560975609756</v>
      </c>
      <c r="O30" s="30">
        <f>'Multi_Nota'!AA32+'Multi_Nota'!AB32</f>
        <v>25.7513513513513</v>
      </c>
      <c r="P30" s="30">
        <f>'Multi_Nota'!AC32+'Multi_Nota'!AD32</f>
        <v>38.6550836550837</v>
      </c>
      <c r="Q30" s="30">
        <f>'Multi_Nota'!AE32+'Multi_Nota'!AF32</f>
        <v>15.4477611940298</v>
      </c>
      <c r="R30" s="30">
        <f>'Multi_Nota'!AG32+'Multi_Nota'!AH32</f>
        <v>50.5962536276492</v>
      </c>
    </row>
    <row r="31" ht="15" customHeight="1">
      <c r="A31" t="s" s="26">
        <f>'Multi_Nota'!A33</f>
        <v>1005</v>
      </c>
      <c r="B31" t="s" s="26">
        <f>'Multi_Nota'!B33</f>
        <v>1006</v>
      </c>
      <c r="C31" s="30">
        <f>'Multi_Nota'!C33+'Multi_Nota'!D33</f>
        <v>41.4155251141552</v>
      </c>
      <c r="D31" s="30">
        <f>'Multi_Nota'!E33+'Multi_Nota'!F33</f>
        <v>27.0943981391743</v>
      </c>
      <c r="E31" s="30">
        <f>'Multi_Nota'!G33+'Multi_Nota'!H33</f>
        <v>10.7083333333333</v>
      </c>
      <c r="F31" s="30">
        <f>'Multi_Nota'!I33+'Multi_Nota'!J33</f>
        <v>10.8433734939759</v>
      </c>
      <c r="G31" s="30">
        <f>'Multi_Nota'!K33+'Multi_Nota'!L33</f>
        <v>14.5275119617225</v>
      </c>
      <c r="H31" s="30">
        <f>'Multi_Nota'!M33+'Multi_Nota'!N33</f>
        <v>3.95604395604396</v>
      </c>
      <c r="I31" s="30">
        <f>'Multi_Nota'!O33+'Multi_Nota'!P33</f>
        <v>6.26006191950464</v>
      </c>
      <c r="J31" s="30">
        <f>'Multi_Nota'!Q33+'Multi_Nota'!R33</f>
        <v>3.03030303030303</v>
      </c>
      <c r="K31" s="30">
        <f>'Multi_Nota'!S33+'Multi_Nota'!T33</f>
        <v>14.3850267379679</v>
      </c>
      <c r="L31" s="30">
        <f>'Multi_Nota'!U33+'Multi_Nota'!V33</f>
        <v>2.34782608695652</v>
      </c>
      <c r="M31" s="30">
        <f>'Multi_Nota'!W33+'Multi_Nota'!X33</f>
        <v>4.5</v>
      </c>
      <c r="N31" s="30">
        <f>'Multi_Nota'!Y33+'Multi_Nota'!Z33</f>
        <v>5.12195121951219</v>
      </c>
      <c r="O31" s="30">
        <f>'Multi_Nota'!AA33+'Multi_Nota'!AB33</f>
        <v>4.32</v>
      </c>
      <c r="P31" s="30">
        <f>'Multi_Nota'!AC33+'Multi_Nota'!AD33</f>
        <v>3.80952380952381</v>
      </c>
      <c r="Q31" s="30">
        <f>'Multi_Nota'!AE33+'Multi_Nota'!AF33</f>
        <v>5.3731343283582</v>
      </c>
      <c r="R31" s="30">
        <f>'Multi_Nota'!AG33+'Multi_Nota'!AH33</f>
        <v>2.40875912408759</v>
      </c>
    </row>
    <row r="32" ht="15" customHeight="1">
      <c r="A32" t="s" s="26">
        <f>'Multi_Nota'!A34</f>
        <v>1007</v>
      </c>
      <c r="B32" t="s" s="26">
        <f>'Multi_Nota'!B34</f>
        <v>1008</v>
      </c>
      <c r="C32" s="30">
        <f>'Multi_Nota'!C34+'Multi_Nota'!D34</f>
        <v>62.1156773211568</v>
      </c>
      <c r="D32" s="30">
        <f>'Multi_Nota'!E34+'Multi_Nota'!F34</f>
        <v>70.1608838922272</v>
      </c>
      <c r="E32" s="30">
        <f>'Multi_Nota'!G34+'Multi_Nota'!H34</f>
        <v>67.875</v>
      </c>
      <c r="F32" s="30">
        <f>'Multi_Nota'!I34+'Multi_Nota'!J34</f>
        <v>50.1067907995619</v>
      </c>
      <c r="G32" s="30">
        <f>'Multi_Nota'!K34+'Multi_Nota'!L34</f>
        <v>57.7452153110048</v>
      </c>
      <c r="H32" s="30">
        <f>'Multi_Nota'!M34+'Multi_Nota'!N34</f>
        <v>53.6155393901873</v>
      </c>
      <c r="I32" s="30">
        <f>'Multi_Nota'!O34+'Multi_Nota'!P34</f>
        <v>52.6687306501548</v>
      </c>
      <c r="J32" s="30">
        <f>'Multi_Nota'!Q34+'Multi_Nota'!R34</f>
        <v>22.4848484848485</v>
      </c>
      <c r="K32" s="30">
        <f>'Multi_Nota'!S34+'Multi_Nota'!T34</f>
        <v>11.7718360071301</v>
      </c>
      <c r="L32" s="30">
        <f>'Multi_Nota'!U34+'Multi_Nota'!V34</f>
        <v>38.3391304347826</v>
      </c>
      <c r="M32" s="30">
        <f>'Multi_Nota'!W34+'Multi_Nota'!X34</f>
        <v>54.6388888888889</v>
      </c>
      <c r="N32" s="30">
        <f>'Multi_Nota'!Y34+'Multi_Nota'!Z34</f>
        <v>33.6512195121951</v>
      </c>
      <c r="O32" s="30">
        <f>'Multi_Nota'!AA34+'Multi_Nota'!AB34</f>
        <v>16.7437837837838</v>
      </c>
      <c r="P32" s="30">
        <f>'Multi_Nota'!AC34+'Multi_Nota'!AD34</f>
        <v>11.1904761904762</v>
      </c>
      <c r="Q32" s="30">
        <f>'Multi_Nota'!AE34+'Multi_Nota'!AF34</f>
        <v>12.089552238806</v>
      </c>
      <c r="R32" s="30">
        <f>'Multi_Nota'!AG34+'Multi_Nota'!AH34</f>
        <v>7.88321167883211</v>
      </c>
    </row>
    <row r="33" ht="15" customHeight="1">
      <c r="A33" t="s" s="26">
        <f>'Multi_Nota'!A35</f>
        <v>1009</v>
      </c>
      <c r="B33" t="s" s="26">
        <f>'Multi_Nota'!B35</f>
        <v>1010</v>
      </c>
      <c r="C33" s="30">
        <f>'Multi_Nota'!C35+'Multi_Nota'!D35</f>
        <v>45.0380517503806</v>
      </c>
      <c r="D33" s="30">
        <f>'Multi_Nota'!E35+'Multi_Nota'!F35</f>
        <v>58.7924016282226</v>
      </c>
      <c r="E33" s="30">
        <f>'Multi_Nota'!G35+'Multi_Nota'!H35</f>
        <v>50.3888888888889</v>
      </c>
      <c r="F33" s="30">
        <f>'Multi_Nota'!I35+'Multi_Nota'!J35</f>
        <v>8.674698795180721</v>
      </c>
      <c r="G33" s="30">
        <f>'Multi_Nota'!K35+'Multi_Nota'!L35</f>
        <v>40.9928229665072</v>
      </c>
      <c r="H33" s="30">
        <f>'Multi_Nota'!M35+'Multi_Nota'!N35</f>
        <v>51.3264200588144</v>
      </c>
      <c r="I33" s="30">
        <f>'Multi_Nota'!O35+'Multi_Nota'!P35</f>
        <v>58.2167182662538</v>
      </c>
      <c r="J33" s="30">
        <f>'Multi_Nota'!Q35+'Multi_Nota'!R35</f>
        <v>51.8030303030303</v>
      </c>
      <c r="K33" s="30">
        <f>'Multi_Nota'!S35+'Multi_Nota'!T35</f>
        <v>67.6577540106952</v>
      </c>
      <c r="L33" s="30">
        <f>'Multi_Nota'!U35+'Multi_Nota'!V35</f>
        <v>68.7173913043478</v>
      </c>
      <c r="M33" s="30">
        <f>'Multi_Nota'!W35+'Multi_Nota'!X35</f>
        <v>52.9444444444445</v>
      </c>
      <c r="N33" s="30">
        <f>'Multi_Nota'!Y35+'Multi_Nota'!Z35</f>
        <v>47.8731707317073</v>
      </c>
      <c r="O33" s="30">
        <f>'Multi_Nota'!AA35+'Multi_Nota'!AB35</f>
        <v>28.8432432432432</v>
      </c>
      <c r="P33" s="30">
        <f>'Multi_Nota'!AC35+'Multi_Nota'!AD35</f>
        <v>24.6911196911197</v>
      </c>
      <c r="Q33" s="30">
        <f>'Multi_Nota'!AE35+'Multi_Nota'!AF35</f>
        <v>13.4328358208955</v>
      </c>
      <c r="R33" s="30">
        <f>'Multi_Nota'!AG35+'Multi_Nota'!AH35</f>
        <v>53.4104300413333</v>
      </c>
    </row>
    <row r="34" ht="15" customHeight="1">
      <c r="A34" t="s" s="26">
        <f>'Multi_Nota'!A36</f>
        <v>1011</v>
      </c>
      <c r="B34" t="s" s="26">
        <f>'Multi_Nota'!B36</f>
        <v>1012</v>
      </c>
      <c r="C34" s="30">
        <f>'Multi_Nota'!C36+'Multi_Nota'!D36</f>
        <v>72.4048706240487</v>
      </c>
      <c r="D34" s="30">
        <f>'Multi_Nota'!E36+'Multi_Nota'!F36</f>
        <v>70.5679395231634</v>
      </c>
      <c r="E34" s="30">
        <f>'Multi_Nota'!G36+'Multi_Nota'!H36</f>
        <v>60.4722222222222</v>
      </c>
      <c r="F34" s="30">
        <f>'Multi_Nota'!I36+'Multi_Nota'!J36</f>
        <v>25.0876232201533</v>
      </c>
      <c r="G34" s="30">
        <f>'Multi_Nota'!K36+'Multi_Nota'!L36</f>
        <v>38.8815789473684</v>
      </c>
      <c r="H34" s="30">
        <f>'Multi_Nota'!M36+'Multi_Nota'!N36</f>
        <v>43.4267141309395</v>
      </c>
      <c r="I34" s="30">
        <f>'Multi_Nota'!O36+'Multi_Nota'!P36</f>
        <v>59.9442724458204</v>
      </c>
      <c r="J34" s="30">
        <f>'Multi_Nota'!Q36+'Multi_Nota'!R36</f>
        <v>47.2234848484849</v>
      </c>
      <c r="K34" s="30">
        <f>'Multi_Nota'!S36+'Multi_Nota'!T36</f>
        <v>58.7896613190731</v>
      </c>
      <c r="L34" s="30">
        <f>'Multi_Nota'!U36+'Multi_Nota'!V36</f>
        <v>52.5869565217391</v>
      </c>
      <c r="M34" s="30">
        <f>'Multi_Nota'!W36+'Multi_Nota'!X36</f>
        <v>32.7222222222222</v>
      </c>
      <c r="N34" s="30">
        <f>'Multi_Nota'!Y36+'Multi_Nota'!Z36</f>
        <v>24.9121951219512</v>
      </c>
      <c r="O34" s="30">
        <f>'Multi_Nota'!AA36+'Multi_Nota'!AB36</f>
        <v>10.08</v>
      </c>
      <c r="P34" s="30">
        <f>'Multi_Nota'!AC36+'Multi_Nota'!AD36</f>
        <v>10.7142857142857</v>
      </c>
      <c r="Q34" s="30">
        <f>'Multi_Nota'!AE36+'Multi_Nota'!AF36</f>
        <v>11.4179104477612</v>
      </c>
      <c r="R34" s="30">
        <f>'Multi_Nota'!AG36+'Multi_Nota'!AH36</f>
        <v>13.7305426083898</v>
      </c>
    </row>
    <row r="35" ht="15" customHeight="1">
      <c r="A35" t="s" s="26">
        <f>'Multi_Nota'!A37</f>
        <v>1013</v>
      </c>
      <c r="B35" t="s" s="26">
        <f>'Multi_Nota'!B37</f>
        <v>1014</v>
      </c>
      <c r="C35" s="30">
        <f>'Multi_Nota'!C37+'Multi_Nota'!D37</f>
        <v>70.88280060882811</v>
      </c>
      <c r="D35" s="30">
        <f>'Multi_Nota'!E37+'Multi_Nota'!F37</f>
        <v>45.2626477999613</v>
      </c>
      <c r="E35" s="30">
        <f>'Multi_Nota'!G37+'Multi_Nota'!H37</f>
        <v>74.3611111111111</v>
      </c>
      <c r="F35" s="30">
        <f>'Multi_Nota'!I37+'Multi_Nota'!J37</f>
        <v>37.3083242059146</v>
      </c>
      <c r="G35" s="30">
        <f>'Multi_Nota'!K37+'Multi_Nota'!L37</f>
        <v>62.4521531100479</v>
      </c>
      <c r="H35" s="30">
        <f>'Multi_Nota'!M37+'Multi_Nota'!N37</f>
        <v>64.13403497910539</v>
      </c>
      <c r="I35" s="30">
        <f>'Multi_Nota'!O37+'Multi_Nota'!P37</f>
        <v>79.9566563467493</v>
      </c>
      <c r="J35" s="30">
        <f>'Multi_Nota'!Q37+'Multi_Nota'!R37</f>
        <v>88.85606060606059</v>
      </c>
      <c r="K35" s="30">
        <f>'Multi_Nota'!S37+'Multi_Nota'!T37</f>
        <v>88.67736185383249</v>
      </c>
      <c r="L35" s="30">
        <f>'Multi_Nota'!U37+'Multi_Nota'!V37</f>
        <v>87.9869565217391</v>
      </c>
      <c r="M35" s="30">
        <f>'Multi_Nota'!W37+'Multi_Nota'!X37</f>
        <v>85.8333333333333</v>
      </c>
      <c r="N35" s="30">
        <f>'Multi_Nota'!Y37+'Multi_Nota'!Z37</f>
        <v>86.5634146341464</v>
      </c>
      <c r="O35" s="30">
        <f>'Multi_Nota'!AA37+'Multi_Nota'!AB37</f>
        <v>75.532972972973</v>
      </c>
      <c r="P35" s="30">
        <f>'Multi_Nota'!AC37+'Multi_Nota'!AD37</f>
        <v>85.06435006435009</v>
      </c>
      <c r="Q35" s="30">
        <f>'Multi_Nota'!AE37+'Multi_Nota'!AF37</f>
        <v>79.69634585692221</v>
      </c>
      <c r="R35" s="30">
        <f>'Multi_Nota'!AG37+'Multi_Nota'!AH37</f>
        <v>82.6532407000264</v>
      </c>
    </row>
    <row r="36" ht="15" customHeight="1">
      <c r="A36" t="s" s="26">
        <f>'Multi_Nota'!A38</f>
        <v>1015</v>
      </c>
      <c r="B36" t="s" s="26">
        <f>'Multi_Nota'!B38</f>
        <v>1016</v>
      </c>
      <c r="C36" s="30">
        <f>'Multi_Nota'!C38+'Multi_Nota'!D38</f>
        <v>19.3607305936073</v>
      </c>
      <c r="D36" s="30">
        <f>'Multi_Nota'!E38+'Multi_Nota'!F38</f>
        <v>27.3076177553789</v>
      </c>
      <c r="E36" s="30">
        <f>'Multi_Nota'!G38+'Multi_Nota'!H38</f>
        <v>62</v>
      </c>
      <c r="F36" s="30">
        <f>'Multi_Nota'!I38+'Multi_Nota'!J38</f>
        <v>64.2771084337349</v>
      </c>
      <c r="G36" s="30">
        <f>'Multi_Nota'!K38+'Multi_Nota'!L38</f>
        <v>79.29425837320581</v>
      </c>
      <c r="H36" s="30">
        <f>'Multi_Nota'!M38+'Multi_Nota'!N38</f>
        <v>97.6984986844142</v>
      </c>
      <c r="I36" s="30">
        <f>'Multi_Nota'!O38+'Multi_Nota'!P38</f>
        <v>93.6037151702786</v>
      </c>
      <c r="J36" s="30">
        <f>'Multi_Nota'!Q38+'Multi_Nota'!R38</f>
        <v>95.3219696969697</v>
      </c>
      <c r="K36" s="30">
        <f>'Multi_Nota'!S38+'Multi_Nota'!T38</f>
        <v>68.4491978609626</v>
      </c>
      <c r="L36" s="30">
        <f>'Multi_Nota'!U38+'Multi_Nota'!V38</f>
        <v>83.03478260869571</v>
      </c>
      <c r="M36" s="30">
        <f>'Multi_Nota'!W38+'Multi_Nota'!X38</f>
        <v>72.8333333333333</v>
      </c>
      <c r="N36" s="30">
        <f>'Multi_Nota'!Y38+'Multi_Nota'!Z38</f>
        <v>67.9487804878049</v>
      </c>
      <c r="O36" s="30">
        <f>'Multi_Nota'!AA38+'Multi_Nota'!AB38</f>
        <v>45.9827027027027</v>
      </c>
      <c r="P36" s="30">
        <f>'Multi_Nota'!AC38+'Multi_Nota'!AD38</f>
        <v>22.8056628056628</v>
      </c>
      <c r="Q36" s="30">
        <f>'Multi_Nota'!AE38+'Multi_Nota'!AF38</f>
        <v>63.8317035512095</v>
      </c>
      <c r="R36" s="30">
        <f>'Multi_Nota'!AG38+'Multi_Nota'!AH38</f>
        <v>61.0421247031923</v>
      </c>
    </row>
    <row r="37" ht="15" customHeight="1">
      <c r="A37" t="s" s="26">
        <f>'Multi_Nota'!A39</f>
        <v>1017</v>
      </c>
      <c r="B37" t="s" s="26">
        <f>'Multi_Nota'!B39</f>
        <v>1018</v>
      </c>
      <c r="C37" s="30">
        <f>'Multi_Nota'!C39+'Multi_Nota'!D39</f>
        <v>25.6164383561644</v>
      </c>
      <c r="D37" s="30">
        <f>'Multi_Nota'!E39+'Multi_Nota'!F39</f>
        <v>41.6863733281644</v>
      </c>
      <c r="E37" s="30">
        <f>'Multi_Nota'!G39+'Multi_Nota'!H39</f>
        <v>23.0138888888889</v>
      </c>
      <c r="F37" s="30">
        <f>'Multi_Nota'!I39+'Multi_Nota'!J39</f>
        <v>2.53012048192771</v>
      </c>
      <c r="G37" s="30">
        <f>'Multi_Nota'!K39+'Multi_Nota'!L39</f>
        <v>3.75</v>
      </c>
      <c r="H37" s="30">
        <f>'Multi_Nota'!M39+'Multi_Nota'!N39</f>
        <v>2.96703296703297</v>
      </c>
      <c r="I37" s="30">
        <f>'Multi_Nota'!O39+'Multi_Nota'!P39</f>
        <v>2.21052631578947</v>
      </c>
      <c r="J37" s="30">
        <f>'Multi_Nota'!Q39+'Multi_Nota'!R39</f>
        <v>1.51515151515152</v>
      </c>
      <c r="K37" s="30">
        <f>'Multi_Nota'!S39+'Multi_Nota'!T39</f>
        <v>1.36363636363637</v>
      </c>
      <c r="L37" s="30">
        <f>'Multi_Nota'!U39+'Multi_Nota'!V39</f>
        <v>1.56521739130435</v>
      </c>
      <c r="M37" s="30">
        <f>'Multi_Nota'!W39+'Multi_Nota'!X39</f>
        <v>3.99999999999999</v>
      </c>
      <c r="N37" s="30">
        <f>'Multi_Nota'!Y39+'Multi_Nota'!Z39</f>
        <v>1.95121951219512</v>
      </c>
      <c r="O37" s="30">
        <f>'Multi_Nota'!AA39+'Multi_Nota'!AB39</f>
        <v>3.84</v>
      </c>
      <c r="P37" s="30">
        <f>'Multi_Nota'!AC39+'Multi_Nota'!AD39</f>
        <v>4.04761904761905</v>
      </c>
      <c r="Q37" s="30">
        <f>'Multi_Nota'!AE39+'Multi_Nota'!AF39</f>
        <v>4.70149253731344</v>
      </c>
      <c r="R37" s="30">
        <f>'Multi_Nota'!AG39+'Multi_Nota'!AH39</f>
        <v>5.25547445255475</v>
      </c>
    </row>
    <row r="38" ht="15" customHeight="1">
      <c r="A38" t="s" s="26">
        <f>'Multi_Nota'!A40</f>
        <v>1019</v>
      </c>
      <c r="B38" t="s" s="26">
        <f>'Multi_Nota'!B40</f>
        <v>1020</v>
      </c>
      <c r="C38" s="30">
        <f>'Multi_Nota'!C40+'Multi_Nota'!D40</f>
        <v>54.0943683409437</v>
      </c>
      <c r="D38" s="30">
        <f>'Multi_Nota'!E40+'Multi_Nota'!F40</f>
        <v>64.1577825159914</v>
      </c>
      <c r="E38" s="30">
        <f>'Multi_Nota'!G40+'Multi_Nota'!H40</f>
        <v>36.5416666666667</v>
      </c>
      <c r="F38" s="30">
        <f>'Multi_Nota'!I40+'Multi_Nota'!J40</f>
        <v>9.036144578313239</v>
      </c>
      <c r="G38" s="30">
        <f>'Multi_Nota'!K40+'Multi_Nota'!L40</f>
        <v>39.5275119617225</v>
      </c>
      <c r="H38" s="30">
        <f>'Multi_Nota'!M40+'Multi_Nota'!N40</f>
        <v>41.1283083114069</v>
      </c>
      <c r="I38" s="30">
        <f>'Multi_Nota'!O40+'Multi_Nota'!P40</f>
        <v>47.3993808049535</v>
      </c>
      <c r="J38" s="30">
        <f>'Multi_Nota'!Q40+'Multi_Nota'!R40</f>
        <v>37.9015151515152</v>
      </c>
      <c r="K38" s="30">
        <f>'Multi_Nota'!S40+'Multi_Nota'!T40</f>
        <v>41.7736185383245</v>
      </c>
      <c r="L38" s="30">
        <f>'Multi_Nota'!U40+'Multi_Nota'!V40</f>
        <v>54.7565217391304</v>
      </c>
      <c r="M38" s="30">
        <f>'Multi_Nota'!W40+'Multi_Nota'!X40</f>
        <v>56.3611111111111</v>
      </c>
      <c r="N38" s="30">
        <f>'Multi_Nota'!Y40+'Multi_Nota'!Z40</f>
        <v>48.7536585365854</v>
      </c>
      <c r="O38" s="30">
        <f>'Multi_Nota'!AA40+'Multi_Nota'!AB40</f>
        <v>43.3145945945946</v>
      </c>
      <c r="P38" s="30">
        <f>'Multi_Nota'!AC40+'Multi_Nota'!AD40</f>
        <v>35.8236808236808</v>
      </c>
      <c r="Q38" s="30">
        <f>'Multi_Nota'!AE40+'Multi_Nota'!AF40</f>
        <v>22.7380339680906</v>
      </c>
      <c r="R38" s="30">
        <f>'Multi_Nota'!AG40+'Multi_Nota'!AH40</f>
        <v>77.56046082138769</v>
      </c>
    </row>
    <row r="39" ht="15" customHeight="1">
      <c r="A39" t="s" s="26">
        <f>'Multi_Nota'!A41</f>
        <v>1021</v>
      </c>
      <c r="B39" t="s" s="26">
        <f>'Multi_Nota'!B41</f>
        <v>1022</v>
      </c>
      <c r="C39" s="30">
        <f>'Multi_Nota'!C41+'Multi_Nota'!D41</f>
        <v>47.0167427701674</v>
      </c>
      <c r="D39" s="30">
        <f>'Multi_Nota'!E41+'Multi_Nota'!F41</f>
        <v>45.3692576080636</v>
      </c>
      <c r="E39" s="30">
        <f>'Multi_Nota'!G41+'Multi_Nota'!H41</f>
        <v>22.4722222222222</v>
      </c>
      <c r="F39" s="30">
        <f>'Multi_Nota'!I41+'Multi_Nota'!J41</f>
        <v>4.69879518072288</v>
      </c>
      <c r="G39" s="30">
        <f>'Multi_Nota'!K41+'Multi_Nota'!L41</f>
        <v>16.6746411483253</v>
      </c>
      <c r="H39" s="30">
        <f>'Multi_Nota'!M41+'Multi_Nota'!N41</f>
        <v>6.5934065934066</v>
      </c>
      <c r="I39" s="30">
        <f>'Multi_Nota'!O41+'Multi_Nota'!P41</f>
        <v>13.2198142414861</v>
      </c>
      <c r="J39" s="30">
        <f>'Multi_Nota'!Q41+'Multi_Nota'!R41</f>
        <v>5.75757575757576</v>
      </c>
      <c r="K39" s="30">
        <f>'Multi_Nota'!S41+'Multi_Nota'!T41</f>
        <v>7.38146167557934</v>
      </c>
      <c r="L39" s="30">
        <f>'Multi_Nota'!U41+'Multi_Nota'!V41</f>
        <v>18.0521739130435</v>
      </c>
      <c r="M39" s="30">
        <f>'Multi_Nota'!W41+'Multi_Nota'!X41</f>
        <v>36.7777777777778</v>
      </c>
      <c r="N39" s="30">
        <f>'Multi_Nota'!Y41+'Multi_Nota'!Z41</f>
        <v>51.8609756097561</v>
      </c>
      <c r="O39" s="30">
        <f>'Multi_Nota'!AA41+'Multi_Nota'!AB41</f>
        <v>65.86162162162169</v>
      </c>
      <c r="P39" s="30">
        <f>'Multi_Nota'!AC41+'Multi_Nota'!AD41</f>
        <v>62.3552123552124</v>
      </c>
      <c r="Q39" s="30">
        <f>'Multi_Nota'!AE41+'Multi_Nota'!AF41</f>
        <v>51.5774575398868</v>
      </c>
      <c r="R39" s="30">
        <f>'Multi_Nota'!AG41+'Multi_Nota'!AH41</f>
        <v>90.3412188901592</v>
      </c>
    </row>
    <row r="40" ht="15" customHeight="1">
      <c r="A40" t="s" s="26">
        <f>'Multi_Nota'!A42</f>
        <v>1023</v>
      </c>
      <c r="B40" t="s" s="26">
        <f>'Multi_Nota'!B42</f>
        <v>1024</v>
      </c>
      <c r="C40" s="30">
        <f>'Multi_Nota'!C42+'Multi_Nota'!D42</f>
        <v>59.9391171993912</v>
      </c>
      <c r="D40" s="30">
        <f>'Multi_Nota'!E42+'Multi_Nota'!F42</f>
        <v>53.8689668540415</v>
      </c>
      <c r="E40" s="30">
        <f>'Multi_Nota'!G42+'Multi_Nota'!H42</f>
        <v>50.9583333333333</v>
      </c>
      <c r="F40" s="30">
        <f>'Multi_Nota'!I42+'Multi_Nota'!J42</f>
        <v>7.95180722891565</v>
      </c>
      <c r="G40" s="30">
        <f>'Multi_Nota'!K42+'Multi_Nota'!L42</f>
        <v>11.6626794258373</v>
      </c>
      <c r="H40" s="30">
        <f>'Multi_Nota'!M42+'Multi_Nota'!N42</f>
        <v>30.6005262343291</v>
      </c>
      <c r="I40" s="30">
        <f>'Multi_Nota'!O42+'Multi_Nota'!P42</f>
        <v>38.7368421052632</v>
      </c>
      <c r="J40" s="30">
        <f>'Multi_Nota'!Q42+'Multi_Nota'!R42</f>
        <v>52.5075757575758</v>
      </c>
      <c r="K40" s="30">
        <f>'Multi_Nota'!S42+'Multi_Nota'!T42</f>
        <v>42.3458110516934</v>
      </c>
      <c r="L40" s="30">
        <f>'Multi_Nota'!U42+'Multi_Nota'!V42</f>
        <v>44.7217391304348</v>
      </c>
      <c r="M40" s="30">
        <f>'Multi_Nota'!W42+'Multi_Nota'!X42</f>
        <v>63.3888888888889</v>
      </c>
      <c r="N40" s="30">
        <f>'Multi_Nota'!Y42+'Multi_Nota'!Z42</f>
        <v>70.36829268292681</v>
      </c>
      <c r="O40" s="30">
        <f>'Multi_Nota'!AA42+'Multi_Nota'!AB42</f>
        <v>63.6875675675676</v>
      </c>
      <c r="P40" s="30">
        <f>'Multi_Nota'!AC42+'Multi_Nota'!AD42</f>
        <v>65.4182754182754</v>
      </c>
      <c r="Q40" s="30">
        <f>'Multi_Nota'!AE42+'Multi_Nota'!AF42</f>
        <v>55.0617601646938</v>
      </c>
      <c r="R40" s="30">
        <f>'Multi_Nota'!AG42+'Multi_Nota'!AH42</f>
        <v>74.59238413508049</v>
      </c>
    </row>
    <row r="41" ht="15" customHeight="1">
      <c r="A41" t="s" s="26">
        <f>'Multi_Nota'!A43</f>
        <v>1025</v>
      </c>
      <c r="B41" t="s" s="26">
        <f>'Multi_Nota'!B43</f>
        <v>1026</v>
      </c>
      <c r="C41" s="30">
        <f>'Multi_Nota'!C43+'Multi_Nota'!D43</f>
        <v>30.6392694063927</v>
      </c>
      <c r="D41" s="30">
        <f>'Multi_Nota'!E43+'Multi_Nota'!F43</f>
        <v>23.7119596821089</v>
      </c>
      <c r="E41" s="30">
        <f>'Multi_Nota'!G43+'Multi_Nota'!H43</f>
        <v>21.6388888888889</v>
      </c>
      <c r="F41" s="30">
        <f>'Multi_Nota'!I43+'Multi_Nota'!J43</f>
        <v>27.4014238773275</v>
      </c>
      <c r="G41" s="30">
        <f>'Multi_Nota'!K43+'Multi_Nota'!L43</f>
        <v>18.755980861244</v>
      </c>
      <c r="H41" s="30">
        <f>'Multi_Nota'!M43+'Multi_Nota'!N43</f>
        <v>20.7382758086984</v>
      </c>
      <c r="I41" s="30">
        <f>'Multi_Nota'!O43+'Multi_Nota'!P43</f>
        <v>22.9659442724458</v>
      </c>
      <c r="J41" s="30">
        <f>'Multi_Nota'!Q43+'Multi_Nota'!R43</f>
        <v>29.3181818181818</v>
      </c>
      <c r="K41" s="30">
        <f>'Multi_Nota'!S43+'Multi_Nota'!T43</f>
        <v>49.4545454545455</v>
      </c>
      <c r="L41" s="30">
        <f>'Multi_Nota'!U43+'Multi_Nota'!V43</f>
        <v>54.5086956521739</v>
      </c>
      <c r="M41" s="30">
        <f>'Multi_Nota'!W43+'Multi_Nota'!X43</f>
        <v>23.4722222222222</v>
      </c>
      <c r="N41" s="30">
        <f>'Multi_Nota'!Y43+'Multi_Nota'!Z43</f>
        <v>22.5365853658537</v>
      </c>
      <c r="O41" s="30">
        <f>'Multi_Nota'!AA43+'Multi_Nota'!AB43</f>
        <v>11.76</v>
      </c>
      <c r="P41" s="30">
        <f>'Multi_Nota'!AC43+'Multi_Nota'!AD43</f>
        <v>23.0308880308881</v>
      </c>
      <c r="Q41" s="30">
        <f>'Multi_Nota'!AE43+'Multi_Nota'!AF43</f>
        <v>14.1044776119403</v>
      </c>
      <c r="R41" s="30">
        <f>'Multi_Nota'!AG43+'Multi_Nota'!AH43</f>
        <v>10.0729927007299</v>
      </c>
    </row>
    <row r="42" ht="15" customHeight="1">
      <c r="A42" t="s" s="26">
        <f>'Multi_Nota'!A44</f>
        <v>1027</v>
      </c>
      <c r="B42" t="s" s="26">
        <f>'Multi_Nota'!B44</f>
        <v>1028</v>
      </c>
      <c r="C42" s="30">
        <f>'Multi_Nota'!C44+'Multi_Nota'!D44</f>
        <v>20.2283105022831</v>
      </c>
      <c r="D42" s="30">
        <f>'Multi_Nota'!E44+'Multi_Nota'!F44</f>
        <v>51.8511339406862</v>
      </c>
      <c r="E42" s="30">
        <f>'Multi_Nota'!G44+'Multi_Nota'!H44</f>
        <v>71.7083333333333</v>
      </c>
      <c r="F42" s="30">
        <f>'Multi_Nota'!I44+'Multi_Nota'!J44</f>
        <v>74.32913472070091</v>
      </c>
      <c r="G42" s="30">
        <f>'Multi_Nota'!K44+'Multi_Nota'!L44</f>
        <v>93.00837320574161</v>
      </c>
      <c r="H42" s="30">
        <f>'Multi_Nota'!M44+'Multi_Nota'!N44</f>
        <v>88.48320693391121</v>
      </c>
      <c r="I42" s="30">
        <f>'Multi_Nota'!O44+'Multi_Nota'!P44</f>
        <v>79.0526315789474</v>
      </c>
      <c r="J42" s="30">
        <f>'Multi_Nota'!Q44+'Multi_Nota'!R44</f>
        <v>71.155303030303</v>
      </c>
      <c r="K42" s="30">
        <f>'Multi_Nota'!S44+'Multi_Nota'!T44</f>
        <v>47.3868092691622</v>
      </c>
      <c r="L42" s="30">
        <f>'Multi_Nota'!U44+'Multi_Nota'!V44</f>
        <v>71.804347826087</v>
      </c>
      <c r="M42" s="30">
        <f>'Multi_Nota'!W44+'Multi_Nota'!X44</f>
        <v>72.5833333333333</v>
      </c>
      <c r="N42" s="30">
        <f>'Multi_Nota'!Y44+'Multi_Nota'!Z44</f>
        <v>86.4780487804878</v>
      </c>
      <c r="O42" s="30">
        <f>'Multi_Nota'!AA44+'Multi_Nota'!AB44</f>
        <v>81.9567567567568</v>
      </c>
      <c r="P42" s="30">
        <f>'Multi_Nota'!AC44+'Multi_Nota'!AD44</f>
        <v>66.8404118404119</v>
      </c>
      <c r="Q42" s="30">
        <f>'Multi_Nota'!AE44+'Multi_Nota'!AF44</f>
        <v>50.7694287184766</v>
      </c>
      <c r="R42" s="30">
        <f>'Multi_Nota'!AG44+'Multi_Nota'!AH44</f>
        <v>8.759124087591241</v>
      </c>
    </row>
    <row r="43" ht="15" customHeight="1">
      <c r="A43" t="s" s="26">
        <f>'Multi_Nota'!A45</f>
        <v>1029</v>
      </c>
      <c r="B43" t="s" s="26">
        <f>'Multi_Nota'!B45</f>
        <v>1030</v>
      </c>
      <c r="C43" s="30">
        <f>'Multi_Nota'!C45+'Multi_Nota'!D45</f>
        <v>39.8173515981736</v>
      </c>
      <c r="D43" s="30">
        <f>'Multi_Nota'!E45+'Multi_Nota'!F45</f>
        <v>34.5493312657491</v>
      </c>
      <c r="E43" s="30">
        <f>'Multi_Nota'!G45+'Multi_Nota'!H45</f>
        <v>54.1805555555555</v>
      </c>
      <c r="F43" s="30">
        <f>'Multi_Nota'!I45+'Multi_Nota'!J45</f>
        <v>5.42168674698795</v>
      </c>
      <c r="G43" s="30">
        <f>'Multi_Nota'!K45+'Multi_Nota'!L45</f>
        <v>10.1614832535885</v>
      </c>
      <c r="H43" s="30">
        <f>'Multi_Nota'!M45+'Multi_Nota'!N45</f>
        <v>42.7735644637053</v>
      </c>
      <c r="I43" s="30">
        <f>'Multi_Nota'!O45+'Multi_Nota'!P45</f>
        <v>61.578947368421</v>
      </c>
      <c r="J43" s="30">
        <f>'Multi_Nota'!Q45+'Multi_Nota'!R45</f>
        <v>68.1931818181818</v>
      </c>
      <c r="K43" s="30">
        <f>'Multi_Nota'!S45+'Multi_Nota'!T45</f>
        <v>75.62032085561501</v>
      </c>
      <c r="L43" s="30">
        <f>'Multi_Nota'!U45+'Multi_Nota'!V45</f>
        <v>71.4347826086957</v>
      </c>
      <c r="M43" s="30">
        <f>'Multi_Nota'!W45+'Multi_Nota'!X45</f>
        <v>75.3055555555555</v>
      </c>
      <c r="N43" s="30">
        <f>'Multi_Nota'!Y45+'Multi_Nota'!Z45</f>
        <v>81.1219512195122</v>
      </c>
      <c r="O43" s="30">
        <f>'Multi_Nota'!AA45+'Multi_Nota'!AB45</f>
        <v>65.1556756756757</v>
      </c>
      <c r="P43" s="30">
        <f>'Multi_Nota'!AC45+'Multi_Nota'!AD45</f>
        <v>41.0424710424711</v>
      </c>
      <c r="Q43" s="30">
        <f>'Multi_Nota'!AE45+'Multi_Nota'!AF45</f>
        <v>13.2089552238806</v>
      </c>
      <c r="R43" s="30">
        <f>'Multi_Nota'!AG45+'Multi_Nota'!AH45</f>
        <v>10.9489051094891</v>
      </c>
    </row>
    <row r="44" ht="15" customHeight="1">
      <c r="A44" t="s" s="26">
        <f>'Multi_Nota'!A46</f>
        <v>1031</v>
      </c>
      <c r="B44" t="s" s="26">
        <f>'Multi_Nota'!B46</f>
        <v>1032</v>
      </c>
      <c r="C44" s="30">
        <f>'Multi_Nota'!C46+'Multi_Nota'!D46</f>
        <v>38.2952815829529</v>
      </c>
      <c r="D44" s="30">
        <f>'Multi_Nota'!E46+'Multi_Nota'!F46</f>
        <v>48.2380306260903</v>
      </c>
      <c r="E44" s="30">
        <f>'Multi_Nota'!G46+'Multi_Nota'!H46</f>
        <v>70.8611111111111</v>
      </c>
      <c r="F44" s="30">
        <f>'Multi_Nota'!I46+'Multi_Nota'!J46</f>
        <v>81.4895947426068</v>
      </c>
      <c r="G44" s="30">
        <f>'Multi_Nota'!K46+'Multi_Nota'!L46</f>
        <v>71.25</v>
      </c>
      <c r="H44" s="30">
        <f>'Multi_Nota'!M46+'Multi_Nota'!N46</f>
        <v>78.2850951865037</v>
      </c>
      <c r="I44" s="30">
        <f>'Multi_Nota'!O46+'Multi_Nota'!P46</f>
        <v>82.4148606811146</v>
      </c>
      <c r="J44" s="30">
        <f>'Multi_Nota'!Q46+'Multi_Nota'!R46</f>
        <v>91.61742424242421</v>
      </c>
      <c r="K44" s="30">
        <f>'Multi_Nota'!S46+'Multi_Nota'!T46</f>
        <v>89.90017825311951</v>
      </c>
      <c r="L44" s="30">
        <f>'Multi_Nota'!U46+'Multi_Nota'!V46</f>
        <v>82.81304347826089</v>
      </c>
      <c r="M44" s="30">
        <f>'Multi_Nota'!W46+'Multi_Nota'!X46</f>
        <v>79.0833333333333</v>
      </c>
      <c r="N44" s="30">
        <f>'Multi_Nota'!Y46+'Multi_Nota'!Z46</f>
        <v>61.1414634146342</v>
      </c>
      <c r="O44" s="30">
        <f>'Multi_Nota'!AA46+'Multi_Nota'!AB46</f>
        <v>8.4</v>
      </c>
      <c r="P44" s="30">
        <f>'Multi_Nota'!AC46+'Multi_Nota'!AD46</f>
        <v>8.809523809523821</v>
      </c>
      <c r="Q44" s="30">
        <f>'Multi_Nota'!AE46+'Multi_Nota'!AF46</f>
        <v>7.83582089552238</v>
      </c>
      <c r="R44" s="30">
        <f>'Multi_Nota'!AG46+'Multi_Nota'!AH46</f>
        <v>2.18978102189781</v>
      </c>
    </row>
    <row r="45" ht="15" customHeight="1">
      <c r="A45" t="s" s="26">
        <f>'Multi_Nota'!A47</f>
        <v>1033</v>
      </c>
      <c r="B45" t="s" s="26">
        <f>'Multi_Nota'!B47</f>
        <v>1034</v>
      </c>
      <c r="C45" s="30">
        <f>'Multi_Nota'!C47+'Multi_Nota'!D47</f>
        <v>31.2176560121766</v>
      </c>
      <c r="D45" s="30">
        <f>'Multi_Nota'!E47+'Multi_Nota'!F47</f>
        <v>50.0620275247141</v>
      </c>
      <c r="E45" s="30">
        <f>'Multi_Nota'!G47+'Multi_Nota'!H47</f>
        <v>75.2083333333333</v>
      </c>
      <c r="F45" s="30">
        <f>'Multi_Nota'!I47+'Multi_Nota'!J47</f>
        <v>48.8773274917853</v>
      </c>
      <c r="G45" s="30">
        <f>'Multi_Nota'!K47+'Multi_Nota'!L47</f>
        <v>83.0502392344498</v>
      </c>
      <c r="H45" s="30">
        <f>'Multi_Nota'!M47+'Multi_Nota'!N47</f>
        <v>88.4801114378579</v>
      </c>
      <c r="I45" s="30">
        <f>'Multi_Nota'!O47+'Multi_Nota'!P47</f>
        <v>76.9659442724458</v>
      </c>
      <c r="J45" s="30">
        <f>'Multi_Nota'!Q47+'Multi_Nota'!R47</f>
        <v>76.90909090909091</v>
      </c>
      <c r="K45" s="30">
        <f>'Multi_Nota'!S47+'Multi_Nota'!T47</f>
        <v>74.1247771836007</v>
      </c>
      <c r="L45" s="30">
        <f>'Multi_Nota'!U47+'Multi_Nota'!V47</f>
        <v>59.0391304347826</v>
      </c>
      <c r="M45" s="30">
        <f>'Multi_Nota'!W47+'Multi_Nota'!X47</f>
        <v>84.3611111111111</v>
      </c>
      <c r="N45" s="30">
        <f>'Multi_Nota'!Y47+'Multi_Nota'!Z47</f>
        <v>87.0292682926829</v>
      </c>
      <c r="O45" s="30">
        <f>'Multi_Nota'!AA47+'Multi_Nota'!AB47</f>
        <v>80.0789189189189</v>
      </c>
      <c r="P45" s="30">
        <f>'Multi_Nota'!AC47+'Multi_Nota'!AD47</f>
        <v>79.8712998712999</v>
      </c>
      <c r="Q45" s="30">
        <f>'Multi_Nota'!AE47+'Multi_Nota'!AF47</f>
        <v>75.4529078744211</v>
      </c>
      <c r="R45" s="30">
        <f>'Multi_Nota'!AG47+'Multi_Nota'!AH47</f>
        <v>73.66018819804771</v>
      </c>
    </row>
    <row r="46" ht="15" customHeight="1">
      <c r="A46" t="s" s="26">
        <f>'Multi_Nota'!A48</f>
        <v>1035</v>
      </c>
      <c r="B46" t="s" s="26">
        <f>'Multi_Nota'!B48</f>
        <v>1036</v>
      </c>
      <c r="C46" s="30">
        <f>'Multi_Nota'!C48+'Multi_Nota'!D48</f>
        <v>70.806697108067</v>
      </c>
      <c r="D46" s="30">
        <f>'Multi_Nota'!E48+'Multi_Nota'!F48</f>
        <v>80.2364799379725</v>
      </c>
      <c r="E46" s="30">
        <f>'Multi_Nota'!G48+'Multi_Nota'!H48</f>
        <v>85</v>
      </c>
      <c r="F46" s="30">
        <f>'Multi_Nota'!I48+'Multi_Nota'!J48</f>
        <v>96.3855421686747</v>
      </c>
      <c r="G46" s="30">
        <f>'Multi_Nota'!K48+'Multi_Nota'!L48</f>
        <v>91.47727272727271</v>
      </c>
      <c r="H46" s="30">
        <f>'Multi_Nota'!M48+'Multi_Nota'!N48</f>
        <v>93.07692307692309</v>
      </c>
      <c r="I46" s="30">
        <f>'Multi_Nota'!O48+'Multi_Nota'!P48</f>
        <v>92.1052631578947</v>
      </c>
      <c r="J46" s="30">
        <f>'Multi_Nota'!Q48+'Multi_Nota'!R48</f>
        <v>92.1212121212121</v>
      </c>
      <c r="K46" s="30">
        <f>'Multi_Nota'!S48+'Multi_Nota'!T48</f>
        <v>92.6363636363637</v>
      </c>
      <c r="L46" s="30">
        <f>'Multi_Nota'!U48+'Multi_Nota'!V48</f>
        <v>91.2956521739131</v>
      </c>
      <c r="M46" s="30">
        <f>'Multi_Nota'!W48+'Multi_Nota'!X48</f>
        <v>92.1666666666667</v>
      </c>
      <c r="N46" s="30">
        <f>'Multi_Nota'!Y48+'Multi_Nota'!Z48</f>
        <v>85.89512195121949</v>
      </c>
      <c r="O46" s="30">
        <f>'Multi_Nota'!AA48+'Multi_Nota'!AB48</f>
        <v>87.16648648648651</v>
      </c>
      <c r="P46" s="30">
        <f>'Multi_Nota'!AC48+'Multi_Nota'!AD48</f>
        <v>76.78249678249681</v>
      </c>
      <c r="Q46" s="30">
        <f>'Multi_Nota'!AE48+'Multi_Nota'!AF48</f>
        <v>68.1626351003603</v>
      </c>
      <c r="R46" s="30">
        <f>'Multi_Nota'!AG48+'Multi_Nota'!AH48</f>
        <v>11.6058394160584</v>
      </c>
    </row>
    <row r="47" ht="15" customHeight="1">
      <c r="A47" t="s" s="26">
        <f>'Multi_Nota'!A49</f>
        <v>1037</v>
      </c>
      <c r="B47" t="s" s="26">
        <f>'Multi_Nota'!B49</f>
        <v>1038</v>
      </c>
      <c r="C47" s="30">
        <f>'Multi_Nota'!C49+'Multi_Nota'!D49</f>
        <v>81.50684931506849</v>
      </c>
      <c r="D47" s="30">
        <f>'Multi_Nota'!E49+'Multi_Nota'!F49</f>
        <v>82.8571428571429</v>
      </c>
      <c r="E47" s="30">
        <f>'Multi_Nota'!G49+'Multi_Nota'!H49</f>
        <v>46.0277777777778</v>
      </c>
      <c r="F47" s="30">
        <f>'Multi_Nota'!I49+'Multi_Nota'!J49</f>
        <v>89.37294633077769</v>
      </c>
      <c r="G47" s="30">
        <f>'Multi_Nota'!K49+'Multi_Nota'!L49</f>
        <v>82.47607655502389</v>
      </c>
      <c r="H47" s="30">
        <f>'Multi_Nota'!M49+'Multi_Nota'!N49</f>
        <v>42.7642779755456</v>
      </c>
      <c r="I47" s="30">
        <f>'Multi_Nota'!O49+'Multi_Nota'!P49</f>
        <v>43.8699690402477</v>
      </c>
      <c r="J47" s="30">
        <f>'Multi_Nota'!Q49+'Multi_Nota'!R49</f>
        <v>51.8674242424243</v>
      </c>
      <c r="K47" s="30">
        <f>'Multi_Nota'!S49+'Multi_Nota'!T49</f>
        <v>44.2638146167559</v>
      </c>
      <c r="L47" s="30">
        <f>'Multi_Nota'!U49+'Multi_Nota'!V49</f>
        <v>10.9</v>
      </c>
      <c r="M47" s="30">
        <f>'Multi_Nota'!W49+'Multi_Nota'!X49</f>
        <v>3.75</v>
      </c>
      <c r="N47" s="30">
        <f>'Multi_Nota'!Y49+'Multi_Nota'!Z49</f>
        <v>4.63414634146341</v>
      </c>
      <c r="O47" s="30">
        <f>'Multi_Nota'!AA49+'Multi_Nota'!AB49</f>
        <v>9.119999999999999</v>
      </c>
      <c r="P47" s="30">
        <f>'Multi_Nota'!AC49+'Multi_Nota'!AD49</f>
        <v>12.1428571428572</v>
      </c>
      <c r="Q47" s="30">
        <f>'Multi_Nota'!AE49+'Multi_Nota'!AF49</f>
        <v>16.1194029850746</v>
      </c>
      <c r="R47" s="30">
        <f>'Multi_Nota'!AG49+'Multi_Nota'!AH49</f>
        <v>16.0742239029109</v>
      </c>
    </row>
    <row r="48" ht="15" customHeight="1">
      <c r="A48" t="s" s="26">
        <f>'Multi_Nota'!A50</f>
        <v>1039</v>
      </c>
      <c r="B48" t="s" s="26">
        <f>'Multi_Nota'!B50</f>
        <v>1040</v>
      </c>
      <c r="C48" s="30">
        <f>'Multi_Nota'!C50+'Multi_Nota'!D50</f>
        <v>26.6514459665144</v>
      </c>
      <c r="D48" s="30">
        <f>'Multi_Nota'!E50+'Multi_Nota'!F50</f>
        <v>10.5369257608064</v>
      </c>
      <c r="E48" s="30">
        <f>'Multi_Nota'!G50+'Multi_Nota'!H50</f>
        <v>32.7222222222222</v>
      </c>
      <c r="F48" s="30">
        <f>'Multi_Nota'!I50+'Multi_Nota'!J50</f>
        <v>10.1204819277108</v>
      </c>
      <c r="G48" s="30">
        <f>'Multi_Nota'!K50+'Multi_Nota'!L50</f>
        <v>43.415071770335</v>
      </c>
      <c r="H48" s="30">
        <f>'Multi_Nota'!M50+'Multi_Nota'!N50</f>
        <v>38.1736573285869</v>
      </c>
      <c r="I48" s="30">
        <f>'Multi_Nota'!O50+'Multi_Nota'!P50</f>
        <v>41.5665634674923</v>
      </c>
      <c r="J48" s="30">
        <f>'Multi_Nota'!Q50+'Multi_Nota'!R50</f>
        <v>20.5340909090909</v>
      </c>
      <c r="K48" s="30">
        <f>'Multi_Nota'!S50+'Multi_Nota'!T50</f>
        <v>15.4581105169341</v>
      </c>
      <c r="L48" s="30">
        <f>'Multi_Nota'!U50+'Multi_Nota'!V50</f>
        <v>4.87391304347827</v>
      </c>
      <c r="M48" s="30">
        <f>'Multi_Nota'!W50+'Multi_Nota'!X50</f>
        <v>6</v>
      </c>
      <c r="N48" s="30">
        <f>'Multi_Nota'!Y50+'Multi_Nota'!Z50</f>
        <v>31.6146341463415</v>
      </c>
      <c r="O48" s="30">
        <f>'Multi_Nota'!AA50+'Multi_Nota'!AB50</f>
        <v>42.6367567567568</v>
      </c>
      <c r="P48" s="30">
        <f>'Multi_Nota'!AC50+'Multi_Nota'!AD50</f>
        <v>45.0772200772201</v>
      </c>
      <c r="Q48" s="30">
        <f>'Multi_Nota'!AE50+'Multi_Nota'!AF50</f>
        <v>33.2012352032939</v>
      </c>
      <c r="R48" s="30">
        <f>'Multi_Nota'!AG50+'Multi_Nota'!AH50</f>
        <v>64.35054084952949</v>
      </c>
    </row>
    <row r="49" ht="15" customHeight="1">
      <c r="A49" t="s" s="26">
        <f>'Multi_Nota'!A51</f>
        <v>1041</v>
      </c>
      <c r="B49" t="s" s="26">
        <f>'Multi_Nota'!B51</f>
        <v>1042</v>
      </c>
      <c r="C49" s="30">
        <f>'Multi_Nota'!C51+'Multi_Nota'!D51</f>
        <v>39.5738203957382</v>
      </c>
      <c r="D49" s="30">
        <f>'Multi_Nota'!E51+'Multi_Nota'!F51</f>
        <v>17.4607482070169</v>
      </c>
      <c r="E49" s="30">
        <f>'Multi_Nota'!G51+'Multi_Nota'!H51</f>
        <v>6.22222222222222</v>
      </c>
      <c r="F49" s="30">
        <f>'Multi_Nota'!I51+'Multi_Nota'!J51</f>
        <v>2.16867469879518</v>
      </c>
      <c r="G49" s="30">
        <f>'Multi_Nota'!K51+'Multi_Nota'!L51</f>
        <v>2.38636363636364</v>
      </c>
      <c r="H49" s="30">
        <f>'Multi_Nota'!M51+'Multi_Nota'!N51</f>
        <v>3.2967032967033</v>
      </c>
      <c r="I49" s="30">
        <f>'Multi_Nota'!O51+'Multi_Nota'!P51</f>
        <v>5.75232198142415</v>
      </c>
      <c r="J49" s="30">
        <f>'Multi_Nota'!Q51+'Multi_Nota'!R51</f>
        <v>19.0871212121212</v>
      </c>
      <c r="K49" s="30">
        <f>'Multi_Nota'!S51+'Multi_Nota'!T51</f>
        <v>23.4028520499109</v>
      </c>
      <c r="L49" s="30">
        <f>'Multi_Nota'!U51+'Multi_Nota'!V51</f>
        <v>23.9826086956522</v>
      </c>
      <c r="M49" s="30">
        <f>'Multi_Nota'!W51+'Multi_Nota'!X51</f>
        <v>32.3611111111111</v>
      </c>
      <c r="N49" s="30">
        <f>'Multi_Nota'!Y51+'Multi_Nota'!Z51</f>
        <v>39.1975609756098</v>
      </c>
      <c r="O49" s="30">
        <f>'Multi_Nota'!AA51+'Multi_Nota'!AB51</f>
        <v>38.3589189189189</v>
      </c>
      <c r="P49" s="30">
        <f>'Multi_Nota'!AC51+'Multi_Nota'!AD51</f>
        <v>39.6267696267697</v>
      </c>
      <c r="Q49" s="30">
        <f>'Multi_Nota'!AE51+'Multi_Nota'!AF51</f>
        <v>48.6284096757592</v>
      </c>
      <c r="R49" s="30">
        <f>'Multi_Nota'!AG51+'Multi_Nota'!AH51</f>
        <v>94.62316418960521</v>
      </c>
    </row>
    <row r="50" ht="15" customHeight="1">
      <c r="A50" t="s" s="26">
        <f>'Multi_Nota'!A52</f>
        <v>1043</v>
      </c>
      <c r="B50" t="s" s="26">
        <f>'Multi_Nota'!B52</f>
        <v>1044</v>
      </c>
      <c r="C50" s="30">
        <f>'Multi_Nota'!C52+'Multi_Nota'!D52</f>
        <v>45.8295281582953</v>
      </c>
      <c r="D50" s="30">
        <f>'Multi_Nota'!E52+'Multi_Nota'!F52</f>
        <v>48.5210312075984</v>
      </c>
      <c r="E50" s="30">
        <f>'Multi_Nota'!G52+'Multi_Nota'!H52</f>
        <v>40.4166666666667</v>
      </c>
      <c r="F50" s="30">
        <f>'Multi_Nota'!I52+'Multi_Nota'!J52</f>
        <v>10.4819277108434</v>
      </c>
      <c r="G50" s="30">
        <f>'Multi_Nota'!K52+'Multi_Nota'!L52</f>
        <v>25.4425837320575</v>
      </c>
      <c r="H50" s="30">
        <f>'Multi_Nota'!M52+'Multi_Nota'!N52</f>
        <v>23.363256461848</v>
      </c>
      <c r="I50" s="30">
        <f>'Multi_Nota'!O52+'Multi_Nota'!P52</f>
        <v>38.5448916408669</v>
      </c>
      <c r="J50" s="30">
        <f>'Multi_Nota'!Q52+'Multi_Nota'!R52</f>
        <v>28.3409090909091</v>
      </c>
      <c r="K50" s="30">
        <f>'Multi_Nota'!S52+'Multi_Nota'!T52</f>
        <v>38.7825311942959</v>
      </c>
      <c r="L50" s="30">
        <f>'Multi_Nota'!U52+'Multi_Nota'!V52</f>
        <v>48.304347826087</v>
      </c>
      <c r="M50" s="30">
        <f>'Multi_Nota'!W52+'Multi_Nota'!X52</f>
        <v>49.5</v>
      </c>
      <c r="N50" s="30">
        <f>'Multi_Nota'!Y52+'Multi_Nota'!Z52</f>
        <v>49.8463414634146</v>
      </c>
      <c r="O50" s="30">
        <f>'Multi_Nota'!AA52+'Multi_Nota'!AB52</f>
        <v>51.1221621621621</v>
      </c>
      <c r="P50" s="30">
        <f>'Multi_Nota'!AC52+'Multi_Nota'!AD52</f>
        <v>49.7812097812097</v>
      </c>
      <c r="Q50" s="30">
        <f>'Multi_Nota'!AE52+'Multi_Nota'!AF52</f>
        <v>34.7195059186825</v>
      </c>
      <c r="R50" s="30">
        <f>'Multi_Nota'!AG52+'Multi_Nota'!AH52</f>
        <v>59.5004836865711</v>
      </c>
    </row>
    <row r="51" ht="15" customHeight="1">
      <c r="A51" t="s" s="26">
        <f>'Multi_Nota'!A53</f>
        <v>1045</v>
      </c>
      <c r="B51" t="s" s="26">
        <f>'Multi_Nota'!B53</f>
        <v>1046</v>
      </c>
      <c r="C51" s="30">
        <f>'Multi_Nota'!C53+'Multi_Nota'!D53</f>
        <v>22.0852359208524</v>
      </c>
      <c r="D51" s="30">
        <f>'Multi_Nota'!E53+'Multi_Nota'!F53</f>
        <v>28.4047295987595</v>
      </c>
      <c r="E51" s="30">
        <f>'Multi_Nota'!G53+'Multi_Nota'!H53</f>
        <v>26.125</v>
      </c>
      <c r="F51" s="30">
        <f>'Multi_Nota'!I53+'Multi_Nota'!J53</f>
        <v>6.50602409638554</v>
      </c>
      <c r="G51" s="30">
        <f>'Multi_Nota'!K53+'Multi_Nota'!L53</f>
        <v>24.4856459330143</v>
      </c>
      <c r="H51" s="30">
        <f>'Multi_Nota'!M53+'Multi_Nota'!N53</f>
        <v>13.5010060362173</v>
      </c>
      <c r="I51" s="30">
        <f>'Multi_Nota'!O53+'Multi_Nota'!P53</f>
        <v>46.0681114551084</v>
      </c>
      <c r="J51" s="30">
        <f>'Multi_Nota'!Q53+'Multi_Nota'!R53</f>
        <v>26.3901515151515</v>
      </c>
      <c r="K51" s="30">
        <f>'Multi_Nota'!S53+'Multi_Nota'!T53</f>
        <v>46.8324420677363</v>
      </c>
      <c r="L51" s="30">
        <f>'Multi_Nota'!U53+'Multi_Nota'!V53</f>
        <v>16.5695652173913</v>
      </c>
      <c r="M51" s="30">
        <f>'Multi_Nota'!W53+'Multi_Nota'!X53</f>
        <v>5.00000000000001</v>
      </c>
      <c r="N51" s="30">
        <f>'Multi_Nota'!Y53+'Multi_Nota'!Z53</f>
        <v>12.4609756097561</v>
      </c>
      <c r="O51" s="30">
        <f>'Multi_Nota'!AA53+'Multi_Nota'!AB53</f>
        <v>29.5491891891892</v>
      </c>
      <c r="P51" s="30">
        <f>'Multi_Nota'!AC53+'Multi_Nota'!AD53</f>
        <v>46.2548262548263</v>
      </c>
      <c r="Q51" s="30">
        <f>'Multi_Nota'!AE53+'Multi_Nota'!AF53</f>
        <v>27.9258878023675</v>
      </c>
      <c r="R51" s="30">
        <f>'Multi_Nota'!AG53+'Multi_Nota'!AH53</f>
        <v>48.8206841966405</v>
      </c>
    </row>
    <row r="52" ht="15" customHeight="1">
      <c r="A52" t="s" s="26">
        <f>'Multi_Nota'!A54</f>
        <v>1047</v>
      </c>
      <c r="B52" t="s" s="26">
        <f>'Multi_Nota'!B54</f>
        <v>1048</v>
      </c>
      <c r="C52" s="30">
        <f>'Multi_Nota'!C54+'Multi_Nota'!D54</f>
        <v>27.2298325722984</v>
      </c>
      <c r="D52" s="30">
        <f>'Multi_Nota'!E54+'Multi_Nota'!F54</f>
        <v>27.1118433805001</v>
      </c>
      <c r="E52" s="30">
        <f>'Multi_Nota'!G54+'Multi_Nota'!H54</f>
        <v>11.2361111111111</v>
      </c>
      <c r="F52" s="30">
        <f>'Multi_Nota'!I54+'Multi_Nota'!J54</f>
        <v>3.97590361445784</v>
      </c>
      <c r="G52" s="30">
        <f>'Multi_Nota'!K54+'Multi_Nota'!L54</f>
        <v>6.61483253588516</v>
      </c>
      <c r="H52" s="30">
        <f>'Multi_Nota'!M54+'Multi_Nota'!N54</f>
        <v>17.1242841665377</v>
      </c>
      <c r="I52" s="30">
        <f>'Multi_Nota'!O54+'Multi_Nota'!P54</f>
        <v>28.8421052631579</v>
      </c>
      <c r="J52" s="30">
        <f>'Multi_Nota'!Q54+'Multi_Nota'!R54</f>
        <v>39.4507575757576</v>
      </c>
      <c r="K52" s="30">
        <f>'Multi_Nota'!S54+'Multi_Nota'!T54</f>
        <v>39.1426024955437</v>
      </c>
      <c r="L52" s="30">
        <f>'Multi_Nota'!U54+'Multi_Nota'!V54</f>
        <v>37.0913043478261</v>
      </c>
      <c r="M52" s="30">
        <f>'Multi_Nota'!W54+'Multi_Nota'!X54</f>
        <v>18</v>
      </c>
      <c r="N52" s="30">
        <f>'Multi_Nota'!Y54+'Multi_Nota'!Z54</f>
        <v>23.6073170731707</v>
      </c>
      <c r="O52" s="30">
        <f>'Multi_Nota'!AA54+'Multi_Nota'!AB54</f>
        <v>12.24</v>
      </c>
      <c r="P52" s="30">
        <f>'Multi_Nota'!AC54+'Multi_Nota'!AD54</f>
        <v>11.6666666666667</v>
      </c>
      <c r="Q52" s="30">
        <f>'Multi_Nota'!AE54+'Multi_Nota'!AF54</f>
        <v>15.8955223880597</v>
      </c>
      <c r="R52" s="30">
        <f>'Multi_Nota'!AG54+'Multi_Nota'!AH54</f>
        <v>62.0068595550084</v>
      </c>
    </row>
    <row r="53" ht="15" customHeight="1">
      <c r="A53" t="s" s="26">
        <f>'Multi_Nota'!A55</f>
        <v>1049</v>
      </c>
      <c r="B53" t="s" s="26">
        <f>'Multi_Nota'!B55</f>
        <v>1050</v>
      </c>
      <c r="C53" s="30">
        <f>'Multi_Nota'!C55+'Multi_Nota'!D55</f>
        <v>30.1522070015221</v>
      </c>
      <c r="D53" s="30">
        <f>'Multi_Nota'!E55+'Multi_Nota'!F55</f>
        <v>27.3773987206823</v>
      </c>
      <c r="E53" s="30">
        <f>'Multi_Nota'!G55+'Multi_Nota'!H55</f>
        <v>55.9027777777778</v>
      </c>
      <c r="F53" s="30">
        <f>'Multi_Nota'!I55+'Multi_Nota'!J55</f>
        <v>8.3132530120482</v>
      </c>
      <c r="G53" s="30">
        <f>'Multi_Nota'!K55+'Multi_Nota'!L55</f>
        <v>33.5586124401913</v>
      </c>
      <c r="H53" s="30">
        <f>'Multi_Nota'!M55+'Multi_Nota'!N55</f>
        <v>68.42284476087291</v>
      </c>
      <c r="I53" s="30">
        <f>'Multi_Nota'!O55+'Multi_Nota'!P55</f>
        <v>64.5572755417957</v>
      </c>
      <c r="J53" s="30">
        <f>'Multi_Nota'!Q55+'Multi_Nota'!R55</f>
        <v>74.92424242424239</v>
      </c>
      <c r="K53" s="30">
        <f>'Multi_Nota'!S55+'Multi_Nota'!T55</f>
        <v>91.9322638146168</v>
      </c>
      <c r="L53" s="30">
        <f>'Multi_Nota'!U55+'Multi_Nota'!V55</f>
        <v>86.7391304347826</v>
      </c>
      <c r="M53" s="30">
        <f>'Multi_Nota'!W55+'Multi_Nota'!X55</f>
        <v>87.4444444444445</v>
      </c>
      <c r="N53" s="30">
        <f>'Multi_Nota'!Y55+'Multi_Nota'!Z55</f>
        <v>81.54634146341461</v>
      </c>
      <c r="O53" s="30">
        <f>'Multi_Nota'!AA55+'Multi_Nota'!AB55</f>
        <v>70.1113513513513</v>
      </c>
      <c r="P53" s="30">
        <f>'Multi_Nota'!AC55+'Multi_Nota'!AD55</f>
        <v>49.8005148005148</v>
      </c>
      <c r="Q53" s="30">
        <f>'Multi_Nota'!AE55+'Multi_Nota'!AF55</f>
        <v>16.3432835820896</v>
      </c>
      <c r="R53" s="30">
        <f>'Multi_Nota'!AG55+'Multi_Nota'!AH55</f>
        <v>37.1348166388181</v>
      </c>
    </row>
    <row r="54" ht="15" customHeight="1">
      <c r="A54" t="s" s="26">
        <f>'Multi_Nota'!A56</f>
        <v>1051</v>
      </c>
      <c r="B54" t="s" s="26">
        <f>'Multi_Nota'!B56</f>
        <v>1052</v>
      </c>
      <c r="C54" s="30">
        <f>'Multi_Nota'!C56+'Multi_Nota'!D56</f>
        <v>28.6301369863014</v>
      </c>
      <c r="D54" s="30">
        <f>'Multi_Nota'!E56+'Multi_Nota'!F56</f>
        <v>19.1606900562124</v>
      </c>
      <c r="E54" s="30">
        <f>'Multi_Nota'!G56+'Multi_Nota'!H56</f>
        <v>37.1111111111111</v>
      </c>
      <c r="F54" s="30">
        <f>'Multi_Nota'!I56+'Multi_Nota'!J56</f>
        <v>17.6396495071194</v>
      </c>
      <c r="G54" s="30">
        <f>'Multi_Nota'!K56+'Multi_Nota'!L56</f>
        <v>31.9916267942585</v>
      </c>
      <c r="H54" s="30">
        <f>'Multi_Nota'!M56+'Multi_Nota'!N56</f>
        <v>27.3100139297323</v>
      </c>
      <c r="I54" s="30">
        <f>'Multi_Nota'!O56+'Multi_Nota'!P56</f>
        <v>52.2848297213622</v>
      </c>
      <c r="J54" s="30">
        <f>'Multi_Nota'!Q56+'Multi_Nota'!R56</f>
        <v>68.0568181818182</v>
      </c>
      <c r="K54" s="30">
        <f>'Multi_Nota'!S56+'Multi_Nota'!T56</f>
        <v>64.2709447415329</v>
      </c>
      <c r="L54" s="30">
        <f>'Multi_Nota'!U56+'Multi_Nota'!V56</f>
        <v>62.6347826086957</v>
      </c>
      <c r="M54" s="30">
        <f>'Multi_Nota'!W56+'Multi_Nota'!X56</f>
        <v>59.0277777777778</v>
      </c>
      <c r="N54" s="30">
        <f>'Multi_Nota'!Y56+'Multi_Nota'!Z56</f>
        <v>59.5292682926829</v>
      </c>
      <c r="O54" s="30">
        <f>'Multi_Nota'!AA56+'Multi_Nota'!AB56</f>
        <v>42.8064864864865</v>
      </c>
      <c r="P54" s="30">
        <f>'Multi_Nota'!AC56+'Multi_Nota'!AD56</f>
        <v>51.9176319176319</v>
      </c>
      <c r="Q54" s="30">
        <f>'Multi_Nota'!AE56+'Multi_Nota'!AF56</f>
        <v>28.9963973237262</v>
      </c>
      <c r="R54" s="30">
        <f>'Multi_Nota'!AG56+'Multi_Nota'!AH56</f>
        <v>37.6941342010377</v>
      </c>
    </row>
    <row r="55" ht="15" customHeight="1">
      <c r="A55" t="s" s="26">
        <f>'Multi_Nota'!A57</f>
        <v>1053</v>
      </c>
      <c r="B55" t="s" s="26">
        <f>'Multi_Nota'!B57</f>
        <v>1054</v>
      </c>
      <c r="C55" s="30">
        <f>'Multi_Nota'!C57+'Multi_Nota'!D57</f>
        <v>30.441400304414</v>
      </c>
      <c r="D55" s="30">
        <f>'Multi_Nota'!E57+'Multi_Nota'!F57</f>
        <v>43.6867610001938</v>
      </c>
      <c r="E55" s="30">
        <f>'Multi_Nota'!G57+'Multi_Nota'!H57</f>
        <v>36.0694444444445</v>
      </c>
      <c r="F55" s="30">
        <f>'Multi_Nota'!I57+'Multi_Nota'!J57</f>
        <v>13.3734939759036</v>
      </c>
      <c r="G55" s="30">
        <f>'Multi_Nota'!K57+'Multi_Nota'!L57</f>
        <v>26.7045454545455</v>
      </c>
      <c r="H55" s="30">
        <f>'Multi_Nota'!M57+'Multi_Nota'!N57</f>
        <v>19.7461693236341</v>
      </c>
      <c r="I55" s="30">
        <f>'Multi_Nota'!O57+'Multi_Nota'!P57</f>
        <v>52.092879256966</v>
      </c>
      <c r="J55" s="30">
        <f>'Multi_Nota'!Q57+'Multi_Nota'!R57</f>
        <v>37.4962121212121</v>
      </c>
      <c r="K55" s="30">
        <f>'Multi_Nota'!S57+'Multi_Nota'!T57</f>
        <v>47.1408199643494</v>
      </c>
      <c r="L55" s="30">
        <f>'Multi_Nota'!U57+'Multi_Nota'!V57</f>
        <v>36.8565217391304</v>
      </c>
      <c r="M55" s="30">
        <f>'Multi_Nota'!W57+'Multi_Nota'!X57</f>
        <v>40.2222222222222</v>
      </c>
      <c r="N55" s="30">
        <f>'Multi_Nota'!Y57+'Multi_Nota'!Z57</f>
        <v>62.6365853658537</v>
      </c>
      <c r="O55" s="30">
        <f>'Multi_Nota'!AA57+'Multi_Nota'!AB57</f>
        <v>60.1437837837838</v>
      </c>
      <c r="P55" s="30">
        <f>'Multi_Nota'!AC57+'Multi_Nota'!AD57</f>
        <v>62.3423423423424</v>
      </c>
      <c r="Q55" s="30">
        <f>'Multi_Nota'!AE57+'Multi_Nota'!AF57</f>
        <v>52.4240864642306</v>
      </c>
      <c r="R55" s="30">
        <f>'Multi_Nota'!AG57+'Multi_Nota'!AH57</f>
        <v>64.2203851903966</v>
      </c>
    </row>
    <row r="56" ht="15" customHeight="1">
      <c r="A56" t="s" s="26">
        <f>'Multi_Nota'!A58</f>
        <v>1055</v>
      </c>
      <c r="B56" t="s" s="26">
        <f>'Multi_Nota'!B58</f>
        <v>1056</v>
      </c>
      <c r="C56" s="30">
        <f>'Multi_Nota'!C58+'Multi_Nota'!D58</f>
        <v>18.9193302891933</v>
      </c>
      <c r="D56" s="30">
        <f>'Multi_Nota'!E58+'Multi_Nota'!F58</f>
        <v>24.6326807520838</v>
      </c>
      <c r="E56" s="30">
        <f>'Multi_Nota'!G58+'Multi_Nota'!H58</f>
        <v>72.7222222222222</v>
      </c>
      <c r="F56" s="30">
        <f>'Multi_Nota'!I58+'Multi_Nota'!J58</f>
        <v>76.50054764512601</v>
      </c>
      <c r="G56" s="30">
        <f>'Multi_Nota'!K58+'Multi_Nota'!L58</f>
        <v>80.3588516746411</v>
      </c>
      <c r="H56" s="30">
        <f>'Multi_Nota'!M58+'Multi_Nota'!N58</f>
        <v>78.2727132022907</v>
      </c>
      <c r="I56" s="30">
        <f>'Multi_Nota'!O58+'Multi_Nota'!P58</f>
        <v>75.2755417956657</v>
      </c>
      <c r="J56" s="30">
        <f>'Multi_Nota'!Q58+'Multi_Nota'!R58</f>
        <v>74.14772727272729</v>
      </c>
      <c r="K56" s="30">
        <f>'Multi_Nota'!S58+'Multi_Nota'!T58</f>
        <v>74.5828877005348</v>
      </c>
      <c r="L56" s="30">
        <f>'Multi_Nota'!U58+'Multi_Nota'!V58</f>
        <v>83.8</v>
      </c>
      <c r="M56" s="30">
        <f>'Multi_Nota'!W58+'Multi_Nota'!X58</f>
        <v>89.9444444444445</v>
      </c>
      <c r="N56" s="30">
        <f>'Multi_Nota'!Y58+'Multi_Nota'!Z58</f>
        <v>91.28292682926831</v>
      </c>
      <c r="O56" s="30">
        <f>'Multi_Nota'!AA58+'Multi_Nota'!AB58</f>
        <v>92.1221621621621</v>
      </c>
      <c r="P56" s="30">
        <f>'Multi_Nota'!AC58+'Multi_Nota'!AD58</f>
        <v>87.66409266409271</v>
      </c>
      <c r="Q56" s="30">
        <f>'Multi_Nota'!AE58+'Multi_Nota'!AF58</f>
        <v>84.9716932578487</v>
      </c>
      <c r="R56" s="30">
        <f>'Multi_Nota'!AG58+'Multi_Nota'!AH58</f>
        <v>54.6592208249055</v>
      </c>
    </row>
    <row r="57" ht="15" customHeight="1">
      <c r="A57" t="s" s="26">
        <f>'Multi_Nota'!A59</f>
        <v>1057</v>
      </c>
      <c r="B57" t="s" s="26">
        <f>'Multi_Nota'!B59</f>
        <v>1058</v>
      </c>
      <c r="C57" s="30">
        <f>'Multi_Nota'!C59+'Multi_Nota'!D59</f>
        <v>15.1750380517504</v>
      </c>
      <c r="D57" s="30">
        <f>'Multi_Nota'!E59+'Multi_Nota'!F59</f>
        <v>16.1504167474317</v>
      </c>
      <c r="E57" s="30">
        <f>'Multi_Nota'!G59+'Multi_Nota'!H59</f>
        <v>35.9305555555555</v>
      </c>
      <c r="F57" s="30">
        <f>'Multi_Nota'!I59+'Multi_Nota'!J59</f>
        <v>12.289156626506</v>
      </c>
      <c r="G57" s="30">
        <f>'Multi_Nota'!K59+'Multi_Nota'!L59</f>
        <v>38.0622009569378</v>
      </c>
      <c r="H57" s="30">
        <f>'Multi_Nota'!M59+'Multi_Nota'!N59</f>
        <v>26.9865345921684</v>
      </c>
      <c r="I57" s="30">
        <f>'Multi_Nota'!O59+'Multi_Nota'!P59</f>
        <v>31.764705882353</v>
      </c>
      <c r="J57" s="30">
        <f>'Multi_Nota'!Q59+'Multi_Nota'!R59</f>
        <v>20.1628787878788</v>
      </c>
      <c r="K57" s="30">
        <f>'Multi_Nota'!S59+'Multi_Nota'!T59</f>
        <v>65.77540106951869</v>
      </c>
      <c r="L57" s="30">
        <f>'Multi_Nota'!U59+'Multi_Nota'!V59</f>
        <v>40.9608695652174</v>
      </c>
      <c r="M57" s="30">
        <f>'Multi_Nota'!W59+'Multi_Nota'!X59</f>
        <v>13.4166666666667</v>
      </c>
      <c r="N57" s="30">
        <f>'Multi_Nota'!Y59+'Multi_Nota'!Z59</f>
        <v>5.60975609756097</v>
      </c>
      <c r="O57" s="30">
        <f>'Multi_Nota'!AA59+'Multi_Nota'!AB59</f>
        <v>8.880000000000001</v>
      </c>
      <c r="P57" s="30">
        <f>'Multi_Nota'!AC59+'Multi_Nota'!AD59</f>
        <v>6.19047619047618</v>
      </c>
      <c r="Q57" s="30">
        <f>'Multi_Nota'!AE59+'Multi_Nota'!AF59</f>
        <v>7.16417910447762</v>
      </c>
      <c r="R57" s="30">
        <f>'Multi_Nota'!AG59+'Multi_Nota'!AH59</f>
        <v>6.78832116788322</v>
      </c>
    </row>
    <row r="58" ht="15" customHeight="1">
      <c r="A58" t="s" s="26">
        <f>'Multi_Nota'!A60</f>
        <v>1059</v>
      </c>
      <c r="B58" t="s" s="26">
        <f>'Multi_Nota'!B60</f>
        <v>1060</v>
      </c>
      <c r="C58" s="30">
        <f>'Multi_Nota'!C60+'Multi_Nota'!D60</f>
        <v>21.4307458143074</v>
      </c>
      <c r="D58" s="30">
        <f>'Multi_Nota'!E60+'Multi_Nota'!F60</f>
        <v>34.3012211668928</v>
      </c>
      <c r="E58" s="30">
        <f>'Multi_Nota'!G60+'Multi_Nota'!H60</f>
        <v>20.0694444444445</v>
      </c>
      <c r="F58" s="30">
        <f>'Multi_Nota'!I60+'Multi_Nota'!J60</f>
        <v>13.0120481927711</v>
      </c>
      <c r="G58" s="30">
        <f>'Multi_Nota'!K60+'Multi_Nota'!L60</f>
        <v>14.0849282296651</v>
      </c>
      <c r="H58" s="30">
        <f>'Multi_Nota'!M60+'Multi_Nota'!N60</f>
        <v>6.26373626373627</v>
      </c>
      <c r="I58" s="30">
        <f>'Multi_Nota'!O60+'Multi_Nota'!P60</f>
        <v>17.0216718266254</v>
      </c>
      <c r="J58" s="30">
        <f>'Multi_Nota'!Q60+'Multi_Nota'!R60</f>
        <v>13.7007575757576</v>
      </c>
      <c r="K58" s="30">
        <f>'Multi_Nota'!S60+'Multi_Nota'!T60</f>
        <v>27.8199643493761</v>
      </c>
      <c r="L58" s="30">
        <f>'Multi_Nota'!U60+'Multi_Nota'!V60</f>
        <v>27.0826086956522</v>
      </c>
      <c r="M58" s="30">
        <f>'Multi_Nota'!W60+'Multi_Nota'!X60</f>
        <v>10.3333333333333</v>
      </c>
      <c r="N58" s="30">
        <f>'Multi_Nota'!Y60+'Multi_Nota'!Z60</f>
        <v>13.5853658536585</v>
      </c>
      <c r="O58" s="30">
        <f>'Multi_Nota'!AA60+'Multi_Nota'!AB60</f>
        <v>8.16</v>
      </c>
      <c r="P58" s="30">
        <f>'Multi_Nota'!AC60+'Multi_Nota'!AD60</f>
        <v>7.85714285714286</v>
      </c>
      <c r="Q58" s="30">
        <f>'Multi_Nota'!AE60+'Multi_Nota'!AF60</f>
        <v>8.955223880597011</v>
      </c>
      <c r="R58" s="30">
        <f>'Multi_Nota'!AG60+'Multi_Nota'!AH60</f>
        <v>7.44525547445256</v>
      </c>
    </row>
    <row r="59" ht="15" customHeight="1">
      <c r="A59" t="s" s="26">
        <f>'Multi_Nota'!A61</f>
        <v>1061</v>
      </c>
      <c r="B59" t="s" s="26">
        <f>'Multi_Nota'!B61</f>
        <v>1062</v>
      </c>
      <c r="C59" s="30">
        <f>'Multi_Nota'!C61+'Multi_Nota'!D61</f>
        <v>8.797564687975649</v>
      </c>
      <c r="D59" s="30">
        <f>'Multi_Nota'!E61+'Multi_Nota'!F61</f>
        <v>48.8583058732312</v>
      </c>
      <c r="E59" s="30">
        <f>'Multi_Nota'!G61+'Multi_Nota'!H61</f>
        <v>57.3472222222222</v>
      </c>
      <c r="F59" s="30">
        <f>'Multi_Nota'!I61+'Multi_Nota'!J61</f>
        <v>89.0087623220154</v>
      </c>
      <c r="G59" s="30">
        <f>'Multi_Nota'!K61+'Multi_Nota'!L61</f>
        <v>73.3971291866029</v>
      </c>
      <c r="H59" s="30">
        <f>'Multi_Nota'!M61+'Multi_Nota'!N61</f>
        <v>54.9373162049219</v>
      </c>
      <c r="I59" s="30">
        <f>'Multi_Nota'!O61+'Multi_Nota'!P61</f>
        <v>29.170278637771</v>
      </c>
      <c r="J59" s="30">
        <f>'Multi_Nota'!Q61+'Multi_Nota'!R61</f>
        <v>46.1136363636364</v>
      </c>
      <c r="K59" s="30">
        <f>'Multi_Nota'!S61+'Multi_Nota'!T61</f>
        <v>27.6702317290553</v>
      </c>
      <c r="L59" s="30">
        <f>'Multi_Nota'!U61+'Multi_Nota'!V61</f>
        <v>24.7086956521739</v>
      </c>
      <c r="M59" s="30">
        <f>'Multi_Nota'!W61+'Multi_Nota'!X61</f>
        <v>16.7777777777778</v>
      </c>
      <c r="N59" s="30">
        <f>'Multi_Nota'!Y61+'Multi_Nota'!Z61</f>
        <v>7.49756097560975</v>
      </c>
      <c r="O59" s="30">
        <f>'Multi_Nota'!AA61+'Multi_Nota'!AB61</f>
        <v>11.52</v>
      </c>
      <c r="P59" s="30">
        <f>'Multi_Nota'!AC61+'Multi_Nota'!AD61</f>
        <v>8.333333333333339</v>
      </c>
      <c r="Q59" s="30">
        <f>'Multi_Nota'!AE61+'Multi_Nota'!AF61</f>
        <v>9.850746268656721</v>
      </c>
      <c r="R59" s="30">
        <f>'Multi_Nota'!AG61+'Multi_Nota'!AH61</f>
        <v>4.37956204379562</v>
      </c>
    </row>
    <row r="60" ht="15" customHeight="1">
      <c r="A60" t="s" s="26">
        <f>'Multi_Nota'!A62</f>
        <v>1063</v>
      </c>
      <c r="B60" t="s" s="26">
        <f>'Multi_Nota'!B62</f>
        <v>1064</v>
      </c>
      <c r="C60" s="30">
        <f>'Multi_Nota'!C62+'Multi_Nota'!D62</f>
        <v>15.0532724505327</v>
      </c>
      <c r="D60" s="30">
        <f>'Multi_Nota'!E62+'Multi_Nota'!F62</f>
        <v>13.1575886799768</v>
      </c>
      <c r="E60" s="30">
        <f>'Multi_Nota'!G62+'Multi_Nota'!H62</f>
        <v>18.4166666666667</v>
      </c>
      <c r="F60" s="30">
        <f>'Multi_Nota'!I62+'Multi_Nota'!J62</f>
        <v>9.39759036144579</v>
      </c>
      <c r="G60" s="30">
        <f>'Multi_Nota'!K62+'Multi_Nota'!L62</f>
        <v>8.217703349282299</v>
      </c>
      <c r="H60" s="30">
        <f>'Multi_Nota'!M62+'Multi_Nota'!N62</f>
        <v>4.94505494505495</v>
      </c>
      <c r="I60" s="30">
        <f>'Multi_Nota'!O62+'Multi_Nota'!P62</f>
        <v>11.1331269349845</v>
      </c>
      <c r="J60" s="30">
        <f>'Multi_Nota'!Q62+'Multi_Nota'!R62</f>
        <v>5.45454545454546</v>
      </c>
      <c r="K60" s="30">
        <f>'Multi_Nota'!S62+'Multi_Nota'!T62</f>
        <v>28.0837789661319</v>
      </c>
      <c r="L60" s="30">
        <f>'Multi_Nota'!U62+'Multi_Nota'!V62</f>
        <v>31.4347826086957</v>
      </c>
      <c r="M60" s="30">
        <f>'Multi_Nota'!W62+'Multi_Nota'!X62</f>
        <v>44.0833333333333</v>
      </c>
      <c r="N60" s="30">
        <f>'Multi_Nota'!Y62+'Multi_Nota'!Z62</f>
        <v>63.7926829268293</v>
      </c>
      <c r="O60" s="30">
        <f>'Multi_Nota'!AA62+'Multi_Nota'!AB62</f>
        <v>61.3297297297298</v>
      </c>
      <c r="P60" s="30">
        <f>'Multi_Nota'!AC62+'Multi_Nota'!AD62</f>
        <v>49.5495495495495</v>
      </c>
      <c r="Q60" s="30">
        <f>'Multi_Nota'!AE62+'Multi_Nota'!AF62</f>
        <v>15.6716417910448</v>
      </c>
      <c r="R60" s="30">
        <f>'Multi_Nota'!AG62+'Multi_Nota'!AH62</f>
        <v>24.3215196552634</v>
      </c>
    </row>
    <row r="61" ht="15" customHeight="1">
      <c r="A61" t="s" s="26">
        <f>'Multi_Nota'!A63</f>
        <v>1065</v>
      </c>
      <c r="B61" t="s" s="26">
        <f>'Multi_Nota'!B63</f>
        <v>1066</v>
      </c>
      <c r="C61" s="30">
        <f>'Multi_Nota'!C63+'Multi_Nota'!D63</f>
        <v>19.0867579908675</v>
      </c>
      <c r="D61" s="30">
        <f>'Multi_Nota'!E63+'Multi_Nota'!F63</f>
        <v>9.899205272339611</v>
      </c>
      <c r="E61" s="30">
        <f>'Multi_Nota'!G63+'Multi_Nota'!H63</f>
        <v>14.375</v>
      </c>
      <c r="F61" s="30">
        <f>'Multi_Nota'!I63+'Multi_Nota'!J63</f>
        <v>14.0963855421687</v>
      </c>
      <c r="G61" s="30">
        <f>'Multi_Nota'!K63+'Multi_Nota'!L63</f>
        <v>41.9198564593302</v>
      </c>
      <c r="H61" s="30">
        <f>'Multi_Nota'!M63+'Multi_Nota'!N63</f>
        <v>14.8134963627921</v>
      </c>
      <c r="I61" s="30">
        <f>'Multi_Nota'!O63+'Multi_Nota'!P63</f>
        <v>40.5201238390093</v>
      </c>
      <c r="J61" s="30">
        <f>'Multi_Nota'!Q63+'Multi_Nota'!R63</f>
        <v>5.15151515151516</v>
      </c>
      <c r="K61" s="30">
        <f>'Multi_Nota'!S63+'Multi_Nota'!T63</f>
        <v>24.5294117647059</v>
      </c>
      <c r="L61" s="30">
        <f>'Multi_Nota'!U63+'Multi_Nota'!V63</f>
        <v>31.804347826087</v>
      </c>
      <c r="M61" s="30">
        <f>'Multi_Nota'!W63+'Multi_Nota'!X63</f>
        <v>4.74999999999999</v>
      </c>
      <c r="N61" s="30">
        <f>'Multi_Nota'!Y63+'Multi_Nota'!Z63</f>
        <v>3.65853658536585</v>
      </c>
      <c r="O61" s="30">
        <f>'Multi_Nota'!AA63+'Multi_Nota'!AB63</f>
        <v>7.68</v>
      </c>
      <c r="P61" s="30">
        <f>'Multi_Nota'!AC63+'Multi_Nota'!AD63</f>
        <v>8.57142857142858</v>
      </c>
      <c r="Q61" s="30">
        <f>'Multi_Nota'!AE63+'Multi_Nota'!AF63</f>
        <v>9.179104477611929</v>
      </c>
      <c r="R61" s="30">
        <f>'Multi_Nota'!AG63+'Multi_Nota'!AH63</f>
        <v>6.13138686131388</v>
      </c>
    </row>
    <row r="62" ht="15" customHeight="1">
      <c r="A62" t="s" s="26">
        <f>'Multi_Nota'!A64</f>
        <v>1067</v>
      </c>
      <c r="B62" t="s" s="26">
        <f>'Multi_Nota'!B64</f>
        <v>1068</v>
      </c>
      <c r="C62" s="30">
        <f>'Multi_Nota'!C64+'Multi_Nota'!D64</f>
        <v>10.8980213089802</v>
      </c>
      <c r="D62" s="30">
        <f>'Multi_Nota'!E64+'Multi_Nota'!F64</f>
        <v>9.244039542547011</v>
      </c>
      <c r="E62" s="30">
        <f>'Multi_Nota'!G64+'Multi_Nota'!H64</f>
        <v>11.5277777777778</v>
      </c>
      <c r="F62" s="30">
        <f>'Multi_Nota'!I64+'Multi_Nota'!J64</f>
        <v>6.86746987951806</v>
      </c>
      <c r="G62" s="30">
        <f>'Multi_Nota'!K64+'Multi_Nota'!L64</f>
        <v>9.718899521531091</v>
      </c>
      <c r="H62" s="30">
        <f>'Multi_Nota'!M64+'Multi_Nota'!N64</f>
        <v>5.93406593406594</v>
      </c>
      <c r="I62" s="30">
        <f>'Multi_Nota'!O64+'Multi_Nota'!P64</f>
        <v>13.9195046439628</v>
      </c>
      <c r="J62" s="30">
        <f>'Multi_Nota'!Q64+'Multi_Nota'!R64</f>
        <v>11.6477272727273</v>
      </c>
      <c r="K62" s="30">
        <f>'Multi_Nota'!S64+'Multi_Nota'!T64</f>
        <v>12.7397504456328</v>
      </c>
      <c r="L62" s="30">
        <f>'Multi_Nota'!U64+'Multi_Nota'!V64</f>
        <v>9.15652173913044</v>
      </c>
      <c r="M62" s="30">
        <f>'Multi_Nota'!W64+'Multi_Nota'!X64</f>
        <v>34.0555555555555</v>
      </c>
      <c r="N62" s="30">
        <f>'Multi_Nota'!Y64+'Multi_Nota'!Z64</f>
        <v>62.2658536585366</v>
      </c>
      <c r="O62" s="30">
        <f>'Multi_Nota'!AA64+'Multi_Nota'!AB64</f>
        <v>63.1935135135135</v>
      </c>
      <c r="P62" s="30">
        <f>'Multi_Nota'!AC64+'Multi_Nota'!AD64</f>
        <v>67.5353925353926</v>
      </c>
      <c r="Q62" s="30">
        <f>'Multi_Nota'!AE64+'Multi_Nota'!AF64</f>
        <v>37.8049408131754</v>
      </c>
      <c r="R62" s="30">
        <f>'Multi_Nota'!AG64+'Multi_Nota'!AH64</f>
        <v>32.3498373054261</v>
      </c>
    </row>
    <row r="63" ht="15" customHeight="1">
      <c r="A63" t="s" s="26">
        <f>'Multi_Nota'!A65</f>
        <v>1069</v>
      </c>
      <c r="B63" t="s" s="26">
        <f>'Multi_Nota'!B65</f>
        <v>1070</v>
      </c>
      <c r="C63" s="30">
        <f>'Multi_Nota'!C65+'Multi_Nota'!D65</f>
        <v>9.375951293759529</v>
      </c>
      <c r="D63" s="30">
        <f>'Multi_Nota'!E65+'Multi_Nota'!F65</f>
        <v>14.8575305291723</v>
      </c>
      <c r="E63" s="30">
        <f>'Multi_Nota'!G65+'Multi_Nota'!H65</f>
        <v>31.7222222222222</v>
      </c>
      <c r="F63" s="30">
        <f>'Multi_Nota'!I65+'Multi_Nota'!J65</f>
        <v>56.2541073384447</v>
      </c>
      <c r="G63" s="30">
        <f>'Multi_Nota'!K65+'Multi_Nota'!L65</f>
        <v>45.0239234449761</v>
      </c>
      <c r="H63" s="30">
        <f>'Multi_Nota'!M65+'Multi_Nota'!N65</f>
        <v>55.2546045503793</v>
      </c>
      <c r="I63" s="30">
        <f>'Multi_Nota'!O65+'Multi_Nota'!P65</f>
        <v>59.7089783281733</v>
      </c>
      <c r="J63" s="30">
        <f>'Multi_Nota'!Q65+'Multi_Nota'!R65</f>
        <v>73.8106060606061</v>
      </c>
      <c r="K63" s="30">
        <f>'Multi_Nota'!S65+'Multi_Nota'!T65</f>
        <v>66.64705882352941</v>
      </c>
      <c r="L63" s="30">
        <f>'Multi_Nota'!U65+'Multi_Nota'!V65</f>
        <v>61.8782608695652</v>
      </c>
      <c r="M63" s="30">
        <f>'Multi_Nota'!W65+'Multi_Nota'!X65</f>
        <v>59.9166666666667</v>
      </c>
      <c r="N63" s="30">
        <f>'Multi_Nota'!Y65+'Multi_Nota'!Z65</f>
        <v>38.880487804878</v>
      </c>
      <c r="O63" s="30">
        <f>'Multi_Nota'!AA65+'Multi_Nota'!AB65</f>
        <v>8.640000000000001</v>
      </c>
      <c r="P63" s="30">
        <f>'Multi_Nota'!AC65+'Multi_Nota'!AD65</f>
        <v>8.0952380952381</v>
      </c>
      <c r="Q63" s="30">
        <f>'Multi_Nota'!AE65+'Multi_Nota'!AF65</f>
        <v>10.2985074626866</v>
      </c>
      <c r="R63" s="30">
        <f>'Multi_Nota'!AG65+'Multi_Nota'!AH65</f>
        <v>4.16058394160583</v>
      </c>
    </row>
    <row r="64" ht="15" customHeight="1">
      <c r="A64" t="s" s="26">
        <f>'Multi_Nota'!A66</f>
        <v>1071</v>
      </c>
      <c r="B64" t="s" s="26">
        <f>'Multi_Nota'!B66</f>
        <v>1072</v>
      </c>
      <c r="C64" s="30">
        <f>'Multi_Nota'!C66+'Multi_Nota'!D66</f>
        <v>5.63165905631658</v>
      </c>
      <c r="D64" s="30">
        <f>'Multi_Nota'!E66+'Multi_Nota'!F66</f>
        <v>3.50649350649351</v>
      </c>
      <c r="E64" s="30">
        <f>'Multi_Nota'!G66+'Multi_Nota'!H66</f>
        <v>39.9027777777778</v>
      </c>
      <c r="F64" s="30">
        <f>'Multi_Nota'!I66+'Multi_Nota'!J66</f>
        <v>7.22891566265061</v>
      </c>
      <c r="G64" s="30">
        <f>'Multi_Nota'!K66+'Multi_Nota'!L66</f>
        <v>30.0777511961723</v>
      </c>
      <c r="H64" s="30">
        <f>'Multi_Nota'!M66+'Multi_Nota'!N66</f>
        <v>55.9325181860393</v>
      </c>
      <c r="I64" s="30">
        <f>'Multi_Nota'!O66+'Multi_Nota'!P66</f>
        <v>50.3653250773994</v>
      </c>
      <c r="J64" s="30">
        <f>'Multi_Nota'!Q66+'Multi_Nota'!R66</f>
        <v>46.7878787878788</v>
      </c>
      <c r="K64" s="30">
        <f>'Multi_Nota'!S66+'Multi_Nota'!T66</f>
        <v>66.96256684491971</v>
      </c>
      <c r="L64" s="30">
        <f>'Multi_Nota'!U66+'Multi_Nota'!V66</f>
        <v>53.7695652173913</v>
      </c>
      <c r="M64" s="30">
        <f>'Multi_Nota'!W66+'Multi_Nota'!X66</f>
        <v>48.25</v>
      </c>
      <c r="N64" s="30">
        <f>'Multi_Nota'!Y66+'Multi_Nota'!Z66</f>
        <v>54.3317073170732</v>
      </c>
      <c r="O64" s="30">
        <f>'Multi_Nota'!AA66+'Multi_Nota'!AB66</f>
        <v>21.5016216216216</v>
      </c>
      <c r="P64" s="30">
        <f>'Multi_Nota'!AC66+'Multi_Nota'!AD66</f>
        <v>10.2380952380952</v>
      </c>
      <c r="Q64" s="30">
        <f>'Multi_Nota'!AE66+'Multi_Nota'!AF66</f>
        <v>5.59701492537312</v>
      </c>
      <c r="R64" s="30">
        <f>'Multi_Nota'!AG66+'Multi_Nota'!AH66</f>
        <v>5.91240875912409</v>
      </c>
    </row>
    <row r="65" ht="15" customHeight="1">
      <c r="A65" t="s" s="26">
        <f>'Multi_Nota'!A67</f>
        <v>1073</v>
      </c>
      <c r="B65" t="s" s="26">
        <f>'Multi_Nota'!B67</f>
        <v>1074</v>
      </c>
      <c r="C65" s="30">
        <f>'Multi_Nota'!C67+'Multi_Nota'!D67</f>
        <v>4.10958904109589</v>
      </c>
      <c r="D65" s="30">
        <f>'Multi_Nota'!E67+'Multi_Nota'!F67</f>
        <v>2.33766233766234</v>
      </c>
      <c r="E65" s="30">
        <f>'Multi_Nota'!G67+'Multi_Nota'!H67</f>
        <v>5.54166666666667</v>
      </c>
      <c r="F65" s="30">
        <f>'Multi_Nota'!I67+'Multi_Nota'!J67</f>
        <v>3.25301204819277</v>
      </c>
      <c r="G65" s="30">
        <f>'Multi_Nota'!K67+'Multi_Nota'!L67</f>
        <v>2.04545454545455</v>
      </c>
      <c r="H65" s="30">
        <f>'Multi_Nota'!M67+'Multi_Nota'!N67</f>
        <v>2.63736263736264</v>
      </c>
      <c r="I65" s="30">
        <f>'Multi_Nota'!O67+'Multi_Nota'!P67</f>
        <v>8.854489164086679</v>
      </c>
      <c r="J65" s="30">
        <f>'Multi_Nota'!Q67+'Multi_Nota'!R67</f>
        <v>1.81818181818182</v>
      </c>
      <c r="K65" s="30">
        <f>'Multi_Nota'!S67+'Multi_Nota'!T67</f>
        <v>3.14081996434937</v>
      </c>
      <c r="L65" s="30">
        <f>'Multi_Nota'!U67+'Multi_Nota'!V67</f>
        <v>1.30434782608696</v>
      </c>
      <c r="M65" s="30">
        <f>'Multi_Nota'!W67+'Multi_Nota'!X67</f>
        <v>2</v>
      </c>
      <c r="N65" s="30">
        <f>'Multi_Nota'!Y67+'Multi_Nota'!Z67</f>
        <v>1.46341463414634</v>
      </c>
      <c r="O65" s="30">
        <f>'Multi_Nota'!AA67+'Multi_Nota'!AB67</f>
        <v>3.6</v>
      </c>
      <c r="P65" s="30">
        <f>'Multi_Nota'!AC67+'Multi_Nota'!AD67</f>
        <v>2.38095238095238</v>
      </c>
      <c r="Q65" s="30">
        <f>'Multi_Nota'!AE67+'Multi_Nota'!AF67</f>
        <v>3.80597014925373</v>
      </c>
      <c r="R65" s="30">
        <f>'Multi_Nota'!AG67+'Multi_Nota'!AH67</f>
        <v>4.81751824817517</v>
      </c>
    </row>
    <row r="66" ht="15" customHeight="1">
      <c r="A66" t="s" s="26">
        <f>'Multi_Nota'!A68</f>
        <v>1075</v>
      </c>
      <c r="B66" t="s" s="26">
        <f>'Multi_Nota'!B68</f>
        <v>1076</v>
      </c>
      <c r="C66" s="30">
        <f>'Multi_Nota'!C68+'Multi_Nota'!D68</f>
        <v>3.69863013698631</v>
      </c>
      <c r="D66" s="30">
        <f>'Multi_Nota'!E68+'Multi_Nota'!F68</f>
        <v>3.8961038961039</v>
      </c>
      <c r="E66" s="30">
        <f>'Multi_Nota'!G68+'Multi_Nota'!H68</f>
        <v>57.5972222222222</v>
      </c>
      <c r="F66" s="30">
        <f>'Multi_Nota'!I68+'Multi_Nota'!J68</f>
        <v>88.35980284775459</v>
      </c>
      <c r="G66" s="30">
        <f>'Multi_Nota'!K68+'Multi_Nota'!L68</f>
        <v>71.0825358851675</v>
      </c>
      <c r="H66" s="30">
        <f>'Multi_Nota'!M68+'Multi_Nota'!N68</f>
        <v>75.31187122736419</v>
      </c>
      <c r="I66" s="30">
        <f>'Multi_Nota'!O68+'Multi_Nota'!P68</f>
        <v>70.2786377708978</v>
      </c>
      <c r="J66" s="30">
        <f>'Multi_Nota'!Q68+'Multi_Nota'!R68</f>
        <v>81.7537878787879</v>
      </c>
      <c r="K66" s="30">
        <f>'Multi_Nota'!S68+'Multi_Nota'!T68</f>
        <v>72.25133689839571</v>
      </c>
      <c r="L66" s="30">
        <f>'Multi_Nota'!U68+'Multi_Nota'!V68</f>
        <v>64.6652173913043</v>
      </c>
      <c r="M66" s="30">
        <f>'Multi_Nota'!W68+'Multi_Nota'!X68</f>
        <v>50.8333333333333</v>
      </c>
      <c r="N66" s="30">
        <f>'Multi_Nota'!Y68+'Multi_Nota'!Z68</f>
        <v>66.2853658536586</v>
      </c>
      <c r="O66" s="30">
        <f>'Multi_Nota'!AA68+'Multi_Nota'!AB68</f>
        <v>64.8594594594595</v>
      </c>
      <c r="P66" s="30">
        <f>'Multi_Nota'!AC68+'Multi_Nota'!AD68</f>
        <v>67.5418275418275</v>
      </c>
      <c r="Q66" s="30">
        <f>'Multi_Nota'!AE68+'Multi_Nota'!AF68</f>
        <v>71.1116829644879</v>
      </c>
      <c r="R66" s="30">
        <f>'Multi_Nota'!AG68+'Multi_Nota'!AH68</f>
        <v>50.6613314572158</v>
      </c>
    </row>
    <row r="67" ht="15" customHeight="1">
      <c r="A67" t="s" s="26">
        <f>'Multi_Nota'!A69</f>
        <v>1077</v>
      </c>
      <c r="B67" t="s" s="26">
        <f>'Multi_Nota'!B69</f>
        <v>1078</v>
      </c>
      <c r="C67" s="30">
        <f>'Multi_Nota'!C69+'Multi_Nota'!D69</f>
        <v>3.2876712328767</v>
      </c>
      <c r="D67" s="30">
        <f>'Multi_Nota'!E69+'Multi_Nota'!F69</f>
        <v>1.94805194805195</v>
      </c>
      <c r="E67" s="30">
        <f>'Multi_Nota'!G69+'Multi_Nota'!H69</f>
        <v>4.94444444444445</v>
      </c>
      <c r="F67" s="30">
        <f>'Multi_Nota'!I69+'Multi_Nota'!J69</f>
        <v>5.06024096385543</v>
      </c>
      <c r="G67" s="30">
        <f>'Multi_Nota'!K69+'Multi_Nota'!L69</f>
        <v>3.06818181818181</v>
      </c>
      <c r="H67" s="30">
        <f>'Multi_Nota'!M69+'Multi_Nota'!N69</f>
        <v>4.28571428571429</v>
      </c>
      <c r="I67" s="30">
        <f>'Multi_Nota'!O69+'Multi_Nota'!P69</f>
        <v>4.29721362229103</v>
      </c>
      <c r="J67" s="30">
        <f>'Multi_Nota'!Q69+'Multi_Nota'!R69</f>
        <v>3.33333333333333</v>
      </c>
      <c r="K67" s="30">
        <f>'Multi_Nota'!S69+'Multi_Nota'!T69</f>
        <v>15.0623885918003</v>
      </c>
      <c r="L67" s="30">
        <f>'Multi_Nota'!U69+'Multi_Nota'!V69</f>
        <v>2.08695652173913</v>
      </c>
      <c r="M67" s="30">
        <f>'Multi_Nota'!W69+'Multi_Nota'!X69</f>
        <v>2.25</v>
      </c>
      <c r="N67" s="30">
        <f>'Multi_Nota'!Y69+'Multi_Nota'!Z69</f>
        <v>2.68292682926829</v>
      </c>
      <c r="O67" s="30">
        <f>'Multi_Nota'!AA69+'Multi_Nota'!AB69</f>
        <v>4.8</v>
      </c>
      <c r="P67" s="30">
        <f>'Multi_Nota'!AC69+'Multi_Nota'!AD69</f>
        <v>5.7142857142857</v>
      </c>
      <c r="Q67" s="30">
        <f>'Multi_Nota'!AE69+'Multi_Nota'!AF69</f>
        <v>7.61194029850746</v>
      </c>
      <c r="R67" s="30">
        <f>'Multi_Nota'!AG69+'Multi_Nota'!AH69</f>
        <v>7.22627737226277</v>
      </c>
    </row>
    <row r="68" ht="15" customHeight="1">
      <c r="A68" t="s" s="26">
        <f>'Multi_Nota'!A70</f>
        <v>1079</v>
      </c>
      <c r="B68" t="s" s="26">
        <f>'Multi_Nota'!B70</f>
        <v>1080</v>
      </c>
      <c r="C68" s="30">
        <f>'Multi_Nota'!C70+'Multi_Nota'!D70</f>
        <v>2.87671232876712</v>
      </c>
      <c r="D68" s="30">
        <f>'Multi_Nota'!E70+'Multi_Nota'!F70</f>
        <v>3.11688311688312</v>
      </c>
      <c r="E68" s="30">
        <f>'Multi_Nota'!G70+'Multi_Nota'!H70</f>
        <v>1.125</v>
      </c>
      <c r="F68" s="30">
        <f>'Multi_Nota'!I70+'Multi_Nota'!J70</f>
        <v>3.61445783132529</v>
      </c>
      <c r="G68" s="30">
        <f>'Multi_Nota'!K70+'Multi_Nota'!L70</f>
        <v>4.09090909090908</v>
      </c>
      <c r="H68" s="30">
        <f>'Multi_Nota'!M70+'Multi_Nota'!N70</f>
        <v>1.97802197802198</v>
      </c>
      <c r="I68" s="30">
        <f>'Multi_Nota'!O70+'Multi_Nota'!P70</f>
        <v>1.57894736842105</v>
      </c>
      <c r="J68" s="30">
        <f>'Multi_Nota'!Q70+'Multi_Nota'!R70</f>
        <v>1.21212121212121</v>
      </c>
      <c r="K68" s="30">
        <f>'Multi_Nota'!S70+'Multi_Nota'!T70</f>
        <v>0.818181818181819</v>
      </c>
      <c r="L68" s="30">
        <f>'Multi_Nota'!U70+'Multi_Nota'!V70</f>
        <v>0.521739130434783</v>
      </c>
      <c r="M68" s="30">
        <f>'Multi_Nota'!W70+'Multi_Nota'!X70</f>
        <v>0.500000000000001</v>
      </c>
      <c r="N68" s="30">
        <f>'Multi_Nota'!Y70+'Multi_Nota'!Z70</f>
        <v>0.48780487804878</v>
      </c>
      <c r="O68" s="30">
        <f>'Multi_Nota'!AA70+'Multi_Nota'!AB70</f>
        <v>1.44</v>
      </c>
      <c r="P68" s="30">
        <f>'Multi_Nota'!AC70+'Multi_Nota'!AD70</f>
        <v>1.42857142857143</v>
      </c>
      <c r="Q68" s="30">
        <f>'Multi_Nota'!AE70+'Multi_Nota'!AF70</f>
        <v>5.82089552238807</v>
      </c>
      <c r="R68" s="30">
        <f>'Multi_Nota'!AG70+'Multi_Nota'!AH70</f>
        <v>2.62773722627737</v>
      </c>
    </row>
    <row r="69" ht="15" customHeight="1">
      <c r="A69" t="s" s="26">
        <f>'Multi_Nota'!A71</f>
        <v>1081</v>
      </c>
      <c r="B69" t="s" s="26">
        <f>'Multi_Nota'!B71</f>
        <v>1082</v>
      </c>
      <c r="C69" s="30">
        <f>'Multi_Nota'!C71+'Multi_Nota'!D71</f>
        <v>2.46575342465753</v>
      </c>
      <c r="D69" s="30">
        <f>'Multi_Nota'!E71+'Multi_Nota'!F71</f>
        <v>2.72727272727273</v>
      </c>
      <c r="E69" s="30">
        <f>'Multi_Nota'!G71+'Multi_Nota'!H71</f>
        <v>3.375</v>
      </c>
      <c r="F69" s="30">
        <f>'Multi_Nota'!I71+'Multi_Nota'!J71</f>
        <v>4.33734939759036</v>
      </c>
      <c r="G69" s="30">
        <f>'Multi_Nota'!K71+'Multi_Nota'!L71</f>
        <v>3.40909090909092</v>
      </c>
      <c r="H69" s="30">
        <f>'Multi_Nota'!M71+'Multi_Nota'!N71</f>
        <v>3.62637362637363</v>
      </c>
      <c r="I69" s="30">
        <f>'Multi_Nota'!O71+'Multi_Nota'!P71</f>
        <v>3.15789473684211</v>
      </c>
      <c r="J69" s="30">
        <f>'Multi_Nota'!Q71+'Multi_Nota'!R71</f>
        <v>4.54545454545456</v>
      </c>
      <c r="K69" s="30">
        <f>'Multi_Nota'!S71+'Multi_Nota'!T71</f>
        <v>4.09982174688057</v>
      </c>
      <c r="L69" s="30">
        <f>'Multi_Nota'!U71+'Multi_Nota'!V71</f>
        <v>6.79565217391305</v>
      </c>
      <c r="M69" s="30">
        <f>'Multi_Nota'!W71+'Multi_Nota'!X71</f>
        <v>11.6111111111111</v>
      </c>
      <c r="N69" s="30">
        <f>'Multi_Nota'!Y71+'Multi_Nota'!Z71</f>
        <v>27.5317073170732</v>
      </c>
      <c r="O69" s="30">
        <f>'Multi_Nota'!AA71+'Multi_Nota'!AB71</f>
        <v>9.6</v>
      </c>
      <c r="P69" s="30">
        <f>'Multi_Nota'!AC71+'Multi_Nota'!AD71</f>
        <v>10.952380952381</v>
      </c>
      <c r="Q69" s="30">
        <f>'Multi_Nota'!AE71+'Multi_Nota'!AF71</f>
        <v>11.6417910447761</v>
      </c>
      <c r="R69" s="30">
        <f>'Multi_Nota'!AG71+'Multi_Nota'!AH71</f>
        <v>37.5076950136312</v>
      </c>
    </row>
    <row r="70" ht="15" customHeight="1">
      <c r="A70" t="s" s="26">
        <f>'Multi_Nota'!A72</f>
        <v>1083</v>
      </c>
      <c r="B70" t="s" s="26">
        <f>'Multi_Nota'!B72</f>
        <v>1084</v>
      </c>
      <c r="C70" s="30">
        <f>'Multi_Nota'!C72+'Multi_Nota'!D72</f>
        <v>2.05479452054795</v>
      </c>
      <c r="D70" s="30">
        <f>'Multi_Nota'!E72+'Multi_Nota'!F72</f>
        <v>1.55844155844156</v>
      </c>
      <c r="E70" s="30">
        <f>'Multi_Nota'!G72+'Multi_Nota'!H72</f>
        <v>1.875</v>
      </c>
      <c r="F70" s="30">
        <f>'Multi_Nota'!I72+'Multi_Nota'!J72</f>
        <v>2.89156626506024</v>
      </c>
      <c r="G70" s="30">
        <f>'Multi_Nota'!K72+'Multi_Nota'!L72</f>
        <v>2.72727272727273</v>
      </c>
      <c r="H70" s="30">
        <f>'Multi_Nota'!M72+'Multi_Nota'!N72</f>
        <v>2.30769230769231</v>
      </c>
      <c r="I70" s="30">
        <f>'Multi_Nota'!O72+'Multi_Nota'!P72</f>
        <v>2.52631578947369</v>
      </c>
      <c r="J70" s="30">
        <f>'Multi_Nota'!Q72+'Multi_Nota'!R72</f>
        <v>2.72727272727273</v>
      </c>
      <c r="K70" s="30">
        <f>'Multi_Nota'!S72+'Multi_Nota'!T72</f>
        <v>42.301247771836</v>
      </c>
      <c r="L70" s="30">
        <f>'Multi_Nota'!U72+'Multi_Nota'!V72</f>
        <v>43.6521739130435</v>
      </c>
      <c r="M70" s="30">
        <f>'Multi_Nota'!W72+'Multi_Nota'!X72</f>
        <v>26</v>
      </c>
      <c r="N70" s="30">
        <f>'Multi_Nota'!Y72+'Multi_Nota'!Z72</f>
        <v>49.6341463414634</v>
      </c>
      <c r="O70" s="30">
        <f>'Multi_Nota'!AA72+'Multi_Nota'!AB72</f>
        <v>15.5578378378378</v>
      </c>
      <c r="P70" s="30">
        <f>'Multi_Nota'!AC72+'Multi_Nota'!AD72</f>
        <v>13.5649935649935</v>
      </c>
      <c r="Q70" s="30">
        <f>'Multi_Nota'!AE72+'Multi_Nota'!AF72</f>
        <v>14.7761194029851</v>
      </c>
      <c r="R70" s="30">
        <f>'Multi_Nota'!AG72+'Multi_Nota'!AH72</f>
        <v>9.19708029197079</v>
      </c>
    </row>
    <row r="71" ht="15" customHeight="1">
      <c r="A71" t="s" s="26">
        <f>'Multi_Nota'!A73</f>
        <v>1085</v>
      </c>
      <c r="B71" t="s" s="26">
        <f>'Multi_Nota'!B73</f>
        <v>1086</v>
      </c>
      <c r="C71" s="30">
        <f>'Multi_Nota'!C73+'Multi_Nota'!D73</f>
        <v>1.64383561643836</v>
      </c>
      <c r="D71" s="30">
        <f>'Multi_Nota'!E73+'Multi_Nota'!F73</f>
        <v>1.16883116883117</v>
      </c>
      <c r="E71" s="30">
        <f>'Multi_Nota'!G73+'Multi_Nota'!H73</f>
        <v>1.5</v>
      </c>
      <c r="F71" s="30">
        <f>'Multi_Nota'!I73+'Multi_Nota'!J73</f>
        <v>1.08433734939759</v>
      </c>
      <c r="G71" s="30">
        <f>'Multi_Nota'!K73+'Multi_Nota'!L73</f>
        <v>0.681818181818181</v>
      </c>
      <c r="H71" s="30">
        <f>'Multi_Nota'!M73+'Multi_Nota'!N73</f>
        <v>0.32967032967033</v>
      </c>
      <c r="I71" s="30">
        <f>'Multi_Nota'!O73+'Multi_Nota'!P73</f>
        <v>0.631578947368422</v>
      </c>
      <c r="J71" s="30">
        <f>'Multi_Nota'!Q73+'Multi_Nota'!R73</f>
        <v>0.606060606060606</v>
      </c>
      <c r="K71" s="30">
        <f>'Multi_Nota'!S73+'Multi_Nota'!T73</f>
        <v>0.545454545454546</v>
      </c>
      <c r="L71" s="30">
        <f>'Multi_Nota'!U73+'Multi_Nota'!V73</f>
        <v>0.7826086956521729</v>
      </c>
      <c r="M71" s="30">
        <f>'Multi_Nota'!W73+'Multi_Nota'!X73</f>
        <v>0.75</v>
      </c>
      <c r="N71" s="30">
        <f>'Multi_Nota'!Y73+'Multi_Nota'!Z73</f>
        <v>0.97560975609756</v>
      </c>
      <c r="O71" s="30">
        <f>'Multi_Nota'!AA73+'Multi_Nota'!AB73</f>
        <v>1.68</v>
      </c>
      <c r="P71" s="30">
        <f>'Multi_Nota'!AC73+'Multi_Nota'!AD73</f>
        <v>1.66666666666667</v>
      </c>
      <c r="Q71" s="30">
        <f>'Multi_Nota'!AE73+'Multi_Nota'!AF73</f>
        <v>3.35820895522389</v>
      </c>
      <c r="R71" s="30">
        <f>'Multi_Nota'!AG73+'Multi_Nota'!AH73</f>
        <v>30.1688505848211</v>
      </c>
    </row>
    <row r="72" ht="15" customHeight="1">
      <c r="A72" t="s" s="26">
        <f>'Multi_Nota'!A74</f>
        <v>1087</v>
      </c>
      <c r="B72" t="s" s="26">
        <f>'Multi_Nota'!B74</f>
        <v>1088</v>
      </c>
      <c r="C72" s="30">
        <f>'Multi_Nota'!C74+'Multi_Nota'!D74</f>
        <v>1.23287671232877</v>
      </c>
      <c r="D72" s="30">
        <f>'Multi_Nota'!E74+'Multi_Nota'!F74</f>
        <v>8.323318472572209</v>
      </c>
      <c r="E72" s="30">
        <f>'Multi_Nota'!G74+'Multi_Nota'!H74</f>
        <v>16.8333333333333</v>
      </c>
      <c r="F72" s="30">
        <f>'Multi_Nota'!I74+'Multi_Nota'!J74</f>
        <v>66.2294633077766</v>
      </c>
      <c r="G72" s="30">
        <f>'Multi_Nota'!K74+'Multi_Nota'!L74</f>
        <v>56.5430622009569</v>
      </c>
      <c r="H72" s="30">
        <f>'Multi_Nota'!M74+'Multi_Nota'!N74</f>
        <v>71.7319300417893</v>
      </c>
      <c r="I72" s="30">
        <f>'Multi_Nota'!O74+'Multi_Nota'!P74</f>
        <v>80.8111455108359</v>
      </c>
      <c r="J72" s="30">
        <f>'Multi_Nota'!Q74+'Multi_Nota'!R74</f>
        <v>88.59090909090909</v>
      </c>
      <c r="K72" s="30">
        <f>'Multi_Nota'!S74+'Multi_Nota'!T74</f>
        <v>51.9875222816399</v>
      </c>
      <c r="L72" s="30">
        <f>'Multi_Nota'!U74+'Multi_Nota'!V74</f>
        <v>70.7086956521739</v>
      </c>
      <c r="M72" s="30">
        <f>'Multi_Nota'!W74+'Multi_Nota'!X74</f>
        <v>62.0277777777778</v>
      </c>
      <c r="N72" s="30">
        <f>'Multi_Nota'!Y74+'Multi_Nota'!Z74</f>
        <v>70.2926829268293</v>
      </c>
      <c r="O72" s="30">
        <f>'Multi_Nota'!AA74+'Multi_Nota'!AB74</f>
        <v>78.2291891891892</v>
      </c>
      <c r="P72" s="30">
        <f>'Multi_Nota'!AC74+'Multi_Nota'!AD74</f>
        <v>78.2368082368082</v>
      </c>
      <c r="Q72" s="30">
        <f>'Multi_Nota'!AE74+'Multi_Nota'!AF74</f>
        <v>68.7081832218219</v>
      </c>
      <c r="R72" s="30">
        <f>'Multi_Nota'!AG74+'Multi_Nota'!AH74</f>
        <v>21.1995426963327</v>
      </c>
    </row>
    <row r="73" ht="15" customHeight="1">
      <c r="A73" t="s" s="26">
        <f>'Multi_Nota'!A75</f>
        <v>1089</v>
      </c>
      <c r="B73" t="s" s="26">
        <f>'Multi_Nota'!B75</f>
        <v>1090</v>
      </c>
      <c r="C73" s="30">
        <f>'Multi_Nota'!C75+'Multi_Nota'!D75</f>
        <v>0.821917808219178</v>
      </c>
      <c r="D73" s="30">
        <f>'Multi_Nota'!E75+'Multi_Nota'!F75</f>
        <v>0.77922077922078</v>
      </c>
      <c r="E73" s="30">
        <f>'Multi_Nota'!G75+'Multi_Nota'!H75</f>
        <v>0.75</v>
      </c>
      <c r="F73" s="30">
        <f>'Multi_Nota'!I75+'Multi_Nota'!J75</f>
        <v>0.722891566265061</v>
      </c>
      <c r="G73" s="30">
        <f>'Multi_Nota'!K75+'Multi_Nota'!L75</f>
        <v>1.70454545454545</v>
      </c>
      <c r="H73" s="30">
        <f>'Multi_Nota'!M75+'Multi_Nota'!N75</f>
        <v>1.64835164835165</v>
      </c>
      <c r="I73" s="30">
        <f>'Multi_Nota'!O75+'Multi_Nota'!P75</f>
        <v>0.947368421052633</v>
      </c>
      <c r="J73" s="30">
        <f>'Multi_Nota'!Q75+'Multi_Nota'!R75</f>
        <v>6.93560606060606</v>
      </c>
      <c r="K73" s="30">
        <f>'Multi_Nota'!S75+'Multi_Nota'!T75</f>
        <v>34.9803921568627</v>
      </c>
      <c r="L73" s="30">
        <f>'Multi_Nota'!U75+'Multi_Nota'!V75</f>
        <v>59.1521739130435</v>
      </c>
      <c r="M73" s="30">
        <f>'Multi_Nota'!W75+'Multi_Nota'!X75</f>
        <v>41.3888888888889</v>
      </c>
      <c r="N73" s="30">
        <f>'Multi_Nota'!Y75+'Multi_Nota'!Z75</f>
        <v>43.2268292682927</v>
      </c>
      <c r="O73" s="30">
        <f>'Multi_Nota'!AA75+'Multi_Nota'!AB75</f>
        <v>26.7535135135135</v>
      </c>
      <c r="P73" s="30">
        <f>'Multi_Nota'!AC75+'Multi_Nota'!AD75</f>
        <v>37.2844272844273</v>
      </c>
      <c r="Q73" s="30">
        <f>'Multi_Nota'!AE75+'Multi_Nota'!AF75</f>
        <v>27.9747812660834</v>
      </c>
      <c r="R73" s="30">
        <f>'Multi_Nota'!AG75+'Multi_Nota'!AH75</f>
        <v>79.7264972297951</v>
      </c>
    </row>
    <row r="74" ht="15" customHeight="1">
      <c r="A74" t="s" s="26">
        <f>'Multi_Nota'!A76</f>
        <v>1091</v>
      </c>
      <c r="B74" t="s" s="26">
        <f>'Multi_Nota'!B76</f>
        <v>1092</v>
      </c>
      <c r="C74" s="30">
        <f>'Multi_Nota'!C76+'Multi_Nota'!D76</f>
        <v>0.410958904109589</v>
      </c>
      <c r="D74" s="30">
        <f>'Multi_Nota'!E76+'Multi_Nota'!F76</f>
        <v>0.38961038961039</v>
      </c>
      <c r="E74" s="30">
        <f>'Multi_Nota'!G76+'Multi_Nota'!H76</f>
        <v>0.375</v>
      </c>
      <c r="F74" s="30">
        <f>'Multi_Nota'!I76+'Multi_Nota'!J76</f>
        <v>1.80722891566265</v>
      </c>
      <c r="G74" s="30">
        <f>'Multi_Nota'!K76+'Multi_Nota'!L76</f>
        <v>1.02272727272727</v>
      </c>
      <c r="H74" s="30">
        <f>'Multi_Nota'!M76+'Multi_Nota'!N76</f>
        <v>1.31868131868132</v>
      </c>
      <c r="I74" s="30">
        <f>'Multi_Nota'!O76+'Multi_Nota'!P76</f>
        <v>1.89473684210526</v>
      </c>
      <c r="J74" s="30">
        <f>'Multi_Nota'!Q76+'Multi_Nota'!R76</f>
        <v>14.9469696969697</v>
      </c>
      <c r="K74" s="30">
        <f>'Multi_Nota'!S76+'Multi_Nota'!T76</f>
        <v>38.9750445632798</v>
      </c>
      <c r="L74" s="30">
        <f>'Multi_Nota'!U76+'Multi_Nota'!V76</f>
        <v>35.7478260869565</v>
      </c>
      <c r="M74" s="30">
        <f>'Multi_Nota'!W76+'Multi_Nota'!X76</f>
        <v>14.3888888888889</v>
      </c>
      <c r="N74" s="30">
        <f>'Multi_Nota'!Y76+'Multi_Nota'!Z76</f>
        <v>2.19512195121951</v>
      </c>
      <c r="O74" s="30">
        <f>'Multi_Nota'!AA76+'Multi_Nota'!AB76</f>
        <v>2.64</v>
      </c>
      <c r="P74" s="30">
        <f>'Multi_Nota'!AC76+'Multi_Nota'!AD76</f>
        <v>4.52380952380953</v>
      </c>
      <c r="Q74" s="30">
        <f>'Multi_Nota'!AE76+'Multi_Nota'!AF76</f>
        <v>2.46268656716418</v>
      </c>
      <c r="R74" s="30">
        <f>'Multi_Nota'!AG76+'Multi_Nota'!AH76</f>
        <v>3.72262773722628</v>
      </c>
    </row>
    <row r="75" ht="15" customHeight="1">
      <c r="A75" t="s" s="26">
        <f>'Multi_Nota'!A77</f>
        <v>1093</v>
      </c>
      <c r="B75" t="s" s="26">
        <f>'Multi_Nota'!B77</f>
        <v>1094</v>
      </c>
      <c r="C75" s="30">
        <f>'Multi_Nota'!C77+'Multi_Nota'!D77</f>
        <v>0</v>
      </c>
      <c r="D75" s="30">
        <f>'Multi_Nota'!E77+'Multi_Nota'!F77</f>
        <v>87.0730761775538</v>
      </c>
      <c r="E75" s="30">
        <f>'Multi_Nota'!G77+'Multi_Nota'!H77</f>
        <v>91.0138888888889</v>
      </c>
      <c r="F75" s="30">
        <f>'Multi_Nota'!I77+'Multi_Nota'!J77</f>
        <v>45.9118291347208</v>
      </c>
      <c r="G75" s="30">
        <f>'Multi_Nota'!K77+'Multi_Nota'!L77</f>
        <v>82.63755980861239</v>
      </c>
      <c r="H75" s="30">
        <f>'Multi_Nota'!M77+'Multi_Nota'!N77</f>
        <v>89.808079244699</v>
      </c>
      <c r="I75" s="30">
        <f>'Multi_Nota'!O77+'Multi_Nota'!P77</f>
        <v>93.4798761609907</v>
      </c>
      <c r="J75" s="30">
        <f>'Multi_Nota'!Q77+'Multi_Nota'!R77</f>
        <v>90.0378787878788</v>
      </c>
      <c r="K75" s="30">
        <f>'Multi_Nota'!S77+'Multi_Nota'!T77</f>
        <v>97.1229946524065</v>
      </c>
      <c r="L75" s="30">
        <f>'Multi_Nota'!U77+'Multi_Nota'!V77</f>
        <v>94.31739130434779</v>
      </c>
      <c r="M75" s="30">
        <f>'Multi_Nota'!W77+'Multi_Nota'!X77</f>
        <v>85.5</v>
      </c>
      <c r="N75" s="30">
        <f>'Multi_Nota'!Y77+'Multi_Nota'!Z77</f>
        <v>83.86829268292681</v>
      </c>
      <c r="O75" s="30">
        <f>'Multi_Nota'!AA77+'Multi_Nota'!AB77</f>
        <v>54.7783783783784</v>
      </c>
      <c r="P75" s="30">
        <f>'Multi_Nota'!AC77+'Multi_Nota'!AD77</f>
        <v>68.53925353925359</v>
      </c>
      <c r="Q75" s="30">
        <f>'Multi_Nota'!AE77+'Multi_Nota'!AF77</f>
        <v>50.4683479155944</v>
      </c>
      <c r="R75" s="30">
        <f>'Multi_Nota'!AG77+'Multi_Nota'!AH77</f>
        <v>59.2340163574004</v>
      </c>
    </row>
    <row r="76" ht="15" customHeight="1">
      <c r="A76" t="s" s="26">
        <f>'Multi_Nota'!A78</f>
        <v>1095</v>
      </c>
      <c r="B76" t="s" s="26">
        <f>'Multi_Nota'!B78</f>
        <v>1096</v>
      </c>
      <c r="C76" s="30">
        <f>'Multi_Nota'!C78+'Multi_Nota'!D78</f>
        <v>0</v>
      </c>
      <c r="D76" s="30">
        <f>'Multi_Nota'!E78+'Multi_Nota'!F78</f>
        <v>85.0358596627254</v>
      </c>
      <c r="E76" s="30">
        <f>'Multi_Nota'!G78+'Multi_Nota'!H78</f>
        <v>37.2083333333333</v>
      </c>
      <c r="F76" s="30">
        <f>'Multi_Nota'!I78+'Multi_Nota'!J78</f>
        <v>5.78313253012047</v>
      </c>
      <c r="G76" s="30">
        <f>'Multi_Nota'!K78+'Multi_Nota'!L78</f>
        <v>27.4162679425838</v>
      </c>
      <c r="H76" s="30">
        <f>'Multi_Nota'!M78+'Multi_Nota'!N78</f>
        <v>52.9809626992725</v>
      </c>
      <c r="I76" s="30">
        <f>'Multi_Nota'!O78+'Multi_Nota'!P78</f>
        <v>45.7956656346749</v>
      </c>
      <c r="J76" s="30">
        <f>'Multi_Nota'!Q78+'Multi_Nota'!R78</f>
        <v>69.50757575757579</v>
      </c>
      <c r="K76" s="30">
        <f>'Multi_Nota'!S78+'Multi_Nota'!T78</f>
        <v>75.7076648841354</v>
      </c>
      <c r="L76" s="30">
        <f>'Multi_Nota'!U78+'Multi_Nota'!V78</f>
        <v>86</v>
      </c>
      <c r="M76" s="30">
        <f>'Multi_Nota'!W78+'Multi_Nota'!X78</f>
        <v>83.6666666666667</v>
      </c>
      <c r="N76" s="30">
        <f>'Multi_Nota'!Y78+'Multi_Nota'!Z78</f>
        <v>83.2</v>
      </c>
      <c r="O76" s="30">
        <f>'Multi_Nota'!AA78+'Multi_Nota'!AB78</f>
        <v>82.027027027027</v>
      </c>
      <c r="P76" s="30">
        <f>'Multi_Nota'!AC78+'Multi_Nota'!AD78</f>
        <v>81.08108108108109</v>
      </c>
      <c r="Q76" s="30">
        <f>'Multi_Nota'!AE78+'Multi_Nota'!AF78</f>
        <v>89.1379310344828</v>
      </c>
      <c r="R76" s="30">
        <f>'Multi_Nota'!AG78+'Multi_Nota'!AH78</f>
        <v>69.6385542168675</v>
      </c>
    </row>
    <row r="77" ht="15" customHeight="1">
      <c r="A77" t="s" s="26">
        <f>'Multi_Nota'!A79</f>
        <v>1097</v>
      </c>
      <c r="B77" t="s" s="26">
        <f>'Multi_Nota'!B79</f>
        <v>1098</v>
      </c>
      <c r="C77" s="30">
        <f>'Multi_Nota'!C79+'Multi_Nota'!D79</f>
        <v>0</v>
      </c>
      <c r="D77" s="30">
        <f>'Multi_Nota'!E79+'Multi_Nota'!F79</f>
        <v>59.8546229889514</v>
      </c>
      <c r="E77" s="30">
        <f>'Multi_Nota'!G79+'Multi_Nota'!H79</f>
        <v>57.4861111111111</v>
      </c>
      <c r="F77" s="30">
        <f>'Multi_Nota'!I79+'Multi_Nota'!J79</f>
        <v>7.59036144578313</v>
      </c>
      <c r="G77" s="30">
        <f>'Multi_Nota'!K79+'Multi_Nota'!L79</f>
        <v>45.1555023923445</v>
      </c>
      <c r="H77" s="30">
        <f>'Multi_Nota'!M79+'Multi_Nota'!N79</f>
        <v>44.4188206160037</v>
      </c>
      <c r="I77" s="30">
        <f>'Multi_Nota'!O79+'Multi_Nota'!P79</f>
        <v>60.0557275541796</v>
      </c>
      <c r="J77" s="30">
        <f>'Multi_Nota'!Q79+'Multi_Nota'!R79</f>
        <v>52.6098484848485</v>
      </c>
      <c r="K77" s="30">
        <f>'Multi_Nota'!S79+'Multi_Nota'!T79</f>
        <v>55.463458110517</v>
      </c>
      <c r="L77" s="30">
        <f>'Multi_Nota'!U79+'Multi_Nota'!V79</f>
        <v>55.3608695652174</v>
      </c>
      <c r="M77" s="30">
        <f>'Multi_Nota'!W79+'Multi_Nota'!X79</f>
        <v>53.2222222222222</v>
      </c>
      <c r="N77" s="30">
        <f>'Multi_Nota'!Y79+'Multi_Nota'!Z79</f>
        <v>57.8</v>
      </c>
      <c r="O77" s="30">
        <f>'Multi_Nota'!AA79+'Multi_Nota'!AB79</f>
        <v>39.0648648648649</v>
      </c>
      <c r="P77" s="30">
        <f>'Multi_Nota'!AC79+'Multi_Nota'!AD79</f>
        <v>45.5469755469755</v>
      </c>
      <c r="Q77" s="30">
        <f>'Multi_Nota'!AE79+'Multi_Nota'!AF79</f>
        <v>26.4951106536284</v>
      </c>
      <c r="R77" s="30">
        <f>'Multi_Nota'!AG79+'Multi_Nota'!AH79</f>
        <v>67.2535397062703</v>
      </c>
    </row>
    <row r="78" ht="15" customHeight="1">
      <c r="A78" t="s" s="26">
        <f>'Multi_Nota'!A80</f>
        <v>1099</v>
      </c>
      <c r="B78" t="s" s="26">
        <f>'Multi_Nota'!B80</f>
        <v>1100</v>
      </c>
      <c r="C78" s="30">
        <f>'Multi_Nota'!C80+'Multi_Nota'!D80</f>
        <v>0</v>
      </c>
      <c r="D78" s="30">
        <f>'Multi_Nota'!E80+'Multi_Nota'!F80</f>
        <v>5.33049040511728</v>
      </c>
      <c r="E78" s="30">
        <f>'Multi_Nota'!G80+'Multi_Nota'!H80</f>
        <v>21.1111111111111</v>
      </c>
      <c r="F78" s="30">
        <f>'Multi_Nota'!I80+'Multi_Nota'!J80</f>
        <v>65.2190580503834</v>
      </c>
      <c r="G78" s="30">
        <f>'Multi_Nota'!K80+'Multi_Nota'!L80</f>
        <v>68.00837320574161</v>
      </c>
      <c r="H78" s="30">
        <f>'Multi_Nota'!M80+'Multi_Nota'!N80</f>
        <v>22.0507661352731</v>
      </c>
      <c r="I78" s="30">
        <f>'Multi_Nota'!O80+'Multi_Nota'!P80</f>
        <v>17.1455108359133</v>
      </c>
      <c r="J78" s="30">
        <f>'Multi_Nota'!Q80+'Multi_Nota'!R80</f>
        <v>4.84848484848486</v>
      </c>
      <c r="K78" s="30">
        <f>'Multi_Nota'!S80+'Multi_Nota'!T80</f>
        <v>23.5614973262032</v>
      </c>
      <c r="L78" s="30">
        <f>'Multi_Nota'!U80+'Multi_Nota'!V80</f>
        <v>35.8956521739131</v>
      </c>
      <c r="M78" s="30">
        <f>'Multi_Nota'!W80+'Multi_Nota'!X80</f>
        <v>18.5833333333333</v>
      </c>
      <c r="N78" s="30">
        <f>'Multi_Nota'!Y80+'Multi_Nota'!Z80</f>
        <v>39.4634146341463</v>
      </c>
      <c r="O78" s="30">
        <f>'Multi_Nota'!AA80+'Multi_Nota'!AB80</f>
        <v>12</v>
      </c>
      <c r="P78" s="30">
        <f>'Multi_Nota'!AC80+'Multi_Nota'!AD80</f>
        <v>11.9047619047619</v>
      </c>
      <c r="Q78" s="30">
        <f>'Multi_Nota'!AE80+'Multi_Nota'!AF80</f>
        <v>8.0597014925373</v>
      </c>
      <c r="R78" s="30">
        <f>'Multi_Nota'!AG80+'Multi_Nota'!AH80</f>
        <v>3.94160583941607</v>
      </c>
    </row>
    <row r="79" ht="15" customHeight="1">
      <c r="A79" t="s" s="26">
        <f>'Multi_Nota'!A81</f>
        <v>1101</v>
      </c>
      <c r="B79" t="s" s="26">
        <f>'Multi_Nota'!B81</f>
        <v>1102</v>
      </c>
      <c r="C79" s="30">
        <f>'Multi_Nota'!C81+'Multi_Nota'!D81</f>
        <v>0</v>
      </c>
      <c r="D79" s="30">
        <f>'Multi_Nota'!E81+'Multi_Nota'!F81</f>
        <v>0</v>
      </c>
      <c r="E79" s="30">
        <f>'Multi_Nota'!G81+'Multi_Nota'!H81</f>
        <v>90.4166666666667</v>
      </c>
      <c r="F79" s="30">
        <f>'Multi_Nota'!I81+'Multi_Nota'!J81</f>
        <v>77.65607886089811</v>
      </c>
      <c r="G79" s="30">
        <f>'Multi_Nota'!K81+'Multi_Nota'!L81</f>
        <v>79.8086124401913</v>
      </c>
      <c r="H79" s="30">
        <f>'Multi_Nota'!M81+'Multi_Nota'!N81</f>
        <v>74.0148583810555</v>
      </c>
      <c r="I79" s="30">
        <f>'Multi_Nota'!O81+'Multi_Nota'!P81</f>
        <v>80.8235294117647</v>
      </c>
      <c r="J79" s="30">
        <f>'Multi_Nota'!Q81+'Multi_Nota'!R81</f>
        <v>75.5643939393939</v>
      </c>
      <c r="K79" s="30">
        <f>'Multi_Nota'!S81+'Multi_Nota'!T81</f>
        <v>79.44741532976821</v>
      </c>
      <c r="L79" s="30">
        <f>'Multi_Nota'!U81+'Multi_Nota'!V81</f>
        <v>81.9217391304348</v>
      </c>
      <c r="M79" s="30">
        <f>'Multi_Nota'!W81+'Multi_Nota'!X81</f>
        <v>75.2777777777778</v>
      </c>
      <c r="N79" s="30">
        <f>'Multi_Nota'!Y81+'Multi_Nota'!Z81</f>
        <v>59.4756097560976</v>
      </c>
      <c r="O79" s="30">
        <f>'Multi_Nota'!AA81+'Multi_Nota'!AB81</f>
        <v>56.854054054054</v>
      </c>
      <c r="P79" s="30">
        <f>'Multi_Nota'!AC81+'Multi_Nota'!AD81</f>
        <v>67.8120978120979</v>
      </c>
      <c r="Q79" s="30">
        <f>'Multi_Nota'!AE81+'Multi_Nota'!AF81</f>
        <v>51.4899639732373</v>
      </c>
      <c r="R79" s="30">
        <f>'Multi_Nota'!AG81+'Multi_Nota'!AH81</f>
        <v>46.1366634420895</v>
      </c>
    </row>
    <row r="80" ht="15" customHeight="1">
      <c r="A80" t="s" s="26">
        <f>'Multi_Nota'!A82</f>
        <v>1103</v>
      </c>
      <c r="B80" t="s" s="26">
        <f>'Multi_Nota'!B82</f>
        <v>1104</v>
      </c>
      <c r="C80" s="30">
        <f>'Multi_Nota'!C82+'Multi_Nota'!D82</f>
        <v>0</v>
      </c>
      <c r="D80" s="30">
        <f>'Multi_Nota'!E82+'Multi_Nota'!F82</f>
        <v>0</v>
      </c>
      <c r="E80" s="30">
        <f>'Multi_Nota'!G82+'Multi_Nota'!H82</f>
        <v>61</v>
      </c>
      <c r="F80" s="30">
        <f>'Multi_Nota'!I82+'Multi_Nota'!J82</f>
        <v>48.7322015334063</v>
      </c>
      <c r="G80" s="30">
        <f>'Multi_Nota'!K82+'Multi_Nota'!L82</f>
        <v>82.7751196172249</v>
      </c>
      <c r="H80" s="30">
        <f>'Multi_Nota'!M82+'Multi_Nota'!N82</f>
        <v>70.07738740133099</v>
      </c>
      <c r="I80" s="30">
        <f>'Multi_Nota'!O82+'Multi_Nota'!P82</f>
        <v>76.6377708978327</v>
      </c>
      <c r="J80" s="30">
        <f>'Multi_Nota'!Q82+'Multi_Nota'!R82</f>
        <v>85.89772727272729</v>
      </c>
      <c r="K80" s="30">
        <f>'Multi_Nota'!S82+'Multi_Nota'!T82</f>
        <v>85.746880570410</v>
      </c>
      <c r="L80" s="30">
        <f>'Multi_Nota'!U82+'Multi_Nota'!V82</f>
        <v>62.7739130434783</v>
      </c>
      <c r="M80" s="30">
        <f>'Multi_Nota'!W82+'Multi_Nota'!X82</f>
        <v>45.6944444444445</v>
      </c>
      <c r="N80" s="30">
        <f>'Multi_Nota'!Y82+'Multi_Nota'!Z82</f>
        <v>33.7780487804878</v>
      </c>
      <c r="O80" s="30">
        <f>'Multi_Nota'!AA82+'Multi_Nota'!AB82</f>
        <v>28.1372972972973</v>
      </c>
      <c r="P80" s="30">
        <f>'Multi_Nota'!AC82+'Multi_Nota'!AD82</f>
        <v>35.1222651222651</v>
      </c>
      <c r="Q80" s="30">
        <f>'Multi_Nota'!AE82+'Multi_Nota'!AF82</f>
        <v>18.4457025218734</v>
      </c>
      <c r="R80" s="30">
        <f>'Multi_Nota'!AG82+'Multi_Nota'!AH82</f>
        <v>28.0116084777065</v>
      </c>
    </row>
    <row r="81" ht="15" customHeight="1">
      <c r="A81" t="s" s="26">
        <f>'Multi_Nota'!A83</f>
        <v>1105</v>
      </c>
      <c r="B81" t="s" s="26">
        <f>'Multi_Nota'!B83</f>
        <v>1106</v>
      </c>
      <c r="C81" s="30">
        <f>'Multi_Nota'!C83+'Multi_Nota'!D83</f>
        <v>0</v>
      </c>
      <c r="D81" s="30">
        <f>'Multi_Nota'!E83+'Multi_Nota'!F83</f>
        <v>0</v>
      </c>
      <c r="E81" s="30">
        <f>'Multi_Nota'!G83+'Multi_Nota'!H83</f>
        <v>27.4027777777778</v>
      </c>
      <c r="F81" s="30">
        <f>'Multi_Nota'!I83+'Multi_Nota'!J83</f>
        <v>12.6506024096386</v>
      </c>
      <c r="G81" s="30">
        <f>'Multi_Nota'!K83+'Multi_Nota'!L83</f>
        <v>17.6315789473684</v>
      </c>
      <c r="H81" s="30">
        <f>'Multi_Nota'!M83+'Multi_Nota'!N83</f>
        <v>10.5401640612908</v>
      </c>
      <c r="I81" s="30">
        <f>'Multi_Nota'!O83+'Multi_Nota'!P83</f>
        <v>25.6284829721362</v>
      </c>
      <c r="J81" s="30">
        <f>'Multi_Nota'!Q83+'Multi_Nota'!R83</f>
        <v>28.9810606060606</v>
      </c>
      <c r="K81" s="30">
        <f>'Multi_Nota'!S83+'Multi_Nota'!T83</f>
        <v>23.4206773618539</v>
      </c>
      <c r="L81" s="30">
        <f>'Multi_Nota'!U83+'Multi_Nota'!V83</f>
        <v>29.7739130434783</v>
      </c>
      <c r="M81" s="30">
        <f>'Multi_Nota'!W83+'Multi_Nota'!X83</f>
        <v>7.5</v>
      </c>
      <c r="N81" s="30">
        <f>'Multi_Nota'!Y83+'Multi_Nota'!Z83</f>
        <v>13.3731707317073</v>
      </c>
      <c r="O81" s="30">
        <f>'Multi_Nota'!AA83+'Multi_Nota'!AB83</f>
        <v>10.8</v>
      </c>
      <c r="P81" s="30">
        <f>'Multi_Nota'!AC83+'Multi_Nota'!AD83</f>
        <v>28.2432432432432</v>
      </c>
      <c r="Q81" s="30">
        <f>'Multi_Nota'!AE83+'Multi_Nota'!AF83</f>
        <v>11.865671641791</v>
      </c>
      <c r="R81" s="30">
        <f>'Multi_Nota'!AG83+'Multi_Nota'!AH83</f>
        <v>8.32116788321169</v>
      </c>
    </row>
    <row r="82" ht="15" customHeight="1">
      <c r="A82" t="s" s="26">
        <f>'Multi_Nota'!A84</f>
        <v>1107</v>
      </c>
      <c r="B82" t="s" s="26">
        <f>'Multi_Nota'!B84</f>
        <v>1108</v>
      </c>
      <c r="C82" s="30">
        <f>'Multi_Nota'!C84+'Multi_Nota'!D84</f>
        <v>0</v>
      </c>
      <c r="D82" s="30">
        <f>'Multi_Nota'!E84+'Multi_Nota'!F84</f>
        <v>0</v>
      </c>
      <c r="E82" s="30">
        <f>'Multi_Nota'!G84+'Multi_Nota'!H84</f>
        <v>0</v>
      </c>
      <c r="F82" s="30">
        <f>'Multi_Nota'!I84+'Multi_Nota'!J84</f>
        <v>82.790251916758</v>
      </c>
      <c r="G82" s="30">
        <f>'Multi_Nota'!K84+'Multi_Nota'!L84</f>
        <v>82.2308612440192</v>
      </c>
      <c r="H82" s="30">
        <f>'Multi_Nota'!M84+'Multi_Nota'!N84</f>
        <v>87.8269617706237</v>
      </c>
      <c r="I82" s="30">
        <f>'Multi_Nota'!O84+'Multi_Nota'!P84</f>
        <v>91.7770897832818</v>
      </c>
      <c r="J82" s="30">
        <f>'Multi_Nota'!Q84+'Multi_Nota'!R84</f>
        <v>89.9015151515151</v>
      </c>
      <c r="K82" s="30">
        <f>'Multi_Nota'!S84+'Multi_Nota'!T84</f>
        <v>60.8217468805704</v>
      </c>
      <c r="L82" s="30">
        <f>'Multi_Nota'!U84+'Multi_Nota'!V84</f>
        <v>75.5521739130435</v>
      </c>
      <c r="M82" s="30">
        <f>'Multi_Nota'!W84+'Multi_Nota'!X84</f>
        <v>39.9166666666667</v>
      </c>
      <c r="N82" s="30">
        <f>'Multi_Nota'!Y84+'Multi_Nota'!Z84</f>
        <v>42.0829268292683</v>
      </c>
      <c r="O82" s="30">
        <f>'Multi_Nota'!AA84+'Multi_Nota'!AB84</f>
        <v>59.9178378378379</v>
      </c>
      <c r="P82" s="30">
        <f>'Multi_Nota'!AC84+'Multi_Nota'!AD84</f>
        <v>59.980694980695</v>
      </c>
      <c r="Q82" s="30">
        <f>'Multi_Nota'!AE84+'Multi_Nota'!AF84</f>
        <v>48.2681420483788</v>
      </c>
      <c r="R82" s="30">
        <f>'Multi_Nota'!AG84+'Multi_Nota'!AH84</f>
        <v>5.6934306569343</v>
      </c>
    </row>
    <row r="83" ht="15" customHeight="1">
      <c r="A83" t="s" s="26">
        <f>'Multi_Nota'!A85</f>
        <v>1109</v>
      </c>
      <c r="B83" t="s" s="26">
        <f>'Multi_Nota'!B85</f>
        <v>1110</v>
      </c>
      <c r="C83" s="30">
        <f>'Multi_Nota'!C85+'Multi_Nota'!D85</f>
        <v>0</v>
      </c>
      <c r="D83" s="30">
        <f>'Multi_Nota'!E85+'Multi_Nota'!F85</f>
        <v>0</v>
      </c>
      <c r="E83" s="30">
        <f>'Multi_Nota'!G85+'Multi_Nota'!H85</f>
        <v>0</v>
      </c>
      <c r="F83" s="30">
        <f>'Multi_Nota'!I85+'Multi_Nota'!J85</f>
        <v>75.34227820372411</v>
      </c>
      <c r="G83" s="30">
        <f>'Multi_Nota'!K85+'Multi_Nota'!L85</f>
        <v>82.8110047846891</v>
      </c>
      <c r="H83" s="30">
        <f>'Multi_Nota'!M85+'Multi_Nota'!N85</f>
        <v>73.68209255533201</v>
      </c>
      <c r="I83" s="30">
        <f>'Multi_Nota'!O85+'Multi_Nota'!P85</f>
        <v>65.5727554179567</v>
      </c>
      <c r="J83" s="30">
        <f>'Multi_Nota'!Q85+'Multi_Nota'!R85</f>
        <v>38.439393939394</v>
      </c>
      <c r="K83" s="30">
        <f>'Multi_Nota'!S85+'Multi_Nota'!T85</f>
        <v>35.2014260249555</v>
      </c>
      <c r="L83" s="30">
        <f>'Multi_Nota'!U85+'Multi_Nota'!V85</f>
        <v>18.0652173913043</v>
      </c>
      <c r="M83" s="30">
        <f>'Multi_Nota'!W85+'Multi_Nota'!X85</f>
        <v>9.80555555555555</v>
      </c>
      <c r="N83" s="30">
        <f>'Multi_Nota'!Y85+'Multi_Nota'!Z85</f>
        <v>40.4707317073171</v>
      </c>
      <c r="O83" s="30">
        <f>'Multi_Nota'!AA85+'Multi_Nota'!AB85</f>
        <v>40.9286486486487</v>
      </c>
      <c r="P83" s="30">
        <f>'Multi_Nota'!AC85+'Multi_Nota'!AD85</f>
        <v>34.1634491634492</v>
      </c>
      <c r="Q83" s="30">
        <f>'Multi_Nota'!AE85+'Multi_Nota'!AF85</f>
        <v>13.6567164179105</v>
      </c>
      <c r="R83" s="30">
        <f>'Multi_Nota'!AG85+'Multi_Nota'!AH85</f>
        <v>19.0423005892182</v>
      </c>
    </row>
    <row r="84" ht="15" customHeight="1">
      <c r="A84" t="s" s="26">
        <f>'Multi_Nota'!A86</f>
        <v>1111</v>
      </c>
      <c r="B84" t="s" s="26">
        <f>'Multi_Nota'!B86</f>
        <v>1112</v>
      </c>
      <c r="C84" s="30">
        <f>'Multi_Nota'!C86+'Multi_Nota'!D86</f>
        <v>0</v>
      </c>
      <c r="D84" s="30">
        <f>'Multi_Nota'!E86+'Multi_Nota'!F86</f>
        <v>0</v>
      </c>
      <c r="E84" s="30">
        <f>'Multi_Nota'!G86+'Multi_Nota'!H86</f>
        <v>0</v>
      </c>
      <c r="F84" s="30">
        <f>'Multi_Nota'!I86+'Multi_Nota'!J86</f>
        <v>36.4403066812705</v>
      </c>
      <c r="G84" s="30">
        <f>'Multi_Nota'!K86+'Multi_Nota'!L86</f>
        <v>30.3528708133971</v>
      </c>
      <c r="H84" s="30">
        <f>'Multi_Nota'!M86+'Multi_Nota'!N86</f>
        <v>35.2097198576072</v>
      </c>
      <c r="I84" s="30">
        <f>'Multi_Nota'!O86+'Multi_Nota'!P86</f>
        <v>34.3591331269349</v>
      </c>
      <c r="J84" s="30">
        <f>'Multi_Nota'!Q86+'Multi_Nota'!R86</f>
        <v>38.1704545454546</v>
      </c>
      <c r="K84" s="30">
        <f>'Multi_Nota'!S86+'Multi_Nota'!T86</f>
        <v>57.9447415329769</v>
      </c>
      <c r="L84" s="30">
        <f>'Multi_Nota'!U86+'Multi_Nota'!V86</f>
        <v>60.9739130434783</v>
      </c>
      <c r="M84" s="30">
        <f>'Multi_Nota'!W86+'Multi_Nota'!X86</f>
        <v>36.3611111111111</v>
      </c>
      <c r="N84" s="30">
        <f>'Multi_Nota'!Y86+'Multi_Nota'!Z86</f>
        <v>37.0878048780488</v>
      </c>
      <c r="O84" s="30">
        <f>'Multi_Nota'!AA86+'Multi_Nota'!AB86</f>
        <v>23.3794594594595</v>
      </c>
      <c r="P84" s="30">
        <f>'Multi_Nota'!AC86+'Multi_Nota'!AD86</f>
        <v>29.8970398970399</v>
      </c>
      <c r="Q84" s="30">
        <f>'Multi_Nota'!AE86+'Multi_Nota'!AF86</f>
        <v>15.2238805970149</v>
      </c>
      <c r="R84" s="30">
        <f>'Multi_Nota'!AG86+'Multi_Nota'!AH86</f>
        <v>11.1678832116788</v>
      </c>
    </row>
    <row r="85" ht="15" customHeight="1">
      <c r="A85" t="s" s="26">
        <f>'Multi_Nota'!A87</f>
        <v>1113</v>
      </c>
      <c r="B85" t="s" s="26">
        <f>'Multi_Nota'!B87</f>
        <v>1114</v>
      </c>
      <c r="C85" s="30">
        <f>'Multi_Nota'!C87+'Multi_Nota'!D87</f>
        <v>0</v>
      </c>
      <c r="D85" s="30">
        <f>'Multi_Nota'!E87+'Multi_Nota'!F87</f>
        <v>0</v>
      </c>
      <c r="E85" s="30">
        <f>'Multi_Nota'!G87+'Multi_Nota'!H87</f>
        <v>0</v>
      </c>
      <c r="F85" s="30">
        <f>'Multi_Nota'!I87+'Multi_Nota'!J87</f>
        <v>0</v>
      </c>
      <c r="G85" s="30">
        <f>'Multi_Nota'!K87+'Multi_Nota'!L87</f>
        <v>71.4473684210527</v>
      </c>
      <c r="H85" s="30">
        <f>'Multi_Nota'!M87+'Multi_Nota'!N87</f>
        <v>74.36619718309861</v>
      </c>
      <c r="I85" s="30">
        <f>'Multi_Nota'!O87+'Multi_Nota'!P87</f>
        <v>76.11764705882359</v>
      </c>
      <c r="J85" s="30">
        <f>'Multi_Nota'!Q87+'Multi_Nota'!R87</f>
        <v>71.125</v>
      </c>
      <c r="K85" s="30">
        <f>'Multi_Nota'!S87+'Multi_Nota'!T87</f>
        <v>76.6666666666667</v>
      </c>
      <c r="L85" s="30">
        <f>'Multi_Nota'!U87+'Multi_Nota'!V87</f>
        <v>63.0782608695652</v>
      </c>
      <c r="M85" s="30">
        <f>'Multi_Nota'!W87+'Multi_Nota'!X87</f>
        <v>32.8611111111111</v>
      </c>
      <c r="N85" s="30">
        <f>'Multi_Nota'!Y87+'Multi_Nota'!Z87</f>
        <v>15.9390243902439</v>
      </c>
      <c r="O85" s="30">
        <f>'Multi_Nota'!AA87+'Multi_Nota'!AB87</f>
        <v>2.16</v>
      </c>
      <c r="P85" s="30">
        <f>'Multi_Nota'!AC87+'Multi_Nota'!AD87</f>
        <v>0.476190476190477</v>
      </c>
      <c r="Q85" s="30">
        <f>'Multi_Nota'!AE87+'Multi_Nota'!AF87</f>
        <v>0.223880597014925</v>
      </c>
      <c r="R85" s="30">
        <f>'Multi_Nota'!AG87+'Multi_Nota'!AH87</f>
        <v>0.218978102189781</v>
      </c>
    </row>
    <row r="86" ht="15" customHeight="1">
      <c r="A86" t="s" s="26">
        <f>'Multi_Nota'!A88</f>
        <v>1115</v>
      </c>
      <c r="B86" t="s" s="26">
        <f>'Multi_Nota'!B88</f>
        <v>1116</v>
      </c>
      <c r="C86" s="30">
        <f>'Multi_Nota'!C88+'Multi_Nota'!D88</f>
        <v>0</v>
      </c>
      <c r="D86" s="30">
        <f>'Multi_Nota'!E88+'Multi_Nota'!F88</f>
        <v>0</v>
      </c>
      <c r="E86" s="30">
        <f>'Multi_Nota'!G88+'Multi_Nota'!H88</f>
        <v>0</v>
      </c>
      <c r="F86" s="30">
        <f>'Multi_Nota'!I88+'Multi_Nota'!J88</f>
        <v>0</v>
      </c>
      <c r="G86" s="30">
        <f>'Multi_Nota'!K88+'Multi_Nota'!L88</f>
        <v>88.5107655502393</v>
      </c>
      <c r="H86" s="30">
        <f>'Multi_Nota'!M88+'Multi_Nota'!N88</f>
        <v>89.1239746169323</v>
      </c>
      <c r="I86" s="30">
        <f>'Multi_Nota'!O88+'Multi_Nota'!P88</f>
        <v>84.26625386996911</v>
      </c>
      <c r="J86" s="30">
        <f>'Multi_Nota'!Q88+'Multi_Nota'!R88</f>
        <v>71.7916666666667</v>
      </c>
      <c r="K86" s="30">
        <f>'Multi_Nota'!S88+'Multi_Nota'!T88</f>
        <v>77.04634581105169</v>
      </c>
      <c r="L86" s="30">
        <f>'Multi_Nota'!U88+'Multi_Nota'!V88</f>
        <v>75.33043478260871</v>
      </c>
      <c r="M86" s="30">
        <f>'Multi_Nota'!W88+'Multi_Nota'!X88</f>
        <v>79.1666666666667</v>
      </c>
      <c r="N86" s="30">
        <f>'Multi_Nota'!Y88+'Multi_Nota'!Z88</f>
        <v>66.009756097561</v>
      </c>
      <c r="O86" s="30">
        <f>'Multi_Nota'!AA88+'Multi_Nota'!AB88</f>
        <v>21.2475675675676</v>
      </c>
      <c r="P86" s="30">
        <f>'Multi_Nota'!AC88+'Multi_Nota'!AD88</f>
        <v>10.4761904761905</v>
      </c>
      <c r="Q86" s="30">
        <f>'Multi_Nota'!AE88+'Multi_Nota'!AF88</f>
        <v>14.5522388059702</v>
      </c>
      <c r="R86" s="30">
        <f>'Multi_Nota'!AG88+'Multi_Nota'!AH88</f>
        <v>10.5109489051095</v>
      </c>
    </row>
    <row r="87" ht="15" customHeight="1">
      <c r="A87" t="s" s="26">
        <f>'Multi_Nota'!A89</f>
        <v>1117</v>
      </c>
      <c r="B87" t="s" s="26">
        <f>'Multi_Nota'!B89</f>
        <v>1118</v>
      </c>
      <c r="C87" s="30">
        <f>'Multi_Nota'!C89+'Multi_Nota'!D89</f>
        <v>0</v>
      </c>
      <c r="D87" s="30">
        <f>'Multi_Nota'!E89+'Multi_Nota'!F89</f>
        <v>0</v>
      </c>
      <c r="E87" s="30">
        <f>'Multi_Nota'!G89+'Multi_Nota'!H89</f>
        <v>0</v>
      </c>
      <c r="F87" s="30">
        <f>'Multi_Nota'!I89+'Multi_Nota'!J89</f>
        <v>0</v>
      </c>
      <c r="G87" s="30">
        <f>'Multi_Nota'!K89+'Multi_Nota'!L89</f>
        <v>56.7523923444976</v>
      </c>
      <c r="H87" s="30">
        <f>'Multi_Nota'!M89+'Multi_Nota'!N89</f>
        <v>59.5434143321467</v>
      </c>
      <c r="I87" s="30">
        <f>'Multi_Nota'!O89+'Multi_Nota'!P89</f>
        <v>63.6656346749226</v>
      </c>
      <c r="J87" s="30">
        <f>'Multi_Nota'!Q89+'Multi_Nota'!R89</f>
        <v>60.25</v>
      </c>
      <c r="K87" s="30">
        <f>'Multi_Nota'!S89+'Multi_Nota'!T89</f>
        <v>67.8074866310161</v>
      </c>
      <c r="L87" s="30">
        <f>'Multi_Nota'!U89+'Multi_Nota'!V89</f>
        <v>68.2913043478261</v>
      </c>
      <c r="M87" s="30">
        <f>'Multi_Nota'!W89+'Multi_Nota'!X89</f>
        <v>54.3055555555555</v>
      </c>
      <c r="N87" s="30">
        <f>'Multi_Nota'!Y89+'Multi_Nota'!Z89</f>
        <v>43.8219512195122</v>
      </c>
      <c r="O87" s="30">
        <f>'Multi_Nota'!AA89+'Multi_Nota'!AB89</f>
        <v>10.56</v>
      </c>
      <c r="P87" s="30">
        <f>'Multi_Nota'!AC89+'Multi_Nota'!AD89</f>
        <v>9.999999999999989</v>
      </c>
      <c r="Q87" s="30">
        <f>'Multi_Nota'!AE89+'Multi_Nota'!AF89</f>
        <v>10.9701492537314</v>
      </c>
      <c r="R87" s="30">
        <f>'Multi_Nota'!AG89+'Multi_Nota'!AH89</f>
        <v>32.1959370328028</v>
      </c>
    </row>
    <row r="88" ht="15" customHeight="1">
      <c r="A88" t="s" s="26">
        <f>'Multi_Nota'!A90</f>
        <v>1119</v>
      </c>
      <c r="B88" t="s" s="26">
        <f>'Multi_Nota'!B90</f>
        <v>1120</v>
      </c>
      <c r="C88" s="30">
        <f>'Multi_Nota'!C90+'Multi_Nota'!D90</f>
        <v>0</v>
      </c>
      <c r="D88" s="30">
        <f>'Multi_Nota'!E90+'Multi_Nota'!F90</f>
        <v>0</v>
      </c>
      <c r="E88" s="30">
        <f>'Multi_Nota'!G90+'Multi_Nota'!H90</f>
        <v>0</v>
      </c>
      <c r="F88" s="30">
        <f>'Multi_Nota'!I90+'Multi_Nota'!J90</f>
        <v>0</v>
      </c>
      <c r="G88" s="30">
        <f>'Multi_Nota'!K90+'Multi_Nota'!L90</f>
        <v>47.9545454545455</v>
      </c>
      <c r="H88" s="30">
        <f>'Multi_Nota'!M90+'Multi_Nota'!N90</f>
        <v>5.60439560439561</v>
      </c>
      <c r="I88" s="30">
        <f>'Multi_Nota'!O90+'Multi_Nota'!P90</f>
        <v>9.9938080495356</v>
      </c>
      <c r="J88" s="30">
        <f>'Multi_Nota'!Q90+'Multi_Nota'!R90</f>
        <v>3.63636363636363</v>
      </c>
      <c r="K88" s="30">
        <f>'Multi_Nota'!S90+'Multi_Nota'!T90</f>
        <v>6.70409982174688</v>
      </c>
      <c r="L88" s="30">
        <f>'Multi_Nota'!U90+'Multi_Nota'!V90</f>
        <v>3.3913043478261</v>
      </c>
      <c r="M88" s="30">
        <f>'Multi_Nota'!W90+'Multi_Nota'!X90</f>
        <v>6.50000000000001</v>
      </c>
      <c r="N88" s="30">
        <f>'Multi_Nota'!Y90+'Multi_Nota'!Z90</f>
        <v>15.0170731707317</v>
      </c>
      <c r="O88" s="30">
        <f>'Multi_Nota'!AA90+'Multi_Nota'!AB90</f>
        <v>5.04</v>
      </c>
      <c r="P88" s="30">
        <f>'Multi_Nota'!AC90+'Multi_Nota'!AD90</f>
        <v>4.76190476190477</v>
      </c>
      <c r="Q88" s="30">
        <f>'Multi_Nota'!AE90+'Multi_Nota'!AF90</f>
        <v>6.49253731343283</v>
      </c>
      <c r="R88" s="30">
        <f>'Multi_Nota'!AG90+'Multi_Nota'!AH90</f>
        <v>3.28467153284673</v>
      </c>
    </row>
    <row r="89" ht="15" customHeight="1">
      <c r="A89" t="s" s="26">
        <f>'Multi_Nota'!A91</f>
        <v>1121</v>
      </c>
      <c r="B89" t="s" s="26">
        <f>'Multi_Nota'!B91</f>
        <v>1122</v>
      </c>
      <c r="C89" s="30">
        <f>'Multi_Nota'!C91+'Multi_Nota'!D91</f>
        <v>0</v>
      </c>
      <c r="D89" s="30">
        <f>'Multi_Nota'!E91+'Multi_Nota'!F91</f>
        <v>0</v>
      </c>
      <c r="E89" s="30">
        <f>'Multi_Nota'!G91+'Multi_Nota'!H91</f>
        <v>0</v>
      </c>
      <c r="F89" s="30">
        <f>'Multi_Nota'!I91+'Multi_Nota'!J91</f>
        <v>0</v>
      </c>
      <c r="G89" s="30">
        <f>'Multi_Nota'!K91+'Multi_Nota'!L91</f>
        <v>26.1602870813397</v>
      </c>
      <c r="H89" s="30">
        <f>'Multi_Nota'!M91+'Multi_Nota'!N91</f>
        <v>16.1290821854202</v>
      </c>
      <c r="I89" s="30">
        <f>'Multi_Nota'!O91+'Multi_Nota'!P91</f>
        <v>15.0588235294117</v>
      </c>
      <c r="J89" s="30">
        <f>'Multi_Nota'!Q91+'Multi_Nota'!R91</f>
        <v>43.5530303030303</v>
      </c>
      <c r="K89" s="30">
        <f>'Multi_Nota'!S91+'Multi_Nota'!T91</f>
        <v>9.72192513368984</v>
      </c>
      <c r="L89" s="30">
        <f>'Multi_Nota'!U91+'Multi_Nota'!V91</f>
        <v>38.6260869565217</v>
      </c>
      <c r="M89" s="30">
        <f>'Multi_Nota'!W91+'Multi_Nota'!X91</f>
        <v>31.1944444444445</v>
      </c>
      <c r="N89" s="30">
        <f>'Multi_Nota'!Y91+'Multi_Nota'!Z91</f>
        <v>30.0243902439024</v>
      </c>
      <c r="O89" s="30">
        <f>'Multi_Nota'!AA91+'Multi_Nota'!AB91</f>
        <v>53.9318918918919</v>
      </c>
      <c r="P89" s="30">
        <f>'Multi_Nota'!AC91+'Multi_Nota'!AD91</f>
        <v>46.6988416988416</v>
      </c>
      <c r="Q89" s="30">
        <f>'Multi_Nota'!AE91+'Multi_Nota'!AF91</f>
        <v>64.2691713844571</v>
      </c>
      <c r="R89" s="30">
        <f>'Multi_Nota'!AG91+'Multi_Nota'!AH91</f>
        <v>49.5339020314836</v>
      </c>
    </row>
    <row r="90" ht="15" customHeight="1">
      <c r="A90" t="s" s="26">
        <f>'Multi_Nota'!A92</f>
        <v>1123</v>
      </c>
      <c r="B90" t="s" s="26">
        <f>'Multi_Nota'!B92</f>
        <v>1124</v>
      </c>
      <c r="C90" s="30">
        <f>'Multi_Nota'!C92+'Multi_Nota'!D92</f>
        <v>0</v>
      </c>
      <c r="D90" s="30">
        <f>'Multi_Nota'!E92+'Multi_Nota'!F92</f>
        <v>0</v>
      </c>
      <c r="E90" s="30">
        <f>'Multi_Nota'!G92+'Multi_Nota'!H92</f>
        <v>0</v>
      </c>
      <c r="F90" s="30">
        <f>'Multi_Nota'!I92+'Multi_Nota'!J92</f>
        <v>0</v>
      </c>
      <c r="G90" s="30">
        <f>'Multi_Nota'!K92+'Multi_Nota'!L92</f>
        <v>0</v>
      </c>
      <c r="H90" s="30">
        <f>'Multi_Nota'!M92+'Multi_Nota'!N92</f>
        <v>67.12892741061761</v>
      </c>
      <c r="I90" s="30">
        <f>'Multi_Nota'!O92+'Multi_Nota'!P92</f>
        <v>70.8049535603715</v>
      </c>
      <c r="J90" s="30">
        <f>'Multi_Nota'!Q92+'Multi_Nota'!R92</f>
        <v>56.6856060606061</v>
      </c>
      <c r="K90" s="30">
        <f>'Multi_Nota'!S92+'Multi_Nota'!T92</f>
        <v>64.0588235294117</v>
      </c>
      <c r="L90" s="30">
        <f>'Multi_Nota'!U92+'Multi_Nota'!V92</f>
        <v>56.4478260869565</v>
      </c>
      <c r="M90" s="30">
        <f>'Multi_Nota'!W92+'Multi_Nota'!X92</f>
        <v>40.6666666666667</v>
      </c>
      <c r="N90" s="30">
        <f>'Multi_Nota'!Y92+'Multi_Nota'!Z92</f>
        <v>22.7585365853658</v>
      </c>
      <c r="O90" s="30">
        <f>'Multi_Nota'!AA92+'Multi_Nota'!AB92</f>
        <v>2.88</v>
      </c>
      <c r="P90" s="30">
        <f>'Multi_Nota'!AC92+'Multi_Nota'!AD92</f>
        <v>3.57142857142857</v>
      </c>
      <c r="Q90" s="30">
        <f>'Multi_Nota'!AE92+'Multi_Nota'!AF92</f>
        <v>2.23880597014925</v>
      </c>
      <c r="R90" s="30">
        <f>'Multi_Nota'!AG92+'Multi_Nota'!AH92</f>
        <v>6.35036496350364</v>
      </c>
    </row>
    <row r="91" ht="15" customHeight="1">
      <c r="A91" t="s" s="26">
        <f>'Multi_Nota'!A93</f>
        <v>1125</v>
      </c>
      <c r="B91" t="s" s="26">
        <f>'Multi_Nota'!B93</f>
        <v>1126</v>
      </c>
      <c r="C91" s="30">
        <f>'Multi_Nota'!C93+'Multi_Nota'!D93</f>
        <v>0</v>
      </c>
      <c r="D91" s="30">
        <f>'Multi_Nota'!E93+'Multi_Nota'!F93</f>
        <v>0</v>
      </c>
      <c r="E91" s="30">
        <f>'Multi_Nota'!G93+'Multi_Nota'!H93</f>
        <v>0</v>
      </c>
      <c r="F91" s="30">
        <f>'Multi_Nota'!I93+'Multi_Nota'!J93</f>
        <v>0</v>
      </c>
      <c r="G91" s="30">
        <f>'Multi_Nota'!K93+'Multi_Nota'!L93</f>
        <v>0</v>
      </c>
      <c r="H91" s="30">
        <f>'Multi_Nota'!M93+'Multi_Nota'!N93</f>
        <v>86.828664293453</v>
      </c>
      <c r="I91" s="30">
        <f>'Multi_Nota'!O93+'Multi_Nota'!P93</f>
        <v>80.7120743034056</v>
      </c>
      <c r="J91" s="30">
        <f>'Multi_Nota'!Q93+'Multi_Nota'!R93</f>
        <v>88.0151515151515</v>
      </c>
      <c r="K91" s="30">
        <f>'Multi_Nota'!S93+'Multi_Nota'!T93</f>
        <v>85.3778966131908</v>
      </c>
      <c r="L91" s="30">
        <f>'Multi_Nota'!U93+'Multi_Nota'!V93</f>
        <v>76.6217391304348</v>
      </c>
      <c r="M91" s="30">
        <f>'Multi_Nota'!W93+'Multi_Nota'!X93</f>
        <v>62.3055555555555</v>
      </c>
      <c r="N91" s="30">
        <f>'Multi_Nota'!Y93+'Multi_Nota'!Z93</f>
        <v>73.71951219512199</v>
      </c>
      <c r="O91" s="30">
        <f>'Multi_Nota'!AA93+'Multi_Nota'!AB93</f>
        <v>73.6551351351351</v>
      </c>
      <c r="P91" s="30">
        <f>'Multi_Nota'!AC93+'Multi_Nota'!AD93</f>
        <v>74.18275418275419</v>
      </c>
      <c r="Q91" s="30">
        <f>'Multi_Nota'!AE93+'Multi_Nota'!AF93</f>
        <v>77.6428203808544</v>
      </c>
      <c r="R91" s="30">
        <f>'Multi_Nota'!AG93+'Multi_Nota'!AH93</f>
        <v>60.2875736522734</v>
      </c>
    </row>
    <row r="92" ht="15" customHeight="1">
      <c r="A92" t="s" s="26">
        <f>'Multi_Nota'!A94</f>
        <v>1127</v>
      </c>
      <c r="B92" t="s" s="26">
        <f>'Multi_Nota'!B94</f>
        <v>1128</v>
      </c>
      <c r="C92" s="30">
        <f>'Multi_Nota'!C94+'Multi_Nota'!D94</f>
        <v>0</v>
      </c>
      <c r="D92" s="30">
        <f>'Multi_Nota'!E94+'Multi_Nota'!F94</f>
        <v>0</v>
      </c>
      <c r="E92" s="30">
        <f>'Multi_Nota'!G94+'Multi_Nota'!H94</f>
        <v>0</v>
      </c>
      <c r="F92" s="30">
        <f>'Multi_Nota'!I94+'Multi_Nota'!J94</f>
        <v>0</v>
      </c>
      <c r="G92" s="30">
        <f>'Multi_Nota'!K94+'Multi_Nota'!L94</f>
        <v>0</v>
      </c>
      <c r="H92" s="30">
        <f>'Multi_Nota'!M94+'Multi_Nota'!N94</f>
        <v>18.104008667389</v>
      </c>
      <c r="I92" s="30">
        <f>'Multi_Nota'!O94+'Multi_Nota'!P94</f>
        <v>23.6656346749226</v>
      </c>
      <c r="J92" s="30">
        <f>'Multi_Nota'!Q94+'Multi_Nota'!R94</f>
        <v>8.11363636363636</v>
      </c>
      <c r="K92" s="30">
        <f>'Multi_Nota'!S94+'Multi_Nota'!T94</f>
        <v>71.42424242424239</v>
      </c>
      <c r="L92" s="30">
        <f>'Multi_Nota'!U94+'Multi_Nota'!V94</f>
        <v>37.4869565217391</v>
      </c>
      <c r="M92" s="30">
        <f>'Multi_Nota'!W94+'Multi_Nota'!X94</f>
        <v>5.49999999999999</v>
      </c>
      <c r="N92" s="30">
        <f>'Multi_Nota'!Y94+'Multi_Nota'!Z94</f>
        <v>33.8</v>
      </c>
      <c r="O92" s="30">
        <f>'Multi_Nota'!AA94+'Multi_Nota'!AB94</f>
        <v>53.945945945946</v>
      </c>
      <c r="P92" s="30">
        <f>'Multi_Nota'!AC94+'Multi_Nota'!AD94</f>
        <v>53.8030888030889</v>
      </c>
      <c r="Q92" s="30">
        <f>'Multi_Nota'!AE94+'Multi_Nota'!AF94</f>
        <v>33.0648481729285</v>
      </c>
      <c r="R92" s="30">
        <f>'Multi_Nota'!AG94+'Multi_Nota'!AH94</f>
        <v>17.1365754990766</v>
      </c>
    </row>
    <row r="93" ht="15" customHeight="1">
      <c r="A93" t="s" s="26">
        <f>'Multi_Nota'!A95</f>
        <v>1129</v>
      </c>
      <c r="B93" t="s" s="26">
        <f>'Multi_Nota'!B95</f>
        <v>1130</v>
      </c>
      <c r="C93" s="30">
        <f>'Multi_Nota'!C95+'Multi_Nota'!D95</f>
        <v>0</v>
      </c>
      <c r="D93" s="30">
        <f>'Multi_Nota'!E95+'Multi_Nota'!F95</f>
        <v>0</v>
      </c>
      <c r="E93" s="30">
        <f>'Multi_Nota'!G95+'Multi_Nota'!H95</f>
        <v>0</v>
      </c>
      <c r="F93" s="30">
        <f>'Multi_Nota'!I95+'Multi_Nota'!J95</f>
        <v>0</v>
      </c>
      <c r="G93" s="30">
        <f>'Multi_Nota'!K95+'Multi_Nota'!L95</f>
        <v>0</v>
      </c>
      <c r="H93" s="30">
        <f>'Multi_Nota'!M95+'Multi_Nota'!N95</f>
        <v>0</v>
      </c>
      <c r="I93" s="30">
        <f>'Multi_Nota'!O95+'Multi_Nota'!P95</f>
        <v>96.01857585139319</v>
      </c>
      <c r="J93" s="30">
        <f>'Multi_Nota'!Q95+'Multi_Nota'!R95</f>
        <v>96.094696969697</v>
      </c>
      <c r="K93" s="30">
        <f>'Multi_Nota'!S95+'Multi_Nota'!T95</f>
        <v>88.096256684492</v>
      </c>
      <c r="L93" s="30">
        <f>'Multi_Nota'!U95+'Multi_Nota'!V95</f>
        <v>93.2869565217391</v>
      </c>
      <c r="M93" s="30">
        <f>'Multi_Nota'!W95+'Multi_Nota'!X95</f>
        <v>91.0555555555555</v>
      </c>
      <c r="N93" s="30">
        <f>'Multi_Nota'!Y95+'Multi_Nota'!Z95</f>
        <v>92.8731707317073</v>
      </c>
      <c r="O93" s="30">
        <f>'Multi_Nota'!AA95+'Multi_Nota'!AB95</f>
        <v>86.2345945945946</v>
      </c>
      <c r="P93" s="30">
        <f>'Multi_Nota'!AC95+'Multi_Nota'!AD95</f>
        <v>85.0772200772201</v>
      </c>
      <c r="Q93" s="30">
        <f>'Multi_Nota'!AE95+'Multi_Nota'!AF95</f>
        <v>71.47195059186831</v>
      </c>
      <c r="R93" s="30">
        <f>'Multi_Nota'!AG95+'Multi_Nota'!AH95</f>
        <v>11.3868613138686</v>
      </c>
    </row>
    <row r="94" ht="15" customHeight="1">
      <c r="A94" t="s" s="26">
        <f>'Multi_Nota'!A96</f>
        <v>1131</v>
      </c>
      <c r="B94" t="s" s="26">
        <f>'Multi_Nota'!B96</f>
        <v>1132</v>
      </c>
      <c r="C94" s="30">
        <f>'Multi_Nota'!C96+'Multi_Nota'!D96</f>
        <v>0</v>
      </c>
      <c r="D94" s="30">
        <f>'Multi_Nota'!E96+'Multi_Nota'!F96</f>
        <v>0</v>
      </c>
      <c r="E94" s="30">
        <f>'Multi_Nota'!G96+'Multi_Nota'!H96</f>
        <v>0</v>
      </c>
      <c r="F94" s="30">
        <f>'Multi_Nota'!I96+'Multi_Nota'!J96</f>
        <v>0</v>
      </c>
      <c r="G94" s="30">
        <f>'Multi_Nota'!K96+'Multi_Nota'!L96</f>
        <v>0</v>
      </c>
      <c r="H94" s="30">
        <f>'Multi_Nota'!M96+'Multi_Nota'!N96</f>
        <v>0</v>
      </c>
      <c r="I94" s="30">
        <f>'Multi_Nota'!O96+'Multi_Nota'!P96</f>
        <v>44.3529411764706</v>
      </c>
      <c r="J94" s="30">
        <f>'Multi_Nota'!Q96+'Multi_Nota'!R96</f>
        <v>26.4583333333333</v>
      </c>
      <c r="K94" s="30">
        <f>'Multi_Nota'!S96+'Multi_Nota'!T96</f>
        <v>21.2121212121212</v>
      </c>
      <c r="L94" s="30">
        <f>'Multi_Nota'!U96+'Multi_Nota'!V96</f>
        <v>40.4956521739131</v>
      </c>
      <c r="M94" s="30">
        <f>'Multi_Nota'!W96+'Multi_Nota'!X96</f>
        <v>25.1944444444445</v>
      </c>
      <c r="N94" s="30">
        <f>'Multi_Nota'!Y96+'Multi_Nota'!Z96</f>
        <v>2.4390243902439</v>
      </c>
      <c r="O94" s="30">
        <f>'Multi_Nota'!AA96+'Multi_Nota'!AB96</f>
        <v>3.36</v>
      </c>
      <c r="P94" s="30">
        <f>'Multi_Nota'!AC96+'Multi_Nota'!AD96</f>
        <v>2.14285714285714</v>
      </c>
      <c r="Q94" s="30">
        <f>'Multi_Nota'!AE96+'Multi_Nota'!AF96</f>
        <v>4.25373134328357</v>
      </c>
      <c r="R94" s="30">
        <f>'Multi_Nota'!AG96+'Multi_Nota'!AH96</f>
        <v>8.97810218978103</v>
      </c>
    </row>
    <row r="95" ht="15" customHeight="1">
      <c r="A95" t="s" s="26">
        <f>'Multi_Nota'!A97</f>
        <v>1133</v>
      </c>
      <c r="B95" t="s" s="26">
        <f>'Multi_Nota'!B97</f>
        <v>1134</v>
      </c>
      <c r="C95" s="30">
        <f>'Multi_Nota'!C97+'Multi_Nota'!D97</f>
        <v>0</v>
      </c>
      <c r="D95" s="30">
        <f>'Multi_Nota'!E97+'Multi_Nota'!F97</f>
        <v>0</v>
      </c>
      <c r="E95" s="30">
        <f>'Multi_Nota'!G97+'Multi_Nota'!H97</f>
        <v>0</v>
      </c>
      <c r="F95" s="30">
        <f>'Multi_Nota'!I97+'Multi_Nota'!J97</f>
        <v>0</v>
      </c>
      <c r="G95" s="30">
        <f>'Multi_Nota'!K97+'Multi_Nota'!L97</f>
        <v>0</v>
      </c>
      <c r="H95" s="30">
        <f>'Multi_Nota'!M97+'Multi_Nota'!N97</f>
        <v>0</v>
      </c>
      <c r="I95" s="30">
        <f>'Multi_Nota'!O97+'Multi_Nota'!P97</f>
        <v>25.6160990712075</v>
      </c>
      <c r="J95" s="30">
        <f>'Multi_Nota'!Q97+'Multi_Nota'!R97</f>
        <v>28.4772727272727</v>
      </c>
      <c r="K95" s="30">
        <f>'Multi_Nota'!S97+'Multi_Nota'!T97</f>
        <v>39.4331550802139</v>
      </c>
      <c r="L95" s="30">
        <f>'Multi_Nota'!U97+'Multi_Nota'!V97</f>
        <v>16.3913043478261</v>
      </c>
      <c r="M95" s="30">
        <f>'Multi_Nota'!W97+'Multi_Nota'!X97</f>
        <v>6.24999999999999</v>
      </c>
      <c r="N95" s="30">
        <f>'Multi_Nota'!Y97+'Multi_Nota'!Z97</f>
        <v>4.39024390243902</v>
      </c>
      <c r="O95" s="30">
        <f>'Multi_Nota'!AA97+'Multi_Nota'!AB97</f>
        <v>7.2</v>
      </c>
      <c r="P95" s="30">
        <f>'Multi_Nota'!AC97+'Multi_Nota'!AD97</f>
        <v>9.285714285714301</v>
      </c>
      <c r="Q95" s="30">
        <f>'Multi_Nota'!AE97+'Multi_Nota'!AF97</f>
        <v>11.1940298507463</v>
      </c>
      <c r="R95" s="30">
        <f>'Multi_Nota'!AG97+'Multi_Nota'!AH97</f>
        <v>32.0094978453961</v>
      </c>
    </row>
    <row r="96" ht="15" customHeight="1">
      <c r="A96" t="s" s="26">
        <f>'Multi_Nota'!A98</f>
        <v>1135</v>
      </c>
      <c r="B96" t="s" s="26">
        <f>'Multi_Nota'!B98</f>
        <v>1136</v>
      </c>
      <c r="C96" s="30">
        <f>'Multi_Nota'!C98+'Multi_Nota'!D98</f>
        <v>0</v>
      </c>
      <c r="D96" s="30">
        <f>'Multi_Nota'!E98+'Multi_Nota'!F98</f>
        <v>0</v>
      </c>
      <c r="E96" s="30">
        <f>'Multi_Nota'!G98+'Multi_Nota'!H98</f>
        <v>0</v>
      </c>
      <c r="F96" s="30">
        <f>'Multi_Nota'!I98+'Multi_Nota'!J98</f>
        <v>0</v>
      </c>
      <c r="G96" s="30">
        <f>'Multi_Nota'!K98+'Multi_Nota'!L98</f>
        <v>0</v>
      </c>
      <c r="H96" s="30">
        <f>'Multi_Nota'!M98+'Multi_Nota'!N98</f>
        <v>0</v>
      </c>
      <c r="I96" s="30">
        <f>'Multi_Nota'!O98+'Multi_Nota'!P98</f>
        <v>2.8421052631579</v>
      </c>
      <c r="J96" s="30">
        <f>'Multi_Nota'!Q98+'Multi_Nota'!R98</f>
        <v>2.42424242424242</v>
      </c>
      <c r="K96" s="30">
        <f>'Multi_Nota'!S98+'Multi_Nota'!T98</f>
        <v>1.63636363636364</v>
      </c>
      <c r="L96" s="30">
        <f>'Multi_Nota'!U98+'Multi_Nota'!V98</f>
        <v>2.86956521739131</v>
      </c>
      <c r="M96" s="30">
        <f>'Multi_Nota'!W98+'Multi_Nota'!X98</f>
        <v>46.6666666666667</v>
      </c>
      <c r="N96" s="30">
        <f>'Multi_Nota'!Y98+'Multi_Nota'!Z98</f>
        <v>67.81219512195121</v>
      </c>
      <c r="O96" s="30">
        <f>'Multi_Nota'!AA98+'Multi_Nota'!AB98</f>
        <v>75.08108108108109</v>
      </c>
      <c r="P96" s="30">
        <f>'Multi_Nota'!AC98+'Multi_Nota'!AD98</f>
        <v>85.3088803088803</v>
      </c>
      <c r="Q96" s="30">
        <f>'Multi_Nota'!AE98+'Multi_Nota'!AF98</f>
        <v>91.27895007720019</v>
      </c>
      <c r="R96" s="30">
        <f>'Multi_Nota'!AG98+'Multi_Nota'!AH98</f>
        <v>95.2475595813913</v>
      </c>
    </row>
    <row r="97" ht="15" customHeight="1">
      <c r="A97" t="s" s="26">
        <f>'Multi_Nota'!A99</f>
        <v>1137</v>
      </c>
      <c r="B97" t="s" s="26">
        <f>'Multi_Nota'!B99</f>
        <v>1138</v>
      </c>
      <c r="C97" s="30">
        <f>'Multi_Nota'!C99+'Multi_Nota'!D99</f>
        <v>0</v>
      </c>
      <c r="D97" s="30">
        <f>'Multi_Nota'!E99+'Multi_Nota'!F99</f>
        <v>0</v>
      </c>
      <c r="E97" s="30">
        <f>'Multi_Nota'!G99+'Multi_Nota'!H99</f>
        <v>0</v>
      </c>
      <c r="F97" s="30">
        <f>'Multi_Nota'!I99+'Multi_Nota'!J99</f>
        <v>0</v>
      </c>
      <c r="G97" s="30">
        <f>'Multi_Nota'!K99+'Multi_Nota'!L99</f>
        <v>0</v>
      </c>
      <c r="H97" s="30">
        <f>'Multi_Nota'!M99+'Multi_Nota'!N99</f>
        <v>0</v>
      </c>
      <c r="I97" s="30">
        <f>'Multi_Nota'!O99+'Multi_Nota'!P99</f>
        <v>0</v>
      </c>
      <c r="J97" s="30">
        <f>'Multi_Nota'!Q99+'Multi_Nota'!R99</f>
        <v>89.3636363636364</v>
      </c>
      <c r="K97" s="30">
        <f>'Multi_Nota'!S99+'Multi_Nota'!T99</f>
        <v>87.5329768270945</v>
      </c>
      <c r="L97" s="30">
        <f>'Multi_Nota'!U99+'Multi_Nota'!V99</f>
        <v>96.6913043478261</v>
      </c>
      <c r="M97" s="30">
        <f>'Multi_Nota'!W99+'Multi_Nota'!X99</f>
        <v>91.0277777777778</v>
      </c>
      <c r="N97" s="30">
        <f>'Multi_Nota'!Y99+'Multi_Nota'!Z99</f>
        <v>79.69024390243899</v>
      </c>
      <c r="O97" s="30">
        <f>'Multi_Nota'!AA99+'Multi_Nota'!AB99</f>
        <v>72.0172972972973</v>
      </c>
      <c r="P97" s="30">
        <f>'Multi_Nota'!AC99+'Multi_Nota'!AD99</f>
        <v>73.005148005148</v>
      </c>
      <c r="Q97" s="30">
        <f>'Multi_Nota'!AE99+'Multi_Nota'!AF99</f>
        <v>37.2696860524962</v>
      </c>
      <c r="R97" s="30">
        <f>'Multi_Nota'!AG99+'Multi_Nota'!AH99</f>
        <v>42.381496790080</v>
      </c>
    </row>
    <row r="98" ht="15" customHeight="1">
      <c r="A98" t="s" s="26">
        <f>'Multi_Nota'!A100</f>
        <v>1139</v>
      </c>
      <c r="B98" t="s" s="26">
        <f>'Multi_Nota'!B100</f>
        <v>1140</v>
      </c>
      <c r="C98" s="30">
        <f>'Multi_Nota'!C100+'Multi_Nota'!D100</f>
        <v>0</v>
      </c>
      <c r="D98" s="30">
        <f>'Multi_Nota'!E100+'Multi_Nota'!F100</f>
        <v>0</v>
      </c>
      <c r="E98" s="30">
        <f>'Multi_Nota'!G100+'Multi_Nota'!H100</f>
        <v>0</v>
      </c>
      <c r="F98" s="30">
        <f>'Multi_Nota'!I100+'Multi_Nota'!J100</f>
        <v>0</v>
      </c>
      <c r="G98" s="30">
        <f>'Multi_Nota'!K100+'Multi_Nota'!L100</f>
        <v>0</v>
      </c>
      <c r="H98" s="30">
        <f>'Multi_Nota'!M100+'Multi_Nota'!N100</f>
        <v>0</v>
      </c>
      <c r="I98" s="30">
        <f>'Multi_Nota'!O100+'Multi_Nota'!P100</f>
        <v>0</v>
      </c>
      <c r="J98" s="30">
        <f>'Multi_Nota'!Q100+'Multi_Nota'!R100</f>
        <v>73.34090909090909</v>
      </c>
      <c r="K98" s="30">
        <f>'Multi_Nota'!S100+'Multi_Nota'!T100</f>
        <v>73.3155080213904</v>
      </c>
      <c r="L98" s="30">
        <f>'Multi_Nota'!U100+'Multi_Nota'!V100</f>
        <v>66.9173913043478</v>
      </c>
      <c r="M98" s="30">
        <f>'Multi_Nota'!W100+'Multi_Nota'!X100</f>
        <v>56.7222222222222</v>
      </c>
      <c r="N98" s="30">
        <f>'Multi_Nota'!Y100+'Multi_Nota'!Z100</f>
        <v>65.4048780487805</v>
      </c>
      <c r="O98" s="30">
        <f>'Multi_Nota'!AA100+'Multi_Nota'!AB100</f>
        <v>48.7502702702702</v>
      </c>
      <c r="P98" s="30">
        <f>'Multi_Nota'!AC100+'Multi_Nota'!AD100</f>
        <v>43.8674388674389</v>
      </c>
      <c r="Q98" s="30">
        <f>'Multi_Nota'!AE100+'Multi_Nota'!AF100</f>
        <v>16.5671641791045</v>
      </c>
      <c r="R98" s="30">
        <f>'Multi_Nota'!AG100+'Multi_Nota'!AH100</f>
        <v>4.59854014598541</v>
      </c>
    </row>
    <row r="99" ht="15" customHeight="1">
      <c r="A99" t="s" s="26">
        <f>'Multi_Nota'!A101</f>
        <v>1141</v>
      </c>
      <c r="B99" t="s" s="26">
        <f>'Multi_Nota'!B101</f>
        <v>1142</v>
      </c>
      <c r="C99" s="30">
        <f>'Multi_Nota'!C101+'Multi_Nota'!D101</f>
        <v>0</v>
      </c>
      <c r="D99" s="30">
        <f>'Multi_Nota'!E101+'Multi_Nota'!F101</f>
        <v>0</v>
      </c>
      <c r="E99" s="30">
        <f>'Multi_Nota'!G101+'Multi_Nota'!H101</f>
        <v>0</v>
      </c>
      <c r="F99" s="30">
        <f>'Multi_Nota'!I101+'Multi_Nota'!J101</f>
        <v>0</v>
      </c>
      <c r="G99" s="30">
        <f>'Multi_Nota'!K101+'Multi_Nota'!L101</f>
        <v>0</v>
      </c>
      <c r="H99" s="30">
        <f>'Multi_Nota'!M101+'Multi_Nota'!N101</f>
        <v>0</v>
      </c>
      <c r="I99" s="30">
        <f>'Multi_Nota'!O101+'Multi_Nota'!P101</f>
        <v>0</v>
      </c>
      <c r="J99" s="30">
        <f>'Multi_Nota'!Q101+'Multi_Nota'!R101</f>
        <v>51.3295454545455</v>
      </c>
      <c r="K99" s="30">
        <f>'Multi_Nota'!S101+'Multi_Nota'!T101</f>
        <v>80.9964349376114</v>
      </c>
      <c r="L99" s="30">
        <f>'Multi_Nota'!U101+'Multi_Nota'!V101</f>
        <v>81.1652173913043</v>
      </c>
      <c r="M99" s="30">
        <f>'Multi_Nota'!W101+'Multi_Nota'!X101</f>
        <v>84.4722222222222</v>
      </c>
      <c r="N99" s="30">
        <f>'Multi_Nota'!Y101+'Multi_Nota'!Z101</f>
        <v>89.6707317073171</v>
      </c>
      <c r="O99" s="30">
        <f>'Multi_Nota'!AA101+'Multi_Nota'!AB101</f>
        <v>91.65621621621619</v>
      </c>
      <c r="P99" s="30">
        <f>'Multi_Nota'!AC101+'Multi_Nota'!AD101</f>
        <v>90.7464607464607</v>
      </c>
      <c r="Q99" s="30">
        <f>'Multi_Nota'!AE101+'Multi_Nota'!AF101</f>
        <v>90.694801852805</v>
      </c>
      <c r="R99" s="30">
        <f>'Multi_Nota'!AG101+'Multi_Nota'!AH101</f>
        <v>72.8730982323454</v>
      </c>
    </row>
    <row r="100" ht="15" customHeight="1">
      <c r="A100" t="s" s="26">
        <f>'Multi_Nota'!A102</f>
        <v>1143</v>
      </c>
      <c r="B100" t="s" s="26">
        <f>'Multi_Nota'!B102</f>
        <v>1144</v>
      </c>
      <c r="C100" s="30">
        <f>'Multi_Nota'!C102+'Multi_Nota'!D102</f>
        <v>0</v>
      </c>
      <c r="D100" s="30">
        <f>'Multi_Nota'!E102+'Multi_Nota'!F102</f>
        <v>0</v>
      </c>
      <c r="E100" s="30">
        <f>'Multi_Nota'!G102+'Multi_Nota'!H102</f>
        <v>0</v>
      </c>
      <c r="F100" s="30">
        <f>'Multi_Nota'!I102+'Multi_Nota'!J102</f>
        <v>0</v>
      </c>
      <c r="G100" s="30">
        <f>'Multi_Nota'!K102+'Multi_Nota'!L102</f>
        <v>0</v>
      </c>
      <c r="H100" s="30">
        <f>'Multi_Nota'!M102+'Multi_Nota'!N102</f>
        <v>0</v>
      </c>
      <c r="I100" s="30">
        <f>'Multi_Nota'!O102+'Multi_Nota'!P102</f>
        <v>0</v>
      </c>
      <c r="J100" s="30">
        <f>'Multi_Nota'!Q102+'Multi_Nota'!R102</f>
        <v>4.24242424242423</v>
      </c>
      <c r="K100" s="30">
        <f>'Multi_Nota'!S102+'Multi_Nota'!T102</f>
        <v>9.29946524064172</v>
      </c>
      <c r="L100" s="30">
        <f>'Multi_Nota'!U102+'Multi_Nota'!V102</f>
        <v>5.83478260869566</v>
      </c>
      <c r="M100" s="30">
        <f>'Multi_Nota'!W102+'Multi_Nota'!X102</f>
        <v>3.24999999999999</v>
      </c>
      <c r="N100" s="30">
        <f>'Multi_Nota'!Y102+'Multi_Nota'!Z102</f>
        <v>3.41463414634146</v>
      </c>
      <c r="O100" s="30">
        <f>'Multi_Nota'!AA102+'Multi_Nota'!AB102</f>
        <v>7.44</v>
      </c>
      <c r="P100" s="30">
        <f>'Multi_Nota'!AC102+'Multi_Nota'!AD102</f>
        <v>5.47619047619049</v>
      </c>
      <c r="Q100" s="30">
        <f>'Multi_Nota'!AE102+'Multi_Nota'!AF102</f>
        <v>6.71641791044775</v>
      </c>
      <c r="R100" s="30">
        <f>'Multi_Nota'!AG102+'Multi_Nota'!AH102</f>
        <v>9.854014598540161</v>
      </c>
    </row>
    <row r="101" ht="15" customHeight="1">
      <c r="A101" t="s" s="26">
        <f>'Multi_Nota'!A103</f>
        <v>1145</v>
      </c>
      <c r="B101" t="s" s="26">
        <f>'Multi_Nota'!B103</f>
        <v>1146</v>
      </c>
      <c r="C101" s="30">
        <f>'Multi_Nota'!C103+'Multi_Nota'!D103</f>
        <v>0</v>
      </c>
      <c r="D101" s="30">
        <f>'Multi_Nota'!E103+'Multi_Nota'!F103</f>
        <v>0</v>
      </c>
      <c r="E101" s="30">
        <f>'Multi_Nota'!G103+'Multi_Nota'!H103</f>
        <v>0</v>
      </c>
      <c r="F101" s="30">
        <f>'Multi_Nota'!I103+'Multi_Nota'!J103</f>
        <v>0</v>
      </c>
      <c r="G101" s="30">
        <f>'Multi_Nota'!K103+'Multi_Nota'!L103</f>
        <v>0</v>
      </c>
      <c r="H101" s="30">
        <f>'Multi_Nota'!M103+'Multi_Nota'!N103</f>
        <v>0</v>
      </c>
      <c r="I101" s="30">
        <f>'Multi_Nota'!O103+'Multi_Nota'!P103</f>
        <v>0</v>
      </c>
      <c r="J101" s="30">
        <f>'Multi_Nota'!Q103+'Multi_Nota'!R103</f>
        <v>0</v>
      </c>
      <c r="K101" s="30">
        <f>'Multi_Nota'!S103+'Multi_Nota'!T103</f>
        <v>93.70053475935831</v>
      </c>
      <c r="L101" s="30">
        <f>'Multi_Nota'!U103+'Multi_Nota'!V103</f>
        <v>91.8739130434783</v>
      </c>
      <c r="M101" s="30">
        <f>'Multi_Nota'!W103+'Multi_Nota'!X103</f>
        <v>75.1944444444445</v>
      </c>
      <c r="N101" s="30">
        <f>'Multi_Nota'!Y103+'Multi_Nota'!Z103</f>
        <v>63.1024390243903</v>
      </c>
      <c r="O101" s="30">
        <f>'Multi_Nota'!AA103+'Multi_Nota'!AB103</f>
        <v>32.6551351351351</v>
      </c>
      <c r="P101" s="30">
        <f>'Multi_Nota'!AC103+'Multi_Nota'!AD103</f>
        <v>29.4401544401544</v>
      </c>
      <c r="Q101" s="30">
        <f>'Multi_Nota'!AE103+'Multi_Nota'!AF103</f>
        <v>6.9402985074627</v>
      </c>
      <c r="R101" s="30">
        <f>'Multi_Nota'!AG103+'Multi_Nota'!AH103</f>
        <v>21.8239380881189</v>
      </c>
    </row>
    <row r="102" ht="15" customHeight="1">
      <c r="A102" t="s" s="26">
        <f>'Multi_Nota'!A104</f>
        <v>1147</v>
      </c>
      <c r="B102" t="s" s="26">
        <f>'Multi_Nota'!B104</f>
        <v>1148</v>
      </c>
      <c r="C102" s="30">
        <f>'Multi_Nota'!C104+'Multi_Nota'!D104</f>
        <v>0</v>
      </c>
      <c r="D102" s="30">
        <f>'Multi_Nota'!E104+'Multi_Nota'!F104</f>
        <v>0</v>
      </c>
      <c r="E102" s="30">
        <f>'Multi_Nota'!G104+'Multi_Nota'!H104</f>
        <v>0</v>
      </c>
      <c r="F102" s="30">
        <f>'Multi_Nota'!I104+'Multi_Nota'!J104</f>
        <v>0</v>
      </c>
      <c r="G102" s="30">
        <f>'Multi_Nota'!K104+'Multi_Nota'!L104</f>
        <v>0</v>
      </c>
      <c r="H102" s="30">
        <f>'Multi_Nota'!M104+'Multi_Nota'!N104</f>
        <v>0</v>
      </c>
      <c r="I102" s="30">
        <f>'Multi_Nota'!O104+'Multi_Nota'!P104</f>
        <v>0</v>
      </c>
      <c r="J102" s="30">
        <f>'Multi_Nota'!Q104+'Multi_Nota'!R104</f>
        <v>0</v>
      </c>
      <c r="K102" s="30">
        <f>'Multi_Nota'!S104+'Multi_Nota'!T104</f>
        <v>89.3279857397504</v>
      </c>
      <c r="L102" s="30">
        <f>'Multi_Nota'!U104+'Multi_Nota'!V104</f>
        <v>89.4434782608696</v>
      </c>
      <c r="M102" s="30">
        <f>'Multi_Nota'!W104+'Multi_Nota'!X104</f>
        <v>97.2222222222222</v>
      </c>
      <c r="N102" s="30">
        <f>'Multi_Nota'!Y104+'Multi_Nota'!Z104</f>
        <v>95.7048780487805</v>
      </c>
      <c r="O102" s="30">
        <f>'Multi_Nota'!AA104+'Multi_Nota'!AB104</f>
        <v>92.8702702702702</v>
      </c>
      <c r="P102" s="30">
        <f>'Multi_Nota'!AC104+'Multi_Nota'!AD104</f>
        <v>97.38738738738731</v>
      </c>
      <c r="Q102" s="30">
        <f>'Multi_Nota'!AE104+'Multi_Nota'!AF104</f>
        <v>96.2429233144622</v>
      </c>
      <c r="R102" s="30">
        <f>'Multi_Nota'!AG104+'Multi_Nota'!AH104</f>
        <v>96.7478673819365</v>
      </c>
    </row>
    <row r="103" ht="15" customHeight="1">
      <c r="A103" t="s" s="26">
        <f>'Multi_Nota'!A105</f>
        <v>1149</v>
      </c>
      <c r="B103" t="s" s="26">
        <f>'Multi_Nota'!B105</f>
        <v>1150</v>
      </c>
      <c r="C103" s="30">
        <f>'Multi_Nota'!C105+'Multi_Nota'!D105</f>
        <v>0</v>
      </c>
      <c r="D103" s="30">
        <f>'Multi_Nota'!E105+'Multi_Nota'!F105</f>
        <v>0</v>
      </c>
      <c r="E103" s="30">
        <f>'Multi_Nota'!G105+'Multi_Nota'!H105</f>
        <v>0</v>
      </c>
      <c r="F103" s="30">
        <f>'Multi_Nota'!I105+'Multi_Nota'!J105</f>
        <v>0</v>
      </c>
      <c r="G103" s="30">
        <f>'Multi_Nota'!K105+'Multi_Nota'!L105</f>
        <v>0</v>
      </c>
      <c r="H103" s="30">
        <f>'Multi_Nota'!M105+'Multi_Nota'!N105</f>
        <v>0</v>
      </c>
      <c r="I103" s="30">
        <f>'Multi_Nota'!O105+'Multi_Nota'!P105</f>
        <v>0</v>
      </c>
      <c r="J103" s="30">
        <f>'Multi_Nota'!Q105+'Multi_Nota'!R105</f>
        <v>0</v>
      </c>
      <c r="K103" s="30">
        <f>'Multi_Nota'!S105+'Multi_Nota'!T105</f>
        <v>77.81996434937609</v>
      </c>
      <c r="L103" s="30">
        <f>'Multi_Nota'!U105+'Multi_Nota'!V105</f>
        <v>92.0652173913043</v>
      </c>
      <c r="M103" s="30">
        <f>'Multi_Nota'!W105+'Multi_Nota'!X105</f>
        <v>93.6388888888889</v>
      </c>
      <c r="N103" s="30">
        <f>'Multi_Nota'!Y105+'Multi_Nota'!Z105</f>
        <v>90.4975609756098</v>
      </c>
      <c r="O103" s="30">
        <f>'Multi_Nota'!AA105+'Multi_Nota'!AB105</f>
        <v>89.3124324324324</v>
      </c>
      <c r="P103" s="30">
        <f>'Multi_Nota'!AC105+'Multi_Nota'!AD105</f>
        <v>89.09909909909911</v>
      </c>
      <c r="Q103" s="30">
        <f>'Multi_Nota'!AE105+'Multi_Nota'!AF105</f>
        <v>88.641276376737</v>
      </c>
      <c r="R103" s="30">
        <f>'Multi_Nota'!AG105+'Multi_Nota'!AH105</f>
        <v>78.0634948553338</v>
      </c>
    </row>
    <row r="104" ht="15" customHeight="1">
      <c r="A104" t="s" s="26">
        <f>'Multi_Nota'!A106</f>
        <v>1151</v>
      </c>
      <c r="B104" t="s" s="26">
        <f>'Multi_Nota'!B106</f>
        <v>1152</v>
      </c>
      <c r="C104" s="30">
        <f>'Multi_Nota'!C106+'Multi_Nota'!D106</f>
        <v>0</v>
      </c>
      <c r="D104" s="30">
        <f>'Multi_Nota'!E106+'Multi_Nota'!F106</f>
        <v>0</v>
      </c>
      <c r="E104" s="30">
        <f>'Multi_Nota'!G106+'Multi_Nota'!H106</f>
        <v>0</v>
      </c>
      <c r="F104" s="30">
        <f>'Multi_Nota'!I106+'Multi_Nota'!J106</f>
        <v>0</v>
      </c>
      <c r="G104" s="30">
        <f>'Multi_Nota'!K106+'Multi_Nota'!L106</f>
        <v>0</v>
      </c>
      <c r="H104" s="30">
        <f>'Multi_Nota'!M106+'Multi_Nota'!N106</f>
        <v>0</v>
      </c>
      <c r="I104" s="30">
        <f>'Multi_Nota'!O106+'Multi_Nota'!P106</f>
        <v>0</v>
      </c>
      <c r="J104" s="30">
        <f>'Multi_Nota'!Q106+'Multi_Nota'!R106</f>
        <v>0</v>
      </c>
      <c r="K104" s="30">
        <f>'Multi_Nota'!S106+'Multi_Nota'!T106</f>
        <v>69.0392156862745</v>
      </c>
      <c r="L104" s="30">
        <f>'Multi_Nota'!U106+'Multi_Nota'!V106</f>
        <v>84.804347826087</v>
      </c>
      <c r="M104" s="30">
        <f>'Multi_Nota'!W106+'Multi_Nota'!X106</f>
        <v>73.25</v>
      </c>
      <c r="N104" s="30">
        <f>'Multi_Nota'!Y106+'Multi_Nota'!Z106</f>
        <v>88.21707317073169</v>
      </c>
      <c r="O104" s="30">
        <f>'Multi_Nota'!AA106+'Multi_Nota'!AB106</f>
        <v>86.7286486486487</v>
      </c>
      <c r="P104" s="30">
        <f>'Multi_Nota'!AC106+'Multi_Nota'!AD106</f>
        <v>82.7155727155727</v>
      </c>
      <c r="Q104" s="30">
        <f>'Multi_Nota'!AE106+'Multi_Nota'!AF106</f>
        <v>66.3329902213073</v>
      </c>
      <c r="R104" s="30">
        <f>'Multi_Nota'!AG106+'Multi_Nota'!AH106</f>
        <v>47.166476123472</v>
      </c>
    </row>
    <row r="105" ht="15" customHeight="1">
      <c r="A105" t="s" s="26">
        <f>'Multi_Nota'!A107</f>
        <v>1153</v>
      </c>
      <c r="B105" t="s" s="26">
        <f>'Multi_Nota'!B107</f>
        <v>1154</v>
      </c>
      <c r="C105" s="30">
        <f>'Multi_Nota'!C107+'Multi_Nota'!D107</f>
        <v>0</v>
      </c>
      <c r="D105" s="30">
        <f>'Multi_Nota'!E107+'Multi_Nota'!F107</f>
        <v>0</v>
      </c>
      <c r="E105" s="30">
        <f>'Multi_Nota'!G107+'Multi_Nota'!H107</f>
        <v>0</v>
      </c>
      <c r="F105" s="30">
        <f>'Multi_Nota'!I107+'Multi_Nota'!J107</f>
        <v>0</v>
      </c>
      <c r="G105" s="30">
        <f>'Multi_Nota'!K107+'Multi_Nota'!L107</f>
        <v>0</v>
      </c>
      <c r="H105" s="30">
        <f>'Multi_Nota'!M107+'Multi_Nota'!N107</f>
        <v>0</v>
      </c>
      <c r="I105" s="30">
        <f>'Multi_Nota'!O107+'Multi_Nota'!P107</f>
        <v>0</v>
      </c>
      <c r="J105" s="30">
        <f>'Multi_Nota'!Q107+'Multi_Nota'!R107</f>
        <v>0</v>
      </c>
      <c r="K105" s="30">
        <f>'Multi_Nota'!S107+'Multi_Nota'!T107</f>
        <v>72.8841354723707</v>
      </c>
      <c r="L105" s="30">
        <f>'Multi_Nota'!U107+'Multi_Nota'!V107</f>
        <v>79.6565217391304</v>
      </c>
      <c r="M105" s="30">
        <f>'Multi_Nota'!W107+'Multi_Nota'!X107</f>
        <v>77.6944444444445</v>
      </c>
      <c r="N105" s="30">
        <f>'Multi_Nota'!Y107+'Multi_Nota'!Z107</f>
        <v>83.4341463414634</v>
      </c>
      <c r="O105" s="30">
        <f>'Multi_Nota'!AA107+'Multi_Nota'!AB107</f>
        <v>81.73081081081079</v>
      </c>
      <c r="P105" s="30">
        <f>'Multi_Nota'!AC107+'Multi_Nota'!AD107</f>
        <v>77.2651222651222</v>
      </c>
      <c r="Q105" s="30">
        <f>'Multi_Nota'!AE107+'Multi_Nota'!AF107</f>
        <v>79.2974781266083</v>
      </c>
      <c r="R105" s="30">
        <f>'Multi_Nota'!AG107+'Multi_Nota'!AH107</f>
        <v>86.7487468120658</v>
      </c>
    </row>
    <row r="106" ht="15" customHeight="1">
      <c r="A106" t="s" s="26">
        <f>'Multi_Nota'!A108</f>
        <v>1155</v>
      </c>
      <c r="B106" t="s" s="26">
        <f>'Multi_Nota'!B108</f>
        <v>1156</v>
      </c>
      <c r="C106" s="30">
        <f>'Multi_Nota'!C108+'Multi_Nota'!D108</f>
        <v>0</v>
      </c>
      <c r="D106" s="30">
        <f>'Multi_Nota'!E108+'Multi_Nota'!F108</f>
        <v>0</v>
      </c>
      <c r="E106" s="30">
        <f>'Multi_Nota'!G108+'Multi_Nota'!H108</f>
        <v>0</v>
      </c>
      <c r="F106" s="30">
        <f>'Multi_Nota'!I108+'Multi_Nota'!J108</f>
        <v>0</v>
      </c>
      <c r="G106" s="30">
        <f>'Multi_Nota'!K108+'Multi_Nota'!L108</f>
        <v>0</v>
      </c>
      <c r="H106" s="30">
        <f>'Multi_Nota'!M108+'Multi_Nota'!N108</f>
        <v>0</v>
      </c>
      <c r="I106" s="30">
        <f>'Multi_Nota'!O108+'Multi_Nota'!P108</f>
        <v>0</v>
      </c>
      <c r="J106" s="30">
        <f>'Multi_Nota'!Q108+'Multi_Nota'!R108</f>
        <v>0</v>
      </c>
      <c r="K106" s="30">
        <f>'Multi_Nota'!S108+'Multi_Nota'!T108</f>
        <v>34.734402852050</v>
      </c>
      <c r="L106" s="30">
        <f>'Multi_Nota'!U108+'Multi_Nota'!V108</f>
        <v>36.6260869565217</v>
      </c>
      <c r="M106" s="30">
        <f>'Multi_Nota'!W108+'Multi_Nota'!X108</f>
        <v>6.75</v>
      </c>
      <c r="N106" s="30">
        <f>'Multi_Nota'!Y108+'Multi_Nota'!Z108</f>
        <v>5.36585365853658</v>
      </c>
      <c r="O106" s="30">
        <f>'Multi_Nota'!AA108+'Multi_Nota'!AB108</f>
        <v>4.08</v>
      </c>
      <c r="P106" s="30">
        <f>'Multi_Nota'!AC108+'Multi_Nota'!AD108</f>
        <v>2.61904761904762</v>
      </c>
      <c r="Q106" s="30">
        <f>'Multi_Nota'!AE108+'Multi_Nota'!AF108</f>
        <v>2.6865671641791</v>
      </c>
      <c r="R106" s="30">
        <f>'Multi_Nota'!AG108+'Multi_Nota'!AH108</f>
        <v>15.0118723067452</v>
      </c>
    </row>
    <row r="107" ht="15" customHeight="1">
      <c r="A107" t="s" s="26">
        <f>'Multi_Nota'!A109</f>
        <v>1157</v>
      </c>
      <c r="B107" t="s" s="26">
        <f>'Multi_Nota'!B109</f>
        <v>1158</v>
      </c>
      <c r="C107" s="30">
        <f>'Multi_Nota'!C109+'Multi_Nota'!D109</f>
        <v>0</v>
      </c>
      <c r="D107" s="30">
        <f>'Multi_Nota'!E109+'Multi_Nota'!F109</f>
        <v>0</v>
      </c>
      <c r="E107" s="30">
        <f>'Multi_Nota'!G109+'Multi_Nota'!H109</f>
        <v>0</v>
      </c>
      <c r="F107" s="30">
        <f>'Multi_Nota'!I109+'Multi_Nota'!J109</f>
        <v>0</v>
      </c>
      <c r="G107" s="30">
        <f>'Multi_Nota'!K109+'Multi_Nota'!L109</f>
        <v>0</v>
      </c>
      <c r="H107" s="30">
        <f>'Multi_Nota'!M109+'Multi_Nota'!N109</f>
        <v>0</v>
      </c>
      <c r="I107" s="30">
        <f>'Multi_Nota'!O109+'Multi_Nota'!P109</f>
        <v>0</v>
      </c>
      <c r="J107" s="30">
        <f>'Multi_Nota'!Q109+'Multi_Nota'!R109</f>
        <v>0</v>
      </c>
      <c r="K107" s="30">
        <f>'Multi_Nota'!S109+'Multi_Nota'!T109</f>
        <v>54.5222816399287</v>
      </c>
      <c r="L107" s="30">
        <f>'Multi_Nota'!U109+'Multi_Nota'!V109</f>
        <v>66.6434782608696</v>
      </c>
      <c r="M107" s="30">
        <f>'Multi_Nota'!W109+'Multi_Nota'!X109</f>
        <v>57.6944444444445</v>
      </c>
      <c r="N107" s="30">
        <f>'Multi_Nota'!Y109+'Multi_Nota'!Z109</f>
        <v>60.0804878048781</v>
      </c>
      <c r="O107" s="30">
        <f>'Multi_Nota'!AA109+'Multi_Nota'!AB109</f>
        <v>55.16</v>
      </c>
      <c r="P107" s="30">
        <f>'Multi_Nota'!AC109+'Multi_Nota'!AD109</f>
        <v>55</v>
      </c>
      <c r="Q107" s="30">
        <f>'Multi_Nota'!AE109+'Multi_Nota'!AF109</f>
        <v>30.8749356664951</v>
      </c>
      <c r="R107" s="30">
        <f>'Multi_Nota'!AG109+'Multi_Nota'!AH109</f>
        <v>62.9390554920412</v>
      </c>
    </row>
    <row r="108" ht="15" customHeight="1">
      <c r="A108" t="s" s="26">
        <f>'Multi_Nota'!A110</f>
        <v>1159</v>
      </c>
      <c r="B108" t="s" s="26">
        <f>'Multi_Nota'!B110</f>
        <v>1160</v>
      </c>
      <c r="C108" s="30">
        <f>'Multi_Nota'!C110+'Multi_Nota'!D110</f>
        <v>0</v>
      </c>
      <c r="D108" s="30">
        <f>'Multi_Nota'!E110+'Multi_Nota'!F110</f>
        <v>0</v>
      </c>
      <c r="E108" s="30">
        <f>'Multi_Nota'!G110+'Multi_Nota'!H110</f>
        <v>0</v>
      </c>
      <c r="F108" s="30">
        <f>'Multi_Nota'!I110+'Multi_Nota'!J110</f>
        <v>0</v>
      </c>
      <c r="G108" s="30">
        <f>'Multi_Nota'!K110+'Multi_Nota'!L110</f>
        <v>0</v>
      </c>
      <c r="H108" s="30">
        <f>'Multi_Nota'!M110+'Multi_Nota'!N110</f>
        <v>0</v>
      </c>
      <c r="I108" s="30">
        <f>'Multi_Nota'!O110+'Multi_Nota'!P110</f>
        <v>0</v>
      </c>
      <c r="J108" s="30">
        <f>'Multi_Nota'!Q110+'Multi_Nota'!R110</f>
        <v>0</v>
      </c>
      <c r="K108" s="30">
        <f>'Multi_Nota'!S110+'Multi_Nota'!T110</f>
        <v>20.5080213903743</v>
      </c>
      <c r="L108" s="30">
        <f>'Multi_Nota'!U110+'Multi_Nota'!V110</f>
        <v>36.9826086956522</v>
      </c>
      <c r="M108" s="30">
        <f>'Multi_Nota'!W110+'Multi_Nota'!X110</f>
        <v>52.5277777777778</v>
      </c>
      <c r="N108" s="30">
        <f>'Multi_Nota'!Y110+'Multi_Nota'!Z110</f>
        <v>62.4658536585366</v>
      </c>
      <c r="O108" s="30">
        <f>'Multi_Nota'!AA110+'Multi_Nota'!AB110</f>
        <v>74.2054054054054</v>
      </c>
      <c r="P108" s="30">
        <f>'Multi_Nota'!AC110+'Multi_Nota'!AD110</f>
        <v>71.13899613899621</v>
      </c>
      <c r="Q108" s="30">
        <f>'Multi_Nota'!AE110+'Multi_Nota'!AF110</f>
        <v>59.2279979413278</v>
      </c>
      <c r="R108" s="30">
        <f>'Multi_Nota'!AG110+'Multi_Nota'!AH110</f>
        <v>96.1885498197169</v>
      </c>
    </row>
    <row r="109" ht="15" customHeight="1">
      <c r="A109" t="s" s="26">
        <f>'Multi_Nota'!A111</f>
        <v>1161</v>
      </c>
      <c r="B109" t="s" s="26">
        <f>'Multi_Nota'!B111</f>
        <v>1162</v>
      </c>
      <c r="C109" s="30">
        <f>'Multi_Nota'!C111+'Multi_Nota'!D111</f>
        <v>0</v>
      </c>
      <c r="D109" s="30">
        <f>'Multi_Nota'!E111+'Multi_Nota'!F111</f>
        <v>0</v>
      </c>
      <c r="E109" s="30">
        <f>'Multi_Nota'!G111+'Multi_Nota'!H111</f>
        <v>0</v>
      </c>
      <c r="F109" s="30">
        <f>'Multi_Nota'!I111+'Multi_Nota'!J111</f>
        <v>0</v>
      </c>
      <c r="G109" s="30">
        <f>'Multi_Nota'!K111+'Multi_Nota'!L111</f>
        <v>0</v>
      </c>
      <c r="H109" s="30">
        <f>'Multi_Nota'!M111+'Multi_Nota'!N111</f>
        <v>0</v>
      </c>
      <c r="I109" s="30">
        <f>'Multi_Nota'!O111+'Multi_Nota'!P111</f>
        <v>0</v>
      </c>
      <c r="J109" s="30">
        <f>'Multi_Nota'!Q111+'Multi_Nota'!R111</f>
        <v>0</v>
      </c>
      <c r="K109" s="30">
        <f>'Multi_Nota'!S111+'Multi_Nota'!T111</f>
        <v>35.3333333333333</v>
      </c>
      <c r="L109" s="30">
        <f>'Multi_Nota'!U111+'Multi_Nota'!V111</f>
        <v>17.4478260869565</v>
      </c>
      <c r="M109" s="30">
        <f>'Multi_Nota'!W111+'Multi_Nota'!X111</f>
        <v>3.50000000000001</v>
      </c>
      <c r="N109" s="30">
        <f>'Multi_Nota'!Y111+'Multi_Nota'!Z111</f>
        <v>6.55365853658536</v>
      </c>
      <c r="O109" s="30">
        <f>'Multi_Nota'!AA111+'Multi_Nota'!AB111</f>
        <v>6.48</v>
      </c>
      <c r="P109" s="30">
        <f>'Multi_Nota'!AC111+'Multi_Nota'!AD111</f>
        <v>6.9047619047619</v>
      </c>
      <c r="Q109" s="30">
        <f>'Multi_Nota'!AE111+'Multi_Nota'!AF111</f>
        <v>8.73134328358209</v>
      </c>
      <c r="R109" s="30">
        <f>'Multi_Nota'!AG111+'Multi_Nota'!AH111</f>
        <v>11.8248175182482</v>
      </c>
    </row>
    <row r="110" ht="15" customHeight="1">
      <c r="A110" t="s" s="26">
        <f>'Multi_Nota'!A112</f>
        <v>1163</v>
      </c>
      <c r="B110" t="s" s="26">
        <f>'Multi_Nota'!B112</f>
        <v>1164</v>
      </c>
      <c r="C110" s="30">
        <f>'Multi_Nota'!C112+'Multi_Nota'!D112</f>
        <v>0</v>
      </c>
      <c r="D110" s="30">
        <f>'Multi_Nota'!E112+'Multi_Nota'!F112</f>
        <v>0</v>
      </c>
      <c r="E110" s="30">
        <f>'Multi_Nota'!G112+'Multi_Nota'!H112</f>
        <v>0</v>
      </c>
      <c r="F110" s="30">
        <f>'Multi_Nota'!I112+'Multi_Nota'!J112</f>
        <v>0</v>
      </c>
      <c r="G110" s="30">
        <f>'Multi_Nota'!K112+'Multi_Nota'!L112</f>
        <v>0</v>
      </c>
      <c r="H110" s="30">
        <f>'Multi_Nota'!M112+'Multi_Nota'!N112</f>
        <v>0</v>
      </c>
      <c r="I110" s="30">
        <f>'Multi_Nota'!O112+'Multi_Nota'!P112</f>
        <v>0</v>
      </c>
      <c r="J110" s="30">
        <f>'Multi_Nota'!Q112+'Multi_Nota'!R112</f>
        <v>0</v>
      </c>
      <c r="K110" s="30">
        <f>'Multi_Nota'!S112+'Multi_Nota'!T112</f>
        <v>37.5508021390374</v>
      </c>
      <c r="L110" s="30">
        <f>'Multi_Nota'!U112+'Multi_Nota'!V112</f>
        <v>19.8217391304348</v>
      </c>
      <c r="M110" s="30">
        <f>'Multi_Nota'!W112+'Multi_Nota'!X112</f>
        <v>20.8888888888889</v>
      </c>
      <c r="N110" s="30">
        <f>'Multi_Nota'!Y112+'Multi_Nota'!Z112</f>
        <v>25.3682926829268</v>
      </c>
      <c r="O110" s="30">
        <f>'Multi_Nota'!AA112+'Multi_Nota'!AB112</f>
        <v>13.4259459459459</v>
      </c>
      <c r="P110" s="30">
        <f>'Multi_Nota'!AC112+'Multi_Nota'!AD112</f>
        <v>15.9330759330759</v>
      </c>
      <c r="Q110" s="30">
        <f>'Multi_Nota'!AE112+'Multi_Nota'!AF112</f>
        <v>13.8805970149254</v>
      </c>
      <c r="R110" s="30">
        <f>'Multi_Nota'!AG112+'Multi_Nota'!AH112</f>
        <v>31.2874857092604</v>
      </c>
    </row>
    <row r="111" ht="15" customHeight="1">
      <c r="A111" t="s" s="26">
        <f>'Multi_Nota'!A113</f>
        <v>1165</v>
      </c>
      <c r="B111" t="s" s="26">
        <f>'Multi_Nota'!B113</f>
        <v>1166</v>
      </c>
      <c r="C111" s="30">
        <f>'Multi_Nota'!C113+'Multi_Nota'!D113</f>
        <v>0</v>
      </c>
      <c r="D111" s="30">
        <f>'Multi_Nota'!E113+'Multi_Nota'!F113</f>
        <v>0</v>
      </c>
      <c r="E111" s="30">
        <f>'Multi_Nota'!G113+'Multi_Nota'!H113</f>
        <v>0</v>
      </c>
      <c r="F111" s="30">
        <f>'Multi_Nota'!I113+'Multi_Nota'!J113</f>
        <v>0</v>
      </c>
      <c r="G111" s="30">
        <f>'Multi_Nota'!K113+'Multi_Nota'!L113</f>
        <v>0</v>
      </c>
      <c r="H111" s="30">
        <f>'Multi_Nota'!M113+'Multi_Nota'!N113</f>
        <v>0</v>
      </c>
      <c r="I111" s="30">
        <f>'Multi_Nota'!O113+'Multi_Nota'!P113</f>
        <v>0</v>
      </c>
      <c r="J111" s="30">
        <f>'Multi_Nota'!Q113+'Multi_Nota'!R113</f>
        <v>0</v>
      </c>
      <c r="K111" s="30">
        <f>'Multi_Nota'!S113+'Multi_Nota'!T113</f>
        <v>9.167557932263801</v>
      </c>
      <c r="L111" s="30">
        <f>'Multi_Nota'!U113+'Multi_Nota'!V113</f>
        <v>1.82608695652174</v>
      </c>
      <c r="M111" s="30">
        <f>'Multi_Nota'!W113+'Multi_Nota'!X113</f>
        <v>2.75</v>
      </c>
      <c r="N111" s="30">
        <f>'Multi_Nota'!Y113+'Multi_Nota'!Z113</f>
        <v>4.8780487804878</v>
      </c>
      <c r="O111" s="30">
        <f>'Multi_Nota'!AA113+'Multi_Nota'!AB113</f>
        <v>6</v>
      </c>
      <c r="P111" s="30">
        <f>'Multi_Nota'!AC113+'Multi_Nota'!AD113</f>
        <v>6.42857142857142</v>
      </c>
      <c r="Q111" s="30">
        <f>'Multi_Nota'!AE113+'Multi_Nota'!AF113</f>
        <v>8.50746268656717</v>
      </c>
      <c r="R111" s="30">
        <f>'Multi_Nota'!AG113+'Multi_Nota'!AH113</f>
        <v>10.7299270072993</v>
      </c>
    </row>
    <row r="112" ht="15" customHeight="1">
      <c r="A112" t="s" s="26">
        <f>'Multi_Nota'!A114</f>
        <v>1167</v>
      </c>
      <c r="B112" t="s" s="26">
        <f>'Multi_Nota'!B114</f>
        <v>1168</v>
      </c>
      <c r="C112" s="30">
        <f>'Multi_Nota'!C114+'Multi_Nota'!D114</f>
        <v>0</v>
      </c>
      <c r="D112" s="30">
        <f>'Multi_Nota'!E114+'Multi_Nota'!F114</f>
        <v>0</v>
      </c>
      <c r="E112" s="30">
        <f>'Multi_Nota'!G114+'Multi_Nota'!H114</f>
        <v>0</v>
      </c>
      <c r="F112" s="30">
        <f>'Multi_Nota'!I114+'Multi_Nota'!J114</f>
        <v>0</v>
      </c>
      <c r="G112" s="30">
        <f>'Multi_Nota'!K114+'Multi_Nota'!L114</f>
        <v>0</v>
      </c>
      <c r="H112" s="30">
        <f>'Multi_Nota'!M114+'Multi_Nota'!N114</f>
        <v>0</v>
      </c>
      <c r="I112" s="30">
        <f>'Multi_Nota'!O114+'Multi_Nota'!P114</f>
        <v>0</v>
      </c>
      <c r="J112" s="30">
        <f>'Multi_Nota'!Q114+'Multi_Nota'!R114</f>
        <v>0</v>
      </c>
      <c r="K112" s="30">
        <f>'Multi_Nota'!S114+'Multi_Nota'!T114</f>
        <v>0</v>
      </c>
      <c r="L112" s="30">
        <f>'Multi_Nota'!U114+'Multi_Nota'!V114</f>
        <v>79.9304347826087</v>
      </c>
      <c r="M112" s="30">
        <f>'Multi_Nota'!W114+'Multi_Nota'!X114</f>
        <v>78.5277777777778</v>
      </c>
      <c r="N112" s="30">
        <f>'Multi_Nota'!Y114+'Multi_Nota'!Z114</f>
        <v>65.2243902439025</v>
      </c>
      <c r="O112" s="30">
        <f>'Multi_Nota'!AA114+'Multi_Nota'!AB114</f>
        <v>11.28</v>
      </c>
      <c r="P112" s="30">
        <f>'Multi_Nota'!AC114+'Multi_Nota'!AD114</f>
        <v>6.66666666666666</v>
      </c>
      <c r="Q112" s="30">
        <f>'Multi_Nota'!AE114+'Multi_Nota'!AF114</f>
        <v>10.0746268656716</v>
      </c>
      <c r="R112" s="30">
        <f>'Multi_Nota'!AG114+'Multi_Nota'!AH114</f>
        <v>7.66423357664235</v>
      </c>
    </row>
    <row r="113" ht="15" customHeight="1">
      <c r="A113" t="s" s="26">
        <f>'Multi_Nota'!A115</f>
        <v>1169</v>
      </c>
      <c r="B113" t="s" s="26">
        <f>'Multi_Nota'!B115</f>
        <v>1170</v>
      </c>
      <c r="C113" s="30">
        <f>'Multi_Nota'!C115+'Multi_Nota'!D115</f>
        <v>0</v>
      </c>
      <c r="D113" s="30">
        <f>'Multi_Nota'!E115+'Multi_Nota'!F115</f>
        <v>0</v>
      </c>
      <c r="E113" s="30">
        <f>'Multi_Nota'!G115+'Multi_Nota'!H115</f>
        <v>0</v>
      </c>
      <c r="F113" s="30">
        <f>'Multi_Nota'!I115+'Multi_Nota'!J115</f>
        <v>0</v>
      </c>
      <c r="G113" s="30">
        <f>'Multi_Nota'!K115+'Multi_Nota'!L115</f>
        <v>0</v>
      </c>
      <c r="H113" s="30">
        <f>'Multi_Nota'!M115+'Multi_Nota'!N115</f>
        <v>0</v>
      </c>
      <c r="I113" s="30">
        <f>'Multi_Nota'!O115+'Multi_Nota'!P115</f>
        <v>0</v>
      </c>
      <c r="J113" s="30">
        <f>'Multi_Nota'!Q115+'Multi_Nota'!R115</f>
        <v>0</v>
      </c>
      <c r="K113" s="30">
        <f>'Multi_Nota'!S115+'Multi_Nota'!T115</f>
        <v>0</v>
      </c>
      <c r="L113" s="30">
        <f>'Multi_Nota'!U115+'Multi_Nota'!V115</f>
        <v>48.6478260869565</v>
      </c>
      <c r="M113" s="30">
        <f>'Multi_Nota'!W115+'Multi_Nota'!X115</f>
        <v>8.52777777777777</v>
      </c>
      <c r="N113" s="30">
        <f>'Multi_Nota'!Y115+'Multi_Nota'!Z115</f>
        <v>18.5487804878049</v>
      </c>
      <c r="O113" s="30">
        <f>'Multi_Nota'!AA115+'Multi_Nota'!AB115</f>
        <v>30.7210810810811</v>
      </c>
      <c r="P113" s="30">
        <f>'Multi_Nota'!AC115+'Multi_Nota'!AD115</f>
        <v>22.3230373230373</v>
      </c>
      <c r="Q113" s="30">
        <f>'Multi_Nota'!AE115+'Multi_Nota'!AF115</f>
        <v>12.9850746268657</v>
      </c>
      <c r="R113" s="30">
        <f>'Multi_Nota'!AG115+'Multi_Nota'!AH115</f>
        <v>8.102189781021901</v>
      </c>
    </row>
    <row r="114" ht="15" customHeight="1">
      <c r="A114" t="s" s="26">
        <f>'Multi_Nota'!A116</f>
        <v>1171</v>
      </c>
      <c r="B114" t="s" s="26">
        <f>'Multi_Nota'!B116</f>
        <v>1172</v>
      </c>
      <c r="C114" s="30">
        <f>'Multi_Nota'!C116+'Multi_Nota'!D116</f>
        <v>0</v>
      </c>
      <c r="D114" s="30">
        <f>'Multi_Nota'!E116+'Multi_Nota'!F116</f>
        <v>0</v>
      </c>
      <c r="E114" s="30">
        <f>'Multi_Nota'!G116+'Multi_Nota'!H116</f>
        <v>0</v>
      </c>
      <c r="F114" s="30">
        <f>'Multi_Nota'!I116+'Multi_Nota'!J116</f>
        <v>0</v>
      </c>
      <c r="G114" s="30">
        <f>'Multi_Nota'!K116+'Multi_Nota'!L116</f>
        <v>0</v>
      </c>
      <c r="H114" s="30">
        <f>'Multi_Nota'!M116+'Multi_Nota'!N116</f>
        <v>0</v>
      </c>
      <c r="I114" s="30">
        <f>'Multi_Nota'!O116+'Multi_Nota'!P116</f>
        <v>0</v>
      </c>
      <c r="J114" s="30">
        <f>'Multi_Nota'!Q116+'Multi_Nota'!R116</f>
        <v>0</v>
      </c>
      <c r="K114" s="30">
        <f>'Multi_Nota'!S116+'Multi_Nota'!T116</f>
        <v>0</v>
      </c>
      <c r="L114" s="30">
        <f>'Multi_Nota'!U116+'Multi_Nota'!V116</f>
        <v>8.53913043478261</v>
      </c>
      <c r="M114" s="30">
        <f>'Multi_Nota'!W116+'Multi_Nota'!X116</f>
        <v>1.5</v>
      </c>
      <c r="N114" s="30">
        <f>'Multi_Nota'!Y116+'Multi_Nota'!Z116</f>
        <v>1.70731707317073</v>
      </c>
      <c r="O114" s="30">
        <f>'Multi_Nota'!AA116+'Multi_Nota'!AB116</f>
        <v>0.48</v>
      </c>
      <c r="P114" s="30">
        <f>'Multi_Nota'!AC116+'Multi_Nota'!AD116</f>
        <v>0.714285714285714</v>
      </c>
      <c r="Q114" s="30">
        <f>'Multi_Nota'!AE116+'Multi_Nota'!AF116</f>
        <v>0.6716417910447749</v>
      </c>
      <c r="R114" s="30">
        <f>'Multi_Nota'!AG116+'Multi_Nota'!AH116</f>
        <v>0.437956204379562</v>
      </c>
    </row>
    <row r="115" ht="15" customHeight="1">
      <c r="A115" t="s" s="26">
        <f>'Multi_Nota'!A117</f>
        <v>1173</v>
      </c>
      <c r="B115" t="s" s="26">
        <f>'Multi_Nota'!B117</f>
        <v>1174</v>
      </c>
      <c r="C115" s="30">
        <f>'Multi_Nota'!C117+'Multi_Nota'!D117</f>
        <v>0</v>
      </c>
      <c r="D115" s="30">
        <f>'Multi_Nota'!E117+'Multi_Nota'!F117</f>
        <v>0</v>
      </c>
      <c r="E115" s="30">
        <f>'Multi_Nota'!G117+'Multi_Nota'!H117</f>
        <v>0</v>
      </c>
      <c r="F115" s="30">
        <f>'Multi_Nota'!I117+'Multi_Nota'!J117</f>
        <v>0</v>
      </c>
      <c r="G115" s="30">
        <f>'Multi_Nota'!K117+'Multi_Nota'!L117</f>
        <v>0</v>
      </c>
      <c r="H115" s="30">
        <f>'Multi_Nota'!M117+'Multi_Nota'!N117</f>
        <v>0</v>
      </c>
      <c r="I115" s="30">
        <f>'Multi_Nota'!O117+'Multi_Nota'!P117</f>
        <v>0</v>
      </c>
      <c r="J115" s="30">
        <f>'Multi_Nota'!Q117+'Multi_Nota'!R117</f>
        <v>0</v>
      </c>
      <c r="K115" s="30">
        <f>'Multi_Nota'!S117+'Multi_Nota'!T117</f>
        <v>0</v>
      </c>
      <c r="L115" s="30">
        <f>'Multi_Nota'!U117+'Multi_Nota'!V117</f>
        <v>3.13043478260871</v>
      </c>
      <c r="M115" s="30">
        <f>'Multi_Nota'!W117+'Multi_Nota'!X117</f>
        <v>2.5</v>
      </c>
      <c r="N115" s="30">
        <f>'Multi_Nota'!Y117+'Multi_Nota'!Z117</f>
        <v>3.17073170731707</v>
      </c>
      <c r="O115" s="30">
        <f>'Multi_Nota'!AA117+'Multi_Nota'!AB117</f>
        <v>5.76</v>
      </c>
      <c r="P115" s="30">
        <f>'Multi_Nota'!AC117+'Multi_Nota'!AD117</f>
        <v>5.23809523809525</v>
      </c>
      <c r="Q115" s="30">
        <f>'Multi_Nota'!AE117+'Multi_Nota'!AF117</f>
        <v>9.40298507462688</v>
      </c>
      <c r="R115" s="30">
        <f>'Multi_Nota'!AG117+'Multi_Nota'!AH117</f>
        <v>6.56934306569343</v>
      </c>
    </row>
    <row r="116" ht="15" customHeight="1">
      <c r="A116" t="s" s="26">
        <f>'Multi_Nota'!A118</f>
        <v>1175</v>
      </c>
      <c r="B116" t="s" s="26">
        <f>'Multi_Nota'!B118</f>
        <v>1176</v>
      </c>
      <c r="C116" s="30">
        <f>'Multi_Nota'!C118+'Multi_Nota'!D118</f>
        <v>0</v>
      </c>
      <c r="D116" s="30">
        <f>'Multi_Nota'!E118+'Multi_Nota'!F118</f>
        <v>0</v>
      </c>
      <c r="E116" s="30">
        <f>'Multi_Nota'!G118+'Multi_Nota'!H118</f>
        <v>0</v>
      </c>
      <c r="F116" s="30">
        <f>'Multi_Nota'!I118+'Multi_Nota'!J118</f>
        <v>0</v>
      </c>
      <c r="G116" s="30">
        <f>'Multi_Nota'!K118+'Multi_Nota'!L118</f>
        <v>0</v>
      </c>
      <c r="H116" s="30">
        <f>'Multi_Nota'!M118+'Multi_Nota'!N118</f>
        <v>0</v>
      </c>
      <c r="I116" s="30">
        <f>'Multi_Nota'!O118+'Multi_Nota'!P118</f>
        <v>0</v>
      </c>
      <c r="J116" s="30">
        <f>'Multi_Nota'!Q118+'Multi_Nota'!R118</f>
        <v>0</v>
      </c>
      <c r="K116" s="30">
        <f>'Multi_Nota'!S118+'Multi_Nota'!T118</f>
        <v>0</v>
      </c>
      <c r="L116" s="30">
        <f>'Multi_Nota'!U118+'Multi_Nota'!V118</f>
        <v>2.60869565217391</v>
      </c>
      <c r="M116" s="30">
        <f>'Multi_Nota'!W118+'Multi_Nota'!X118</f>
        <v>1.25</v>
      </c>
      <c r="N116" s="30">
        <f>'Multi_Nota'!Y118+'Multi_Nota'!Z118</f>
        <v>38.909756097561</v>
      </c>
      <c r="O116" s="30">
        <f>'Multi_Nota'!AA118+'Multi_Nota'!AB118</f>
        <v>1.2</v>
      </c>
      <c r="P116" s="30">
        <f>'Multi_Nota'!AC118+'Multi_Nota'!AD118</f>
        <v>1.19047619047619</v>
      </c>
      <c r="Q116" s="30">
        <f>'Multi_Nota'!AE118+'Multi_Nota'!AF118</f>
        <v>1.34328358208955</v>
      </c>
      <c r="R116" s="30">
        <f>'Multi_Nota'!AG118+'Multi_Nota'!AH118</f>
        <v>0.656934306569343</v>
      </c>
    </row>
    <row r="117" ht="15" customHeight="1">
      <c r="A117" t="s" s="26">
        <f>'Multi_Nota'!A119</f>
        <v>1177</v>
      </c>
      <c r="B117" t="s" s="26">
        <f>'Multi_Nota'!B119</f>
        <v>1178</v>
      </c>
      <c r="C117" s="30">
        <f>'Multi_Nota'!C119+'Multi_Nota'!D119</f>
        <v>0</v>
      </c>
      <c r="D117" s="30">
        <f>'Multi_Nota'!E119+'Multi_Nota'!F119</f>
        <v>0</v>
      </c>
      <c r="E117" s="30">
        <f>'Multi_Nota'!G119+'Multi_Nota'!H119</f>
        <v>0</v>
      </c>
      <c r="F117" s="30">
        <f>'Multi_Nota'!I119+'Multi_Nota'!J119</f>
        <v>0</v>
      </c>
      <c r="G117" s="30">
        <f>'Multi_Nota'!K119+'Multi_Nota'!L119</f>
        <v>0</v>
      </c>
      <c r="H117" s="30">
        <f>'Multi_Nota'!M119+'Multi_Nota'!N119</f>
        <v>0</v>
      </c>
      <c r="I117" s="30">
        <f>'Multi_Nota'!O119+'Multi_Nota'!P119</f>
        <v>0</v>
      </c>
      <c r="J117" s="30">
        <f>'Multi_Nota'!Q119+'Multi_Nota'!R119</f>
        <v>0</v>
      </c>
      <c r="K117" s="30">
        <f>'Multi_Nota'!S119+'Multi_Nota'!T119</f>
        <v>0</v>
      </c>
      <c r="L117" s="30">
        <f>'Multi_Nota'!U119+'Multi_Nota'!V119</f>
        <v>0</v>
      </c>
      <c r="M117" s="30">
        <f>'Multi_Nota'!W119+'Multi_Nota'!X119</f>
        <v>95.3611111111111</v>
      </c>
      <c r="N117" s="30">
        <f>'Multi_Nota'!Y119+'Multi_Nota'!Z119</f>
        <v>98.3243902439024</v>
      </c>
      <c r="O117" s="30">
        <f>'Multi_Nota'!AA119+'Multi_Nota'!AB119</f>
        <v>98.33405405405399</v>
      </c>
      <c r="P117" s="30">
        <f>'Multi_Nota'!AC119+'Multi_Nota'!AD119</f>
        <v>99.28571428571431</v>
      </c>
      <c r="Q117" s="30">
        <f>'Multi_Nota'!AE119+'Multi_Nota'!AF119</f>
        <v>99.32835820895519</v>
      </c>
      <c r="R117" s="30">
        <f>'Multi_Nota'!AG119+'Multi_Nota'!AH119</f>
        <v>89.5303843109665</v>
      </c>
    </row>
    <row r="118" ht="15" customHeight="1">
      <c r="A118" t="s" s="26">
        <f>'Multi_Nota'!A120</f>
        <v>1179</v>
      </c>
      <c r="B118" t="s" s="26">
        <f>'Multi_Nota'!B120</f>
        <v>1180</v>
      </c>
      <c r="C118" s="30">
        <f>'Multi_Nota'!C120+'Multi_Nota'!D120</f>
        <v>0</v>
      </c>
      <c r="D118" s="30">
        <f>'Multi_Nota'!E120+'Multi_Nota'!F120</f>
        <v>0</v>
      </c>
      <c r="E118" s="30">
        <f>'Multi_Nota'!G120+'Multi_Nota'!H120</f>
        <v>0</v>
      </c>
      <c r="F118" s="30">
        <f>'Multi_Nota'!I120+'Multi_Nota'!J120</f>
        <v>0</v>
      </c>
      <c r="G118" s="30">
        <f>'Multi_Nota'!K120+'Multi_Nota'!L120</f>
        <v>0</v>
      </c>
      <c r="H118" s="30">
        <f>'Multi_Nota'!M120+'Multi_Nota'!N120</f>
        <v>0</v>
      </c>
      <c r="I118" s="30">
        <f>'Multi_Nota'!O120+'Multi_Nota'!P120</f>
        <v>0</v>
      </c>
      <c r="J118" s="30">
        <f>'Multi_Nota'!Q120+'Multi_Nota'!R120</f>
        <v>0</v>
      </c>
      <c r="K118" s="30">
        <f>'Multi_Nota'!S120+'Multi_Nota'!T120</f>
        <v>0</v>
      </c>
      <c r="L118" s="30">
        <f>'Multi_Nota'!U120+'Multi_Nota'!V120</f>
        <v>0</v>
      </c>
      <c r="M118" s="30">
        <f>'Multi_Nota'!W120+'Multi_Nota'!X120</f>
        <v>81.5555555555555</v>
      </c>
      <c r="N118" s="30">
        <f>'Multi_Nota'!Y120+'Multi_Nota'!Z120</f>
        <v>83.15853658536589</v>
      </c>
      <c r="O118" s="30">
        <f>'Multi_Nota'!AA120+'Multi_Nota'!AB120</f>
        <v>87.66054054054059</v>
      </c>
      <c r="P118" s="30">
        <f>'Multi_Nota'!AC120+'Multi_Nota'!AD120</f>
        <v>93.35907335907341</v>
      </c>
      <c r="Q118" s="30">
        <f>'Multi_Nota'!AE120+'Multi_Nota'!AF120</f>
        <v>97.22593926917141</v>
      </c>
      <c r="R118" s="30">
        <f>'Multi_Nota'!AG120+'Multi_Nota'!AH120</f>
        <v>90.7466361797555</v>
      </c>
    </row>
    <row r="119" ht="15" customHeight="1">
      <c r="A119" t="s" s="26">
        <f>'Multi_Nota'!A121</f>
        <v>1181</v>
      </c>
      <c r="B119" t="s" s="26">
        <f>'Multi_Nota'!B121</f>
        <v>1182</v>
      </c>
      <c r="C119" s="30">
        <f>'Multi_Nota'!C121+'Multi_Nota'!D121</f>
        <v>0</v>
      </c>
      <c r="D119" s="30">
        <f>'Multi_Nota'!E121+'Multi_Nota'!F121</f>
        <v>0</v>
      </c>
      <c r="E119" s="30">
        <f>'Multi_Nota'!G121+'Multi_Nota'!H121</f>
        <v>0</v>
      </c>
      <c r="F119" s="30">
        <f>'Multi_Nota'!I121+'Multi_Nota'!J121</f>
        <v>0</v>
      </c>
      <c r="G119" s="30">
        <f>'Multi_Nota'!K121+'Multi_Nota'!L121</f>
        <v>0</v>
      </c>
      <c r="H119" s="30">
        <f>'Multi_Nota'!M121+'Multi_Nota'!N121</f>
        <v>0</v>
      </c>
      <c r="I119" s="30">
        <f>'Multi_Nota'!O121+'Multi_Nota'!P121</f>
        <v>0</v>
      </c>
      <c r="J119" s="30">
        <f>'Multi_Nota'!Q121+'Multi_Nota'!R121</f>
        <v>0</v>
      </c>
      <c r="K119" s="30">
        <f>'Multi_Nota'!S121+'Multi_Nota'!T121</f>
        <v>0</v>
      </c>
      <c r="L119" s="30">
        <f>'Multi_Nota'!U121+'Multi_Nota'!V121</f>
        <v>0</v>
      </c>
      <c r="M119" s="30">
        <f>'Multi_Nota'!W121+'Multi_Nota'!X121</f>
        <v>55.6666666666667</v>
      </c>
      <c r="N119" s="30">
        <f>'Multi_Nota'!Y121+'Multi_Nota'!Z121</f>
        <v>58.6487804878049</v>
      </c>
      <c r="O119" s="30">
        <f>'Multi_Nota'!AA121+'Multi_Nota'!AB121</f>
        <v>53.0281081081081</v>
      </c>
      <c r="P119" s="30">
        <f>'Multi_Nota'!AC121+'Multi_Nota'!AD121</f>
        <v>53.5778635778635</v>
      </c>
      <c r="Q119" s="30">
        <f>'Multi_Nota'!AE121+'Multi_Nota'!AF121</f>
        <v>28.013381369017</v>
      </c>
      <c r="R119" s="30">
        <f>'Multi_Nota'!AG121+'Multi_Nota'!AH121</f>
        <v>61.8767038958755</v>
      </c>
    </row>
    <row r="120" ht="15" customHeight="1">
      <c r="A120" t="s" s="26">
        <f>'Multi_Nota'!A122</f>
        <v>1183</v>
      </c>
      <c r="B120" t="s" s="26">
        <f>'Multi_Nota'!B122</f>
        <v>1184</v>
      </c>
      <c r="C120" s="30">
        <f>'Multi_Nota'!C122+'Multi_Nota'!D122</f>
        <v>0</v>
      </c>
      <c r="D120" s="30">
        <f>'Multi_Nota'!E122+'Multi_Nota'!F122</f>
        <v>0</v>
      </c>
      <c r="E120" s="30">
        <f>'Multi_Nota'!G122+'Multi_Nota'!H122</f>
        <v>0</v>
      </c>
      <c r="F120" s="30">
        <f>'Multi_Nota'!I122+'Multi_Nota'!J122</f>
        <v>0</v>
      </c>
      <c r="G120" s="30">
        <f>'Multi_Nota'!K122+'Multi_Nota'!L122</f>
        <v>0</v>
      </c>
      <c r="H120" s="30">
        <f>'Multi_Nota'!M122+'Multi_Nota'!N122</f>
        <v>0</v>
      </c>
      <c r="I120" s="30">
        <f>'Multi_Nota'!O122+'Multi_Nota'!P122</f>
        <v>0</v>
      </c>
      <c r="J120" s="30">
        <f>'Multi_Nota'!Q122+'Multi_Nota'!R122</f>
        <v>0</v>
      </c>
      <c r="K120" s="30">
        <f>'Multi_Nota'!S122+'Multi_Nota'!T122</f>
        <v>0</v>
      </c>
      <c r="L120" s="30">
        <f>'Multi_Nota'!U122+'Multi_Nota'!V122</f>
        <v>0</v>
      </c>
      <c r="M120" s="30">
        <f>'Multi_Nota'!W122+'Multi_Nota'!X122</f>
        <v>3</v>
      </c>
      <c r="N120" s="30">
        <f>'Multi_Nota'!Y122+'Multi_Nota'!Z122</f>
        <v>2.92682926829268</v>
      </c>
      <c r="O120" s="30">
        <f>'Multi_Nota'!AA122+'Multi_Nota'!AB122</f>
        <v>4.56</v>
      </c>
      <c r="P120" s="30">
        <f>'Multi_Nota'!AC122+'Multi_Nota'!AD122</f>
        <v>3.33333333333333</v>
      </c>
      <c r="Q120" s="30">
        <f>'Multi_Nota'!AE122+'Multi_Nota'!AF122</f>
        <v>5.14925373134328</v>
      </c>
      <c r="R120" s="30">
        <f>'Multi_Nota'!AG122+'Multi_Nota'!AH122</f>
        <v>2.84671532846715</v>
      </c>
    </row>
    <row r="121" ht="15" customHeight="1">
      <c r="A121" t="s" s="26">
        <f>'Multi_Nota'!A123</f>
        <v>1185</v>
      </c>
      <c r="B121" t="s" s="26">
        <f>'Multi_Nota'!B123</f>
        <v>1186</v>
      </c>
      <c r="C121" s="30">
        <f>'Multi_Nota'!C123+'Multi_Nota'!D123</f>
        <v>0</v>
      </c>
      <c r="D121" s="30">
        <f>'Multi_Nota'!E123+'Multi_Nota'!F123</f>
        <v>0</v>
      </c>
      <c r="E121" s="30">
        <f>'Multi_Nota'!G123+'Multi_Nota'!H123</f>
        <v>0</v>
      </c>
      <c r="F121" s="30">
        <f>'Multi_Nota'!I123+'Multi_Nota'!J123</f>
        <v>0</v>
      </c>
      <c r="G121" s="30">
        <f>'Multi_Nota'!K123+'Multi_Nota'!L123</f>
        <v>0</v>
      </c>
      <c r="H121" s="30">
        <f>'Multi_Nota'!M123+'Multi_Nota'!N123</f>
        <v>0</v>
      </c>
      <c r="I121" s="30">
        <f>'Multi_Nota'!O123+'Multi_Nota'!P123</f>
        <v>0</v>
      </c>
      <c r="J121" s="30">
        <f>'Multi_Nota'!Q123+'Multi_Nota'!R123</f>
        <v>0</v>
      </c>
      <c r="K121" s="30">
        <f>'Multi_Nota'!S123+'Multi_Nota'!T123</f>
        <v>0</v>
      </c>
      <c r="L121" s="30">
        <f>'Multi_Nota'!U123+'Multi_Nota'!V123</f>
        <v>0</v>
      </c>
      <c r="M121" s="30">
        <f>'Multi_Nota'!W123+'Multi_Nota'!X123</f>
        <v>1.75</v>
      </c>
      <c r="N121" s="30">
        <f>'Multi_Nota'!Y123+'Multi_Nota'!Z123</f>
        <v>1.21951219512195</v>
      </c>
      <c r="O121" s="30">
        <f>'Multi_Nota'!AA123+'Multi_Nota'!AB123</f>
        <v>1.92</v>
      </c>
      <c r="P121" s="30">
        <f>'Multi_Nota'!AC123+'Multi_Nota'!AD123</f>
        <v>3.09523809523809</v>
      </c>
      <c r="Q121" s="30">
        <f>'Multi_Nota'!AE123+'Multi_Nota'!AF123</f>
        <v>1.11940298507463</v>
      </c>
      <c r="R121" s="30">
        <f>'Multi_Nota'!AG123+'Multi_Nota'!AH123</f>
        <v>1.53284671532847</v>
      </c>
    </row>
    <row r="122" ht="15" customHeight="1">
      <c r="A122" t="s" s="26">
        <f>'Multi_Nota'!A124</f>
        <v>1187</v>
      </c>
      <c r="B122" t="s" s="26">
        <f>'Multi_Nota'!B124</f>
        <v>1188</v>
      </c>
      <c r="C122" s="30">
        <f>'Multi_Nota'!C124+'Multi_Nota'!D124</f>
        <v>0</v>
      </c>
      <c r="D122" s="30">
        <f>'Multi_Nota'!E124+'Multi_Nota'!F124</f>
        <v>0</v>
      </c>
      <c r="E122" s="30">
        <f>'Multi_Nota'!G124+'Multi_Nota'!H124</f>
        <v>0</v>
      </c>
      <c r="F122" s="30">
        <f>'Multi_Nota'!I124+'Multi_Nota'!J124</f>
        <v>0</v>
      </c>
      <c r="G122" s="30">
        <f>'Multi_Nota'!K124+'Multi_Nota'!L124</f>
        <v>0</v>
      </c>
      <c r="H122" s="30">
        <f>'Multi_Nota'!M124+'Multi_Nota'!N124</f>
        <v>0</v>
      </c>
      <c r="I122" s="30">
        <f>'Multi_Nota'!O124+'Multi_Nota'!P124</f>
        <v>0</v>
      </c>
      <c r="J122" s="30">
        <f>'Multi_Nota'!Q124+'Multi_Nota'!R124</f>
        <v>0</v>
      </c>
      <c r="K122" s="30">
        <f>'Multi_Nota'!S124+'Multi_Nota'!T124</f>
        <v>0</v>
      </c>
      <c r="L122" s="30">
        <f>'Multi_Nota'!U124+'Multi_Nota'!V124</f>
        <v>0</v>
      </c>
      <c r="M122" s="30">
        <f>'Multi_Nota'!W124+'Multi_Nota'!X124</f>
        <v>0</v>
      </c>
      <c r="N122" s="30">
        <f>'Multi_Nota'!Y124+'Multi_Nota'!Z124</f>
        <v>82.6804878048781</v>
      </c>
      <c r="O122" s="30">
        <f>'Multi_Nota'!AA124+'Multi_Nota'!AB124</f>
        <v>76.8032432432432</v>
      </c>
      <c r="P122" s="30">
        <f>'Multi_Nota'!AC124+'Multi_Nota'!AD124</f>
        <v>73.26254826254829</v>
      </c>
      <c r="Q122" s="30">
        <f>'Multi_Nota'!AE124+'Multi_Nota'!AF124</f>
        <v>70.45033453422541</v>
      </c>
      <c r="R122" s="30">
        <f>'Multi_Nota'!AG124+'Multi_Nota'!AH124</f>
        <v>83.0674522909154</v>
      </c>
    </row>
    <row r="123" ht="15" customHeight="1">
      <c r="A123" t="s" s="26">
        <f>'Multi_Nota'!A125</f>
        <v>1189</v>
      </c>
      <c r="B123" t="s" s="26">
        <f>'Multi_Nota'!B125</f>
        <v>1190</v>
      </c>
      <c r="C123" s="30">
        <f>'Multi_Nota'!C125+'Multi_Nota'!D125</f>
        <v>0</v>
      </c>
      <c r="D123" s="30">
        <f>'Multi_Nota'!E125+'Multi_Nota'!F125</f>
        <v>0</v>
      </c>
      <c r="E123" s="30">
        <f>'Multi_Nota'!G125+'Multi_Nota'!H125</f>
        <v>0</v>
      </c>
      <c r="F123" s="30">
        <f>'Multi_Nota'!I125+'Multi_Nota'!J125</f>
        <v>0</v>
      </c>
      <c r="G123" s="30">
        <f>'Multi_Nota'!K125+'Multi_Nota'!L125</f>
        <v>0</v>
      </c>
      <c r="H123" s="30">
        <f>'Multi_Nota'!M125+'Multi_Nota'!N125</f>
        <v>0</v>
      </c>
      <c r="I123" s="30">
        <f>'Multi_Nota'!O125+'Multi_Nota'!P125</f>
        <v>0</v>
      </c>
      <c r="J123" s="30">
        <f>'Multi_Nota'!Q125+'Multi_Nota'!R125</f>
        <v>0</v>
      </c>
      <c r="K123" s="30">
        <f>'Multi_Nota'!S125+'Multi_Nota'!T125</f>
        <v>0</v>
      </c>
      <c r="L123" s="30">
        <f>'Multi_Nota'!U125+'Multi_Nota'!V125</f>
        <v>0</v>
      </c>
      <c r="M123" s="30">
        <f>'Multi_Nota'!W125+'Multi_Nota'!X125</f>
        <v>0</v>
      </c>
      <c r="N123" s="30">
        <f>'Multi_Nota'!Y125+'Multi_Nota'!Z125</f>
        <v>73.75121951219511</v>
      </c>
      <c r="O123" s="30">
        <f>'Multi_Nota'!AA125+'Multi_Nota'!AB125</f>
        <v>49.9643243243243</v>
      </c>
      <c r="P123" s="30">
        <f>'Multi_Nota'!AC125+'Multi_Nota'!AD125</f>
        <v>19.7232947232947</v>
      </c>
      <c r="Q123" s="30">
        <f>'Multi_Nota'!AE125+'Multi_Nota'!AF125</f>
        <v>16.7910447761194</v>
      </c>
      <c r="R123" s="30">
        <f>'Multi_Nota'!AG125+'Multi_Nota'!AH125</f>
        <v>7.00729927007298</v>
      </c>
    </row>
    <row r="124" ht="15" customHeight="1">
      <c r="A124" t="s" s="26">
        <f>'Multi_Nota'!A126</f>
        <v>1191</v>
      </c>
      <c r="B124" t="s" s="26">
        <f>'Multi_Nota'!B126</f>
        <v>1192</v>
      </c>
      <c r="C124" s="30">
        <f>'Multi_Nota'!C126+'Multi_Nota'!D126</f>
        <v>0</v>
      </c>
      <c r="D124" s="30">
        <f>'Multi_Nota'!E126+'Multi_Nota'!F126</f>
        <v>0</v>
      </c>
      <c r="E124" s="30">
        <f>'Multi_Nota'!G126+'Multi_Nota'!H126</f>
        <v>0</v>
      </c>
      <c r="F124" s="30">
        <f>'Multi_Nota'!I126+'Multi_Nota'!J126</f>
        <v>0</v>
      </c>
      <c r="G124" s="30">
        <f>'Multi_Nota'!K126+'Multi_Nota'!L126</f>
        <v>0</v>
      </c>
      <c r="H124" s="30">
        <f>'Multi_Nota'!M126+'Multi_Nota'!N126</f>
        <v>0</v>
      </c>
      <c r="I124" s="30">
        <f>'Multi_Nota'!O126+'Multi_Nota'!P126</f>
        <v>0</v>
      </c>
      <c r="J124" s="30">
        <f>'Multi_Nota'!Q126+'Multi_Nota'!R126</f>
        <v>0</v>
      </c>
      <c r="K124" s="30">
        <f>'Multi_Nota'!S126+'Multi_Nota'!T126</f>
        <v>0</v>
      </c>
      <c r="L124" s="30">
        <f>'Multi_Nota'!U126+'Multi_Nota'!V126</f>
        <v>0</v>
      </c>
      <c r="M124" s="30">
        <f>'Multi_Nota'!W126+'Multi_Nota'!X126</f>
        <v>0</v>
      </c>
      <c r="N124" s="30">
        <f>'Multi_Nota'!Y126+'Multi_Nota'!Z126</f>
        <v>38.8268292682927</v>
      </c>
      <c r="O124" s="30">
        <f>'Multi_Nota'!AA126+'Multi_Nota'!AB126</f>
        <v>10.32</v>
      </c>
      <c r="P124" s="30">
        <f>'Multi_Nota'!AC126+'Multi_Nota'!AD126</f>
        <v>9.04761904761906</v>
      </c>
      <c r="Q124" s="30">
        <f>'Multi_Nota'!AE126+'Multi_Nota'!AF126</f>
        <v>10.5223880597015</v>
      </c>
      <c r="R124" s="30">
        <f>'Multi_Nota'!AG126+'Multi_Nota'!AH126</f>
        <v>27.5085744437604</v>
      </c>
    </row>
    <row r="125" ht="15" customHeight="1">
      <c r="A125" t="s" s="26">
        <f>'Multi_Nota'!A127</f>
        <v>1193</v>
      </c>
      <c r="B125" t="s" s="26">
        <f>'Multi_Nota'!B127</f>
        <v>1194</v>
      </c>
      <c r="C125" s="30">
        <f>'Multi_Nota'!C127+'Multi_Nota'!D127</f>
        <v>0</v>
      </c>
      <c r="D125" s="30">
        <f>'Multi_Nota'!E127+'Multi_Nota'!F127</f>
        <v>0</v>
      </c>
      <c r="E125" s="30">
        <f>'Multi_Nota'!G127+'Multi_Nota'!H127</f>
        <v>0</v>
      </c>
      <c r="F125" s="30">
        <f>'Multi_Nota'!I127+'Multi_Nota'!J127</f>
        <v>0</v>
      </c>
      <c r="G125" s="30">
        <f>'Multi_Nota'!K127+'Multi_Nota'!L127</f>
        <v>0</v>
      </c>
      <c r="H125" s="30">
        <f>'Multi_Nota'!M127+'Multi_Nota'!N127</f>
        <v>0</v>
      </c>
      <c r="I125" s="30">
        <f>'Multi_Nota'!O127+'Multi_Nota'!P127</f>
        <v>0</v>
      </c>
      <c r="J125" s="30">
        <f>'Multi_Nota'!Q127+'Multi_Nota'!R127</f>
        <v>0</v>
      </c>
      <c r="K125" s="30">
        <f>'Multi_Nota'!S127+'Multi_Nota'!T127</f>
        <v>0</v>
      </c>
      <c r="L125" s="30">
        <f>'Multi_Nota'!U127+'Multi_Nota'!V127</f>
        <v>0</v>
      </c>
      <c r="M125" s="30">
        <f>'Multi_Nota'!W127+'Multi_Nota'!X127</f>
        <v>0</v>
      </c>
      <c r="N125" s="30">
        <f>'Multi_Nota'!Y127+'Multi_Nota'!Z127</f>
        <v>0</v>
      </c>
      <c r="O125" s="30">
        <f>'Multi_Nota'!AA127+'Multi_Nota'!AB127</f>
        <v>38.5708108108108</v>
      </c>
      <c r="P125" s="30">
        <f>'Multi_Nota'!AC127+'Multi_Nota'!AD127</f>
        <v>59.7490347490348</v>
      </c>
      <c r="Q125" s="30">
        <f>'Multi_Nota'!AE127+'Multi_Nota'!AF127</f>
        <v>43.2166752444673</v>
      </c>
      <c r="R125" s="30">
        <f>'Multi_Nota'!AG127+'Multi_Nota'!AH127</f>
        <v>40.7272887169114</v>
      </c>
    </row>
    <row r="126" ht="15" customHeight="1">
      <c r="A126" t="s" s="26">
        <f>'Multi_Nota'!A128</f>
        <v>1195</v>
      </c>
      <c r="B126" t="s" s="26">
        <f>'Multi_Nota'!B128</f>
        <v>1196</v>
      </c>
      <c r="C126" s="30">
        <f>'Multi_Nota'!C128+'Multi_Nota'!D128</f>
        <v>0</v>
      </c>
      <c r="D126" s="30">
        <f>'Multi_Nota'!E128+'Multi_Nota'!F128</f>
        <v>0</v>
      </c>
      <c r="E126" s="30">
        <f>'Multi_Nota'!G128+'Multi_Nota'!H128</f>
        <v>0</v>
      </c>
      <c r="F126" s="30">
        <f>'Multi_Nota'!I128+'Multi_Nota'!J128</f>
        <v>0</v>
      </c>
      <c r="G126" s="30">
        <f>'Multi_Nota'!K128+'Multi_Nota'!L128</f>
        <v>0</v>
      </c>
      <c r="H126" s="30">
        <f>'Multi_Nota'!M128+'Multi_Nota'!N128</f>
        <v>0</v>
      </c>
      <c r="I126" s="30">
        <f>'Multi_Nota'!O128+'Multi_Nota'!P128</f>
        <v>0</v>
      </c>
      <c r="J126" s="30">
        <f>'Multi_Nota'!Q128+'Multi_Nota'!R128</f>
        <v>0</v>
      </c>
      <c r="K126" s="30">
        <f>'Multi_Nota'!S128+'Multi_Nota'!T128</f>
        <v>0</v>
      </c>
      <c r="L126" s="30">
        <f>'Multi_Nota'!U128+'Multi_Nota'!V128</f>
        <v>0</v>
      </c>
      <c r="M126" s="30">
        <f>'Multi_Nota'!W128+'Multi_Nota'!X128</f>
        <v>0</v>
      </c>
      <c r="N126" s="30">
        <f>'Multi_Nota'!Y128+'Multi_Nota'!Z128</f>
        <v>0</v>
      </c>
      <c r="O126" s="30">
        <f>'Multi_Nota'!AA128+'Multi_Nota'!AB128</f>
        <v>2.4</v>
      </c>
      <c r="P126" s="30">
        <f>'Multi_Nota'!AC128+'Multi_Nota'!AD128</f>
        <v>1.90476190476191</v>
      </c>
      <c r="Q126" s="30">
        <f>'Multi_Nota'!AE128+'Multi_Nota'!AF128</f>
        <v>1.7910447761194</v>
      </c>
      <c r="R126" s="30">
        <f>'Multi_Nota'!AG128+'Multi_Nota'!AH128</f>
        <v>3.06569343065694</v>
      </c>
    </row>
    <row r="127" ht="15" customHeight="1">
      <c r="A127" t="s" s="26">
        <f>'Multi_Nota'!A129</f>
        <v>1197</v>
      </c>
      <c r="B127" t="s" s="26">
        <f>'Multi_Nota'!B129</f>
        <v>1198</v>
      </c>
      <c r="C127" s="30">
        <f>'Multi_Nota'!C129+'Multi_Nota'!D129</f>
        <v>0</v>
      </c>
      <c r="D127" s="30">
        <f>'Multi_Nota'!E129+'Multi_Nota'!F129</f>
        <v>0</v>
      </c>
      <c r="E127" s="30">
        <f>'Multi_Nota'!G129+'Multi_Nota'!H129</f>
        <v>0</v>
      </c>
      <c r="F127" s="30">
        <f>'Multi_Nota'!I129+'Multi_Nota'!J129</f>
        <v>0</v>
      </c>
      <c r="G127" s="30">
        <f>'Multi_Nota'!K129+'Multi_Nota'!L129</f>
        <v>0</v>
      </c>
      <c r="H127" s="30">
        <f>'Multi_Nota'!M129+'Multi_Nota'!N129</f>
        <v>0</v>
      </c>
      <c r="I127" s="30">
        <f>'Multi_Nota'!O129+'Multi_Nota'!P129</f>
        <v>0</v>
      </c>
      <c r="J127" s="30">
        <f>'Multi_Nota'!Q129+'Multi_Nota'!R129</f>
        <v>0</v>
      </c>
      <c r="K127" s="30">
        <f>'Multi_Nota'!S129+'Multi_Nota'!T129</f>
        <v>0</v>
      </c>
      <c r="L127" s="30">
        <f>'Multi_Nota'!U129+'Multi_Nota'!V129</f>
        <v>0</v>
      </c>
      <c r="M127" s="30">
        <f>'Multi_Nota'!W129+'Multi_Nota'!X129</f>
        <v>0</v>
      </c>
      <c r="N127" s="30">
        <f>'Multi_Nota'!Y129+'Multi_Nota'!Z129</f>
        <v>0</v>
      </c>
      <c r="O127" s="30">
        <f>'Multi_Nota'!AA129+'Multi_Nota'!AB129</f>
        <v>0</v>
      </c>
      <c r="P127" s="30">
        <f>'Multi_Nota'!AC129+'Multi_Nota'!AD129</f>
        <v>78.1981981981982</v>
      </c>
      <c r="Q127" s="30">
        <f>'Multi_Nota'!AE129+'Multi_Nota'!AF129</f>
        <v>73.74935666495109</v>
      </c>
      <c r="R127" s="30">
        <f>'Multi_Nota'!AG129+'Multi_Nota'!AH129</f>
        <v>68.8752088646557</v>
      </c>
    </row>
    <row r="128" ht="15" customHeight="1">
      <c r="A128" t="s" s="26">
        <f>'Multi_Nota'!A130</f>
        <v>1199</v>
      </c>
      <c r="B128" t="s" s="26">
        <f>'Multi_Nota'!B130</f>
        <v>1200</v>
      </c>
      <c r="C128" s="30">
        <f>'Multi_Nota'!C130+'Multi_Nota'!D130</f>
        <v>0</v>
      </c>
      <c r="D128" s="30">
        <f>'Multi_Nota'!E130+'Multi_Nota'!F130</f>
        <v>0</v>
      </c>
      <c r="E128" s="30">
        <f>'Multi_Nota'!G130+'Multi_Nota'!H130</f>
        <v>0</v>
      </c>
      <c r="F128" s="30">
        <f>'Multi_Nota'!I130+'Multi_Nota'!J130</f>
        <v>0</v>
      </c>
      <c r="G128" s="30">
        <f>'Multi_Nota'!K130+'Multi_Nota'!L130</f>
        <v>0</v>
      </c>
      <c r="H128" s="30">
        <f>'Multi_Nota'!M130+'Multi_Nota'!N130</f>
        <v>0</v>
      </c>
      <c r="I128" s="30">
        <f>'Multi_Nota'!O130+'Multi_Nota'!P130</f>
        <v>0</v>
      </c>
      <c r="J128" s="30">
        <f>'Multi_Nota'!Q130+'Multi_Nota'!R130</f>
        <v>0</v>
      </c>
      <c r="K128" s="30">
        <f>'Multi_Nota'!S130+'Multi_Nota'!T130</f>
        <v>0</v>
      </c>
      <c r="L128" s="30">
        <f>'Multi_Nota'!U130+'Multi_Nota'!V130</f>
        <v>0</v>
      </c>
      <c r="M128" s="30">
        <f>'Multi_Nota'!W130+'Multi_Nota'!X130</f>
        <v>0</v>
      </c>
      <c r="N128" s="30">
        <f>'Multi_Nota'!Y130+'Multi_Nota'!Z130</f>
        <v>0</v>
      </c>
      <c r="O128" s="30">
        <f>'Multi_Nota'!AA130+'Multi_Nota'!AB130</f>
        <v>0</v>
      </c>
      <c r="P128" s="30">
        <f>'Multi_Nota'!AC130+'Multi_Nota'!AD130</f>
        <v>0</v>
      </c>
      <c r="Q128" s="30">
        <f>'Multi_Nota'!AE130+'Multi_Nota'!AF130</f>
        <v>62.7611940298507</v>
      </c>
      <c r="R128" s="30">
        <f>'Multi_Nota'!AG130+'Multi_Nota'!AH130</f>
        <v>74.22830006156011</v>
      </c>
    </row>
    <row r="129" ht="15" customHeight="1">
      <c r="A129" t="s" s="26">
        <f>'Multi_Nota'!A131</f>
        <v>1201</v>
      </c>
      <c r="B129" t="s" s="26">
        <f>'Multi_Nota'!B131</f>
        <v>1202</v>
      </c>
      <c r="C129" s="30">
        <f>'Multi_Nota'!C131+'Multi_Nota'!D131</f>
        <v>0</v>
      </c>
      <c r="D129" s="30">
        <f>'Multi_Nota'!E131+'Multi_Nota'!F131</f>
        <v>0</v>
      </c>
      <c r="E129" s="30">
        <f>'Multi_Nota'!G131+'Multi_Nota'!H131</f>
        <v>0</v>
      </c>
      <c r="F129" s="30">
        <f>'Multi_Nota'!I131+'Multi_Nota'!J131</f>
        <v>0</v>
      </c>
      <c r="G129" s="30">
        <f>'Multi_Nota'!K131+'Multi_Nota'!L131</f>
        <v>0</v>
      </c>
      <c r="H129" s="30">
        <f>'Multi_Nota'!M131+'Multi_Nota'!N131</f>
        <v>0</v>
      </c>
      <c r="I129" s="30">
        <f>'Multi_Nota'!O131+'Multi_Nota'!P131</f>
        <v>0</v>
      </c>
      <c r="J129" s="30">
        <f>'Multi_Nota'!Q131+'Multi_Nota'!R131</f>
        <v>0</v>
      </c>
      <c r="K129" s="30">
        <f>'Multi_Nota'!S131+'Multi_Nota'!T131</f>
        <v>0</v>
      </c>
      <c r="L129" s="30">
        <f>'Multi_Nota'!U131+'Multi_Nota'!V131</f>
        <v>0</v>
      </c>
      <c r="M129" s="30">
        <f>'Multi_Nota'!W131+'Multi_Nota'!X131</f>
        <v>0</v>
      </c>
      <c r="N129" s="30">
        <f>'Multi_Nota'!Y131+'Multi_Nota'!Z131</f>
        <v>0</v>
      </c>
      <c r="O129" s="30">
        <f>'Multi_Nota'!AA131+'Multi_Nota'!AB131</f>
        <v>0</v>
      </c>
      <c r="P129" s="30">
        <f>'Multi_Nota'!AC131+'Multi_Nota'!AD131</f>
        <v>0</v>
      </c>
      <c r="Q129" s="30">
        <f>'Multi_Nota'!AE131+'Multi_Nota'!AF131</f>
        <v>61.2815234173958</v>
      </c>
      <c r="R129" s="30">
        <f>'Multi_Nota'!AG131+'Multi_Nota'!AH131</f>
        <v>83.40779175094541</v>
      </c>
    </row>
    <row r="130" ht="15" customHeight="1">
      <c r="A130" t="s" s="26">
        <f>'Multi_Nota'!A132</f>
        <v>1203</v>
      </c>
      <c r="B130" t="s" s="26">
        <f>'Multi_Nota'!B132</f>
        <v>1204</v>
      </c>
      <c r="C130" s="30">
        <f>'Multi_Nota'!C132+'Multi_Nota'!D132</f>
        <v>0</v>
      </c>
      <c r="D130" s="30">
        <f>'Multi_Nota'!E132+'Multi_Nota'!F132</f>
        <v>0</v>
      </c>
      <c r="E130" s="30">
        <f>'Multi_Nota'!G132+'Multi_Nota'!H132</f>
        <v>0</v>
      </c>
      <c r="F130" s="30">
        <f>'Multi_Nota'!I132+'Multi_Nota'!J132</f>
        <v>0</v>
      </c>
      <c r="G130" s="30">
        <f>'Multi_Nota'!K132+'Multi_Nota'!L132</f>
        <v>0</v>
      </c>
      <c r="H130" s="30">
        <f>'Multi_Nota'!M132+'Multi_Nota'!N132</f>
        <v>0</v>
      </c>
      <c r="I130" s="30">
        <f>'Multi_Nota'!O132+'Multi_Nota'!P132</f>
        <v>0</v>
      </c>
      <c r="J130" s="30">
        <f>'Multi_Nota'!Q132+'Multi_Nota'!R132</f>
        <v>0</v>
      </c>
      <c r="K130" s="30">
        <f>'Multi_Nota'!S132+'Multi_Nota'!T132</f>
        <v>0</v>
      </c>
      <c r="L130" s="30">
        <f>'Multi_Nota'!U132+'Multi_Nota'!V132</f>
        <v>0</v>
      </c>
      <c r="M130" s="30">
        <f>'Multi_Nota'!W132+'Multi_Nota'!X132</f>
        <v>0</v>
      </c>
      <c r="N130" s="30">
        <f>'Multi_Nota'!Y132+'Multi_Nota'!Z132</f>
        <v>0</v>
      </c>
      <c r="O130" s="30">
        <f>'Multi_Nota'!AA132+'Multi_Nota'!AB132</f>
        <v>0</v>
      </c>
      <c r="P130" s="30">
        <f>'Multi_Nota'!AC132+'Multi_Nota'!AD132</f>
        <v>0</v>
      </c>
      <c r="Q130" s="30">
        <f>'Multi_Nota'!AE132+'Multi_Nota'!AF132</f>
        <v>62.5759135357694</v>
      </c>
      <c r="R130" s="30">
        <f>'Multi_Nota'!AG132+'Multi_Nota'!AH132</f>
        <v>46.0390466977399</v>
      </c>
    </row>
    <row r="131" ht="15" customHeight="1">
      <c r="A131" t="s" s="26">
        <f>'Multi_Nota'!A133</f>
        <v>1205</v>
      </c>
      <c r="B131" t="s" s="26">
        <f>'Multi_Nota'!B133</f>
        <v>1206</v>
      </c>
      <c r="C131" s="30">
        <f>'Multi_Nota'!C133+'Multi_Nota'!D133</f>
        <v>0</v>
      </c>
      <c r="D131" s="30">
        <f>'Multi_Nota'!E133+'Multi_Nota'!F133</f>
        <v>0</v>
      </c>
      <c r="E131" s="30">
        <f>'Multi_Nota'!G133+'Multi_Nota'!H133</f>
        <v>0</v>
      </c>
      <c r="F131" s="30">
        <f>'Multi_Nota'!I133+'Multi_Nota'!J133</f>
        <v>0</v>
      </c>
      <c r="G131" s="30">
        <f>'Multi_Nota'!K133+'Multi_Nota'!L133</f>
        <v>0</v>
      </c>
      <c r="H131" s="30">
        <f>'Multi_Nota'!M133+'Multi_Nota'!N133</f>
        <v>0</v>
      </c>
      <c r="I131" s="30">
        <f>'Multi_Nota'!O133+'Multi_Nota'!P133</f>
        <v>0</v>
      </c>
      <c r="J131" s="30">
        <f>'Multi_Nota'!Q133+'Multi_Nota'!R133</f>
        <v>0</v>
      </c>
      <c r="K131" s="30">
        <f>'Multi_Nota'!S133+'Multi_Nota'!T133</f>
        <v>0</v>
      </c>
      <c r="L131" s="30">
        <f>'Multi_Nota'!U133+'Multi_Nota'!V133</f>
        <v>0</v>
      </c>
      <c r="M131" s="30">
        <f>'Multi_Nota'!W133+'Multi_Nota'!X133</f>
        <v>0</v>
      </c>
      <c r="N131" s="30">
        <f>'Multi_Nota'!Y133+'Multi_Nota'!Z133</f>
        <v>0</v>
      </c>
      <c r="O131" s="30">
        <f>'Multi_Nota'!AA133+'Multi_Nota'!AB133</f>
        <v>0</v>
      </c>
      <c r="P131" s="30">
        <f>'Multi_Nota'!AC133+'Multi_Nota'!AD133</f>
        <v>0</v>
      </c>
      <c r="Q131" s="30">
        <f>'Multi_Nota'!AE133+'Multi_Nota'!AF133</f>
        <v>21.3072568193515</v>
      </c>
      <c r="R131" s="30">
        <f>'Multi_Nota'!AG133+'Multi_Nota'!AH133</f>
        <v>9.416058394160579</v>
      </c>
    </row>
    <row r="132" ht="15" customHeight="1">
      <c r="A132" t="s" s="26">
        <f>'Multi_Nota'!A134</f>
        <v>1207</v>
      </c>
      <c r="B132" t="s" s="26">
        <f>'Multi_Nota'!B134</f>
        <v>1208</v>
      </c>
      <c r="C132" s="30">
        <f>'Multi_Nota'!C134+'Multi_Nota'!D134</f>
        <v>0</v>
      </c>
      <c r="D132" s="30">
        <f>'Multi_Nota'!E134+'Multi_Nota'!F134</f>
        <v>0</v>
      </c>
      <c r="E132" s="30">
        <f>'Multi_Nota'!G134+'Multi_Nota'!H134</f>
        <v>0</v>
      </c>
      <c r="F132" s="30">
        <f>'Multi_Nota'!I134+'Multi_Nota'!J134</f>
        <v>0</v>
      </c>
      <c r="G132" s="30">
        <f>'Multi_Nota'!K134+'Multi_Nota'!L134</f>
        <v>0</v>
      </c>
      <c r="H132" s="30">
        <f>'Multi_Nota'!M134+'Multi_Nota'!N134</f>
        <v>0</v>
      </c>
      <c r="I132" s="30">
        <f>'Multi_Nota'!O134+'Multi_Nota'!P134</f>
        <v>0</v>
      </c>
      <c r="J132" s="30">
        <f>'Multi_Nota'!Q134+'Multi_Nota'!R134</f>
        <v>0</v>
      </c>
      <c r="K132" s="30">
        <f>'Multi_Nota'!S134+'Multi_Nota'!T134</f>
        <v>0</v>
      </c>
      <c r="L132" s="30">
        <f>'Multi_Nota'!U134+'Multi_Nota'!V134</f>
        <v>0</v>
      </c>
      <c r="M132" s="30">
        <f>'Multi_Nota'!W134+'Multi_Nota'!X134</f>
        <v>0</v>
      </c>
      <c r="N132" s="30">
        <f>'Multi_Nota'!Y134+'Multi_Nota'!Z134</f>
        <v>0</v>
      </c>
      <c r="O132" s="30">
        <f>'Multi_Nota'!AA134+'Multi_Nota'!AB134</f>
        <v>0</v>
      </c>
      <c r="P132" s="30">
        <f>'Multi_Nota'!AC134+'Multi_Nota'!AD134</f>
        <v>0</v>
      </c>
      <c r="Q132" s="30">
        <f>'Multi_Nota'!AE134+'Multi_Nota'!AF134</f>
        <v>17.0149253731343</v>
      </c>
      <c r="R132" s="30">
        <f>'Multi_Nota'!AG134+'Multi_Nota'!AH134</f>
        <v>56.5974848298303</v>
      </c>
    </row>
    <row r="133" ht="15" customHeight="1">
      <c r="A133" t="s" s="26">
        <f>'Multi_Nota'!A135</f>
        <v>1209</v>
      </c>
      <c r="B133" t="s" s="26">
        <f>'Multi_Nota'!B135</f>
        <v>1210</v>
      </c>
      <c r="C133" s="30">
        <f>'Multi_Nota'!C135+'Multi_Nota'!D135</f>
        <v>0</v>
      </c>
      <c r="D133" s="30">
        <f>'Multi_Nota'!E135+'Multi_Nota'!F135</f>
        <v>0</v>
      </c>
      <c r="E133" s="30">
        <f>'Multi_Nota'!G135+'Multi_Nota'!H135</f>
        <v>0</v>
      </c>
      <c r="F133" s="30">
        <f>'Multi_Nota'!I135+'Multi_Nota'!J135</f>
        <v>0</v>
      </c>
      <c r="G133" s="30">
        <f>'Multi_Nota'!K135+'Multi_Nota'!L135</f>
        <v>0</v>
      </c>
      <c r="H133" s="30">
        <f>'Multi_Nota'!M135+'Multi_Nota'!N135</f>
        <v>0</v>
      </c>
      <c r="I133" s="30">
        <f>'Multi_Nota'!O135+'Multi_Nota'!P135</f>
        <v>0</v>
      </c>
      <c r="J133" s="30">
        <f>'Multi_Nota'!Q135+'Multi_Nota'!R135</f>
        <v>0</v>
      </c>
      <c r="K133" s="30">
        <f>'Multi_Nota'!S135+'Multi_Nota'!T135</f>
        <v>0</v>
      </c>
      <c r="L133" s="30">
        <f>'Multi_Nota'!U135+'Multi_Nota'!V135</f>
        <v>0</v>
      </c>
      <c r="M133" s="30">
        <f>'Multi_Nota'!W135+'Multi_Nota'!X135</f>
        <v>0</v>
      </c>
      <c r="N133" s="30">
        <f>'Multi_Nota'!Y135+'Multi_Nota'!Z135</f>
        <v>0</v>
      </c>
      <c r="O133" s="30">
        <f>'Multi_Nota'!AA135+'Multi_Nota'!AB135</f>
        <v>0</v>
      </c>
      <c r="P133" s="30">
        <f>'Multi_Nota'!AC135+'Multi_Nota'!AD135</f>
        <v>0</v>
      </c>
      <c r="Q133" s="30">
        <f>'Multi_Nota'!AE135+'Multi_Nota'!AF135</f>
        <v>4.92537313432836</v>
      </c>
      <c r="R133" s="30">
        <f>'Multi_Nota'!AG135+'Multi_Nota'!AH135</f>
        <v>1.97080291970803</v>
      </c>
    </row>
    <row r="134" ht="15" customHeight="1">
      <c r="A134" t="s" s="26">
        <f>'Multi_Nota'!A136</f>
        <v>1211</v>
      </c>
      <c r="B134" t="s" s="26">
        <f>'Multi_Nota'!B136</f>
        <v>1212</v>
      </c>
      <c r="C134" s="30">
        <f>'Multi_Nota'!C136+'Multi_Nota'!D136</f>
        <v>0</v>
      </c>
      <c r="D134" s="30">
        <f>'Multi_Nota'!E136+'Multi_Nota'!F136</f>
        <v>0</v>
      </c>
      <c r="E134" s="30">
        <f>'Multi_Nota'!G136+'Multi_Nota'!H136</f>
        <v>0</v>
      </c>
      <c r="F134" s="30">
        <f>'Multi_Nota'!I136+'Multi_Nota'!J136</f>
        <v>0</v>
      </c>
      <c r="G134" s="30">
        <f>'Multi_Nota'!K136+'Multi_Nota'!L136</f>
        <v>0</v>
      </c>
      <c r="H134" s="30">
        <f>'Multi_Nota'!M136+'Multi_Nota'!N136</f>
        <v>0</v>
      </c>
      <c r="I134" s="30">
        <f>'Multi_Nota'!O136+'Multi_Nota'!P136</f>
        <v>0</v>
      </c>
      <c r="J134" s="30">
        <f>'Multi_Nota'!Q136+'Multi_Nota'!R136</f>
        <v>0</v>
      </c>
      <c r="K134" s="30">
        <f>'Multi_Nota'!S136+'Multi_Nota'!T136</f>
        <v>0</v>
      </c>
      <c r="L134" s="30">
        <f>'Multi_Nota'!U136+'Multi_Nota'!V136</f>
        <v>0</v>
      </c>
      <c r="M134" s="30">
        <f>'Multi_Nota'!W136+'Multi_Nota'!X136</f>
        <v>0</v>
      </c>
      <c r="N134" s="30">
        <f>'Multi_Nota'!Y136+'Multi_Nota'!Z136</f>
        <v>0</v>
      </c>
      <c r="O134" s="30">
        <f>'Multi_Nota'!AA136+'Multi_Nota'!AB136</f>
        <v>0</v>
      </c>
      <c r="P134" s="30">
        <f>'Multi_Nota'!AC136+'Multi_Nota'!AD136</f>
        <v>0</v>
      </c>
      <c r="Q134" s="30">
        <f>'Multi_Nota'!AE136+'Multi_Nota'!AF136</f>
        <v>4.02985074626865</v>
      </c>
      <c r="R134" s="30">
        <f>'Multi_Nota'!AG136+'Multi_Nota'!AH136</f>
        <v>1.75182481751825</v>
      </c>
    </row>
    <row r="135" ht="15" customHeight="1">
      <c r="A135" t="s" s="26">
        <f>'Multi_Nota'!A137</f>
        <v>1213</v>
      </c>
      <c r="B135" t="s" s="26">
        <f>'Multi_Nota'!B137</f>
        <v>1214</v>
      </c>
      <c r="C135" s="30">
        <f>'Multi_Nota'!C137+'Multi_Nota'!D137</f>
        <v>0</v>
      </c>
      <c r="D135" s="30">
        <f>'Multi_Nota'!E137+'Multi_Nota'!F137</f>
        <v>0</v>
      </c>
      <c r="E135" s="30">
        <f>'Multi_Nota'!G137+'Multi_Nota'!H137</f>
        <v>0</v>
      </c>
      <c r="F135" s="30">
        <f>'Multi_Nota'!I137+'Multi_Nota'!J137</f>
        <v>0</v>
      </c>
      <c r="G135" s="30">
        <f>'Multi_Nota'!K137+'Multi_Nota'!L137</f>
        <v>0</v>
      </c>
      <c r="H135" s="30">
        <f>'Multi_Nota'!M137+'Multi_Nota'!N137</f>
        <v>0</v>
      </c>
      <c r="I135" s="30">
        <f>'Multi_Nota'!O137+'Multi_Nota'!P137</f>
        <v>0</v>
      </c>
      <c r="J135" s="30">
        <f>'Multi_Nota'!Q137+'Multi_Nota'!R137</f>
        <v>0</v>
      </c>
      <c r="K135" s="30">
        <f>'Multi_Nota'!S137+'Multi_Nota'!T137</f>
        <v>0</v>
      </c>
      <c r="L135" s="30">
        <f>'Multi_Nota'!U137+'Multi_Nota'!V137</f>
        <v>0</v>
      </c>
      <c r="M135" s="30">
        <f>'Multi_Nota'!W137+'Multi_Nota'!X137</f>
        <v>0</v>
      </c>
      <c r="N135" s="30">
        <f>'Multi_Nota'!Y137+'Multi_Nota'!Z137</f>
        <v>0</v>
      </c>
      <c r="O135" s="30">
        <f>'Multi_Nota'!AA137+'Multi_Nota'!AB137</f>
        <v>0</v>
      </c>
      <c r="P135" s="30">
        <f>'Multi_Nota'!AC137+'Multi_Nota'!AD137</f>
        <v>0</v>
      </c>
      <c r="Q135" s="30">
        <f>'Multi_Nota'!AE137+'Multi_Nota'!AF137</f>
        <v>2.01492537313433</v>
      </c>
      <c r="R135" s="30">
        <f>'Multi_Nota'!AG137+'Multi_Nota'!AH137</f>
        <v>20.6076862193299</v>
      </c>
    </row>
    <row r="136" ht="15" customHeight="1">
      <c r="A136" t="s" s="26">
        <f>'Multi_Nota'!A138</f>
        <v>1215</v>
      </c>
      <c r="B136" t="s" s="26">
        <f>'Multi_Nota'!B138</f>
        <v>1216</v>
      </c>
      <c r="C136" s="30">
        <f>'Multi_Nota'!C138+'Multi_Nota'!D138</f>
        <v>0</v>
      </c>
      <c r="D136" s="30">
        <f>'Multi_Nota'!E138+'Multi_Nota'!F138</f>
        <v>0</v>
      </c>
      <c r="E136" s="30">
        <f>'Multi_Nota'!G138+'Multi_Nota'!H138</f>
        <v>0</v>
      </c>
      <c r="F136" s="30">
        <f>'Multi_Nota'!I138+'Multi_Nota'!J138</f>
        <v>0</v>
      </c>
      <c r="G136" s="30">
        <f>'Multi_Nota'!K138+'Multi_Nota'!L138</f>
        <v>0</v>
      </c>
      <c r="H136" s="30">
        <f>'Multi_Nota'!M138+'Multi_Nota'!N138</f>
        <v>0</v>
      </c>
      <c r="I136" s="30">
        <f>'Multi_Nota'!O138+'Multi_Nota'!P138</f>
        <v>0</v>
      </c>
      <c r="J136" s="30">
        <f>'Multi_Nota'!Q138+'Multi_Nota'!R138</f>
        <v>0</v>
      </c>
      <c r="K136" s="30">
        <f>'Multi_Nota'!S138+'Multi_Nota'!T138</f>
        <v>0</v>
      </c>
      <c r="L136" s="30">
        <f>'Multi_Nota'!U138+'Multi_Nota'!V138</f>
        <v>0</v>
      </c>
      <c r="M136" s="30">
        <f>'Multi_Nota'!W138+'Multi_Nota'!X138</f>
        <v>0</v>
      </c>
      <c r="N136" s="30">
        <f>'Multi_Nota'!Y138+'Multi_Nota'!Z138</f>
        <v>0</v>
      </c>
      <c r="O136" s="30">
        <f>'Multi_Nota'!AA138+'Multi_Nota'!AB138</f>
        <v>0</v>
      </c>
      <c r="P136" s="30">
        <f>'Multi_Nota'!AC138+'Multi_Nota'!AD138</f>
        <v>0</v>
      </c>
      <c r="Q136" s="30">
        <f>'Multi_Nota'!AE138+'Multi_Nota'!AF138</f>
        <v>0</v>
      </c>
      <c r="R136" s="30">
        <f>'Multi_Nota'!AG138+'Multi_Nota'!AH138</f>
        <v>99.3430656934307</v>
      </c>
    </row>
    <row r="137" ht="15" customHeight="1">
      <c r="A137" t="s" s="26">
        <f>'Multi_Nota'!A139</f>
        <v>1217</v>
      </c>
      <c r="B137" t="s" s="26">
        <f>'Multi_Nota'!B139</f>
        <v>1218</v>
      </c>
      <c r="C137" s="30">
        <f>'Multi_Nota'!C139+'Multi_Nota'!D139</f>
        <v>0</v>
      </c>
      <c r="D137" s="30">
        <f>'Multi_Nota'!E139+'Multi_Nota'!F139</f>
        <v>0</v>
      </c>
      <c r="E137" s="30">
        <f>'Multi_Nota'!G139+'Multi_Nota'!H139</f>
        <v>0</v>
      </c>
      <c r="F137" s="30">
        <f>'Multi_Nota'!I139+'Multi_Nota'!J139</f>
        <v>0</v>
      </c>
      <c r="G137" s="30">
        <f>'Multi_Nota'!K139+'Multi_Nota'!L139</f>
        <v>0</v>
      </c>
      <c r="H137" s="30">
        <f>'Multi_Nota'!M139+'Multi_Nota'!N139</f>
        <v>0</v>
      </c>
      <c r="I137" s="30">
        <f>'Multi_Nota'!O139+'Multi_Nota'!P139</f>
        <v>0</v>
      </c>
      <c r="J137" s="30">
        <f>'Multi_Nota'!Q139+'Multi_Nota'!R139</f>
        <v>0</v>
      </c>
      <c r="K137" s="30">
        <f>'Multi_Nota'!S139+'Multi_Nota'!T139</f>
        <v>0</v>
      </c>
      <c r="L137" s="30">
        <f>'Multi_Nota'!U139+'Multi_Nota'!V139</f>
        <v>0</v>
      </c>
      <c r="M137" s="30">
        <f>'Multi_Nota'!W139+'Multi_Nota'!X139</f>
        <v>0</v>
      </c>
      <c r="N137" s="30">
        <f>'Multi_Nota'!Y139+'Multi_Nota'!Z139</f>
        <v>0</v>
      </c>
      <c r="O137" s="30">
        <f>'Multi_Nota'!AA139+'Multi_Nota'!AB139</f>
        <v>0</v>
      </c>
      <c r="P137" s="30">
        <f>'Multi_Nota'!AC139+'Multi_Nota'!AD139</f>
        <v>0</v>
      </c>
      <c r="Q137" s="30">
        <f>'Multi_Nota'!AE139+'Multi_Nota'!AF139</f>
        <v>0</v>
      </c>
      <c r="R137" s="30">
        <f>'Multi_Nota'!AG139+'Multi_Nota'!AH139</f>
        <v>78.16111159968349</v>
      </c>
    </row>
    <row r="138" ht="15" customHeight="1">
      <c r="A138" t="s" s="26">
        <f>'Multi_Nota'!A140</f>
        <v>1219</v>
      </c>
      <c r="B138" t="s" s="26">
        <f>'Multi_Nota'!B140</f>
        <v>1220</v>
      </c>
      <c r="C138" s="30">
        <f>'Multi_Nota'!C140+'Multi_Nota'!D140</f>
        <v>0</v>
      </c>
      <c r="D138" s="30">
        <f>'Multi_Nota'!E140+'Multi_Nota'!F140</f>
        <v>0</v>
      </c>
      <c r="E138" s="30">
        <f>'Multi_Nota'!G140+'Multi_Nota'!H140</f>
        <v>0</v>
      </c>
      <c r="F138" s="30">
        <f>'Multi_Nota'!I140+'Multi_Nota'!J140</f>
        <v>0</v>
      </c>
      <c r="G138" s="30">
        <f>'Multi_Nota'!K140+'Multi_Nota'!L140</f>
        <v>0</v>
      </c>
      <c r="H138" s="30">
        <f>'Multi_Nota'!M140+'Multi_Nota'!N140</f>
        <v>0</v>
      </c>
      <c r="I138" s="30">
        <f>'Multi_Nota'!O140+'Multi_Nota'!P140</f>
        <v>0</v>
      </c>
      <c r="J138" s="30">
        <f>'Multi_Nota'!Q140+'Multi_Nota'!R140</f>
        <v>0</v>
      </c>
      <c r="K138" s="30">
        <f>'Multi_Nota'!S140+'Multi_Nota'!T140</f>
        <v>0</v>
      </c>
      <c r="L138" s="30">
        <f>'Multi_Nota'!U140+'Multi_Nota'!V140</f>
        <v>0</v>
      </c>
      <c r="M138" s="30">
        <f>'Multi_Nota'!W140+'Multi_Nota'!X140</f>
        <v>0</v>
      </c>
      <c r="N138" s="30">
        <f>'Multi_Nota'!Y140+'Multi_Nota'!Z140</f>
        <v>0</v>
      </c>
      <c r="O138" s="30">
        <f>'Multi_Nota'!AA140+'Multi_Nota'!AB140</f>
        <v>0</v>
      </c>
      <c r="P138" s="30">
        <f>'Multi_Nota'!AC140+'Multi_Nota'!AD140</f>
        <v>0</v>
      </c>
      <c r="Q138" s="30">
        <f>'Multi_Nota'!AE140+'Multi_Nota'!AF140</f>
        <v>0</v>
      </c>
      <c r="R138" s="30">
        <f>'Multi_Nota'!AG140+'Multi_Nota'!AH140</f>
        <v>0.875912408759124</v>
      </c>
    </row>
    <row r="139" ht="13.55" customHeight="1">
      <c r="A139" s="26"/>
      <c r="B139" s="26"/>
      <c r="C139" s="30"/>
      <c r="D139" s="30"/>
      <c r="E139" s="30"/>
      <c r="F139" s="30"/>
      <c r="G139" s="30"/>
      <c r="H139" s="30"/>
      <c r="I139" s="30"/>
      <c r="J139" s="30"/>
      <c r="K139" s="30"/>
      <c r="L139" s="30"/>
      <c r="M139" s="30"/>
      <c r="N139" s="30"/>
      <c r="O139" s="30"/>
      <c r="P139" s="30"/>
      <c r="Q139" s="30"/>
      <c r="R139" s="30"/>
    </row>
    <row r="140" ht="13.55" customHeight="1">
      <c r="A140" s="26"/>
      <c r="B140" s="26"/>
      <c r="C140" s="30"/>
      <c r="D140" s="30"/>
      <c r="E140" s="30"/>
      <c r="F140" s="30"/>
      <c r="G140" s="30"/>
      <c r="H140" s="30"/>
      <c r="I140" s="30"/>
      <c r="J140" s="30"/>
      <c r="K140" s="30"/>
      <c r="L140" s="30"/>
      <c r="M140" s="30"/>
      <c r="N140" s="30"/>
      <c r="O140" s="30"/>
      <c r="P140" s="30"/>
      <c r="Q140" s="30"/>
      <c r="R140" s="30"/>
    </row>
    <row r="141" ht="13.55" customHeight="1">
      <c r="A141" s="26"/>
      <c r="B141" s="26"/>
      <c r="C141" s="30"/>
      <c r="D141" s="30"/>
      <c r="E141" s="30"/>
      <c r="F141" s="30"/>
      <c r="G141" s="30"/>
      <c r="H141" s="30"/>
      <c r="I141" s="30"/>
      <c r="J141" s="30"/>
      <c r="K141" s="30"/>
      <c r="L141" s="30"/>
      <c r="M141" s="30"/>
      <c r="N141" s="30"/>
      <c r="O141" s="30"/>
      <c r="P141" s="30"/>
      <c r="Q141" s="30"/>
      <c r="R141" s="30"/>
    </row>
    <row r="142" ht="13.55" customHeight="1">
      <c r="A142" s="26"/>
      <c r="B142" s="26"/>
      <c r="C142" s="30"/>
      <c r="D142" s="30"/>
      <c r="E142" s="30"/>
      <c r="F142" s="30"/>
      <c r="G142" s="30"/>
      <c r="H142" s="30"/>
      <c r="I142" s="30"/>
      <c r="J142" s="30"/>
      <c r="K142" s="30"/>
      <c r="L142" s="30"/>
      <c r="M142" s="30"/>
      <c r="N142" s="30"/>
      <c r="O142" s="30"/>
      <c r="P142" s="30"/>
      <c r="Q142" s="30"/>
      <c r="R142" s="30"/>
    </row>
    <row r="143" ht="13.55" customHeight="1">
      <c r="A143" s="26"/>
      <c r="B143" s="26"/>
      <c r="C143" s="30"/>
      <c r="D143" s="30"/>
      <c r="E143" s="30"/>
      <c r="F143" s="30"/>
      <c r="G143" s="30"/>
      <c r="H143" s="30"/>
      <c r="I143" s="30"/>
      <c r="J143" s="30"/>
      <c r="K143" s="30"/>
      <c r="L143" s="30"/>
      <c r="M143" s="30"/>
      <c r="N143" s="30"/>
      <c r="O143" s="30"/>
      <c r="P143" s="30"/>
      <c r="Q143" s="30"/>
      <c r="R143" s="30"/>
    </row>
    <row r="144" ht="13.55" customHeight="1">
      <c r="A144" s="26"/>
      <c r="B144" s="26"/>
      <c r="C144" s="30"/>
      <c r="D144" s="30"/>
      <c r="E144" s="30"/>
      <c r="F144" s="30"/>
      <c r="G144" s="30"/>
      <c r="H144" s="30"/>
      <c r="I144" s="30"/>
      <c r="J144" s="30"/>
      <c r="K144" s="30"/>
      <c r="L144" s="30"/>
      <c r="M144" s="30"/>
      <c r="N144" s="30"/>
      <c r="O144" s="30"/>
      <c r="P144" s="30"/>
      <c r="Q144" s="30"/>
      <c r="R144" s="30"/>
    </row>
    <row r="145" ht="13.55" customHeight="1">
      <c r="A145" s="26"/>
      <c r="B145" s="26"/>
      <c r="C145" s="30"/>
      <c r="D145" s="30"/>
      <c r="E145" s="30"/>
      <c r="F145" s="30"/>
      <c r="G145" s="30"/>
      <c r="H145" s="30"/>
      <c r="I145" s="30"/>
      <c r="J145" s="30"/>
      <c r="K145" s="30"/>
      <c r="L145" s="30"/>
      <c r="M145" s="30"/>
      <c r="N145" s="30"/>
      <c r="O145" s="30"/>
      <c r="P145" s="30"/>
      <c r="Q145" s="30"/>
      <c r="R145" s="30"/>
    </row>
    <row r="146" ht="13.55" customHeight="1">
      <c r="A146" s="26"/>
      <c r="B146" s="26"/>
      <c r="C146" s="30"/>
      <c r="D146" s="30"/>
      <c r="E146" s="30"/>
      <c r="F146" s="30"/>
      <c r="G146" s="30"/>
      <c r="H146" s="30"/>
      <c r="I146" s="30"/>
      <c r="J146" s="30"/>
      <c r="K146" s="30"/>
      <c r="L146" s="30"/>
      <c r="M146" s="30"/>
      <c r="N146" s="30"/>
      <c r="O146" s="30"/>
      <c r="P146" s="30"/>
      <c r="Q146" s="30"/>
      <c r="R146" s="30"/>
    </row>
    <row r="147" ht="13.55" customHeight="1">
      <c r="A147" s="26"/>
      <c r="B147" s="26"/>
      <c r="C147" s="30"/>
      <c r="D147" s="30"/>
      <c r="E147" s="30"/>
      <c r="F147" s="30"/>
      <c r="G147" s="30"/>
      <c r="H147" s="30"/>
      <c r="I147" s="30"/>
      <c r="J147" s="30"/>
      <c r="K147" s="30"/>
      <c r="L147" s="30"/>
      <c r="M147" s="30"/>
      <c r="N147" s="30"/>
      <c r="O147" s="30"/>
      <c r="P147" s="30"/>
      <c r="Q147" s="30"/>
      <c r="R147" s="30"/>
    </row>
    <row r="148" ht="13.55" customHeight="1">
      <c r="A148" s="26"/>
      <c r="B148" s="26"/>
      <c r="C148" s="30"/>
      <c r="D148" s="30"/>
      <c r="E148" s="30"/>
      <c r="F148" s="30"/>
      <c r="G148" s="30"/>
      <c r="H148" s="30"/>
      <c r="I148" s="30"/>
      <c r="J148" s="30"/>
      <c r="K148" s="30"/>
      <c r="L148" s="30"/>
      <c r="M148" s="30"/>
      <c r="N148" s="30"/>
      <c r="O148" s="30"/>
      <c r="P148" s="30"/>
      <c r="Q148" s="30"/>
      <c r="R148" s="30"/>
    </row>
    <row r="149" ht="13.55" customHeight="1">
      <c r="A149" s="26"/>
      <c r="B149" s="26"/>
      <c r="C149" s="30"/>
      <c r="D149" s="30"/>
      <c r="E149" s="30"/>
      <c r="F149" s="30"/>
      <c r="G149" s="30"/>
      <c r="H149" s="30"/>
      <c r="I149" s="30"/>
      <c r="J149" s="30"/>
      <c r="K149" s="30"/>
      <c r="L149" s="30"/>
      <c r="M149" s="30"/>
      <c r="N149" s="30"/>
      <c r="O149" s="30"/>
      <c r="P149" s="30"/>
      <c r="Q149" s="30"/>
      <c r="R149" s="30"/>
    </row>
    <row r="150" ht="13.55" customHeight="1">
      <c r="A150" s="26"/>
      <c r="B150" s="26"/>
      <c r="C150" s="30"/>
      <c r="D150" s="30"/>
      <c r="E150" s="30"/>
      <c r="F150" s="30"/>
      <c r="G150" s="30"/>
      <c r="H150" s="30"/>
      <c r="I150" s="30"/>
      <c r="J150" s="30"/>
      <c r="K150" s="30"/>
      <c r="L150" s="30"/>
      <c r="M150" s="30"/>
      <c r="N150" s="30"/>
      <c r="O150" s="30"/>
      <c r="P150" s="30"/>
      <c r="Q150" s="30"/>
      <c r="R150" s="30"/>
    </row>
    <row r="151" ht="13.55" customHeight="1">
      <c r="A151" s="26"/>
      <c r="B151" s="26"/>
      <c r="C151" s="30"/>
      <c r="D151" s="30"/>
      <c r="E151" s="30"/>
      <c r="F151" s="30"/>
      <c r="G151" s="30"/>
      <c r="H151" s="30"/>
      <c r="I151" s="30"/>
      <c r="J151" s="30"/>
      <c r="K151" s="30"/>
      <c r="L151" s="30"/>
      <c r="M151" s="30"/>
      <c r="N151" s="30"/>
      <c r="O151" s="30"/>
      <c r="P151" s="30"/>
      <c r="Q151" s="30"/>
      <c r="R151" s="30"/>
    </row>
    <row r="152" ht="13.55" customHeight="1">
      <c r="A152" s="26"/>
      <c r="B152" s="26"/>
      <c r="C152" s="30"/>
      <c r="D152" s="30"/>
      <c r="E152" s="30"/>
      <c r="F152" s="30"/>
      <c r="G152" s="30"/>
      <c r="H152" s="30"/>
      <c r="I152" s="30"/>
      <c r="J152" s="30"/>
      <c r="K152" s="30"/>
      <c r="L152" s="30"/>
      <c r="M152" s="30"/>
      <c r="N152" s="30"/>
      <c r="O152" s="30"/>
      <c r="P152" s="30"/>
      <c r="Q152" s="30"/>
      <c r="R152" s="30"/>
    </row>
    <row r="153" ht="13.55" customHeight="1">
      <c r="A153" s="26"/>
      <c r="B153" s="26"/>
      <c r="C153" s="30"/>
      <c r="D153" s="30"/>
      <c r="E153" s="30"/>
      <c r="F153" s="30"/>
      <c r="G153" s="30"/>
      <c r="H153" s="30"/>
      <c r="I153" s="30"/>
      <c r="J153" s="30"/>
      <c r="K153" s="30"/>
      <c r="L153" s="30"/>
      <c r="M153" s="30"/>
      <c r="N153" s="30"/>
      <c r="O153" s="30"/>
      <c r="P153" s="30"/>
      <c r="Q153" s="30"/>
      <c r="R153" s="30"/>
    </row>
    <row r="154" ht="13.55" customHeight="1">
      <c r="A154" s="26"/>
      <c r="B154" s="26"/>
      <c r="C154" s="30"/>
      <c r="D154" s="30"/>
      <c r="E154" s="30"/>
      <c r="F154" s="30"/>
      <c r="G154" s="30"/>
      <c r="H154" s="30"/>
      <c r="I154" s="30"/>
      <c r="J154" s="30"/>
      <c r="K154" s="30"/>
      <c r="L154" s="30"/>
      <c r="M154" s="30"/>
      <c r="N154" s="30"/>
      <c r="O154" s="30"/>
      <c r="P154" s="30"/>
      <c r="Q154" s="30"/>
      <c r="R154" s="30"/>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R263"/>
  <sheetViews>
    <sheetView workbookViewId="0" showGridLines="0" defaultGridColor="1"/>
  </sheetViews>
  <sheetFormatPr defaultColWidth="8.83333" defaultRowHeight="15" customHeight="1" outlineLevelRow="0" outlineLevelCol="0"/>
  <cols>
    <col min="1" max="18" width="8.85156" style="43" customWidth="1"/>
    <col min="19" max="16384" width="8.85156" style="43" customWidth="1"/>
  </cols>
  <sheetData>
    <row r="1" ht="140.2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8">
        <v>1223</v>
      </c>
      <c r="B2" t="s" s="8">
        <v>1224</v>
      </c>
      <c r="C2" s="9">
        <v>90.6151324242329</v>
      </c>
      <c r="D2" s="9">
        <v>66.48463678609281</v>
      </c>
      <c r="E2" s="9">
        <v>83.01932513468179</v>
      </c>
      <c r="F2" s="9">
        <v>22.6412235635282</v>
      </c>
      <c r="G2" s="9">
        <v>26.9193866023238</v>
      </c>
      <c r="H2" s="9">
        <v>14.7934026188259</v>
      </c>
      <c r="I2" s="9">
        <v>20.654629388524</v>
      </c>
      <c r="J2" s="9">
        <v>23.3967232986553</v>
      </c>
      <c r="K2" s="9">
        <v>38.7211454520131</v>
      </c>
      <c r="L2" s="9">
        <v>35.1330048890121</v>
      </c>
      <c r="M2" s="9">
        <v>24.7307987521773</v>
      </c>
      <c r="N2" s="9">
        <v>24.6035362867905</v>
      </c>
      <c r="O2" s="9">
        <v>17.9918508217353</v>
      </c>
      <c r="P2" s="9">
        <v>24.2825081506039</v>
      </c>
      <c r="Q2" s="9">
        <v>12.7331530086199</v>
      </c>
      <c r="R2" s="9">
        <v>35.6311184431936</v>
      </c>
    </row>
    <row r="3" ht="15" customHeight="1">
      <c r="A3" t="s" s="10">
        <v>1225</v>
      </c>
      <c r="B3" t="s" s="10">
        <v>1226</v>
      </c>
      <c r="C3" s="11">
        <v>56.4153102346908</v>
      </c>
      <c r="D3" s="11">
        <v>42.7978414158551</v>
      </c>
      <c r="E3" s="11">
        <v>45.9198130584891</v>
      </c>
      <c r="F3" s="11">
        <v>-8.097673269711549</v>
      </c>
      <c r="G3" s="11">
        <v>8.27109413890086</v>
      </c>
      <c r="H3" s="11">
        <v>-6.82920150196545</v>
      </c>
      <c r="I3" s="11">
        <v>-0.9448050948239201</v>
      </c>
      <c r="J3" s="11">
        <v>-8.88633569165918</v>
      </c>
      <c r="K3" s="11">
        <v>4.8753089359834</v>
      </c>
      <c r="L3" s="11">
        <v>-6.3385440804433</v>
      </c>
      <c r="M3" s="11">
        <v>-15.1882251405602</v>
      </c>
      <c r="N3" s="11">
        <v>-7.925103290973</v>
      </c>
      <c r="O3" s="11">
        <v>-18.996241966937</v>
      </c>
      <c r="P3" s="11">
        <v>-16.3854884875195</v>
      </c>
      <c r="Q3" s="11">
        <v>-21.2884321751684</v>
      </c>
      <c r="R3" s="11">
        <v>11.8796387170789</v>
      </c>
    </row>
    <row r="4" ht="15" customHeight="1">
      <c r="A4" t="s" s="10">
        <v>1227</v>
      </c>
      <c r="B4" t="s" s="10">
        <v>1228</v>
      </c>
      <c r="C4" s="11">
        <v>47.8242347308918</v>
      </c>
      <c r="D4" s="11">
        <v>37.8630271779684</v>
      </c>
      <c r="E4" s="11">
        <v>39.3712815277244</v>
      </c>
      <c r="F4" s="11">
        <v>0.955451404236807</v>
      </c>
      <c r="G4" s="11">
        <v>14.3360457122925</v>
      </c>
      <c r="H4" s="11">
        <v>-2.02230948943344</v>
      </c>
      <c r="I4" s="11">
        <v>7.923547018196</v>
      </c>
      <c r="J4" s="11">
        <v>1.97340403145212</v>
      </c>
      <c r="K4" s="11">
        <v>28.0138794213037</v>
      </c>
      <c r="L4" s="11">
        <v>12.7241891560039</v>
      </c>
      <c r="M4" s="11">
        <v>-5.48485295059215</v>
      </c>
      <c r="N4" s="11">
        <v>-11.5704365841502</v>
      </c>
      <c r="O4" s="11">
        <v>-28.7449843400189</v>
      </c>
      <c r="P4" s="11">
        <v>-9.73940880827678</v>
      </c>
      <c r="Q4" s="11">
        <v>-21.2677955335778</v>
      </c>
      <c r="R4" s="11">
        <v>-5.12442977942088</v>
      </c>
    </row>
    <row r="5" ht="15" customHeight="1">
      <c r="A5" t="s" s="10">
        <v>1229</v>
      </c>
      <c r="B5" t="s" s="10">
        <v>1230</v>
      </c>
      <c r="C5" s="11">
        <v>46.0964806427619</v>
      </c>
      <c r="D5" s="11">
        <v>39.0217934796864</v>
      </c>
      <c r="E5" s="11">
        <v>47.1369005017889</v>
      </c>
      <c r="F5" s="11">
        <v>14.0608042498812</v>
      </c>
      <c r="G5" s="11">
        <v>25.7556318386722</v>
      </c>
      <c r="H5" s="11">
        <v>14.1832354872301</v>
      </c>
      <c r="I5" s="11">
        <v>22.8515327886726</v>
      </c>
      <c r="J5" s="11">
        <v>21.9860283677561</v>
      </c>
      <c r="K5" s="11">
        <v>37.5953203940543</v>
      </c>
      <c r="L5" s="11">
        <v>29.5745204187356</v>
      </c>
      <c r="M5" s="11">
        <v>18.6897898000708</v>
      </c>
      <c r="N5" s="11">
        <v>20.0796374971476</v>
      </c>
      <c r="O5" s="11">
        <v>9.7275116804721</v>
      </c>
      <c r="P5" s="11">
        <v>13.679206568925</v>
      </c>
      <c r="Q5" s="11">
        <v>3.86576367109617</v>
      </c>
      <c r="R5" s="11">
        <v>21.3228364933607</v>
      </c>
    </row>
    <row r="6" ht="15" customHeight="1">
      <c r="A6" t="s" s="10">
        <v>1231</v>
      </c>
      <c r="B6" t="s" s="10">
        <v>1232</v>
      </c>
      <c r="C6" s="11">
        <v>44.743536177381</v>
      </c>
      <c r="D6" s="11">
        <v>41.9984631546783</v>
      </c>
      <c r="E6" s="11">
        <v>50.0629248337221</v>
      </c>
      <c r="F6" s="11">
        <v>10.7990711086168</v>
      </c>
      <c r="G6" s="11">
        <v>19.3145461523898</v>
      </c>
      <c r="H6" s="11">
        <v>10.5075067976808</v>
      </c>
      <c r="I6" s="11">
        <v>17.2783560555374</v>
      </c>
      <c r="J6" s="11">
        <v>16.2939500234323</v>
      </c>
      <c r="K6" s="11">
        <v>27.8394511985628</v>
      </c>
      <c r="L6" s="11">
        <v>22.936806296703</v>
      </c>
      <c r="M6" s="11">
        <v>15.5873794180532</v>
      </c>
      <c r="N6" s="11">
        <v>10.7921420523798</v>
      </c>
      <c r="O6" s="11">
        <v>4.78634845709842</v>
      </c>
      <c r="P6" s="11">
        <v>5.98612176588942</v>
      </c>
      <c r="Q6" s="11">
        <v>1.89621196155401</v>
      </c>
      <c r="R6" s="11">
        <v>21.6113115500376</v>
      </c>
    </row>
    <row r="7" ht="15" customHeight="1">
      <c r="A7" t="s" s="10">
        <v>1233</v>
      </c>
      <c r="B7" t="s" s="10">
        <v>1234</v>
      </c>
      <c r="C7" s="11">
        <v>42.9527190096084</v>
      </c>
      <c r="D7" s="11">
        <v>38.3784889438253</v>
      </c>
      <c r="E7" s="11">
        <v>39.6853682984024</v>
      </c>
      <c r="F7" s="11">
        <v>12.0508494622644</v>
      </c>
      <c r="G7" s="11">
        <v>31.6858690328034</v>
      </c>
      <c r="H7" s="11">
        <v>20.8500208461679</v>
      </c>
      <c r="I7" s="11">
        <v>26.4938693136096</v>
      </c>
      <c r="J7" s="11">
        <v>18.5883188617882</v>
      </c>
      <c r="K7" s="11">
        <v>26.1905524400435</v>
      </c>
      <c r="L7" s="11">
        <v>18.2638612245029</v>
      </c>
      <c r="M7" s="11">
        <v>7.69771912630106</v>
      </c>
      <c r="N7" s="11">
        <v>7.89990143611286</v>
      </c>
      <c r="O7" s="11">
        <v>-2.4475106905767</v>
      </c>
      <c r="P7" s="11">
        <v>0.0483303928600964</v>
      </c>
      <c r="Q7" s="11">
        <v>-9.560371439462131</v>
      </c>
      <c r="R7" s="11">
        <v>2.66638100132237</v>
      </c>
    </row>
    <row r="8" ht="15" customHeight="1">
      <c r="A8" t="s" s="10">
        <v>1235</v>
      </c>
      <c r="B8" t="s" s="10">
        <v>1236</v>
      </c>
      <c r="C8" s="11">
        <v>41.8279552021807</v>
      </c>
      <c r="D8" s="11">
        <v>43.8627936555342</v>
      </c>
      <c r="E8" s="11">
        <v>47.361133824401</v>
      </c>
      <c r="F8" s="11">
        <v>26.9929243321314</v>
      </c>
      <c r="G8" s="11">
        <v>38.8458705098835</v>
      </c>
      <c r="H8" s="11">
        <v>32.9420551646924</v>
      </c>
      <c r="I8" s="11">
        <v>40.2143547290354</v>
      </c>
      <c r="J8" s="11">
        <v>35.0356672858583</v>
      </c>
      <c r="K8" s="11">
        <v>39.4805431831753</v>
      </c>
      <c r="L8" s="11">
        <v>34.8798031822937</v>
      </c>
      <c r="M8" s="11">
        <v>27.1209772800898</v>
      </c>
      <c r="N8" s="11">
        <v>23.3213564623795</v>
      </c>
      <c r="O8" s="11">
        <v>6.31987595166663</v>
      </c>
      <c r="P8" s="11">
        <v>5.75432772034943</v>
      </c>
      <c r="Q8" s="11">
        <v>1.32094272994165</v>
      </c>
      <c r="R8" s="11">
        <v>12.6818900506457</v>
      </c>
    </row>
    <row r="9" ht="15" customHeight="1">
      <c r="A9" t="s" s="10">
        <v>1237</v>
      </c>
      <c r="B9" t="s" s="10">
        <v>1238</v>
      </c>
      <c r="C9" s="11">
        <v>41.3625888108549</v>
      </c>
      <c r="D9" s="11">
        <v>36.6812595382804</v>
      </c>
      <c r="E9" s="11">
        <v>47.6110366355334</v>
      </c>
      <c r="F9" s="11">
        <v>27.0905032267019</v>
      </c>
      <c r="G9" s="11">
        <v>33.0263986839402</v>
      </c>
      <c r="H9" s="11">
        <v>23.3633478061376</v>
      </c>
      <c r="I9" s="11">
        <v>29.5408051371562</v>
      </c>
      <c r="J9" s="11">
        <v>23.351093586166</v>
      </c>
      <c r="K9" s="11">
        <v>28.9052474246148</v>
      </c>
      <c r="L9" s="11">
        <v>25.1252611539666</v>
      </c>
      <c r="M9" s="11">
        <v>21.3200680948314</v>
      </c>
      <c r="N9" s="11">
        <v>23.6095285949023</v>
      </c>
      <c r="O9" s="11">
        <v>18.6323026694503</v>
      </c>
      <c r="P9" s="11">
        <v>25.1847993394979</v>
      </c>
      <c r="Q9" s="11">
        <v>19.4995817868714</v>
      </c>
      <c r="R9" s="11">
        <v>31.3382320208434</v>
      </c>
    </row>
    <row r="10" ht="15" customHeight="1">
      <c r="A10" t="s" s="10">
        <v>1239</v>
      </c>
      <c r="B10" t="s" s="10">
        <v>1240</v>
      </c>
      <c r="C10" s="11">
        <v>40.6398396857137</v>
      </c>
      <c r="D10" s="11">
        <v>36.0348122016876</v>
      </c>
      <c r="E10" s="11">
        <v>38.3021227613191</v>
      </c>
      <c r="F10" s="11">
        <v>9.217473223461869</v>
      </c>
      <c r="G10" s="11">
        <v>22.2001017362341</v>
      </c>
      <c r="H10" s="11">
        <v>13.6176247591559</v>
      </c>
      <c r="I10" s="11">
        <v>18.527637890014</v>
      </c>
      <c r="J10" s="11">
        <v>14.9291263347315</v>
      </c>
      <c r="K10" s="11">
        <v>21.5764527975505</v>
      </c>
      <c r="L10" s="11">
        <v>13.1472952045034</v>
      </c>
      <c r="M10" s="11">
        <v>0.598011916419883</v>
      </c>
      <c r="N10" s="11">
        <v>-0.131450279066692</v>
      </c>
      <c r="O10" s="11">
        <v>-10.9281322824314</v>
      </c>
      <c r="P10" s="11">
        <v>-9.35508040620928</v>
      </c>
      <c r="Q10" s="11">
        <v>-15.6511390870161</v>
      </c>
      <c r="R10" s="11">
        <v>-2.61574840220617</v>
      </c>
    </row>
    <row r="11" ht="15" customHeight="1">
      <c r="A11" t="s" s="10">
        <v>1241</v>
      </c>
      <c r="B11" t="s" s="10">
        <v>1242</v>
      </c>
      <c r="C11" s="11">
        <v>38.6073928817294</v>
      </c>
      <c r="D11" s="11">
        <v>35.7219824616869</v>
      </c>
      <c r="E11" s="11">
        <v>43.4176291774407</v>
      </c>
      <c r="F11" s="11">
        <v>17.7558729942948</v>
      </c>
      <c r="G11" s="11">
        <v>32.9889794445031</v>
      </c>
      <c r="H11" s="11">
        <v>24.5903922994509</v>
      </c>
      <c r="I11" s="11">
        <v>29.2277728397433</v>
      </c>
      <c r="J11" s="11">
        <v>26.952218794071</v>
      </c>
      <c r="K11" s="11">
        <v>45.8496275295601</v>
      </c>
      <c r="L11" s="11">
        <v>41.5383591013211</v>
      </c>
      <c r="M11" s="11">
        <v>26.458429980317</v>
      </c>
      <c r="N11" s="11">
        <v>28.5345842997985</v>
      </c>
      <c r="O11" s="11">
        <v>17.3852606908929</v>
      </c>
      <c r="P11" s="11">
        <v>23.6044517656018</v>
      </c>
      <c r="Q11" s="11">
        <v>15.3389327594889</v>
      </c>
      <c r="R11" s="11">
        <v>29.7569840065257</v>
      </c>
    </row>
    <row r="12" ht="15" customHeight="1">
      <c r="A12" t="s" s="10">
        <v>1243</v>
      </c>
      <c r="B12" t="s" s="10">
        <v>1244</v>
      </c>
      <c r="C12" s="11">
        <v>37.5273714943224</v>
      </c>
      <c r="D12" s="11">
        <v>36.7509389173782</v>
      </c>
      <c r="E12" s="11">
        <v>45.3968691083055</v>
      </c>
      <c r="F12" s="11">
        <v>20.7636527817505</v>
      </c>
      <c r="G12" s="11">
        <v>31.2863437963609</v>
      </c>
      <c r="H12" s="11">
        <v>22.3543946534724</v>
      </c>
      <c r="I12" s="11">
        <v>26.3549046645571</v>
      </c>
      <c r="J12" s="11">
        <v>20.5757805959597</v>
      </c>
      <c r="K12" s="11">
        <v>29.1086364274618</v>
      </c>
      <c r="L12" s="11">
        <v>24.8231756256854</v>
      </c>
      <c r="M12" s="11">
        <v>16.1183932423084</v>
      </c>
      <c r="N12" s="11">
        <v>14.9136203952303</v>
      </c>
      <c r="O12" s="11">
        <v>6.50449214806117</v>
      </c>
      <c r="P12" s="11">
        <v>9.23428889409821</v>
      </c>
      <c r="Q12" s="11">
        <v>1.31288796420315</v>
      </c>
      <c r="R12" s="11">
        <v>14.5552785738454</v>
      </c>
    </row>
    <row r="13" ht="15" customHeight="1">
      <c r="A13" t="s" s="10">
        <v>1245</v>
      </c>
      <c r="B13" t="s" s="10">
        <v>1246</v>
      </c>
      <c r="C13" s="11">
        <v>37.3869528405516</v>
      </c>
      <c r="D13" s="11">
        <v>39.7391969420859</v>
      </c>
      <c r="E13" s="11">
        <v>48.9975132264975</v>
      </c>
      <c r="F13" s="11">
        <v>18.807302486682</v>
      </c>
      <c r="G13" s="11">
        <v>34.677507414813</v>
      </c>
      <c r="H13" s="11">
        <v>25.3062790096146</v>
      </c>
      <c r="I13" s="11">
        <v>28.7065362571614</v>
      </c>
      <c r="J13" s="11">
        <v>20.006494418772</v>
      </c>
      <c r="K13" s="11">
        <v>35.1392143037885</v>
      </c>
      <c r="L13" s="11">
        <v>20.146189905155</v>
      </c>
      <c r="M13" s="11">
        <v>1.56182573854982</v>
      </c>
      <c r="N13" s="11">
        <v>2.74477218228799</v>
      </c>
      <c r="O13" s="11">
        <v>-12.2058260137183</v>
      </c>
      <c r="P13" s="11">
        <v>-12.3537533586605</v>
      </c>
      <c r="Q13" s="11">
        <v>-24.755394770299</v>
      </c>
      <c r="R13" s="11">
        <v>-13.9179838350673</v>
      </c>
    </row>
    <row r="14" ht="15" customHeight="1">
      <c r="A14" t="s" s="10">
        <v>1247</v>
      </c>
      <c r="B14" t="s" s="10">
        <v>1248</v>
      </c>
      <c r="C14" s="11">
        <v>36.9482468351404</v>
      </c>
      <c r="D14" s="11">
        <v>32.9789971643052</v>
      </c>
      <c r="E14" s="11">
        <v>35.9334700041167</v>
      </c>
      <c r="F14" s="11">
        <v>12.9285416595751</v>
      </c>
      <c r="G14" s="11">
        <v>16.5020063563598</v>
      </c>
      <c r="H14" s="11">
        <v>7.06725003543573</v>
      </c>
      <c r="I14" s="11">
        <v>9.16775239747027</v>
      </c>
      <c r="J14" s="11">
        <v>3.919130222098</v>
      </c>
      <c r="K14" s="11">
        <v>8.815076131302011</v>
      </c>
      <c r="L14" s="11">
        <v>5.70476883434408</v>
      </c>
      <c r="M14" s="11">
        <v>-0.713058992810112</v>
      </c>
      <c r="N14" s="11">
        <v>-2.84506663113119</v>
      </c>
      <c r="O14" s="11">
        <v>-8.37077276174398</v>
      </c>
      <c r="P14" s="11">
        <v>-4.60527046735286</v>
      </c>
      <c r="Q14" s="11">
        <v>-10.4022776287408</v>
      </c>
      <c r="R14" s="11">
        <v>1.942686547537</v>
      </c>
    </row>
    <row r="15" ht="15" customHeight="1">
      <c r="A15" t="s" s="10">
        <v>1249</v>
      </c>
      <c r="B15" t="s" s="10">
        <v>1250</v>
      </c>
      <c r="C15" s="11">
        <v>35.7864445038579</v>
      </c>
      <c r="D15" s="11">
        <v>32.2634629470285</v>
      </c>
      <c r="E15" s="11">
        <v>36.4242551098272</v>
      </c>
      <c r="F15" s="11">
        <v>30.1801841528904</v>
      </c>
      <c r="G15" s="11">
        <v>31.318751328451</v>
      </c>
      <c r="H15" s="11">
        <v>24.2395840281879</v>
      </c>
      <c r="I15" s="11">
        <v>29.7980955259345</v>
      </c>
      <c r="J15" s="11">
        <v>29.5666242269439</v>
      </c>
      <c r="K15" s="11">
        <v>36.5775710294735</v>
      </c>
      <c r="L15" s="11">
        <v>33.5887939469314</v>
      </c>
      <c r="M15" s="11">
        <v>24.5739961100528</v>
      </c>
      <c r="N15" s="11">
        <v>22.128151714917</v>
      </c>
      <c r="O15" s="11">
        <v>11.7935665644598</v>
      </c>
      <c r="P15" s="11">
        <v>17.4338870471225</v>
      </c>
      <c r="Q15" s="11">
        <v>8.937425495911921</v>
      </c>
      <c r="R15" s="11">
        <v>7.95628557041819</v>
      </c>
    </row>
    <row r="16" ht="15" customHeight="1">
      <c r="A16" t="s" s="10">
        <v>1251</v>
      </c>
      <c r="B16" t="s" s="10">
        <v>1252</v>
      </c>
      <c r="C16" s="11">
        <v>35.7790525108229</v>
      </c>
      <c r="D16" s="11">
        <v>30.6243807617256</v>
      </c>
      <c r="E16" s="11">
        <v>35.5001756855309</v>
      </c>
      <c r="F16" s="11">
        <v>21.8647884836579</v>
      </c>
      <c r="G16" s="11">
        <v>26.0923889344054</v>
      </c>
      <c r="H16" s="11">
        <v>18.602582063711</v>
      </c>
      <c r="I16" s="11">
        <v>23.3633930542834</v>
      </c>
      <c r="J16" s="11">
        <v>25.986691555621</v>
      </c>
      <c r="K16" s="11">
        <v>36.6276224985476</v>
      </c>
      <c r="L16" s="11">
        <v>32.6505672565855</v>
      </c>
      <c r="M16" s="11">
        <v>23.6804097960489</v>
      </c>
      <c r="N16" s="11">
        <v>22.0269627434565</v>
      </c>
      <c r="O16" s="11">
        <v>13.6953434209115</v>
      </c>
      <c r="P16" s="11">
        <v>16.5402720035359</v>
      </c>
      <c r="Q16" s="11">
        <v>7.13418266622432</v>
      </c>
      <c r="R16" s="11">
        <v>13.032919978611</v>
      </c>
    </row>
    <row r="17" ht="15" customHeight="1">
      <c r="A17" t="s" s="10">
        <v>1253</v>
      </c>
      <c r="B17" t="s" s="10">
        <v>1254</v>
      </c>
      <c r="C17" s="11">
        <v>35.2312236852693</v>
      </c>
      <c r="D17" s="11">
        <v>30.3536015162906</v>
      </c>
      <c r="E17" s="11">
        <v>33.873155669646</v>
      </c>
      <c r="F17" s="11">
        <v>12.4971785236218</v>
      </c>
      <c r="G17" s="11">
        <v>25.7513404029189</v>
      </c>
      <c r="H17" s="11">
        <v>17.743656173351</v>
      </c>
      <c r="I17" s="11">
        <v>25.1189207353427</v>
      </c>
      <c r="J17" s="11">
        <v>17.2163824405969</v>
      </c>
      <c r="K17" s="11">
        <v>25.7125353805296</v>
      </c>
      <c r="L17" s="11">
        <v>20.0713237424992</v>
      </c>
      <c r="M17" s="11">
        <v>11.6647033700104</v>
      </c>
      <c r="N17" s="11">
        <v>11.0977461048779</v>
      </c>
      <c r="O17" s="11">
        <v>5.04361561078164</v>
      </c>
      <c r="P17" s="11">
        <v>6.52161219423377</v>
      </c>
      <c r="Q17" s="11">
        <v>1.59800221322717</v>
      </c>
      <c r="R17" s="11">
        <v>12.5489365462884</v>
      </c>
    </row>
    <row r="18" ht="15" customHeight="1">
      <c r="A18" t="s" s="10">
        <v>1255</v>
      </c>
      <c r="B18" t="s" s="10">
        <v>1256</v>
      </c>
      <c r="C18" s="11">
        <v>34.1680158490343</v>
      </c>
      <c r="D18" s="11">
        <v>33.2476458472662</v>
      </c>
      <c r="E18" s="11">
        <v>42.2377220656637</v>
      </c>
      <c r="F18" s="11">
        <v>7.52262707150655</v>
      </c>
      <c r="G18" s="11">
        <v>19.4646946645714</v>
      </c>
      <c r="H18" s="11">
        <v>11.5900888476456</v>
      </c>
      <c r="I18" s="11">
        <v>20.2978383087806</v>
      </c>
      <c r="J18" s="11">
        <v>20.0677889336819</v>
      </c>
      <c r="K18" s="11">
        <v>33.5858120841135</v>
      </c>
      <c r="L18" s="11">
        <v>26.6419893799186</v>
      </c>
      <c r="M18" s="11">
        <v>16.949814709807</v>
      </c>
      <c r="N18" s="11">
        <v>18.2009740554481</v>
      </c>
      <c r="O18" s="11">
        <v>8.900440979407961</v>
      </c>
      <c r="P18" s="11">
        <v>10.717320576679</v>
      </c>
      <c r="Q18" s="11">
        <v>-1.01579765033943</v>
      </c>
      <c r="R18" s="11">
        <v>18.2739446308689</v>
      </c>
    </row>
    <row r="19" ht="15" customHeight="1">
      <c r="A19" t="s" s="10">
        <v>1257</v>
      </c>
      <c r="B19" t="s" s="10">
        <v>1258</v>
      </c>
      <c r="C19" s="11">
        <v>33.3735316926395</v>
      </c>
      <c r="D19" s="11">
        <v>24.5597918139252</v>
      </c>
      <c r="E19" s="11">
        <v>30.6080122864833</v>
      </c>
      <c r="F19" s="11">
        <v>8.06012187106513</v>
      </c>
      <c r="G19" s="11">
        <v>20.0441512212855</v>
      </c>
      <c r="H19" s="11">
        <v>14.7326847470847</v>
      </c>
      <c r="I19" s="11">
        <v>22.2825498962635</v>
      </c>
      <c r="J19" s="11">
        <v>16.6840999753405</v>
      </c>
      <c r="K19" s="11">
        <v>24.9022028581409</v>
      </c>
      <c r="L19" s="11">
        <v>17.2751855744246</v>
      </c>
      <c r="M19" s="11">
        <v>13.8733142789189</v>
      </c>
      <c r="N19" s="11">
        <v>14.9058056075056</v>
      </c>
      <c r="O19" s="11">
        <v>7.52529978822243</v>
      </c>
      <c r="P19" s="11">
        <v>11.282297150925</v>
      </c>
      <c r="Q19" s="11">
        <v>3.64902842049437</v>
      </c>
      <c r="R19" s="11">
        <v>16.870222276905</v>
      </c>
    </row>
    <row r="20" ht="15" customHeight="1">
      <c r="A20" t="s" s="10">
        <v>1259</v>
      </c>
      <c r="B20" t="s" s="10">
        <v>1260</v>
      </c>
      <c r="C20" s="11">
        <v>33.324185900031</v>
      </c>
      <c r="D20" s="11">
        <v>28.8788942099854</v>
      </c>
      <c r="E20" s="11">
        <v>32.0712946492798</v>
      </c>
      <c r="F20" s="11">
        <v>11.5253251384902</v>
      </c>
      <c r="G20" s="11">
        <v>14.3138103513437</v>
      </c>
      <c r="H20" s="11">
        <v>6.45403466661192</v>
      </c>
      <c r="I20" s="11">
        <v>6.96417431767602</v>
      </c>
      <c r="J20" s="11">
        <v>3.07761922587246</v>
      </c>
      <c r="K20" s="11">
        <v>9.700989350656769</v>
      </c>
      <c r="L20" s="11">
        <v>6.26000666133442</v>
      </c>
      <c r="M20" s="11">
        <v>0.890385678421168</v>
      </c>
      <c r="N20" s="11">
        <v>-0.0352317349380571</v>
      </c>
      <c r="O20" s="11">
        <v>-5.10570980657458</v>
      </c>
      <c r="P20" s="11">
        <v>-1.3948006568364</v>
      </c>
      <c r="Q20" s="11">
        <v>-6.46663589931264</v>
      </c>
      <c r="R20" s="11">
        <v>5.23902979148698</v>
      </c>
    </row>
    <row r="21" ht="15" customHeight="1">
      <c r="A21" t="s" s="10">
        <v>1261</v>
      </c>
      <c r="B21" t="s" s="10">
        <v>1262</v>
      </c>
      <c r="C21" s="11">
        <v>33.012624521639</v>
      </c>
      <c r="D21" s="11">
        <v>27.4679818498899</v>
      </c>
      <c r="E21" s="11">
        <v>32.0183000143235</v>
      </c>
      <c r="F21" s="11">
        <v>6.30294732830539</v>
      </c>
      <c r="G21" s="11">
        <v>22.5141033170754</v>
      </c>
      <c r="H21" s="11">
        <v>13.8768849674645</v>
      </c>
      <c r="I21" s="11">
        <v>19.8019199944734</v>
      </c>
      <c r="J21" s="11">
        <v>12.8193697095285</v>
      </c>
      <c r="K21" s="11">
        <v>20.1873039683061</v>
      </c>
      <c r="L21" s="11">
        <v>9.504314666652631</v>
      </c>
      <c r="M21" s="11">
        <v>2.28724651081642</v>
      </c>
      <c r="N21" s="11">
        <v>5.29300143929017</v>
      </c>
      <c r="O21" s="11">
        <v>-4.48685613485821</v>
      </c>
      <c r="P21" s="11">
        <v>-1.17268932978465</v>
      </c>
      <c r="Q21" s="11">
        <v>-7.83645285148238</v>
      </c>
      <c r="R21" s="11">
        <v>5.82756154850979</v>
      </c>
    </row>
    <row r="22" ht="15" customHeight="1">
      <c r="A22" t="s" s="10">
        <v>1263</v>
      </c>
      <c r="B22" t="s" s="10">
        <v>1264</v>
      </c>
      <c r="C22" s="11">
        <v>32.8988188112766</v>
      </c>
      <c r="D22" s="11">
        <v>31.4868492823016</v>
      </c>
      <c r="E22" s="11">
        <v>38.1980652180511</v>
      </c>
      <c r="F22" s="11">
        <v>14.6371942963344</v>
      </c>
      <c r="G22" s="11">
        <v>23.7675044532842</v>
      </c>
      <c r="H22" s="11">
        <v>16.2913881813227</v>
      </c>
      <c r="I22" s="11">
        <v>26.1602673245592</v>
      </c>
      <c r="J22" s="11">
        <v>20.1204845148907</v>
      </c>
      <c r="K22" s="11">
        <v>27.8985558726448</v>
      </c>
      <c r="L22" s="11">
        <v>24.3563784790303</v>
      </c>
      <c r="M22" s="11">
        <v>13.901013426118</v>
      </c>
      <c r="N22" s="11">
        <v>12.1157137944713</v>
      </c>
      <c r="O22" s="11">
        <v>2.35736876357531</v>
      </c>
      <c r="P22" s="11">
        <v>3.12563364295291</v>
      </c>
      <c r="Q22" s="11">
        <v>-6.83684283941989</v>
      </c>
      <c r="R22" s="11">
        <v>5.28505886906778</v>
      </c>
    </row>
    <row r="23" ht="15" customHeight="1">
      <c r="A23" t="s" s="10">
        <v>1265</v>
      </c>
      <c r="B23" t="s" s="10">
        <v>1266</v>
      </c>
      <c r="C23" s="11">
        <v>32.8159598043932</v>
      </c>
      <c r="D23" s="11">
        <v>34.2974072771957</v>
      </c>
      <c r="E23" s="11">
        <v>40.9152049421898</v>
      </c>
      <c r="F23" s="11">
        <v>11.1841463919773</v>
      </c>
      <c r="G23" s="11">
        <v>20.4697981869404</v>
      </c>
      <c r="H23" s="11">
        <v>11.0144939889228</v>
      </c>
      <c r="I23" s="11">
        <v>20.2531030314498</v>
      </c>
      <c r="J23" s="11">
        <v>13.3881519451644</v>
      </c>
      <c r="K23" s="11">
        <v>25.4568085811513</v>
      </c>
      <c r="L23" s="11">
        <v>16.2774858876814</v>
      </c>
      <c r="M23" s="11">
        <v>-1.50559007022232</v>
      </c>
      <c r="N23" s="11">
        <v>-1.42038441606215</v>
      </c>
      <c r="O23" s="11">
        <v>-16.0013968686023</v>
      </c>
      <c r="P23" s="11">
        <v>-15.4558532588353</v>
      </c>
      <c r="Q23" s="11">
        <v>-23.4652647017652</v>
      </c>
      <c r="R23" s="11">
        <v>-5.4942512671068</v>
      </c>
    </row>
    <row r="24" ht="15" customHeight="1">
      <c r="A24" t="s" s="10">
        <v>1267</v>
      </c>
      <c r="B24" t="s" s="10">
        <v>1268</v>
      </c>
      <c r="C24" s="11">
        <v>32.4131401521809</v>
      </c>
      <c r="D24" s="11">
        <v>26.8004353898897</v>
      </c>
      <c r="E24" s="11">
        <v>27.0389618466013</v>
      </c>
      <c r="F24" s="11">
        <v>2.85596501978294</v>
      </c>
      <c r="G24" s="11">
        <v>17.9593722749703</v>
      </c>
      <c r="H24" s="11">
        <v>9.872942411201709</v>
      </c>
      <c r="I24" s="11">
        <v>18.2137691751222</v>
      </c>
      <c r="J24" s="11">
        <v>13.786168863804</v>
      </c>
      <c r="K24" s="11">
        <v>27.8011461984032</v>
      </c>
      <c r="L24" s="11">
        <v>18.3485500737094</v>
      </c>
      <c r="M24" s="11">
        <v>7.08019245503293</v>
      </c>
      <c r="N24" s="11">
        <v>5.94221028770372</v>
      </c>
      <c r="O24" s="11">
        <v>-4.42012805532859</v>
      </c>
      <c r="P24" s="11">
        <v>-2.40024474794844</v>
      </c>
      <c r="Q24" s="11">
        <v>-8.2343018374654</v>
      </c>
      <c r="R24" s="11">
        <v>6.72508777114298</v>
      </c>
    </row>
    <row r="25" ht="15" customHeight="1">
      <c r="A25" t="s" s="10">
        <v>1269</v>
      </c>
      <c r="B25" t="s" s="10">
        <v>1270</v>
      </c>
      <c r="C25" s="11">
        <v>32.2228226104619</v>
      </c>
      <c r="D25" s="11">
        <v>29.0833022150012</v>
      </c>
      <c r="E25" s="11">
        <v>36.5047619321644</v>
      </c>
      <c r="F25" s="11">
        <v>12.3066622474677</v>
      </c>
      <c r="G25" s="11">
        <v>21.5909356888023</v>
      </c>
      <c r="H25" s="11">
        <v>13.1550829751435</v>
      </c>
      <c r="I25" s="11">
        <v>20.724765289985</v>
      </c>
      <c r="J25" s="11">
        <v>17.4693321837812</v>
      </c>
      <c r="K25" s="11">
        <v>27.4611580826744</v>
      </c>
      <c r="L25" s="11">
        <v>23.2578116486986</v>
      </c>
      <c r="M25" s="11">
        <v>13.2624075493857</v>
      </c>
      <c r="N25" s="11">
        <v>12.5005480216835</v>
      </c>
      <c r="O25" s="11">
        <v>2.61707857940334</v>
      </c>
      <c r="P25" s="11">
        <v>3.05646322323829</v>
      </c>
      <c r="Q25" s="11">
        <v>-3.50762407576636</v>
      </c>
      <c r="R25" s="11">
        <v>10.0344268311013</v>
      </c>
    </row>
    <row r="26" ht="15" customHeight="1">
      <c r="A26" t="s" s="10">
        <v>1271</v>
      </c>
      <c r="B26" t="s" s="10">
        <v>1272</v>
      </c>
      <c r="C26" s="11">
        <v>31.9454459859096</v>
      </c>
      <c r="D26" s="11">
        <v>33.617448142847</v>
      </c>
      <c r="E26" s="11">
        <v>41.9506059732504</v>
      </c>
      <c r="F26" s="11">
        <v>13.4235930921599</v>
      </c>
      <c r="G26" s="11">
        <v>26.2777861015336</v>
      </c>
      <c r="H26" s="11">
        <v>17.4814759027109</v>
      </c>
      <c r="I26" s="11">
        <v>19.5223265519314</v>
      </c>
      <c r="J26" s="11">
        <v>17.7982729179588</v>
      </c>
      <c r="K26" s="11">
        <v>27.9672730694371</v>
      </c>
      <c r="L26" s="11">
        <v>16.5681209659353</v>
      </c>
      <c r="M26" s="11">
        <v>2.88367486122372</v>
      </c>
      <c r="N26" s="11">
        <v>3.03970096198045</v>
      </c>
      <c r="O26" s="11">
        <v>-5.5671103545076</v>
      </c>
      <c r="P26" s="11">
        <v>-4.75029203438587</v>
      </c>
      <c r="Q26" s="11">
        <v>-12.8941614757446</v>
      </c>
      <c r="R26" s="11">
        <v>0.207834887553804</v>
      </c>
    </row>
    <row r="27" ht="15" customHeight="1">
      <c r="A27" t="s" s="10">
        <v>1273</v>
      </c>
      <c r="B27" t="s" s="10">
        <v>1274</v>
      </c>
      <c r="C27" s="11">
        <v>31.4184128687121</v>
      </c>
      <c r="D27" s="11">
        <v>27.5157676186456</v>
      </c>
      <c r="E27" s="11">
        <v>34.1323780035089</v>
      </c>
      <c r="F27" s="11">
        <v>12.0811671686058</v>
      </c>
      <c r="G27" s="11">
        <v>21.0524022906269</v>
      </c>
      <c r="H27" s="11">
        <v>13.9156377289824</v>
      </c>
      <c r="I27" s="11">
        <v>21.110278616745</v>
      </c>
      <c r="J27" s="11">
        <v>16.2346673509397</v>
      </c>
      <c r="K27" s="11">
        <v>26.486794465771</v>
      </c>
      <c r="L27" s="11">
        <v>20.5359814870837</v>
      </c>
      <c r="M27" s="11">
        <v>10.4946913117792</v>
      </c>
      <c r="N27" s="11">
        <v>11.2333678644174</v>
      </c>
      <c r="O27" s="11">
        <v>1.09653504150293</v>
      </c>
      <c r="P27" s="11">
        <v>2.81271942030963</v>
      </c>
      <c r="Q27" s="11">
        <v>-4.86891610500635</v>
      </c>
      <c r="R27" s="11">
        <v>6.93513730866995</v>
      </c>
    </row>
    <row r="28" ht="15" customHeight="1">
      <c r="A28" t="s" s="10">
        <v>1275</v>
      </c>
      <c r="B28" t="s" s="10">
        <v>1276</v>
      </c>
      <c r="C28" s="11">
        <v>30.9427278195267</v>
      </c>
      <c r="D28" s="11">
        <v>25.5493552638331</v>
      </c>
      <c r="E28" s="11">
        <v>28.7420473200424</v>
      </c>
      <c r="F28" s="11">
        <v>5.50803006987275</v>
      </c>
      <c r="G28" s="11">
        <v>18.3423159171976</v>
      </c>
      <c r="H28" s="11">
        <v>13.2291392884287</v>
      </c>
      <c r="I28" s="11">
        <v>20.5158389792083</v>
      </c>
      <c r="J28" s="11">
        <v>18.5797469400502</v>
      </c>
      <c r="K28" s="11">
        <v>30.4523678466183</v>
      </c>
      <c r="L28" s="11">
        <v>23.2053937139612</v>
      </c>
      <c r="M28" s="11">
        <v>16.2192617881871</v>
      </c>
      <c r="N28" s="11">
        <v>17.7525055392931</v>
      </c>
      <c r="O28" s="11">
        <v>10.0551764802894</v>
      </c>
      <c r="P28" s="11">
        <v>14.5484223872703</v>
      </c>
      <c r="Q28" s="11">
        <v>3.32883268033493</v>
      </c>
      <c r="R28" s="11">
        <v>20.4046506102676</v>
      </c>
    </row>
    <row r="29" ht="15" customHeight="1">
      <c r="A29" t="s" s="10">
        <v>1277</v>
      </c>
      <c r="B29" t="s" s="10">
        <v>1278</v>
      </c>
      <c r="C29" s="11">
        <v>30.8342271349728</v>
      </c>
      <c r="D29" s="11">
        <v>22.4993682649719</v>
      </c>
      <c r="E29" s="11">
        <v>25.9197791946359</v>
      </c>
      <c r="F29" s="11">
        <v>5.17272156179747</v>
      </c>
      <c r="G29" s="11">
        <v>19.2228276597975</v>
      </c>
      <c r="H29" s="11">
        <v>11.4705996645386</v>
      </c>
      <c r="I29" s="11">
        <v>18.1663627419544</v>
      </c>
      <c r="J29" s="11">
        <v>12.3718264793927</v>
      </c>
      <c r="K29" s="11">
        <v>19.3863744651194</v>
      </c>
      <c r="L29" s="11">
        <v>10.9494908505033</v>
      </c>
      <c r="M29" s="11">
        <v>7.44724758546891</v>
      </c>
      <c r="N29" s="11">
        <v>9.056339697353019</v>
      </c>
      <c r="O29" s="11">
        <v>3.5131220093134</v>
      </c>
      <c r="P29" s="11">
        <v>7.04519973408007</v>
      </c>
      <c r="Q29" s="11">
        <v>1.9097114160185</v>
      </c>
      <c r="R29" s="11">
        <v>16.3204537180465</v>
      </c>
    </row>
    <row r="30" ht="15" customHeight="1">
      <c r="A30" t="s" s="10">
        <v>1279</v>
      </c>
      <c r="B30" t="s" s="10">
        <v>1280</v>
      </c>
      <c r="C30" s="11">
        <v>30.670194179652</v>
      </c>
      <c r="D30" s="11">
        <v>26.3852549676784</v>
      </c>
      <c r="E30" s="11">
        <v>33.207132153083</v>
      </c>
      <c r="F30" s="11">
        <v>3.6319584537327</v>
      </c>
      <c r="G30" s="11">
        <v>15.2654573764895</v>
      </c>
      <c r="H30" s="11">
        <v>5.9583173125918</v>
      </c>
      <c r="I30" s="11">
        <v>11.5766606000744</v>
      </c>
      <c r="J30" s="11">
        <v>6.17308630501212</v>
      </c>
      <c r="K30" s="11">
        <v>14.2729932405006</v>
      </c>
      <c r="L30" s="11">
        <v>8.969340207066811</v>
      </c>
      <c r="M30" s="11">
        <v>-2.9392395938825</v>
      </c>
      <c r="N30" s="11">
        <v>-1.30954593029489</v>
      </c>
      <c r="O30" s="11">
        <v>-10.8305489506131</v>
      </c>
      <c r="P30" s="11">
        <v>-9.09763800641149</v>
      </c>
      <c r="Q30" s="11">
        <v>-16.020683323327</v>
      </c>
      <c r="R30" s="11">
        <v>-0.154783479233733</v>
      </c>
    </row>
    <row r="31" ht="15" customHeight="1">
      <c r="A31" t="s" s="10">
        <v>1281</v>
      </c>
      <c r="B31" t="s" s="10">
        <v>1282</v>
      </c>
      <c r="C31" s="11">
        <v>30.5414606944044</v>
      </c>
      <c r="D31" s="11">
        <v>29.7581426525302</v>
      </c>
      <c r="E31" s="11">
        <v>36.3399718637774</v>
      </c>
      <c r="F31" s="11">
        <v>12.5012878519954</v>
      </c>
      <c r="G31" s="11">
        <v>22.636798369343</v>
      </c>
      <c r="H31" s="11">
        <v>16.9726007354721</v>
      </c>
      <c r="I31" s="11">
        <v>20.5513485705433</v>
      </c>
      <c r="J31" s="11">
        <v>17.3269934194632</v>
      </c>
      <c r="K31" s="11">
        <v>26.3332703524253</v>
      </c>
      <c r="L31" s="11">
        <v>20.4547458900416</v>
      </c>
      <c r="M31" s="11">
        <v>8.518411796559411</v>
      </c>
      <c r="N31" s="11">
        <v>10.5878494035909</v>
      </c>
      <c r="O31" s="11">
        <v>-1.00328028827219</v>
      </c>
      <c r="P31" s="11">
        <v>-0.321211120578335</v>
      </c>
      <c r="Q31" s="11">
        <v>-6.72450337730999</v>
      </c>
      <c r="R31" s="11">
        <v>4.50855128944618</v>
      </c>
    </row>
    <row r="32" ht="15" customHeight="1">
      <c r="A32" t="s" s="10">
        <v>1283</v>
      </c>
      <c r="B32" t="s" s="10">
        <v>1284</v>
      </c>
      <c r="C32" s="11">
        <v>30.5412104869981</v>
      </c>
      <c r="D32" s="11">
        <v>28.8026130836455</v>
      </c>
      <c r="E32" s="11">
        <v>32.1278698357352</v>
      </c>
      <c r="F32" s="11">
        <v>11.9372153560867</v>
      </c>
      <c r="G32" s="11">
        <v>24.1298001881238</v>
      </c>
      <c r="H32" s="11">
        <v>18.4856762391113</v>
      </c>
      <c r="I32" s="11">
        <v>25.9899413915492</v>
      </c>
      <c r="J32" s="11">
        <v>21.3266634619967</v>
      </c>
      <c r="K32" s="11">
        <v>31.7096867991191</v>
      </c>
      <c r="L32" s="11">
        <v>24.6872947426234</v>
      </c>
      <c r="M32" s="11">
        <v>8.36409620011478</v>
      </c>
      <c r="N32" s="11">
        <v>7.70346419547341</v>
      </c>
      <c r="O32" s="11">
        <v>-2.17120708666956</v>
      </c>
      <c r="P32" s="11">
        <v>-1.08443896281535</v>
      </c>
      <c r="Q32" s="11">
        <v>-7.62331498638342</v>
      </c>
      <c r="R32" s="11">
        <v>1.30962483409836</v>
      </c>
    </row>
    <row r="33" ht="15" customHeight="1">
      <c r="A33" t="s" s="10">
        <v>1285</v>
      </c>
      <c r="B33" t="s" s="10">
        <v>1286</v>
      </c>
      <c r="C33" s="11">
        <v>30.4216089482411</v>
      </c>
      <c r="D33" s="11">
        <v>27.207761532491</v>
      </c>
      <c r="E33" s="11">
        <v>33.6841184408373</v>
      </c>
      <c r="F33" s="11">
        <v>10.3449319504168</v>
      </c>
      <c r="G33" s="11">
        <v>21.6094138658331</v>
      </c>
      <c r="H33" s="11">
        <v>15.9315693193477</v>
      </c>
      <c r="I33" s="11">
        <v>22.7202599181979</v>
      </c>
      <c r="J33" s="11">
        <v>15.8556859049094</v>
      </c>
      <c r="K33" s="11">
        <v>24.3321950278147</v>
      </c>
      <c r="L33" s="11">
        <v>18.3642365735202</v>
      </c>
      <c r="M33" s="11">
        <v>12.7890071423071</v>
      </c>
      <c r="N33" s="11">
        <v>14.5889586621475</v>
      </c>
      <c r="O33" s="11">
        <v>6.2729385657927</v>
      </c>
      <c r="P33" s="11">
        <v>9.49628457894458</v>
      </c>
      <c r="Q33" s="11">
        <v>2.71474037844561</v>
      </c>
      <c r="R33" s="11">
        <v>18.5407199275233</v>
      </c>
    </row>
    <row r="34" ht="15" customHeight="1">
      <c r="A34" t="s" s="10">
        <v>1287</v>
      </c>
      <c r="B34" t="s" s="10">
        <v>1288</v>
      </c>
      <c r="C34" s="11">
        <v>30.3524573671403</v>
      </c>
      <c r="D34" s="11">
        <v>29.0812485832951</v>
      </c>
      <c r="E34" s="11">
        <v>34.9234219737823</v>
      </c>
      <c r="F34" s="11">
        <v>13.4390780775654</v>
      </c>
      <c r="G34" s="11">
        <v>22.4176748444651</v>
      </c>
      <c r="H34" s="11">
        <v>13.9376359773359</v>
      </c>
      <c r="I34" s="11">
        <v>20.2354273073156</v>
      </c>
      <c r="J34" s="11">
        <v>17.4839408780391</v>
      </c>
      <c r="K34" s="11">
        <v>26.0628959684592</v>
      </c>
      <c r="L34" s="11">
        <v>19.8522473691367</v>
      </c>
      <c r="M34" s="11">
        <v>10.1271534059693</v>
      </c>
      <c r="N34" s="11">
        <v>10.9383905823037</v>
      </c>
      <c r="O34" s="11">
        <v>3.28646269476771</v>
      </c>
      <c r="P34" s="11">
        <v>4.23790752996629</v>
      </c>
      <c r="Q34" s="11">
        <v>-3.32585855289226</v>
      </c>
      <c r="R34" s="11">
        <v>9.12649240069647</v>
      </c>
    </row>
    <row r="35" ht="15" customHeight="1">
      <c r="A35" t="s" s="10">
        <v>1289</v>
      </c>
      <c r="B35" t="s" s="10">
        <v>1290</v>
      </c>
      <c r="C35" s="11">
        <v>30.3091350691268</v>
      </c>
      <c r="D35" s="11">
        <v>28.6993651649445</v>
      </c>
      <c r="E35" s="11">
        <v>34.1734695441737</v>
      </c>
      <c r="F35" s="11">
        <v>7.24384275373178</v>
      </c>
      <c r="G35" s="11">
        <v>18.1492092671564</v>
      </c>
      <c r="H35" s="11">
        <v>13.5379549199942</v>
      </c>
      <c r="I35" s="11">
        <v>18.7414980868747</v>
      </c>
      <c r="J35" s="11">
        <v>14.5213303930547</v>
      </c>
      <c r="K35" s="11">
        <v>22.7358320456137</v>
      </c>
      <c r="L35" s="11">
        <v>17.1700298376613</v>
      </c>
      <c r="M35" s="11">
        <v>6.84477670534833</v>
      </c>
      <c r="N35" s="11">
        <v>6.39946174570809</v>
      </c>
      <c r="O35" s="11">
        <v>-1.431775232624</v>
      </c>
      <c r="P35" s="11">
        <v>1.83576620374373</v>
      </c>
      <c r="Q35" s="11">
        <v>-4.68143170375997</v>
      </c>
      <c r="R35" s="11">
        <v>12.9116026983459</v>
      </c>
    </row>
    <row r="36" ht="15" customHeight="1">
      <c r="A36" t="s" s="10">
        <v>1291</v>
      </c>
      <c r="B36" t="s" s="10">
        <v>1292</v>
      </c>
      <c r="C36" s="11">
        <v>30.0070129871592</v>
      </c>
      <c r="D36" s="11">
        <v>24.766946388467</v>
      </c>
      <c r="E36" s="11">
        <v>29.4975270762747</v>
      </c>
      <c r="F36" s="11">
        <v>6.85259193355534</v>
      </c>
      <c r="G36" s="11">
        <v>18.1184141200365</v>
      </c>
      <c r="H36" s="11">
        <v>12.0088840083194</v>
      </c>
      <c r="I36" s="11">
        <v>19.2855309036827</v>
      </c>
      <c r="J36" s="11">
        <v>15.0972617664701</v>
      </c>
      <c r="K36" s="11">
        <v>23.5695592331959</v>
      </c>
      <c r="L36" s="11">
        <v>15.8100509415601</v>
      </c>
      <c r="M36" s="11">
        <v>6.05090023621742</v>
      </c>
      <c r="N36" s="11">
        <v>5.0497763442116</v>
      </c>
      <c r="O36" s="11">
        <v>-1.86109447823168</v>
      </c>
      <c r="P36" s="11">
        <v>-0.8482511743896251</v>
      </c>
      <c r="Q36" s="11">
        <v>-7.84939672347089</v>
      </c>
      <c r="R36" s="11">
        <v>3.29619833233807</v>
      </c>
    </row>
    <row r="37" ht="15" customHeight="1">
      <c r="A37" t="s" s="10">
        <v>1293</v>
      </c>
      <c r="B37" t="s" s="10">
        <v>1294</v>
      </c>
      <c r="C37" s="11">
        <v>29.7524220564934</v>
      </c>
      <c r="D37" s="11">
        <v>29.5466891735041</v>
      </c>
      <c r="E37" s="11">
        <v>33.575902577095</v>
      </c>
      <c r="F37" s="11">
        <v>7.74323693356163</v>
      </c>
      <c r="G37" s="11">
        <v>17.4041817939552</v>
      </c>
      <c r="H37" s="11">
        <v>10.9521245240596</v>
      </c>
      <c r="I37" s="11">
        <v>16.3621732588983</v>
      </c>
      <c r="J37" s="11">
        <v>10.0157006053379</v>
      </c>
      <c r="K37" s="11">
        <v>16.3527652358449</v>
      </c>
      <c r="L37" s="11">
        <v>9.802526811115021</v>
      </c>
      <c r="M37" s="11">
        <v>0.964297423879823</v>
      </c>
      <c r="N37" s="11">
        <v>-0.856809023653471</v>
      </c>
      <c r="O37" s="11">
        <v>-9.154394746359779</v>
      </c>
      <c r="P37" s="11">
        <v>-8.301598181437271</v>
      </c>
      <c r="Q37" s="11">
        <v>-12.284449299666</v>
      </c>
      <c r="R37" s="11">
        <v>3.00080465471115</v>
      </c>
    </row>
    <row r="38" ht="15" customHeight="1">
      <c r="A38" t="s" s="10">
        <v>1295</v>
      </c>
      <c r="B38" t="s" s="10">
        <v>1296</v>
      </c>
      <c r="C38" s="11">
        <v>29.7099074283394</v>
      </c>
      <c r="D38" s="11">
        <v>23.987609805845</v>
      </c>
      <c r="E38" s="11">
        <v>27.4256472718526</v>
      </c>
      <c r="F38" s="11">
        <v>16.5611889749974</v>
      </c>
      <c r="G38" s="11">
        <v>20.9098197925605</v>
      </c>
      <c r="H38" s="11">
        <v>18.1699122352145</v>
      </c>
      <c r="I38" s="11">
        <v>18.7200695994114</v>
      </c>
      <c r="J38" s="11">
        <v>16.3601806063738</v>
      </c>
      <c r="K38" s="11">
        <v>13.8008537148172</v>
      </c>
      <c r="L38" s="11">
        <v>11.078746118684</v>
      </c>
      <c r="M38" s="11">
        <v>8.999692155051759</v>
      </c>
      <c r="N38" s="11">
        <v>6.06570329482286</v>
      </c>
      <c r="O38" s="11">
        <v>2.25339111667515</v>
      </c>
      <c r="P38" s="11">
        <v>10.5982914021577</v>
      </c>
      <c r="Q38" s="11">
        <v>-1.32585003329737</v>
      </c>
      <c r="R38" s="11">
        <v>2.85008371575362</v>
      </c>
    </row>
    <row r="39" ht="15" customHeight="1">
      <c r="A39" t="s" s="10">
        <v>1297</v>
      </c>
      <c r="B39" t="s" s="10">
        <v>1298</v>
      </c>
      <c r="C39" s="11">
        <v>29.5220102534006</v>
      </c>
      <c r="D39" s="11">
        <v>27.6167685935692</v>
      </c>
      <c r="E39" s="11">
        <v>37.5250120524489</v>
      </c>
      <c r="F39" s="11">
        <v>12.1240445742296</v>
      </c>
      <c r="G39" s="11">
        <v>25.6795888605494</v>
      </c>
      <c r="H39" s="11">
        <v>19.1594169714443</v>
      </c>
      <c r="I39" s="11">
        <v>24.4873983588494</v>
      </c>
      <c r="J39" s="11">
        <v>20.1602659559813</v>
      </c>
      <c r="K39" s="11">
        <v>29.5146825274514</v>
      </c>
      <c r="L39" s="11">
        <v>20.9766203020422</v>
      </c>
      <c r="M39" s="11">
        <v>8.97112847300485</v>
      </c>
      <c r="N39" s="11">
        <v>6.46974123447615</v>
      </c>
      <c r="O39" s="11">
        <v>-5.91981847662315</v>
      </c>
      <c r="P39" s="11">
        <v>-5.08935091711459</v>
      </c>
      <c r="Q39" s="11">
        <v>-12.1168559611416</v>
      </c>
      <c r="R39" s="11">
        <v>-0.469264407454295</v>
      </c>
    </row>
    <row r="40" ht="15" customHeight="1">
      <c r="A40" t="s" s="10">
        <v>1299</v>
      </c>
      <c r="B40" t="s" s="10">
        <v>1300</v>
      </c>
      <c r="C40" s="11">
        <v>29.5149242439868</v>
      </c>
      <c r="D40" s="11">
        <v>25.5471108307615</v>
      </c>
      <c r="E40" s="11">
        <v>30.4897653679351</v>
      </c>
      <c r="F40" s="11">
        <v>8.71585373108072</v>
      </c>
      <c r="G40" s="11">
        <v>20.096258832326</v>
      </c>
      <c r="H40" s="11">
        <v>14.6645449867182</v>
      </c>
      <c r="I40" s="11">
        <v>21.0255228017061</v>
      </c>
      <c r="J40" s="11">
        <v>13.9443077661259</v>
      </c>
      <c r="K40" s="11">
        <v>21.610880444160</v>
      </c>
      <c r="L40" s="11">
        <v>15.2777988473637</v>
      </c>
      <c r="M40" s="11">
        <v>3.12521512256849</v>
      </c>
      <c r="N40" s="11">
        <v>3.71607702460885</v>
      </c>
      <c r="O40" s="11">
        <v>-5.93753111805948</v>
      </c>
      <c r="P40" s="11">
        <v>-4.59027367971426</v>
      </c>
      <c r="Q40" s="11">
        <v>-10.8166696534111</v>
      </c>
      <c r="R40" s="11">
        <v>-0.304715837087099</v>
      </c>
    </row>
    <row r="41" ht="15" customHeight="1">
      <c r="A41" t="s" s="10">
        <v>1301</v>
      </c>
      <c r="B41" t="s" s="10">
        <v>1302</v>
      </c>
      <c r="C41" s="11">
        <v>29.4362959199948</v>
      </c>
      <c r="D41" s="11">
        <v>26.8241124974634</v>
      </c>
      <c r="E41" s="11">
        <v>31.9861546298097</v>
      </c>
      <c r="F41" s="11">
        <v>7.93657580425604</v>
      </c>
      <c r="G41" s="11">
        <v>19.5007510521243</v>
      </c>
      <c r="H41" s="11">
        <v>12.9136539077358</v>
      </c>
      <c r="I41" s="11">
        <v>21.0083780328489</v>
      </c>
      <c r="J41" s="11">
        <v>15.8919579564806</v>
      </c>
      <c r="K41" s="11">
        <v>23.4981914317897</v>
      </c>
      <c r="L41" s="11">
        <v>15.568247484412</v>
      </c>
      <c r="M41" s="11">
        <v>4.26239644260316</v>
      </c>
      <c r="N41" s="11">
        <v>4.91715797985839</v>
      </c>
      <c r="O41" s="11">
        <v>-5.90682039848597</v>
      </c>
      <c r="P41" s="11">
        <v>-4.55857460505287</v>
      </c>
      <c r="Q41" s="11">
        <v>-8.605551042142739</v>
      </c>
      <c r="R41" s="11">
        <v>2.77959028743253</v>
      </c>
    </row>
    <row r="42" ht="15" customHeight="1">
      <c r="A42" t="s" s="10">
        <v>1303</v>
      </c>
      <c r="B42" t="s" s="10">
        <v>1304</v>
      </c>
      <c r="C42" s="11">
        <v>29.3090377571628</v>
      </c>
      <c r="D42" s="11">
        <v>31.6602868819087</v>
      </c>
      <c r="E42" s="11">
        <v>38.6654150091501</v>
      </c>
      <c r="F42" s="11">
        <v>13.3674864720531</v>
      </c>
      <c r="G42" s="11">
        <v>24.6254306074063</v>
      </c>
      <c r="H42" s="11">
        <v>16.5371449621359</v>
      </c>
      <c r="I42" s="11">
        <v>22.3767832018034</v>
      </c>
      <c r="J42" s="11">
        <v>16.9341735378578</v>
      </c>
      <c r="K42" s="11">
        <v>26.0737924438474</v>
      </c>
      <c r="L42" s="11">
        <v>21.7015846445952</v>
      </c>
      <c r="M42" s="11">
        <v>9.40246920567933</v>
      </c>
      <c r="N42" s="11">
        <v>11.038365176711</v>
      </c>
      <c r="O42" s="11">
        <v>1.17476701163797</v>
      </c>
      <c r="P42" s="11">
        <v>-0.304219893051316</v>
      </c>
      <c r="Q42" s="11">
        <v>-7.21500613727412</v>
      </c>
      <c r="R42" s="11">
        <v>6.62377899391555</v>
      </c>
    </row>
    <row r="43" ht="15" customHeight="1">
      <c r="A43" t="s" s="10">
        <v>1305</v>
      </c>
      <c r="B43" t="s" s="10">
        <v>1306</v>
      </c>
      <c r="C43" s="11">
        <v>28.9155048604647</v>
      </c>
      <c r="D43" s="11">
        <v>26.1301624480984</v>
      </c>
      <c r="E43" s="11">
        <v>28.3227604578986</v>
      </c>
      <c r="F43" s="11">
        <v>7.78879531963983</v>
      </c>
      <c r="G43" s="11">
        <v>14.1731537003317</v>
      </c>
      <c r="H43" s="11">
        <v>7.08393179720355</v>
      </c>
      <c r="I43" s="11">
        <v>16.0167376571693</v>
      </c>
      <c r="J43" s="11">
        <v>12.413789465173</v>
      </c>
      <c r="K43" s="11">
        <v>20.2350800801993</v>
      </c>
      <c r="L43" s="11">
        <v>15.8447576080244</v>
      </c>
      <c r="M43" s="11">
        <v>9.42822414673261</v>
      </c>
      <c r="N43" s="11">
        <v>11.4912312818251</v>
      </c>
      <c r="O43" s="11">
        <v>4.3160819664243</v>
      </c>
      <c r="P43" s="11">
        <v>3.97079021605808</v>
      </c>
      <c r="Q43" s="11">
        <v>-1.52146058350082</v>
      </c>
      <c r="R43" s="11">
        <v>9.690815676425199</v>
      </c>
    </row>
    <row r="44" ht="15" customHeight="1">
      <c r="A44" t="s" s="10">
        <v>1307</v>
      </c>
      <c r="B44" t="s" s="10">
        <v>1308</v>
      </c>
      <c r="C44" s="11">
        <v>28.8929980069559</v>
      </c>
      <c r="D44" s="11">
        <v>24.5457670860543</v>
      </c>
      <c r="E44" s="11">
        <v>27.3352389339645</v>
      </c>
      <c r="F44" s="11">
        <v>6.10001899627211</v>
      </c>
      <c r="G44" s="11">
        <v>17.5502742938042</v>
      </c>
      <c r="H44" s="11">
        <v>11.0534881313522</v>
      </c>
      <c r="I44" s="11">
        <v>19.8714718432161</v>
      </c>
      <c r="J44" s="11">
        <v>14.4060427401899</v>
      </c>
      <c r="K44" s="11">
        <v>21.7777685417751</v>
      </c>
      <c r="L44" s="11">
        <v>12.3339570966289</v>
      </c>
      <c r="M44" s="11">
        <v>3.61777065646465</v>
      </c>
      <c r="N44" s="11">
        <v>4.54575581600867</v>
      </c>
      <c r="O44" s="11">
        <v>-4.46383788345646</v>
      </c>
      <c r="P44" s="11">
        <v>-1.35439640727235</v>
      </c>
      <c r="Q44" s="11">
        <v>-4.84433335595464</v>
      </c>
      <c r="R44" s="11">
        <v>7.20475440022497</v>
      </c>
    </row>
    <row r="45" ht="15" customHeight="1">
      <c r="A45" t="s" s="10">
        <v>1309</v>
      </c>
      <c r="B45" t="s" s="10">
        <v>1310</v>
      </c>
      <c r="C45" s="11">
        <v>28.7367445053366</v>
      </c>
      <c r="D45" s="11">
        <v>23.8686249534765</v>
      </c>
      <c r="E45" s="11">
        <v>29.4876581621152</v>
      </c>
      <c r="F45" s="11">
        <v>9.88550023792749</v>
      </c>
      <c r="G45" s="11">
        <v>22.6519437056163</v>
      </c>
      <c r="H45" s="11">
        <v>15.2764999812111</v>
      </c>
      <c r="I45" s="11">
        <v>21.7701918063098</v>
      </c>
      <c r="J45" s="11">
        <v>16.026919217734</v>
      </c>
      <c r="K45" s="11">
        <v>23.4139830590184</v>
      </c>
      <c r="L45" s="11">
        <v>17.1849426429918</v>
      </c>
      <c r="M45" s="11">
        <v>9.16143335798807</v>
      </c>
      <c r="N45" s="11">
        <v>11.6277161374506</v>
      </c>
      <c r="O45" s="11">
        <v>1.7338593873377</v>
      </c>
      <c r="P45" s="11">
        <v>3.50297325000248</v>
      </c>
      <c r="Q45" s="11">
        <v>-2.40032169216914</v>
      </c>
      <c r="R45" s="11">
        <v>7.88060940238591</v>
      </c>
    </row>
    <row r="46" ht="15" customHeight="1">
      <c r="A46" t="s" s="10">
        <v>1311</v>
      </c>
      <c r="B46" t="s" s="10">
        <v>1312</v>
      </c>
      <c r="C46" s="11">
        <v>28.5588865209606</v>
      </c>
      <c r="D46" s="11">
        <v>27.7831734786063</v>
      </c>
      <c r="E46" s="11">
        <v>34.2665084523044</v>
      </c>
      <c r="F46" s="11">
        <v>10.7823277368165</v>
      </c>
      <c r="G46" s="11">
        <v>20.7756169209451</v>
      </c>
      <c r="H46" s="11">
        <v>15.1960716904603</v>
      </c>
      <c r="I46" s="11">
        <v>18.7169536738375</v>
      </c>
      <c r="J46" s="11">
        <v>15.5407538159107</v>
      </c>
      <c r="K46" s="11">
        <v>24.4190828511297</v>
      </c>
      <c r="L46" s="11">
        <v>18.6247867909954</v>
      </c>
      <c r="M46" s="11">
        <v>6.52308166983344</v>
      </c>
      <c r="N46" s="11">
        <v>7.60202526940073</v>
      </c>
      <c r="O46" s="11">
        <v>-4.7579910632489</v>
      </c>
      <c r="P46" s="11">
        <v>-3.03107386361647</v>
      </c>
      <c r="Q46" s="11">
        <v>-9.214759885407529</v>
      </c>
      <c r="R46" s="11">
        <v>3.28814878197103</v>
      </c>
    </row>
    <row r="47" ht="15" customHeight="1">
      <c r="A47" t="s" s="10">
        <v>1313</v>
      </c>
      <c r="B47" t="s" s="10">
        <v>1314</v>
      </c>
      <c r="C47" s="11">
        <v>28.556340586611</v>
      </c>
      <c r="D47" s="11">
        <v>26.3934756189876</v>
      </c>
      <c r="E47" s="11">
        <v>32.6873683166858</v>
      </c>
      <c r="F47" s="11">
        <v>9.146550149012089</v>
      </c>
      <c r="G47" s="11">
        <v>21.4357546256501</v>
      </c>
      <c r="H47" s="11">
        <v>15.7320657757264</v>
      </c>
      <c r="I47" s="11">
        <v>20.2422303401497</v>
      </c>
      <c r="J47" s="11">
        <v>13.2156177154923</v>
      </c>
      <c r="K47" s="11">
        <v>22.4253116514022</v>
      </c>
      <c r="L47" s="11">
        <v>15.3350922143137</v>
      </c>
      <c r="M47" s="11">
        <v>7.32381921234238</v>
      </c>
      <c r="N47" s="11">
        <v>9.12952437718584</v>
      </c>
      <c r="O47" s="11">
        <v>2.35742002175356</v>
      </c>
      <c r="P47" s="11">
        <v>3.6094330882855</v>
      </c>
      <c r="Q47" s="11">
        <v>-3.08630936654257</v>
      </c>
      <c r="R47" s="11">
        <v>13.2037097131211</v>
      </c>
    </row>
    <row r="48" ht="15" customHeight="1">
      <c r="A48" t="s" s="10">
        <v>1315</v>
      </c>
      <c r="B48" t="s" s="10">
        <v>1316</v>
      </c>
      <c r="C48" s="11">
        <v>28.4859170866032</v>
      </c>
      <c r="D48" s="11">
        <v>24.1213907641822</v>
      </c>
      <c r="E48" s="11">
        <v>28.9476671039727</v>
      </c>
      <c r="F48" s="11">
        <v>9.07039937189966</v>
      </c>
      <c r="G48" s="11">
        <v>20.6670061139348</v>
      </c>
      <c r="H48" s="11">
        <v>10.5827693741636</v>
      </c>
      <c r="I48" s="11">
        <v>16.4310843610201</v>
      </c>
      <c r="J48" s="11">
        <v>13.7594053541381</v>
      </c>
      <c r="K48" s="11">
        <v>32.4928345393768</v>
      </c>
      <c r="L48" s="11">
        <v>24.2177603317488</v>
      </c>
      <c r="M48" s="11">
        <v>11.7403120752059</v>
      </c>
      <c r="N48" s="11">
        <v>12.8539717555777</v>
      </c>
      <c r="O48" s="11">
        <v>3.59628442839293</v>
      </c>
      <c r="P48" s="11">
        <v>6.23769888617463</v>
      </c>
      <c r="Q48" s="11">
        <v>-6.87870030369809</v>
      </c>
      <c r="R48" s="11">
        <v>3.97342289615366</v>
      </c>
    </row>
    <row r="49" ht="15" customHeight="1">
      <c r="A49" t="s" s="10">
        <v>1317</v>
      </c>
      <c r="B49" t="s" s="10">
        <v>1318</v>
      </c>
      <c r="C49" s="11">
        <v>28.4796640917778</v>
      </c>
      <c r="D49" s="11">
        <v>24.5113954262962</v>
      </c>
      <c r="E49" s="11">
        <v>29.7480824062546</v>
      </c>
      <c r="F49" s="11">
        <v>7.98765690873071</v>
      </c>
      <c r="G49" s="11">
        <v>19.2781825364574</v>
      </c>
      <c r="H49" s="11">
        <v>13.8564259845272</v>
      </c>
      <c r="I49" s="11">
        <v>20.2587629803345</v>
      </c>
      <c r="J49" s="11">
        <v>13.2504170695589</v>
      </c>
      <c r="K49" s="11">
        <v>20.2883275918774</v>
      </c>
      <c r="L49" s="11">
        <v>14.0292272492952</v>
      </c>
      <c r="M49" s="11">
        <v>1.08546662697768</v>
      </c>
      <c r="N49" s="11">
        <v>2.99692106317266</v>
      </c>
      <c r="O49" s="11">
        <v>-6.19921688330347</v>
      </c>
      <c r="P49" s="11">
        <v>-4.37158281818596</v>
      </c>
      <c r="Q49" s="11">
        <v>-11.3777313825125</v>
      </c>
      <c r="R49" s="11">
        <v>-1.50188934205804</v>
      </c>
    </row>
    <row r="50" ht="15" customHeight="1">
      <c r="A50" t="s" s="10">
        <v>1319</v>
      </c>
      <c r="B50" t="s" s="10">
        <v>1320</v>
      </c>
      <c r="C50" s="11">
        <v>28.3172636601337</v>
      </c>
      <c r="D50" s="11">
        <v>25.9022149387062</v>
      </c>
      <c r="E50" s="11">
        <v>31.0103631392123</v>
      </c>
      <c r="F50" s="11">
        <v>9.91696120691568</v>
      </c>
      <c r="G50" s="11">
        <v>18.6383126573157</v>
      </c>
      <c r="H50" s="11">
        <v>13.2227271824729</v>
      </c>
      <c r="I50" s="11">
        <v>18.702858675454</v>
      </c>
      <c r="J50" s="11">
        <v>16.4161697759254</v>
      </c>
      <c r="K50" s="11">
        <v>25.0630209202864</v>
      </c>
      <c r="L50" s="11">
        <v>18.3347823290239</v>
      </c>
      <c r="M50" s="11">
        <v>9.210875711027059</v>
      </c>
      <c r="N50" s="11">
        <v>10.1264898575206</v>
      </c>
      <c r="O50" s="11">
        <v>0.160899195126829</v>
      </c>
      <c r="P50" s="11">
        <v>2.90635480827042</v>
      </c>
      <c r="Q50" s="11">
        <v>-2.46761409839341</v>
      </c>
      <c r="R50" s="11">
        <v>9.604676140504891</v>
      </c>
    </row>
    <row r="51" ht="15" customHeight="1">
      <c r="A51" t="s" s="10">
        <v>1321</v>
      </c>
      <c r="B51" t="s" s="10">
        <v>1322</v>
      </c>
      <c r="C51" s="11">
        <v>28.2895060955511</v>
      </c>
      <c r="D51" s="11">
        <v>28.0476271688292</v>
      </c>
      <c r="E51" s="11">
        <v>39.3218326598861</v>
      </c>
      <c r="F51" s="11">
        <v>20.912673830488</v>
      </c>
      <c r="G51" s="11">
        <v>25.7887545163165</v>
      </c>
      <c r="H51" s="11">
        <v>15.2220484710571</v>
      </c>
      <c r="I51" s="11">
        <v>20.1523181264677</v>
      </c>
      <c r="J51" s="11">
        <v>18.5091066254359</v>
      </c>
      <c r="K51" s="11">
        <v>29.0781448874591</v>
      </c>
      <c r="L51" s="11">
        <v>25.1802874176224</v>
      </c>
      <c r="M51" s="11">
        <v>15.9526233828046</v>
      </c>
      <c r="N51" s="11">
        <v>12.0960591614888</v>
      </c>
      <c r="O51" s="11">
        <v>2.58725391742627</v>
      </c>
      <c r="P51" s="11">
        <v>4.37787388707254</v>
      </c>
      <c r="Q51" s="11">
        <v>-5.41534914484656</v>
      </c>
      <c r="R51" s="11">
        <v>1.26938629427995</v>
      </c>
    </row>
    <row r="52" ht="15" customHeight="1">
      <c r="A52" t="s" s="10">
        <v>1323</v>
      </c>
      <c r="B52" t="s" s="10">
        <v>1324</v>
      </c>
      <c r="C52" s="11">
        <v>28.0836165467279</v>
      </c>
      <c r="D52" s="11">
        <v>22.3802828176784</v>
      </c>
      <c r="E52" s="11">
        <v>26.7199219336203</v>
      </c>
      <c r="F52" s="11">
        <v>7.06743536199712</v>
      </c>
      <c r="G52" s="11">
        <v>15.3962460323696</v>
      </c>
      <c r="H52" s="11">
        <v>9.060395591913339</v>
      </c>
      <c r="I52" s="11">
        <v>14.6119289555317</v>
      </c>
      <c r="J52" s="11">
        <v>11.1433070676616</v>
      </c>
      <c r="K52" s="11">
        <v>20.4614852198153</v>
      </c>
      <c r="L52" s="11">
        <v>13.4135455451074</v>
      </c>
      <c r="M52" s="11">
        <v>7.24168191284544</v>
      </c>
      <c r="N52" s="11">
        <v>7.5352738292761</v>
      </c>
      <c r="O52" s="11">
        <v>-0.416970381014437</v>
      </c>
      <c r="P52" s="11">
        <v>4.20728796412053</v>
      </c>
      <c r="Q52" s="11">
        <v>-0.11208833947226</v>
      </c>
      <c r="R52" s="11">
        <v>12.6782429712889</v>
      </c>
    </row>
    <row r="53" ht="15" customHeight="1">
      <c r="A53" t="s" s="10">
        <v>1325</v>
      </c>
      <c r="B53" t="s" s="10">
        <v>1326</v>
      </c>
      <c r="C53" s="11">
        <v>27.8135071477101</v>
      </c>
      <c r="D53" s="11">
        <v>28.0084446912522</v>
      </c>
      <c r="E53" s="11">
        <v>36.0791911605433</v>
      </c>
      <c r="F53" s="11">
        <v>14.9834768140874</v>
      </c>
      <c r="G53" s="11">
        <v>24.8178706525076</v>
      </c>
      <c r="H53" s="11">
        <v>23.5286701165522</v>
      </c>
      <c r="I53" s="11">
        <v>27.4738232549715</v>
      </c>
      <c r="J53" s="11">
        <v>21.3975425370587</v>
      </c>
      <c r="K53" s="11">
        <v>30.8299744330683</v>
      </c>
      <c r="L53" s="11">
        <v>22.9012766426282</v>
      </c>
      <c r="M53" s="11">
        <v>13.0938730641845</v>
      </c>
      <c r="N53" s="11">
        <v>16.3545447639187</v>
      </c>
      <c r="O53" s="11">
        <v>6.56094476451883</v>
      </c>
      <c r="P53" s="11">
        <v>8.62120184795543</v>
      </c>
      <c r="Q53" s="11">
        <v>-2.29470358941958</v>
      </c>
      <c r="R53" s="11">
        <v>9.80151110676035</v>
      </c>
    </row>
    <row r="54" ht="15" customHeight="1">
      <c r="A54" t="s" s="10">
        <v>1327</v>
      </c>
      <c r="B54" t="s" s="10">
        <v>1328</v>
      </c>
      <c r="C54" s="11">
        <v>27.7262570900446</v>
      </c>
      <c r="D54" s="11">
        <v>25.2434429985603</v>
      </c>
      <c r="E54" s="11">
        <v>32.0179297295599</v>
      </c>
      <c r="F54" s="11">
        <v>12.8147265558654</v>
      </c>
      <c r="G54" s="11">
        <v>20.8584915852063</v>
      </c>
      <c r="H54" s="11">
        <v>12.6321488009532</v>
      </c>
      <c r="I54" s="11">
        <v>18.0397650583423</v>
      </c>
      <c r="J54" s="11">
        <v>14.9513289890531</v>
      </c>
      <c r="K54" s="11">
        <v>25.0136358152596</v>
      </c>
      <c r="L54" s="11">
        <v>16.6104939869339</v>
      </c>
      <c r="M54" s="11">
        <v>10.0113300985066</v>
      </c>
      <c r="N54" s="11">
        <v>9.79251685276683</v>
      </c>
      <c r="O54" s="11">
        <v>0.221079348462183</v>
      </c>
      <c r="P54" s="11">
        <v>1.95548044334815</v>
      </c>
      <c r="Q54" s="11">
        <v>-4.12049826945396</v>
      </c>
      <c r="R54" s="11">
        <v>5.58912255548263</v>
      </c>
    </row>
    <row r="55" ht="15" customHeight="1">
      <c r="A55" t="s" s="10">
        <v>1329</v>
      </c>
      <c r="B55" t="s" s="10">
        <v>1330</v>
      </c>
      <c r="C55" s="11">
        <v>27.626414151160</v>
      </c>
      <c r="D55" s="11">
        <v>29.6564580367539</v>
      </c>
      <c r="E55" s="11">
        <v>31.760155649152</v>
      </c>
      <c r="F55" s="11">
        <v>12.5597083068605</v>
      </c>
      <c r="G55" s="11">
        <v>19.7600721391144</v>
      </c>
      <c r="H55" s="11">
        <v>17.4262100417726</v>
      </c>
      <c r="I55" s="11">
        <v>16.1702974192249</v>
      </c>
      <c r="J55" s="11">
        <v>6.97674721061339</v>
      </c>
      <c r="K55" s="11">
        <v>24.2983565048388</v>
      </c>
      <c r="L55" s="11">
        <v>25.7280403802845</v>
      </c>
      <c r="M55" s="11">
        <v>9.11746935845188</v>
      </c>
      <c r="N55" s="11">
        <v>10.8547007559171</v>
      </c>
      <c r="O55" s="11">
        <v>-4.68055851501105</v>
      </c>
      <c r="P55" s="11">
        <v>-3.17027573350884</v>
      </c>
      <c r="Q55" s="11">
        <v>-11.3320293392601</v>
      </c>
      <c r="R55" s="11">
        <v>-1.86733249209365</v>
      </c>
    </row>
    <row r="56" ht="15" customHeight="1">
      <c r="A56" t="s" s="10">
        <v>1331</v>
      </c>
      <c r="B56" t="s" s="10">
        <v>1332</v>
      </c>
      <c r="C56" s="11">
        <v>27.4677459879175</v>
      </c>
      <c r="D56" s="11">
        <v>23.4976140362011</v>
      </c>
      <c r="E56" s="11">
        <v>23.0691366217432</v>
      </c>
      <c r="F56" s="11">
        <v>0.956675773900439</v>
      </c>
      <c r="G56" s="11">
        <v>14.9246566014715</v>
      </c>
      <c r="H56" s="11">
        <v>10.421168414751</v>
      </c>
      <c r="I56" s="11">
        <v>18.9599650430798</v>
      </c>
      <c r="J56" s="11">
        <v>15.3068592998892</v>
      </c>
      <c r="K56" s="11">
        <v>27.6501366288769</v>
      </c>
      <c r="L56" s="11">
        <v>17.9522845313403</v>
      </c>
      <c r="M56" s="11">
        <v>7.46399713789581</v>
      </c>
      <c r="N56" s="11">
        <v>10.0064246634522</v>
      </c>
      <c r="O56" s="11">
        <v>1.27755170092876</v>
      </c>
      <c r="P56" s="11">
        <v>3.37693716934842</v>
      </c>
      <c r="Q56" s="11">
        <v>-1.9141178286634</v>
      </c>
      <c r="R56" s="11">
        <v>11.7293166227705</v>
      </c>
    </row>
    <row r="57" ht="15" customHeight="1">
      <c r="A57" t="s" s="10">
        <v>1333</v>
      </c>
      <c r="B57" t="s" s="10">
        <v>1334</v>
      </c>
      <c r="C57" s="11">
        <v>27.3137272845277</v>
      </c>
      <c r="D57" s="11">
        <v>23.7237555283556</v>
      </c>
      <c r="E57" s="11">
        <v>29.5159712304798</v>
      </c>
      <c r="F57" s="11">
        <v>-2.17109133234155</v>
      </c>
      <c r="G57" s="11">
        <v>12.7951042196256</v>
      </c>
      <c r="H57" s="11">
        <v>5.36750543346836</v>
      </c>
      <c r="I57" s="11">
        <v>10.8063549634907</v>
      </c>
      <c r="J57" s="11">
        <v>10.499254680186</v>
      </c>
      <c r="K57" s="11">
        <v>21.4867951217196</v>
      </c>
      <c r="L57" s="11">
        <v>13.9309835593952</v>
      </c>
      <c r="M57" s="11">
        <v>5.70187699648308</v>
      </c>
      <c r="N57" s="11">
        <v>7.43116949293303</v>
      </c>
      <c r="O57" s="11">
        <v>-1.28680552019549</v>
      </c>
      <c r="P57" s="11">
        <v>1.85799713517956</v>
      </c>
      <c r="Q57" s="11">
        <v>-5.03971614943604</v>
      </c>
      <c r="R57" s="11">
        <v>14.3797579994599</v>
      </c>
    </row>
    <row r="58" ht="15" customHeight="1">
      <c r="A58" t="s" s="10">
        <v>1335</v>
      </c>
      <c r="B58" t="s" s="10">
        <v>1336</v>
      </c>
      <c r="C58" s="11">
        <v>27.1154590474038</v>
      </c>
      <c r="D58" s="11">
        <v>24.0673851715951</v>
      </c>
      <c r="E58" s="11">
        <v>23.4621490782001</v>
      </c>
      <c r="F58" s="11">
        <v>3.20750880560192</v>
      </c>
      <c r="G58" s="11">
        <v>13.911409329461</v>
      </c>
      <c r="H58" s="11">
        <v>6.61802103278524</v>
      </c>
      <c r="I58" s="11">
        <v>15.4012117959591</v>
      </c>
      <c r="J58" s="11">
        <v>9.468993343909689</v>
      </c>
      <c r="K58" s="11">
        <v>17.756010535560</v>
      </c>
      <c r="L58" s="11">
        <v>12.8798050318122</v>
      </c>
      <c r="M58" s="11">
        <v>5.59860142285171</v>
      </c>
      <c r="N58" s="11">
        <v>8.419290161731549</v>
      </c>
      <c r="O58" s="11">
        <v>0.11895681046914</v>
      </c>
      <c r="P58" s="11">
        <v>0.649781018004836</v>
      </c>
      <c r="Q58" s="11">
        <v>-2.4936073352515</v>
      </c>
      <c r="R58" s="11">
        <v>10.0500125314562</v>
      </c>
    </row>
    <row r="59" ht="15" customHeight="1">
      <c r="A59" t="s" s="10">
        <v>1337</v>
      </c>
      <c r="B59" t="s" s="10">
        <v>1338</v>
      </c>
      <c r="C59" s="11">
        <v>27.0912939129435</v>
      </c>
      <c r="D59" s="11">
        <v>26.5249253134072</v>
      </c>
      <c r="E59" s="11">
        <v>33.6432300320389</v>
      </c>
      <c r="F59" s="11">
        <v>7.81739307753833</v>
      </c>
      <c r="G59" s="11">
        <v>19.4055013622488</v>
      </c>
      <c r="H59" s="11">
        <v>14.8375692768028</v>
      </c>
      <c r="I59" s="11">
        <v>20.9436776236443</v>
      </c>
      <c r="J59" s="11">
        <v>17.512616499795</v>
      </c>
      <c r="K59" s="11">
        <v>25.2761241400575</v>
      </c>
      <c r="L59" s="11">
        <v>20.1757036865921</v>
      </c>
      <c r="M59" s="11">
        <v>7.78130465821827</v>
      </c>
      <c r="N59" s="11">
        <v>6.32027851736214</v>
      </c>
      <c r="O59" s="11">
        <v>-4.34490775596474</v>
      </c>
      <c r="P59" s="11">
        <v>-4.18805594502319</v>
      </c>
      <c r="Q59" s="11">
        <v>-8.77234541119252</v>
      </c>
      <c r="R59" s="11">
        <v>6.96205654798958</v>
      </c>
    </row>
    <row r="60" ht="15" customHeight="1">
      <c r="A60" t="s" s="10">
        <v>1339</v>
      </c>
      <c r="B60" t="s" s="10">
        <v>1340</v>
      </c>
      <c r="C60" s="11">
        <v>27.0447393482064</v>
      </c>
      <c r="D60" s="11">
        <v>29.1859877324812</v>
      </c>
      <c r="E60" s="11">
        <v>30.2640687992949</v>
      </c>
      <c r="F60" s="11">
        <v>12.272723415262</v>
      </c>
      <c r="G60" s="11">
        <v>20.172029624737</v>
      </c>
      <c r="H60" s="11">
        <v>10.5678058382762</v>
      </c>
      <c r="I60" s="11">
        <v>15.6657678086016</v>
      </c>
      <c r="J60" s="11">
        <v>11.4410492990955</v>
      </c>
      <c r="K60" s="11">
        <v>15.7132731110794</v>
      </c>
      <c r="L60" s="11">
        <v>9.41750063798912</v>
      </c>
      <c r="M60" s="11">
        <v>3.7250375487349</v>
      </c>
      <c r="N60" s="11">
        <v>5.22396986963658</v>
      </c>
      <c r="O60" s="11">
        <v>0.343296548691563</v>
      </c>
      <c r="P60" s="11">
        <v>-1.55583439346386</v>
      </c>
      <c r="Q60" s="11">
        <v>-6.46672234002476</v>
      </c>
      <c r="R60" s="11">
        <v>2.30302671150946</v>
      </c>
    </row>
    <row r="61" ht="15" customHeight="1">
      <c r="A61" t="s" s="10">
        <v>1341</v>
      </c>
      <c r="B61" t="s" s="10">
        <v>1342</v>
      </c>
      <c r="C61" s="11">
        <v>26.8681466602533</v>
      </c>
      <c r="D61" s="11">
        <v>24.3519424006899</v>
      </c>
      <c r="E61" s="11">
        <v>27.6251390807611</v>
      </c>
      <c r="F61" s="11">
        <v>6.07358468896451</v>
      </c>
      <c r="G61" s="11">
        <v>16.4246618159613</v>
      </c>
      <c r="H61" s="11">
        <v>10.0997141555308</v>
      </c>
      <c r="I61" s="11">
        <v>17.2766438812072</v>
      </c>
      <c r="J61" s="11">
        <v>11.4913573987487</v>
      </c>
      <c r="K61" s="11">
        <v>20.3268354311994</v>
      </c>
      <c r="L61" s="11">
        <v>11.9225532878588</v>
      </c>
      <c r="M61" s="11">
        <v>4.93935054824224</v>
      </c>
      <c r="N61" s="11">
        <v>5.67777626423371</v>
      </c>
      <c r="O61" s="11">
        <v>-3.177659160215</v>
      </c>
      <c r="P61" s="11">
        <v>-1.63690692503221</v>
      </c>
      <c r="Q61" s="11">
        <v>-5.29384176024629</v>
      </c>
      <c r="R61" s="11">
        <v>8.45828672132884</v>
      </c>
    </row>
    <row r="62" ht="15" customHeight="1">
      <c r="A62" t="s" s="10">
        <v>1343</v>
      </c>
      <c r="B62" t="s" s="10">
        <v>1344</v>
      </c>
      <c r="C62" s="11">
        <v>26.7886267444899</v>
      </c>
      <c r="D62" s="11">
        <v>22.7015883893098</v>
      </c>
      <c r="E62" s="11">
        <v>26.175966862388</v>
      </c>
      <c r="F62" s="11">
        <v>5.4584304429254</v>
      </c>
      <c r="G62" s="11">
        <v>15.7925859914828</v>
      </c>
      <c r="H62" s="11">
        <v>10.1650571143704</v>
      </c>
      <c r="I62" s="11">
        <v>17.9479084284923</v>
      </c>
      <c r="J62" s="11">
        <v>12.3268645376961</v>
      </c>
      <c r="K62" s="11">
        <v>21.4826907922787</v>
      </c>
      <c r="L62" s="11">
        <v>12.0644866675633</v>
      </c>
      <c r="M62" s="11">
        <v>5.59265793420458</v>
      </c>
      <c r="N62" s="11">
        <v>9.283485660158799</v>
      </c>
      <c r="O62" s="11">
        <v>0.926133123025941</v>
      </c>
      <c r="P62" s="11">
        <v>3.40008174948383</v>
      </c>
      <c r="Q62" s="11">
        <v>-1.40096866988342</v>
      </c>
      <c r="R62" s="11">
        <v>12.0586206433106</v>
      </c>
    </row>
    <row r="63" ht="15" customHeight="1">
      <c r="A63" t="s" s="10">
        <v>1345</v>
      </c>
      <c r="B63" t="s" s="10">
        <v>1346</v>
      </c>
      <c r="C63" s="11">
        <v>26.7158358317077</v>
      </c>
      <c r="D63" s="11">
        <v>25.8851092663697</v>
      </c>
      <c r="E63" s="11">
        <v>30.3637690432116</v>
      </c>
      <c r="F63" s="11">
        <v>4.28368340945109</v>
      </c>
      <c r="G63" s="11">
        <v>22.0482143324685</v>
      </c>
      <c r="H63" s="11">
        <v>12.4711856927398</v>
      </c>
      <c r="I63" s="11">
        <v>21.5272021588238</v>
      </c>
      <c r="J63" s="11">
        <v>11.2051960196696</v>
      </c>
      <c r="K63" s="11">
        <v>26.1742409056932</v>
      </c>
      <c r="L63" s="11">
        <v>18.2203516912074</v>
      </c>
      <c r="M63" s="11">
        <v>-1.26898416557132</v>
      </c>
      <c r="N63" s="11">
        <v>0.433632418782381</v>
      </c>
      <c r="O63" s="11">
        <v>-11.6710607604273</v>
      </c>
      <c r="P63" s="11">
        <v>-9.138142855568971</v>
      </c>
      <c r="Q63" s="11">
        <v>-14.2585126518965</v>
      </c>
      <c r="R63" s="11">
        <v>0.886963910239391</v>
      </c>
    </row>
    <row r="64" ht="15" customHeight="1">
      <c r="A64" t="s" s="10">
        <v>1347</v>
      </c>
      <c r="B64" t="s" s="10">
        <v>1348</v>
      </c>
      <c r="C64" s="11">
        <v>26.6906467006023</v>
      </c>
      <c r="D64" s="11">
        <v>25.5270586672188</v>
      </c>
      <c r="E64" s="11">
        <v>34.3024632513747</v>
      </c>
      <c r="F64" s="11">
        <v>7.79544420073286</v>
      </c>
      <c r="G64" s="11">
        <v>17.2496259263971</v>
      </c>
      <c r="H64" s="11">
        <v>10.0875444113567</v>
      </c>
      <c r="I64" s="11">
        <v>16.2876040282291</v>
      </c>
      <c r="J64" s="11">
        <v>14.5285156901505</v>
      </c>
      <c r="K64" s="11">
        <v>24.9682059335066</v>
      </c>
      <c r="L64" s="11">
        <v>18.286005471784</v>
      </c>
      <c r="M64" s="11">
        <v>7.46283082795947</v>
      </c>
      <c r="N64" s="11">
        <v>7.4390384458654</v>
      </c>
      <c r="O64" s="11">
        <v>-5.21363665314512</v>
      </c>
      <c r="P64" s="11">
        <v>-3.97169817419982</v>
      </c>
      <c r="Q64" s="11">
        <v>-12.1057524536575</v>
      </c>
      <c r="R64" s="11">
        <v>1.08617996051854</v>
      </c>
    </row>
    <row r="65" ht="15" customHeight="1">
      <c r="A65" t="s" s="10">
        <v>1349</v>
      </c>
      <c r="B65" t="s" s="10">
        <v>1350</v>
      </c>
      <c r="C65" s="11">
        <v>26.6865499638675</v>
      </c>
      <c r="D65" s="11">
        <v>23.5041057673775</v>
      </c>
      <c r="E65" s="11">
        <v>26.4101860623183</v>
      </c>
      <c r="F65" s="11">
        <v>5.60572096485288</v>
      </c>
      <c r="G65" s="11">
        <v>18.1834999663139</v>
      </c>
      <c r="H65" s="11">
        <v>10.4743847549591</v>
      </c>
      <c r="I65" s="11">
        <v>15.9575801637939</v>
      </c>
      <c r="J65" s="11">
        <v>8.712488044054449</v>
      </c>
      <c r="K65" s="11">
        <v>17.0569932376897</v>
      </c>
      <c r="L65" s="11">
        <v>9.218636250576351</v>
      </c>
      <c r="M65" s="11">
        <v>1.06949325432715</v>
      </c>
      <c r="N65" s="11">
        <v>3.45392833046392</v>
      </c>
      <c r="O65" s="11">
        <v>-4.55840131441051</v>
      </c>
      <c r="P65" s="11">
        <v>-3.32379565701693</v>
      </c>
      <c r="Q65" s="11">
        <v>-7.16768614482893</v>
      </c>
      <c r="R65" s="11">
        <v>6.31582349811119</v>
      </c>
    </row>
    <row r="66" ht="15" customHeight="1">
      <c r="A66" t="s" s="10">
        <v>1351</v>
      </c>
      <c r="B66" t="s" s="10">
        <v>1352</v>
      </c>
      <c r="C66" s="11">
        <v>26.6153695936413</v>
      </c>
      <c r="D66" s="11">
        <v>23.4918200382528</v>
      </c>
      <c r="E66" s="11">
        <v>27.5478332222764</v>
      </c>
      <c r="F66" s="11">
        <v>2.39028165702662</v>
      </c>
      <c r="G66" s="11">
        <v>14.8452411996208</v>
      </c>
      <c r="H66" s="11">
        <v>10.9081616357614</v>
      </c>
      <c r="I66" s="11">
        <v>18.7304031659745</v>
      </c>
      <c r="J66" s="11">
        <v>12.3437979028468</v>
      </c>
      <c r="K66" s="11">
        <v>21.9555719568677</v>
      </c>
      <c r="L66" s="11">
        <v>12.2242362400818</v>
      </c>
      <c r="M66" s="11">
        <v>1.5453985990634</v>
      </c>
      <c r="N66" s="11">
        <v>2.15237003280904</v>
      </c>
      <c r="O66" s="11">
        <v>-5.85008576865851</v>
      </c>
      <c r="P66" s="11">
        <v>-1.76761864088898</v>
      </c>
      <c r="Q66" s="11">
        <v>-5.12794409992199</v>
      </c>
      <c r="R66" s="11">
        <v>12.5476201723265</v>
      </c>
    </row>
    <row r="67" ht="15" customHeight="1">
      <c r="A67" t="s" s="10">
        <v>1353</v>
      </c>
      <c r="B67" t="s" s="10">
        <v>1354</v>
      </c>
      <c r="C67" s="11">
        <v>26.4981844591413</v>
      </c>
      <c r="D67" s="11">
        <v>23.5236113255576</v>
      </c>
      <c r="E67" s="11">
        <v>27.147416346117</v>
      </c>
      <c r="F67" s="11">
        <v>4.75679199329722</v>
      </c>
      <c r="G67" s="11">
        <v>13.7852404666315</v>
      </c>
      <c r="H67" s="11">
        <v>7.181259607396</v>
      </c>
      <c r="I67" s="11">
        <v>13.233771397071</v>
      </c>
      <c r="J67" s="11">
        <v>8.14605879445485</v>
      </c>
      <c r="K67" s="11">
        <v>18.6757795688903</v>
      </c>
      <c r="L67" s="11">
        <v>12.0318429930634</v>
      </c>
      <c r="M67" s="11">
        <v>2.00039857236578</v>
      </c>
      <c r="N67" s="11">
        <v>4.1941268697701</v>
      </c>
      <c r="O67" s="11">
        <v>-3.92899123303702</v>
      </c>
      <c r="P67" s="11">
        <v>-1.41057716574918</v>
      </c>
      <c r="Q67" s="11">
        <v>-6.14111321983802</v>
      </c>
      <c r="R67" s="11">
        <v>7.57798775179084</v>
      </c>
    </row>
    <row r="68" ht="15" customHeight="1">
      <c r="A68" t="s" s="10">
        <v>1355</v>
      </c>
      <c r="B68" t="s" s="10">
        <v>1356</v>
      </c>
      <c r="C68" s="11">
        <v>26.4926373129517</v>
      </c>
      <c r="D68" s="11">
        <v>23.3984293084975</v>
      </c>
      <c r="E68" s="11">
        <v>25.1495515731499</v>
      </c>
      <c r="F68" s="11">
        <v>3.08721177467093</v>
      </c>
      <c r="G68" s="11">
        <v>11.0680961904117</v>
      </c>
      <c r="H68" s="11">
        <v>4.71307005416999</v>
      </c>
      <c r="I68" s="11">
        <v>12.217159303324</v>
      </c>
      <c r="J68" s="11">
        <v>6.37726752342824</v>
      </c>
      <c r="K68" s="11">
        <v>14.8836204630408</v>
      </c>
      <c r="L68" s="11">
        <v>7.21089350131412</v>
      </c>
      <c r="M68" s="11">
        <v>2.15096822607046</v>
      </c>
      <c r="N68" s="11">
        <v>4.62583544993072</v>
      </c>
      <c r="O68" s="11">
        <v>-1.81183086086391</v>
      </c>
      <c r="P68" s="11">
        <v>0.801476873674822</v>
      </c>
      <c r="Q68" s="11">
        <v>-1.87509778596049</v>
      </c>
      <c r="R68" s="11">
        <v>10.8171055802418</v>
      </c>
    </row>
    <row r="69" ht="15" customHeight="1">
      <c r="A69" t="s" s="10">
        <v>1357</v>
      </c>
      <c r="B69" t="s" s="10">
        <v>1358</v>
      </c>
      <c r="C69" s="11">
        <v>26.4466654441031</v>
      </c>
      <c r="D69" s="11">
        <v>24.4568026689482</v>
      </c>
      <c r="E69" s="11">
        <v>28.103256355813</v>
      </c>
      <c r="F69" s="11">
        <v>6.57338911519663</v>
      </c>
      <c r="G69" s="11">
        <v>16.1638757113669</v>
      </c>
      <c r="H69" s="11">
        <v>9.49251456439621</v>
      </c>
      <c r="I69" s="11">
        <v>14.8305962857743</v>
      </c>
      <c r="J69" s="11">
        <v>6.42079821042074</v>
      </c>
      <c r="K69" s="11">
        <v>15.6338472138464</v>
      </c>
      <c r="L69" s="11">
        <v>7.91174028602797</v>
      </c>
      <c r="M69" s="11">
        <v>0.571843181156151</v>
      </c>
      <c r="N69" s="11">
        <v>3.74903766888186</v>
      </c>
      <c r="O69" s="11">
        <v>-3.66438587062606</v>
      </c>
      <c r="P69" s="11">
        <v>-1.44204036329426</v>
      </c>
      <c r="Q69" s="11">
        <v>-4.83454698260583</v>
      </c>
      <c r="R69" s="11">
        <v>8.5021195409402</v>
      </c>
    </row>
    <row r="70" ht="15" customHeight="1">
      <c r="A70" t="s" s="10">
        <v>1359</v>
      </c>
      <c r="B70" t="s" s="10">
        <v>1360</v>
      </c>
      <c r="C70" s="11">
        <v>26.4217107066163</v>
      </c>
      <c r="D70" s="11">
        <v>27.5472134990865</v>
      </c>
      <c r="E70" s="11">
        <v>32.150087869793</v>
      </c>
      <c r="F70" s="11">
        <v>12.2234572811581</v>
      </c>
      <c r="G70" s="11">
        <v>24.8485504059416</v>
      </c>
      <c r="H70" s="11">
        <v>20.1562152880337</v>
      </c>
      <c r="I70" s="11">
        <v>26.122246666892</v>
      </c>
      <c r="J70" s="11">
        <v>21.4608209695296</v>
      </c>
      <c r="K70" s="11">
        <v>28.8779029302241</v>
      </c>
      <c r="L70" s="11">
        <v>23.9201463959385</v>
      </c>
      <c r="M70" s="11">
        <v>9.40890674654926</v>
      </c>
      <c r="N70" s="11">
        <v>8.169668660728661</v>
      </c>
      <c r="O70" s="11">
        <v>-2.57345246934718</v>
      </c>
      <c r="P70" s="11">
        <v>-0.307575224787082</v>
      </c>
      <c r="Q70" s="11">
        <v>-4.9998148030685</v>
      </c>
      <c r="R70" s="11">
        <v>7.91637752958891</v>
      </c>
    </row>
    <row r="71" ht="15" customHeight="1">
      <c r="A71" t="s" s="10">
        <v>1361</v>
      </c>
      <c r="B71" t="s" s="10">
        <v>1362</v>
      </c>
      <c r="C71" s="11">
        <v>26.1881787080777</v>
      </c>
      <c r="D71" s="11">
        <v>27.5714693251823</v>
      </c>
      <c r="E71" s="11">
        <v>34.0131300599868</v>
      </c>
      <c r="F71" s="11">
        <v>13.3368518609548</v>
      </c>
      <c r="G71" s="11">
        <v>27.4769307534016</v>
      </c>
      <c r="H71" s="11">
        <v>22.8917482745787</v>
      </c>
      <c r="I71" s="11">
        <v>27.858601134929</v>
      </c>
      <c r="J71" s="11">
        <v>21.361185543673</v>
      </c>
      <c r="K71" s="11">
        <v>30.7021425204854</v>
      </c>
      <c r="L71" s="11">
        <v>24.1687898367442</v>
      </c>
      <c r="M71" s="11">
        <v>8.96113665231637</v>
      </c>
      <c r="N71" s="11">
        <v>7.07517039063481</v>
      </c>
      <c r="O71" s="11">
        <v>-4.5227492791311</v>
      </c>
      <c r="P71" s="11">
        <v>-4.284770851508</v>
      </c>
      <c r="Q71" s="11">
        <v>-9.86334189862063</v>
      </c>
      <c r="R71" s="11">
        <v>0.417140897513701</v>
      </c>
    </row>
    <row r="72" ht="15" customHeight="1">
      <c r="A72" t="s" s="10">
        <v>1363</v>
      </c>
      <c r="B72" t="s" s="10">
        <v>1364</v>
      </c>
      <c r="C72" s="11">
        <v>26.1428840908529</v>
      </c>
      <c r="D72" s="11">
        <v>23.4303680917763</v>
      </c>
      <c r="E72" s="11">
        <v>27.8378660242084</v>
      </c>
      <c r="F72" s="11">
        <v>3.54416114227201</v>
      </c>
      <c r="G72" s="11">
        <v>13.6872327563888</v>
      </c>
      <c r="H72" s="11">
        <v>7.46028290285088</v>
      </c>
      <c r="I72" s="11">
        <v>12.7963245693766</v>
      </c>
      <c r="J72" s="11">
        <v>8.057207684967141</v>
      </c>
      <c r="K72" s="11">
        <v>16.1779793133564</v>
      </c>
      <c r="L72" s="11">
        <v>8.15470710338742</v>
      </c>
      <c r="M72" s="11">
        <v>-0.286529082255815</v>
      </c>
      <c r="N72" s="11">
        <v>1.64431592568093</v>
      </c>
      <c r="O72" s="11">
        <v>-6.28395512508538</v>
      </c>
      <c r="P72" s="11">
        <v>-3.99416060246879</v>
      </c>
      <c r="Q72" s="11">
        <v>-8.355385191693109</v>
      </c>
      <c r="R72" s="11">
        <v>5.08893583116992</v>
      </c>
    </row>
    <row r="73" ht="15" customHeight="1">
      <c r="A73" t="s" s="10">
        <v>1365</v>
      </c>
      <c r="B73" t="s" s="10">
        <v>1366</v>
      </c>
      <c r="C73" s="11">
        <v>26.107036038379</v>
      </c>
      <c r="D73" s="11">
        <v>23.9376702325508</v>
      </c>
      <c r="E73" s="11">
        <v>32.086787808623</v>
      </c>
      <c r="F73" s="11">
        <v>4.71395328604973</v>
      </c>
      <c r="G73" s="11">
        <v>13.693069747638</v>
      </c>
      <c r="H73" s="11">
        <v>8.67679803588579</v>
      </c>
      <c r="I73" s="11">
        <v>15.6778420768229</v>
      </c>
      <c r="J73" s="11">
        <v>15.1178066075911</v>
      </c>
      <c r="K73" s="11">
        <v>25.3056090673537</v>
      </c>
      <c r="L73" s="11">
        <v>21.1791625691854</v>
      </c>
      <c r="M73" s="11">
        <v>9.345423751278959</v>
      </c>
      <c r="N73" s="11">
        <v>9.96855034014694</v>
      </c>
      <c r="O73" s="11">
        <v>-2.28689124895637</v>
      </c>
      <c r="P73" s="11">
        <v>-1.87789525695174</v>
      </c>
      <c r="Q73" s="11">
        <v>-10.0704195040821</v>
      </c>
      <c r="R73" s="11">
        <v>6.36799561904837</v>
      </c>
    </row>
    <row r="74" ht="15" customHeight="1">
      <c r="A74" t="s" s="10">
        <v>1367</v>
      </c>
      <c r="B74" t="s" s="10">
        <v>1368</v>
      </c>
      <c r="C74" s="11">
        <v>26.056372875152</v>
      </c>
      <c r="D74" s="11">
        <v>20.4996143113039</v>
      </c>
      <c r="E74" s="11">
        <v>25.3167946641016</v>
      </c>
      <c r="F74" s="11">
        <v>5.711026013277</v>
      </c>
      <c r="G74" s="11">
        <v>13.9509895412048</v>
      </c>
      <c r="H74" s="11">
        <v>7.80575280419469</v>
      </c>
      <c r="I74" s="11">
        <v>13.1988407481543</v>
      </c>
      <c r="J74" s="11">
        <v>9.54030426563066</v>
      </c>
      <c r="K74" s="11">
        <v>19.284756686662</v>
      </c>
      <c r="L74" s="11">
        <v>11.6398158584369</v>
      </c>
      <c r="M74" s="11">
        <v>5.83504243556421</v>
      </c>
      <c r="N74" s="11">
        <v>5.65812063783186</v>
      </c>
      <c r="O74" s="11">
        <v>-2.04471169213054</v>
      </c>
      <c r="P74" s="11">
        <v>2.73430517331137</v>
      </c>
      <c r="Q74" s="11">
        <v>-1.46185307863438</v>
      </c>
      <c r="R74" s="11">
        <v>11.976811147821</v>
      </c>
    </row>
    <row r="75" ht="15" customHeight="1">
      <c r="A75" t="s" s="10">
        <v>1369</v>
      </c>
      <c r="B75" t="s" s="10">
        <v>1370</v>
      </c>
      <c r="C75" s="11">
        <v>26.0497365600092</v>
      </c>
      <c r="D75" s="11">
        <v>24.0667597866068</v>
      </c>
      <c r="E75" s="11">
        <v>26.745033729324</v>
      </c>
      <c r="F75" s="11">
        <v>4.58578202385891</v>
      </c>
      <c r="G75" s="11">
        <v>15.4066350127984</v>
      </c>
      <c r="H75" s="11">
        <v>9.871556875944959</v>
      </c>
      <c r="I75" s="11">
        <v>17.6364969684583</v>
      </c>
      <c r="J75" s="11">
        <v>11.6235364485654</v>
      </c>
      <c r="K75" s="11">
        <v>20.432802157020</v>
      </c>
      <c r="L75" s="11">
        <v>11.2456451847471</v>
      </c>
      <c r="M75" s="11">
        <v>3.51201512091539</v>
      </c>
      <c r="N75" s="11">
        <v>5.62612017470321</v>
      </c>
      <c r="O75" s="11">
        <v>-3.43324834066657</v>
      </c>
      <c r="P75" s="11">
        <v>-0.928340053081222</v>
      </c>
      <c r="Q75" s="11">
        <v>-4.1871312382839</v>
      </c>
      <c r="R75" s="11">
        <v>9.6344195139954</v>
      </c>
    </row>
    <row r="76" ht="15" customHeight="1">
      <c r="A76" t="s" s="10">
        <v>1371</v>
      </c>
      <c r="B76" t="s" s="10">
        <v>1372</v>
      </c>
      <c r="C76" s="11">
        <v>26.027575187899</v>
      </c>
      <c r="D76" s="11">
        <v>32.9803303026122</v>
      </c>
      <c r="E76" s="11">
        <v>43.6425784577003</v>
      </c>
      <c r="F76" s="11">
        <v>27.8708372576661</v>
      </c>
      <c r="G76" s="11">
        <v>45.5278745260649</v>
      </c>
      <c r="H76" s="11">
        <v>31.1469316319558</v>
      </c>
      <c r="I76" s="11">
        <v>39.0422080821778</v>
      </c>
      <c r="J76" s="11">
        <v>32.3359622705534</v>
      </c>
      <c r="K76" s="11">
        <v>48.0351263625986</v>
      </c>
      <c r="L76" s="11">
        <v>37.2185703741447</v>
      </c>
      <c r="M76" s="11">
        <v>11.4004545626267</v>
      </c>
      <c r="N76" s="11">
        <v>20.782008752002</v>
      </c>
      <c r="O76" s="11">
        <v>12.409353550358</v>
      </c>
      <c r="P76" s="11">
        <v>10.8800258658969</v>
      </c>
      <c r="Q76" s="11">
        <v>-1.33266323332781</v>
      </c>
      <c r="R76" s="11">
        <v>1.5709393372551</v>
      </c>
    </row>
    <row r="77" ht="15" customHeight="1">
      <c r="A77" t="s" s="10">
        <v>1373</v>
      </c>
      <c r="B77" t="s" s="10">
        <v>1374</v>
      </c>
      <c r="C77" s="11">
        <v>25.6914798312076</v>
      </c>
      <c r="D77" s="11">
        <v>24.415146683987</v>
      </c>
      <c r="E77" s="11">
        <v>32.2050376248493</v>
      </c>
      <c r="F77" s="11">
        <v>11.2823165156492</v>
      </c>
      <c r="G77" s="11">
        <v>22.4293010619862</v>
      </c>
      <c r="H77" s="11">
        <v>16.8724799361117</v>
      </c>
      <c r="I77" s="11">
        <v>23.1200700052806</v>
      </c>
      <c r="J77" s="11">
        <v>23.1423292293782</v>
      </c>
      <c r="K77" s="11">
        <v>34.3984550745635</v>
      </c>
      <c r="L77" s="11">
        <v>22.7691050406956</v>
      </c>
      <c r="M77" s="11">
        <v>16.5443485169559</v>
      </c>
      <c r="N77" s="11">
        <v>17.1073143231903</v>
      </c>
      <c r="O77" s="11">
        <v>6.43094499660082</v>
      </c>
      <c r="P77" s="11">
        <v>7.95626089042432</v>
      </c>
      <c r="Q77" s="11">
        <v>-1.40077974503612</v>
      </c>
      <c r="R77" s="11">
        <v>12.786151379605</v>
      </c>
    </row>
    <row r="78" ht="15" customHeight="1">
      <c r="A78" t="s" s="10">
        <v>1375</v>
      </c>
      <c r="B78" t="s" s="10">
        <v>1376</v>
      </c>
      <c r="C78" s="11">
        <v>25.6040594557583</v>
      </c>
      <c r="D78" s="11">
        <v>23.4151717705152</v>
      </c>
      <c r="E78" s="11">
        <v>30.005935531346</v>
      </c>
      <c r="F78" s="11">
        <v>8.68205013402417</v>
      </c>
      <c r="G78" s="11">
        <v>21.4734372384246</v>
      </c>
      <c r="H78" s="11">
        <v>15.2663364923799</v>
      </c>
      <c r="I78" s="11">
        <v>22.1500350121616</v>
      </c>
      <c r="J78" s="11">
        <v>16.0390807783385</v>
      </c>
      <c r="K78" s="11">
        <v>26.3422925677574</v>
      </c>
      <c r="L78" s="11">
        <v>19.3705140542881</v>
      </c>
      <c r="M78" s="11">
        <v>10.1923314899283</v>
      </c>
      <c r="N78" s="11">
        <v>13.2499932115882</v>
      </c>
      <c r="O78" s="11">
        <v>6.10685770330677</v>
      </c>
      <c r="P78" s="11">
        <v>8.489244450399941</v>
      </c>
      <c r="Q78" s="11">
        <v>1.86973394135332</v>
      </c>
      <c r="R78" s="11">
        <v>14.6099719803281</v>
      </c>
    </row>
    <row r="79" ht="15" customHeight="1">
      <c r="A79" t="s" s="10">
        <v>1377</v>
      </c>
      <c r="B79" t="s" s="10">
        <v>1378</v>
      </c>
      <c r="C79" s="11">
        <v>25.5975251587471</v>
      </c>
      <c r="D79" s="11">
        <v>24.2084143223454</v>
      </c>
      <c r="E79" s="11">
        <v>26.0120684938898</v>
      </c>
      <c r="F79" s="11">
        <v>6.44182132518618</v>
      </c>
      <c r="G79" s="11">
        <v>15.5383134238713</v>
      </c>
      <c r="H79" s="11">
        <v>8.178413623800161</v>
      </c>
      <c r="I79" s="11">
        <v>17.8364598751691</v>
      </c>
      <c r="J79" s="11">
        <v>12.2255058689894</v>
      </c>
      <c r="K79" s="11">
        <v>20.9135862621883</v>
      </c>
      <c r="L79" s="11">
        <v>16.7752802144301</v>
      </c>
      <c r="M79" s="11">
        <v>9.209312186201069</v>
      </c>
      <c r="N79" s="11">
        <v>11.5989676941658</v>
      </c>
      <c r="O79" s="11">
        <v>4.68879348896996</v>
      </c>
      <c r="P79" s="11">
        <v>3.92628005601332</v>
      </c>
      <c r="Q79" s="11">
        <v>0.479792305886773</v>
      </c>
      <c r="R79" s="11">
        <v>12.307218584826</v>
      </c>
    </row>
    <row r="80" ht="15" customHeight="1">
      <c r="A80" t="s" s="10">
        <v>1379</v>
      </c>
      <c r="B80" t="s" s="10">
        <v>1380</v>
      </c>
      <c r="C80" s="11">
        <v>25.5748738048653</v>
      </c>
      <c r="D80" s="11">
        <v>26.195231310851</v>
      </c>
      <c r="E80" s="11">
        <v>34.2708044391254</v>
      </c>
      <c r="F80" s="11">
        <v>12.6893665210785</v>
      </c>
      <c r="G80" s="11">
        <v>21.7187250518935</v>
      </c>
      <c r="H80" s="11">
        <v>14.6748703211261</v>
      </c>
      <c r="I80" s="11">
        <v>21.8236125609544</v>
      </c>
      <c r="J80" s="11">
        <v>19.4202231527763</v>
      </c>
      <c r="K80" s="11">
        <v>29.9729790677902</v>
      </c>
      <c r="L80" s="11">
        <v>23.6764224548362</v>
      </c>
      <c r="M80" s="11">
        <v>14.5804299749547</v>
      </c>
      <c r="N80" s="11">
        <v>16.5009572751031</v>
      </c>
      <c r="O80" s="11">
        <v>7.16859664522866</v>
      </c>
      <c r="P80" s="11">
        <v>10.3020147707931</v>
      </c>
      <c r="Q80" s="11">
        <v>2.98050338736151</v>
      </c>
      <c r="R80" s="11">
        <v>11.5090975472716</v>
      </c>
    </row>
    <row r="81" ht="15" customHeight="1">
      <c r="A81" t="s" s="10">
        <v>1381</v>
      </c>
      <c r="B81" t="s" s="10">
        <v>1382</v>
      </c>
      <c r="C81" s="11">
        <v>25.5026336068356</v>
      </c>
      <c r="D81" s="11">
        <v>23.4392351968453</v>
      </c>
      <c r="E81" s="11">
        <v>31.5393639115437</v>
      </c>
      <c r="F81" s="11">
        <v>-0.968506715418194</v>
      </c>
      <c r="G81" s="11">
        <v>19.3804107691913</v>
      </c>
      <c r="H81" s="11">
        <v>11.320496004145</v>
      </c>
      <c r="I81" s="11">
        <v>23.190375326688</v>
      </c>
      <c r="J81" s="11">
        <v>20.3884938223125</v>
      </c>
      <c r="K81" s="11">
        <v>39.6376705964788</v>
      </c>
      <c r="L81" s="11">
        <v>25.6170644175928</v>
      </c>
      <c r="M81" s="11">
        <v>9.58679719229816</v>
      </c>
      <c r="N81" s="11">
        <v>4.51165801958717</v>
      </c>
      <c r="O81" s="11">
        <v>-11.0826504249855</v>
      </c>
      <c r="P81" s="11">
        <v>-8.312124577383299</v>
      </c>
      <c r="Q81" s="11">
        <v>-20.4732679163034</v>
      </c>
      <c r="R81" s="11">
        <v>1.02865470010796</v>
      </c>
    </row>
    <row r="82" ht="15" customHeight="1">
      <c r="A82" t="s" s="10">
        <v>1383</v>
      </c>
      <c r="B82" t="s" s="10">
        <v>1384</v>
      </c>
      <c r="C82" s="11">
        <v>25.4638958974874</v>
      </c>
      <c r="D82" s="11">
        <v>25.9474069493203</v>
      </c>
      <c r="E82" s="11">
        <v>30.1192417084747</v>
      </c>
      <c r="F82" s="11">
        <v>9.32428512439316</v>
      </c>
      <c r="G82" s="11">
        <v>19.1369331329333</v>
      </c>
      <c r="H82" s="11">
        <v>14.3209571538915</v>
      </c>
      <c r="I82" s="11">
        <v>22.4486315524759</v>
      </c>
      <c r="J82" s="11">
        <v>18.5600498793103</v>
      </c>
      <c r="K82" s="11">
        <v>29.3822931243558</v>
      </c>
      <c r="L82" s="11">
        <v>18.7942039661269</v>
      </c>
      <c r="M82" s="11">
        <v>11.8102263285082</v>
      </c>
      <c r="N82" s="11">
        <v>9.851795074985009</v>
      </c>
      <c r="O82" s="11">
        <v>2.28459421735683</v>
      </c>
      <c r="P82" s="11">
        <v>4.71116555162248</v>
      </c>
      <c r="Q82" s="11">
        <v>-2.51209738235886</v>
      </c>
      <c r="R82" s="11">
        <v>11.6435523677558</v>
      </c>
    </row>
    <row r="83" ht="15" customHeight="1">
      <c r="A83" t="s" s="10">
        <v>1385</v>
      </c>
      <c r="B83" t="s" s="10">
        <v>1386</v>
      </c>
      <c r="C83" s="11">
        <v>25.2568537494669</v>
      </c>
      <c r="D83" s="11">
        <v>23.4062473475603</v>
      </c>
      <c r="E83" s="11">
        <v>32.4579392404987</v>
      </c>
      <c r="F83" s="11">
        <v>4.8526344377062</v>
      </c>
      <c r="G83" s="11">
        <v>14.1424854653394</v>
      </c>
      <c r="H83" s="11">
        <v>8.5310342152386</v>
      </c>
      <c r="I83" s="11">
        <v>15.5848122260517</v>
      </c>
      <c r="J83" s="11">
        <v>12.8429313071315</v>
      </c>
      <c r="K83" s="11">
        <v>23.2432122760045</v>
      </c>
      <c r="L83" s="11">
        <v>15.8799929136987</v>
      </c>
      <c r="M83" s="11">
        <v>4.83717338722949</v>
      </c>
      <c r="N83" s="11">
        <v>5.32731193348484</v>
      </c>
      <c r="O83" s="11">
        <v>-7.42902596038283</v>
      </c>
      <c r="P83" s="11">
        <v>-5.86051825535816</v>
      </c>
      <c r="Q83" s="11">
        <v>-14.0153083270626</v>
      </c>
      <c r="R83" s="11">
        <v>-0.0626494736485128</v>
      </c>
    </row>
    <row r="84" ht="15" customHeight="1">
      <c r="A84" t="s" s="10">
        <v>1387</v>
      </c>
      <c r="B84" t="s" s="10">
        <v>1388</v>
      </c>
      <c r="C84" s="11">
        <v>25.216374583099</v>
      </c>
      <c r="D84" s="11">
        <v>23.5028258482928</v>
      </c>
      <c r="E84" s="11">
        <v>28.0995954175103</v>
      </c>
      <c r="F84" s="11">
        <v>6.38366967364126</v>
      </c>
      <c r="G84" s="11">
        <v>15.2248287514976</v>
      </c>
      <c r="H84" s="11">
        <v>8.85350099120004</v>
      </c>
      <c r="I84" s="11">
        <v>13.9315151425131</v>
      </c>
      <c r="J84" s="11">
        <v>6.63334350534481</v>
      </c>
      <c r="K84" s="11">
        <v>15.4446772664228</v>
      </c>
      <c r="L84" s="11">
        <v>7.40054983581784</v>
      </c>
      <c r="M84" s="11">
        <v>0.0574449303668345</v>
      </c>
      <c r="N84" s="11">
        <v>2.36636094905425</v>
      </c>
      <c r="O84" s="11">
        <v>-4.87816384663385</v>
      </c>
      <c r="P84" s="11">
        <v>-2.65183263802431</v>
      </c>
      <c r="Q84" s="11">
        <v>-6.43782250355444</v>
      </c>
      <c r="R84" s="11">
        <v>6.47222711165667</v>
      </c>
    </row>
    <row r="85" ht="15" customHeight="1">
      <c r="A85" t="s" s="10">
        <v>1389</v>
      </c>
      <c r="B85" t="s" s="10">
        <v>1390</v>
      </c>
      <c r="C85" s="11">
        <v>25.2110205467565</v>
      </c>
      <c r="D85" s="11">
        <v>20.6883398939451</v>
      </c>
      <c r="E85" s="11">
        <v>21.3724204254761</v>
      </c>
      <c r="F85" s="11">
        <v>3.61528378137037</v>
      </c>
      <c r="G85" s="11">
        <v>16.8083985938082</v>
      </c>
      <c r="H85" s="11">
        <v>9.75895266879045</v>
      </c>
      <c r="I85" s="11">
        <v>13.7917133717072</v>
      </c>
      <c r="J85" s="11">
        <v>4.06786129093648</v>
      </c>
      <c r="K85" s="11">
        <v>16.0261766415656</v>
      </c>
      <c r="L85" s="11">
        <v>7.44156197497874</v>
      </c>
      <c r="M85" s="11">
        <v>-1.23287983653316</v>
      </c>
      <c r="N85" s="11">
        <v>-3.87592058375843</v>
      </c>
      <c r="O85" s="11">
        <v>-16.6182664731854</v>
      </c>
      <c r="P85" s="11">
        <v>-13.4332129135543</v>
      </c>
      <c r="Q85" s="11">
        <v>-21.9712378615092</v>
      </c>
      <c r="R85" s="11">
        <v>-15.5366786733997</v>
      </c>
    </row>
    <row r="86" ht="15" customHeight="1">
      <c r="A86" t="s" s="10">
        <v>1391</v>
      </c>
      <c r="B86" t="s" s="10">
        <v>1392</v>
      </c>
      <c r="C86" s="11">
        <v>25.1333163811555</v>
      </c>
      <c r="D86" s="11">
        <v>22.8881634742877</v>
      </c>
      <c r="E86" s="11">
        <v>28.6621067820213</v>
      </c>
      <c r="F86" s="11">
        <v>6.56108411668439</v>
      </c>
      <c r="G86" s="11">
        <v>16.5269603979307</v>
      </c>
      <c r="H86" s="11">
        <v>10.2782899404889</v>
      </c>
      <c r="I86" s="11">
        <v>17.3774619544138</v>
      </c>
      <c r="J86" s="11">
        <v>13.6814634895234</v>
      </c>
      <c r="K86" s="11">
        <v>22.204210287001</v>
      </c>
      <c r="L86" s="11">
        <v>16.1652786413668</v>
      </c>
      <c r="M86" s="11">
        <v>9.369324474600459</v>
      </c>
      <c r="N86" s="11">
        <v>10.7496610886612</v>
      </c>
      <c r="O86" s="11">
        <v>3.59213381377377</v>
      </c>
      <c r="P86" s="11">
        <v>4.42667127873613</v>
      </c>
      <c r="Q86" s="11">
        <v>-0.581927423236783</v>
      </c>
      <c r="R86" s="11">
        <v>12.3682285684548</v>
      </c>
    </row>
    <row r="87" ht="15" customHeight="1">
      <c r="A87" t="s" s="10">
        <v>1393</v>
      </c>
      <c r="B87" t="s" s="10">
        <v>1394</v>
      </c>
      <c r="C87" s="11">
        <v>25.0668847494172</v>
      </c>
      <c r="D87" s="11">
        <v>25.9761015850658</v>
      </c>
      <c r="E87" s="11">
        <v>31.9039804810296</v>
      </c>
      <c r="F87" s="11">
        <v>11.4526134815427</v>
      </c>
      <c r="G87" s="11">
        <v>22.6598947501542</v>
      </c>
      <c r="H87" s="11">
        <v>17.9969031896838</v>
      </c>
      <c r="I87" s="11">
        <v>24.9371779782277</v>
      </c>
      <c r="J87" s="11">
        <v>24.7291891848772</v>
      </c>
      <c r="K87" s="11">
        <v>37.517879426506</v>
      </c>
      <c r="L87" s="11">
        <v>27.8795024547647</v>
      </c>
      <c r="M87" s="11">
        <v>12.506706269285</v>
      </c>
      <c r="N87" s="11">
        <v>10.5500115005701</v>
      </c>
      <c r="O87" s="11">
        <v>-3.96682313489715</v>
      </c>
      <c r="P87" s="11">
        <v>-3.780404805201</v>
      </c>
      <c r="Q87" s="11">
        <v>-11.5591805896666</v>
      </c>
      <c r="R87" s="11">
        <v>-3.67604788843072</v>
      </c>
    </row>
    <row r="88" ht="15" customHeight="1">
      <c r="A88" t="s" s="10">
        <v>1395</v>
      </c>
      <c r="B88" t="s" s="10">
        <v>1396</v>
      </c>
      <c r="C88" s="11">
        <v>25.0531740464486</v>
      </c>
      <c r="D88" s="11">
        <v>22.5802872297943</v>
      </c>
      <c r="E88" s="11">
        <v>25.9261237683848</v>
      </c>
      <c r="F88" s="11">
        <v>3.58772343723206</v>
      </c>
      <c r="G88" s="11">
        <v>12.5302431192886</v>
      </c>
      <c r="H88" s="11">
        <v>6.36534689469528</v>
      </c>
      <c r="I88" s="11">
        <v>11.3160406710419</v>
      </c>
      <c r="J88" s="11">
        <v>3.59541095345077</v>
      </c>
      <c r="K88" s="11">
        <v>12.586152725520</v>
      </c>
      <c r="L88" s="11">
        <v>4.63098458153841</v>
      </c>
      <c r="M88" s="11">
        <v>-2.50066138105839</v>
      </c>
      <c r="N88" s="11">
        <v>-0.0307627922365716</v>
      </c>
      <c r="O88" s="11">
        <v>-7.01793284444942</v>
      </c>
      <c r="P88" s="11">
        <v>-4.15776874263529</v>
      </c>
      <c r="Q88" s="11">
        <v>-7.08386685830492</v>
      </c>
      <c r="R88" s="11">
        <v>7.29180385168202</v>
      </c>
    </row>
    <row r="89" ht="15" customHeight="1">
      <c r="A89" t="s" s="10">
        <v>1397</v>
      </c>
      <c r="B89" t="s" s="10">
        <v>1398</v>
      </c>
      <c r="C89" s="11">
        <v>25.0479560687504</v>
      </c>
      <c r="D89" s="11">
        <v>24.0877522354647</v>
      </c>
      <c r="E89" s="11">
        <v>28.1201399698438</v>
      </c>
      <c r="F89" s="11">
        <v>8.967444229703011</v>
      </c>
      <c r="G89" s="11">
        <v>15.6286879864893</v>
      </c>
      <c r="H89" s="11">
        <v>10.2361058096381</v>
      </c>
      <c r="I89" s="11">
        <v>16.2472761687871</v>
      </c>
      <c r="J89" s="11">
        <v>10.6527285590145</v>
      </c>
      <c r="K89" s="11">
        <v>19.2499765479501</v>
      </c>
      <c r="L89" s="11">
        <v>11.9004512857108</v>
      </c>
      <c r="M89" s="11">
        <v>1.82254611514254</v>
      </c>
      <c r="N89" s="11">
        <v>3.06739629330453</v>
      </c>
      <c r="O89" s="11">
        <v>-6.18396273824281</v>
      </c>
      <c r="P89" s="11">
        <v>-5.11426333899255</v>
      </c>
      <c r="Q89" s="11">
        <v>-7.95946007915196</v>
      </c>
      <c r="R89" s="11">
        <v>3.22913095643462</v>
      </c>
    </row>
    <row r="90" ht="15" customHeight="1">
      <c r="A90" t="s" s="10">
        <v>1399</v>
      </c>
      <c r="B90" t="s" s="10">
        <v>1400</v>
      </c>
      <c r="C90" s="11">
        <v>24.9906919266844</v>
      </c>
      <c r="D90" s="11">
        <v>24.3330698151828</v>
      </c>
      <c r="E90" s="11">
        <v>27.9652230659055</v>
      </c>
      <c r="F90" s="11">
        <v>5.64727538574838</v>
      </c>
      <c r="G90" s="11">
        <v>16.2192175425924</v>
      </c>
      <c r="H90" s="11">
        <v>9.31968287827751</v>
      </c>
      <c r="I90" s="11">
        <v>15.1503176186343</v>
      </c>
      <c r="J90" s="11">
        <v>8.65954793469632</v>
      </c>
      <c r="K90" s="11">
        <v>15.9231447844578</v>
      </c>
      <c r="L90" s="11">
        <v>9.08561849406655</v>
      </c>
      <c r="M90" s="11">
        <v>1.24638839056739</v>
      </c>
      <c r="N90" s="11">
        <v>3.62784471748911</v>
      </c>
      <c r="O90" s="11">
        <v>-3.3662866920102</v>
      </c>
      <c r="P90" s="11">
        <v>-0.6599892483898691</v>
      </c>
      <c r="Q90" s="11">
        <v>-5.76723617202266</v>
      </c>
      <c r="R90" s="11">
        <v>8.570844576265801</v>
      </c>
    </row>
    <row r="91" ht="15" customHeight="1">
      <c r="A91" t="s" s="10">
        <v>1401</v>
      </c>
      <c r="B91" t="s" s="10">
        <v>1402</v>
      </c>
      <c r="C91" s="11">
        <v>24.8765129128999</v>
      </c>
      <c r="D91" s="11">
        <v>21.7763406991334</v>
      </c>
      <c r="E91" s="11">
        <v>25.5990083590727</v>
      </c>
      <c r="F91" s="11">
        <v>4.6361426674437</v>
      </c>
      <c r="G91" s="11">
        <v>15.1224685126095</v>
      </c>
      <c r="H91" s="11">
        <v>9.193618499555621</v>
      </c>
      <c r="I91" s="11">
        <v>16.3846511754827</v>
      </c>
      <c r="J91" s="11">
        <v>11.8956224983109</v>
      </c>
      <c r="K91" s="11">
        <v>19.5250614721007</v>
      </c>
      <c r="L91" s="11">
        <v>11.6150322916754</v>
      </c>
      <c r="M91" s="11">
        <v>5.26037790126179</v>
      </c>
      <c r="N91" s="11">
        <v>6.25448551918535</v>
      </c>
      <c r="O91" s="11">
        <v>-2.97571898277952</v>
      </c>
      <c r="P91" s="11">
        <v>-0.242272214259609</v>
      </c>
      <c r="Q91" s="11">
        <v>-4.83068847168384</v>
      </c>
      <c r="R91" s="11">
        <v>8.30669760908544</v>
      </c>
    </row>
    <row r="92" ht="15" customHeight="1">
      <c r="A92" t="s" s="10">
        <v>1403</v>
      </c>
      <c r="B92" t="s" s="10">
        <v>1404</v>
      </c>
      <c r="C92" s="11">
        <v>24.8746269723618</v>
      </c>
      <c r="D92" s="11">
        <v>21.8788390736317</v>
      </c>
      <c r="E92" s="11">
        <v>25.8007053727673</v>
      </c>
      <c r="F92" s="11">
        <v>5.50382320968277</v>
      </c>
      <c r="G92" s="11">
        <v>16.3927759999566</v>
      </c>
      <c r="H92" s="11">
        <v>11.4172629310139</v>
      </c>
      <c r="I92" s="11">
        <v>13.0573057909137</v>
      </c>
      <c r="J92" s="11">
        <v>10.7280081433793</v>
      </c>
      <c r="K92" s="11">
        <v>19.5522721151354</v>
      </c>
      <c r="L92" s="11">
        <v>10.0195197505721</v>
      </c>
      <c r="M92" s="11">
        <v>0.105738260454458</v>
      </c>
      <c r="N92" s="11">
        <v>-0.437122070663765</v>
      </c>
      <c r="O92" s="11">
        <v>-8.12561611156919</v>
      </c>
      <c r="P92" s="11">
        <v>-5.7398801558281</v>
      </c>
      <c r="Q92" s="11">
        <v>-11.4413963046355</v>
      </c>
      <c r="R92" s="11">
        <v>-0.337905515722325</v>
      </c>
    </row>
    <row r="93" ht="15" customHeight="1">
      <c r="A93" t="s" s="10">
        <v>1405</v>
      </c>
      <c r="B93" t="s" s="10">
        <v>1406</v>
      </c>
      <c r="C93" s="11">
        <v>24.824477995018</v>
      </c>
      <c r="D93" s="11">
        <v>25.2108558649245</v>
      </c>
      <c r="E93" s="11">
        <v>30.6963316250639</v>
      </c>
      <c r="F93" s="11">
        <v>7.08226711512148</v>
      </c>
      <c r="G93" s="11">
        <v>15.7981069766244</v>
      </c>
      <c r="H93" s="11">
        <v>8.84235650828418</v>
      </c>
      <c r="I93" s="11">
        <v>14.8037037442991</v>
      </c>
      <c r="J93" s="11">
        <v>10.6537780480441</v>
      </c>
      <c r="K93" s="11">
        <v>22.5779647349554</v>
      </c>
      <c r="L93" s="11">
        <v>17.0963537289369</v>
      </c>
      <c r="M93" s="11">
        <v>1.89011892094593</v>
      </c>
      <c r="N93" s="11">
        <v>-0.886286411858428</v>
      </c>
      <c r="O93" s="11">
        <v>-8.3157547885098</v>
      </c>
      <c r="P93" s="11">
        <v>-7.87767725586124</v>
      </c>
      <c r="Q93" s="11">
        <v>-11.614025318727</v>
      </c>
      <c r="R93" s="11">
        <v>0.430216361250824</v>
      </c>
    </row>
    <row r="94" ht="15" customHeight="1">
      <c r="A94" t="s" s="10">
        <v>1407</v>
      </c>
      <c r="B94" t="s" s="10">
        <v>1408</v>
      </c>
      <c r="C94" s="11">
        <v>24.7276279865983</v>
      </c>
      <c r="D94" s="11">
        <v>20.0388596759895</v>
      </c>
      <c r="E94" s="11">
        <v>26.2438108443284</v>
      </c>
      <c r="F94" s="11">
        <v>11.4544600813615</v>
      </c>
      <c r="G94" s="11">
        <v>18.1003438669169</v>
      </c>
      <c r="H94" s="11">
        <v>12.4081914980279</v>
      </c>
      <c r="I94" s="11">
        <v>14.6079432303337</v>
      </c>
      <c r="J94" s="11">
        <v>13.6274602845146</v>
      </c>
      <c r="K94" s="11">
        <v>19.5617154219402</v>
      </c>
      <c r="L94" s="11">
        <v>13.1612280408891</v>
      </c>
      <c r="M94" s="11">
        <v>7.86292128264015</v>
      </c>
      <c r="N94" s="11">
        <v>6.78284244058556</v>
      </c>
      <c r="O94" s="11">
        <v>1.88405697803651</v>
      </c>
      <c r="P94" s="11">
        <v>2.60128601653016</v>
      </c>
      <c r="Q94" s="11">
        <v>0.296261886898197</v>
      </c>
      <c r="R94" s="11">
        <v>6.49563082531237</v>
      </c>
    </row>
    <row r="95" ht="15" customHeight="1">
      <c r="A95" t="s" s="10">
        <v>1409</v>
      </c>
      <c r="B95" t="s" s="10">
        <v>1410</v>
      </c>
      <c r="C95" s="11">
        <v>24.6470338719056</v>
      </c>
      <c r="D95" s="11">
        <v>22.1607657593543</v>
      </c>
      <c r="E95" s="11">
        <v>25.4675574656524</v>
      </c>
      <c r="F95" s="11">
        <v>4.89513370119383</v>
      </c>
      <c r="G95" s="11">
        <v>14.8240472155369</v>
      </c>
      <c r="H95" s="11">
        <v>8.689713883112571</v>
      </c>
      <c r="I95" s="11">
        <v>15.7810612158823</v>
      </c>
      <c r="J95" s="11">
        <v>10.2180836249616</v>
      </c>
      <c r="K95" s="11">
        <v>19.2084803128792</v>
      </c>
      <c r="L95" s="11">
        <v>10.5607275184061</v>
      </c>
      <c r="M95" s="11">
        <v>3.31705274679293</v>
      </c>
      <c r="N95" s="11">
        <v>4.08066782441678</v>
      </c>
      <c r="O95" s="11">
        <v>-4.43609276446403</v>
      </c>
      <c r="P95" s="11">
        <v>-3.05496192047449</v>
      </c>
      <c r="Q95" s="11">
        <v>-6.67689711885863</v>
      </c>
      <c r="R95" s="11">
        <v>6.04387459740932</v>
      </c>
    </row>
    <row r="96" ht="15" customHeight="1">
      <c r="A96" t="s" s="10">
        <v>1411</v>
      </c>
      <c r="B96" t="s" s="10">
        <v>1412</v>
      </c>
      <c r="C96" s="11">
        <v>24.5844758672984</v>
      </c>
      <c r="D96" s="11">
        <v>22.1002403741199</v>
      </c>
      <c r="E96" s="11">
        <v>25.4053546926896</v>
      </c>
      <c r="F96" s="11">
        <v>4.84973836920446</v>
      </c>
      <c r="G96" s="11">
        <v>14.7748979149278</v>
      </c>
      <c r="H96" s="11">
        <v>8.64507612948662</v>
      </c>
      <c r="I96" s="11">
        <v>15.7360995720072</v>
      </c>
      <c r="J96" s="11">
        <v>10.1770029740939</v>
      </c>
      <c r="K96" s="11">
        <v>19.1641493429891</v>
      </c>
      <c r="L96" s="11">
        <v>10.5215974682962</v>
      </c>
      <c r="M96" s="11">
        <v>3.28288411048747</v>
      </c>
      <c r="N96" s="11">
        <v>4.04794802438255</v>
      </c>
      <c r="O96" s="11">
        <v>-4.46778848906479</v>
      </c>
      <c r="P96" s="11">
        <v>-3.08812372696449</v>
      </c>
      <c r="Q96" s="11">
        <v>-6.70849203954218</v>
      </c>
      <c r="R96" s="11">
        <v>6.00112184194055</v>
      </c>
    </row>
    <row r="97" ht="15" customHeight="1">
      <c r="A97" t="s" s="10">
        <v>1413</v>
      </c>
      <c r="B97" t="s" s="10">
        <v>1414</v>
      </c>
      <c r="C97" s="11">
        <v>24.5833965967815</v>
      </c>
      <c r="D97" s="11">
        <v>21.6386773165266</v>
      </c>
      <c r="E97" s="11">
        <v>25.4989486743942</v>
      </c>
      <c r="F97" s="11">
        <v>5.1920969248062</v>
      </c>
      <c r="G97" s="11">
        <v>14.8628613179061</v>
      </c>
      <c r="H97" s="11">
        <v>8.050538665989841</v>
      </c>
      <c r="I97" s="11">
        <v>14.7354242660057</v>
      </c>
      <c r="J97" s="11">
        <v>10.3459430097419</v>
      </c>
      <c r="K97" s="11">
        <v>18.7685175608991</v>
      </c>
      <c r="L97" s="11">
        <v>10.3342115498531</v>
      </c>
      <c r="M97" s="11">
        <v>3.91681828747505</v>
      </c>
      <c r="N97" s="11">
        <v>4.39643871668425</v>
      </c>
      <c r="O97" s="11">
        <v>-4.01803784790168</v>
      </c>
      <c r="P97" s="11">
        <v>-1.3426083544844</v>
      </c>
      <c r="Q97" s="11">
        <v>-5.96295047503481</v>
      </c>
      <c r="R97" s="11">
        <v>5.54677764824152</v>
      </c>
    </row>
    <row r="98" ht="15" customHeight="1">
      <c r="A98" t="s" s="10">
        <v>1415</v>
      </c>
      <c r="B98" t="s" s="10">
        <v>1416</v>
      </c>
      <c r="C98" s="11">
        <v>24.403417840990</v>
      </c>
      <c r="D98" s="11">
        <v>25.800366154566</v>
      </c>
      <c r="E98" s="11">
        <v>27.9077527958141</v>
      </c>
      <c r="F98" s="11">
        <v>9.358454420523429</v>
      </c>
      <c r="G98" s="11">
        <v>20.5458614726989</v>
      </c>
      <c r="H98" s="11">
        <v>14.4220188320019</v>
      </c>
      <c r="I98" s="11">
        <v>21.5279138840196</v>
      </c>
      <c r="J98" s="11">
        <v>14.5659461887947</v>
      </c>
      <c r="K98" s="11">
        <v>23.3879876503927</v>
      </c>
      <c r="L98" s="11">
        <v>14.1799277845454</v>
      </c>
      <c r="M98" s="11">
        <v>8.42944651402153</v>
      </c>
      <c r="N98" s="11">
        <v>9.907756346425581</v>
      </c>
      <c r="O98" s="11">
        <v>2.62115680787109</v>
      </c>
      <c r="P98" s="11">
        <v>2.30506808026989</v>
      </c>
      <c r="Q98" s="11">
        <v>-0.545282254304391</v>
      </c>
      <c r="R98" s="11">
        <v>11.3040194033335</v>
      </c>
    </row>
    <row r="99" ht="15" customHeight="1">
      <c r="A99" t="s" s="10">
        <v>1417</v>
      </c>
      <c r="B99" t="s" s="10">
        <v>1418</v>
      </c>
      <c r="C99" s="11">
        <v>24.3880473447974</v>
      </c>
      <c r="D99" s="11">
        <v>22.7107509888485</v>
      </c>
      <c r="E99" s="11">
        <v>27.0280629424571</v>
      </c>
      <c r="F99" s="11">
        <v>5.60216539302618</v>
      </c>
      <c r="G99" s="11">
        <v>16.0012205921624</v>
      </c>
      <c r="H99" s="11">
        <v>10.7176748137137</v>
      </c>
      <c r="I99" s="11">
        <v>16.0196391559271</v>
      </c>
      <c r="J99" s="11">
        <v>10.1719427099299</v>
      </c>
      <c r="K99" s="11">
        <v>19.6154224446569</v>
      </c>
      <c r="L99" s="11">
        <v>12.3674650250829</v>
      </c>
      <c r="M99" s="11">
        <v>3.64190836005729</v>
      </c>
      <c r="N99" s="11">
        <v>4.9142882499621</v>
      </c>
      <c r="O99" s="11">
        <v>-3.92763243220523</v>
      </c>
      <c r="P99" s="11">
        <v>-3.48081514310835</v>
      </c>
      <c r="Q99" s="11">
        <v>-10.1804378813781</v>
      </c>
      <c r="R99" s="11">
        <v>1.48269318804286</v>
      </c>
    </row>
    <row r="100" ht="15" customHeight="1">
      <c r="A100" t="s" s="10">
        <v>1419</v>
      </c>
      <c r="B100" t="s" s="10">
        <v>1420</v>
      </c>
      <c r="C100" s="11">
        <v>24.3372105775022</v>
      </c>
      <c r="D100" s="11">
        <v>21.8635063665586</v>
      </c>
      <c r="E100" s="11">
        <v>25.0657674656213</v>
      </c>
      <c r="F100" s="11">
        <v>3.94235243941081</v>
      </c>
      <c r="G100" s="11">
        <v>14.093368705684</v>
      </c>
      <c r="H100" s="11">
        <v>7.88788468291917</v>
      </c>
      <c r="I100" s="11">
        <v>14.9159662250792</v>
      </c>
      <c r="J100" s="11">
        <v>9.237213294025141</v>
      </c>
      <c r="K100" s="11">
        <v>17.9054926690197</v>
      </c>
      <c r="L100" s="11">
        <v>9.661274532124841</v>
      </c>
      <c r="M100" s="11">
        <v>2.81112438931987</v>
      </c>
      <c r="N100" s="11">
        <v>3.54163204323308</v>
      </c>
      <c r="O100" s="11">
        <v>-5.13532115933896</v>
      </c>
      <c r="P100" s="11">
        <v>-3.61981832602685</v>
      </c>
      <c r="Q100" s="11">
        <v>-7.20053411121746</v>
      </c>
      <c r="R100" s="11">
        <v>6.53192444075235</v>
      </c>
    </row>
    <row r="101" ht="15" customHeight="1">
      <c r="A101" t="s" s="10">
        <v>1421</v>
      </c>
      <c r="B101" t="s" s="10">
        <v>1422</v>
      </c>
      <c r="C101" s="11">
        <v>24.3071936016146</v>
      </c>
      <c r="D101" s="11">
        <v>21.8305206101136</v>
      </c>
      <c r="E101" s="11">
        <v>25.0261557383626</v>
      </c>
      <c r="F101" s="11">
        <v>3.91099945803661</v>
      </c>
      <c r="G101" s="11">
        <v>14.0639570320062</v>
      </c>
      <c r="H101" s="11">
        <v>7.85764653075927</v>
      </c>
      <c r="I101" s="11">
        <v>14.8869620517091</v>
      </c>
      <c r="J101" s="11">
        <v>9.21678624063464</v>
      </c>
      <c r="K101" s="11">
        <v>17.8845082700815</v>
      </c>
      <c r="L101" s="11">
        <v>9.641136883525331</v>
      </c>
      <c r="M101" s="11">
        <v>2.79393258485716</v>
      </c>
      <c r="N101" s="11">
        <v>3.50528119126456</v>
      </c>
      <c r="O101" s="11">
        <v>-5.17340367710967</v>
      </c>
      <c r="P101" s="11">
        <v>-3.65563735942188</v>
      </c>
      <c r="Q101" s="11">
        <v>-7.23380222355083</v>
      </c>
      <c r="R101" s="11">
        <v>6.22999615083502</v>
      </c>
    </row>
    <row r="102" ht="15" customHeight="1">
      <c r="A102" t="s" s="10">
        <v>1423</v>
      </c>
      <c r="B102" t="s" s="10">
        <v>1424</v>
      </c>
      <c r="C102" s="11">
        <v>24.2467015354852</v>
      </c>
      <c r="D102" s="11">
        <v>23.9865655424056</v>
      </c>
      <c r="E102" s="11">
        <v>30.5305897445987</v>
      </c>
      <c r="F102" s="11">
        <v>10.3237864091355</v>
      </c>
      <c r="G102" s="11">
        <v>14.6364930393886</v>
      </c>
      <c r="H102" s="11">
        <v>9.216179907421321</v>
      </c>
      <c r="I102" s="11">
        <v>14.9115960019142</v>
      </c>
      <c r="J102" s="11">
        <v>9.755709145890551</v>
      </c>
      <c r="K102" s="11">
        <v>17.3248092288267</v>
      </c>
      <c r="L102" s="11">
        <v>13.662601282069</v>
      </c>
      <c r="M102" s="11">
        <v>3.12781226389596</v>
      </c>
      <c r="N102" s="11">
        <v>4.96998189650908</v>
      </c>
      <c r="O102" s="11">
        <v>-1.55061965270107</v>
      </c>
      <c r="P102" s="11">
        <v>0.131557242823055</v>
      </c>
      <c r="Q102" s="11">
        <v>-6.01503751627208</v>
      </c>
      <c r="R102" s="11">
        <v>6.82573731157168</v>
      </c>
    </row>
    <row r="103" ht="15" customHeight="1">
      <c r="A103" t="s" s="10">
        <v>1425</v>
      </c>
      <c r="B103" t="s" s="10">
        <v>1426</v>
      </c>
      <c r="C103" s="11">
        <v>24.0913362656103</v>
      </c>
      <c r="D103" s="11">
        <v>21.9657061484893</v>
      </c>
      <c r="E103" s="11">
        <v>27.7478256147644</v>
      </c>
      <c r="F103" s="11">
        <v>11.0081356704846</v>
      </c>
      <c r="G103" s="11">
        <v>20.8188322284294</v>
      </c>
      <c r="H103" s="11">
        <v>15.1729083738466</v>
      </c>
      <c r="I103" s="11">
        <v>23.1000454652277</v>
      </c>
      <c r="J103" s="11">
        <v>19.3390623639727</v>
      </c>
      <c r="K103" s="11">
        <v>23.6738129477557</v>
      </c>
      <c r="L103" s="11">
        <v>16.9711407637994</v>
      </c>
      <c r="M103" s="11">
        <v>15.8331250174347</v>
      </c>
      <c r="N103" s="11">
        <v>15.1999082895338</v>
      </c>
      <c r="O103" s="11">
        <v>9.05726882395399</v>
      </c>
      <c r="P103" s="11">
        <v>9.735239055668091</v>
      </c>
      <c r="Q103" s="11">
        <v>3.70167214014778</v>
      </c>
      <c r="R103" s="11">
        <v>14.5839595488704</v>
      </c>
    </row>
    <row r="104" ht="15" customHeight="1">
      <c r="A104" t="s" s="10">
        <v>1427</v>
      </c>
      <c r="B104" t="s" s="10">
        <v>1428</v>
      </c>
      <c r="C104" s="11">
        <v>24.0479641332139</v>
      </c>
      <c r="D104" s="11">
        <v>26.0449231431027</v>
      </c>
      <c r="E104" s="11">
        <v>31.503742539199</v>
      </c>
      <c r="F104" s="11">
        <v>9.54987354733605</v>
      </c>
      <c r="G104" s="11">
        <v>19.9795736421973</v>
      </c>
      <c r="H104" s="11">
        <v>15.6658762316251</v>
      </c>
      <c r="I104" s="11">
        <v>23.4801258949432</v>
      </c>
      <c r="J104" s="11">
        <v>22.1881904889916</v>
      </c>
      <c r="K104" s="11">
        <v>35.4974477386047</v>
      </c>
      <c r="L104" s="11">
        <v>27.5050150099974</v>
      </c>
      <c r="M104" s="11">
        <v>10.825404135261</v>
      </c>
      <c r="N104" s="11">
        <v>8.91370489699796</v>
      </c>
      <c r="O104" s="11">
        <v>-3.65905285422474</v>
      </c>
      <c r="P104" s="11">
        <v>-3.16555030509534</v>
      </c>
      <c r="Q104" s="11">
        <v>-10.5183890150724</v>
      </c>
      <c r="R104" s="11">
        <v>3.45357230178613</v>
      </c>
    </row>
    <row r="105" ht="15" customHeight="1">
      <c r="A105" t="s" s="10">
        <v>1429</v>
      </c>
      <c r="B105" t="s" s="10">
        <v>1430</v>
      </c>
      <c r="C105" s="11">
        <v>24.038536654423</v>
      </c>
      <c r="D105" s="11">
        <v>22.3911683026178</v>
      </c>
      <c r="E105" s="11">
        <v>25.1470000733421</v>
      </c>
      <c r="F105" s="11">
        <v>3.62444652612535</v>
      </c>
      <c r="G105" s="11">
        <v>12.1909599610554</v>
      </c>
      <c r="H105" s="11">
        <v>5.15188616130582</v>
      </c>
      <c r="I105" s="11">
        <v>14.2621683646857</v>
      </c>
      <c r="J105" s="11">
        <v>9.128338297858861</v>
      </c>
      <c r="K105" s="11">
        <v>17.3005674906173</v>
      </c>
      <c r="L105" s="11">
        <v>12.2869683858268</v>
      </c>
      <c r="M105" s="11">
        <v>5.28855447173113</v>
      </c>
      <c r="N105" s="11">
        <v>8.898042343162521</v>
      </c>
      <c r="O105" s="11">
        <v>2.65174168101778</v>
      </c>
      <c r="P105" s="11">
        <v>1.90273226348192</v>
      </c>
      <c r="Q105" s="11">
        <v>-1.67894462386499</v>
      </c>
      <c r="R105" s="11">
        <v>11.9637643736245</v>
      </c>
    </row>
    <row r="106" ht="15" customHeight="1">
      <c r="A106" t="s" s="10">
        <v>1431</v>
      </c>
      <c r="B106" t="s" s="10">
        <v>1432</v>
      </c>
      <c r="C106" s="11">
        <v>23.8673109399261</v>
      </c>
      <c r="D106" s="11">
        <v>22.9578925767944</v>
      </c>
      <c r="E106" s="11">
        <v>27.5761978546632</v>
      </c>
      <c r="F106" s="11">
        <v>6.63569189029805</v>
      </c>
      <c r="G106" s="11">
        <v>18.220602640373</v>
      </c>
      <c r="H106" s="11">
        <v>15.1554725864907</v>
      </c>
      <c r="I106" s="11">
        <v>20.8151314132402</v>
      </c>
      <c r="J106" s="11">
        <v>16.5029988407096</v>
      </c>
      <c r="K106" s="11">
        <v>26.6939457809428</v>
      </c>
      <c r="L106" s="11">
        <v>20.1419813186143</v>
      </c>
      <c r="M106" s="11">
        <v>6.75914531130173</v>
      </c>
      <c r="N106" s="11">
        <v>8.548771489337611</v>
      </c>
      <c r="O106" s="11">
        <v>-2.79650268399539</v>
      </c>
      <c r="P106" s="11">
        <v>0.892635618013915</v>
      </c>
      <c r="Q106" s="11">
        <v>-5.28895441350837</v>
      </c>
      <c r="R106" s="11">
        <v>6.14536080924604</v>
      </c>
    </row>
    <row r="107" ht="15" customHeight="1">
      <c r="A107" t="s" s="10">
        <v>1433</v>
      </c>
      <c r="B107" t="s" s="10">
        <v>1434</v>
      </c>
      <c r="C107" s="11">
        <v>23.8356354305337</v>
      </c>
      <c r="D107" s="11">
        <v>19.746225400567</v>
      </c>
      <c r="E107" s="11">
        <v>25.5656531241477</v>
      </c>
      <c r="F107" s="11">
        <v>1.87496320299227</v>
      </c>
      <c r="G107" s="11">
        <v>7.82586445070843</v>
      </c>
      <c r="H107" s="11">
        <v>1.98818433392989</v>
      </c>
      <c r="I107" s="11">
        <v>6.78394548297052</v>
      </c>
      <c r="J107" s="11">
        <v>5.02857215370842</v>
      </c>
      <c r="K107" s="11">
        <v>15.4637542365193</v>
      </c>
      <c r="L107" s="11">
        <v>9.48514016517499</v>
      </c>
      <c r="M107" s="11">
        <v>-0.716316452506116</v>
      </c>
      <c r="N107" s="11">
        <v>-3.1793663902964</v>
      </c>
      <c r="O107" s="11">
        <v>-8.416736285587611</v>
      </c>
      <c r="P107" s="11">
        <v>-8.58112493719457</v>
      </c>
      <c r="Q107" s="11">
        <v>-15.1626856686393</v>
      </c>
      <c r="R107" s="11">
        <v>-0.213867146464941</v>
      </c>
    </row>
    <row r="108" ht="15" customHeight="1">
      <c r="A108" t="s" s="10">
        <v>1435</v>
      </c>
      <c r="B108" t="s" s="10">
        <v>1436</v>
      </c>
      <c r="C108" s="11">
        <v>23.7583948668971</v>
      </c>
      <c r="D108" s="11">
        <v>21.8767875980385</v>
      </c>
      <c r="E108" s="11">
        <v>27.1020133943709</v>
      </c>
      <c r="F108" s="11">
        <v>6.19551474288018</v>
      </c>
      <c r="G108" s="11">
        <v>16.8935279072212</v>
      </c>
      <c r="H108" s="11">
        <v>11.4042454223616</v>
      </c>
      <c r="I108" s="11">
        <v>19.3275836850783</v>
      </c>
      <c r="J108" s="11">
        <v>13.799781227261</v>
      </c>
      <c r="K108" s="11">
        <v>23.2900808725377</v>
      </c>
      <c r="L108" s="11">
        <v>14.1768782245774</v>
      </c>
      <c r="M108" s="11">
        <v>7.36940274717452</v>
      </c>
      <c r="N108" s="11">
        <v>9.6584659841239</v>
      </c>
      <c r="O108" s="11">
        <v>1.18906315579661</v>
      </c>
      <c r="P108" s="11">
        <v>3.32138024698325</v>
      </c>
      <c r="Q108" s="11">
        <v>-1.64197222961928</v>
      </c>
      <c r="R108" s="11">
        <v>11.9966678892574</v>
      </c>
    </row>
    <row r="109" ht="15" customHeight="1">
      <c r="A109" t="s" s="10">
        <v>1437</v>
      </c>
      <c r="B109" t="s" s="10">
        <v>1438</v>
      </c>
      <c r="C109" s="11">
        <v>23.6540022603806</v>
      </c>
      <c r="D109" s="11">
        <v>25.7856300286694</v>
      </c>
      <c r="E109" s="11">
        <v>31.0911432640334</v>
      </c>
      <c r="F109" s="11">
        <v>11.8012433286854</v>
      </c>
      <c r="G109" s="11">
        <v>23.6085883888489</v>
      </c>
      <c r="H109" s="11">
        <v>21.5886567776662</v>
      </c>
      <c r="I109" s="11">
        <v>28.8218046069336</v>
      </c>
      <c r="J109" s="11">
        <v>28.5146391835114</v>
      </c>
      <c r="K109" s="11">
        <v>42.5205879021193</v>
      </c>
      <c r="L109" s="11">
        <v>33.8476294046473</v>
      </c>
      <c r="M109" s="11">
        <v>17.5329287658319</v>
      </c>
      <c r="N109" s="11">
        <v>15.0839737187287</v>
      </c>
      <c r="O109" s="11">
        <v>1.31415044607337</v>
      </c>
      <c r="P109" s="11">
        <v>1.77755483049196</v>
      </c>
      <c r="Q109" s="11">
        <v>-5.46547958546232</v>
      </c>
      <c r="R109" s="11">
        <v>8.23606688220762</v>
      </c>
    </row>
    <row r="110" ht="15" customHeight="1">
      <c r="A110" t="s" s="10">
        <v>1439</v>
      </c>
      <c r="B110" t="s" s="10">
        <v>1440</v>
      </c>
      <c r="C110" s="11">
        <v>23.623243735675</v>
      </c>
      <c r="D110" s="11">
        <v>21.4390405089331</v>
      </c>
      <c r="E110" s="11">
        <v>27.2352332877242</v>
      </c>
      <c r="F110" s="11">
        <v>6.90665301352851</v>
      </c>
      <c r="G110" s="11">
        <v>18.8532196326084</v>
      </c>
      <c r="H110" s="11">
        <v>12.897125486335</v>
      </c>
      <c r="I110" s="11">
        <v>21.9263788673633</v>
      </c>
      <c r="J110" s="11">
        <v>17.5864657260407</v>
      </c>
      <c r="K110" s="11">
        <v>27.4536531693395</v>
      </c>
      <c r="L110" s="11">
        <v>23.9950090961137</v>
      </c>
      <c r="M110" s="11">
        <v>16.142138991597</v>
      </c>
      <c r="N110" s="11">
        <v>15.4818766052</v>
      </c>
      <c r="O110" s="11">
        <v>5.72946818514881</v>
      </c>
      <c r="P110" s="11">
        <v>7.21285846060826</v>
      </c>
      <c r="Q110" s="11">
        <v>1.98629959769854</v>
      </c>
      <c r="R110" s="11">
        <v>15.3742927571147</v>
      </c>
    </row>
    <row r="111" ht="15" customHeight="1">
      <c r="A111" t="s" s="10">
        <v>1441</v>
      </c>
      <c r="B111" t="s" s="10">
        <v>1442</v>
      </c>
      <c r="C111" s="11">
        <v>23.5061713379399</v>
      </c>
      <c r="D111" s="11">
        <v>21.2715939185223</v>
      </c>
      <c r="E111" s="11">
        <v>25.2498587954856</v>
      </c>
      <c r="F111" s="11">
        <v>4.47568722412295</v>
      </c>
      <c r="G111" s="11">
        <v>14.3563865596143</v>
      </c>
      <c r="H111" s="11">
        <v>8.37359719114994</v>
      </c>
      <c r="I111" s="11">
        <v>14.1543115616783</v>
      </c>
      <c r="J111" s="11">
        <v>8.642264294269131</v>
      </c>
      <c r="K111" s="11">
        <v>17.7633926458479</v>
      </c>
      <c r="L111" s="11">
        <v>9.88303745304586</v>
      </c>
      <c r="M111" s="11">
        <v>3.42209813753089</v>
      </c>
      <c r="N111" s="11">
        <v>5.95176347664559</v>
      </c>
      <c r="O111" s="11">
        <v>-1.83012732465124</v>
      </c>
      <c r="P111" s="11">
        <v>0.634653665745111</v>
      </c>
      <c r="Q111" s="11">
        <v>-3.3083301504748</v>
      </c>
      <c r="R111" s="11">
        <v>10.295462912543</v>
      </c>
    </row>
    <row r="112" ht="15" customHeight="1">
      <c r="A112" t="s" s="10">
        <v>1443</v>
      </c>
      <c r="B112" t="s" s="10">
        <v>1444</v>
      </c>
      <c r="C112" s="11">
        <v>23.3921156343408</v>
      </c>
      <c r="D112" s="11">
        <v>23.7818852381767</v>
      </c>
      <c r="E112" s="11">
        <v>27.7997971835257</v>
      </c>
      <c r="F112" s="11">
        <v>8.92085238040927</v>
      </c>
      <c r="G112" s="11">
        <v>21.804141658599</v>
      </c>
      <c r="H112" s="11">
        <v>15.6923177163581</v>
      </c>
      <c r="I112" s="11">
        <v>22.6036887366493</v>
      </c>
      <c r="J112" s="11">
        <v>16.2418394904155</v>
      </c>
      <c r="K112" s="11">
        <v>26.7216587089634</v>
      </c>
      <c r="L112" s="11">
        <v>19.6461292973695</v>
      </c>
      <c r="M112" s="11">
        <v>11.3265339318119</v>
      </c>
      <c r="N112" s="11">
        <v>9.277570087229851</v>
      </c>
      <c r="O112" s="11">
        <v>-1.62680868649281</v>
      </c>
      <c r="P112" s="11">
        <v>-1.94935714112857</v>
      </c>
      <c r="Q112" s="11">
        <v>-9.95925111203754</v>
      </c>
      <c r="R112" s="11">
        <v>3.61612671091986</v>
      </c>
    </row>
    <row r="113" ht="15" customHeight="1">
      <c r="A113" t="s" s="10">
        <v>1445</v>
      </c>
      <c r="B113" t="s" s="10">
        <v>1446</v>
      </c>
      <c r="C113" s="11">
        <v>23.3871729879809</v>
      </c>
      <c r="D113" s="11">
        <v>23.1211169292474</v>
      </c>
      <c r="E113" s="11">
        <v>29.3258567269834</v>
      </c>
      <c r="F113" s="11">
        <v>12.9654190537617</v>
      </c>
      <c r="G113" s="11">
        <v>22.2448712431966</v>
      </c>
      <c r="H113" s="11">
        <v>13.6000567017876</v>
      </c>
      <c r="I113" s="11">
        <v>16.6644972326809</v>
      </c>
      <c r="J113" s="11">
        <v>10.9514113539803</v>
      </c>
      <c r="K113" s="11">
        <v>19.0520660392935</v>
      </c>
      <c r="L113" s="11">
        <v>14.3689843251559</v>
      </c>
      <c r="M113" s="11">
        <v>5.10636607719326</v>
      </c>
      <c r="N113" s="11">
        <v>4.98795513416905</v>
      </c>
      <c r="O113" s="11">
        <v>-3.50700584812117</v>
      </c>
      <c r="P113" s="11">
        <v>-1.80555641683601</v>
      </c>
      <c r="Q113" s="11">
        <v>-9.056928658267539</v>
      </c>
      <c r="R113" s="11">
        <v>-3.87672614554877</v>
      </c>
    </row>
    <row r="114" ht="15" customHeight="1">
      <c r="A114" t="s" s="10">
        <v>1447</v>
      </c>
      <c r="B114" t="s" s="10">
        <v>1448</v>
      </c>
      <c r="C114" s="11">
        <v>23.2992213632855</v>
      </c>
      <c r="D114" s="11">
        <v>22.9517388603417</v>
      </c>
      <c r="E114" s="11">
        <v>28.0846053155247</v>
      </c>
      <c r="F114" s="11">
        <v>8.66742973312695</v>
      </c>
      <c r="G114" s="11">
        <v>19.8740615783813</v>
      </c>
      <c r="H114" s="11">
        <v>16.107696921797</v>
      </c>
      <c r="I114" s="11">
        <v>22.874234151836</v>
      </c>
      <c r="J114" s="11">
        <v>19.0529001383624</v>
      </c>
      <c r="K114" s="11">
        <v>27.3329432120734</v>
      </c>
      <c r="L114" s="11">
        <v>20.2053909445224</v>
      </c>
      <c r="M114" s="11">
        <v>7.45318562832009</v>
      </c>
      <c r="N114" s="11">
        <v>8.48536814642846</v>
      </c>
      <c r="O114" s="11">
        <v>-1.50994560875496</v>
      </c>
      <c r="P114" s="11">
        <v>0.652229410509375</v>
      </c>
      <c r="Q114" s="11">
        <v>-4.95719524433258</v>
      </c>
      <c r="R114" s="11">
        <v>6.40036242188322</v>
      </c>
    </row>
    <row r="115" ht="15" customHeight="1">
      <c r="A115" t="s" s="10">
        <v>1449</v>
      </c>
      <c r="B115" t="s" s="10">
        <v>1450</v>
      </c>
      <c r="C115" s="11">
        <v>23.2956923361422</v>
      </c>
      <c r="D115" s="11">
        <v>21.5239818074134</v>
      </c>
      <c r="E115" s="11">
        <v>28.1215212347875</v>
      </c>
      <c r="F115" s="11">
        <v>9.16948164509375</v>
      </c>
      <c r="G115" s="11">
        <v>18.9600027442113</v>
      </c>
      <c r="H115" s="11">
        <v>11.8285239722976</v>
      </c>
      <c r="I115" s="11">
        <v>16.8523923535821</v>
      </c>
      <c r="J115" s="11">
        <v>15.137294878846</v>
      </c>
      <c r="K115" s="11">
        <v>21.4836289905911</v>
      </c>
      <c r="L115" s="11">
        <v>14.0001030721446</v>
      </c>
      <c r="M115" s="11">
        <v>11.7297286016927</v>
      </c>
      <c r="N115" s="11">
        <v>8.945207609863189</v>
      </c>
      <c r="O115" s="11">
        <v>-2.24296761174867</v>
      </c>
      <c r="P115" s="11">
        <v>0.703486874160952</v>
      </c>
      <c r="Q115" s="11">
        <v>-6.38437305034321</v>
      </c>
      <c r="R115" s="11">
        <v>5.67595104032701</v>
      </c>
    </row>
    <row r="116" ht="15" customHeight="1">
      <c r="A116" t="s" s="10">
        <v>1451</v>
      </c>
      <c r="B116" t="s" s="10">
        <v>1452</v>
      </c>
      <c r="C116" s="11">
        <v>23.1170613730819</v>
      </c>
      <c r="D116" s="11">
        <v>21.0447131404383</v>
      </c>
      <c r="E116" s="11">
        <v>26.0296121148448</v>
      </c>
      <c r="F116" s="11">
        <v>4.97087564048273</v>
      </c>
      <c r="G116" s="11">
        <v>15.2322286500766</v>
      </c>
      <c r="H116" s="11">
        <v>9.00817492452342</v>
      </c>
      <c r="I116" s="11">
        <v>14.6648350370541</v>
      </c>
      <c r="J116" s="11">
        <v>9.86395256584542</v>
      </c>
      <c r="K116" s="11">
        <v>20.4906734172587</v>
      </c>
      <c r="L116" s="11">
        <v>14.0869456119616</v>
      </c>
      <c r="M116" s="11">
        <v>4.24011100436481</v>
      </c>
      <c r="N116" s="11">
        <v>6.38602594200604</v>
      </c>
      <c r="O116" s="11">
        <v>-1.89498149250762</v>
      </c>
      <c r="P116" s="11">
        <v>-0.263117395182144</v>
      </c>
      <c r="Q116" s="11">
        <v>-5.53309325879242</v>
      </c>
      <c r="R116" s="11">
        <v>7.58165929127321</v>
      </c>
    </row>
    <row r="117" ht="15" customHeight="1">
      <c r="A117" t="s" s="10">
        <v>1453</v>
      </c>
      <c r="B117" t="s" s="10">
        <v>1454</v>
      </c>
      <c r="C117" s="11">
        <v>23.0943380217838</v>
      </c>
      <c r="D117" s="11">
        <v>17.7586111765537</v>
      </c>
      <c r="E117" s="11">
        <v>21.9572885309224</v>
      </c>
      <c r="F117" s="11">
        <v>1.05876582303426</v>
      </c>
      <c r="G117" s="11">
        <v>12.4895060479153</v>
      </c>
      <c r="H117" s="11">
        <v>7.18741262113463</v>
      </c>
      <c r="I117" s="11">
        <v>14.1960269678729</v>
      </c>
      <c r="J117" s="11">
        <v>9.046845453152001</v>
      </c>
      <c r="K117" s="11">
        <v>17.191816923969</v>
      </c>
      <c r="L117" s="11">
        <v>9.74510904194659</v>
      </c>
      <c r="M117" s="11">
        <v>-0.125307689566534</v>
      </c>
      <c r="N117" s="11">
        <v>2.29044573950514</v>
      </c>
      <c r="O117" s="11">
        <v>-6.67814103231428</v>
      </c>
      <c r="P117" s="11">
        <v>-4.82037719644148</v>
      </c>
      <c r="Q117" s="11">
        <v>-9.42512143770824</v>
      </c>
      <c r="R117" s="11">
        <v>3.88788845524854</v>
      </c>
    </row>
    <row r="118" ht="15" customHeight="1">
      <c r="A118" t="s" s="10">
        <v>1455</v>
      </c>
      <c r="B118" t="s" s="10">
        <v>1456</v>
      </c>
      <c r="C118" s="11">
        <v>23.0896693183078</v>
      </c>
      <c r="D118" s="11">
        <v>21.8751879312447</v>
      </c>
      <c r="E118" s="11">
        <v>25.9988389722382</v>
      </c>
      <c r="F118" s="11">
        <v>4.03695066973879</v>
      </c>
      <c r="G118" s="11">
        <v>12.929941493212</v>
      </c>
      <c r="H118" s="11">
        <v>6.51610730768168</v>
      </c>
      <c r="I118" s="11">
        <v>11.8212795175046</v>
      </c>
      <c r="J118" s="11">
        <v>3.93520074075919</v>
      </c>
      <c r="K118" s="11">
        <v>13.6063320563594</v>
      </c>
      <c r="L118" s="11">
        <v>5.98699187759024</v>
      </c>
      <c r="M118" s="11">
        <v>-0.773702284376421</v>
      </c>
      <c r="N118" s="11">
        <v>2.2113743120405</v>
      </c>
      <c r="O118" s="11">
        <v>-5.39537278621635</v>
      </c>
      <c r="P118" s="11">
        <v>-3.5465748561367</v>
      </c>
      <c r="Q118" s="11">
        <v>-6.91723333593187</v>
      </c>
      <c r="R118" s="11">
        <v>6.47155402372144</v>
      </c>
    </row>
    <row r="119" ht="15" customHeight="1">
      <c r="A119" t="s" s="10">
        <v>1457</v>
      </c>
      <c r="B119" t="s" s="10">
        <v>1458</v>
      </c>
      <c r="C119" s="11">
        <v>23.0519036960268</v>
      </c>
      <c r="D119" s="11">
        <v>20.8318679923866</v>
      </c>
      <c r="E119" s="11">
        <v>27.9247797232311</v>
      </c>
      <c r="F119" s="11">
        <v>7.36065337185929</v>
      </c>
      <c r="G119" s="11">
        <v>16.8534613106763</v>
      </c>
      <c r="H119" s="11">
        <v>13.7910504143678</v>
      </c>
      <c r="I119" s="11">
        <v>18.3399490265433</v>
      </c>
      <c r="J119" s="11">
        <v>16.4887005651197</v>
      </c>
      <c r="K119" s="11">
        <v>22.5851439512874</v>
      </c>
      <c r="L119" s="11">
        <v>17.6492701679943</v>
      </c>
      <c r="M119" s="11">
        <v>9.000124381381021</v>
      </c>
      <c r="N119" s="11">
        <v>8.427551947222</v>
      </c>
      <c r="O119" s="11">
        <v>-2.30018336628007</v>
      </c>
      <c r="P119" s="11">
        <v>-1.47040891154763</v>
      </c>
      <c r="Q119" s="11">
        <v>-7.9858348703463</v>
      </c>
      <c r="R119" s="11">
        <v>3.94701272658293</v>
      </c>
    </row>
    <row r="120" ht="15" customHeight="1">
      <c r="A120" t="s" s="10">
        <v>1459</v>
      </c>
      <c r="B120" t="s" s="10">
        <v>1460</v>
      </c>
      <c r="C120" s="11">
        <v>22.9527750771301</v>
      </c>
      <c r="D120" s="11">
        <v>21.0399713972555</v>
      </c>
      <c r="E120" s="11">
        <v>26.3035691679479</v>
      </c>
      <c r="F120" s="11">
        <v>0.85653004774251</v>
      </c>
      <c r="G120" s="11">
        <v>13.7648371808635</v>
      </c>
      <c r="H120" s="11">
        <v>6.91889334293685</v>
      </c>
      <c r="I120" s="11">
        <v>17.1462531575968</v>
      </c>
      <c r="J120" s="11">
        <v>12.7668029283354</v>
      </c>
      <c r="K120" s="11">
        <v>22.7451376063397</v>
      </c>
      <c r="L120" s="11">
        <v>10.5047969168637</v>
      </c>
      <c r="M120" s="11">
        <v>-0.389864902914283</v>
      </c>
      <c r="N120" s="11">
        <v>-3.09076254115739</v>
      </c>
      <c r="O120" s="11">
        <v>-12.9056219917821</v>
      </c>
      <c r="P120" s="11">
        <v>-12.1622651931904</v>
      </c>
      <c r="Q120" s="11">
        <v>-18.4542585641166</v>
      </c>
      <c r="R120" s="11">
        <v>-5.24674931667974</v>
      </c>
    </row>
    <row r="121" ht="15" customHeight="1">
      <c r="A121" t="s" s="10">
        <v>1461</v>
      </c>
      <c r="B121" t="s" s="10">
        <v>1462</v>
      </c>
      <c r="C121" s="11">
        <v>22.846359790186</v>
      </c>
      <c r="D121" s="11">
        <v>21.4969429895829</v>
      </c>
      <c r="E121" s="11">
        <v>26.8736968864468</v>
      </c>
      <c r="F121" s="11">
        <v>3.93431545547061</v>
      </c>
      <c r="G121" s="11">
        <v>14.4541594986519</v>
      </c>
      <c r="H121" s="11">
        <v>10.168881868193</v>
      </c>
      <c r="I121" s="11">
        <v>17.2893205129259</v>
      </c>
      <c r="J121" s="11">
        <v>11.8646270403131</v>
      </c>
      <c r="K121" s="11">
        <v>21.9933908308957</v>
      </c>
      <c r="L121" s="11">
        <v>15.4015831414228</v>
      </c>
      <c r="M121" s="11">
        <v>2.43363232104878</v>
      </c>
      <c r="N121" s="11">
        <v>4.60170060260816</v>
      </c>
      <c r="O121" s="11">
        <v>-5.17725572926772</v>
      </c>
      <c r="P121" s="11">
        <v>-3.1829252070192</v>
      </c>
      <c r="Q121" s="11">
        <v>-8.13473079147793</v>
      </c>
      <c r="R121" s="11">
        <v>4.93290226191103</v>
      </c>
    </row>
    <row r="122" ht="15" customHeight="1">
      <c r="A122" t="s" s="10">
        <v>1463</v>
      </c>
      <c r="B122" t="s" s="10">
        <v>1464</v>
      </c>
      <c r="C122" s="11">
        <v>22.8317605378413</v>
      </c>
      <c r="D122" s="11">
        <v>22.3194011198126</v>
      </c>
      <c r="E122" s="11">
        <v>27.5438087500097</v>
      </c>
      <c r="F122" s="11">
        <v>9.31104304129804</v>
      </c>
      <c r="G122" s="11">
        <v>22.6955873499494</v>
      </c>
      <c r="H122" s="11">
        <v>17.3721657635721</v>
      </c>
      <c r="I122" s="11">
        <v>23.5637274763519</v>
      </c>
      <c r="J122" s="11">
        <v>18.6465962834454</v>
      </c>
      <c r="K122" s="11">
        <v>29.1318862785007</v>
      </c>
      <c r="L122" s="11">
        <v>20.1340508639483</v>
      </c>
      <c r="M122" s="11">
        <v>8.50894993334002</v>
      </c>
      <c r="N122" s="11">
        <v>6.96436915157073</v>
      </c>
      <c r="O122" s="11">
        <v>-3.826000287293</v>
      </c>
      <c r="P122" s="11">
        <v>-2.62671069937011</v>
      </c>
      <c r="Q122" s="11">
        <v>-7.01520046195115</v>
      </c>
      <c r="R122" s="11">
        <v>3.52333090837129</v>
      </c>
    </row>
    <row r="123" ht="15" customHeight="1">
      <c r="A123" t="s" s="10">
        <v>1465</v>
      </c>
      <c r="B123" t="s" s="10">
        <v>1466</v>
      </c>
      <c r="C123" s="11">
        <v>22.7902676176312</v>
      </c>
      <c r="D123" s="11">
        <v>22.6116357270928</v>
      </c>
      <c r="E123" s="11">
        <v>27.6805213263865</v>
      </c>
      <c r="F123" s="11">
        <v>6.61163770208508</v>
      </c>
      <c r="G123" s="11">
        <v>17.8199734301521</v>
      </c>
      <c r="H123" s="11">
        <v>11.6667496669889</v>
      </c>
      <c r="I123" s="11">
        <v>19.1121712573016</v>
      </c>
      <c r="J123" s="11">
        <v>14.2407174697134</v>
      </c>
      <c r="K123" s="11">
        <v>23.8579389746603</v>
      </c>
      <c r="L123" s="11">
        <v>15.7993107298626</v>
      </c>
      <c r="M123" s="11">
        <v>4.93567336224039</v>
      </c>
      <c r="N123" s="11">
        <v>8.07614463010642</v>
      </c>
      <c r="O123" s="11">
        <v>-2.37149893312261</v>
      </c>
      <c r="P123" s="11">
        <v>-0.986124913786612</v>
      </c>
      <c r="Q123" s="11">
        <v>-4.80404653740771</v>
      </c>
      <c r="R123" s="11">
        <v>7.85207614983212</v>
      </c>
    </row>
    <row r="124" ht="15" customHeight="1">
      <c r="A124" t="s" s="10">
        <v>1467</v>
      </c>
      <c r="B124" t="s" s="10">
        <v>1468</v>
      </c>
      <c r="C124" s="11">
        <v>22.6942104805684</v>
      </c>
      <c r="D124" s="11">
        <v>21.2374688047255</v>
      </c>
      <c r="E124" s="11">
        <v>31.2098162852379</v>
      </c>
      <c r="F124" s="11">
        <v>7.14615320071452</v>
      </c>
      <c r="G124" s="11">
        <v>17.4597268282727</v>
      </c>
      <c r="H124" s="11">
        <v>12.6621728062468</v>
      </c>
      <c r="I124" s="11">
        <v>16.861676543185</v>
      </c>
      <c r="J124" s="11">
        <v>12.8121393797806</v>
      </c>
      <c r="K124" s="11">
        <v>22.4541549747151</v>
      </c>
      <c r="L124" s="11">
        <v>14.9233925381866</v>
      </c>
      <c r="M124" s="11">
        <v>4.04475701433451</v>
      </c>
      <c r="N124" s="11">
        <v>4.79763040445216</v>
      </c>
      <c r="O124" s="11">
        <v>-7.5888383239292</v>
      </c>
      <c r="P124" s="11">
        <v>-4.77464865428383</v>
      </c>
      <c r="Q124" s="11">
        <v>-14.3968717401887</v>
      </c>
      <c r="R124" s="11">
        <v>-3.48968251381344</v>
      </c>
    </row>
    <row r="125" ht="15" customHeight="1">
      <c r="A125" t="s" s="10">
        <v>1469</v>
      </c>
      <c r="B125" t="s" s="10">
        <v>1470</v>
      </c>
      <c r="C125" s="11">
        <v>22.6684762218149</v>
      </c>
      <c r="D125" s="11">
        <v>23.9628322175099</v>
      </c>
      <c r="E125" s="11">
        <v>36.5868479083566</v>
      </c>
      <c r="F125" s="11">
        <v>25.6645395616064</v>
      </c>
      <c r="G125" s="11">
        <v>31.1808105172052</v>
      </c>
      <c r="H125" s="11">
        <v>21.3848183792405</v>
      </c>
      <c r="I125" s="11">
        <v>27.9475337738555</v>
      </c>
      <c r="J125" s="11">
        <v>26.9760805872559</v>
      </c>
      <c r="K125" s="11">
        <v>41.1717679348126</v>
      </c>
      <c r="L125" s="11">
        <v>34.8738714816932</v>
      </c>
      <c r="M125" s="11">
        <v>25.1730187972912</v>
      </c>
      <c r="N125" s="11">
        <v>21.9548827100364</v>
      </c>
      <c r="O125" s="11">
        <v>11.8807039310384</v>
      </c>
      <c r="P125" s="11">
        <v>11.4539803247201</v>
      </c>
      <c r="Q125" s="11">
        <v>0.0181451310670155</v>
      </c>
      <c r="R125" s="11">
        <v>1.89847344012668</v>
      </c>
    </row>
    <row r="126" ht="15" customHeight="1">
      <c r="A126" t="s" s="10">
        <v>1471</v>
      </c>
      <c r="B126" t="s" s="10">
        <v>1472</v>
      </c>
      <c r="C126" s="11">
        <v>22.604390019747</v>
      </c>
      <c r="D126" s="11">
        <v>23.9800506633861</v>
      </c>
      <c r="E126" s="11">
        <v>27.7694366794239</v>
      </c>
      <c r="F126" s="11">
        <v>10.4951268602595</v>
      </c>
      <c r="G126" s="11">
        <v>21.691684602633</v>
      </c>
      <c r="H126" s="11">
        <v>20.1712937098305</v>
      </c>
      <c r="I126" s="11">
        <v>25.7020297685309</v>
      </c>
      <c r="J126" s="11">
        <v>21.2227703022808</v>
      </c>
      <c r="K126" s="11">
        <v>26.8526123251489</v>
      </c>
      <c r="L126" s="11">
        <v>23.0508550395505</v>
      </c>
      <c r="M126" s="11">
        <v>10.6371471487566</v>
      </c>
      <c r="N126" s="11">
        <v>9.107937369595209</v>
      </c>
      <c r="O126" s="11">
        <v>-0.218190892975578</v>
      </c>
      <c r="P126" s="11">
        <v>1.67472095217645</v>
      </c>
      <c r="Q126" s="11">
        <v>-1.52876598609406</v>
      </c>
      <c r="R126" s="11">
        <v>8.08978166027687</v>
      </c>
    </row>
    <row r="127" ht="15" customHeight="1">
      <c r="A127" t="s" s="10">
        <v>1473</v>
      </c>
      <c r="B127" t="s" s="10">
        <v>1474</v>
      </c>
      <c r="C127" s="11">
        <v>22.409687551648</v>
      </c>
      <c r="D127" s="11">
        <v>20.1080364441347</v>
      </c>
      <c r="E127" s="11">
        <v>26.2463594843194</v>
      </c>
      <c r="F127" s="11">
        <v>0.021980263024024</v>
      </c>
      <c r="G127" s="11">
        <v>14.5240582442608</v>
      </c>
      <c r="H127" s="11">
        <v>10.8980262299421</v>
      </c>
      <c r="I127" s="11">
        <v>18.3660987030329</v>
      </c>
      <c r="J127" s="11">
        <v>13.2947115683223</v>
      </c>
      <c r="K127" s="11">
        <v>25.7854783565661</v>
      </c>
      <c r="L127" s="11">
        <v>16.0049781188694</v>
      </c>
      <c r="M127" s="11">
        <v>6.68285794403758</v>
      </c>
      <c r="N127" s="11">
        <v>6.98041509766667</v>
      </c>
      <c r="O127" s="11">
        <v>-0.195924218665133</v>
      </c>
      <c r="P127" s="11">
        <v>1.36185788001641</v>
      </c>
      <c r="Q127" s="11">
        <v>-5.33169853878538</v>
      </c>
      <c r="R127" s="11">
        <v>11.3574820904112</v>
      </c>
    </row>
    <row r="128" ht="15" customHeight="1">
      <c r="A128" t="s" s="10">
        <v>1475</v>
      </c>
      <c r="B128" t="s" s="10">
        <v>1476</v>
      </c>
      <c r="C128" s="11">
        <v>22.3680244405162</v>
      </c>
      <c r="D128" s="11">
        <v>21.0114209102197</v>
      </c>
      <c r="E128" s="11">
        <v>25.9764934762117</v>
      </c>
      <c r="F128" s="11">
        <v>3.875290521251</v>
      </c>
      <c r="G128" s="11">
        <v>17.3233610718476</v>
      </c>
      <c r="H128" s="11">
        <v>11.8942986797496</v>
      </c>
      <c r="I128" s="11">
        <v>19.6578661621292</v>
      </c>
      <c r="J128" s="11">
        <v>13.6838209660817</v>
      </c>
      <c r="K128" s="11">
        <v>26.2703805907739</v>
      </c>
      <c r="L128" s="11">
        <v>19.3343528851684</v>
      </c>
      <c r="M128" s="11">
        <v>5.56977782986086</v>
      </c>
      <c r="N128" s="11">
        <v>4.95031271373438</v>
      </c>
      <c r="O128" s="11">
        <v>-4.4764671556436</v>
      </c>
      <c r="P128" s="11">
        <v>-2.02301162834652</v>
      </c>
      <c r="Q128" s="11">
        <v>-8.102855362819129</v>
      </c>
      <c r="R128" s="11">
        <v>6.66451205181895</v>
      </c>
    </row>
    <row r="129" ht="15" customHeight="1">
      <c r="A129" t="s" s="10">
        <v>1477</v>
      </c>
      <c r="B129" t="s" s="10">
        <v>1478</v>
      </c>
      <c r="C129" s="11">
        <v>22.3267950614252</v>
      </c>
      <c r="D129" s="11">
        <v>20.3603188781529</v>
      </c>
      <c r="E129" s="11">
        <v>25.287115013667</v>
      </c>
      <c r="F129" s="11">
        <v>7.61234656694767</v>
      </c>
      <c r="G129" s="11">
        <v>16.5969241081975</v>
      </c>
      <c r="H129" s="11">
        <v>10.4548375713834</v>
      </c>
      <c r="I129" s="11">
        <v>18.7697658035137</v>
      </c>
      <c r="J129" s="11">
        <v>14.0115015358134</v>
      </c>
      <c r="K129" s="11">
        <v>23.3493632078214</v>
      </c>
      <c r="L129" s="11">
        <v>18.423862885671</v>
      </c>
      <c r="M129" s="11">
        <v>9.391364540891219</v>
      </c>
      <c r="N129" s="11">
        <v>11.0096518193726</v>
      </c>
      <c r="O129" s="11">
        <v>2.09345446392495</v>
      </c>
      <c r="P129" s="11">
        <v>4.13473492287297</v>
      </c>
      <c r="Q129" s="11">
        <v>-0.956096792202055</v>
      </c>
      <c r="R129" s="11">
        <v>10.4763036842533</v>
      </c>
    </row>
    <row r="130" ht="15" customHeight="1">
      <c r="A130" t="s" s="10">
        <v>1479</v>
      </c>
      <c r="B130" t="s" s="10">
        <v>1480</v>
      </c>
      <c r="C130" s="11">
        <v>22.1650365416329</v>
      </c>
      <c r="D130" s="11">
        <v>25.1266548355689</v>
      </c>
      <c r="E130" s="11">
        <v>26.9321105136354</v>
      </c>
      <c r="F130" s="11">
        <v>25.5654399418304</v>
      </c>
      <c r="G130" s="11">
        <v>28.1087437937628</v>
      </c>
      <c r="H130" s="11">
        <v>23.1199325699832</v>
      </c>
      <c r="I130" s="11">
        <v>22.0927118905784</v>
      </c>
      <c r="J130" s="11">
        <v>21.0077032472858</v>
      </c>
      <c r="K130" s="11">
        <v>25.6896436436456</v>
      </c>
      <c r="L130" s="11">
        <v>20.2577832978429</v>
      </c>
      <c r="M130" s="11">
        <v>18.6039052739652</v>
      </c>
      <c r="N130" s="11">
        <v>16.8035950382251</v>
      </c>
      <c r="O130" s="11">
        <v>9.81266114717687</v>
      </c>
      <c r="P130" s="11">
        <v>9.025252746224959</v>
      </c>
      <c r="Q130" s="11">
        <v>5.10462499299431</v>
      </c>
      <c r="R130" s="11">
        <v>0.573133577691065</v>
      </c>
    </row>
    <row r="131" ht="15" customHeight="1">
      <c r="A131" t="s" s="10">
        <v>1481</v>
      </c>
      <c r="B131" t="s" s="10">
        <v>1482</v>
      </c>
      <c r="C131" s="11">
        <v>22.1310954361818</v>
      </c>
      <c r="D131" s="11">
        <v>24.4683496022143</v>
      </c>
      <c r="E131" s="11">
        <v>29.1540125363362</v>
      </c>
      <c r="F131" s="11">
        <v>9.87406909521675</v>
      </c>
      <c r="G131" s="11">
        <v>20.0375409786119</v>
      </c>
      <c r="H131" s="11">
        <v>17.1902407261492</v>
      </c>
      <c r="I131" s="11">
        <v>23.0286936906813</v>
      </c>
      <c r="J131" s="11">
        <v>18.7502465668364</v>
      </c>
      <c r="K131" s="11">
        <v>25.1772598899684</v>
      </c>
      <c r="L131" s="11">
        <v>20.6102093003309</v>
      </c>
      <c r="M131" s="11">
        <v>8.05452801995412</v>
      </c>
      <c r="N131" s="11">
        <v>8.36279997232805</v>
      </c>
      <c r="O131" s="11">
        <v>0.0483011867134397</v>
      </c>
      <c r="P131" s="11">
        <v>1.23628961425593</v>
      </c>
      <c r="Q131" s="11">
        <v>-2.16675308660642</v>
      </c>
      <c r="R131" s="11">
        <v>8.527776416076289</v>
      </c>
    </row>
    <row r="132" ht="15" customHeight="1">
      <c r="A132" t="s" s="10">
        <v>1483</v>
      </c>
      <c r="B132" t="s" s="10">
        <v>1484</v>
      </c>
      <c r="C132" s="11">
        <v>22.1120089421802</v>
      </c>
      <c r="D132" s="11">
        <v>22.9000436328173</v>
      </c>
      <c r="E132" s="11">
        <v>31.3453620724898</v>
      </c>
      <c r="F132" s="11">
        <v>2.98830922388456</v>
      </c>
      <c r="G132" s="11">
        <v>17.825434726799</v>
      </c>
      <c r="H132" s="11">
        <v>13.5581250477103</v>
      </c>
      <c r="I132" s="11">
        <v>21.3721775698563</v>
      </c>
      <c r="J132" s="11">
        <v>15.9000995292232</v>
      </c>
      <c r="K132" s="11">
        <v>27.100880934307</v>
      </c>
      <c r="L132" s="11">
        <v>17.7634676659483</v>
      </c>
      <c r="M132" s="11">
        <v>8.66148338957364</v>
      </c>
      <c r="N132" s="11">
        <v>5.00229637123437</v>
      </c>
      <c r="O132" s="11">
        <v>-6.89983307825248</v>
      </c>
      <c r="P132" s="11">
        <v>-6.36346032021667</v>
      </c>
      <c r="Q132" s="11">
        <v>-13.8194918064663</v>
      </c>
      <c r="R132" s="11">
        <v>2.34097968969824</v>
      </c>
    </row>
    <row r="133" ht="15" customHeight="1">
      <c r="A133" t="s" s="10">
        <v>1485</v>
      </c>
      <c r="B133" t="s" s="10">
        <v>1486</v>
      </c>
      <c r="C133" s="11">
        <v>22.1080847452405</v>
      </c>
      <c r="D133" s="11">
        <v>21.3331522295778</v>
      </c>
      <c r="E133" s="11">
        <v>26.301102216422</v>
      </c>
      <c r="F133" s="11">
        <v>11.2831321285856</v>
      </c>
      <c r="G133" s="11">
        <v>15.9742836381767</v>
      </c>
      <c r="H133" s="11">
        <v>11.1673810221883</v>
      </c>
      <c r="I133" s="11">
        <v>17.1631357716271</v>
      </c>
      <c r="J133" s="11">
        <v>16.2991964941659</v>
      </c>
      <c r="K133" s="11">
        <v>26.0288265027783</v>
      </c>
      <c r="L133" s="11">
        <v>19.7940512489946</v>
      </c>
      <c r="M133" s="11">
        <v>10.0245415779569</v>
      </c>
      <c r="N133" s="11">
        <v>10.3880361300506</v>
      </c>
      <c r="O133" s="11">
        <v>4.23920098198589</v>
      </c>
      <c r="P133" s="11">
        <v>-0.153383074661873</v>
      </c>
      <c r="Q133" s="11">
        <v>-4.48794259956155</v>
      </c>
      <c r="R133" s="11">
        <v>5.31403534602173</v>
      </c>
    </row>
    <row r="134" ht="15" customHeight="1">
      <c r="A134" t="s" s="10">
        <v>1487</v>
      </c>
      <c r="B134" t="s" s="10">
        <v>1488</v>
      </c>
      <c r="C134" s="11">
        <v>22.0302056713004</v>
      </c>
      <c r="D134" s="11">
        <v>23.7050800411796</v>
      </c>
      <c r="E134" s="11">
        <v>29.7607546838261</v>
      </c>
      <c r="F134" s="11">
        <v>9.3005922658564</v>
      </c>
      <c r="G134" s="11">
        <v>21.8123006089008</v>
      </c>
      <c r="H134" s="11">
        <v>17.4143553623499</v>
      </c>
      <c r="I134" s="11">
        <v>22.0245865644561</v>
      </c>
      <c r="J134" s="11">
        <v>17.5955694435628</v>
      </c>
      <c r="K134" s="11">
        <v>24.9588809782578</v>
      </c>
      <c r="L134" s="11">
        <v>15.2111833915183</v>
      </c>
      <c r="M134" s="11">
        <v>0.8119872941266369</v>
      </c>
      <c r="N134" s="11">
        <v>2.63813401815041</v>
      </c>
      <c r="O134" s="11">
        <v>-8.817688923653749</v>
      </c>
      <c r="P134" s="11">
        <v>-7.04270826134101</v>
      </c>
      <c r="Q134" s="11">
        <v>-11.147777011728</v>
      </c>
      <c r="R134" s="11">
        <v>0.151440253353452</v>
      </c>
    </row>
    <row r="135" ht="15" customHeight="1">
      <c r="A135" t="s" s="10">
        <v>1489</v>
      </c>
      <c r="B135" t="s" s="10">
        <v>1490</v>
      </c>
      <c r="C135" s="11">
        <v>21.8636499884256</v>
      </c>
      <c r="D135" s="11">
        <v>21.1295152762958</v>
      </c>
      <c r="E135" s="11">
        <v>27.190399084196</v>
      </c>
      <c r="F135" s="11">
        <v>8.21029494291254</v>
      </c>
      <c r="G135" s="11">
        <v>18.8814797803005</v>
      </c>
      <c r="H135" s="11">
        <v>11.472185827583</v>
      </c>
      <c r="I135" s="11">
        <v>18.9550174499365</v>
      </c>
      <c r="J135" s="11">
        <v>15.8901758002344</v>
      </c>
      <c r="K135" s="11">
        <v>25.0443978095801</v>
      </c>
      <c r="L135" s="11">
        <v>14.5089229175474</v>
      </c>
      <c r="M135" s="11">
        <v>7.8264826280291</v>
      </c>
      <c r="N135" s="11">
        <v>6.15904070814781</v>
      </c>
      <c r="O135" s="11">
        <v>-1.86614735135554</v>
      </c>
      <c r="P135" s="11">
        <v>-2.20940327500195</v>
      </c>
      <c r="Q135" s="11">
        <v>-8.97195660069241</v>
      </c>
      <c r="R135" s="11">
        <v>2.30885006198305</v>
      </c>
    </row>
    <row r="136" ht="15" customHeight="1">
      <c r="A136" t="s" s="10">
        <v>1491</v>
      </c>
      <c r="B136" t="s" s="10">
        <v>1492</v>
      </c>
      <c r="C136" s="11">
        <v>21.8021649570535</v>
      </c>
      <c r="D136" s="11">
        <v>21.3453850851655</v>
      </c>
      <c r="E136" s="11">
        <v>29.8016907930388</v>
      </c>
      <c r="F136" s="11">
        <v>8.561772407366769</v>
      </c>
      <c r="G136" s="11">
        <v>17.5127058524597</v>
      </c>
      <c r="H136" s="11">
        <v>11.6573422472094</v>
      </c>
      <c r="I136" s="11">
        <v>17.7863727685691</v>
      </c>
      <c r="J136" s="11">
        <v>18.4215422885226</v>
      </c>
      <c r="K136" s="11">
        <v>31.995289254773</v>
      </c>
      <c r="L136" s="11">
        <v>25.1697619020384</v>
      </c>
      <c r="M136" s="11">
        <v>18.1581999961666</v>
      </c>
      <c r="N136" s="11">
        <v>15.7424602909547</v>
      </c>
      <c r="O136" s="11">
        <v>8.88821513631488</v>
      </c>
      <c r="P136" s="11">
        <v>8.01033702878458</v>
      </c>
      <c r="Q136" s="11">
        <v>1.21897597609539</v>
      </c>
      <c r="R136" s="11">
        <v>15.1408613043129</v>
      </c>
    </row>
    <row r="137" ht="15" customHeight="1">
      <c r="A137" t="s" s="10">
        <v>1493</v>
      </c>
      <c r="B137" t="s" s="10">
        <v>1494</v>
      </c>
      <c r="C137" s="11">
        <v>21.6130398645772</v>
      </c>
      <c r="D137" s="11">
        <v>22.8373314610592</v>
      </c>
      <c r="E137" s="11">
        <v>32.595521685702</v>
      </c>
      <c r="F137" s="11">
        <v>11.2121200963125</v>
      </c>
      <c r="G137" s="11">
        <v>22.1690506958806</v>
      </c>
      <c r="H137" s="11">
        <v>15.3393345753238</v>
      </c>
      <c r="I137" s="11">
        <v>21.1860326467912</v>
      </c>
      <c r="J137" s="11">
        <v>19.5693797576381</v>
      </c>
      <c r="K137" s="11">
        <v>30.456545153729</v>
      </c>
      <c r="L137" s="11">
        <v>24.2059342963741</v>
      </c>
      <c r="M137" s="11">
        <v>15.7305854688805</v>
      </c>
      <c r="N137" s="11">
        <v>12.1075939082022</v>
      </c>
      <c r="O137" s="11">
        <v>-0.409687936826564</v>
      </c>
      <c r="P137" s="11">
        <v>1.36534753840181</v>
      </c>
      <c r="Q137" s="11">
        <v>-8.11194977660811</v>
      </c>
      <c r="R137" s="11">
        <v>3.59716955646296</v>
      </c>
    </row>
    <row r="138" ht="15" customHeight="1">
      <c r="A138" t="s" s="10">
        <v>1495</v>
      </c>
      <c r="B138" t="s" s="10">
        <v>1496</v>
      </c>
      <c r="C138" s="11">
        <v>21.4398215460905</v>
      </c>
      <c r="D138" s="11">
        <v>20.4978452710666</v>
      </c>
      <c r="E138" s="11">
        <v>25.9383714373155</v>
      </c>
      <c r="F138" s="11">
        <v>6.06192485828567</v>
      </c>
      <c r="G138" s="11">
        <v>17.0714628122384</v>
      </c>
      <c r="H138" s="11">
        <v>14.9565245503891</v>
      </c>
      <c r="I138" s="11">
        <v>20.326349959466</v>
      </c>
      <c r="J138" s="11">
        <v>17.0748677656694</v>
      </c>
      <c r="K138" s="11">
        <v>24.7901638175531</v>
      </c>
      <c r="L138" s="11">
        <v>15.4530334269508</v>
      </c>
      <c r="M138" s="11">
        <v>4.26865538527856</v>
      </c>
      <c r="N138" s="11">
        <v>4.69554719974854</v>
      </c>
      <c r="O138" s="11">
        <v>-4.89583692388825</v>
      </c>
      <c r="P138" s="11">
        <v>-3.5168385931727</v>
      </c>
      <c r="Q138" s="11">
        <v>-11.0183551966899</v>
      </c>
      <c r="R138" s="11">
        <v>-0.0108290857919968</v>
      </c>
    </row>
    <row r="139" ht="15" customHeight="1">
      <c r="A139" t="s" s="10">
        <v>1497</v>
      </c>
      <c r="B139" t="s" s="10">
        <v>1498</v>
      </c>
      <c r="C139" s="11">
        <v>21.1932538593829</v>
      </c>
      <c r="D139" s="11">
        <v>18.1487480852056</v>
      </c>
      <c r="E139" s="11">
        <v>23.6928477142994</v>
      </c>
      <c r="F139" s="11">
        <v>2.79881774925479</v>
      </c>
      <c r="G139" s="11">
        <v>13.6477145378747</v>
      </c>
      <c r="H139" s="11">
        <v>7.84138616352694</v>
      </c>
      <c r="I139" s="11">
        <v>16.5822027633536</v>
      </c>
      <c r="J139" s="11">
        <v>11.1716376278929</v>
      </c>
      <c r="K139" s="11">
        <v>20.6048152023931</v>
      </c>
      <c r="L139" s="11">
        <v>15.1661842847373</v>
      </c>
      <c r="M139" s="11">
        <v>7.79753177278384</v>
      </c>
      <c r="N139" s="11">
        <v>10.8978428180504</v>
      </c>
      <c r="O139" s="11">
        <v>0.858788460101079</v>
      </c>
      <c r="P139" s="11">
        <v>3.05904396585526</v>
      </c>
      <c r="Q139" s="11">
        <v>-0.649784140447873</v>
      </c>
      <c r="R139" s="11">
        <v>14.1471399495851</v>
      </c>
    </row>
    <row r="140" ht="15" customHeight="1">
      <c r="A140" t="s" s="10">
        <v>1499</v>
      </c>
      <c r="B140" t="s" s="10">
        <v>1500</v>
      </c>
      <c r="C140" s="11">
        <v>21.1369234403028</v>
      </c>
      <c r="D140" s="11">
        <v>18.062387562690</v>
      </c>
      <c r="E140" s="11">
        <v>23.5922627224966</v>
      </c>
      <c r="F140" s="11">
        <v>0.277709863243825</v>
      </c>
      <c r="G140" s="11">
        <v>11.8587716963531</v>
      </c>
      <c r="H140" s="11">
        <v>6.6084289603112</v>
      </c>
      <c r="I140" s="11">
        <v>14.2580956439808</v>
      </c>
      <c r="J140" s="11">
        <v>8.075875961264289</v>
      </c>
      <c r="K140" s="11">
        <v>16.6412637979627</v>
      </c>
      <c r="L140" s="11">
        <v>11.043032742691</v>
      </c>
      <c r="M140" s="11">
        <v>2.23782826196857</v>
      </c>
      <c r="N140" s="11">
        <v>4.90122685494794</v>
      </c>
      <c r="O140" s="11">
        <v>-4.26223835816356</v>
      </c>
      <c r="P140" s="11">
        <v>-1.81060403101048</v>
      </c>
      <c r="Q140" s="11">
        <v>-4.84782816400539</v>
      </c>
      <c r="R140" s="11">
        <v>11.3490287879796</v>
      </c>
    </row>
    <row r="141" ht="15" customHeight="1">
      <c r="A141" t="s" s="10">
        <v>1501</v>
      </c>
      <c r="B141" t="s" s="10">
        <v>1502</v>
      </c>
      <c r="C141" s="11">
        <v>21.1122938996032</v>
      </c>
      <c r="D141" s="11">
        <v>21.6201762874538</v>
      </c>
      <c r="E141" s="11">
        <v>30.5450846561256</v>
      </c>
      <c r="F141" s="11">
        <v>6.02470483343027</v>
      </c>
      <c r="G141" s="11">
        <v>15.5921194048423</v>
      </c>
      <c r="H141" s="11">
        <v>9.575579836671681</v>
      </c>
      <c r="I141" s="11">
        <v>15.634761399931</v>
      </c>
      <c r="J141" s="11">
        <v>14.2119610835086</v>
      </c>
      <c r="K141" s="11">
        <v>24.1176279910465</v>
      </c>
      <c r="L141" s="11">
        <v>17.8055518441215</v>
      </c>
      <c r="M141" s="11">
        <v>6.5573982274346</v>
      </c>
      <c r="N141" s="11">
        <v>6.20034253995823</v>
      </c>
      <c r="O141" s="11">
        <v>-6.63582910805803</v>
      </c>
      <c r="P141" s="11">
        <v>-4.7907186718735</v>
      </c>
      <c r="Q141" s="11">
        <v>-12.945562774812</v>
      </c>
      <c r="R141" s="11">
        <v>-0.417252858672112</v>
      </c>
    </row>
    <row r="142" ht="15" customHeight="1">
      <c r="A142" t="s" s="10">
        <v>1503</v>
      </c>
      <c r="B142" t="s" s="10">
        <v>1504</v>
      </c>
      <c r="C142" s="11">
        <v>20.8849539738058</v>
      </c>
      <c r="D142" s="11">
        <v>15.772376302545</v>
      </c>
      <c r="E142" s="11">
        <v>19.8620424490768</v>
      </c>
      <c r="F142" s="11">
        <v>-0.618596327425369</v>
      </c>
      <c r="G142" s="11">
        <v>10.5778791003422</v>
      </c>
      <c r="H142" s="11">
        <v>5.361340853741</v>
      </c>
      <c r="I142" s="11">
        <v>12.2048916861621</v>
      </c>
      <c r="J142" s="11">
        <v>7.1580531499613</v>
      </c>
      <c r="K142" s="11">
        <v>15.1280895270148</v>
      </c>
      <c r="L142" s="11">
        <v>7.84592043045131</v>
      </c>
      <c r="M142" s="11">
        <v>-1.80445923921209</v>
      </c>
      <c r="N142" s="11">
        <v>0.563315275019538</v>
      </c>
      <c r="O142" s="11">
        <v>-8.25852765732674</v>
      </c>
      <c r="P142" s="11">
        <v>-6.43705228315442</v>
      </c>
      <c r="Q142" s="11">
        <v>-10.9358196653322</v>
      </c>
      <c r="R142" s="11">
        <v>2.05467025258703</v>
      </c>
    </row>
    <row r="143" ht="15" customHeight="1">
      <c r="A143" t="s" s="10">
        <v>1505</v>
      </c>
      <c r="B143" t="s" s="10">
        <v>1506</v>
      </c>
      <c r="C143" s="11">
        <v>20.8789315316538</v>
      </c>
      <c r="D143" s="11">
        <v>20.0522062827684</v>
      </c>
      <c r="E143" s="11">
        <v>25.3811360734</v>
      </c>
      <c r="F143" s="11">
        <v>4.26777422542792</v>
      </c>
      <c r="G143" s="11">
        <v>14.2105340711587</v>
      </c>
      <c r="H143" s="11">
        <v>10.5351592025884</v>
      </c>
      <c r="I143" s="11">
        <v>16.0402351244113</v>
      </c>
      <c r="J143" s="11">
        <v>11.5885433224846</v>
      </c>
      <c r="K143" s="11">
        <v>23.2762361751231</v>
      </c>
      <c r="L143" s="11">
        <v>16.7806733119271</v>
      </c>
      <c r="M143" s="11">
        <v>3.64662241953835</v>
      </c>
      <c r="N143" s="11">
        <v>5.70641937514682</v>
      </c>
      <c r="O143" s="11">
        <v>-5.38115870156405</v>
      </c>
      <c r="P143" s="11">
        <v>-2.02760630953868</v>
      </c>
      <c r="Q143" s="11">
        <v>-9.22205420619461</v>
      </c>
      <c r="R143" s="11">
        <v>2.18044501250012</v>
      </c>
    </row>
    <row r="144" ht="15" customHeight="1">
      <c r="A144" t="s" s="10">
        <v>1507</v>
      </c>
      <c r="B144" t="s" s="10">
        <v>1508</v>
      </c>
      <c r="C144" s="11">
        <v>20.7761869255258</v>
      </c>
      <c r="D144" s="11">
        <v>16.4958543604117</v>
      </c>
      <c r="E144" s="11">
        <v>22.0319070811616</v>
      </c>
      <c r="F144" s="11">
        <v>3.05601258157133</v>
      </c>
      <c r="G144" s="11">
        <v>15.2711526972073</v>
      </c>
      <c r="H144" s="11">
        <v>11.1659051270527</v>
      </c>
      <c r="I144" s="11">
        <v>18.9851112959768</v>
      </c>
      <c r="J144" s="11">
        <v>13.8608749436562</v>
      </c>
      <c r="K144" s="11">
        <v>21.3170974061785</v>
      </c>
      <c r="L144" s="11">
        <v>14.1590154372599</v>
      </c>
      <c r="M144" s="11">
        <v>8.915168390578749</v>
      </c>
      <c r="N144" s="11">
        <v>9.52854244983889</v>
      </c>
      <c r="O144" s="11">
        <v>1.45478406622317</v>
      </c>
      <c r="P144" s="11">
        <v>4.31177695170757</v>
      </c>
      <c r="Q144" s="11">
        <v>-0.536161395379475</v>
      </c>
      <c r="R144" s="11">
        <v>13.4972741645178</v>
      </c>
    </row>
    <row r="145" ht="15" customHeight="1">
      <c r="A145" t="s" s="10">
        <v>1509</v>
      </c>
      <c r="B145" t="s" s="10">
        <v>1510</v>
      </c>
      <c r="C145" s="11">
        <v>20.7407646248811</v>
      </c>
      <c r="D145" s="11">
        <v>18.1818372843001</v>
      </c>
      <c r="E145" s="11">
        <v>24.9276261661233</v>
      </c>
      <c r="F145" s="11">
        <v>2.12340637654913</v>
      </c>
      <c r="G145" s="11">
        <v>12.5120854184497</v>
      </c>
      <c r="H145" s="11">
        <v>7.09964497493429</v>
      </c>
      <c r="I145" s="11">
        <v>15.7381063120143</v>
      </c>
      <c r="J145" s="11">
        <v>12.4315900856966</v>
      </c>
      <c r="K145" s="11">
        <v>23.1281468437433</v>
      </c>
      <c r="L145" s="11">
        <v>14.1228530914212</v>
      </c>
      <c r="M145" s="11">
        <v>5.4542755853604</v>
      </c>
      <c r="N145" s="11">
        <v>5.63664790623737</v>
      </c>
      <c r="O145" s="11">
        <v>-5.30663760360381</v>
      </c>
      <c r="P145" s="11">
        <v>-1.64196470274715</v>
      </c>
      <c r="Q145" s="11">
        <v>-6.64501190066088</v>
      </c>
      <c r="R145" s="11">
        <v>7.27260774069045</v>
      </c>
    </row>
    <row r="146" ht="15" customHeight="1">
      <c r="A146" t="s" s="10">
        <v>1511</v>
      </c>
      <c r="B146" t="s" s="10">
        <v>1512</v>
      </c>
      <c r="C146" s="11">
        <v>20.6589783823451</v>
      </c>
      <c r="D146" s="11">
        <v>20.5039340565208</v>
      </c>
      <c r="E146" s="11">
        <v>25.9224256812302</v>
      </c>
      <c r="F146" s="11">
        <v>6.94661381227495</v>
      </c>
      <c r="G146" s="11">
        <v>17.4426382672709</v>
      </c>
      <c r="H146" s="11">
        <v>13.0011617956735</v>
      </c>
      <c r="I146" s="11">
        <v>17.9432930445959</v>
      </c>
      <c r="J146" s="11">
        <v>15.5349153613583</v>
      </c>
      <c r="K146" s="11">
        <v>25.8182239645474</v>
      </c>
      <c r="L146" s="11">
        <v>18.5820012358924</v>
      </c>
      <c r="M146" s="11">
        <v>7.81957854738735</v>
      </c>
      <c r="N146" s="11">
        <v>7.86200693201675</v>
      </c>
      <c r="O146" s="11">
        <v>-3.37885904220324</v>
      </c>
      <c r="P146" s="11">
        <v>-1.31180707688298</v>
      </c>
      <c r="Q146" s="11">
        <v>-6.76382404422916</v>
      </c>
      <c r="R146" s="11">
        <v>3.76564566082587</v>
      </c>
    </row>
    <row r="147" ht="15" customHeight="1">
      <c r="A147" t="s" s="10">
        <v>1513</v>
      </c>
      <c r="B147" t="s" s="10">
        <v>1514</v>
      </c>
      <c r="C147" s="11">
        <v>20.5595408775509</v>
      </c>
      <c r="D147" s="11">
        <v>18.097960837429</v>
      </c>
      <c r="E147" s="11">
        <v>26.5630802423232</v>
      </c>
      <c r="F147" s="11">
        <v>8.677525861422611</v>
      </c>
      <c r="G147" s="11">
        <v>16.2238916514605</v>
      </c>
      <c r="H147" s="11">
        <v>8.15411746216801</v>
      </c>
      <c r="I147" s="11">
        <v>13.7392716906632</v>
      </c>
      <c r="J147" s="11">
        <v>10.0255474468672</v>
      </c>
      <c r="K147" s="11">
        <v>16.0662868447392</v>
      </c>
      <c r="L147" s="11">
        <v>15.2544298304783</v>
      </c>
      <c r="M147" s="11">
        <v>9.86915683340637</v>
      </c>
      <c r="N147" s="11">
        <v>9.909400067471759</v>
      </c>
      <c r="O147" s="11">
        <v>2.21248308270994</v>
      </c>
      <c r="P147" s="11">
        <v>4.69923550431404</v>
      </c>
      <c r="Q147" s="11">
        <v>-1.29991017594258</v>
      </c>
      <c r="R147" s="11">
        <v>11.8518692810614</v>
      </c>
    </row>
    <row r="148" ht="15" customHeight="1">
      <c r="A148" t="s" s="10">
        <v>1515</v>
      </c>
      <c r="B148" t="s" s="10">
        <v>1516</v>
      </c>
      <c r="C148" s="11">
        <v>20.3918352338303</v>
      </c>
      <c r="D148" s="11">
        <v>18.1742162641569</v>
      </c>
      <c r="E148" s="11">
        <v>21.804589730508</v>
      </c>
      <c r="F148" s="11">
        <v>4.75660545139531</v>
      </c>
      <c r="G148" s="11">
        <v>17.412504559169</v>
      </c>
      <c r="H148" s="11">
        <v>14.7632543624456</v>
      </c>
      <c r="I148" s="11">
        <v>20.3228025030779</v>
      </c>
      <c r="J148" s="11">
        <v>16.5837996769328</v>
      </c>
      <c r="K148" s="11">
        <v>25.8028144365832</v>
      </c>
      <c r="L148" s="11">
        <v>20.6931705319034</v>
      </c>
      <c r="M148" s="11">
        <v>10.6710615941505</v>
      </c>
      <c r="N148" s="11">
        <v>9.417976876641591</v>
      </c>
      <c r="O148" s="11">
        <v>-1.38783295892277</v>
      </c>
      <c r="P148" s="11">
        <v>3.06159327195576</v>
      </c>
      <c r="Q148" s="11">
        <v>-0.947549421330152</v>
      </c>
      <c r="R148" s="11">
        <v>9.67033881008312</v>
      </c>
    </row>
    <row r="149" ht="15" customHeight="1">
      <c r="A149" t="s" s="10">
        <v>1517</v>
      </c>
      <c r="B149" t="s" s="10">
        <v>1518</v>
      </c>
      <c r="C149" s="11">
        <v>20.0458569697513</v>
      </c>
      <c r="D149" s="11">
        <v>18.3917227865037</v>
      </c>
      <c r="E149" s="11">
        <v>22.1908214969116</v>
      </c>
      <c r="F149" s="11">
        <v>8.379463399375741</v>
      </c>
      <c r="G149" s="11">
        <v>16.3078789526409</v>
      </c>
      <c r="H149" s="11">
        <v>14.2447885630265</v>
      </c>
      <c r="I149" s="11">
        <v>18.542602166654</v>
      </c>
      <c r="J149" s="11">
        <v>15.7929422397868</v>
      </c>
      <c r="K149" s="11">
        <v>22.2516969266807</v>
      </c>
      <c r="L149" s="11">
        <v>14.9940801987585</v>
      </c>
      <c r="M149" s="11">
        <v>4.2388245093032</v>
      </c>
      <c r="N149" s="11">
        <v>5.13902448248231</v>
      </c>
      <c r="O149" s="11">
        <v>-2.27989888633917</v>
      </c>
      <c r="P149" s="11">
        <v>0.378313063825564</v>
      </c>
      <c r="Q149" s="11">
        <v>-4.0139421611912</v>
      </c>
      <c r="R149" s="11">
        <v>3.43206055829002</v>
      </c>
    </row>
    <row r="150" ht="15" customHeight="1">
      <c r="A150" t="s" s="10">
        <v>1519</v>
      </c>
      <c r="B150" t="s" s="10">
        <v>1520</v>
      </c>
      <c r="C150" s="11">
        <v>19.9628682056012</v>
      </c>
      <c r="D150" s="11">
        <v>19.4963560798395</v>
      </c>
      <c r="E150" s="11">
        <v>25.9641523896892</v>
      </c>
      <c r="F150" s="11">
        <v>5.28943852091646</v>
      </c>
      <c r="G150" s="11">
        <v>14.8783941112403</v>
      </c>
      <c r="H150" s="11">
        <v>9.59414590727641</v>
      </c>
      <c r="I150" s="11">
        <v>15.1554965271265</v>
      </c>
      <c r="J150" s="11">
        <v>12.0672020130766</v>
      </c>
      <c r="K150" s="11">
        <v>19.9861587844138</v>
      </c>
      <c r="L150" s="11">
        <v>10.7945807201157</v>
      </c>
      <c r="M150" s="11">
        <v>4.70062364172954</v>
      </c>
      <c r="N150" s="11">
        <v>2.84325983027547</v>
      </c>
      <c r="O150" s="11">
        <v>-4.74359639386368</v>
      </c>
      <c r="P150" s="11">
        <v>-4.89843943159168</v>
      </c>
      <c r="Q150" s="11">
        <v>-11.2909445088101</v>
      </c>
      <c r="R150" s="11">
        <v>-0.316764447861573</v>
      </c>
    </row>
    <row r="151" ht="15" customHeight="1">
      <c r="A151" t="s" s="10">
        <v>1521</v>
      </c>
      <c r="B151" t="s" s="10">
        <v>1522</v>
      </c>
      <c r="C151" s="11">
        <v>19.819260250515</v>
      </c>
      <c r="D151" s="11">
        <v>16.7797948690402</v>
      </c>
      <c r="E151" s="11">
        <v>22.2328085934022</v>
      </c>
      <c r="F151" s="11">
        <v>-0.7733332073565859</v>
      </c>
      <c r="G151" s="11">
        <v>10.6744304441764</v>
      </c>
      <c r="H151" s="11">
        <v>5.48891682646442</v>
      </c>
      <c r="I151" s="11">
        <v>13.025343679180</v>
      </c>
      <c r="J151" s="11">
        <v>6.91107071301076</v>
      </c>
      <c r="K151" s="11">
        <v>15.3774672612747</v>
      </c>
      <c r="L151" s="11">
        <v>9.848126866880611</v>
      </c>
      <c r="M151" s="11">
        <v>1.15669763816286</v>
      </c>
      <c r="N151" s="11">
        <v>3.79423730568993</v>
      </c>
      <c r="O151" s="11">
        <v>-5.27881677859879</v>
      </c>
      <c r="P151" s="11">
        <v>-2.8677070401823</v>
      </c>
      <c r="Q151" s="11">
        <v>-5.87204449220583</v>
      </c>
      <c r="R151" s="11">
        <v>10.0063982567328</v>
      </c>
    </row>
    <row r="152" ht="15" customHeight="1">
      <c r="A152" t="s" s="10">
        <v>1523</v>
      </c>
      <c r="B152" t="s" s="10">
        <v>1524</v>
      </c>
      <c r="C152" s="11">
        <v>19.8002452881402</v>
      </c>
      <c r="D152" s="11">
        <v>21.4095751814022</v>
      </c>
      <c r="E152" s="11">
        <v>26.8778854077369</v>
      </c>
      <c r="F152" s="11">
        <v>5.54382461022109</v>
      </c>
      <c r="G152" s="11">
        <v>12.7746612040853</v>
      </c>
      <c r="H152" s="11">
        <v>8.17276670412148</v>
      </c>
      <c r="I152" s="11">
        <v>13.6826593094676</v>
      </c>
      <c r="J152" s="11">
        <v>10.7728454572386</v>
      </c>
      <c r="K152" s="11">
        <v>21.5960942952888</v>
      </c>
      <c r="L152" s="11">
        <v>17.6046390076825</v>
      </c>
      <c r="M152" s="11">
        <v>7.41921473749523</v>
      </c>
      <c r="N152" s="11">
        <v>8.275682696970369</v>
      </c>
      <c r="O152" s="11">
        <v>-0.342041602452559</v>
      </c>
      <c r="P152" s="11">
        <v>0.409313454684823</v>
      </c>
      <c r="Q152" s="11">
        <v>-4.32270163023422</v>
      </c>
      <c r="R152" s="11">
        <v>8.904255166181629</v>
      </c>
    </row>
    <row r="153" ht="15" customHeight="1">
      <c r="A153" t="s" s="10">
        <v>1525</v>
      </c>
      <c r="B153" t="s" s="10">
        <v>1526</v>
      </c>
      <c r="C153" s="11">
        <v>19.7634747805084</v>
      </c>
      <c r="D153" s="11">
        <v>18.7126902600437</v>
      </c>
      <c r="E153" s="11">
        <v>22.8293073982882</v>
      </c>
      <c r="F153" s="11">
        <v>2.69491325011653</v>
      </c>
      <c r="G153" s="11">
        <v>13.6868438853432</v>
      </c>
      <c r="H153" s="11">
        <v>8.127268337980761</v>
      </c>
      <c r="I153" s="11">
        <v>14.1538652886396</v>
      </c>
      <c r="J153" s="11">
        <v>9.28491661001758</v>
      </c>
      <c r="K153" s="11">
        <v>18.5154720704755</v>
      </c>
      <c r="L153" s="11">
        <v>9.03848489187995</v>
      </c>
      <c r="M153" s="11">
        <v>-0.0295640614624171</v>
      </c>
      <c r="N153" s="11">
        <v>1.31277277382849</v>
      </c>
      <c r="O153" s="11">
        <v>-9.59436247917014</v>
      </c>
      <c r="P153" s="11">
        <v>-7.9456058847157</v>
      </c>
      <c r="Q153" s="11">
        <v>-12.6050665948683</v>
      </c>
      <c r="R153" s="11">
        <v>-1.76157462975882</v>
      </c>
    </row>
    <row r="154" ht="15" customHeight="1">
      <c r="A154" t="s" s="10">
        <v>1527</v>
      </c>
      <c r="B154" t="s" s="10">
        <v>1528</v>
      </c>
      <c r="C154" s="11">
        <v>19.7274501710655</v>
      </c>
      <c r="D154" s="11">
        <v>18.3068053052148</v>
      </c>
      <c r="E154" s="11">
        <v>23.847567583822</v>
      </c>
      <c r="F154" s="11">
        <v>3.79188932345911</v>
      </c>
      <c r="G154" s="11">
        <v>12.3169784791655</v>
      </c>
      <c r="H154" s="11">
        <v>7.74646411191307</v>
      </c>
      <c r="I154" s="11">
        <v>12.7808262705021</v>
      </c>
      <c r="J154" s="11">
        <v>7.19175898641222</v>
      </c>
      <c r="K154" s="11">
        <v>15.4565806122106</v>
      </c>
      <c r="L154" s="11">
        <v>6.79625151638905</v>
      </c>
      <c r="M154" s="11">
        <v>-1.14888225431111</v>
      </c>
      <c r="N154" s="11">
        <v>0.767881907051193</v>
      </c>
      <c r="O154" s="11">
        <v>-7.11740042338316</v>
      </c>
      <c r="P154" s="11">
        <v>-5.73072344340705</v>
      </c>
      <c r="Q154" s="11">
        <v>-19.8583257077734</v>
      </c>
      <c r="R154" s="11">
        <v>-8.307679538644591</v>
      </c>
    </row>
    <row r="155" ht="15" customHeight="1">
      <c r="A155" t="s" s="10">
        <v>1529</v>
      </c>
      <c r="B155" t="s" s="10">
        <v>1530</v>
      </c>
      <c r="C155" s="11">
        <v>19.705055238488</v>
      </c>
      <c r="D155" s="11">
        <v>17.9005285075992</v>
      </c>
      <c r="E155" s="11">
        <v>20.4461067841664</v>
      </c>
      <c r="F155" s="11">
        <v>0.983955201907616</v>
      </c>
      <c r="G155" s="11">
        <v>11.8527036410933</v>
      </c>
      <c r="H155" s="11">
        <v>6.28948731003998</v>
      </c>
      <c r="I155" s="11">
        <v>14.3594335624458</v>
      </c>
      <c r="J155" s="11">
        <v>10.3144217493573</v>
      </c>
      <c r="K155" s="11">
        <v>20.2884585670976</v>
      </c>
      <c r="L155" s="11">
        <v>11.8583496723571</v>
      </c>
      <c r="M155" s="11">
        <v>4.30465067339625</v>
      </c>
      <c r="N155" s="11">
        <v>4.36516496020594</v>
      </c>
      <c r="O155" s="11">
        <v>-2.17990035057753</v>
      </c>
      <c r="P155" s="11">
        <v>-1.2070499034132</v>
      </c>
      <c r="Q155" s="11">
        <v>-5.36969355282746</v>
      </c>
      <c r="R155" s="11">
        <v>8.437551572266599</v>
      </c>
    </row>
    <row r="156" ht="15" customHeight="1">
      <c r="A156" t="s" s="10">
        <v>1531</v>
      </c>
      <c r="B156" t="s" s="10">
        <v>1532</v>
      </c>
      <c r="C156" s="11">
        <v>19.6273233602398</v>
      </c>
      <c r="D156" s="11">
        <v>16.1185015682403</v>
      </c>
      <c r="E156" s="11">
        <v>19.5270969823104</v>
      </c>
      <c r="F156" s="11">
        <v>6.79485830564959</v>
      </c>
      <c r="G156" s="11">
        <v>17.6471686572715</v>
      </c>
      <c r="H156" s="11">
        <v>10.9012107193273</v>
      </c>
      <c r="I156" s="11">
        <v>17.2550512333042</v>
      </c>
      <c r="J156" s="11">
        <v>13.6028417407564</v>
      </c>
      <c r="K156" s="11">
        <v>19.7408581360878</v>
      </c>
      <c r="L156" s="11">
        <v>13.4666247597494</v>
      </c>
      <c r="M156" s="11">
        <v>10.2996126456832</v>
      </c>
      <c r="N156" s="11">
        <v>13.1456376496692</v>
      </c>
      <c r="O156" s="11">
        <v>5.44987536357773</v>
      </c>
      <c r="P156" s="11">
        <v>8.426960924737649</v>
      </c>
      <c r="Q156" s="11">
        <v>5.555806439221</v>
      </c>
      <c r="R156" s="11">
        <v>14.2415457085526</v>
      </c>
    </row>
    <row r="157" ht="15" customHeight="1">
      <c r="A157" t="s" s="10">
        <v>1533</v>
      </c>
      <c r="B157" t="s" s="10">
        <v>1534</v>
      </c>
      <c r="C157" s="11">
        <v>19.5990763282023</v>
      </c>
      <c r="D157" s="11">
        <v>19.1211745277993</v>
      </c>
      <c r="E157" s="11">
        <v>24.4957347747458</v>
      </c>
      <c r="F157" s="11">
        <v>2.25342414465977</v>
      </c>
      <c r="G157" s="11">
        <v>12.998471850056</v>
      </c>
      <c r="H157" s="11">
        <v>8.4937885068461</v>
      </c>
      <c r="I157" s="11">
        <v>14.460794704829</v>
      </c>
      <c r="J157" s="11">
        <v>8.957547266293361</v>
      </c>
      <c r="K157" s="11">
        <v>19.4280989659593</v>
      </c>
      <c r="L157" s="11">
        <v>13.4970251720387</v>
      </c>
      <c r="M157" s="11">
        <v>1.52063530825446</v>
      </c>
      <c r="N157" s="11">
        <v>0.0713915472148718</v>
      </c>
      <c r="O157" s="11">
        <v>-12.7484133569518</v>
      </c>
      <c r="P157" s="11">
        <v>-10.1541132201189</v>
      </c>
      <c r="Q157" s="11">
        <v>-15.9396090027489</v>
      </c>
      <c r="R157" s="11">
        <v>-3.18170513718879</v>
      </c>
    </row>
    <row r="158" ht="15" customHeight="1">
      <c r="A158" t="s" s="10">
        <v>1535</v>
      </c>
      <c r="B158" t="s" s="10">
        <v>1536</v>
      </c>
      <c r="C158" s="11">
        <v>19.5366930800408</v>
      </c>
      <c r="D158" s="11">
        <v>19.5492071368619</v>
      </c>
      <c r="E158" s="11">
        <v>24.7202363482307</v>
      </c>
      <c r="F158" s="11">
        <v>4.40894459713452</v>
      </c>
      <c r="G158" s="11">
        <v>17.9346339772671</v>
      </c>
      <c r="H158" s="11">
        <v>13.8245236836189</v>
      </c>
      <c r="I158" s="11">
        <v>20.5461436418754</v>
      </c>
      <c r="J158" s="11">
        <v>17.7958374723342</v>
      </c>
      <c r="K158" s="11">
        <v>25.8967745906015</v>
      </c>
      <c r="L158" s="11">
        <v>18.9159621219386</v>
      </c>
      <c r="M158" s="11">
        <v>12.6005274859029</v>
      </c>
      <c r="N158" s="11">
        <v>10.3962544473684</v>
      </c>
      <c r="O158" s="11">
        <v>1.0191412958753</v>
      </c>
      <c r="P158" s="11">
        <v>1.5447230190345</v>
      </c>
      <c r="Q158" s="11">
        <v>-7.0645977153481</v>
      </c>
      <c r="R158" s="11">
        <v>8.01292736659458</v>
      </c>
    </row>
    <row r="159" ht="15" customHeight="1">
      <c r="A159" t="s" s="10">
        <v>1537</v>
      </c>
      <c r="B159" t="s" s="10">
        <v>1538</v>
      </c>
      <c r="C159" s="11">
        <v>19.4720806926393</v>
      </c>
      <c r="D159" s="11">
        <v>20.4275590351428</v>
      </c>
      <c r="E159" s="11">
        <v>26.2403238634256</v>
      </c>
      <c r="F159" s="11">
        <v>6.97472217543205</v>
      </c>
      <c r="G159" s="11">
        <v>21.8040072873574</v>
      </c>
      <c r="H159" s="11">
        <v>19.1750720918575</v>
      </c>
      <c r="I159" s="11">
        <v>24.2788697312788</v>
      </c>
      <c r="J159" s="11">
        <v>20.1087469235848</v>
      </c>
      <c r="K159" s="11">
        <v>26.3972710558364</v>
      </c>
      <c r="L159" s="11">
        <v>17.7082990706515</v>
      </c>
      <c r="M159" s="11">
        <v>4.16113455458786</v>
      </c>
      <c r="N159" s="11">
        <v>5.96572638497259</v>
      </c>
      <c r="O159" s="11">
        <v>-3.91751827724871</v>
      </c>
      <c r="P159" s="11">
        <v>-0.917260002239395</v>
      </c>
      <c r="Q159" s="11">
        <v>-5.5225209344418</v>
      </c>
      <c r="R159" s="11">
        <v>5.69861744006892</v>
      </c>
    </row>
    <row r="160" ht="15" customHeight="1">
      <c r="A160" t="s" s="10">
        <v>1539</v>
      </c>
      <c r="B160" t="s" s="10">
        <v>1540</v>
      </c>
      <c r="C160" s="11">
        <v>19.4681660667989</v>
      </c>
      <c r="D160" s="11">
        <v>22.3539238159129</v>
      </c>
      <c r="E160" s="11">
        <v>33.2743743169504</v>
      </c>
      <c r="F160" s="11">
        <v>8.60403283248081</v>
      </c>
      <c r="G160" s="11">
        <v>18.3795614461145</v>
      </c>
      <c r="H160" s="11">
        <v>12.2326987423911</v>
      </c>
      <c r="I160" s="11">
        <v>18.5848660567564</v>
      </c>
      <c r="J160" s="11">
        <v>16.1904509139004</v>
      </c>
      <c r="K160" s="11">
        <v>27.5021133128865</v>
      </c>
      <c r="L160" s="11">
        <v>21.2904324130815</v>
      </c>
      <c r="M160" s="11">
        <v>10.2264741788014</v>
      </c>
      <c r="N160" s="11">
        <v>11.4900850506307</v>
      </c>
      <c r="O160" s="11">
        <v>0.184245807461947</v>
      </c>
      <c r="P160" s="11">
        <v>0.553385300859643</v>
      </c>
      <c r="Q160" s="11">
        <v>-7.58290551925064</v>
      </c>
      <c r="R160" s="11">
        <v>6.15458001823488</v>
      </c>
    </row>
    <row r="161" ht="15" customHeight="1">
      <c r="A161" t="s" s="10">
        <v>1541</v>
      </c>
      <c r="B161" t="s" s="10">
        <v>1542</v>
      </c>
      <c r="C161" s="11">
        <v>19.4526377497322</v>
      </c>
      <c r="D161" s="11">
        <v>19.3872149448576</v>
      </c>
      <c r="E161" s="11">
        <v>23.7728305297353</v>
      </c>
      <c r="F161" s="11">
        <v>2.19867697427116</v>
      </c>
      <c r="G161" s="11">
        <v>16.1284235186562</v>
      </c>
      <c r="H161" s="11">
        <v>15.1383383204069</v>
      </c>
      <c r="I161" s="11">
        <v>20.7393594828202</v>
      </c>
      <c r="J161" s="11">
        <v>17.8470726984622</v>
      </c>
      <c r="K161" s="11">
        <v>26.0523909060808</v>
      </c>
      <c r="L161" s="11">
        <v>23.3501261708662</v>
      </c>
      <c r="M161" s="11">
        <v>14.799082364566</v>
      </c>
      <c r="N161" s="11">
        <v>14.4264831902223</v>
      </c>
      <c r="O161" s="11">
        <v>1.01260478613816</v>
      </c>
      <c r="P161" s="11">
        <v>4.63994729974897</v>
      </c>
      <c r="Q161" s="11">
        <v>-1.56817739461025</v>
      </c>
      <c r="R161" s="11">
        <v>13.3652311216452</v>
      </c>
    </row>
    <row r="162" ht="15" customHeight="1">
      <c r="A162" t="s" s="10">
        <v>1543</v>
      </c>
      <c r="B162" t="s" s="10">
        <v>1544</v>
      </c>
      <c r="C162" s="11">
        <v>19.4385747989345</v>
      </c>
      <c r="D162" s="11">
        <v>21.0510662957176</v>
      </c>
      <c r="E162" s="11">
        <v>29.5217558988502</v>
      </c>
      <c r="F162" s="11">
        <v>9.566767293080609</v>
      </c>
      <c r="G162" s="11">
        <v>22.4865272794733</v>
      </c>
      <c r="H162" s="11">
        <v>22.1392830806743</v>
      </c>
      <c r="I162" s="11">
        <v>29.0031830304248</v>
      </c>
      <c r="J162" s="11">
        <v>28.3648296662133</v>
      </c>
      <c r="K162" s="11">
        <v>36.4380144278083</v>
      </c>
      <c r="L162" s="11">
        <v>27.2909017540444</v>
      </c>
      <c r="M162" s="11">
        <v>18.4853220539572</v>
      </c>
      <c r="N162" s="11">
        <v>16.0982567591323</v>
      </c>
      <c r="O162" s="11">
        <v>1.9019954877401</v>
      </c>
      <c r="P162" s="11">
        <v>3.46286238801403</v>
      </c>
      <c r="Q162" s="11">
        <v>-3.47902199464585</v>
      </c>
      <c r="R162" s="11">
        <v>7.99473541040945</v>
      </c>
    </row>
    <row r="163" ht="15" customHeight="1">
      <c r="A163" t="s" s="10">
        <v>1545</v>
      </c>
      <c r="B163" t="s" s="10">
        <v>1546</v>
      </c>
      <c r="C163" s="11">
        <v>19.4202584939474</v>
      </c>
      <c r="D163" s="11">
        <v>18.2560721645173</v>
      </c>
      <c r="E163" s="11">
        <v>19.2701426798116</v>
      </c>
      <c r="F163" s="11">
        <v>1.17229688374714</v>
      </c>
      <c r="G163" s="11">
        <v>9.783873589644431</v>
      </c>
      <c r="H163" s="11">
        <v>6.71643694394473</v>
      </c>
      <c r="I163" s="11">
        <v>14.0523800454557</v>
      </c>
      <c r="J163" s="11">
        <v>12.5470335421785</v>
      </c>
      <c r="K163" s="11">
        <v>20.3558611445076</v>
      </c>
      <c r="L163" s="11">
        <v>15.4533786391544</v>
      </c>
      <c r="M163" s="11">
        <v>6.93190656382823</v>
      </c>
      <c r="N163" s="11">
        <v>7.85171317138371</v>
      </c>
      <c r="O163" s="11">
        <v>-1.3076296627809</v>
      </c>
      <c r="P163" s="11">
        <v>0.834432390400153</v>
      </c>
      <c r="Q163" s="11">
        <v>-3.77667955431472</v>
      </c>
      <c r="R163" s="11">
        <v>8.80978501375758</v>
      </c>
    </row>
    <row r="164" ht="15" customHeight="1">
      <c r="A164" t="s" s="10">
        <v>1547</v>
      </c>
      <c r="B164" t="s" s="10">
        <v>1548</v>
      </c>
      <c r="C164" s="11">
        <v>19.4014675020189</v>
      </c>
      <c r="D164" s="11">
        <v>19.0637616992131</v>
      </c>
      <c r="E164" s="11">
        <v>24.1498210162308</v>
      </c>
      <c r="F164" s="11">
        <v>5.48782490556576</v>
      </c>
      <c r="G164" s="11">
        <v>16.5159471045189</v>
      </c>
      <c r="H164" s="11">
        <v>11.5415592737243</v>
      </c>
      <c r="I164" s="11">
        <v>17.6751597478911</v>
      </c>
      <c r="J164" s="11">
        <v>13.6040581077675</v>
      </c>
      <c r="K164" s="11">
        <v>23.2517278762428</v>
      </c>
      <c r="L164" s="11">
        <v>15.4904810233393</v>
      </c>
      <c r="M164" s="11">
        <v>7.04805925154455</v>
      </c>
      <c r="N164" s="11">
        <v>7.5777506159115</v>
      </c>
      <c r="O164" s="11">
        <v>-1.45526507812438</v>
      </c>
      <c r="P164" s="11">
        <v>0.437626452902218</v>
      </c>
      <c r="Q164" s="11">
        <v>-4.37485381615087</v>
      </c>
      <c r="R164" s="11">
        <v>7.29044623701869</v>
      </c>
    </row>
    <row r="165" ht="15" customHeight="1">
      <c r="A165" t="s" s="10">
        <v>1549</v>
      </c>
      <c r="B165" t="s" s="10">
        <v>1550</v>
      </c>
      <c r="C165" s="11">
        <v>19.3008312600149</v>
      </c>
      <c r="D165" s="11">
        <v>20.4027447853243</v>
      </c>
      <c r="E165" s="11">
        <v>23.6379359739214</v>
      </c>
      <c r="F165" s="11">
        <v>2.62902199318791</v>
      </c>
      <c r="G165" s="11">
        <v>15.4714576735325</v>
      </c>
      <c r="H165" s="11">
        <v>11.3313055228418</v>
      </c>
      <c r="I165" s="11">
        <v>17.9023782348785</v>
      </c>
      <c r="J165" s="11">
        <v>13.544977876119</v>
      </c>
      <c r="K165" s="11">
        <v>23.8021785910095</v>
      </c>
      <c r="L165" s="11">
        <v>19.4155563765286</v>
      </c>
      <c r="M165" s="11">
        <v>5.52296314815663</v>
      </c>
      <c r="N165" s="11">
        <v>7.06180348773955</v>
      </c>
      <c r="O165" s="11">
        <v>-5.71190102630418</v>
      </c>
      <c r="P165" s="11">
        <v>-3.84589036946639</v>
      </c>
      <c r="Q165" s="11">
        <v>-8.949825145596121</v>
      </c>
      <c r="R165" s="11">
        <v>4.10647864145637</v>
      </c>
    </row>
    <row r="166" ht="15" customHeight="1">
      <c r="A166" t="s" s="10">
        <v>1551</v>
      </c>
      <c r="B166" t="s" s="10">
        <v>1552</v>
      </c>
      <c r="C166" s="11">
        <v>19.2633465411742</v>
      </c>
      <c r="D166" s="11">
        <v>20.6205188355105</v>
      </c>
      <c r="E166" s="11">
        <v>24.3585571621271</v>
      </c>
      <c r="F166" s="11">
        <v>2.2235104479817</v>
      </c>
      <c r="G166" s="11">
        <v>13.6732721883276</v>
      </c>
      <c r="H166" s="11">
        <v>9.26504794438341</v>
      </c>
      <c r="I166" s="11">
        <v>15.713043910911</v>
      </c>
      <c r="J166" s="11">
        <v>11.2582076493762</v>
      </c>
      <c r="K166" s="11">
        <v>21.442657891006</v>
      </c>
      <c r="L166" s="11">
        <v>17.1124036775344</v>
      </c>
      <c r="M166" s="11">
        <v>3.19515721704102</v>
      </c>
      <c r="N166" s="11">
        <v>4.68040339415916</v>
      </c>
      <c r="O166" s="11">
        <v>-8.018582023626189</v>
      </c>
      <c r="P166" s="11">
        <v>-6.34467204200786</v>
      </c>
      <c r="Q166" s="11">
        <v>-11.711393441192</v>
      </c>
      <c r="R166" s="11">
        <v>1.67955488262406</v>
      </c>
    </row>
    <row r="167" ht="15" customHeight="1">
      <c r="A167" t="s" s="10">
        <v>1553</v>
      </c>
      <c r="B167" t="s" s="10">
        <v>1554</v>
      </c>
      <c r="C167" s="11">
        <v>19.1809803973972</v>
      </c>
      <c r="D167" s="11">
        <v>17.2791714124863</v>
      </c>
      <c r="E167" s="11">
        <v>20.4945574415984</v>
      </c>
      <c r="F167" s="11">
        <v>1.37612620290897</v>
      </c>
      <c r="G167" s="11">
        <v>12.1061991329334</v>
      </c>
      <c r="H167" s="11">
        <v>6.07108396970204</v>
      </c>
      <c r="I167" s="11">
        <v>14.3085946765887</v>
      </c>
      <c r="J167" s="11">
        <v>8.74908805294996</v>
      </c>
      <c r="K167" s="11">
        <v>19.3995014654363</v>
      </c>
      <c r="L167" s="11">
        <v>14.7917299917418</v>
      </c>
      <c r="M167" s="11">
        <v>6.02053982319497</v>
      </c>
      <c r="N167" s="11">
        <v>8.64173309435941</v>
      </c>
      <c r="O167" s="11">
        <v>1.49114753468707</v>
      </c>
      <c r="P167" s="11">
        <v>1.00594824775428</v>
      </c>
      <c r="Q167" s="11">
        <v>-2.39500367708017</v>
      </c>
      <c r="R167" s="11">
        <v>10.5909496387397</v>
      </c>
    </row>
    <row r="168" ht="15" customHeight="1">
      <c r="A168" t="s" s="10">
        <v>1555</v>
      </c>
      <c r="B168" t="s" s="10">
        <v>1556</v>
      </c>
      <c r="C168" s="11">
        <v>19.0995328980552</v>
      </c>
      <c r="D168" s="11">
        <v>17.6437938356792</v>
      </c>
      <c r="E168" s="11">
        <v>22.0952680757886</v>
      </c>
      <c r="F168" s="11">
        <v>1.87639466255709</v>
      </c>
      <c r="G168" s="11">
        <v>9.835335157074351</v>
      </c>
      <c r="H168" s="11">
        <v>4.38093354424887</v>
      </c>
      <c r="I168" s="11">
        <v>11.4768156563564</v>
      </c>
      <c r="J168" s="11">
        <v>6.19291501188404</v>
      </c>
      <c r="K168" s="11">
        <v>15.2758505839142</v>
      </c>
      <c r="L168" s="11">
        <v>6.89444336944249</v>
      </c>
      <c r="M168" s="11">
        <v>0.037208778550335</v>
      </c>
      <c r="N168" s="11">
        <v>3.28040846204891</v>
      </c>
      <c r="O168" s="11">
        <v>-4.17185141701684</v>
      </c>
      <c r="P168" s="11">
        <v>-2.59045252974409</v>
      </c>
      <c r="Q168" s="11">
        <v>-6.0056477521062</v>
      </c>
      <c r="R168" s="11">
        <v>6.71043196277854</v>
      </c>
    </row>
    <row r="169" ht="15" customHeight="1">
      <c r="A169" t="s" s="10">
        <v>1557</v>
      </c>
      <c r="B169" t="s" s="10">
        <v>1558</v>
      </c>
      <c r="C169" s="11">
        <v>18.9514992918505</v>
      </c>
      <c r="D169" s="11">
        <v>15.1314887674392</v>
      </c>
      <c r="E169" s="11">
        <v>16.6339065965213</v>
      </c>
      <c r="F169" s="11">
        <v>4.56994620005562</v>
      </c>
      <c r="G169" s="11">
        <v>8.91353447858096</v>
      </c>
      <c r="H169" s="11">
        <v>6.50483194465759</v>
      </c>
      <c r="I169" s="11">
        <v>10.2721547120656</v>
      </c>
      <c r="J169" s="11">
        <v>10.762682982398</v>
      </c>
      <c r="K169" s="11">
        <v>16.1157256644874</v>
      </c>
      <c r="L169" s="11">
        <v>12.5486702933489</v>
      </c>
      <c r="M169" s="11">
        <v>8.81910623213675</v>
      </c>
      <c r="N169" s="11">
        <v>10.230093968106</v>
      </c>
      <c r="O169" s="11">
        <v>5.55076174501965</v>
      </c>
      <c r="P169" s="11">
        <v>10.4855180008807</v>
      </c>
      <c r="Q169" s="11">
        <v>9.09056862193443</v>
      </c>
      <c r="R169" s="11">
        <v>17.8310432478895</v>
      </c>
    </row>
    <row r="170" ht="15" customHeight="1">
      <c r="A170" t="s" s="10">
        <v>1559</v>
      </c>
      <c r="B170" t="s" s="10">
        <v>1560</v>
      </c>
      <c r="C170" s="11">
        <v>18.8836028388399</v>
      </c>
      <c r="D170" s="11">
        <v>18.1584629933523</v>
      </c>
      <c r="E170" s="11">
        <v>22.4051146047764</v>
      </c>
      <c r="F170" s="11">
        <v>2.73568523979126</v>
      </c>
      <c r="G170" s="11">
        <v>17.4865184076212</v>
      </c>
      <c r="H170" s="11">
        <v>10.2999240521097</v>
      </c>
      <c r="I170" s="11">
        <v>17.7921694518871</v>
      </c>
      <c r="J170" s="11">
        <v>12.5564466666871</v>
      </c>
      <c r="K170" s="11">
        <v>24.5845083567453</v>
      </c>
      <c r="L170" s="11">
        <v>17.8302644526183</v>
      </c>
      <c r="M170" s="11">
        <v>3.64570030532787</v>
      </c>
      <c r="N170" s="11">
        <v>5.32123494576733</v>
      </c>
      <c r="O170" s="11">
        <v>-3.7575958492731</v>
      </c>
      <c r="P170" s="11">
        <v>-0.941017541735945</v>
      </c>
      <c r="Q170" s="11">
        <v>-5.82908727072183</v>
      </c>
      <c r="R170" s="11">
        <v>7.10250445349558</v>
      </c>
    </row>
    <row r="171" ht="15" customHeight="1">
      <c r="A171" t="s" s="10">
        <v>1561</v>
      </c>
      <c r="B171" t="s" s="10">
        <v>1562</v>
      </c>
      <c r="C171" s="11">
        <v>18.8632094494259</v>
      </c>
      <c r="D171" s="11">
        <v>20.3172504820818</v>
      </c>
      <c r="E171" s="11">
        <v>27.7440621057563</v>
      </c>
      <c r="F171" s="11">
        <v>5.50661006814683</v>
      </c>
      <c r="G171" s="11">
        <v>15.1763937809844</v>
      </c>
      <c r="H171" s="11">
        <v>10.161580117239</v>
      </c>
      <c r="I171" s="11">
        <v>15.9104699764754</v>
      </c>
      <c r="J171" s="11">
        <v>15.9880157914748</v>
      </c>
      <c r="K171" s="11">
        <v>27.2180754650574</v>
      </c>
      <c r="L171" s="11">
        <v>22.8037803959571</v>
      </c>
      <c r="M171" s="11">
        <v>9.94041003028938</v>
      </c>
      <c r="N171" s="11">
        <v>11.6287920203497</v>
      </c>
      <c r="O171" s="11">
        <v>2.32095737394484</v>
      </c>
      <c r="P171" s="11">
        <v>5.02485845631646</v>
      </c>
      <c r="Q171" s="11">
        <v>-1.50824679284325</v>
      </c>
      <c r="R171" s="11">
        <v>12.2557314276885</v>
      </c>
    </row>
    <row r="172" ht="15" customHeight="1">
      <c r="A172" t="s" s="10">
        <v>1563</v>
      </c>
      <c r="B172" t="s" s="10">
        <v>1564</v>
      </c>
      <c r="C172" s="11">
        <v>18.5619588117894</v>
      </c>
      <c r="D172" s="11">
        <v>17.1916530357626</v>
      </c>
      <c r="E172" s="11">
        <v>22.705841710095</v>
      </c>
      <c r="F172" s="11">
        <v>2.62874025064077</v>
      </c>
      <c r="G172" s="11">
        <v>11.203639562608</v>
      </c>
      <c r="H172" s="11">
        <v>4.34440596996399</v>
      </c>
      <c r="I172" s="11">
        <v>10.8064284525264</v>
      </c>
      <c r="J172" s="11">
        <v>6.24110635473085</v>
      </c>
      <c r="K172" s="11">
        <v>16.1353088139081</v>
      </c>
      <c r="L172" s="11">
        <v>7.4203024736101</v>
      </c>
      <c r="M172" s="11">
        <v>1.71014521939941</v>
      </c>
      <c r="N172" s="11">
        <v>0.663572713020288</v>
      </c>
      <c r="O172" s="11">
        <v>-3.09516404186048</v>
      </c>
      <c r="P172" s="11">
        <v>-0.298937667467314</v>
      </c>
      <c r="Q172" s="11">
        <v>-4.96205731465461</v>
      </c>
      <c r="R172" s="11">
        <v>8.068533076938071</v>
      </c>
    </row>
    <row r="173" ht="15" customHeight="1">
      <c r="A173" t="s" s="10">
        <v>1565</v>
      </c>
      <c r="B173" t="s" s="10">
        <v>1566</v>
      </c>
      <c r="C173" s="11">
        <v>18.5110041272083</v>
      </c>
      <c r="D173" s="11">
        <v>17.1661044840469</v>
      </c>
      <c r="E173" s="11">
        <v>23.3005807979743</v>
      </c>
      <c r="F173" s="11">
        <v>7.89676746632639</v>
      </c>
      <c r="G173" s="11">
        <v>15.6531755318724</v>
      </c>
      <c r="H173" s="11">
        <v>9.751042017022129</v>
      </c>
      <c r="I173" s="11">
        <v>17.8842097443192</v>
      </c>
      <c r="J173" s="11">
        <v>13.3661203461801</v>
      </c>
      <c r="K173" s="11">
        <v>22.2610438416855</v>
      </c>
      <c r="L173" s="11">
        <v>17.2961669959937</v>
      </c>
      <c r="M173" s="11">
        <v>9.59014642487335</v>
      </c>
      <c r="N173" s="11">
        <v>10.6997744769835</v>
      </c>
      <c r="O173" s="11">
        <v>2.19858356993885</v>
      </c>
      <c r="P173" s="11">
        <v>4.41922648170139</v>
      </c>
      <c r="Q173" s="11">
        <v>-0.183842643284648</v>
      </c>
      <c r="R173" s="11">
        <v>9.54150496887152</v>
      </c>
    </row>
    <row r="174" ht="15" customHeight="1">
      <c r="A174" t="s" s="10">
        <v>1567</v>
      </c>
      <c r="B174" t="s" s="10">
        <v>1568</v>
      </c>
      <c r="C174" s="11">
        <v>18.4481910516367</v>
      </c>
      <c r="D174" s="11">
        <v>18.4641341398741</v>
      </c>
      <c r="E174" s="11">
        <v>22.054259654155</v>
      </c>
      <c r="F174" s="11">
        <v>17.0289515172827</v>
      </c>
      <c r="G174" s="11">
        <v>18.7415970996669</v>
      </c>
      <c r="H174" s="11">
        <v>7.81707251575741</v>
      </c>
      <c r="I174" s="11">
        <v>8.84480409448032</v>
      </c>
      <c r="J174" s="11">
        <v>7.04736008326838</v>
      </c>
      <c r="K174" s="11">
        <v>16.3114267440793</v>
      </c>
      <c r="L174" s="11">
        <v>12.3529709843446</v>
      </c>
      <c r="M174" s="11">
        <v>7.4394480534802</v>
      </c>
      <c r="N174" s="11">
        <v>6.3382324849542</v>
      </c>
      <c r="O174" s="11">
        <v>1.97947050419176</v>
      </c>
      <c r="P174" s="11">
        <v>3.65626830774266</v>
      </c>
      <c r="Q174" s="11">
        <v>-0.0422412534070715</v>
      </c>
      <c r="R174" s="11">
        <v>-1.4414566234114</v>
      </c>
    </row>
    <row r="175" ht="15" customHeight="1">
      <c r="A175" t="s" s="10">
        <v>1569</v>
      </c>
      <c r="B175" t="s" s="10">
        <v>1570</v>
      </c>
      <c r="C175" s="11">
        <v>18.1539692585764</v>
      </c>
      <c r="D175" s="11">
        <v>21.048898643399</v>
      </c>
      <c r="E175" s="11">
        <v>31.7251019752702</v>
      </c>
      <c r="F175" s="11">
        <v>7.1067891873773</v>
      </c>
      <c r="G175" s="11">
        <v>16.730430537036</v>
      </c>
      <c r="H175" s="11">
        <v>10.243814732544</v>
      </c>
      <c r="I175" s="11">
        <v>16.4647847660423</v>
      </c>
      <c r="J175" s="11">
        <v>13.8509931585772</v>
      </c>
      <c r="K175" s="11">
        <v>25.1765096241119</v>
      </c>
      <c r="L175" s="11">
        <v>19.2402784153492</v>
      </c>
      <c r="M175" s="11">
        <v>8.18861898660044</v>
      </c>
      <c r="N175" s="11">
        <v>9.494620098274661</v>
      </c>
      <c r="O175" s="11">
        <v>-1.67011261364367</v>
      </c>
      <c r="P175" s="11">
        <v>-1.32483721085921</v>
      </c>
      <c r="Q175" s="11">
        <v>-9.31917370579581</v>
      </c>
      <c r="R175" s="11">
        <v>4.2938611194288</v>
      </c>
    </row>
    <row r="176" ht="15" customHeight="1">
      <c r="A176" t="s" s="10">
        <v>1571</v>
      </c>
      <c r="B176" t="s" s="10">
        <v>1572</v>
      </c>
      <c r="C176" s="11">
        <v>18.1101821836952</v>
      </c>
      <c r="D176" s="11">
        <v>12.3324519877072</v>
      </c>
      <c r="E176" s="11">
        <v>20.8421351240308</v>
      </c>
      <c r="F176" s="11">
        <v>7.74781823728203</v>
      </c>
      <c r="G176" s="11">
        <v>17.1916185531875</v>
      </c>
      <c r="H176" s="11">
        <v>13.9976089905705</v>
      </c>
      <c r="I176" s="11">
        <v>27.014034721043</v>
      </c>
      <c r="J176" s="11">
        <v>31.817889080932</v>
      </c>
      <c r="K176" s="11">
        <v>50.8816007762463</v>
      </c>
      <c r="L176" s="11">
        <v>49.4534316774041</v>
      </c>
      <c r="M176" s="11">
        <v>36.0259757837651</v>
      </c>
      <c r="N176" s="11">
        <v>30.3138665016445</v>
      </c>
      <c r="O176" s="11">
        <v>17.3870944523218</v>
      </c>
      <c r="P176" s="11">
        <v>20.1443600483528</v>
      </c>
      <c r="Q176" s="11">
        <v>9.84069797057982</v>
      </c>
      <c r="R176" s="11">
        <v>24.4301094353708</v>
      </c>
    </row>
    <row r="177" ht="15" customHeight="1">
      <c r="A177" t="s" s="10">
        <v>1573</v>
      </c>
      <c r="B177" t="s" s="10">
        <v>1574</v>
      </c>
      <c r="C177" s="11">
        <v>17.9820340770814</v>
      </c>
      <c r="D177" s="11">
        <v>21.136879887123</v>
      </c>
      <c r="E177" s="11">
        <v>27.6139843880506</v>
      </c>
      <c r="F177" s="11">
        <v>11.2640434034053</v>
      </c>
      <c r="G177" s="11">
        <v>22.3444570063582</v>
      </c>
      <c r="H177" s="11">
        <v>19.0905862388</v>
      </c>
      <c r="I177" s="11">
        <v>24.2777726977913</v>
      </c>
      <c r="J177" s="11">
        <v>21.9179022222152</v>
      </c>
      <c r="K177" s="11">
        <v>29.7659647796871</v>
      </c>
      <c r="L177" s="11">
        <v>22.387338676556</v>
      </c>
      <c r="M177" s="11">
        <v>9.74507904219475</v>
      </c>
      <c r="N177" s="11">
        <v>7.79155435259162</v>
      </c>
      <c r="O177" s="11">
        <v>-5.69947651807921</v>
      </c>
      <c r="P177" s="11">
        <v>-3.87686733910808</v>
      </c>
      <c r="Q177" s="11">
        <v>-11.0129291370785</v>
      </c>
      <c r="R177" s="11">
        <v>-3.28508093004157</v>
      </c>
    </row>
    <row r="178" ht="15" customHeight="1">
      <c r="A178" t="s" s="10">
        <v>1575</v>
      </c>
      <c r="B178" t="s" s="10">
        <v>1576</v>
      </c>
      <c r="C178" s="11">
        <v>17.9587350352389</v>
      </c>
      <c r="D178" s="11">
        <v>18.2624279497113</v>
      </c>
      <c r="E178" s="11">
        <v>27.0291709507769</v>
      </c>
      <c r="F178" s="11">
        <v>6.69971154504674</v>
      </c>
      <c r="G178" s="11">
        <v>16.9678357653081</v>
      </c>
      <c r="H178" s="11">
        <v>11.9689944943303</v>
      </c>
      <c r="I178" s="11">
        <v>18.1959720592391</v>
      </c>
      <c r="J178" s="11">
        <v>17.5702834393229</v>
      </c>
      <c r="K178" s="11">
        <v>27.7091248993713</v>
      </c>
      <c r="L178" s="11">
        <v>22.3825578409413</v>
      </c>
      <c r="M178" s="11">
        <v>14.5028854425216</v>
      </c>
      <c r="N178" s="11">
        <v>10.8976253784518</v>
      </c>
      <c r="O178" s="11">
        <v>-1.79500075777617</v>
      </c>
      <c r="P178" s="11">
        <v>0.763671186357873</v>
      </c>
      <c r="Q178" s="11">
        <v>-8.498884348504591</v>
      </c>
      <c r="R178" s="11">
        <v>3.30181047576925</v>
      </c>
    </row>
    <row r="179" ht="15" customHeight="1">
      <c r="A179" t="s" s="10">
        <v>1577</v>
      </c>
      <c r="B179" t="s" s="10">
        <v>1578</v>
      </c>
      <c r="C179" s="11">
        <v>17.9334269966063</v>
      </c>
      <c r="D179" s="11">
        <v>16.5544702625229</v>
      </c>
      <c r="E179" s="11">
        <v>22.4365026966265</v>
      </c>
      <c r="F179" s="11">
        <v>5.55079642461924</v>
      </c>
      <c r="G179" s="11">
        <v>17.7182094377027</v>
      </c>
      <c r="H179" s="11">
        <v>11.8186735815503</v>
      </c>
      <c r="I179" s="11">
        <v>18.6790889685631</v>
      </c>
      <c r="J179" s="11">
        <v>13.3491028586662</v>
      </c>
      <c r="K179" s="11">
        <v>21.2252827554138</v>
      </c>
      <c r="L179" s="11">
        <v>11.7691162053769</v>
      </c>
      <c r="M179" s="11">
        <v>6.00470095435228</v>
      </c>
      <c r="N179" s="11">
        <v>5.82016250449386</v>
      </c>
      <c r="O179" s="11">
        <v>-3.04280667152694</v>
      </c>
      <c r="P179" s="11">
        <v>-0.767786729337594</v>
      </c>
      <c r="Q179" s="11">
        <v>-7.26389134158789</v>
      </c>
      <c r="R179" s="11">
        <v>2.3596600309842</v>
      </c>
    </row>
    <row r="180" ht="15" customHeight="1">
      <c r="A180" t="s" s="10">
        <v>1579</v>
      </c>
      <c r="B180" t="s" s="10">
        <v>1580</v>
      </c>
      <c r="C180" s="11">
        <v>17.8278720258693</v>
      </c>
      <c r="D180" s="11">
        <v>16.871179212647</v>
      </c>
      <c r="E180" s="11">
        <v>23.0057176549169</v>
      </c>
      <c r="F180" s="11">
        <v>3.64380703803406</v>
      </c>
      <c r="G180" s="11">
        <v>16.7491889226569</v>
      </c>
      <c r="H180" s="11">
        <v>11.8949165734931</v>
      </c>
      <c r="I180" s="11">
        <v>21.2535204545032</v>
      </c>
      <c r="J180" s="11">
        <v>17.2652219015072</v>
      </c>
      <c r="K180" s="11">
        <v>30.0489463302585</v>
      </c>
      <c r="L180" s="11">
        <v>18.4210603043507</v>
      </c>
      <c r="M180" s="11">
        <v>9.9808771402395</v>
      </c>
      <c r="N180" s="11">
        <v>10.0730763477406</v>
      </c>
      <c r="O180" s="11">
        <v>-0.448804134599301</v>
      </c>
      <c r="P180" s="11">
        <v>1.5526263554495</v>
      </c>
      <c r="Q180" s="11">
        <v>-5.27922461207215</v>
      </c>
      <c r="R180" s="11">
        <v>6.75337832119383</v>
      </c>
    </row>
    <row r="181" ht="15" customHeight="1">
      <c r="A181" t="s" s="10">
        <v>1581</v>
      </c>
      <c r="B181" t="s" s="10">
        <v>1582</v>
      </c>
      <c r="C181" s="11">
        <v>17.8123585588543</v>
      </c>
      <c r="D181" s="11">
        <v>18.3160261274918</v>
      </c>
      <c r="E181" s="11">
        <v>24.7494579883782</v>
      </c>
      <c r="F181" s="11">
        <v>6.15217550401252</v>
      </c>
      <c r="G181" s="11">
        <v>16.5355412775171</v>
      </c>
      <c r="H181" s="11">
        <v>13.2139250685923</v>
      </c>
      <c r="I181" s="11">
        <v>18.8447750254445</v>
      </c>
      <c r="J181" s="11">
        <v>16.5386508810286</v>
      </c>
      <c r="K181" s="11">
        <v>26.1567273261577</v>
      </c>
      <c r="L181" s="11">
        <v>18.3563083790844</v>
      </c>
      <c r="M181" s="11">
        <v>5.77190728049977</v>
      </c>
      <c r="N181" s="11">
        <v>7.69780924843648</v>
      </c>
      <c r="O181" s="11">
        <v>-5.89264603470783</v>
      </c>
      <c r="P181" s="11">
        <v>-2.73829823928459</v>
      </c>
      <c r="Q181" s="11">
        <v>-10.9733334273288</v>
      </c>
      <c r="R181" s="11">
        <v>-0.515147331077614</v>
      </c>
    </row>
    <row r="182" ht="15" customHeight="1">
      <c r="A182" t="s" s="10">
        <v>1583</v>
      </c>
      <c r="B182" t="s" s="10">
        <v>1584</v>
      </c>
      <c r="C182" s="11">
        <v>17.6470551838469</v>
      </c>
      <c r="D182" s="11">
        <v>14.0288469771519</v>
      </c>
      <c r="E182" s="11">
        <v>14.8906072628796</v>
      </c>
      <c r="F182" s="11">
        <v>-2.7825263193905</v>
      </c>
      <c r="G182" s="11">
        <v>8.262016924129069</v>
      </c>
      <c r="H182" s="11">
        <v>5.92284297540493</v>
      </c>
      <c r="I182" s="11">
        <v>14.6698507901008</v>
      </c>
      <c r="J182" s="11">
        <v>8.823820150403931</v>
      </c>
      <c r="K182" s="11">
        <v>16.8988871438045</v>
      </c>
      <c r="L182" s="11">
        <v>10.4779591677283</v>
      </c>
      <c r="M182" s="11">
        <v>3.6173863478957</v>
      </c>
      <c r="N182" s="11">
        <v>3.7950837234703</v>
      </c>
      <c r="O182" s="11">
        <v>-5.02681895188368</v>
      </c>
      <c r="P182" s="11">
        <v>-1.58466006382632</v>
      </c>
      <c r="Q182" s="11">
        <v>-6.01110724361146</v>
      </c>
      <c r="R182" s="11">
        <v>6.2563571813296</v>
      </c>
    </row>
    <row r="183" ht="15" customHeight="1">
      <c r="A183" t="s" s="10">
        <v>1585</v>
      </c>
      <c r="B183" t="s" s="10">
        <v>1586</v>
      </c>
      <c r="C183" s="11">
        <v>17.4609570598614</v>
      </c>
      <c r="D183" s="11">
        <v>16.9115048945059</v>
      </c>
      <c r="E183" s="11">
        <v>26.6259063095501</v>
      </c>
      <c r="F183" s="11">
        <v>7.09542404957877</v>
      </c>
      <c r="G183" s="11">
        <v>16.110348177346</v>
      </c>
      <c r="H183" s="11">
        <v>9.69293949336285</v>
      </c>
      <c r="I183" s="11">
        <v>14.6378584152687</v>
      </c>
      <c r="J183" s="11">
        <v>12.6581382753715</v>
      </c>
      <c r="K183" s="11">
        <v>25.001754112784</v>
      </c>
      <c r="L183" s="11">
        <v>18.5232515184972</v>
      </c>
      <c r="M183" s="11">
        <v>6.68028513793029</v>
      </c>
      <c r="N183" s="11">
        <v>7.73026331048743</v>
      </c>
      <c r="O183" s="11">
        <v>-4.5570116611399</v>
      </c>
      <c r="P183" s="11">
        <v>-3.01071335590437</v>
      </c>
      <c r="Q183" s="11">
        <v>-9.40113936765151</v>
      </c>
      <c r="R183" s="11">
        <v>3.06781380448198</v>
      </c>
    </row>
    <row r="184" ht="15" customHeight="1">
      <c r="A184" t="s" s="10">
        <v>1587</v>
      </c>
      <c r="B184" t="s" s="10">
        <v>1588</v>
      </c>
      <c r="C184" s="11">
        <v>17.2400921714996</v>
      </c>
      <c r="D184" s="11">
        <v>20.1817168475966</v>
      </c>
      <c r="E184" s="11">
        <v>31.7365984235579</v>
      </c>
      <c r="F184" s="11">
        <v>5.5585322679597</v>
      </c>
      <c r="G184" s="11">
        <v>17.112778924441</v>
      </c>
      <c r="H184" s="11">
        <v>8.627621729946799</v>
      </c>
      <c r="I184" s="11">
        <v>14.4844146903894</v>
      </c>
      <c r="J184" s="11">
        <v>11.3781319192707</v>
      </c>
      <c r="K184" s="11">
        <v>25.1121952151576</v>
      </c>
      <c r="L184" s="11">
        <v>19.7953581190277</v>
      </c>
      <c r="M184" s="11">
        <v>6.85074981810219</v>
      </c>
      <c r="N184" s="11">
        <v>8.225349030197011</v>
      </c>
      <c r="O184" s="11">
        <v>-4.50835456453756</v>
      </c>
      <c r="P184" s="11">
        <v>-2.73606257643761</v>
      </c>
      <c r="Q184" s="11">
        <v>-11.0049887974771</v>
      </c>
      <c r="R184" s="11">
        <v>5.48738265358903</v>
      </c>
    </row>
    <row r="185" ht="15" customHeight="1">
      <c r="A185" t="s" s="10">
        <v>1589</v>
      </c>
      <c r="B185" t="s" s="10">
        <v>1590</v>
      </c>
      <c r="C185" s="11">
        <v>16.7401342475508</v>
      </c>
      <c r="D185" s="11">
        <v>14.9367822255919</v>
      </c>
      <c r="E185" s="11">
        <v>22.8045432161087</v>
      </c>
      <c r="F185" s="11">
        <v>3.64685923554555</v>
      </c>
      <c r="G185" s="11">
        <v>15.193498395481</v>
      </c>
      <c r="H185" s="11">
        <v>9.10504766508153</v>
      </c>
      <c r="I185" s="11">
        <v>15.9608815542893</v>
      </c>
      <c r="J185" s="11">
        <v>8.44927939788187</v>
      </c>
      <c r="K185" s="11">
        <v>19.7187698774689</v>
      </c>
      <c r="L185" s="11">
        <v>12.5437801028099</v>
      </c>
      <c r="M185" s="11">
        <v>5.28556998293879</v>
      </c>
      <c r="N185" s="11">
        <v>8.54472257188112</v>
      </c>
      <c r="O185" s="11">
        <v>0.358301800119198</v>
      </c>
      <c r="P185" s="11">
        <v>3.88155878334675</v>
      </c>
      <c r="Q185" s="11">
        <v>-2.01348311478994</v>
      </c>
      <c r="R185" s="11">
        <v>11.5851476601914</v>
      </c>
    </row>
    <row r="186" ht="15" customHeight="1">
      <c r="A186" t="s" s="10">
        <v>1591</v>
      </c>
      <c r="B186" t="s" s="10">
        <v>1592</v>
      </c>
      <c r="C186" s="11">
        <v>16.5931989787024</v>
      </c>
      <c r="D186" s="11">
        <v>17.9722828417444</v>
      </c>
      <c r="E186" s="11">
        <v>25.3379243555141</v>
      </c>
      <c r="F186" s="11">
        <v>10.0712852917471</v>
      </c>
      <c r="G186" s="11">
        <v>19.5221918562053</v>
      </c>
      <c r="H186" s="11">
        <v>13.8209891432371</v>
      </c>
      <c r="I186" s="11">
        <v>18.966578806831</v>
      </c>
      <c r="J186" s="11">
        <v>17.1248105386548</v>
      </c>
      <c r="K186" s="11">
        <v>22.2557819907783</v>
      </c>
      <c r="L186" s="11">
        <v>16.526794239917</v>
      </c>
      <c r="M186" s="11">
        <v>4.3235748671008</v>
      </c>
      <c r="N186" s="11">
        <v>3.22845398758631</v>
      </c>
      <c r="O186" s="11">
        <v>-8.391571312186411</v>
      </c>
      <c r="P186" s="11">
        <v>-4.85713162374909</v>
      </c>
      <c r="Q186" s="11">
        <v>-11.1118486164578</v>
      </c>
      <c r="R186" s="11">
        <v>-2.48085948313476</v>
      </c>
    </row>
    <row r="187" ht="15" customHeight="1">
      <c r="A187" t="s" s="10">
        <v>1593</v>
      </c>
      <c r="B187" t="s" s="10">
        <v>1594</v>
      </c>
      <c r="C187" s="11">
        <v>16.4944034244872</v>
      </c>
      <c r="D187" s="11">
        <v>11.6949470263178</v>
      </c>
      <c r="E187" s="11">
        <v>14.265273780355</v>
      </c>
      <c r="F187" s="11">
        <v>-1.13398838735806</v>
      </c>
      <c r="G187" s="11">
        <v>7.19916153425952</v>
      </c>
      <c r="H187" s="11">
        <v>2.73353582109797</v>
      </c>
      <c r="I187" s="11">
        <v>11.7490752412081</v>
      </c>
      <c r="J187" s="11">
        <v>8.88914633045983</v>
      </c>
      <c r="K187" s="11">
        <v>16.4017174133532</v>
      </c>
      <c r="L187" s="11">
        <v>11.0585392914428</v>
      </c>
      <c r="M187" s="11">
        <v>5.84104267027594</v>
      </c>
      <c r="N187" s="11">
        <v>7.8456454631612</v>
      </c>
      <c r="O187" s="11">
        <v>1.70038342050149</v>
      </c>
      <c r="P187" s="11">
        <v>4.71404050771607</v>
      </c>
      <c r="Q187" s="11">
        <v>1.285329786085</v>
      </c>
      <c r="R187" s="11">
        <v>14.2046440114845</v>
      </c>
    </row>
    <row r="188" ht="15" customHeight="1">
      <c r="A188" t="s" s="10">
        <v>1595</v>
      </c>
      <c r="B188" t="s" s="10">
        <v>1596</v>
      </c>
      <c r="C188" s="11">
        <v>16.3864808880215</v>
      </c>
      <c r="D188" s="11">
        <v>16.4016998884163</v>
      </c>
      <c r="E188" s="11">
        <v>24.1605761386075</v>
      </c>
      <c r="F188" s="11">
        <v>6.19531469087633</v>
      </c>
      <c r="G188" s="11">
        <v>13.2220466894821</v>
      </c>
      <c r="H188" s="11">
        <v>5.44936875607729</v>
      </c>
      <c r="I188" s="11">
        <v>12.9152447780762</v>
      </c>
      <c r="J188" s="11">
        <v>9.596816347066859</v>
      </c>
      <c r="K188" s="11">
        <v>18.728001761448</v>
      </c>
      <c r="L188" s="11">
        <v>13.6592924630375</v>
      </c>
      <c r="M188" s="11">
        <v>6.14197924940159</v>
      </c>
      <c r="N188" s="11">
        <v>8.58450286696764</v>
      </c>
      <c r="O188" s="11">
        <v>3.07637781451855</v>
      </c>
      <c r="P188" s="11">
        <v>2.53891967860933</v>
      </c>
      <c r="Q188" s="11">
        <v>-2.04124231136037</v>
      </c>
      <c r="R188" s="11">
        <v>10.1359612321808</v>
      </c>
    </row>
    <row r="189" ht="15" customHeight="1">
      <c r="A189" t="s" s="10">
        <v>1597</v>
      </c>
      <c r="B189" t="s" s="10">
        <v>1598</v>
      </c>
      <c r="C189" s="11">
        <v>16.3560401050329</v>
      </c>
      <c r="D189" s="11">
        <v>15.2172555514702</v>
      </c>
      <c r="E189" s="11">
        <v>23.6258897540911</v>
      </c>
      <c r="F189" s="11">
        <v>2.41155208973252</v>
      </c>
      <c r="G189" s="11">
        <v>9.864827900175751</v>
      </c>
      <c r="H189" s="11">
        <v>6.27807746306244</v>
      </c>
      <c r="I189" s="11">
        <v>14.6249822525176</v>
      </c>
      <c r="J189" s="11">
        <v>12.2403982400804</v>
      </c>
      <c r="K189" s="11">
        <v>21.2099825149672</v>
      </c>
      <c r="L189" s="11">
        <v>16.8763373721464</v>
      </c>
      <c r="M189" s="11">
        <v>11.943581112349</v>
      </c>
      <c r="N189" s="11">
        <v>12.5489321801143</v>
      </c>
      <c r="O189" s="11">
        <v>3.29763516335573</v>
      </c>
      <c r="P189" s="11">
        <v>4.4601043085275</v>
      </c>
      <c r="Q189" s="11">
        <v>-1.96529370058027</v>
      </c>
      <c r="R189" s="11">
        <v>13.2492145082303</v>
      </c>
    </row>
    <row r="190" ht="15" customHeight="1">
      <c r="A190" t="s" s="10">
        <v>1599</v>
      </c>
      <c r="B190" t="s" s="10">
        <v>1600</v>
      </c>
      <c r="C190" s="11">
        <v>15.3263397669642</v>
      </c>
      <c r="D190" s="11">
        <v>14.1086572134075</v>
      </c>
      <c r="E190" s="11">
        <v>15.1103635729636</v>
      </c>
      <c r="F190" s="11">
        <v>7.82098618353813</v>
      </c>
      <c r="G190" s="11">
        <v>14.9335297806076</v>
      </c>
      <c r="H190" s="11">
        <v>17.6036520105312</v>
      </c>
      <c r="I190" s="11">
        <v>19.9345809059631</v>
      </c>
      <c r="J190" s="11">
        <v>19.483477977142</v>
      </c>
      <c r="K190" s="11">
        <v>22.6773496487684</v>
      </c>
      <c r="L190" s="11">
        <v>21.6769461071099</v>
      </c>
      <c r="M190" s="11">
        <v>22.4479501058112</v>
      </c>
      <c r="N190" s="11">
        <v>15.8353371881896</v>
      </c>
      <c r="O190" s="11">
        <v>3.83432085007422</v>
      </c>
      <c r="P190" s="11">
        <v>4.56727403754424</v>
      </c>
      <c r="Q190" s="11">
        <v>1.54901498227993</v>
      </c>
      <c r="R190" s="11">
        <v>6.65296563212034</v>
      </c>
    </row>
    <row r="191" ht="15" customHeight="1">
      <c r="A191" t="s" s="10">
        <v>1601</v>
      </c>
      <c r="B191" t="s" s="10">
        <v>1602</v>
      </c>
      <c r="C191" s="11">
        <v>14.7867161773245</v>
      </c>
      <c r="D191" s="11">
        <v>15.7199084688498</v>
      </c>
      <c r="E191" s="11">
        <v>21.0783473635385</v>
      </c>
      <c r="F191" s="11">
        <v>4.36076768085436</v>
      </c>
      <c r="G191" s="11">
        <v>12.3511674762493</v>
      </c>
      <c r="H191" s="11">
        <v>6.80374690053795</v>
      </c>
      <c r="I191" s="11">
        <v>12.5028050903861</v>
      </c>
      <c r="J191" s="11">
        <v>10.1455210546853</v>
      </c>
      <c r="K191" s="11">
        <v>18.3018554767505</v>
      </c>
      <c r="L191" s="11">
        <v>12.2027518445838</v>
      </c>
      <c r="M191" s="11">
        <v>2.8215073943058</v>
      </c>
      <c r="N191" s="11">
        <v>5.01319980205506</v>
      </c>
      <c r="O191" s="11">
        <v>-3.29860016822923</v>
      </c>
      <c r="P191" s="11">
        <v>-2.90665920049253</v>
      </c>
      <c r="Q191" s="11">
        <v>-5.06368166963813</v>
      </c>
      <c r="R191" s="11">
        <v>4.37749921335073</v>
      </c>
    </row>
    <row r="192" ht="15" customHeight="1">
      <c r="A192" t="s" s="10">
        <v>1603</v>
      </c>
      <c r="B192" t="s" s="10">
        <v>1604</v>
      </c>
      <c r="C192" s="11">
        <v>14.3497890717768</v>
      </c>
      <c r="D192" s="11">
        <v>13.8426603632327</v>
      </c>
      <c r="E192" s="11">
        <v>15.6485825663196</v>
      </c>
      <c r="F192" s="11">
        <v>7.26675983626399</v>
      </c>
      <c r="G192" s="11">
        <v>14.4943004052736</v>
      </c>
      <c r="H192" s="11">
        <v>17.1152502700808</v>
      </c>
      <c r="I192" s="11">
        <v>20.4863972093189</v>
      </c>
      <c r="J192" s="11">
        <v>19.909271932247</v>
      </c>
      <c r="K192" s="11">
        <v>23.1576225763209</v>
      </c>
      <c r="L192" s="11">
        <v>21.2953263508624</v>
      </c>
      <c r="M192" s="11">
        <v>22.0932273717978</v>
      </c>
      <c r="N192" s="11">
        <v>15.9559928863488</v>
      </c>
      <c r="O192" s="11">
        <v>3.84128856432782</v>
      </c>
      <c r="P192" s="11">
        <v>4.06765706549963</v>
      </c>
      <c r="Q192" s="11">
        <v>0.430784178875432</v>
      </c>
      <c r="R192" s="11">
        <v>6.60112332875178</v>
      </c>
    </row>
    <row r="193" ht="15" customHeight="1">
      <c r="A193" t="s" s="10">
        <v>1605</v>
      </c>
      <c r="B193" t="s" s="10">
        <v>1606</v>
      </c>
      <c r="C193" s="11">
        <v>14.2482822290795</v>
      </c>
      <c r="D193" s="11">
        <v>13.1989679296159</v>
      </c>
      <c r="E193" s="11">
        <v>13.9726098808717</v>
      </c>
      <c r="F193" s="11">
        <v>7.22759836159685</v>
      </c>
      <c r="G193" s="11">
        <v>10.4704172018857</v>
      </c>
      <c r="H193" s="11">
        <v>11.6184045815594</v>
      </c>
      <c r="I193" s="11">
        <v>12.6787183616758</v>
      </c>
      <c r="J193" s="11">
        <v>12.9596708998229</v>
      </c>
      <c r="K193" s="11">
        <v>14.0231081278767</v>
      </c>
      <c r="L193" s="11">
        <v>12.8990111125323</v>
      </c>
      <c r="M193" s="11">
        <v>13.6386380702503</v>
      </c>
      <c r="N193" s="11">
        <v>11.5030375596801</v>
      </c>
      <c r="O193" s="11">
        <v>5.93310359706878</v>
      </c>
      <c r="P193" s="11">
        <v>6.54235387863271</v>
      </c>
      <c r="Q193" s="11">
        <v>5.22085444743212</v>
      </c>
      <c r="R193" s="11">
        <v>9.512257532237481</v>
      </c>
    </row>
    <row r="194" ht="15" customHeight="1">
      <c r="A194" t="s" s="10">
        <v>1607</v>
      </c>
      <c r="B194" t="s" s="10">
        <v>1608</v>
      </c>
      <c r="C194" s="11">
        <v>14.0085940520979</v>
      </c>
      <c r="D194" s="11">
        <v>11.6791056955951</v>
      </c>
      <c r="E194" s="11">
        <v>18.6754905135728</v>
      </c>
      <c r="F194" s="11">
        <v>1.82549520482749</v>
      </c>
      <c r="G194" s="11">
        <v>11.0883932834108</v>
      </c>
      <c r="H194" s="11">
        <v>6.13643535115149</v>
      </c>
      <c r="I194" s="11">
        <v>11.8425934407823</v>
      </c>
      <c r="J194" s="11">
        <v>8.42966526034532</v>
      </c>
      <c r="K194" s="11">
        <v>14.1246923052642</v>
      </c>
      <c r="L194" s="11">
        <v>11.0399455516602</v>
      </c>
      <c r="M194" s="11">
        <v>3.90158673242926</v>
      </c>
      <c r="N194" s="11">
        <v>6.40034361125461</v>
      </c>
      <c r="O194" s="11">
        <v>-2.86216889026714</v>
      </c>
      <c r="P194" s="11">
        <v>-2.91615024150342</v>
      </c>
      <c r="Q194" s="11">
        <v>-9.83561534705458</v>
      </c>
      <c r="R194" s="11">
        <v>1.041705201278</v>
      </c>
    </row>
    <row r="195" ht="15" customHeight="1">
      <c r="A195" t="s" s="10">
        <v>1609</v>
      </c>
      <c r="B195" t="s" s="10">
        <v>1610</v>
      </c>
      <c r="C195" s="11">
        <v>12.8791684802844</v>
      </c>
      <c r="D195" s="11">
        <v>12.371166769840</v>
      </c>
      <c r="E195" s="11">
        <v>19.1886348037117</v>
      </c>
      <c r="F195" s="11">
        <v>3.24602270898873</v>
      </c>
      <c r="G195" s="11">
        <v>12.2261960633171</v>
      </c>
      <c r="H195" s="11">
        <v>8.0807618951533</v>
      </c>
      <c r="I195" s="11">
        <v>12.7446529747257</v>
      </c>
      <c r="J195" s="11">
        <v>7.36733839178036</v>
      </c>
      <c r="K195" s="11">
        <v>13.9734120716339</v>
      </c>
      <c r="L195" s="11">
        <v>10.9135620762091</v>
      </c>
      <c r="M195" s="11">
        <v>3.15654792255418</v>
      </c>
      <c r="N195" s="11">
        <v>7.18350829785699</v>
      </c>
      <c r="O195" s="11">
        <v>-1.638490312249</v>
      </c>
      <c r="P195" s="11">
        <v>-1.34103554883904</v>
      </c>
      <c r="Q195" s="11">
        <v>-7.77686750313402</v>
      </c>
      <c r="R195" s="11">
        <v>1.46744905605178</v>
      </c>
    </row>
    <row r="196" ht="15" customHeight="1">
      <c r="A196" t="s" s="10">
        <v>1611</v>
      </c>
      <c r="B196" t="s" s="10">
        <v>1612</v>
      </c>
      <c r="C196" s="11">
        <v>12.6988529343457</v>
      </c>
      <c r="D196" s="11">
        <v>11.2067405098623</v>
      </c>
      <c r="E196" s="11">
        <v>17.9128074658649</v>
      </c>
      <c r="F196" s="11">
        <v>1.48815033522021</v>
      </c>
      <c r="G196" s="11">
        <v>11.5979172839699</v>
      </c>
      <c r="H196" s="11">
        <v>6.76101975629118</v>
      </c>
      <c r="I196" s="11">
        <v>12.5855690041438</v>
      </c>
      <c r="J196" s="11">
        <v>9.226857914273401</v>
      </c>
      <c r="K196" s="11">
        <v>15.0315355573733</v>
      </c>
      <c r="L196" s="11">
        <v>12.1721014620933</v>
      </c>
      <c r="M196" s="11">
        <v>5.18580173059346</v>
      </c>
      <c r="N196" s="11">
        <v>7.85713833765134</v>
      </c>
      <c r="O196" s="11">
        <v>-1.57713205758744</v>
      </c>
      <c r="P196" s="11">
        <v>-1.70573459959261</v>
      </c>
      <c r="Q196" s="11">
        <v>-8.688979249906049</v>
      </c>
      <c r="R196" s="11">
        <v>1.9207928884589</v>
      </c>
    </row>
    <row r="197" ht="15" customHeight="1">
      <c r="A197" t="s" s="10">
        <v>1613</v>
      </c>
      <c r="B197" t="s" s="10">
        <v>1614</v>
      </c>
      <c r="C197" s="11">
        <v>12.6574587436777</v>
      </c>
      <c r="D197" s="11">
        <v>12.1495217480522</v>
      </c>
      <c r="E197" s="11">
        <v>21.5556439908184</v>
      </c>
      <c r="F197" s="11">
        <v>1.26547436335991</v>
      </c>
      <c r="G197" s="11">
        <v>8.385580031571131</v>
      </c>
      <c r="H197" s="11">
        <v>4.15630460875993</v>
      </c>
      <c r="I197" s="11">
        <v>15.4631776101434</v>
      </c>
      <c r="J197" s="11">
        <v>17.6096724487404</v>
      </c>
      <c r="K197" s="11">
        <v>26.6076504061382</v>
      </c>
      <c r="L197" s="11">
        <v>23.9813042312767</v>
      </c>
      <c r="M197" s="11">
        <v>18.1266232351475</v>
      </c>
      <c r="N197" s="11">
        <v>19.9053597460449</v>
      </c>
      <c r="O197" s="11">
        <v>11.6251902797318</v>
      </c>
      <c r="P197" s="11">
        <v>12.0348356221871</v>
      </c>
      <c r="Q197" s="11">
        <v>5.70522391224944</v>
      </c>
      <c r="R197" s="11">
        <v>21.8873813088604</v>
      </c>
    </row>
    <row r="198" ht="15" customHeight="1">
      <c r="A198" t="s" s="10">
        <v>1615</v>
      </c>
      <c r="B198" t="s" s="10">
        <v>1616</v>
      </c>
      <c r="C198" s="11">
        <v>12.2703351406987</v>
      </c>
      <c r="D198" s="11">
        <v>10.7890845465118</v>
      </c>
      <c r="E198" s="11">
        <v>17.3204693298756</v>
      </c>
      <c r="F198" s="11">
        <v>0.989662605724462</v>
      </c>
      <c r="G198" s="11">
        <v>10.650343412833</v>
      </c>
      <c r="H198" s="11">
        <v>5.78573209068203</v>
      </c>
      <c r="I198" s="11">
        <v>11.8055538852466</v>
      </c>
      <c r="J198" s="11">
        <v>8.541413283369501</v>
      </c>
      <c r="K198" s="11">
        <v>14.1708254844678</v>
      </c>
      <c r="L198" s="11">
        <v>11.287655149623</v>
      </c>
      <c r="M198" s="11">
        <v>4.24996246554683</v>
      </c>
      <c r="N198" s="11">
        <v>6.59288366751167</v>
      </c>
      <c r="O198" s="11">
        <v>-2.3590571028211</v>
      </c>
      <c r="P198" s="11">
        <v>-2.40230039912569</v>
      </c>
      <c r="Q198" s="11">
        <v>-9.286447345980321</v>
      </c>
      <c r="R198" s="11">
        <v>1.40145644630101</v>
      </c>
    </row>
    <row r="199" ht="15" customHeight="1">
      <c r="A199" t="s" s="10">
        <v>1617</v>
      </c>
      <c r="B199" t="s" s="10">
        <v>1618</v>
      </c>
      <c r="C199" s="11">
        <v>10.4673887033791</v>
      </c>
      <c r="D199" s="11">
        <v>12.7806812090269</v>
      </c>
      <c r="E199" s="11">
        <v>16.1661558520201</v>
      </c>
      <c r="F199" s="11">
        <v>11.7638596427708</v>
      </c>
      <c r="G199" s="11">
        <v>15.2556841066614</v>
      </c>
      <c r="H199" s="11">
        <v>15.4999471170298</v>
      </c>
      <c r="I199" s="11">
        <v>16.557732257592</v>
      </c>
      <c r="J199" s="11">
        <v>15.953711858603</v>
      </c>
      <c r="K199" s="11">
        <v>18.6825780161325</v>
      </c>
      <c r="L199" s="11">
        <v>17.0807688333366</v>
      </c>
      <c r="M199" s="11">
        <v>5.63404544974779</v>
      </c>
      <c r="N199" s="11">
        <v>1.25750563805294</v>
      </c>
      <c r="O199" s="11">
        <v>-5.80665459737834</v>
      </c>
      <c r="P199" s="11">
        <v>-6.53952943796697</v>
      </c>
      <c r="Q199" s="11">
        <v>-11.5403629789603</v>
      </c>
      <c r="R199" s="11">
        <v>-8.98467943043333</v>
      </c>
    </row>
    <row r="200" ht="15" customHeight="1">
      <c r="A200" t="s" s="10">
        <v>1619</v>
      </c>
      <c r="B200" t="s" s="10">
        <v>1620</v>
      </c>
      <c r="C200" s="11">
        <v>9.246153320010711</v>
      </c>
      <c r="D200" s="11">
        <v>8.33297063246285</v>
      </c>
      <c r="E200" s="11">
        <v>16.0322149374527</v>
      </c>
      <c r="F200" s="11">
        <v>0.868815540787193</v>
      </c>
      <c r="G200" s="11">
        <v>10.7311384494713</v>
      </c>
      <c r="H200" s="11">
        <v>6.65624308544939</v>
      </c>
      <c r="I200" s="11">
        <v>11.6419805403645</v>
      </c>
      <c r="J200" s="11">
        <v>8.04678551515399</v>
      </c>
      <c r="K200" s="11">
        <v>13.8823514408459</v>
      </c>
      <c r="L200" s="11">
        <v>9.192732568499199</v>
      </c>
      <c r="M200" s="11">
        <v>0.641633864604008</v>
      </c>
      <c r="N200" s="11">
        <v>3.05684510233606</v>
      </c>
      <c r="O200" s="11">
        <v>-5.84686408761996</v>
      </c>
      <c r="P200" s="11">
        <v>-5.27558531821699</v>
      </c>
      <c r="Q200" s="11">
        <v>-12.3905358580719</v>
      </c>
      <c r="R200" s="11">
        <v>-2.62333016873016</v>
      </c>
    </row>
    <row r="201" ht="15" customHeight="1">
      <c r="A201" t="s" s="10">
        <v>1621</v>
      </c>
      <c r="B201" t="s" s="10">
        <v>1622</v>
      </c>
      <c r="C201" s="11">
        <v>9.016278302323659</v>
      </c>
      <c r="D201" s="11">
        <v>7.45936208115241</v>
      </c>
      <c r="E201" s="11">
        <v>13.5508206261035</v>
      </c>
      <c r="F201" s="11">
        <v>-2.58223124137318</v>
      </c>
      <c r="G201" s="11">
        <v>7.12322829221268</v>
      </c>
      <c r="H201" s="11">
        <v>2.38292000414035</v>
      </c>
      <c r="I201" s="11">
        <v>7.65857172579223</v>
      </c>
      <c r="J201" s="11">
        <v>4.34860951395395</v>
      </c>
      <c r="K201" s="11">
        <v>10.2886668933424</v>
      </c>
      <c r="L201" s="11">
        <v>7.26740587652595</v>
      </c>
      <c r="M201" s="11">
        <v>0.141885424636623</v>
      </c>
      <c r="N201" s="11">
        <v>2.00270658499113</v>
      </c>
      <c r="O201" s="11">
        <v>-6.61561802617432</v>
      </c>
      <c r="P201" s="11">
        <v>-6.63885490315356</v>
      </c>
      <c r="Q201" s="11">
        <v>-13.2317630844012</v>
      </c>
      <c r="R201" s="11">
        <v>-3.17321519807021</v>
      </c>
    </row>
    <row r="202" ht="15" customHeight="1">
      <c r="A202" t="s" s="10">
        <v>1623</v>
      </c>
      <c r="B202" t="s" s="10">
        <v>1624</v>
      </c>
      <c r="C202" s="11"/>
      <c r="D202" s="11">
        <v>38.8420393910804</v>
      </c>
      <c r="E202" s="11">
        <v>40.6988515859327</v>
      </c>
      <c r="F202" s="11">
        <v>38.2071998819195</v>
      </c>
      <c r="G202" s="11">
        <v>59.3210515066598</v>
      </c>
      <c r="H202" s="11">
        <v>48.4645222237789</v>
      </c>
      <c r="I202" s="11">
        <v>61.621573771168</v>
      </c>
      <c r="J202" s="11">
        <v>54.3569445131924</v>
      </c>
      <c r="K202" s="11">
        <v>78.588352596053</v>
      </c>
      <c r="L202" s="11">
        <v>58.4575083688319</v>
      </c>
      <c r="M202" s="11">
        <v>27.6162289062972</v>
      </c>
      <c r="N202" s="11">
        <v>29.2698929451491</v>
      </c>
      <c r="O202" s="11">
        <v>5.19722027127199</v>
      </c>
      <c r="P202" s="11">
        <v>-9.946684063608529</v>
      </c>
      <c r="Q202" s="11">
        <v>-19.3272510382957</v>
      </c>
      <c r="R202" s="11">
        <v>-22.1366656996667</v>
      </c>
    </row>
    <row r="203" ht="15" customHeight="1">
      <c r="A203" t="s" s="10">
        <v>1625</v>
      </c>
      <c r="B203" t="s" s="10">
        <v>1626</v>
      </c>
      <c r="C203" s="11"/>
      <c r="D203" s="11">
        <v>28.6267126685306</v>
      </c>
      <c r="E203" s="11">
        <v>31.4404018338134</v>
      </c>
      <c r="F203" s="11">
        <v>8.2688006349565</v>
      </c>
      <c r="G203" s="11">
        <v>18.5110929802902</v>
      </c>
      <c r="H203" s="11">
        <v>12.8582861110824</v>
      </c>
      <c r="I203" s="11">
        <v>19.1729754955765</v>
      </c>
      <c r="J203" s="11">
        <v>14.7568143292934</v>
      </c>
      <c r="K203" s="11">
        <v>23.3017158960493</v>
      </c>
      <c r="L203" s="11">
        <v>16.1213899396788</v>
      </c>
      <c r="M203" s="11">
        <v>8.131974623731431</v>
      </c>
      <c r="N203" s="11">
        <v>7.65641821202485</v>
      </c>
      <c r="O203" s="11">
        <v>-0.76808544299577</v>
      </c>
      <c r="P203" s="11">
        <v>0.08158745244108979</v>
      </c>
      <c r="Q203" s="11">
        <v>-2.90811480958891</v>
      </c>
      <c r="R203" s="11">
        <v>11.3310321444287</v>
      </c>
    </row>
    <row r="204" ht="15" customHeight="1">
      <c r="A204" t="s" s="10">
        <v>1627</v>
      </c>
      <c r="B204" t="s" s="10">
        <v>1628</v>
      </c>
      <c r="C204" s="11"/>
      <c r="D204" s="11">
        <v>28.0831512887736</v>
      </c>
      <c r="E204" s="11">
        <v>34.0879037100286</v>
      </c>
      <c r="F204" s="11">
        <v>9.19659651270381</v>
      </c>
      <c r="G204" s="11">
        <v>24.7286442549849</v>
      </c>
      <c r="H204" s="11">
        <v>18.6095237550732</v>
      </c>
      <c r="I204" s="11">
        <v>23.289225340611</v>
      </c>
      <c r="J204" s="11">
        <v>20.1715232238431</v>
      </c>
      <c r="K204" s="11">
        <v>29.4194152395437</v>
      </c>
      <c r="L204" s="11">
        <v>23.097987529076</v>
      </c>
      <c r="M204" s="11">
        <v>8.38954232503772</v>
      </c>
      <c r="N204" s="11">
        <v>9.045301694494601</v>
      </c>
      <c r="O204" s="11">
        <v>-1.4358536229448</v>
      </c>
      <c r="P204" s="11">
        <v>0.166884758639796</v>
      </c>
      <c r="Q204" s="11">
        <v>-6.75299322256047</v>
      </c>
      <c r="R204" s="11">
        <v>7.20633064148675</v>
      </c>
    </row>
    <row r="205" ht="15" customHeight="1">
      <c r="A205" t="s" s="10">
        <v>1629</v>
      </c>
      <c r="B205" t="s" s="10">
        <v>1630</v>
      </c>
      <c r="C205" s="11"/>
      <c r="D205" s="11">
        <v>23.110675022376</v>
      </c>
      <c r="E205" s="11">
        <v>29.0070423429888</v>
      </c>
      <c r="F205" s="11">
        <v>11.4461626433634</v>
      </c>
      <c r="G205" s="11">
        <v>19.7293100177528</v>
      </c>
      <c r="H205" s="11">
        <v>14.7415823159744</v>
      </c>
      <c r="I205" s="11">
        <v>18.9646453747955</v>
      </c>
      <c r="J205" s="11">
        <v>18.1489858283078</v>
      </c>
      <c r="K205" s="11">
        <v>22.8988435786842</v>
      </c>
      <c r="L205" s="11">
        <v>16.8129960928857</v>
      </c>
      <c r="M205" s="11">
        <v>7.12601344847741</v>
      </c>
      <c r="N205" s="11">
        <v>8.701202019041171</v>
      </c>
      <c r="O205" s="11">
        <v>-1.99138826286817</v>
      </c>
      <c r="P205" s="11">
        <v>2.30964898757513</v>
      </c>
      <c r="Q205" s="11">
        <v>-2.32211207862942</v>
      </c>
      <c r="R205" s="11">
        <v>4.35673710846396</v>
      </c>
    </row>
    <row r="206" ht="15" customHeight="1">
      <c r="A206" t="s" s="10">
        <v>1631</v>
      </c>
      <c r="B206" t="s" s="10">
        <v>1632</v>
      </c>
      <c r="C206" s="11"/>
      <c r="D206" s="11">
        <v>20.7679233707675</v>
      </c>
      <c r="E206" s="11">
        <v>24.4286883377327</v>
      </c>
      <c r="F206" s="11">
        <v>5.94741691917076</v>
      </c>
      <c r="G206" s="11">
        <v>16.7517551393877</v>
      </c>
      <c r="H206" s="11">
        <v>12.0028060426638</v>
      </c>
      <c r="I206" s="11">
        <v>17.5709619740837</v>
      </c>
      <c r="J206" s="11">
        <v>13.4355978247598</v>
      </c>
      <c r="K206" s="11">
        <v>22.3506460412332</v>
      </c>
      <c r="L206" s="11">
        <v>15.1359346911164</v>
      </c>
      <c r="M206" s="11">
        <v>3.66781919784556</v>
      </c>
      <c r="N206" s="11">
        <v>2.81966217721255</v>
      </c>
      <c r="O206" s="11">
        <v>-6.9318635159981</v>
      </c>
      <c r="P206" s="11">
        <v>-5.02848076281253</v>
      </c>
      <c r="Q206" s="11">
        <v>-9.38043252511722</v>
      </c>
      <c r="R206" s="11">
        <v>1.8122618064127</v>
      </c>
    </row>
    <row r="207" ht="15" customHeight="1">
      <c r="A207" t="s" s="10">
        <v>1633</v>
      </c>
      <c r="B207" t="s" s="10">
        <v>1634</v>
      </c>
      <c r="C207" s="11"/>
      <c r="D207" s="11"/>
      <c r="E207" s="11">
        <v>38.9423735442711</v>
      </c>
      <c r="F207" s="11">
        <v>14.1729346392693</v>
      </c>
      <c r="G207" s="11">
        <v>27.0950180480943</v>
      </c>
      <c r="H207" s="11">
        <v>21.7283649155107</v>
      </c>
      <c r="I207" s="11">
        <v>26.6089594478448</v>
      </c>
      <c r="J207" s="11">
        <v>22.171198593276</v>
      </c>
      <c r="K207" s="11">
        <v>25.4678625372305</v>
      </c>
      <c r="L207" s="11">
        <v>17.7135993563135</v>
      </c>
      <c r="M207" s="11">
        <v>10.3512450540097</v>
      </c>
      <c r="N207" s="11">
        <v>11.0569788764431</v>
      </c>
      <c r="O207" s="11">
        <v>4.60882813529442</v>
      </c>
      <c r="P207" s="11">
        <v>8.976026815049879</v>
      </c>
      <c r="Q207" s="11">
        <v>3.48054156878472</v>
      </c>
      <c r="R207" s="11">
        <v>16.9258151439901</v>
      </c>
    </row>
    <row r="208" ht="15" customHeight="1">
      <c r="A208" t="s" s="10">
        <v>1635</v>
      </c>
      <c r="B208" t="s" s="10">
        <v>1636</v>
      </c>
      <c r="C208" s="11"/>
      <c r="D208" s="11"/>
      <c r="E208" s="11"/>
      <c r="F208" s="11">
        <v>19.5389891068376</v>
      </c>
      <c r="G208" s="11">
        <v>29.7964269591985</v>
      </c>
      <c r="H208" s="11">
        <v>15.3989645967274</v>
      </c>
      <c r="I208" s="11">
        <v>18.3482598629324</v>
      </c>
      <c r="J208" s="11">
        <v>15.1697714796143</v>
      </c>
      <c r="K208" s="11">
        <v>19.070646617605</v>
      </c>
      <c r="L208" s="11">
        <v>11.7659368484434</v>
      </c>
      <c r="M208" s="11">
        <v>9.348946713273509</v>
      </c>
      <c r="N208" s="11">
        <v>10.3367984860782</v>
      </c>
      <c r="O208" s="11">
        <v>5.7753203733796</v>
      </c>
      <c r="P208" s="11">
        <v>5.68983555751477</v>
      </c>
      <c r="Q208" s="11">
        <v>1.32163473572928</v>
      </c>
      <c r="R208" s="11">
        <v>17.2883587857372</v>
      </c>
    </row>
    <row r="209" ht="15" customHeight="1">
      <c r="A209" t="s" s="10">
        <v>1637</v>
      </c>
      <c r="B209" t="s" s="10">
        <v>1638</v>
      </c>
      <c r="C209" s="11"/>
      <c r="D209" s="11"/>
      <c r="E209" s="11"/>
      <c r="F209" s="11">
        <v>9.71594518160923</v>
      </c>
      <c r="G209" s="11">
        <v>17.1182525691855</v>
      </c>
      <c r="H209" s="11">
        <v>9.073818702246131</v>
      </c>
      <c r="I209" s="11">
        <v>14.2622753988711</v>
      </c>
      <c r="J209" s="11">
        <v>11.9766755669222</v>
      </c>
      <c r="K209" s="11">
        <v>16.6357909292813</v>
      </c>
      <c r="L209" s="11">
        <v>13.6381982396785</v>
      </c>
      <c r="M209" s="11">
        <v>8.85482127059656</v>
      </c>
      <c r="N209" s="11">
        <v>10.1684242877807</v>
      </c>
      <c r="O209" s="11">
        <v>1.81350661940261</v>
      </c>
      <c r="P209" s="11">
        <v>2.38117382376557</v>
      </c>
      <c r="Q209" s="11">
        <v>-3.67226220737016</v>
      </c>
      <c r="R209" s="11">
        <v>8.838604496379141</v>
      </c>
    </row>
    <row r="210" ht="15" customHeight="1">
      <c r="A210" t="s" s="10">
        <v>1639</v>
      </c>
      <c r="B210" t="s" s="10">
        <v>1640</v>
      </c>
      <c r="C210" s="11"/>
      <c r="D210" s="11"/>
      <c r="E210" s="11"/>
      <c r="F210" s="11">
        <v>9.431429377875689</v>
      </c>
      <c r="G210" s="11">
        <v>22.4828545488142</v>
      </c>
      <c r="H210" s="11">
        <v>13.9650230977004</v>
      </c>
      <c r="I210" s="11">
        <v>19.0004791471781</v>
      </c>
      <c r="J210" s="11">
        <v>15.2547590381084</v>
      </c>
      <c r="K210" s="11">
        <v>24.0235794625835</v>
      </c>
      <c r="L210" s="11">
        <v>14.6448323553197</v>
      </c>
      <c r="M210" s="11">
        <v>1.40532876452928</v>
      </c>
      <c r="N210" s="11">
        <v>2.5130544280539</v>
      </c>
      <c r="O210" s="11">
        <v>-7.55992911229424</v>
      </c>
      <c r="P210" s="11">
        <v>-6.37528504418204</v>
      </c>
      <c r="Q210" s="11">
        <v>-12.801624490312</v>
      </c>
      <c r="R210" s="11">
        <v>-0.610346395286077</v>
      </c>
    </row>
    <row r="211" ht="15" customHeight="1">
      <c r="A211" t="s" s="10">
        <v>1641</v>
      </c>
      <c r="B211" t="s" s="10">
        <v>1642</v>
      </c>
      <c r="C211" s="11"/>
      <c r="D211" s="11"/>
      <c r="E211" s="11"/>
      <c r="F211" s="11">
        <v>8.55802777195183</v>
      </c>
      <c r="G211" s="11">
        <v>16.5977552699297</v>
      </c>
      <c r="H211" s="11">
        <v>10.1224464257627</v>
      </c>
      <c r="I211" s="11">
        <v>14.6956103095028</v>
      </c>
      <c r="J211" s="11">
        <v>7.70375078634447</v>
      </c>
      <c r="K211" s="11">
        <v>16.2137916328658</v>
      </c>
      <c r="L211" s="11">
        <v>7.98140876525613</v>
      </c>
      <c r="M211" s="11">
        <v>0.749035292602018</v>
      </c>
      <c r="N211" s="11">
        <v>2.98556917308668</v>
      </c>
      <c r="O211" s="11">
        <v>-4.38264059106485</v>
      </c>
      <c r="P211" s="11">
        <v>-2.18238007817403</v>
      </c>
      <c r="Q211" s="11">
        <v>-5.8189345123725</v>
      </c>
      <c r="R211" s="11">
        <v>7.29894033049949</v>
      </c>
    </row>
    <row r="212" ht="15" customHeight="1">
      <c r="A212" t="s" s="10">
        <v>1643</v>
      </c>
      <c r="B212" t="s" s="10">
        <v>1644</v>
      </c>
      <c r="C212" s="11"/>
      <c r="D212" s="11"/>
      <c r="E212" s="11"/>
      <c r="F212" s="11">
        <v>5.35329985723507</v>
      </c>
      <c r="G212" s="11">
        <v>16.5506760431698</v>
      </c>
      <c r="H212" s="11">
        <v>10.6431570704095</v>
      </c>
      <c r="I212" s="11">
        <v>15.1780857044443</v>
      </c>
      <c r="J212" s="11">
        <v>10.173268526503</v>
      </c>
      <c r="K212" s="11">
        <v>19.7745845487665</v>
      </c>
      <c r="L212" s="11">
        <v>14.9578410657472</v>
      </c>
      <c r="M212" s="11">
        <v>6.92406829240457</v>
      </c>
      <c r="N212" s="11">
        <v>9.439408062872619</v>
      </c>
      <c r="O212" s="11">
        <v>2.7575963936326</v>
      </c>
      <c r="P212" s="11">
        <v>5.920068790139</v>
      </c>
      <c r="Q212" s="11">
        <v>0.171008581415855</v>
      </c>
      <c r="R212" s="11">
        <v>14.2141326942736</v>
      </c>
    </row>
    <row r="213" ht="15" customHeight="1">
      <c r="A213" t="s" s="10">
        <v>1645</v>
      </c>
      <c r="B213" t="s" s="10">
        <v>1646</v>
      </c>
      <c r="C213" s="11"/>
      <c r="D213" s="11"/>
      <c r="E213" s="11"/>
      <c r="F213" s="11">
        <v>3.4640290840505</v>
      </c>
      <c r="G213" s="11">
        <v>9.70388265252922</v>
      </c>
      <c r="H213" s="11">
        <v>7.86247243718761</v>
      </c>
      <c r="I213" s="11">
        <v>11.9892581023618</v>
      </c>
      <c r="J213" s="11">
        <v>9.809912930186909</v>
      </c>
      <c r="K213" s="11">
        <v>20.057230789987</v>
      </c>
      <c r="L213" s="11">
        <v>15.4359644872211</v>
      </c>
      <c r="M213" s="11">
        <v>4.257315669645</v>
      </c>
      <c r="N213" s="11">
        <v>7.55961739120112</v>
      </c>
      <c r="O213" s="11">
        <v>-4.82230839050152</v>
      </c>
      <c r="P213" s="11">
        <v>-3.85295697229949</v>
      </c>
      <c r="Q213" s="11">
        <v>-9.038608507223151</v>
      </c>
      <c r="R213" s="11">
        <v>5.66119550784592</v>
      </c>
    </row>
    <row r="214" ht="15" customHeight="1">
      <c r="A214" t="s" s="10">
        <v>1647</v>
      </c>
      <c r="B214" t="s" s="10">
        <v>1648</v>
      </c>
      <c r="C214" s="11"/>
      <c r="D214" s="11"/>
      <c r="E214" s="11"/>
      <c r="F214" s="11"/>
      <c r="G214" s="11">
        <v>39.6328063471872</v>
      </c>
      <c r="H214" s="11">
        <v>21.0978766387995</v>
      </c>
      <c r="I214" s="11">
        <v>27.486967027180</v>
      </c>
      <c r="J214" s="11">
        <v>25.0800898542634</v>
      </c>
      <c r="K214" s="11">
        <v>35.236411600663</v>
      </c>
      <c r="L214" s="11">
        <v>35.4628307910742</v>
      </c>
      <c r="M214" s="11">
        <v>15.4682153964089</v>
      </c>
      <c r="N214" s="11">
        <v>15.5593662403112</v>
      </c>
      <c r="O214" s="11">
        <v>0.930731078878422</v>
      </c>
      <c r="P214" s="11">
        <v>6.80179147762532</v>
      </c>
      <c r="Q214" s="11">
        <v>-6.99402413672859</v>
      </c>
      <c r="R214" s="11">
        <v>8.94324481345015</v>
      </c>
    </row>
    <row r="215" ht="15" customHeight="1">
      <c r="A215" t="s" s="10">
        <v>1649</v>
      </c>
      <c r="B215" t="s" s="10">
        <v>1650</v>
      </c>
      <c r="C215" s="11"/>
      <c r="D215" s="11"/>
      <c r="E215" s="11"/>
      <c r="F215" s="11"/>
      <c r="G215" s="11">
        <v>28.4412099896334</v>
      </c>
      <c r="H215" s="11">
        <v>25.3682781433911</v>
      </c>
      <c r="I215" s="11">
        <v>30.2908105635724</v>
      </c>
      <c r="J215" s="11">
        <v>24.7055908437561</v>
      </c>
      <c r="K215" s="11">
        <v>31.3033289947251</v>
      </c>
      <c r="L215" s="11">
        <v>29.6558982225953</v>
      </c>
      <c r="M215" s="11">
        <v>14.3213846837789</v>
      </c>
      <c r="N215" s="11">
        <v>14.7199284717842</v>
      </c>
      <c r="O215" s="11">
        <v>5.07405619103645</v>
      </c>
      <c r="P215" s="11">
        <v>4.95388839473498</v>
      </c>
      <c r="Q215" s="11">
        <v>0.144454643293868</v>
      </c>
      <c r="R215" s="11">
        <v>8.532209080695139</v>
      </c>
    </row>
    <row r="216" ht="15" customHeight="1">
      <c r="A216" t="s" s="10">
        <v>1651</v>
      </c>
      <c r="B216" t="s" s="10">
        <v>1652</v>
      </c>
      <c r="C216" s="11"/>
      <c r="D216" s="11"/>
      <c r="E216" s="11"/>
      <c r="F216" s="11"/>
      <c r="G216" s="11">
        <v>25.8674969876563</v>
      </c>
      <c r="H216" s="11">
        <v>20.4468562752784</v>
      </c>
      <c r="I216" s="11">
        <v>30.7312856416557</v>
      </c>
      <c r="J216" s="11">
        <v>25.9837296442751</v>
      </c>
      <c r="K216" s="11">
        <v>37.6235124532103</v>
      </c>
      <c r="L216" s="11">
        <v>26.1478434176491</v>
      </c>
      <c r="M216" s="11">
        <v>14.3372085206479</v>
      </c>
      <c r="N216" s="11">
        <v>13.3804667375932</v>
      </c>
      <c r="O216" s="11">
        <v>1.25228276435152</v>
      </c>
      <c r="P216" s="11">
        <v>2.32818254135765</v>
      </c>
      <c r="Q216" s="11">
        <v>-5.80558251379538</v>
      </c>
      <c r="R216" s="11">
        <v>2.40093642605221</v>
      </c>
    </row>
    <row r="217" ht="15" customHeight="1">
      <c r="A217" t="s" s="10">
        <v>1653</v>
      </c>
      <c r="B217" t="s" s="10">
        <v>1654</v>
      </c>
      <c r="C217" s="11"/>
      <c r="D217" s="11"/>
      <c r="E217" s="11"/>
      <c r="F217" s="11"/>
      <c r="G217" s="11">
        <v>20.778232242723</v>
      </c>
      <c r="H217" s="11">
        <v>15.4790992105345</v>
      </c>
      <c r="I217" s="11">
        <v>22.2704586906496</v>
      </c>
      <c r="J217" s="11">
        <v>21.4916162866548</v>
      </c>
      <c r="K217" s="11">
        <v>35.7481425823048</v>
      </c>
      <c r="L217" s="11">
        <v>25.3735407760467</v>
      </c>
      <c r="M217" s="11">
        <v>9.76930017904807</v>
      </c>
      <c r="N217" s="11">
        <v>6.26106476974089</v>
      </c>
      <c r="O217" s="11">
        <v>-8.32952871735416</v>
      </c>
      <c r="P217" s="11">
        <v>-11.3696202160911</v>
      </c>
      <c r="Q217" s="11">
        <v>-19.1274187348803</v>
      </c>
      <c r="R217" s="11">
        <v>-9.87271537849395</v>
      </c>
    </row>
    <row r="218" ht="15" customHeight="1">
      <c r="A218" t="s" s="10">
        <v>1655</v>
      </c>
      <c r="B218" t="s" s="10">
        <v>1656</v>
      </c>
      <c r="C218" s="11"/>
      <c r="D218" s="11"/>
      <c r="E218" s="11"/>
      <c r="F218" s="11"/>
      <c r="G218" s="11">
        <v>16.4492302167975</v>
      </c>
      <c r="H218" s="11">
        <v>11.7851219081748</v>
      </c>
      <c r="I218" s="11">
        <v>19.4936190659625</v>
      </c>
      <c r="J218" s="11">
        <v>18.2617166143761</v>
      </c>
      <c r="K218" s="11">
        <v>28.9191437972597</v>
      </c>
      <c r="L218" s="11">
        <v>22.0520516203979</v>
      </c>
      <c r="M218" s="11">
        <v>10.4335387614943</v>
      </c>
      <c r="N218" s="11">
        <v>9.39490595137773</v>
      </c>
      <c r="O218" s="11">
        <v>-2.96185787859223</v>
      </c>
      <c r="P218" s="11">
        <v>-0.989296161128383</v>
      </c>
      <c r="Q218" s="11">
        <v>-7.71257001393605</v>
      </c>
      <c r="R218" s="11">
        <v>5.11247223949878</v>
      </c>
    </row>
    <row r="219" ht="15" customHeight="1">
      <c r="A219" t="s" s="10">
        <v>1657</v>
      </c>
      <c r="B219" t="s" s="10">
        <v>1658</v>
      </c>
      <c r="C219" s="11"/>
      <c r="D219" s="11"/>
      <c r="E219" s="11"/>
      <c r="F219" s="11"/>
      <c r="G219" s="11">
        <v>16.0779777224673</v>
      </c>
      <c r="H219" s="11">
        <v>9.43263080835059</v>
      </c>
      <c r="I219" s="11">
        <v>14.0341122316027</v>
      </c>
      <c r="J219" s="11">
        <v>6.9593852525409</v>
      </c>
      <c r="K219" s="11">
        <v>15.5630607115854</v>
      </c>
      <c r="L219" s="11">
        <v>7.34611463875323</v>
      </c>
      <c r="M219" s="11">
        <v>0.388837111650675</v>
      </c>
      <c r="N219" s="11">
        <v>2.71928574305749</v>
      </c>
      <c r="O219" s="11">
        <v>-4.43495252890561</v>
      </c>
      <c r="P219" s="11">
        <v>-2.16358544595828</v>
      </c>
      <c r="Q219" s="11">
        <v>-5.7778613985662</v>
      </c>
      <c r="R219" s="11">
        <v>7.38448020744518</v>
      </c>
    </row>
    <row r="220" ht="15" customHeight="1">
      <c r="A220" t="s" s="10">
        <v>1659</v>
      </c>
      <c r="B220" t="s" s="10">
        <v>1660</v>
      </c>
      <c r="C220" s="11"/>
      <c r="D220" s="11"/>
      <c r="E220" s="11"/>
      <c r="F220" s="11"/>
      <c r="G220" s="11"/>
      <c r="H220" s="11">
        <v>20.1385985674627</v>
      </c>
      <c r="I220" s="11">
        <v>26.3486459531621</v>
      </c>
      <c r="J220" s="11">
        <v>21.5749439542614</v>
      </c>
      <c r="K220" s="11">
        <v>31.3879740820592</v>
      </c>
      <c r="L220" s="11">
        <v>27.4059706453326</v>
      </c>
      <c r="M220" s="11">
        <v>12.477605448833</v>
      </c>
      <c r="N220" s="11">
        <v>14.0178259033411</v>
      </c>
      <c r="O220" s="11">
        <v>5.02157034900257</v>
      </c>
      <c r="P220" s="11">
        <v>5.40170275805134</v>
      </c>
      <c r="Q220" s="11">
        <v>0.406178206925856</v>
      </c>
      <c r="R220" s="11">
        <v>10.5271379873813</v>
      </c>
    </row>
    <row r="221" ht="15" customHeight="1">
      <c r="A221" t="s" s="10">
        <v>1661</v>
      </c>
      <c r="B221" t="s" s="10">
        <v>1662</v>
      </c>
      <c r="C221" s="11"/>
      <c r="D221" s="11"/>
      <c r="E221" s="11"/>
      <c r="F221" s="11"/>
      <c r="G221" s="11"/>
      <c r="H221" s="11">
        <v>8.913609359384569</v>
      </c>
      <c r="I221" s="11">
        <v>17.6774447684796</v>
      </c>
      <c r="J221" s="11">
        <v>11.4220843248917</v>
      </c>
      <c r="K221" s="11">
        <v>20.1455833113914</v>
      </c>
      <c r="L221" s="11">
        <v>13.0915056067421</v>
      </c>
      <c r="M221" s="11">
        <v>4.9149288902721</v>
      </c>
      <c r="N221" s="11">
        <v>8.372876493511621</v>
      </c>
      <c r="O221" s="11">
        <v>0.0118039178480522</v>
      </c>
      <c r="P221" s="11">
        <v>4.06011504305954</v>
      </c>
      <c r="Q221" s="11">
        <v>0.0459247032247978</v>
      </c>
      <c r="R221" s="11">
        <v>15.0559351943867</v>
      </c>
    </row>
    <row r="222" ht="15" customHeight="1">
      <c r="A222" t="s" s="10">
        <v>1663</v>
      </c>
      <c r="B222" t="s" s="10">
        <v>1664</v>
      </c>
      <c r="C222" s="11"/>
      <c r="D222" s="11"/>
      <c r="E222" s="11"/>
      <c r="F222" s="11"/>
      <c r="G222" s="11"/>
      <c r="H222" s="11">
        <v>2.32381380657152</v>
      </c>
      <c r="I222" s="11">
        <v>6.34388518486564</v>
      </c>
      <c r="J222" s="11">
        <v>6.01139581430259</v>
      </c>
      <c r="K222" s="11">
        <v>14.2520484783267</v>
      </c>
      <c r="L222" s="11">
        <v>8.03109321704507</v>
      </c>
      <c r="M222" s="11">
        <v>0.0404108984944918</v>
      </c>
      <c r="N222" s="11">
        <v>2.39227309992707</v>
      </c>
      <c r="O222" s="11">
        <v>-10.8232785102524</v>
      </c>
      <c r="P222" s="11">
        <v>-11.0115435055737</v>
      </c>
      <c r="Q222" s="11">
        <v>-16.8179418381216</v>
      </c>
      <c r="R222" s="11">
        <v>-6.51183651245243</v>
      </c>
    </row>
    <row r="223" ht="15" customHeight="1">
      <c r="A223" t="s" s="10">
        <v>1665</v>
      </c>
      <c r="B223" t="s" s="10">
        <v>1666</v>
      </c>
      <c r="C223" s="11"/>
      <c r="D223" s="11"/>
      <c r="E223" s="11"/>
      <c r="F223" s="11"/>
      <c r="G223" s="11"/>
      <c r="H223" s="11"/>
      <c r="I223" s="11">
        <v>25.5972673153495</v>
      </c>
      <c r="J223" s="11">
        <v>16.6560734332003</v>
      </c>
      <c r="K223" s="11">
        <v>21.5415107822225</v>
      </c>
      <c r="L223" s="11">
        <v>16.3558969574287</v>
      </c>
      <c r="M223" s="11">
        <v>8.64251772650166</v>
      </c>
      <c r="N223" s="11">
        <v>6.86634335895893</v>
      </c>
      <c r="O223" s="11">
        <v>-2.4431429211627</v>
      </c>
      <c r="P223" s="11">
        <v>-2.52795858505819</v>
      </c>
      <c r="Q223" s="11">
        <v>-6.50272889583147</v>
      </c>
      <c r="R223" s="11">
        <v>7.83635516399277</v>
      </c>
    </row>
    <row r="224" ht="15" customHeight="1">
      <c r="A224" t="s" s="10">
        <v>1667</v>
      </c>
      <c r="B224" t="s" s="10">
        <v>1668</v>
      </c>
      <c r="C224" s="11"/>
      <c r="D224" s="11"/>
      <c r="E224" s="11"/>
      <c r="F224" s="11"/>
      <c r="G224" s="11"/>
      <c r="H224" s="11"/>
      <c r="I224" s="11">
        <v>21.2866242065594</v>
      </c>
      <c r="J224" s="11">
        <v>14.9329055276508</v>
      </c>
      <c r="K224" s="11">
        <v>21.7687505832465</v>
      </c>
      <c r="L224" s="11">
        <v>13.5418614796852</v>
      </c>
      <c r="M224" s="11">
        <v>5.46115235356939</v>
      </c>
      <c r="N224" s="11">
        <v>8.608078198423661</v>
      </c>
      <c r="O224" s="11">
        <v>4.390379237506</v>
      </c>
      <c r="P224" s="11">
        <v>6.62929511973094</v>
      </c>
      <c r="Q224" s="11">
        <v>1.61088757602847</v>
      </c>
      <c r="R224" s="11">
        <v>11.1593665773178</v>
      </c>
    </row>
    <row r="225" ht="15" customHeight="1">
      <c r="A225" t="s" s="10">
        <v>1669</v>
      </c>
      <c r="B225" t="s" s="10">
        <v>1670</v>
      </c>
      <c r="C225" s="11"/>
      <c r="D225" s="11"/>
      <c r="E225" s="11"/>
      <c r="F225" s="11"/>
      <c r="G225" s="11"/>
      <c r="H225" s="11"/>
      <c r="I225" s="11">
        <v>18.723241002336</v>
      </c>
      <c r="J225" s="11">
        <v>12.0783337036775</v>
      </c>
      <c r="K225" s="11">
        <v>21.0230909614247</v>
      </c>
      <c r="L225" s="11">
        <v>11.4591816611516</v>
      </c>
      <c r="M225" s="11">
        <v>5.32893767067923</v>
      </c>
      <c r="N225" s="11">
        <v>6.89804832890208</v>
      </c>
      <c r="O225" s="11">
        <v>1.77192368882493</v>
      </c>
      <c r="P225" s="11">
        <v>3.24946357425739</v>
      </c>
      <c r="Q225" s="11">
        <v>-1.96255833985979</v>
      </c>
      <c r="R225" s="11">
        <v>12.9151299532513</v>
      </c>
    </row>
    <row r="226" ht="15" customHeight="1">
      <c r="A226" t="s" s="10">
        <v>1671</v>
      </c>
      <c r="B226" t="s" s="10">
        <v>1672</v>
      </c>
      <c r="C226" s="11"/>
      <c r="D226" s="11"/>
      <c r="E226" s="11"/>
      <c r="F226" s="11"/>
      <c r="G226" s="11"/>
      <c r="H226" s="11"/>
      <c r="I226" s="11"/>
      <c r="J226" s="11">
        <v>21.9595166408996</v>
      </c>
      <c r="K226" s="11">
        <v>23.0048647834492</v>
      </c>
      <c r="L226" s="11">
        <v>18.1945120005645</v>
      </c>
      <c r="M226" s="11">
        <v>4.99990682731968</v>
      </c>
      <c r="N226" s="11">
        <v>6.64394254255793</v>
      </c>
      <c r="O226" s="11">
        <v>-1.13639384913939</v>
      </c>
      <c r="P226" s="11">
        <v>0.0511539453058152</v>
      </c>
      <c r="Q226" s="11">
        <v>-5.28313363523808</v>
      </c>
      <c r="R226" s="11">
        <v>3.89993233319805</v>
      </c>
    </row>
    <row r="227" ht="15" customHeight="1">
      <c r="A227" t="s" s="10">
        <v>1673</v>
      </c>
      <c r="B227" t="s" s="10">
        <v>1674</v>
      </c>
      <c r="C227" s="11"/>
      <c r="D227" s="11"/>
      <c r="E227" s="11"/>
      <c r="F227" s="11"/>
      <c r="G227" s="11"/>
      <c r="H227" s="11"/>
      <c r="I227" s="11"/>
      <c r="J227" s="11">
        <v>16.1324328176521</v>
      </c>
      <c r="K227" s="11">
        <v>27.1405702916825</v>
      </c>
      <c r="L227" s="11">
        <v>22.2735548628286</v>
      </c>
      <c r="M227" s="11">
        <v>12.596666337081</v>
      </c>
      <c r="N227" s="11">
        <v>11.187028629829</v>
      </c>
      <c r="O227" s="11">
        <v>2.31907804552485</v>
      </c>
      <c r="P227" s="11">
        <v>4.06174824136012</v>
      </c>
      <c r="Q227" s="11">
        <v>-0.863685322164598</v>
      </c>
      <c r="R227" s="11">
        <v>11.2461348486208</v>
      </c>
    </row>
    <row r="228" ht="15" customHeight="1">
      <c r="A228" t="s" s="10">
        <v>1675</v>
      </c>
      <c r="B228" t="s" s="10">
        <v>1676</v>
      </c>
      <c r="C228" s="11"/>
      <c r="D228" s="11"/>
      <c r="E228" s="11"/>
      <c r="F228" s="11"/>
      <c r="G228" s="11"/>
      <c r="H228" s="11"/>
      <c r="I228" s="11"/>
      <c r="J228" s="11">
        <v>7.86441607615649</v>
      </c>
      <c r="K228" s="11">
        <v>15.9819069155741</v>
      </c>
      <c r="L228" s="11">
        <v>7.9717405958418</v>
      </c>
      <c r="M228" s="11">
        <v>-0.348499875961239</v>
      </c>
      <c r="N228" s="11">
        <v>1.58159132484876</v>
      </c>
      <c r="O228" s="11">
        <v>-6.32453560401918</v>
      </c>
      <c r="P228" s="11">
        <v>-3.98691029798559</v>
      </c>
      <c r="Q228" s="11">
        <v>-8.345134078300029</v>
      </c>
      <c r="R228" s="11">
        <v>5.10021649239147</v>
      </c>
    </row>
    <row r="229" ht="15" customHeight="1">
      <c r="A229" t="s" s="10">
        <v>1677</v>
      </c>
      <c r="B229" t="s" s="10">
        <v>1678</v>
      </c>
      <c r="C229" s="11"/>
      <c r="D229" s="11"/>
      <c r="E229" s="11"/>
      <c r="F229" s="11"/>
      <c r="G229" s="11"/>
      <c r="H229" s="11"/>
      <c r="I229" s="11"/>
      <c r="J229" s="11"/>
      <c r="K229" s="11">
        <v>52.870310099607</v>
      </c>
      <c r="L229" s="11">
        <v>49.6904385471512</v>
      </c>
      <c r="M229" s="11">
        <v>39.7432503823188</v>
      </c>
      <c r="N229" s="11">
        <v>35.8133343786832</v>
      </c>
      <c r="O229" s="11">
        <v>28.0843727906596</v>
      </c>
      <c r="P229" s="11">
        <v>31.8026846047452</v>
      </c>
      <c r="Q229" s="11">
        <v>19.7548762525311</v>
      </c>
      <c r="R229" s="11">
        <v>33.7945654448003</v>
      </c>
    </row>
    <row r="230" ht="15" customHeight="1">
      <c r="A230" t="s" s="10">
        <v>1679</v>
      </c>
      <c r="B230" t="s" s="10">
        <v>1680</v>
      </c>
      <c r="C230" s="11"/>
      <c r="D230" s="11"/>
      <c r="E230" s="11"/>
      <c r="F230" s="11"/>
      <c r="G230" s="11"/>
      <c r="H230" s="11"/>
      <c r="I230" s="11"/>
      <c r="J230" s="11"/>
      <c r="K230" s="11">
        <v>46.0438833730019</v>
      </c>
      <c r="L230" s="11">
        <v>41.7808025171763</v>
      </c>
      <c r="M230" s="11">
        <v>38.0283754482309</v>
      </c>
      <c r="N230" s="11">
        <v>35.9879775774489</v>
      </c>
      <c r="O230" s="11">
        <v>32.4738377988947</v>
      </c>
      <c r="P230" s="11">
        <v>38.1261227268786</v>
      </c>
      <c r="Q230" s="11">
        <v>25.2518578297812</v>
      </c>
      <c r="R230" s="11">
        <v>39.3921224378655</v>
      </c>
    </row>
    <row r="231" ht="15" customHeight="1">
      <c r="A231" t="s" s="10">
        <v>1681</v>
      </c>
      <c r="B231" t="s" s="10">
        <v>1682</v>
      </c>
      <c r="C231" s="11"/>
      <c r="D231" s="11"/>
      <c r="E231" s="11"/>
      <c r="F231" s="11"/>
      <c r="G231" s="11"/>
      <c r="H231" s="11"/>
      <c r="I231" s="11"/>
      <c r="J231" s="11"/>
      <c r="K231" s="11">
        <v>17.8587316945255</v>
      </c>
      <c r="L231" s="11">
        <v>10.9651801212247</v>
      </c>
      <c r="M231" s="11">
        <v>4.37974679370816</v>
      </c>
      <c r="N231" s="11">
        <v>6.76172862490989</v>
      </c>
      <c r="O231" s="11">
        <v>-2.399600173848</v>
      </c>
      <c r="P231" s="11">
        <v>-0.164511213473018</v>
      </c>
      <c r="Q231" s="11">
        <v>-4.38940475937958</v>
      </c>
      <c r="R231" s="11">
        <v>6.87380063226788</v>
      </c>
    </row>
    <row r="232" ht="15" customHeight="1">
      <c r="A232" t="s" s="10">
        <v>1683</v>
      </c>
      <c r="B232" t="s" s="10">
        <v>1684</v>
      </c>
      <c r="C232" s="11"/>
      <c r="D232" s="11"/>
      <c r="E232" s="11"/>
      <c r="F232" s="11"/>
      <c r="G232" s="11"/>
      <c r="H232" s="11"/>
      <c r="I232" s="11"/>
      <c r="J232" s="11"/>
      <c r="K232" s="11"/>
      <c r="L232" s="11">
        <v>40.9994939119628</v>
      </c>
      <c r="M232" s="11">
        <v>30.7368839224666</v>
      </c>
      <c r="N232" s="11">
        <v>26.8573367313094</v>
      </c>
      <c r="O232" s="11">
        <v>24.4083824161606</v>
      </c>
      <c r="P232" s="11">
        <v>30.8574197367428</v>
      </c>
      <c r="Q232" s="11">
        <v>22.025264644322</v>
      </c>
      <c r="R232" s="11">
        <v>34.2105821130601</v>
      </c>
    </row>
    <row r="233" ht="15" customHeight="1">
      <c r="A233" t="s" s="10">
        <v>1685</v>
      </c>
      <c r="B233" t="s" s="10">
        <v>1686</v>
      </c>
      <c r="C233" s="11"/>
      <c r="D233" s="11"/>
      <c r="E233" s="11"/>
      <c r="F233" s="11"/>
      <c r="G233" s="11"/>
      <c r="H233" s="11"/>
      <c r="I233" s="11"/>
      <c r="J233" s="11"/>
      <c r="K233" s="11"/>
      <c r="L233" s="11">
        <v>12.4217180276256</v>
      </c>
      <c r="M233" s="11">
        <v>4.9816519248771</v>
      </c>
      <c r="N233" s="11">
        <v>5.52600199072808</v>
      </c>
      <c r="O233" s="11">
        <v>-3.90162371570689</v>
      </c>
      <c r="P233" s="11">
        <v>-1.29546930655247</v>
      </c>
      <c r="Q233" s="11">
        <v>-6.71629562954588</v>
      </c>
      <c r="R233" s="11">
        <v>4.54868976726679</v>
      </c>
    </row>
    <row r="234" ht="15" customHeight="1">
      <c r="A234" t="s" s="10">
        <v>1687</v>
      </c>
      <c r="B234" t="s" s="10">
        <v>1688</v>
      </c>
      <c r="C234" s="11"/>
      <c r="D234" s="11"/>
      <c r="E234" s="11"/>
      <c r="F234" s="11"/>
      <c r="G234" s="11"/>
      <c r="H234" s="11"/>
      <c r="I234" s="11"/>
      <c r="J234" s="11"/>
      <c r="K234" s="11"/>
      <c r="L234" s="11"/>
      <c r="M234" s="11">
        <v>13.0216507601122</v>
      </c>
      <c r="N234" s="11">
        <v>13.6134957892445</v>
      </c>
      <c r="O234" s="11">
        <v>4.16678033108333</v>
      </c>
      <c r="P234" s="11">
        <v>6.11825265627755</v>
      </c>
      <c r="Q234" s="11">
        <v>0.09161211101249569</v>
      </c>
      <c r="R234" s="11">
        <v>14.9831083710763</v>
      </c>
    </row>
    <row r="235" ht="15" customHeight="1">
      <c r="A235" t="s" s="10">
        <v>1689</v>
      </c>
      <c r="B235" t="s" s="10">
        <v>1690</v>
      </c>
      <c r="C235" s="11"/>
      <c r="D235" s="11"/>
      <c r="E235" s="11"/>
      <c r="F235" s="11"/>
      <c r="G235" s="11"/>
      <c r="H235" s="11"/>
      <c r="I235" s="11"/>
      <c r="J235" s="11"/>
      <c r="K235" s="11"/>
      <c r="L235" s="11"/>
      <c r="M235" s="11">
        <v>10.015648993731</v>
      </c>
      <c r="N235" s="11">
        <v>12.6766208316139</v>
      </c>
      <c r="O235" s="11">
        <v>2.81052672207842</v>
      </c>
      <c r="P235" s="11">
        <v>2.81370639727014</v>
      </c>
      <c r="Q235" s="11">
        <v>-4.71053311124915</v>
      </c>
      <c r="R235" s="11">
        <v>9.23630869716443</v>
      </c>
    </row>
    <row r="236" ht="15" customHeight="1">
      <c r="A236" t="s" s="10">
        <v>1691</v>
      </c>
      <c r="B236" t="s" s="10">
        <v>1692</v>
      </c>
      <c r="C236" s="11"/>
      <c r="D236" s="11"/>
      <c r="E236" s="11"/>
      <c r="F236" s="11"/>
      <c r="G236" s="11"/>
      <c r="H236" s="11"/>
      <c r="I236" s="11"/>
      <c r="J236" s="11"/>
      <c r="K236" s="11"/>
      <c r="L236" s="11"/>
      <c r="M236" s="11">
        <v>5.62127476496523</v>
      </c>
      <c r="N236" s="11">
        <v>7.75681244938751</v>
      </c>
      <c r="O236" s="11">
        <v>-0.451109902676083</v>
      </c>
      <c r="P236" s="11">
        <v>1.17502815075834</v>
      </c>
      <c r="Q236" s="11">
        <v>-4.4772210902868</v>
      </c>
      <c r="R236" s="11">
        <v>9.656067644103491</v>
      </c>
    </row>
    <row r="237" ht="15" customHeight="1">
      <c r="A237" t="s" s="10">
        <v>1693</v>
      </c>
      <c r="B237" t="s" s="10">
        <v>1694</v>
      </c>
      <c r="C237" s="11"/>
      <c r="D237" s="11"/>
      <c r="E237" s="11"/>
      <c r="F237" s="11"/>
      <c r="G237" s="11"/>
      <c r="H237" s="11"/>
      <c r="I237" s="11"/>
      <c r="J237" s="11"/>
      <c r="K237" s="11"/>
      <c r="L237" s="11"/>
      <c r="M237" s="11">
        <v>-4.19118964454022</v>
      </c>
      <c r="N237" s="11">
        <v>0.654604985156149</v>
      </c>
      <c r="O237" s="11">
        <v>-15.4437540397371</v>
      </c>
      <c r="P237" s="11">
        <v>-11.5894991347023</v>
      </c>
      <c r="Q237" s="11">
        <v>-18.1413056640107</v>
      </c>
      <c r="R237" s="11">
        <v>11.4655356863946</v>
      </c>
    </row>
    <row r="238" ht="15" customHeight="1">
      <c r="A238" t="s" s="10">
        <v>1695</v>
      </c>
      <c r="B238" t="s" s="10">
        <v>1696</v>
      </c>
      <c r="C238" s="11"/>
      <c r="D238" s="11"/>
      <c r="E238" s="11"/>
      <c r="F238" s="11"/>
      <c r="G238" s="11"/>
      <c r="H238" s="11"/>
      <c r="I238" s="11"/>
      <c r="J238" s="11"/>
      <c r="K238" s="11"/>
      <c r="L238" s="11"/>
      <c r="M238" s="11"/>
      <c r="N238" s="11">
        <v>16.0165301347367</v>
      </c>
      <c r="O238" s="11">
        <v>2.38501288303503</v>
      </c>
      <c r="P238" s="11">
        <v>7.10775370354451</v>
      </c>
      <c r="Q238" s="11">
        <v>-7.92360956141008</v>
      </c>
      <c r="R238" s="11">
        <v>3.20155717956343</v>
      </c>
    </row>
    <row r="239" ht="15" customHeight="1">
      <c r="A239" t="s" s="10">
        <v>1697</v>
      </c>
      <c r="B239" t="s" s="10">
        <v>1698</v>
      </c>
      <c r="C239" s="11"/>
      <c r="D239" s="11"/>
      <c r="E239" s="11"/>
      <c r="F239" s="11"/>
      <c r="G239" s="11"/>
      <c r="H239" s="11"/>
      <c r="I239" s="11"/>
      <c r="J239" s="11"/>
      <c r="K239" s="11"/>
      <c r="L239" s="11"/>
      <c r="M239" s="11"/>
      <c r="N239" s="11">
        <v>5.17995555169701</v>
      </c>
      <c r="O239" s="11">
        <v>0.120112366745828</v>
      </c>
      <c r="P239" s="11">
        <v>1.21599959640444</v>
      </c>
      <c r="Q239" s="11">
        <v>-1.56256362616113</v>
      </c>
      <c r="R239" s="11">
        <v>14.8359761670085</v>
      </c>
    </row>
    <row r="240" ht="15" customHeight="1">
      <c r="A240" t="s" s="10">
        <v>1699</v>
      </c>
      <c r="B240" t="s" s="10">
        <v>1700</v>
      </c>
      <c r="C240" s="11"/>
      <c r="D240" s="11"/>
      <c r="E240" s="11"/>
      <c r="F240" s="11"/>
      <c r="G240" s="11"/>
      <c r="H240" s="11"/>
      <c r="I240" s="11"/>
      <c r="J240" s="11"/>
      <c r="K240" s="11"/>
      <c r="L240" s="11"/>
      <c r="M240" s="11"/>
      <c r="N240" s="11"/>
      <c r="O240" s="11">
        <v>0.272268090211392</v>
      </c>
      <c r="P240" s="11">
        <v>1.62632423481683</v>
      </c>
      <c r="Q240" s="11">
        <v>-5.12383364764302</v>
      </c>
      <c r="R240" s="11">
        <v>6.8319775682286</v>
      </c>
    </row>
    <row r="241" ht="15" customHeight="1">
      <c r="A241" t="s" s="10">
        <v>1701</v>
      </c>
      <c r="B241" t="s" s="10">
        <v>1702</v>
      </c>
      <c r="C241" s="11"/>
      <c r="D241" s="11"/>
      <c r="E241" s="11"/>
      <c r="F241" s="11"/>
      <c r="G241" s="11"/>
      <c r="H241" s="11"/>
      <c r="I241" s="11"/>
      <c r="J241" s="11"/>
      <c r="K241" s="11"/>
      <c r="L241" s="11"/>
      <c r="M241" s="11"/>
      <c r="N241" s="11"/>
      <c r="O241" s="11">
        <v>-0.749745138237212</v>
      </c>
      <c r="P241" s="11">
        <v>1.88137549987093</v>
      </c>
      <c r="Q241" s="11">
        <v>-0.744303827291326</v>
      </c>
      <c r="R241" s="11">
        <v>10.6723413713775</v>
      </c>
    </row>
    <row r="242" ht="15" customHeight="1">
      <c r="A242" t="s" s="10">
        <v>1703</v>
      </c>
      <c r="B242" t="s" s="10">
        <v>1704</v>
      </c>
      <c r="C242" s="11"/>
      <c r="D242" s="11"/>
      <c r="E242" s="11"/>
      <c r="F242" s="11"/>
      <c r="G242" s="11"/>
      <c r="H242" s="11"/>
      <c r="I242" s="11"/>
      <c r="J242" s="11"/>
      <c r="K242" s="11"/>
      <c r="L242" s="11"/>
      <c r="M242" s="11"/>
      <c r="N242" s="11"/>
      <c r="O242" s="11">
        <v>-3.13888796168132</v>
      </c>
      <c r="P242" s="11">
        <v>-1.1875492234162</v>
      </c>
      <c r="Q242" s="11">
        <v>-7.0239558011375</v>
      </c>
      <c r="R242" s="11">
        <v>4.11785181562914</v>
      </c>
    </row>
    <row r="243" ht="15" customHeight="1">
      <c r="A243" t="s" s="10">
        <v>1705</v>
      </c>
      <c r="B243" t="s" s="10">
        <v>1706</v>
      </c>
      <c r="C243" s="11"/>
      <c r="D243" s="11"/>
      <c r="E243" s="11"/>
      <c r="F243" s="11"/>
      <c r="G243" s="11"/>
      <c r="H243" s="11"/>
      <c r="I243" s="11"/>
      <c r="J243" s="11"/>
      <c r="K243" s="11"/>
      <c r="L243" s="11"/>
      <c r="M243" s="11"/>
      <c r="N243" s="11"/>
      <c r="O243" s="11">
        <v>-3.49426897121269</v>
      </c>
      <c r="P243" s="11">
        <v>-0.747681510053022</v>
      </c>
      <c r="Q243" s="11">
        <v>-6.75003694131532</v>
      </c>
      <c r="R243" s="11">
        <v>4.49169843167647</v>
      </c>
    </row>
    <row r="244" ht="15" customHeight="1">
      <c r="A244" t="s" s="10">
        <v>1707</v>
      </c>
      <c r="B244" t="s" s="10">
        <v>1708</v>
      </c>
      <c r="C244" s="11"/>
      <c r="D244" s="11"/>
      <c r="E244" s="11"/>
      <c r="F244" s="11"/>
      <c r="G244" s="11"/>
      <c r="H244" s="11"/>
      <c r="I244" s="11"/>
      <c r="J244" s="11"/>
      <c r="K244" s="11"/>
      <c r="L244" s="11"/>
      <c r="M244" s="11"/>
      <c r="N244" s="11"/>
      <c r="O244" s="11"/>
      <c r="P244" s="11">
        <v>16.8486116879634</v>
      </c>
      <c r="Q244" s="11">
        <v>8.81236964888574</v>
      </c>
      <c r="R244" s="11">
        <v>15.458589664632</v>
      </c>
    </row>
    <row r="245" ht="15" customHeight="1">
      <c r="A245" t="s" s="10">
        <v>1709</v>
      </c>
      <c r="B245" t="s" s="10">
        <v>1710</v>
      </c>
      <c r="C245" s="11"/>
      <c r="D245" s="11"/>
      <c r="E245" s="11"/>
      <c r="F245" s="11"/>
      <c r="G245" s="11"/>
      <c r="H245" s="11"/>
      <c r="I245" s="11"/>
      <c r="J245" s="11"/>
      <c r="K245" s="11"/>
      <c r="L245" s="11"/>
      <c r="M245" s="11"/>
      <c r="N245" s="11"/>
      <c r="O245" s="11"/>
      <c r="P245" s="11">
        <v>8.621433696708561</v>
      </c>
      <c r="Q245" s="11">
        <v>2.83136014893759</v>
      </c>
      <c r="R245" s="11">
        <v>15.7503847527281</v>
      </c>
    </row>
    <row r="246" ht="15" customHeight="1">
      <c r="A246" t="s" s="10">
        <v>1711</v>
      </c>
      <c r="B246" t="s" s="10">
        <v>1712</v>
      </c>
      <c r="C246" s="11"/>
      <c r="D246" s="11"/>
      <c r="E246" s="11"/>
      <c r="F246" s="11"/>
      <c r="G246" s="11"/>
      <c r="H246" s="11"/>
      <c r="I246" s="11"/>
      <c r="J246" s="11"/>
      <c r="K246" s="11"/>
      <c r="L246" s="11"/>
      <c r="M246" s="11"/>
      <c r="N246" s="11"/>
      <c r="O246" s="11"/>
      <c r="P246" s="11">
        <v>-0.378795419318523</v>
      </c>
      <c r="Q246" s="11">
        <v>-8.555087969487699</v>
      </c>
      <c r="R246" s="11">
        <v>7.03174560346469</v>
      </c>
    </row>
    <row r="247" ht="15" customHeight="1">
      <c r="A247" t="s" s="10">
        <v>1713</v>
      </c>
      <c r="B247" t="s" s="10">
        <v>1714</v>
      </c>
      <c r="C247" s="11"/>
      <c r="D247" s="11"/>
      <c r="E247" s="11"/>
      <c r="F247" s="11"/>
      <c r="G247" s="11"/>
      <c r="H247" s="11"/>
      <c r="I247" s="11"/>
      <c r="J247" s="11"/>
      <c r="K247" s="11"/>
      <c r="L247" s="11"/>
      <c r="M247" s="11"/>
      <c r="N247" s="11"/>
      <c r="O247" s="11"/>
      <c r="P247" s="11">
        <v>-0.420493966900914</v>
      </c>
      <c r="Q247" s="11">
        <v>-8.35220279785185</v>
      </c>
      <c r="R247" s="11">
        <v>7.28506220286411</v>
      </c>
    </row>
    <row r="248" ht="15" customHeight="1">
      <c r="A248" t="s" s="10">
        <v>1715</v>
      </c>
      <c r="B248" t="s" s="10">
        <v>1716</v>
      </c>
      <c r="C248" s="11"/>
      <c r="D248" s="11"/>
      <c r="E248" s="11"/>
      <c r="F248" s="11"/>
      <c r="G248" s="11"/>
      <c r="H248" s="11"/>
      <c r="I248" s="11"/>
      <c r="J248" s="11"/>
      <c r="K248" s="11"/>
      <c r="L248" s="11"/>
      <c r="M248" s="11"/>
      <c r="N248" s="11"/>
      <c r="O248" s="11"/>
      <c r="P248" s="11">
        <v>-10.2187486929937</v>
      </c>
      <c r="Q248" s="11">
        <v>-15.996879086816</v>
      </c>
      <c r="R248" s="11">
        <v>-2.02092915813911</v>
      </c>
    </row>
    <row r="249" ht="15" customHeight="1">
      <c r="A249" t="s" s="10">
        <v>1717</v>
      </c>
      <c r="B249" t="s" s="10">
        <v>1718</v>
      </c>
      <c r="C249" s="11"/>
      <c r="D249" s="11"/>
      <c r="E249" s="11"/>
      <c r="F249" s="11"/>
      <c r="G249" s="11"/>
      <c r="H249" s="11"/>
      <c r="I249" s="11"/>
      <c r="J249" s="11"/>
      <c r="K249" s="11"/>
      <c r="L249" s="11"/>
      <c r="M249" s="11"/>
      <c r="N249" s="11"/>
      <c r="O249" s="11"/>
      <c r="P249" s="11"/>
      <c r="Q249" s="11">
        <v>5.69114522595677</v>
      </c>
      <c r="R249" s="11">
        <v>15.3850539977911</v>
      </c>
    </row>
    <row r="250" ht="15" customHeight="1">
      <c r="A250" t="s" s="10">
        <v>1719</v>
      </c>
      <c r="B250" t="s" s="10">
        <v>1720</v>
      </c>
      <c r="C250" s="11"/>
      <c r="D250" s="11"/>
      <c r="E250" s="11"/>
      <c r="F250" s="11"/>
      <c r="G250" s="11"/>
      <c r="H250" s="11"/>
      <c r="I250" s="11"/>
      <c r="J250" s="11"/>
      <c r="K250" s="11"/>
      <c r="L250" s="11"/>
      <c r="M250" s="11"/>
      <c r="N250" s="11"/>
      <c r="O250" s="11"/>
      <c r="P250" s="11"/>
      <c r="Q250" s="11">
        <v>5.49824042977196</v>
      </c>
      <c r="R250" s="11">
        <v>19.351052149010</v>
      </c>
    </row>
    <row r="251" ht="15" customHeight="1">
      <c r="A251" t="s" s="10">
        <v>1721</v>
      </c>
      <c r="B251" t="s" s="10">
        <v>1722</v>
      </c>
      <c r="C251" s="11"/>
      <c r="D251" s="11"/>
      <c r="E251" s="11"/>
      <c r="F251" s="11"/>
      <c r="G251" s="11"/>
      <c r="H251" s="11"/>
      <c r="I251" s="11"/>
      <c r="J251" s="11"/>
      <c r="K251" s="11"/>
      <c r="L251" s="11"/>
      <c r="M251" s="11"/>
      <c r="N251" s="11"/>
      <c r="O251" s="11"/>
      <c r="P251" s="11"/>
      <c r="Q251" s="11">
        <v>4.27375035075119</v>
      </c>
      <c r="R251" s="11">
        <v>17.8480274790033</v>
      </c>
    </row>
    <row r="252" ht="15" customHeight="1">
      <c r="A252" t="s" s="10">
        <v>1723</v>
      </c>
      <c r="B252" t="s" s="10">
        <v>1724</v>
      </c>
      <c r="C252" s="11"/>
      <c r="D252" s="11"/>
      <c r="E252" s="11"/>
      <c r="F252" s="11"/>
      <c r="G252" s="11"/>
      <c r="H252" s="11"/>
      <c r="I252" s="11"/>
      <c r="J252" s="11"/>
      <c r="K252" s="11"/>
      <c r="L252" s="11"/>
      <c r="M252" s="11"/>
      <c r="N252" s="11"/>
      <c r="O252" s="11"/>
      <c r="P252" s="11"/>
      <c r="Q252" s="11">
        <v>-2.43400790415392</v>
      </c>
      <c r="R252" s="11">
        <v>17.1717105750084</v>
      </c>
    </row>
    <row r="253" ht="15" customHeight="1">
      <c r="A253" t="s" s="10">
        <v>1725</v>
      </c>
      <c r="B253" t="s" s="10">
        <v>1726</v>
      </c>
      <c r="C253" s="11"/>
      <c r="D253" s="11"/>
      <c r="E253" s="11"/>
      <c r="F253" s="11"/>
      <c r="G253" s="11"/>
      <c r="H253" s="11"/>
      <c r="I253" s="11"/>
      <c r="J253" s="11"/>
      <c r="K253" s="11"/>
      <c r="L253" s="11"/>
      <c r="M253" s="11"/>
      <c r="N253" s="11"/>
      <c r="O253" s="11"/>
      <c r="P253" s="11"/>
      <c r="Q253" s="11">
        <v>-5.56898633745192</v>
      </c>
      <c r="R253" s="11">
        <v>7.86698695644559</v>
      </c>
    </row>
    <row r="254" ht="15" customHeight="1">
      <c r="A254" t="s" s="10">
        <v>1727</v>
      </c>
      <c r="B254" t="s" s="10">
        <v>1728</v>
      </c>
      <c r="C254" s="11"/>
      <c r="D254" s="11"/>
      <c r="E254" s="11"/>
      <c r="F254" s="11"/>
      <c r="G254" s="11"/>
      <c r="H254" s="11"/>
      <c r="I254" s="11"/>
      <c r="J254" s="11"/>
      <c r="K254" s="11"/>
      <c r="L254" s="11"/>
      <c r="M254" s="11"/>
      <c r="N254" s="11"/>
      <c r="O254" s="11"/>
      <c r="P254" s="11"/>
      <c r="Q254" s="11">
        <v>-12.9718084855593</v>
      </c>
      <c r="R254" s="11">
        <v>1.35666499167724</v>
      </c>
    </row>
    <row r="255" ht="15" customHeight="1">
      <c r="A255" t="s" s="10">
        <v>1729</v>
      </c>
      <c r="B255" t="s" s="10">
        <v>1730</v>
      </c>
      <c r="C255" s="11"/>
      <c r="D255" s="11"/>
      <c r="E255" s="11"/>
      <c r="F255" s="11"/>
      <c r="G255" s="11"/>
      <c r="H255" s="11"/>
      <c r="I255" s="11"/>
      <c r="J255" s="11"/>
      <c r="K255" s="11"/>
      <c r="L255" s="11"/>
      <c r="M255" s="11"/>
      <c r="N255" s="11"/>
      <c r="O255" s="11"/>
      <c r="P255" s="11"/>
      <c r="Q255" s="11">
        <v>-23.1229100783613</v>
      </c>
      <c r="R255" s="11">
        <v>-6.38644705067247</v>
      </c>
    </row>
    <row r="256" ht="15" customHeight="1">
      <c r="A256" t="s" s="10">
        <v>1731</v>
      </c>
      <c r="B256" t="s" s="10">
        <v>1732</v>
      </c>
      <c r="C256" s="11"/>
      <c r="D256" s="11"/>
      <c r="E256" s="11"/>
      <c r="F256" s="11"/>
      <c r="G256" s="11"/>
      <c r="H256" s="11"/>
      <c r="I256" s="11"/>
      <c r="J256" s="11"/>
      <c r="K256" s="11"/>
      <c r="L256" s="11"/>
      <c r="M256" s="11"/>
      <c r="N256" s="11"/>
      <c r="O256" s="11"/>
      <c r="P256" s="11"/>
      <c r="Q256" s="11"/>
      <c r="R256" s="11">
        <v>35.8753006534946</v>
      </c>
    </row>
    <row r="257" ht="15" customHeight="1">
      <c r="A257" t="s" s="10">
        <v>1733</v>
      </c>
      <c r="B257" t="s" s="10">
        <v>1734</v>
      </c>
      <c r="C257" s="11"/>
      <c r="D257" s="11"/>
      <c r="E257" s="11"/>
      <c r="F257" s="11"/>
      <c r="G257" s="11"/>
      <c r="H257" s="11"/>
      <c r="I257" s="11"/>
      <c r="J257" s="11"/>
      <c r="K257" s="11"/>
      <c r="L257" s="11"/>
      <c r="M257" s="11"/>
      <c r="N257" s="11"/>
      <c r="O257" s="11"/>
      <c r="P257" s="11"/>
      <c r="Q257" s="11"/>
      <c r="R257" s="11">
        <v>14.7446451687094</v>
      </c>
    </row>
    <row r="258" ht="15" customHeight="1">
      <c r="A258" t="s" s="10">
        <v>1735</v>
      </c>
      <c r="B258" t="s" s="10">
        <v>1736</v>
      </c>
      <c r="C258" s="11"/>
      <c r="D258" s="11"/>
      <c r="E258" s="11"/>
      <c r="F258" s="11"/>
      <c r="G258" s="11"/>
      <c r="H258" s="11"/>
      <c r="I258" s="11"/>
      <c r="J258" s="11"/>
      <c r="K258" s="11"/>
      <c r="L258" s="11"/>
      <c r="M258" s="11"/>
      <c r="N258" s="11"/>
      <c r="O258" s="11"/>
      <c r="P258" s="11"/>
      <c r="Q258" s="11"/>
      <c r="R258" s="11">
        <v>10.7610010986509</v>
      </c>
    </row>
    <row r="259" ht="15" customHeight="1">
      <c r="A259" t="s" s="10">
        <v>1737</v>
      </c>
      <c r="B259" t="s" s="10">
        <v>1738</v>
      </c>
      <c r="C259" s="11"/>
      <c r="D259" s="11"/>
      <c r="E259" s="11"/>
      <c r="F259" s="11"/>
      <c r="G259" s="11"/>
      <c r="H259" s="11"/>
      <c r="I259" s="11"/>
      <c r="J259" s="11"/>
      <c r="K259" s="11"/>
      <c r="L259" s="11"/>
      <c r="M259" s="11"/>
      <c r="N259" s="11"/>
      <c r="O259" s="11"/>
      <c r="P259" s="11"/>
      <c r="Q259" s="11"/>
      <c r="R259" s="11">
        <v>7.06018749786104</v>
      </c>
    </row>
    <row r="260" ht="15" customHeight="1">
      <c r="A260" t="s" s="10">
        <v>1739</v>
      </c>
      <c r="B260" t="s" s="10">
        <v>1740</v>
      </c>
      <c r="C260" s="11"/>
      <c r="D260" s="11"/>
      <c r="E260" s="11"/>
      <c r="F260" s="11"/>
      <c r="G260" s="11"/>
      <c r="H260" s="11"/>
      <c r="I260" s="11"/>
      <c r="J260" s="11"/>
      <c r="K260" s="11"/>
      <c r="L260" s="11"/>
      <c r="M260" s="11"/>
      <c r="N260" s="11"/>
      <c r="O260" s="11"/>
      <c r="P260" s="11"/>
      <c r="Q260" s="11"/>
      <c r="R260" s="11">
        <v>5.08328996820167</v>
      </c>
    </row>
    <row r="261" ht="15" customHeight="1">
      <c r="A261" t="s" s="10">
        <v>1741</v>
      </c>
      <c r="B261" t="s" s="10">
        <v>1742</v>
      </c>
      <c r="C261" s="11"/>
      <c r="D261" s="11"/>
      <c r="E261" s="11"/>
      <c r="F261" s="11"/>
      <c r="G261" s="11"/>
      <c r="H261" s="11"/>
      <c r="I261" s="11"/>
      <c r="J261" s="11"/>
      <c r="K261" s="11"/>
      <c r="L261" s="11"/>
      <c r="M261" s="11"/>
      <c r="N261" s="11"/>
      <c r="O261" s="11"/>
      <c r="P261" s="11"/>
      <c r="Q261" s="11"/>
      <c r="R261" s="11">
        <v>3.9995862595728</v>
      </c>
    </row>
    <row r="262" ht="15" customHeight="1">
      <c r="A262" t="s" s="10">
        <v>1743</v>
      </c>
      <c r="B262" t="s" s="10">
        <v>1744</v>
      </c>
      <c r="C262" s="11"/>
      <c r="D262" s="11"/>
      <c r="E262" s="11"/>
      <c r="F262" s="11"/>
      <c r="G262" s="11"/>
      <c r="H262" s="11"/>
      <c r="I262" s="11"/>
      <c r="J262" s="11"/>
      <c r="K262" s="11"/>
      <c r="L262" s="11"/>
      <c r="M262" s="11"/>
      <c r="N262" s="11"/>
      <c r="O262" s="11"/>
      <c r="P262" s="11"/>
      <c r="Q262" s="11"/>
      <c r="R262" s="11">
        <v>0.762776894965134</v>
      </c>
    </row>
    <row r="263" ht="15" customHeight="1">
      <c r="A263" t="s" s="10">
        <v>1745</v>
      </c>
      <c r="B263" t="s" s="10">
        <v>1746</v>
      </c>
      <c r="C263" s="11"/>
      <c r="D263" s="11"/>
      <c r="E263" s="11"/>
      <c r="F263" s="11"/>
      <c r="G263" s="11"/>
      <c r="H263" s="11"/>
      <c r="I263" s="11"/>
      <c r="J263" s="11"/>
      <c r="K263" s="11"/>
      <c r="L263" s="11"/>
      <c r="M263" s="11"/>
      <c r="N263" s="11"/>
      <c r="O263" s="11"/>
      <c r="P263" s="11"/>
      <c r="Q263" s="11"/>
      <c r="R263" s="11">
        <v>-8.6285175436849</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R263"/>
  <sheetViews>
    <sheetView workbookViewId="0" showGridLines="0" defaultGridColor="1"/>
  </sheetViews>
  <sheetFormatPr defaultColWidth="8.83333" defaultRowHeight="15" customHeight="1" outlineLevelRow="0" outlineLevelCol="0"/>
  <cols>
    <col min="1" max="18" width="8.85156" style="44" customWidth="1"/>
    <col min="19" max="16384" width="8.85156" style="44" customWidth="1"/>
  </cols>
  <sheetData>
    <row r="1" ht="165.75" customHeight="1">
      <c r="A1" t="s" s="7">
        <v>6</v>
      </c>
      <c r="B1" t="s" s="7">
        <v>7</v>
      </c>
      <c r="C1" t="s" s="7">
        <v>323</v>
      </c>
      <c r="D1" t="s" s="7">
        <v>324</v>
      </c>
      <c r="E1" t="s" s="7">
        <v>942</v>
      </c>
      <c r="F1" t="s" s="7">
        <v>326</v>
      </c>
      <c r="G1" t="s" s="7">
        <v>327</v>
      </c>
      <c r="H1" t="s" s="7">
        <v>328</v>
      </c>
      <c r="I1" t="s" s="7">
        <v>329</v>
      </c>
      <c r="J1" t="s" s="7">
        <v>330</v>
      </c>
      <c r="K1" t="s" s="7">
        <v>331</v>
      </c>
      <c r="L1" t="s" s="7">
        <v>332</v>
      </c>
      <c r="M1" t="s" s="7">
        <v>333</v>
      </c>
      <c r="N1" t="s" s="7">
        <v>334</v>
      </c>
      <c r="O1" t="s" s="7">
        <v>335</v>
      </c>
      <c r="P1" t="s" s="7">
        <v>336</v>
      </c>
      <c r="Q1" t="s" s="7">
        <v>337</v>
      </c>
      <c r="R1" t="s" s="7">
        <v>338</v>
      </c>
    </row>
    <row r="2" ht="15" customHeight="1">
      <c r="A2" t="s" s="8">
        <v>1223</v>
      </c>
      <c r="B2" t="s" s="8">
        <v>1224</v>
      </c>
      <c r="C2" s="9">
        <v>1.8332140909975</v>
      </c>
      <c r="D2" s="9">
        <v>1.82112479245343</v>
      </c>
      <c r="E2" s="9">
        <v>1.13806640312035</v>
      </c>
      <c r="F2" s="9">
        <v>0.463182583188113</v>
      </c>
      <c r="G2" s="9">
        <v>0.583014360678147</v>
      </c>
      <c r="H2" s="9">
        <v>0.27193670525914</v>
      </c>
      <c r="I2" s="9">
        <v>0.452389203964962</v>
      </c>
      <c r="J2" s="9">
        <v>0.534435756423528</v>
      </c>
      <c r="K2" s="9">
        <v>0.971923156428475</v>
      </c>
      <c r="L2" s="9">
        <v>0.871098343382771</v>
      </c>
      <c r="M2" s="9">
        <v>0.579337047655149</v>
      </c>
      <c r="N2" s="9">
        <v>0.566026645371228</v>
      </c>
      <c r="O2" s="9">
        <v>0.3601184572366</v>
      </c>
      <c r="P2" s="9">
        <v>0.520707519829457</v>
      </c>
      <c r="Q2" s="9">
        <v>0.18750070423073</v>
      </c>
      <c r="R2" s="9">
        <v>1.24522465047196</v>
      </c>
    </row>
    <row r="3" ht="15" customHeight="1">
      <c r="A3" t="s" s="10">
        <v>1225</v>
      </c>
      <c r="B3" t="s" s="10">
        <v>1226</v>
      </c>
      <c r="C3" s="11">
        <v>1.37356029507363</v>
      </c>
      <c r="D3" s="11">
        <v>0.96837478116611</v>
      </c>
      <c r="E3" s="11">
        <v>0.162802441111555</v>
      </c>
      <c r="F3" s="11">
        <v>-0.293596262911216</v>
      </c>
      <c r="G3" s="11">
        <v>0.0433167434612357</v>
      </c>
      <c r="H3" s="11">
        <v>-0.250844991827645</v>
      </c>
      <c r="I3" s="11">
        <v>-0.11854805415352</v>
      </c>
      <c r="J3" s="11">
        <v>-0.264410396442347</v>
      </c>
      <c r="K3" s="11">
        <v>0.00943359578576209</v>
      </c>
      <c r="L3" s="11">
        <v>-0.204211077127494</v>
      </c>
      <c r="M3" s="11">
        <v>-0.38790566938529</v>
      </c>
      <c r="N3" s="11">
        <v>-0.247304457093618</v>
      </c>
      <c r="O3" s="11">
        <v>-0.449754052684504</v>
      </c>
      <c r="P3" s="11">
        <v>-0.418713953612443</v>
      </c>
      <c r="Q3" s="11">
        <v>-0.524521624032196</v>
      </c>
      <c r="R3" s="11">
        <v>0.118473875742966</v>
      </c>
    </row>
    <row r="4" ht="15" customHeight="1">
      <c r="A4" t="s" s="10">
        <v>1227</v>
      </c>
      <c r="B4" t="s" s="10">
        <v>1228</v>
      </c>
      <c r="C4" s="11">
        <v>0.921846134200577</v>
      </c>
      <c r="D4" s="11">
        <v>0.717072005773785</v>
      </c>
      <c r="E4" s="11">
        <v>0.190357863500343</v>
      </c>
      <c r="F4" s="11">
        <v>-0.133385613967781</v>
      </c>
      <c r="G4" s="11">
        <v>0.1907906460888</v>
      </c>
      <c r="H4" s="11">
        <v>-0.178262739254549</v>
      </c>
      <c r="I4" s="11">
        <v>0.0692063955279159</v>
      </c>
      <c r="J4" s="11">
        <v>-0.0614833783110444</v>
      </c>
      <c r="K4" s="11">
        <v>0.515691017038442</v>
      </c>
      <c r="L4" s="11">
        <v>0.174252012677776</v>
      </c>
      <c r="M4" s="11">
        <v>-0.217456776019485</v>
      </c>
      <c r="N4" s="11">
        <v>-0.351388225497617</v>
      </c>
      <c r="O4" s="11">
        <v>-0.659740613328191</v>
      </c>
      <c r="P4" s="11">
        <v>-0.236369085047468</v>
      </c>
      <c r="Q4" s="11">
        <v>-0.412517969250481</v>
      </c>
      <c r="R4" s="11">
        <v>-0.189849830783266</v>
      </c>
    </row>
    <row r="5" ht="15" customHeight="1">
      <c r="A5" t="s" s="10">
        <v>1229</v>
      </c>
      <c r="B5" t="s" s="10">
        <v>1230</v>
      </c>
      <c r="C5" s="11">
        <v>1.49150794932846</v>
      </c>
      <c r="D5" s="11">
        <v>1.29347212000888</v>
      </c>
      <c r="E5" s="11">
        <v>0.874650855923533</v>
      </c>
      <c r="F5" s="11">
        <v>0.220693101346036</v>
      </c>
      <c r="G5" s="11">
        <v>0.572391586493189</v>
      </c>
      <c r="H5" s="11">
        <v>0.259323338476241</v>
      </c>
      <c r="I5" s="11">
        <v>0.514909037939129</v>
      </c>
      <c r="J5" s="11">
        <v>0.501783409565712</v>
      </c>
      <c r="K5" s="11">
        <v>1.00181539847777</v>
      </c>
      <c r="L5" s="11">
        <v>0.758648906935674</v>
      </c>
      <c r="M5" s="11">
        <v>0.450302347492686</v>
      </c>
      <c r="N5" s="11">
        <v>0.497754079781513</v>
      </c>
      <c r="O5" s="11">
        <v>0.139896354073571</v>
      </c>
      <c r="P5" s="11">
        <v>0.240552536141448</v>
      </c>
      <c r="Q5" s="11">
        <v>-0.07953602670334339</v>
      </c>
      <c r="R5" s="11">
        <v>0.588937538748683</v>
      </c>
    </row>
    <row r="6" ht="15" customHeight="1">
      <c r="A6" t="s" s="10">
        <v>1231</v>
      </c>
      <c r="B6" t="s" s="10">
        <v>1232</v>
      </c>
      <c r="C6" s="11">
        <v>1.4351816649914</v>
      </c>
      <c r="D6" s="11">
        <v>1.38917346283536</v>
      </c>
      <c r="E6" s="11">
        <v>0.938602211187794</v>
      </c>
      <c r="F6" s="11">
        <v>0.136886933575311</v>
      </c>
      <c r="G6" s="11">
        <v>0.425171490647206</v>
      </c>
      <c r="H6" s="11">
        <v>0.163938085395398</v>
      </c>
      <c r="I6" s="11">
        <v>0.387092079068101</v>
      </c>
      <c r="J6" s="11">
        <v>0.368543575243339</v>
      </c>
      <c r="K6" s="11">
        <v>0.773883868790132</v>
      </c>
      <c r="L6" s="11">
        <v>0.607018608992532</v>
      </c>
      <c r="M6" s="11">
        <v>0.362593501371461</v>
      </c>
      <c r="N6" s="11">
        <v>0.201451209227178</v>
      </c>
      <c r="O6" s="11">
        <v>-0.0115341228703144</v>
      </c>
      <c r="P6" s="11">
        <v>0.00747288428526455</v>
      </c>
      <c r="Q6" s="11">
        <v>-0.150364905828417</v>
      </c>
      <c r="R6" s="11">
        <v>0.6851307382965089</v>
      </c>
    </row>
    <row r="7" ht="15" customHeight="1">
      <c r="A7" t="s" s="10">
        <v>1233</v>
      </c>
      <c r="B7" t="s" s="10">
        <v>1234</v>
      </c>
      <c r="C7" s="11">
        <v>1.37611036334567</v>
      </c>
      <c r="D7" s="11">
        <v>1.26935665324325</v>
      </c>
      <c r="E7" s="11">
        <v>0.756886275747475</v>
      </c>
      <c r="F7" s="11">
        <v>0.165313196659921</v>
      </c>
      <c r="G7" s="11">
        <v>0.737177657560939</v>
      </c>
      <c r="H7" s="11">
        <v>0.43560985266573</v>
      </c>
      <c r="I7" s="11">
        <v>0.597141181129996</v>
      </c>
      <c r="J7" s="11">
        <v>0.382369391182881</v>
      </c>
      <c r="K7" s="11">
        <v>0.608482766835547</v>
      </c>
      <c r="L7" s="11">
        <v>0.387379892054576</v>
      </c>
      <c r="M7" s="11">
        <v>0.0970933954966047</v>
      </c>
      <c r="N7" s="11">
        <v>0.094185652987027</v>
      </c>
      <c r="O7" s="11">
        <v>-0.212776474470321</v>
      </c>
      <c r="P7" s="11">
        <v>-0.156820864719181</v>
      </c>
      <c r="Q7" s="11">
        <v>-0.430726307571776</v>
      </c>
      <c r="R7" s="11">
        <v>-0.148451662264952</v>
      </c>
    </row>
    <row r="8" ht="15" customHeight="1">
      <c r="A8" t="s" s="10">
        <v>1235</v>
      </c>
      <c r="B8" t="s" s="10">
        <v>1236</v>
      </c>
      <c r="C8" s="11">
        <v>1.36024279612459</v>
      </c>
      <c r="D8" s="11">
        <v>1.50307697366181</v>
      </c>
      <c r="E8" s="11">
        <v>1.21503189297051</v>
      </c>
      <c r="F8" s="11">
        <v>0.786509702682593</v>
      </c>
      <c r="G8" s="11">
        <v>1.27574299610016</v>
      </c>
      <c r="H8" s="11">
        <v>1.05353515002237</v>
      </c>
      <c r="I8" s="11">
        <v>1.3194114037941</v>
      </c>
      <c r="J8" s="11">
        <v>1.1053325760716</v>
      </c>
      <c r="K8" s="11">
        <v>1.28906974320881</v>
      </c>
      <c r="L8" s="11">
        <v>1.10016389169566</v>
      </c>
      <c r="M8" s="11">
        <v>0.821186807139488</v>
      </c>
      <c r="N8" s="11">
        <v>0.674874410367083</v>
      </c>
      <c r="O8" s="11">
        <v>0.0523592987746396</v>
      </c>
      <c r="P8" s="11">
        <v>7.28309705681332e-06</v>
      </c>
      <c r="Q8" s="11">
        <v>-0.224319921647936</v>
      </c>
      <c r="R8" s="11">
        <v>0.291352445004518</v>
      </c>
    </row>
    <row r="9" ht="15" customHeight="1">
      <c r="A9" t="s" s="10">
        <v>1237</v>
      </c>
      <c r="B9" t="s" s="10">
        <v>1238</v>
      </c>
      <c r="C9" s="11">
        <v>2.4889050775682</v>
      </c>
      <c r="D9" s="11">
        <v>2.13950186260073</v>
      </c>
      <c r="E9" s="11">
        <v>1.73093711034868</v>
      </c>
      <c r="F9" s="11">
        <v>1.02627791849603</v>
      </c>
      <c r="G9" s="11">
        <v>1.28368683209039</v>
      </c>
      <c r="H9" s="11">
        <v>0.876079511303648</v>
      </c>
      <c r="I9" s="11">
        <v>1.1348984126531</v>
      </c>
      <c r="J9" s="11">
        <v>0.891678789417901</v>
      </c>
      <c r="K9" s="11">
        <v>1.14333707977038</v>
      </c>
      <c r="L9" s="11">
        <v>0.952914814873834</v>
      </c>
      <c r="M9" s="11">
        <v>0.768424048795087</v>
      </c>
      <c r="N9" s="11">
        <v>0.858763927831561</v>
      </c>
      <c r="O9" s="11">
        <v>0.589201672244965</v>
      </c>
      <c r="P9" s="11">
        <v>0.829535602127307</v>
      </c>
      <c r="Q9" s="11">
        <v>0.584679733748723</v>
      </c>
      <c r="R9" s="11">
        <v>1.33852834348797</v>
      </c>
    </row>
    <row r="10" ht="15" customHeight="1">
      <c r="A10" t="s" s="10">
        <v>1239</v>
      </c>
      <c r="B10" t="s" s="10">
        <v>1240</v>
      </c>
      <c r="C10" s="11">
        <v>1.52627280622189</v>
      </c>
      <c r="D10" s="11">
        <v>1.49096052316609</v>
      </c>
      <c r="E10" s="11">
        <v>0.717798577755135</v>
      </c>
      <c r="F10" s="11">
        <v>0.0912906477786512</v>
      </c>
      <c r="G10" s="11">
        <v>0.570827120182742</v>
      </c>
      <c r="H10" s="11">
        <v>0.287261225306941</v>
      </c>
      <c r="I10" s="11">
        <v>0.466360011518541</v>
      </c>
      <c r="J10" s="11">
        <v>0.35333676771968</v>
      </c>
      <c r="K10" s="11">
        <v>0.602929956770043</v>
      </c>
      <c r="L10" s="11">
        <v>0.302192171994345</v>
      </c>
      <c r="M10" s="11">
        <v>-0.13094977634394</v>
      </c>
      <c r="N10" s="11">
        <v>-0.168502676340483</v>
      </c>
      <c r="O10" s="11">
        <v>-0.53291555972935</v>
      </c>
      <c r="P10" s="11">
        <v>-0.490684547173993</v>
      </c>
      <c r="Q10" s="11">
        <v>-0.6996091401201811</v>
      </c>
      <c r="R10" s="11">
        <v>-0.389589482684508</v>
      </c>
    </row>
    <row r="11" ht="15" customHeight="1">
      <c r="A11" t="s" s="10">
        <v>1241</v>
      </c>
      <c r="B11" t="s" s="10">
        <v>1242</v>
      </c>
      <c r="C11" s="11">
        <v>1.35656630336792</v>
      </c>
      <c r="D11" s="11">
        <v>1.28466225803315</v>
      </c>
      <c r="E11" s="11">
        <v>1.01270827767598</v>
      </c>
      <c r="F11" s="11">
        <v>0.388821371246666</v>
      </c>
      <c r="G11" s="11">
        <v>0.853424849694721</v>
      </c>
      <c r="H11" s="11">
        <v>0.603324912688202</v>
      </c>
      <c r="I11" s="11">
        <v>0.757408107134647</v>
      </c>
      <c r="J11" s="11">
        <v>0.696510567721783</v>
      </c>
      <c r="K11" s="11">
        <v>1.36315544787155</v>
      </c>
      <c r="L11" s="11">
        <v>1.22056452141027</v>
      </c>
      <c r="M11" s="11">
        <v>0.762873834496357</v>
      </c>
      <c r="N11" s="11">
        <v>0.824029681445112</v>
      </c>
      <c r="O11" s="11">
        <v>0.403977884684106</v>
      </c>
      <c r="P11" s="11">
        <v>0.576565143474288</v>
      </c>
      <c r="Q11" s="11">
        <v>0.284820351862076</v>
      </c>
      <c r="R11" s="11">
        <v>0.890014200520411</v>
      </c>
    </row>
    <row r="12" ht="15" customHeight="1">
      <c r="A12" t="s" s="10">
        <v>1243</v>
      </c>
      <c r="B12" t="s" s="10">
        <v>1244</v>
      </c>
      <c r="C12" s="11">
        <v>2.06168361205634</v>
      </c>
      <c r="D12" s="11">
        <v>2.08966167314389</v>
      </c>
      <c r="E12" s="11">
        <v>1.10800189254496</v>
      </c>
      <c r="F12" s="11">
        <v>0.55747470471121</v>
      </c>
      <c r="G12" s="11">
        <v>0.9372189321011209</v>
      </c>
      <c r="H12" s="11">
        <v>0.617290568593524</v>
      </c>
      <c r="I12" s="11">
        <v>0.755139814256923</v>
      </c>
      <c r="J12" s="11">
        <v>0.5507345186994</v>
      </c>
      <c r="K12" s="11">
        <v>0.865027218877226</v>
      </c>
      <c r="L12" s="11">
        <v>0.711016582538337</v>
      </c>
      <c r="M12" s="11">
        <v>0.40942377392406</v>
      </c>
      <c r="N12" s="11">
        <v>0.36422691889105</v>
      </c>
      <c r="O12" s="11">
        <v>0.0467045043350075</v>
      </c>
      <c r="P12" s="11">
        <v>0.118399896958567</v>
      </c>
      <c r="Q12" s="11">
        <v>-0.1786327215592</v>
      </c>
      <c r="R12" s="11">
        <v>0.346290843693785</v>
      </c>
    </row>
    <row r="13" ht="15" customHeight="1">
      <c r="A13" t="s" s="10">
        <v>1245</v>
      </c>
      <c r="B13" t="s" s="10">
        <v>1246</v>
      </c>
      <c r="C13" s="11">
        <v>1.51348763066144</v>
      </c>
      <c r="D13" s="11">
        <v>1.67592635672163</v>
      </c>
      <c r="E13" s="11">
        <v>0.961306701746063</v>
      </c>
      <c r="F13" s="11">
        <v>0.385125417773667</v>
      </c>
      <c r="G13" s="11">
        <v>0.837160081661822</v>
      </c>
      <c r="H13" s="11">
        <v>0.5723389650812351</v>
      </c>
      <c r="I13" s="11">
        <v>0.673590459651735</v>
      </c>
      <c r="J13" s="11">
        <v>0.431864286874427</v>
      </c>
      <c r="K13" s="11">
        <v>0.884852635024685</v>
      </c>
      <c r="L13" s="11">
        <v>0.436149676787786</v>
      </c>
      <c r="M13" s="11">
        <v>-0.0753296851329715</v>
      </c>
      <c r="N13" s="11">
        <v>-0.0506203848893046</v>
      </c>
      <c r="O13" s="11">
        <v>-0.422527942003221</v>
      </c>
      <c r="P13" s="11">
        <v>-0.439491433690499</v>
      </c>
      <c r="Q13" s="11">
        <v>-0.74361624651878</v>
      </c>
      <c r="R13" s="11">
        <v>-0.5881094676294391</v>
      </c>
    </row>
    <row r="14" ht="15" customHeight="1">
      <c r="A14" t="s" s="10">
        <v>1247</v>
      </c>
      <c r="B14" t="s" s="10">
        <v>1248</v>
      </c>
      <c r="C14" s="11">
        <v>1.56076070120081</v>
      </c>
      <c r="D14" s="11">
        <v>1.37500341431658</v>
      </c>
      <c r="E14" s="11">
        <v>0.477867969193142</v>
      </c>
      <c r="F14" s="11">
        <v>0.224338128827135</v>
      </c>
      <c r="G14" s="11">
        <v>0.370311857895934</v>
      </c>
      <c r="H14" s="11">
        <v>0.0564582306472458</v>
      </c>
      <c r="I14" s="11">
        <v>0.147463931685632</v>
      </c>
      <c r="J14" s="11">
        <v>-0.025480568621704</v>
      </c>
      <c r="K14" s="11">
        <v>0.15423237707869</v>
      </c>
      <c r="L14" s="11">
        <v>0.0502431174400469</v>
      </c>
      <c r="M14" s="11">
        <v>-0.179198088785068</v>
      </c>
      <c r="N14" s="11">
        <v>-0.27857581917273</v>
      </c>
      <c r="O14" s="11">
        <v>-0.488594479473554</v>
      </c>
      <c r="P14" s="11">
        <v>-0.364573932686498</v>
      </c>
      <c r="Q14" s="11">
        <v>-0.634553800790128</v>
      </c>
      <c r="R14" s="11">
        <v>-0.253904179156142</v>
      </c>
    </row>
    <row r="15" ht="15" customHeight="1">
      <c r="A15" t="s" s="10">
        <v>1249</v>
      </c>
      <c r="B15" t="s" s="10">
        <v>1250</v>
      </c>
      <c r="C15" s="11">
        <v>2.04479781606216</v>
      </c>
      <c r="D15" s="11">
        <v>1.89590048490455</v>
      </c>
      <c r="E15" s="11">
        <v>2.03233103687743</v>
      </c>
      <c r="F15" s="11">
        <v>1.76180785098011</v>
      </c>
      <c r="G15" s="11">
        <v>1.91059764475136</v>
      </c>
      <c r="H15" s="11">
        <v>1.45551561560684</v>
      </c>
      <c r="I15" s="11">
        <v>1.93366399833783</v>
      </c>
      <c r="J15" s="11">
        <v>1.91274140648221</v>
      </c>
      <c r="K15" s="11">
        <v>2.6575613941114</v>
      </c>
      <c r="L15" s="11">
        <v>2.38248252336711</v>
      </c>
      <c r="M15" s="11">
        <v>1.63580751441723</v>
      </c>
      <c r="N15" s="11">
        <v>1.46314134651324</v>
      </c>
      <c r="O15" s="11">
        <v>0.456059469441234</v>
      </c>
      <c r="P15" s="11">
        <v>0.731691675671403</v>
      </c>
      <c r="Q15" s="11">
        <v>0.166052715291866</v>
      </c>
      <c r="R15" s="11">
        <v>0.0502555139904366</v>
      </c>
    </row>
    <row r="16" ht="15" customHeight="1">
      <c r="A16" t="s" s="10">
        <v>1251</v>
      </c>
      <c r="B16" t="s" s="10">
        <v>1252</v>
      </c>
      <c r="C16" s="11">
        <v>1.70611363431389</v>
      </c>
      <c r="D16" s="11">
        <v>1.49504235234453</v>
      </c>
      <c r="E16" s="11">
        <v>1.25485792467759</v>
      </c>
      <c r="F16" s="11">
        <v>0.769337079972931</v>
      </c>
      <c r="G16" s="11">
        <v>0.975564854120442</v>
      </c>
      <c r="H16" s="11">
        <v>0.64954128941018</v>
      </c>
      <c r="I16" s="11">
        <v>0.860784994024257</v>
      </c>
      <c r="J16" s="11">
        <v>0.985295742881387</v>
      </c>
      <c r="K16" s="11">
        <v>1.55040364392219</v>
      </c>
      <c r="L16" s="11">
        <v>1.33600435790328</v>
      </c>
      <c r="M16" s="11">
        <v>0.897113681752212</v>
      </c>
      <c r="N16" s="11">
        <v>0.835611548546715</v>
      </c>
      <c r="O16" s="11">
        <v>0.387931148974864</v>
      </c>
      <c r="P16" s="11">
        <v>0.491171509912626</v>
      </c>
      <c r="Q16" s="11">
        <v>0.0326031212609152</v>
      </c>
      <c r="R16" s="11">
        <v>0.2956910811803</v>
      </c>
    </row>
    <row r="17" ht="15" customHeight="1">
      <c r="A17" t="s" s="10">
        <v>1253</v>
      </c>
      <c r="B17" t="s" s="10">
        <v>1254</v>
      </c>
      <c r="C17" s="11">
        <v>1.32256526414626</v>
      </c>
      <c r="D17" s="11">
        <v>1.236606764925</v>
      </c>
      <c r="E17" s="11">
        <v>0.777535535434391</v>
      </c>
      <c r="F17" s="11">
        <v>0.235989429131139</v>
      </c>
      <c r="G17" s="11">
        <v>0.779529745421536</v>
      </c>
      <c r="H17" s="11">
        <v>0.473810019563441</v>
      </c>
      <c r="I17" s="11">
        <v>0.737590355829232</v>
      </c>
      <c r="J17" s="11">
        <v>0.466331487423982</v>
      </c>
      <c r="K17" s="11">
        <v>0.804520420686071</v>
      </c>
      <c r="L17" s="11">
        <v>0.594902928202982</v>
      </c>
      <c r="M17" s="11">
        <v>0.274171021013346</v>
      </c>
      <c r="N17" s="11">
        <v>0.247515675730125</v>
      </c>
      <c r="O17" s="11">
        <v>-0.00395914835172986</v>
      </c>
      <c r="P17" s="11">
        <v>0.0285209827436172</v>
      </c>
      <c r="Q17" s="11">
        <v>-0.178881585631482</v>
      </c>
      <c r="R17" s="11">
        <v>0.248427164954055</v>
      </c>
    </row>
    <row r="18" ht="15" customHeight="1">
      <c r="A18" t="s" s="10">
        <v>1255</v>
      </c>
      <c r="B18" t="s" s="10">
        <v>1256</v>
      </c>
      <c r="C18" s="11">
        <v>1.18742976960972</v>
      </c>
      <c r="D18" s="11">
        <v>1.22203263514766</v>
      </c>
      <c r="E18" s="11">
        <v>0.765731722294513</v>
      </c>
      <c r="F18" s="11">
        <v>0.0248712546899013</v>
      </c>
      <c r="G18" s="11">
        <v>0.401174603343826</v>
      </c>
      <c r="H18" s="11">
        <v>0.185068486468528</v>
      </c>
      <c r="I18" s="11">
        <v>0.449864418617972</v>
      </c>
      <c r="J18" s="11">
        <v>0.441445957450421</v>
      </c>
      <c r="K18" s="11">
        <v>0.849484562756732</v>
      </c>
      <c r="L18" s="11">
        <v>0.642507232641138</v>
      </c>
      <c r="M18" s="11">
        <v>0.354670490276681</v>
      </c>
      <c r="N18" s="11">
        <v>0.380905829784198</v>
      </c>
      <c r="O18" s="11">
        <v>0.101731194076184</v>
      </c>
      <c r="P18" s="11">
        <v>0.134154180622924</v>
      </c>
      <c r="Q18" s="11">
        <v>-0.201492711439315</v>
      </c>
      <c r="R18" s="11">
        <v>0.378077378965984</v>
      </c>
    </row>
    <row r="19" ht="15" customHeight="1">
      <c r="A19" t="s" s="10">
        <v>1257</v>
      </c>
      <c r="B19" t="s" s="10">
        <v>1258</v>
      </c>
      <c r="C19" s="11">
        <v>1.06922798948716</v>
      </c>
      <c r="D19" s="11">
        <v>0.828118766180675</v>
      </c>
      <c r="E19" s="11">
        <v>0.740292445473439</v>
      </c>
      <c r="F19" s="11">
        <v>0.0552834285955954</v>
      </c>
      <c r="G19" s="11">
        <v>0.554777677259969</v>
      </c>
      <c r="H19" s="11">
        <v>0.362590082123686</v>
      </c>
      <c r="I19" s="11">
        <v>0.653488920128153</v>
      </c>
      <c r="J19" s="11">
        <v>0.458246338879898</v>
      </c>
      <c r="K19" s="11">
        <v>0.810789785778926</v>
      </c>
      <c r="L19" s="11">
        <v>0.507797758466159</v>
      </c>
      <c r="M19" s="11">
        <v>0.370150481050621</v>
      </c>
      <c r="N19" s="11">
        <v>0.40344010441063</v>
      </c>
      <c r="O19" s="11">
        <v>0.0891691043610726</v>
      </c>
      <c r="P19" s="11">
        <v>0.205203983304532</v>
      </c>
      <c r="Q19" s="11">
        <v>-0.106370154417263</v>
      </c>
      <c r="R19" s="11">
        <v>0.4777560535531</v>
      </c>
    </row>
    <row r="20" ht="15" customHeight="1">
      <c r="A20" t="s" s="10">
        <v>1259</v>
      </c>
      <c r="B20" t="s" s="10">
        <v>1260</v>
      </c>
      <c r="C20" s="11">
        <v>1.37294849925983</v>
      </c>
      <c r="D20" s="11">
        <v>1.1697910266319</v>
      </c>
      <c r="E20" s="11">
        <v>0.379913997793699</v>
      </c>
      <c r="F20" s="11">
        <v>0.181211215496771</v>
      </c>
      <c r="G20" s="11">
        <v>0.306887684651627</v>
      </c>
      <c r="H20" s="11">
        <v>0.0362873683201432</v>
      </c>
      <c r="I20" s="11">
        <v>0.0723974966538191</v>
      </c>
      <c r="J20" s="11">
        <v>-0.0574524569733254</v>
      </c>
      <c r="K20" s="11">
        <v>0.194604140708005</v>
      </c>
      <c r="L20" s="11">
        <v>0.07309499908124691</v>
      </c>
      <c r="M20" s="11">
        <v>-0.127832447940108</v>
      </c>
      <c r="N20" s="11">
        <v>-0.182341611633212</v>
      </c>
      <c r="O20" s="11">
        <v>-0.388251697373351</v>
      </c>
      <c r="P20" s="11">
        <v>-0.26497847497695</v>
      </c>
      <c r="Q20" s="11">
        <v>-0.505707062815932</v>
      </c>
      <c r="R20" s="11">
        <v>-0.0995505025081062</v>
      </c>
    </row>
    <row r="21" ht="15" customHeight="1">
      <c r="A21" t="s" s="10">
        <v>1261</v>
      </c>
      <c r="B21" t="s" s="10">
        <v>1262</v>
      </c>
      <c r="C21" s="11">
        <v>1.07980332305681</v>
      </c>
      <c r="D21" s="11">
        <v>0.929556467764678</v>
      </c>
      <c r="E21" s="11">
        <v>0.609711862648867</v>
      </c>
      <c r="F21" s="11">
        <v>-0.0139236266519131</v>
      </c>
      <c r="G21" s="11">
        <v>0.497595827794232</v>
      </c>
      <c r="H21" s="11">
        <v>0.253926172689379</v>
      </c>
      <c r="I21" s="11">
        <v>0.441665416143048</v>
      </c>
      <c r="J21" s="11">
        <v>0.242686758942522</v>
      </c>
      <c r="K21" s="11">
        <v>0.483044954995856</v>
      </c>
      <c r="L21" s="11">
        <v>0.156637945604503</v>
      </c>
      <c r="M21" s="11">
        <v>-0.06338622854608</v>
      </c>
      <c r="N21" s="11">
        <v>0.0184992578068546</v>
      </c>
      <c r="O21" s="11">
        <v>-0.277981950787606</v>
      </c>
      <c r="P21" s="11">
        <v>-0.197934304102511</v>
      </c>
      <c r="Q21" s="11">
        <v>-0.409639728985907</v>
      </c>
      <c r="R21" s="11">
        <v>-0.0508141610641983</v>
      </c>
    </row>
    <row r="22" ht="15" customHeight="1">
      <c r="A22" t="s" s="10">
        <v>1263</v>
      </c>
      <c r="B22" t="s" s="10">
        <v>1264</v>
      </c>
      <c r="C22" s="11">
        <v>1.29976358385844</v>
      </c>
      <c r="D22" s="11">
        <v>1.37737296974408</v>
      </c>
      <c r="E22" s="11">
        <v>0.880624136549922</v>
      </c>
      <c r="F22" s="11">
        <v>0.299119983079831</v>
      </c>
      <c r="G22" s="11">
        <v>0.638644233520395</v>
      </c>
      <c r="H22" s="11">
        <v>0.390502001467023</v>
      </c>
      <c r="I22" s="11">
        <v>0.750282439669261</v>
      </c>
      <c r="J22" s="11">
        <v>0.5459408459684471</v>
      </c>
      <c r="K22" s="11">
        <v>0.845771448625887</v>
      </c>
      <c r="L22" s="11">
        <v>0.71259454404057</v>
      </c>
      <c r="M22" s="11">
        <v>0.333903722552009</v>
      </c>
      <c r="N22" s="11">
        <v>0.263888826362206</v>
      </c>
      <c r="O22" s="11">
        <v>-0.09415901302858461</v>
      </c>
      <c r="P22" s="11">
        <v>-0.0876727187375303</v>
      </c>
      <c r="Q22" s="11">
        <v>-0.44777231311873</v>
      </c>
      <c r="R22" s="11">
        <v>-0.0837795105641235</v>
      </c>
    </row>
    <row r="23" ht="15" customHeight="1">
      <c r="A23" t="s" s="10">
        <v>1265</v>
      </c>
      <c r="B23" t="s" s="10">
        <v>1266</v>
      </c>
      <c r="C23" s="11">
        <v>1.14386306508062</v>
      </c>
      <c r="D23" s="11">
        <v>1.35989537255933</v>
      </c>
      <c r="E23" s="11">
        <v>0.632820849941888</v>
      </c>
      <c r="F23" s="11">
        <v>0.149992744946638</v>
      </c>
      <c r="G23" s="11">
        <v>0.467878233910222</v>
      </c>
      <c r="H23" s="11">
        <v>0.176833166219491</v>
      </c>
      <c r="I23" s="11">
        <v>0.469977099278404</v>
      </c>
      <c r="J23" s="11">
        <v>0.269199894412076</v>
      </c>
      <c r="K23" s="11">
        <v>0.663029449076762</v>
      </c>
      <c r="L23" s="11">
        <v>0.364134547060222</v>
      </c>
      <c r="M23" s="11">
        <v>-0.175454765786994</v>
      </c>
      <c r="N23" s="11">
        <v>-0.183036250209117</v>
      </c>
      <c r="O23" s="11">
        <v>-0.600211466894786</v>
      </c>
      <c r="P23" s="11">
        <v>-0.591503461480939</v>
      </c>
      <c r="Q23" s="11">
        <v>-0.817589979422935</v>
      </c>
      <c r="R23" s="11">
        <v>-0.424577047433962</v>
      </c>
    </row>
    <row r="24" ht="15" customHeight="1">
      <c r="A24" t="s" s="10">
        <v>1267</v>
      </c>
      <c r="B24" t="s" s="10">
        <v>1268</v>
      </c>
      <c r="C24" s="11">
        <v>1.06762878117021</v>
      </c>
      <c r="D24" s="11">
        <v>0.891404285893459</v>
      </c>
      <c r="E24" s="11">
        <v>0.543391275891115</v>
      </c>
      <c r="F24" s="11">
        <v>-0.128502756703121</v>
      </c>
      <c r="G24" s="11">
        <v>0.363130983420123</v>
      </c>
      <c r="H24" s="11">
        <v>0.1341905574901</v>
      </c>
      <c r="I24" s="11">
        <v>0.396291444388999</v>
      </c>
      <c r="J24" s="11">
        <v>0.276640962539635</v>
      </c>
      <c r="K24" s="11">
        <v>0.733872445711463</v>
      </c>
      <c r="L24" s="11">
        <v>0.430957839715607</v>
      </c>
      <c r="M24" s="11">
        <v>0.0833339675762917</v>
      </c>
      <c r="N24" s="11">
        <v>0.0397041906304027</v>
      </c>
      <c r="O24" s="11">
        <v>-0.287734622558859</v>
      </c>
      <c r="P24" s="11">
        <v>-0.243082156792321</v>
      </c>
      <c r="Q24" s="11">
        <v>-0.42899105066094</v>
      </c>
      <c r="R24" s="11">
        <v>-0.0183762976725223</v>
      </c>
    </row>
    <row r="25" ht="15" customHeight="1">
      <c r="A25" t="s" s="10">
        <v>1269</v>
      </c>
      <c r="B25" t="s" s="10">
        <v>1270</v>
      </c>
      <c r="C25" s="11">
        <v>1.20219056477568</v>
      </c>
      <c r="D25" s="11">
        <v>1.17993671572107</v>
      </c>
      <c r="E25" s="11">
        <v>0.716340985114036</v>
      </c>
      <c r="F25" s="11">
        <v>0.206118437165522</v>
      </c>
      <c r="G25" s="11">
        <v>0.555861885515829</v>
      </c>
      <c r="H25" s="11">
        <v>0.27033227772152</v>
      </c>
      <c r="I25" s="11">
        <v>0.516586532350922</v>
      </c>
      <c r="J25" s="11">
        <v>0.411649560319311</v>
      </c>
      <c r="K25" s="11">
        <v>0.765475704682397</v>
      </c>
      <c r="L25" s="11">
        <v>0.625731457696585</v>
      </c>
      <c r="M25" s="11">
        <v>0.296711464481484</v>
      </c>
      <c r="N25" s="11">
        <v>0.264929275582258</v>
      </c>
      <c r="O25" s="11">
        <v>-0.0828832923377433</v>
      </c>
      <c r="P25" s="11">
        <v>-0.08808789535940389</v>
      </c>
      <c r="Q25" s="11">
        <v>-0.330362158724128</v>
      </c>
      <c r="R25" s="11">
        <v>0.122367546717064</v>
      </c>
    </row>
    <row r="26" ht="15" customHeight="1">
      <c r="A26" t="s" s="10">
        <v>1271</v>
      </c>
      <c r="B26" t="s" s="10">
        <v>1272</v>
      </c>
      <c r="C26" s="11">
        <v>0.947596390092697</v>
      </c>
      <c r="D26" s="11">
        <v>1.10945006269229</v>
      </c>
      <c r="E26" s="11">
        <v>0.680055866981483</v>
      </c>
      <c r="F26" s="11">
        <v>0.21908553477967</v>
      </c>
      <c r="G26" s="11">
        <v>0.638727364307487</v>
      </c>
      <c r="H26" s="11">
        <v>0.368678651103408</v>
      </c>
      <c r="I26" s="11">
        <v>0.437461262850966</v>
      </c>
      <c r="J26" s="11">
        <v>0.395238734221209</v>
      </c>
      <c r="K26" s="11">
        <v>0.729267672077634</v>
      </c>
      <c r="L26" s="11">
        <v>0.365288362039081</v>
      </c>
      <c r="M26" s="11">
        <v>-0.0450717078781965</v>
      </c>
      <c r="N26" s="11">
        <v>-0.0501895100502222</v>
      </c>
      <c r="O26" s="11">
        <v>-0.317016652094176</v>
      </c>
      <c r="P26" s="11">
        <v>-0.308509704673798</v>
      </c>
      <c r="Q26" s="11">
        <v>-0.552580847288937</v>
      </c>
      <c r="R26" s="11">
        <v>-0.245809988267179</v>
      </c>
    </row>
    <row r="27" ht="15" customHeight="1">
      <c r="A27" t="s" s="10">
        <v>1273</v>
      </c>
      <c r="B27" t="s" s="10">
        <v>1274</v>
      </c>
      <c r="C27" s="11">
        <v>1.23168735094592</v>
      </c>
      <c r="D27" s="11">
        <v>1.10914173459043</v>
      </c>
      <c r="E27" s="11">
        <v>0.752781477763233</v>
      </c>
      <c r="F27" s="11">
        <v>0.200547842168256</v>
      </c>
      <c r="G27" s="11">
        <v>0.541050886209996</v>
      </c>
      <c r="H27" s="11">
        <v>0.301846799361892</v>
      </c>
      <c r="I27" s="11">
        <v>0.561253177688089</v>
      </c>
      <c r="J27" s="11">
        <v>0.40164645906407</v>
      </c>
      <c r="K27" s="11">
        <v>0.807987876506325</v>
      </c>
      <c r="L27" s="11">
        <v>0.584792385086167</v>
      </c>
      <c r="M27" s="11">
        <v>0.2211960914042</v>
      </c>
      <c r="N27" s="11">
        <v>0.243663821978428</v>
      </c>
      <c r="O27" s="11">
        <v>-0.143069236732707</v>
      </c>
      <c r="P27" s="11">
        <v>-0.103029938285182</v>
      </c>
      <c r="Q27" s="11">
        <v>-0.394308150679831</v>
      </c>
      <c r="R27" s="11">
        <v>-0.0125532979817749</v>
      </c>
    </row>
    <row r="28" ht="15" customHeight="1">
      <c r="A28" t="s" s="10">
        <v>1275</v>
      </c>
      <c r="B28" t="s" s="10">
        <v>1276</v>
      </c>
      <c r="C28" s="11">
        <v>1.07033662784167</v>
      </c>
      <c r="D28" s="11">
        <v>0.911518630480688</v>
      </c>
      <c r="E28" s="11">
        <v>0.631078732505322</v>
      </c>
      <c r="F28" s="11">
        <v>-0.0436361869642384</v>
      </c>
      <c r="G28" s="11">
        <v>0.415026610545988</v>
      </c>
      <c r="H28" s="11">
        <v>0.265209337197111</v>
      </c>
      <c r="I28" s="11">
        <v>0.507389591687871</v>
      </c>
      <c r="J28" s="11">
        <v>0.448085624702019</v>
      </c>
      <c r="K28" s="11">
        <v>0.860848210700332</v>
      </c>
      <c r="L28" s="11">
        <v>0.618122317017853</v>
      </c>
      <c r="M28" s="11">
        <v>0.386853514279283</v>
      </c>
      <c r="N28" s="11">
        <v>0.429729350952052</v>
      </c>
      <c r="O28" s="11">
        <v>0.1538922819845</v>
      </c>
      <c r="P28" s="11">
        <v>0.27165517543655</v>
      </c>
      <c r="Q28" s="11">
        <v>-0.09450708987684581</v>
      </c>
      <c r="R28" s="11">
        <v>0.494956763841524</v>
      </c>
    </row>
    <row r="29" ht="15" customHeight="1">
      <c r="A29" t="s" s="10">
        <v>1277</v>
      </c>
      <c r="B29" t="s" s="10">
        <v>1278</v>
      </c>
      <c r="C29" s="11">
        <v>1.00496474143146</v>
      </c>
      <c r="D29" s="11">
        <v>0.695952930158474</v>
      </c>
      <c r="E29" s="11">
        <v>0.547252158779405</v>
      </c>
      <c r="F29" s="11">
        <v>-0.0581093549337563</v>
      </c>
      <c r="G29" s="11">
        <v>0.459272663318324</v>
      </c>
      <c r="H29" s="11">
        <v>0.207101331620319</v>
      </c>
      <c r="I29" s="11">
        <v>0.446141370996565</v>
      </c>
      <c r="J29" s="11">
        <v>0.266131275217202</v>
      </c>
      <c r="K29" s="11">
        <v>0.539072857883185</v>
      </c>
      <c r="L29" s="11">
        <v>0.238280613238771</v>
      </c>
      <c r="M29" s="11">
        <v>0.112883679569891</v>
      </c>
      <c r="N29" s="11">
        <v>0.160973298288169</v>
      </c>
      <c r="O29" s="11">
        <v>-0.0578511569000133</v>
      </c>
      <c r="P29" s="11">
        <v>0.0452563802386515</v>
      </c>
      <c r="Q29" s="11">
        <v>-0.161133508288786</v>
      </c>
      <c r="R29" s="11">
        <v>0.429465605470721</v>
      </c>
    </row>
    <row r="30" ht="15" customHeight="1">
      <c r="A30" t="s" s="10">
        <v>1279</v>
      </c>
      <c r="B30" t="s" s="10">
        <v>1280</v>
      </c>
      <c r="C30" s="11">
        <v>1.24552072482376</v>
      </c>
      <c r="D30" s="11">
        <v>1.10726359509413</v>
      </c>
      <c r="E30" s="11">
        <v>0.360701639348899</v>
      </c>
      <c r="F30" s="11">
        <v>-0.102082127944755</v>
      </c>
      <c r="G30" s="11">
        <v>0.290986997848499</v>
      </c>
      <c r="H30" s="11">
        <v>0.0147695743994853</v>
      </c>
      <c r="I30" s="11">
        <v>0.199302160342354</v>
      </c>
      <c r="J30" s="11">
        <v>0.046141844747028</v>
      </c>
      <c r="K30" s="11">
        <v>0.303476662202385</v>
      </c>
      <c r="L30" s="11">
        <v>0.142854446106535</v>
      </c>
      <c r="M30" s="11">
        <v>-0.222756534378269</v>
      </c>
      <c r="N30" s="11">
        <v>-0.182927728512986</v>
      </c>
      <c r="O30" s="11">
        <v>-0.474263688605698</v>
      </c>
      <c r="P30" s="11">
        <v>-0.436047163815814</v>
      </c>
      <c r="Q30" s="11">
        <v>-0.653304108270887</v>
      </c>
      <c r="R30" s="11">
        <v>-0.300176693791233</v>
      </c>
    </row>
    <row r="31" ht="15" customHeight="1">
      <c r="A31" t="s" s="10">
        <v>1281</v>
      </c>
      <c r="B31" t="s" s="10">
        <v>1282</v>
      </c>
      <c r="C31" s="11">
        <v>1.37734199406243</v>
      </c>
      <c r="D31" s="11">
        <v>1.42259820595308</v>
      </c>
      <c r="E31" s="11">
        <v>0.800403734664285</v>
      </c>
      <c r="F31" s="11">
        <v>0.234833230329032</v>
      </c>
      <c r="G31" s="11">
        <v>0.636300217159659</v>
      </c>
      <c r="H31" s="11">
        <v>0.435842665893781</v>
      </c>
      <c r="I31" s="11">
        <v>0.58123846939529</v>
      </c>
      <c r="J31" s="11">
        <v>0.473717892922809</v>
      </c>
      <c r="K31" s="11">
        <v>0.839281784573596</v>
      </c>
      <c r="L31" s="11">
        <v>0.608805262858471</v>
      </c>
      <c r="M31" s="11">
        <v>0.151845731471099</v>
      </c>
      <c r="N31" s="11">
        <v>0.215292347621462</v>
      </c>
      <c r="O31" s="11">
        <v>-0.208746041823777</v>
      </c>
      <c r="P31" s="11">
        <v>-0.204276771232969</v>
      </c>
      <c r="Q31" s="11">
        <v>-0.435965055229812</v>
      </c>
      <c r="R31" s="11">
        <v>-0.112367393716603</v>
      </c>
    </row>
    <row r="32" ht="15" customHeight="1">
      <c r="A32" t="s" s="10">
        <v>1283</v>
      </c>
      <c r="B32" t="s" s="10">
        <v>1284</v>
      </c>
      <c r="C32" s="11">
        <v>1.06295012692535</v>
      </c>
      <c r="D32" s="11">
        <v>1.05638006952197</v>
      </c>
      <c r="E32" s="11">
        <v>0.784600013617048</v>
      </c>
      <c r="F32" s="11">
        <v>0.204624024446126</v>
      </c>
      <c r="G32" s="11">
        <v>0.668382242801061</v>
      </c>
      <c r="H32" s="11">
        <v>0.479119540518961</v>
      </c>
      <c r="I32" s="11">
        <v>0.7379860483696929</v>
      </c>
      <c r="J32" s="11">
        <v>0.584594259970684</v>
      </c>
      <c r="K32" s="11">
        <v>0.971930526623861</v>
      </c>
      <c r="L32" s="11">
        <v>0.708977988401682</v>
      </c>
      <c r="M32" s="11">
        <v>0.146010555278402</v>
      </c>
      <c r="N32" s="11">
        <v>0.112011561208561</v>
      </c>
      <c r="O32" s="11">
        <v>-0.256440214206138</v>
      </c>
      <c r="P32" s="11">
        <v>-0.237622433547321</v>
      </c>
      <c r="Q32" s="11">
        <v>-0.470709451924644</v>
      </c>
      <c r="R32" s="11">
        <v>-0.230597729667799</v>
      </c>
    </row>
    <row r="33" ht="15" customHeight="1">
      <c r="A33" t="s" s="10">
        <v>1285</v>
      </c>
      <c r="B33" t="s" s="10">
        <v>1286</v>
      </c>
      <c r="C33" s="11">
        <v>1.23731292030613</v>
      </c>
      <c r="D33" s="11">
        <v>1.13426454108227</v>
      </c>
      <c r="E33" s="11">
        <v>0.635001197472548</v>
      </c>
      <c r="F33" s="11">
        <v>0.138214911005945</v>
      </c>
      <c r="G33" s="11">
        <v>0.573701902538146</v>
      </c>
      <c r="H33" s="11">
        <v>0.379214293844475</v>
      </c>
      <c r="I33" s="11">
        <v>0.611736984476863</v>
      </c>
      <c r="J33" s="11">
        <v>0.389773601092492</v>
      </c>
      <c r="K33" s="11">
        <v>0.6959653322767499</v>
      </c>
      <c r="L33" s="11">
        <v>0.485558523506344</v>
      </c>
      <c r="M33" s="11">
        <v>0.284302692972472</v>
      </c>
      <c r="N33" s="11">
        <v>0.336797653046719</v>
      </c>
      <c r="O33" s="11">
        <v>0.0372314005911619</v>
      </c>
      <c r="P33" s="11">
        <v>0.122780126530444</v>
      </c>
      <c r="Q33" s="11">
        <v>-0.123491654481623</v>
      </c>
      <c r="R33" s="11">
        <v>0.5141110952596319</v>
      </c>
    </row>
    <row r="34" ht="15" customHeight="1">
      <c r="A34" t="s" s="10">
        <v>1287</v>
      </c>
      <c r="B34" t="s" s="10">
        <v>1288</v>
      </c>
      <c r="C34" s="11">
        <v>1.20846634937578</v>
      </c>
      <c r="D34" s="11">
        <v>1.21080547303593</v>
      </c>
      <c r="E34" s="11">
        <v>0.672481700534708</v>
      </c>
      <c r="F34" s="11">
        <v>0.255034205356442</v>
      </c>
      <c r="G34" s="11">
        <v>0.608419463731957</v>
      </c>
      <c r="H34" s="11">
        <v>0.309717886283729</v>
      </c>
      <c r="I34" s="11">
        <v>0.5451739896046</v>
      </c>
      <c r="J34" s="11">
        <v>0.452456083601484</v>
      </c>
      <c r="K34" s="11">
        <v>0.781909541564152</v>
      </c>
      <c r="L34" s="11">
        <v>0.557402948016427</v>
      </c>
      <c r="M34" s="11">
        <v>0.212800413271244</v>
      </c>
      <c r="N34" s="11">
        <v>0.235404603342331</v>
      </c>
      <c r="O34" s="11">
        <v>-0.0677933457564517</v>
      </c>
      <c r="P34" s="11">
        <v>-0.0547501959506829</v>
      </c>
      <c r="Q34" s="11">
        <v>-0.356639494295644</v>
      </c>
      <c r="R34" s="11">
        <v>0.09503007055640079</v>
      </c>
    </row>
    <row r="35" ht="15" customHeight="1">
      <c r="A35" t="s" s="10">
        <v>1289</v>
      </c>
      <c r="B35" t="s" s="10">
        <v>1290</v>
      </c>
      <c r="C35" s="11">
        <v>1.51584046468814</v>
      </c>
      <c r="D35" s="11">
        <v>1.45934507491453</v>
      </c>
      <c r="E35" s="11">
        <v>0.670304566749611</v>
      </c>
      <c r="F35" s="11">
        <v>0.0188945203661722</v>
      </c>
      <c r="G35" s="11">
        <v>0.414067392452716</v>
      </c>
      <c r="H35" s="11">
        <v>0.27347755199827</v>
      </c>
      <c r="I35" s="11">
        <v>0.452704828725261</v>
      </c>
      <c r="J35" s="11">
        <v>0.325556108015916</v>
      </c>
      <c r="K35" s="11">
        <v>0.61497993829555</v>
      </c>
      <c r="L35" s="11">
        <v>0.425924608707054</v>
      </c>
      <c r="M35" s="11">
        <v>0.0803028805995223</v>
      </c>
      <c r="N35" s="11">
        <v>0.0565984516504373</v>
      </c>
      <c r="O35" s="11">
        <v>-0.211238062801326</v>
      </c>
      <c r="P35" s="11">
        <v>-0.123498811783911</v>
      </c>
      <c r="Q35" s="11">
        <v>-0.347780261348929</v>
      </c>
      <c r="R35" s="11">
        <v>0.243694078851733</v>
      </c>
    </row>
    <row r="36" ht="15" customHeight="1">
      <c r="A36" t="s" s="10">
        <v>1291</v>
      </c>
      <c r="B36" t="s" s="10">
        <v>1292</v>
      </c>
      <c r="C36" s="11">
        <v>1.06125389097332</v>
      </c>
      <c r="D36" s="11">
        <v>0.874618673187376</v>
      </c>
      <c r="E36" s="11">
        <v>0.586921641111992</v>
      </c>
      <c r="F36" s="11">
        <v>0.00468313060950274</v>
      </c>
      <c r="G36" s="11">
        <v>0.426802226043139</v>
      </c>
      <c r="H36" s="11">
        <v>0.22432469901906</v>
      </c>
      <c r="I36" s="11">
        <v>0.483049587037364</v>
      </c>
      <c r="J36" s="11">
        <v>0.356580288111011</v>
      </c>
      <c r="K36" s="11">
        <v>0.671598223179557</v>
      </c>
      <c r="L36" s="11">
        <v>0.397154312686292</v>
      </c>
      <c r="M36" s="11">
        <v>0.0593136120298388</v>
      </c>
      <c r="N36" s="11">
        <v>0.0131825739339431</v>
      </c>
      <c r="O36" s="11">
        <v>-0.238605657207177</v>
      </c>
      <c r="P36" s="11">
        <v>-0.223633868898731</v>
      </c>
      <c r="Q36" s="11">
        <v>-0.487812369836324</v>
      </c>
      <c r="R36" s="11">
        <v>-0.174855169633227</v>
      </c>
    </row>
    <row r="37" ht="15" customHeight="1">
      <c r="A37" t="s" s="10">
        <v>1293</v>
      </c>
      <c r="B37" t="s" s="10">
        <v>1294</v>
      </c>
      <c r="C37" s="11">
        <v>1.19851452611591</v>
      </c>
      <c r="D37" s="11">
        <v>1.27519162533828</v>
      </c>
      <c r="E37" s="11">
        <v>0.50125594945442</v>
      </c>
      <c r="F37" s="11">
        <v>0.0355254415689202</v>
      </c>
      <c r="G37" s="11">
        <v>0.381105730916329</v>
      </c>
      <c r="H37" s="11">
        <v>0.179553314493555</v>
      </c>
      <c r="I37" s="11">
        <v>0.364042281038982</v>
      </c>
      <c r="J37" s="11">
        <v>0.173760474717957</v>
      </c>
      <c r="K37" s="11">
        <v>0.392183953460356</v>
      </c>
      <c r="L37" s="11">
        <v>0.179094398586695</v>
      </c>
      <c r="M37" s="11">
        <v>-0.107846805334864</v>
      </c>
      <c r="N37" s="11">
        <v>-0.177805579288766</v>
      </c>
      <c r="O37" s="11">
        <v>-0.44503587295661</v>
      </c>
      <c r="P37" s="11">
        <v>-0.434860251290648</v>
      </c>
      <c r="Q37" s="11">
        <v>-0.582033024958956</v>
      </c>
      <c r="R37" s="11">
        <v>-0.184422263145821</v>
      </c>
    </row>
    <row r="38" ht="15" customHeight="1">
      <c r="A38" t="s" s="10">
        <v>1295</v>
      </c>
      <c r="B38" t="s" s="10">
        <v>1296</v>
      </c>
      <c r="C38" s="11">
        <v>1.88736893275563</v>
      </c>
      <c r="D38" s="11">
        <v>1.39996895501914</v>
      </c>
      <c r="E38" s="11">
        <v>0.848820007999627</v>
      </c>
      <c r="F38" s="11">
        <v>0.600447835262761</v>
      </c>
      <c r="G38" s="11">
        <v>0.833338289751142</v>
      </c>
      <c r="H38" s="11">
        <v>0.690338364748506</v>
      </c>
      <c r="I38" s="11">
        <v>0.738071031728199</v>
      </c>
      <c r="J38" s="11">
        <v>0.65063188760756</v>
      </c>
      <c r="K38" s="11">
        <v>0.534004874042959</v>
      </c>
      <c r="L38" s="11">
        <v>0.376735555244078</v>
      </c>
      <c r="M38" s="11">
        <v>0.244808782669555</v>
      </c>
      <c r="N38" s="11">
        <v>0.07452385745998261</v>
      </c>
      <c r="O38" s="11">
        <v>-0.150672365616338</v>
      </c>
      <c r="P38" s="11">
        <v>0.236612041232601</v>
      </c>
      <c r="Q38" s="11">
        <v>-0.359974921543293</v>
      </c>
      <c r="R38" s="11">
        <v>-0.227965568065277</v>
      </c>
    </row>
    <row r="39" ht="15" customHeight="1">
      <c r="A39" t="s" s="10">
        <v>1297</v>
      </c>
      <c r="B39" t="s" s="10">
        <v>1298</v>
      </c>
      <c r="C39" s="11">
        <v>1.28539716561468</v>
      </c>
      <c r="D39" s="11">
        <v>1.25111032119054</v>
      </c>
      <c r="E39" s="11">
        <v>0.8864068144623251</v>
      </c>
      <c r="F39" s="11">
        <v>0.20309646901999</v>
      </c>
      <c r="G39" s="11">
        <v>0.68703760986963</v>
      </c>
      <c r="H39" s="11">
        <v>0.474577960664394</v>
      </c>
      <c r="I39" s="11">
        <v>0.665026045154083</v>
      </c>
      <c r="J39" s="11">
        <v>0.530446611436149</v>
      </c>
      <c r="K39" s="11">
        <v>0.881159647071559</v>
      </c>
      <c r="L39" s="11">
        <v>0.572545806518262</v>
      </c>
      <c r="M39" s="11">
        <v>0.150076176476428</v>
      </c>
      <c r="N39" s="11">
        <v>0.0589991078434054</v>
      </c>
      <c r="O39" s="11">
        <v>-0.34609030864927</v>
      </c>
      <c r="P39" s="11">
        <v>-0.334113905754187</v>
      </c>
      <c r="Q39" s="11">
        <v>-0.574995567553797</v>
      </c>
      <c r="R39" s="11">
        <v>-0.299789317456747</v>
      </c>
    </row>
    <row r="40" ht="15" customHeight="1">
      <c r="A40" t="s" s="10">
        <v>1299</v>
      </c>
      <c r="B40" t="s" s="10">
        <v>1300</v>
      </c>
      <c r="C40" s="11">
        <v>1.17031017721329</v>
      </c>
      <c r="D40" s="11">
        <v>1.03925036568284</v>
      </c>
      <c r="E40" s="11">
        <v>0.711705759093517</v>
      </c>
      <c r="F40" s="11">
        <v>0.08042031622908299</v>
      </c>
      <c r="G40" s="11">
        <v>0.539462083473965</v>
      </c>
      <c r="H40" s="11">
        <v>0.349906245613283</v>
      </c>
      <c r="I40" s="11">
        <v>0.5931905522894561</v>
      </c>
      <c r="J40" s="11">
        <v>0.344256969064847</v>
      </c>
      <c r="K40" s="11">
        <v>0.655641552041361</v>
      </c>
      <c r="L40" s="11">
        <v>0.41182206164789</v>
      </c>
      <c r="M40" s="11">
        <v>-0.0464350052490163</v>
      </c>
      <c r="N40" s="11">
        <v>-0.0364011962839725</v>
      </c>
      <c r="O40" s="11">
        <v>-0.401697533849139</v>
      </c>
      <c r="P40" s="11">
        <v>-0.369071004423505</v>
      </c>
      <c r="Q40" s="11">
        <v>-0.608296803894432</v>
      </c>
      <c r="R40" s="11">
        <v>-0.337507888493215</v>
      </c>
    </row>
    <row r="41" ht="15" customHeight="1">
      <c r="A41" t="s" s="10">
        <v>1301</v>
      </c>
      <c r="B41" t="s" s="10">
        <v>1302</v>
      </c>
      <c r="C41" s="11">
        <v>1.07635673319478</v>
      </c>
      <c r="D41" s="11">
        <v>1.02389089809833</v>
      </c>
      <c r="E41" s="11">
        <v>0.698034876269588</v>
      </c>
      <c r="F41" s="11">
        <v>0.0453933251106315</v>
      </c>
      <c r="G41" s="11">
        <v>0.486376842933745</v>
      </c>
      <c r="H41" s="11">
        <v>0.266020052238118</v>
      </c>
      <c r="I41" s="11">
        <v>0.5634012245615601</v>
      </c>
      <c r="J41" s="11">
        <v>0.4000178686379</v>
      </c>
      <c r="K41" s="11">
        <v>0.70157491051754</v>
      </c>
      <c r="L41" s="11">
        <v>0.404978259165682</v>
      </c>
      <c r="M41" s="11">
        <v>-0.00365741122865731</v>
      </c>
      <c r="N41" s="11">
        <v>0.00825331187278168</v>
      </c>
      <c r="O41" s="11">
        <v>-0.368598934956088</v>
      </c>
      <c r="P41" s="11">
        <v>-0.340162974957614</v>
      </c>
      <c r="Q41" s="11">
        <v>-0.491108590943391</v>
      </c>
      <c r="R41" s="11">
        <v>-0.182328225486263</v>
      </c>
    </row>
    <row r="42" ht="15" customHeight="1">
      <c r="A42" t="s" s="10">
        <v>1303</v>
      </c>
      <c r="B42" t="s" s="10">
        <v>1304</v>
      </c>
      <c r="C42" s="11">
        <v>1.0687467283827</v>
      </c>
      <c r="D42" s="11">
        <v>1.25105217204692</v>
      </c>
      <c r="E42" s="11">
        <v>0.725329601062667</v>
      </c>
      <c r="F42" s="11">
        <v>0.226477091954291</v>
      </c>
      <c r="G42" s="11">
        <v>0.619418303580142</v>
      </c>
      <c r="H42" s="11">
        <v>0.362053293577254</v>
      </c>
      <c r="I42" s="11">
        <v>0.55933919396681</v>
      </c>
      <c r="J42" s="11">
        <v>0.398678930796553</v>
      </c>
      <c r="K42" s="11">
        <v>0.715932333030727</v>
      </c>
      <c r="L42" s="11">
        <v>0.566898238229567</v>
      </c>
      <c r="M42" s="11">
        <v>0.166558986043737</v>
      </c>
      <c r="N42" s="11">
        <v>0.211523495544291</v>
      </c>
      <c r="O42" s="11">
        <v>-0.12805759391466</v>
      </c>
      <c r="P42" s="11">
        <v>-0.196472690754752</v>
      </c>
      <c r="Q42" s="11">
        <v>-0.439606691570672</v>
      </c>
      <c r="R42" s="11">
        <v>-0.0274758878311615</v>
      </c>
    </row>
    <row r="43" ht="15" customHeight="1">
      <c r="A43" t="s" s="10">
        <v>1305</v>
      </c>
      <c r="B43" t="s" s="10">
        <v>1306</v>
      </c>
      <c r="C43" s="11">
        <v>1.10953733663057</v>
      </c>
      <c r="D43" s="11">
        <v>1.04202642599328</v>
      </c>
      <c r="E43" s="11">
        <v>0.599893947428088</v>
      </c>
      <c r="F43" s="11">
        <v>0.0466900668168869</v>
      </c>
      <c r="G43" s="11">
        <v>0.349649293176307</v>
      </c>
      <c r="H43" s="11">
        <v>0.068224443477677</v>
      </c>
      <c r="I43" s="11">
        <v>0.445331595381558</v>
      </c>
      <c r="J43" s="11">
        <v>0.307058291967966</v>
      </c>
      <c r="K43" s="11">
        <v>0.646778780252569</v>
      </c>
      <c r="L43" s="11">
        <v>0.472409867522819</v>
      </c>
      <c r="M43" s="11">
        <v>0.211317949682667</v>
      </c>
      <c r="N43" s="11">
        <v>0.290354600278759</v>
      </c>
      <c r="O43" s="11">
        <v>-0.0339727204347732</v>
      </c>
      <c r="P43" s="11">
        <v>-0.07236933193930491</v>
      </c>
      <c r="Q43" s="11">
        <v>-0.329878770900059</v>
      </c>
      <c r="R43" s="11">
        <v>0.130034829234565</v>
      </c>
    </row>
    <row r="44" ht="15" customHeight="1">
      <c r="A44" t="s" s="10">
        <v>1307</v>
      </c>
      <c r="B44" t="s" s="10">
        <v>1308</v>
      </c>
      <c r="C44" s="11">
        <v>1.08043164732899</v>
      </c>
      <c r="D44" s="11">
        <v>0.924071372951448</v>
      </c>
      <c r="E44" s="11">
        <v>0.614199995180833</v>
      </c>
      <c r="F44" s="11">
        <v>-0.0251461111097807</v>
      </c>
      <c r="G44" s="11">
        <v>0.4437627879091</v>
      </c>
      <c r="H44" s="11">
        <v>0.21267205001879</v>
      </c>
      <c r="I44" s="11">
        <v>0.545646790563902</v>
      </c>
      <c r="J44" s="11">
        <v>0.364780312532963</v>
      </c>
      <c r="K44" s="11">
        <v>0.671447987333829</v>
      </c>
      <c r="L44" s="11">
        <v>0.305615068483767</v>
      </c>
      <c r="M44" s="11">
        <v>-0.0278041250642894</v>
      </c>
      <c r="N44" s="11">
        <v>-0.00498468888168072</v>
      </c>
      <c r="O44" s="11">
        <v>-0.338189352615144</v>
      </c>
      <c r="P44" s="11">
        <v>-0.246694598336223</v>
      </c>
      <c r="Q44" s="11">
        <v>-0.390359487712093</v>
      </c>
      <c r="R44" s="11">
        <v>-0.000234837600605537</v>
      </c>
    </row>
    <row r="45" ht="15" customHeight="1">
      <c r="A45" t="s" s="10">
        <v>1309</v>
      </c>
      <c r="B45" t="s" s="10">
        <v>1310</v>
      </c>
      <c r="C45" s="11">
        <v>0.972085809068664</v>
      </c>
      <c r="D45" s="11">
        <v>0.813015728093063</v>
      </c>
      <c r="E45" s="11">
        <v>0.637532538649504</v>
      </c>
      <c r="F45" s="11">
        <v>0.125850955777449</v>
      </c>
      <c r="G45" s="11">
        <v>0.631383986147573</v>
      </c>
      <c r="H45" s="11">
        <v>0.368583278992728</v>
      </c>
      <c r="I45" s="11">
        <v>0.611244376858891</v>
      </c>
      <c r="J45" s="11">
        <v>0.417392454299413</v>
      </c>
      <c r="K45" s="11">
        <v>0.726384426075638</v>
      </c>
      <c r="L45" s="11">
        <v>0.488606392541406</v>
      </c>
      <c r="M45" s="11">
        <v>0.186196842813404</v>
      </c>
      <c r="N45" s="11">
        <v>0.273204028786387</v>
      </c>
      <c r="O45" s="11">
        <v>-0.124759540243836</v>
      </c>
      <c r="P45" s="11">
        <v>-0.08127554860951169</v>
      </c>
      <c r="Q45" s="11">
        <v>-0.321275963061055</v>
      </c>
      <c r="R45" s="11">
        <v>0.0302525491563077</v>
      </c>
    </row>
    <row r="46" ht="15" customHeight="1">
      <c r="A46" t="s" s="10">
        <v>1311</v>
      </c>
      <c r="B46" t="s" s="10">
        <v>1312</v>
      </c>
      <c r="C46" s="11">
        <v>1.25259350370926</v>
      </c>
      <c r="D46" s="11">
        <v>1.2937603802797</v>
      </c>
      <c r="E46" s="11">
        <v>0.721867698204646</v>
      </c>
      <c r="F46" s="11">
        <v>0.165076044500162</v>
      </c>
      <c r="G46" s="11">
        <v>0.565186919071474</v>
      </c>
      <c r="H46" s="11">
        <v>0.368724575129935</v>
      </c>
      <c r="I46" s="11">
        <v>0.5129194507557771</v>
      </c>
      <c r="J46" s="11">
        <v>0.4072704903938</v>
      </c>
      <c r="K46" s="11">
        <v>0.766731915815569</v>
      </c>
      <c r="L46" s="11">
        <v>0.540443729838152</v>
      </c>
      <c r="M46" s="11">
        <v>0.07854878288317931</v>
      </c>
      <c r="N46" s="11">
        <v>0.105595417384762</v>
      </c>
      <c r="O46" s="11">
        <v>-0.3320552853323</v>
      </c>
      <c r="P46" s="11">
        <v>-0.289121512533597</v>
      </c>
      <c r="Q46" s="11">
        <v>-0.50938345364439</v>
      </c>
      <c r="R46" s="11">
        <v>-0.1579016634617</v>
      </c>
    </row>
    <row r="47" ht="15" customHeight="1">
      <c r="A47" t="s" s="10">
        <v>1313</v>
      </c>
      <c r="B47" t="s" s="10">
        <v>1314</v>
      </c>
      <c r="C47" s="11">
        <v>1.04387640483004</v>
      </c>
      <c r="D47" s="11">
        <v>1.01158324733769</v>
      </c>
      <c r="E47" s="11">
        <v>0.574616108396179</v>
      </c>
      <c r="F47" s="11">
        <v>0.0842172007330485</v>
      </c>
      <c r="G47" s="11">
        <v>0.5049182161400489</v>
      </c>
      <c r="H47" s="11">
        <v>0.332743963386459</v>
      </c>
      <c r="I47" s="11">
        <v>0.48949983554544</v>
      </c>
      <c r="J47" s="11">
        <v>0.276080757081115</v>
      </c>
      <c r="K47" s="11">
        <v>0.594522588681086</v>
      </c>
      <c r="L47" s="11">
        <v>0.359954211602945</v>
      </c>
      <c r="M47" s="11">
        <v>0.09649156968838329</v>
      </c>
      <c r="N47" s="11">
        <v>0.146771298670485</v>
      </c>
      <c r="O47" s="11">
        <v>-0.09102538432127549</v>
      </c>
      <c r="P47" s="11">
        <v>-0.06919713839087729</v>
      </c>
      <c r="Q47" s="11">
        <v>-0.304300956458044</v>
      </c>
      <c r="R47" s="11">
        <v>0.27891871369138</v>
      </c>
    </row>
    <row r="48" ht="15" customHeight="1">
      <c r="A48" t="s" s="10">
        <v>1315</v>
      </c>
      <c r="B48" t="s" s="10">
        <v>1316</v>
      </c>
      <c r="C48" s="11">
        <v>0.981035685975028</v>
      </c>
      <c r="D48" s="11">
        <v>0.837297340566554</v>
      </c>
      <c r="E48" s="11">
        <v>0.5238838320411771</v>
      </c>
      <c r="F48" s="11">
        <v>0.0837739634309945</v>
      </c>
      <c r="G48" s="11">
        <v>0.486806217318464</v>
      </c>
      <c r="H48" s="11">
        <v>0.169853890584543</v>
      </c>
      <c r="I48" s="11">
        <v>0.370511173082345</v>
      </c>
      <c r="J48" s="11">
        <v>0.298372140255974</v>
      </c>
      <c r="K48" s="11">
        <v>0.9397938599621311</v>
      </c>
      <c r="L48" s="11">
        <v>0.651963106672624</v>
      </c>
      <c r="M48" s="11">
        <v>0.24011033828681</v>
      </c>
      <c r="N48" s="11">
        <v>0.260953524782915</v>
      </c>
      <c r="O48" s="11">
        <v>-0.0478635545820011</v>
      </c>
      <c r="P48" s="11">
        <v>0.014635108358714</v>
      </c>
      <c r="Q48" s="11">
        <v>-0.383255761558304</v>
      </c>
      <c r="R48" s="11">
        <v>-0.10984380813841</v>
      </c>
    </row>
    <row r="49" ht="15" customHeight="1">
      <c r="A49" t="s" s="10">
        <v>1317</v>
      </c>
      <c r="B49" t="s" s="10">
        <v>1318</v>
      </c>
      <c r="C49" s="11">
        <v>1.12238186585534</v>
      </c>
      <c r="D49" s="11">
        <v>0.98607165979162</v>
      </c>
      <c r="E49" s="11">
        <v>0.672478234862798</v>
      </c>
      <c r="F49" s="11">
        <v>0.0508559511091288</v>
      </c>
      <c r="G49" s="11">
        <v>0.507677393338166</v>
      </c>
      <c r="H49" s="11">
        <v>0.318821035048353</v>
      </c>
      <c r="I49" s="11">
        <v>0.564679189243842</v>
      </c>
      <c r="J49" s="11">
        <v>0.318252434424401</v>
      </c>
      <c r="K49" s="11">
        <v>0.602554163697922</v>
      </c>
      <c r="L49" s="11">
        <v>0.363409816262968</v>
      </c>
      <c r="M49" s="11">
        <v>-0.121511886895392</v>
      </c>
      <c r="N49" s="11">
        <v>-0.0626334386941854</v>
      </c>
      <c r="O49" s="11">
        <v>-0.406974425627303</v>
      </c>
      <c r="P49" s="11">
        <v>-0.357941644935422</v>
      </c>
      <c r="Q49" s="11">
        <v>-0.6171504755691271</v>
      </c>
      <c r="R49" s="11">
        <v>-0.37845189683901</v>
      </c>
    </row>
    <row r="50" ht="15" customHeight="1">
      <c r="A50" t="s" s="10">
        <v>1319</v>
      </c>
      <c r="B50" t="s" s="10">
        <v>1320</v>
      </c>
      <c r="C50" s="11">
        <v>1.25591054357273</v>
      </c>
      <c r="D50" s="11">
        <v>1.17121854392424</v>
      </c>
      <c r="E50" s="11">
        <v>0.673069150079784</v>
      </c>
      <c r="F50" s="11">
        <v>0.130746766984186</v>
      </c>
      <c r="G50" s="11">
        <v>0.484951533531084</v>
      </c>
      <c r="H50" s="11">
        <v>0.293854144731033</v>
      </c>
      <c r="I50" s="11">
        <v>0.500818950134449</v>
      </c>
      <c r="J50" s="11">
        <v>0.425786033876355</v>
      </c>
      <c r="K50" s="11">
        <v>0.771932069135645</v>
      </c>
      <c r="L50" s="11">
        <v>0.518182902798514</v>
      </c>
      <c r="M50" s="11">
        <v>0.17966300478135</v>
      </c>
      <c r="N50" s="11">
        <v>0.205902531377322</v>
      </c>
      <c r="O50" s="11">
        <v>-0.18153569104787</v>
      </c>
      <c r="P50" s="11">
        <v>-0.10267036420436</v>
      </c>
      <c r="Q50" s="11">
        <v>-0.316237549673543</v>
      </c>
      <c r="R50" s="11">
        <v>0.109694239634128</v>
      </c>
    </row>
    <row r="51" ht="15" customHeight="1">
      <c r="A51" t="s" s="10">
        <v>1321</v>
      </c>
      <c r="B51" t="s" s="10">
        <v>1322</v>
      </c>
      <c r="C51" s="11">
        <v>1.01432697228179</v>
      </c>
      <c r="D51" s="11">
        <v>1.11162608041503</v>
      </c>
      <c r="E51" s="11">
        <v>0.876950722384527</v>
      </c>
      <c r="F51" s="11">
        <v>0.555156707755971</v>
      </c>
      <c r="G51" s="11">
        <v>0.756807500038079</v>
      </c>
      <c r="H51" s="11">
        <v>0.375649527840181</v>
      </c>
      <c r="I51" s="11">
        <v>0.570914384702964</v>
      </c>
      <c r="J51" s="11">
        <v>0.526426748286006</v>
      </c>
      <c r="K51" s="11">
        <v>0.975642162873928</v>
      </c>
      <c r="L51" s="11">
        <v>0.808437588519062</v>
      </c>
      <c r="M51" s="11">
        <v>0.478863769587484</v>
      </c>
      <c r="N51" s="11">
        <v>0.307898536632491</v>
      </c>
      <c r="O51" s="11">
        <v>-0.101947422045658</v>
      </c>
      <c r="P51" s="11">
        <v>-0.0536797736329769</v>
      </c>
      <c r="Q51" s="11">
        <v>-0.471917077652128</v>
      </c>
      <c r="R51" s="11">
        <v>-0.280948547604434</v>
      </c>
    </row>
    <row r="52" ht="15" customHeight="1">
      <c r="A52" t="s" s="10">
        <v>1323</v>
      </c>
      <c r="B52" t="s" s="10">
        <v>1324</v>
      </c>
      <c r="C52" s="11">
        <v>1.06939261294931</v>
      </c>
      <c r="D52" s="11">
        <v>0.831832563152434</v>
      </c>
      <c r="E52" s="11">
        <v>0.57021827976091</v>
      </c>
      <c r="F52" s="11">
        <v>0.0149682247809458</v>
      </c>
      <c r="G52" s="11">
        <v>0.39932017539778</v>
      </c>
      <c r="H52" s="11">
        <v>0.152141730467458</v>
      </c>
      <c r="I52" s="11">
        <v>0.385746785893837</v>
      </c>
      <c r="J52" s="11">
        <v>0.264114477172996</v>
      </c>
      <c r="K52" s="11">
        <v>0.686767620358993</v>
      </c>
      <c r="L52" s="11">
        <v>0.382572352378497</v>
      </c>
      <c r="M52" s="11">
        <v>0.117253291686671</v>
      </c>
      <c r="N52" s="11">
        <v>0.118180738046946</v>
      </c>
      <c r="O52" s="11">
        <v>-0.219576796944031</v>
      </c>
      <c r="P52" s="11">
        <v>-0.0595379681592786</v>
      </c>
      <c r="Q52" s="11">
        <v>-0.248892695967558</v>
      </c>
      <c r="R52" s="11">
        <v>0.265772295496375</v>
      </c>
    </row>
    <row r="53" ht="15" customHeight="1">
      <c r="A53" t="s" s="10">
        <v>1325</v>
      </c>
      <c r="B53" t="s" s="10">
        <v>1326</v>
      </c>
      <c r="C53" s="11">
        <v>1.36628815526156</v>
      </c>
      <c r="D53" s="11">
        <v>1.46611561032868</v>
      </c>
      <c r="E53" s="11">
        <v>0.884676249976141</v>
      </c>
      <c r="F53" s="11">
        <v>0.346121389032218</v>
      </c>
      <c r="G53" s="11">
        <v>0.703528395866035</v>
      </c>
      <c r="H53" s="11">
        <v>0.654725953725712</v>
      </c>
      <c r="I53" s="11">
        <v>0.808824921349407</v>
      </c>
      <c r="J53" s="11">
        <v>0.598634959663751</v>
      </c>
      <c r="K53" s="11">
        <v>0.973236088000626</v>
      </c>
      <c r="L53" s="11">
        <v>0.668068999191148</v>
      </c>
      <c r="M53" s="11">
        <v>0.300968601238916</v>
      </c>
      <c r="N53" s="11">
        <v>0.395242031155338</v>
      </c>
      <c r="O53" s="11">
        <v>0.0457377379894103</v>
      </c>
      <c r="P53" s="11">
        <v>0.0914293796200646</v>
      </c>
      <c r="Q53" s="11">
        <v>-0.278892009754337</v>
      </c>
      <c r="R53" s="11">
        <v>0.0983341648021539</v>
      </c>
    </row>
    <row r="54" ht="15" customHeight="1">
      <c r="A54" t="s" s="10">
        <v>1327</v>
      </c>
      <c r="B54" t="s" s="10">
        <v>1328</v>
      </c>
      <c r="C54" s="11">
        <v>1.21528877936857</v>
      </c>
      <c r="D54" s="11">
        <v>1.17070937374523</v>
      </c>
      <c r="E54" s="11">
        <v>0.7616265620059109</v>
      </c>
      <c r="F54" s="11">
        <v>0.271852713403482</v>
      </c>
      <c r="G54" s="11">
        <v>0.637700450331911</v>
      </c>
      <c r="H54" s="11">
        <v>0.303561353844242</v>
      </c>
      <c r="I54" s="11">
        <v>0.541915935574409</v>
      </c>
      <c r="J54" s="11">
        <v>0.422254612600841</v>
      </c>
      <c r="K54" s="11">
        <v>0.873974898064575</v>
      </c>
      <c r="L54" s="11">
        <v>0.5101785310553349</v>
      </c>
      <c r="M54" s="11">
        <v>0.22772269859149</v>
      </c>
      <c r="N54" s="11">
        <v>0.210831544418384</v>
      </c>
      <c r="O54" s="11">
        <v>-0.193206416726992</v>
      </c>
      <c r="P54" s="11">
        <v>-0.146524934096198</v>
      </c>
      <c r="Q54" s="11">
        <v>-0.403395476266813</v>
      </c>
      <c r="R54" s="11">
        <v>-0.07930787864752779</v>
      </c>
    </row>
    <row r="55" ht="15" customHeight="1">
      <c r="A55" t="s" s="10">
        <v>1329</v>
      </c>
      <c r="B55" t="s" s="10">
        <v>1330</v>
      </c>
      <c r="C55" s="11">
        <v>0.917740390585654</v>
      </c>
      <c r="D55" s="11">
        <v>1.04667688804888</v>
      </c>
      <c r="E55" s="11">
        <v>0.84441943273765</v>
      </c>
      <c r="F55" s="11">
        <v>0.211147518111725</v>
      </c>
      <c r="G55" s="11">
        <v>0.471398612764146</v>
      </c>
      <c r="H55" s="11">
        <v>0.413526786708644</v>
      </c>
      <c r="I55" s="11">
        <v>0.38571295365552</v>
      </c>
      <c r="J55" s="11">
        <v>0.079804814994781</v>
      </c>
      <c r="K55" s="11">
        <v>0.691299830593054</v>
      </c>
      <c r="L55" s="11">
        <v>0.749699268571892</v>
      </c>
      <c r="M55" s="11">
        <v>0.182251794055185</v>
      </c>
      <c r="N55" s="11">
        <v>0.236330899916333</v>
      </c>
      <c r="O55" s="11">
        <v>-0.329323355501556</v>
      </c>
      <c r="P55" s="11">
        <v>-0.294098377819535</v>
      </c>
      <c r="Q55" s="11">
        <v>-0.574673689095874</v>
      </c>
      <c r="R55" s="11">
        <v>-0.341014631209663</v>
      </c>
    </row>
    <row r="56" ht="15" customHeight="1">
      <c r="A56" t="s" s="10">
        <v>1331</v>
      </c>
      <c r="B56" t="s" s="10">
        <v>1332</v>
      </c>
      <c r="C56" s="11">
        <v>0.853119576699268</v>
      </c>
      <c r="D56" s="11">
        <v>0.740403561393958</v>
      </c>
      <c r="E56" s="11">
        <v>0.472909101571645</v>
      </c>
      <c r="F56" s="11">
        <v>-0.211904220767965</v>
      </c>
      <c r="G56" s="11">
        <v>0.30186965438486</v>
      </c>
      <c r="H56" s="11">
        <v>0.165751958084483</v>
      </c>
      <c r="I56" s="11">
        <v>0.443888226768927</v>
      </c>
      <c r="J56" s="11">
        <v>0.334142052233829</v>
      </c>
      <c r="K56" s="11">
        <v>0.760292096195217</v>
      </c>
      <c r="L56" s="11">
        <v>0.438611700813075</v>
      </c>
      <c r="M56" s="11">
        <v>0.101607565833782</v>
      </c>
      <c r="N56" s="11">
        <v>0.176232117824625</v>
      </c>
      <c r="O56" s="11">
        <v>-0.12315305062041</v>
      </c>
      <c r="P56" s="11">
        <v>-0.075008205609827</v>
      </c>
      <c r="Q56" s="11">
        <v>-0.261253609772616</v>
      </c>
      <c r="R56" s="11">
        <v>0.174099916889157</v>
      </c>
    </row>
    <row r="57" ht="15" customHeight="1">
      <c r="A57" t="s" s="10">
        <v>1333</v>
      </c>
      <c r="B57" t="s" s="10">
        <v>1334</v>
      </c>
      <c r="C57" s="11">
        <v>1.00156676121107</v>
      </c>
      <c r="D57" s="11">
        <v>0.883957766646832</v>
      </c>
      <c r="E57" s="11">
        <v>0.442706753697894</v>
      </c>
      <c r="F57" s="11">
        <v>-0.265404607641515</v>
      </c>
      <c r="G57" s="11">
        <v>0.176283765890833</v>
      </c>
      <c r="H57" s="11">
        <v>-0.00317389561934928</v>
      </c>
      <c r="I57" s="11">
        <v>0.148605770754828</v>
      </c>
      <c r="J57" s="11">
        <v>0.150847721299765</v>
      </c>
      <c r="K57" s="11">
        <v>0.451864778038317</v>
      </c>
      <c r="L57" s="11">
        <v>0.252103836086512</v>
      </c>
      <c r="M57" s="11">
        <v>0.0342459885511367</v>
      </c>
      <c r="N57" s="11">
        <v>0.0706762069280608</v>
      </c>
      <c r="O57" s="11">
        <v>-0.160978046208366</v>
      </c>
      <c r="P57" s="11">
        <v>-0.09696906332964129</v>
      </c>
      <c r="Q57" s="11">
        <v>-0.28475210948679</v>
      </c>
      <c r="R57" s="11">
        <v>0.24558332791754</v>
      </c>
    </row>
    <row r="58" ht="15" customHeight="1">
      <c r="A58" t="s" s="10">
        <v>1335</v>
      </c>
      <c r="B58" t="s" s="10">
        <v>1336</v>
      </c>
      <c r="C58" s="11">
        <v>0.852195527857353</v>
      </c>
      <c r="D58" s="11">
        <v>0.774977412068489</v>
      </c>
      <c r="E58" s="11">
        <v>0.388715313989705</v>
      </c>
      <c r="F58" s="11">
        <v>-0.139201714883714</v>
      </c>
      <c r="G58" s="11">
        <v>0.307678958803871</v>
      </c>
      <c r="H58" s="11">
        <v>0.043947284726218</v>
      </c>
      <c r="I58" s="11">
        <v>0.386022766180636</v>
      </c>
      <c r="J58" s="11">
        <v>0.17960341516692</v>
      </c>
      <c r="K58" s="11">
        <v>0.519217833220069</v>
      </c>
      <c r="L58" s="11">
        <v>0.335166602901141</v>
      </c>
      <c r="M58" s="11">
        <v>0.0495384745324856</v>
      </c>
      <c r="N58" s="11">
        <v>0.153148982490119</v>
      </c>
      <c r="O58" s="11">
        <v>-0.196997417245088</v>
      </c>
      <c r="P58" s="11">
        <v>-0.198466295157246</v>
      </c>
      <c r="Q58" s="11">
        <v>-0.352971132244282</v>
      </c>
      <c r="R58" s="11">
        <v>0.145661253196627</v>
      </c>
    </row>
    <row r="59" ht="15" customHeight="1">
      <c r="A59" t="s" s="10">
        <v>1337</v>
      </c>
      <c r="B59" t="s" s="10">
        <v>1338</v>
      </c>
      <c r="C59" s="11">
        <v>1.09789305956415</v>
      </c>
      <c r="D59" s="11">
        <v>1.13347359384268</v>
      </c>
      <c r="E59" s="11">
        <v>0.666418380617631</v>
      </c>
      <c r="F59" s="11">
        <v>0.039189795290854</v>
      </c>
      <c r="G59" s="11">
        <v>0.453282156629789</v>
      </c>
      <c r="H59" s="11">
        <v>0.312873267151479</v>
      </c>
      <c r="I59" s="11">
        <v>0.517376801865328</v>
      </c>
      <c r="J59" s="11">
        <v>0.418571449838633</v>
      </c>
      <c r="K59" s="11">
        <v>0.698487775271623</v>
      </c>
      <c r="L59" s="11">
        <v>0.525011976625504</v>
      </c>
      <c r="M59" s="11">
        <v>0.11076182417103</v>
      </c>
      <c r="N59" s="11">
        <v>0.0544038514504072</v>
      </c>
      <c r="O59" s="11">
        <v>-0.301191453009808</v>
      </c>
      <c r="P59" s="11">
        <v>-0.314516252473716</v>
      </c>
      <c r="Q59" s="11">
        <v>-0.482339369753873</v>
      </c>
      <c r="R59" s="11">
        <v>-0.0110978201996616</v>
      </c>
    </row>
    <row r="60" ht="15" customHeight="1">
      <c r="A60" t="s" s="10">
        <v>1339</v>
      </c>
      <c r="B60" t="s" s="10">
        <v>1340</v>
      </c>
      <c r="C60" s="11">
        <v>1.07733339332624</v>
      </c>
      <c r="D60" s="11">
        <v>1.25128027507522</v>
      </c>
      <c r="E60" s="11">
        <v>0.763332448303533</v>
      </c>
      <c r="F60" s="11">
        <v>0.259846601491172</v>
      </c>
      <c r="G60" s="11">
        <v>0.635589329829684</v>
      </c>
      <c r="H60" s="11">
        <v>0.233736207756957</v>
      </c>
      <c r="I60" s="11">
        <v>0.474118200729668</v>
      </c>
      <c r="J60" s="11">
        <v>0.299497348838711</v>
      </c>
      <c r="K60" s="11">
        <v>0.505701947433189</v>
      </c>
      <c r="L60" s="11">
        <v>0.22391312203419</v>
      </c>
      <c r="M60" s="11">
        <v>-0.0279506955517706</v>
      </c>
      <c r="N60" s="11">
        <v>0.0238280297719137</v>
      </c>
      <c r="O60" s="11">
        <v>-0.206917492397332</v>
      </c>
      <c r="P60" s="11">
        <v>-0.318596572320954</v>
      </c>
      <c r="Q60" s="11">
        <v>-0.562455567676422</v>
      </c>
      <c r="R60" s="11">
        <v>-0.288241012927369</v>
      </c>
    </row>
    <row r="61" ht="15" customHeight="1">
      <c r="A61" t="s" s="10">
        <v>1341</v>
      </c>
      <c r="B61" t="s" s="10">
        <v>1342</v>
      </c>
      <c r="C61" s="11">
        <v>0.95014621997464</v>
      </c>
      <c r="D61" s="11">
        <v>0.890874416125696</v>
      </c>
      <c r="E61" s="11">
        <v>0.508724629022265</v>
      </c>
      <c r="F61" s="11">
        <v>-0.0253137039475112</v>
      </c>
      <c r="G61" s="11">
        <v>0.3880240472229</v>
      </c>
      <c r="H61" s="11">
        <v>0.172425170412793</v>
      </c>
      <c r="I61" s="11">
        <v>0.443042039361624</v>
      </c>
      <c r="J61" s="11">
        <v>0.250496694633041</v>
      </c>
      <c r="K61" s="11">
        <v>0.606493304004271</v>
      </c>
      <c r="L61" s="11">
        <v>0.289704384909628</v>
      </c>
      <c r="M61" s="11">
        <v>0.0218046667280344</v>
      </c>
      <c r="N61" s="11">
        <v>0.0385687828936097</v>
      </c>
      <c r="O61" s="11">
        <v>-0.305780844072912</v>
      </c>
      <c r="P61" s="11">
        <v>-0.268645026235124</v>
      </c>
      <c r="Q61" s="11">
        <v>-0.418867008273703</v>
      </c>
      <c r="R61" s="11">
        <v>0.0596211116499423</v>
      </c>
    </row>
    <row r="62" ht="15" customHeight="1">
      <c r="A62" t="s" s="10">
        <v>1343</v>
      </c>
      <c r="B62" t="s" s="10">
        <v>1344</v>
      </c>
      <c r="C62" s="11">
        <v>0.994000571549163</v>
      </c>
      <c r="D62" s="11">
        <v>0.845010541441528</v>
      </c>
      <c r="E62" s="11">
        <v>0.56417915957452</v>
      </c>
      <c r="F62" s="11">
        <v>-0.0507844897414992</v>
      </c>
      <c r="G62" s="11">
        <v>0.371375974470623</v>
      </c>
      <c r="H62" s="11">
        <v>0.17696622809374</v>
      </c>
      <c r="I62" s="11">
        <v>0.4683307036523</v>
      </c>
      <c r="J62" s="11">
        <v>0.277355961524368</v>
      </c>
      <c r="K62" s="11">
        <v>0.6446363914869671</v>
      </c>
      <c r="L62" s="11">
        <v>0.291230967721892</v>
      </c>
      <c r="M62" s="11">
        <v>0.0459867855716396</v>
      </c>
      <c r="N62" s="11">
        <v>0.170718395024493</v>
      </c>
      <c r="O62" s="11">
        <v>-0.1491741343492</v>
      </c>
      <c r="P62" s="11">
        <v>-0.0824596428171975</v>
      </c>
      <c r="Q62" s="11">
        <v>-0.273843055963497</v>
      </c>
      <c r="R62" s="11">
        <v>0.22078031619279</v>
      </c>
    </row>
    <row r="63" ht="15" customHeight="1">
      <c r="A63" t="s" s="10">
        <v>1345</v>
      </c>
      <c r="B63" t="s" s="10">
        <v>1346</v>
      </c>
      <c r="C63" s="11">
        <v>0.726147507830692</v>
      </c>
      <c r="D63" s="11">
        <v>0.736027215271816</v>
      </c>
      <c r="E63" s="11">
        <v>0.533513862801226</v>
      </c>
      <c r="F63" s="11">
        <v>-0.0770781848339037</v>
      </c>
      <c r="G63" s="11">
        <v>0.466609072246398</v>
      </c>
      <c r="H63" s="11">
        <v>0.205826091645463</v>
      </c>
      <c r="I63" s="11">
        <v>0.484735740528297</v>
      </c>
      <c r="J63" s="11">
        <v>0.19856906061366</v>
      </c>
      <c r="K63" s="11">
        <v>0.699726119658327</v>
      </c>
      <c r="L63" s="11">
        <v>0.430199110787194</v>
      </c>
      <c r="M63" s="11">
        <v>-0.164716158998709</v>
      </c>
      <c r="N63" s="11">
        <v>-0.123499100168093</v>
      </c>
      <c r="O63" s="11">
        <v>-0.465551119185622</v>
      </c>
      <c r="P63" s="11">
        <v>-0.406643252873348</v>
      </c>
      <c r="Q63" s="11">
        <v>-0.5670513824185009</v>
      </c>
      <c r="R63" s="11">
        <v>-0.206376479570745</v>
      </c>
    </row>
    <row r="64" ht="15" customHeight="1">
      <c r="A64" t="s" s="10">
        <v>1347</v>
      </c>
      <c r="B64" t="s" s="10">
        <v>1348</v>
      </c>
      <c r="C64" s="11">
        <v>0.9399617631105029</v>
      </c>
      <c r="D64" s="11">
        <v>0.968918643714053</v>
      </c>
      <c r="E64" s="11">
        <v>0.6336074547695409</v>
      </c>
      <c r="F64" s="11">
        <v>0.0383627498507895</v>
      </c>
      <c r="G64" s="11">
        <v>0.381273691966542</v>
      </c>
      <c r="H64" s="11">
        <v>0.156559186142462</v>
      </c>
      <c r="I64" s="11">
        <v>0.368508156473193</v>
      </c>
      <c r="J64" s="11">
        <v>0.321542906199243</v>
      </c>
      <c r="K64" s="11">
        <v>0.693472349451111</v>
      </c>
      <c r="L64" s="11">
        <v>0.462582360644536</v>
      </c>
      <c r="M64" s="11">
        <v>0.100175950646962</v>
      </c>
      <c r="N64" s="11">
        <v>0.0891933681081829</v>
      </c>
      <c r="O64" s="11">
        <v>-0.316698858672239</v>
      </c>
      <c r="P64" s="11">
        <v>-0.292949421938063</v>
      </c>
      <c r="Q64" s="11">
        <v>-0.559251559627245</v>
      </c>
      <c r="R64" s="11">
        <v>-0.231978688773721</v>
      </c>
    </row>
    <row r="65" ht="15" customHeight="1">
      <c r="A65" t="s" s="10">
        <v>1349</v>
      </c>
      <c r="B65" t="s" s="10">
        <v>1350</v>
      </c>
      <c r="C65" s="11">
        <v>0.898046279964803</v>
      </c>
      <c r="D65" s="11">
        <v>0.8236156175374491</v>
      </c>
      <c r="E65" s="11">
        <v>0.442038030408998</v>
      </c>
      <c r="F65" s="11">
        <v>-0.0403027839902061</v>
      </c>
      <c r="G65" s="11">
        <v>0.417547393233947</v>
      </c>
      <c r="H65" s="11">
        <v>0.17107973362836</v>
      </c>
      <c r="I65" s="11">
        <v>0.372059898657324</v>
      </c>
      <c r="J65" s="11">
        <v>0.141754467841262</v>
      </c>
      <c r="K65" s="11">
        <v>0.452704282233895</v>
      </c>
      <c r="L65" s="11">
        <v>0.175212182503594</v>
      </c>
      <c r="M65" s="11">
        <v>-0.117625059136932</v>
      </c>
      <c r="N65" s="11">
        <v>-0.0436003579198149</v>
      </c>
      <c r="O65" s="11">
        <v>-0.330201360265973</v>
      </c>
      <c r="P65" s="11">
        <v>-0.305950314332074</v>
      </c>
      <c r="Q65" s="11">
        <v>-0.456918263993918</v>
      </c>
      <c r="R65" s="11">
        <v>-0.0421745713367577</v>
      </c>
    </row>
    <row r="66" ht="15" customHeight="1">
      <c r="A66" t="s" s="10">
        <v>1351</v>
      </c>
      <c r="B66" t="s" s="10">
        <v>1352</v>
      </c>
      <c r="C66" s="11">
        <v>0.928687571145279</v>
      </c>
      <c r="D66" s="11">
        <v>0.831305381733456</v>
      </c>
      <c r="E66" s="11">
        <v>0.467482513952688</v>
      </c>
      <c r="F66" s="11">
        <v>-0.149908258171066</v>
      </c>
      <c r="G66" s="11">
        <v>0.283349712855308</v>
      </c>
      <c r="H66" s="11">
        <v>0.172488312770879</v>
      </c>
      <c r="I66" s="11">
        <v>0.418021150427672</v>
      </c>
      <c r="J66" s="11">
        <v>0.237353885888803</v>
      </c>
      <c r="K66" s="11">
        <v>0.557116130630912</v>
      </c>
      <c r="L66" s="11">
        <v>0.249334585873935</v>
      </c>
      <c r="M66" s="11">
        <v>-0.08809659901240741</v>
      </c>
      <c r="N66" s="11">
        <v>-0.07870386698542919</v>
      </c>
      <c r="O66" s="11">
        <v>-0.329524661073895</v>
      </c>
      <c r="P66" s="11">
        <v>-0.220928813368666</v>
      </c>
      <c r="Q66" s="11">
        <v>-0.338326150645774</v>
      </c>
      <c r="R66" s="11">
        <v>0.205380386776851</v>
      </c>
    </row>
    <row r="67" ht="15" customHeight="1">
      <c r="A67" t="s" s="10">
        <v>1353</v>
      </c>
      <c r="B67" t="s" s="10">
        <v>1354</v>
      </c>
      <c r="C67" s="11">
        <v>0.976109415641375</v>
      </c>
      <c r="D67" s="11">
        <v>0.879563596010949</v>
      </c>
      <c r="E67" s="11">
        <v>0.466787715821964</v>
      </c>
      <c r="F67" s="11">
        <v>-0.0767192743062472</v>
      </c>
      <c r="G67" s="11">
        <v>0.288995432798372</v>
      </c>
      <c r="H67" s="11">
        <v>0.06312145497609289</v>
      </c>
      <c r="I67" s="11">
        <v>0.298182530859763</v>
      </c>
      <c r="J67" s="11">
        <v>0.128504378321807</v>
      </c>
      <c r="K67" s="11">
        <v>0.544976061420588</v>
      </c>
      <c r="L67" s="11">
        <v>0.292319765237459</v>
      </c>
      <c r="M67" s="11">
        <v>-0.08902213377193741</v>
      </c>
      <c r="N67" s="11">
        <v>-0.018377808738425</v>
      </c>
      <c r="O67" s="11">
        <v>-0.328069993757889</v>
      </c>
      <c r="P67" s="11">
        <v>-0.253621636746497</v>
      </c>
      <c r="Q67" s="11">
        <v>-0.437224724542142</v>
      </c>
      <c r="R67" s="11">
        <v>0.0169377628436725</v>
      </c>
    </row>
    <row r="68" ht="15" customHeight="1">
      <c r="A68" t="s" s="10">
        <v>1355</v>
      </c>
      <c r="B68" t="s" s="10">
        <v>1356</v>
      </c>
      <c r="C68" s="11">
        <v>0.971874935460069</v>
      </c>
      <c r="D68" s="11">
        <v>0.866059599397119</v>
      </c>
      <c r="E68" s="11">
        <v>0.434473395883916</v>
      </c>
      <c r="F68" s="11">
        <v>-0.155007416789199</v>
      </c>
      <c r="G68" s="11">
        <v>0.208201399795681</v>
      </c>
      <c r="H68" s="11">
        <v>-0.0318737044895693</v>
      </c>
      <c r="I68" s="11">
        <v>0.274900310197515</v>
      </c>
      <c r="J68" s="11">
        <v>0.06627401743997589</v>
      </c>
      <c r="K68" s="11">
        <v>0.423485099341204</v>
      </c>
      <c r="L68" s="11">
        <v>0.11861066248862</v>
      </c>
      <c r="M68" s="11">
        <v>-0.0909713294141074</v>
      </c>
      <c r="N68" s="11">
        <v>-0.00222124221779486</v>
      </c>
      <c r="O68" s="11">
        <v>-0.272546233075172</v>
      </c>
      <c r="P68" s="11">
        <v>-0.191955396586954</v>
      </c>
      <c r="Q68" s="11">
        <v>-0.322249607812257</v>
      </c>
      <c r="R68" s="11">
        <v>0.183077979564569</v>
      </c>
    </row>
    <row r="69" ht="15" customHeight="1">
      <c r="A69" t="s" s="10">
        <v>1357</v>
      </c>
      <c r="B69" t="s" s="10">
        <v>1358</v>
      </c>
      <c r="C69" s="11">
        <v>0.931061359698573</v>
      </c>
      <c r="D69" s="11">
        <v>0.901392626901828</v>
      </c>
      <c r="E69" s="11">
        <v>0.520187500660748</v>
      </c>
      <c r="F69" s="11">
        <v>-0.0058850484422554</v>
      </c>
      <c r="G69" s="11">
        <v>0.379503144056361</v>
      </c>
      <c r="H69" s="11">
        <v>0.15070754268614</v>
      </c>
      <c r="I69" s="11">
        <v>0.36459633507584</v>
      </c>
      <c r="J69" s="11">
        <v>0.06699454836981</v>
      </c>
      <c r="K69" s="11">
        <v>0.441831141955937</v>
      </c>
      <c r="L69" s="11">
        <v>0.140803040666588</v>
      </c>
      <c r="M69" s="11">
        <v>-0.147166928581368</v>
      </c>
      <c r="N69" s="11">
        <v>-0.0356367517545428</v>
      </c>
      <c r="O69" s="11">
        <v>-0.32235843673994</v>
      </c>
      <c r="P69" s="11">
        <v>-0.257628227952905</v>
      </c>
      <c r="Q69" s="11">
        <v>-0.403165905476994</v>
      </c>
      <c r="R69" s="11">
        <v>0.0633444769689978</v>
      </c>
    </row>
    <row r="70" ht="15" customHeight="1">
      <c r="A70" t="s" s="10">
        <v>1359</v>
      </c>
      <c r="B70" t="s" s="10">
        <v>1360</v>
      </c>
      <c r="C70" s="11">
        <v>0.910843397428778</v>
      </c>
      <c r="D70" s="11">
        <v>1.02447143824233</v>
      </c>
      <c r="E70" s="11">
        <v>0.698035191399825</v>
      </c>
      <c r="F70" s="11">
        <v>0.197361041782454</v>
      </c>
      <c r="G70" s="11">
        <v>0.653687260558505</v>
      </c>
      <c r="H70" s="11">
        <v>0.501798686672252</v>
      </c>
      <c r="I70" s="11">
        <v>0.7038231726119299</v>
      </c>
      <c r="J70" s="11">
        <v>0.561774225194807</v>
      </c>
      <c r="K70" s="11">
        <v>0.843490671393293</v>
      </c>
      <c r="L70" s="11">
        <v>0.673608727981285</v>
      </c>
      <c r="M70" s="11">
        <v>0.176288497538076</v>
      </c>
      <c r="N70" s="11">
        <v>0.125995252253657</v>
      </c>
      <c r="O70" s="11">
        <v>-0.265415712502089</v>
      </c>
      <c r="P70" s="11">
        <v>-0.204290346138944</v>
      </c>
      <c r="Q70" s="11">
        <v>-0.378879963227442</v>
      </c>
      <c r="R70" s="11">
        <v>0.0309803867917325</v>
      </c>
    </row>
    <row r="71" ht="15" customHeight="1">
      <c r="A71" t="s" s="10">
        <v>1361</v>
      </c>
      <c r="B71" t="s" s="10">
        <v>1362</v>
      </c>
      <c r="C71" s="11">
        <v>0.976040676929411</v>
      </c>
      <c r="D71" s="11">
        <v>1.11916745201082</v>
      </c>
      <c r="E71" s="11">
        <v>0.950194483745053</v>
      </c>
      <c r="F71" s="11">
        <v>0.265392631101554</v>
      </c>
      <c r="G71" s="11">
        <v>0.782330153750878</v>
      </c>
      <c r="H71" s="11">
        <v>0.631491864653194</v>
      </c>
      <c r="I71" s="11">
        <v>0.8223256577872869</v>
      </c>
      <c r="J71" s="11">
        <v>0.603289491243534</v>
      </c>
      <c r="K71" s="11">
        <v>0.994848923432249</v>
      </c>
      <c r="L71" s="11">
        <v>0.738830312771362</v>
      </c>
      <c r="M71" s="11">
        <v>0.164917012201792</v>
      </c>
      <c r="N71" s="11">
        <v>0.0877492627486179</v>
      </c>
      <c r="O71" s="11">
        <v>-0.334978356136361</v>
      </c>
      <c r="P71" s="11">
        <v>-0.345754996375458</v>
      </c>
      <c r="Q71" s="11">
        <v>-0.544065855364714</v>
      </c>
      <c r="R71" s="11">
        <v>-0.282868284312717</v>
      </c>
    </row>
    <row r="72" ht="15" customHeight="1">
      <c r="A72" t="s" s="10">
        <v>1363</v>
      </c>
      <c r="B72" t="s" s="10">
        <v>1364</v>
      </c>
      <c r="C72" s="11">
        <v>0.961447830528758</v>
      </c>
      <c r="D72" s="11">
        <v>0.8902987787144639</v>
      </c>
      <c r="E72" s="11">
        <v>0.476571836799102</v>
      </c>
      <c r="F72" s="11">
        <v>-0.121876592976591</v>
      </c>
      <c r="G72" s="11">
        <v>0.279627106232349</v>
      </c>
      <c r="H72" s="11">
        <v>0.07257089987465221</v>
      </c>
      <c r="I72" s="11">
        <v>0.275864691822926</v>
      </c>
      <c r="J72" s="11">
        <v>0.120822621520573</v>
      </c>
      <c r="K72" s="11">
        <v>0.429958097867519</v>
      </c>
      <c r="L72" s="11">
        <v>0.141607884358106</v>
      </c>
      <c r="M72" s="11">
        <v>-0.169794193590503</v>
      </c>
      <c r="N72" s="11">
        <v>-0.111344939680575</v>
      </c>
      <c r="O72" s="11">
        <v>-0.401153818764729</v>
      </c>
      <c r="P72" s="11">
        <v>-0.337640977801052</v>
      </c>
      <c r="Q72" s="11">
        <v>-0.513988831185562</v>
      </c>
      <c r="R72" s="11">
        <v>-0.0995661645677301</v>
      </c>
    </row>
    <row r="73" ht="15" customHeight="1">
      <c r="A73" t="s" s="10">
        <v>1365</v>
      </c>
      <c r="B73" t="s" s="10">
        <v>1366</v>
      </c>
      <c r="C73" s="11">
        <v>0.964183447306397</v>
      </c>
      <c r="D73" s="11">
        <v>0.959835975767666</v>
      </c>
      <c r="E73" s="11">
        <v>0.553025033968186</v>
      </c>
      <c r="F73" s="11">
        <v>-0.0674307255490626</v>
      </c>
      <c r="G73" s="11">
        <v>0.240301338499266</v>
      </c>
      <c r="H73" s="11">
        <v>0.0999097684557794</v>
      </c>
      <c r="I73" s="11">
        <v>0.32322842291674</v>
      </c>
      <c r="J73" s="11">
        <v>0.317311739465765</v>
      </c>
      <c r="K73" s="11">
        <v>0.651079624464279</v>
      </c>
      <c r="L73" s="11">
        <v>0.52673794118214</v>
      </c>
      <c r="M73" s="11">
        <v>0.150944769591643</v>
      </c>
      <c r="N73" s="11">
        <v>0.160790152806394</v>
      </c>
      <c r="O73" s="11">
        <v>-0.215667871860699</v>
      </c>
      <c r="P73" s="11">
        <v>-0.220625089318265</v>
      </c>
      <c r="Q73" s="11">
        <v>-0.477653928846009</v>
      </c>
      <c r="R73" s="11">
        <v>-0.0326294322513798</v>
      </c>
    </row>
    <row r="74" ht="15" customHeight="1">
      <c r="A74" t="s" s="10">
        <v>1367</v>
      </c>
      <c r="B74" t="s" s="10">
        <v>1368</v>
      </c>
      <c r="C74" s="11">
        <v>0.974652028764711</v>
      </c>
      <c r="D74" s="11">
        <v>0.744413313152696</v>
      </c>
      <c r="E74" s="11">
        <v>0.488674046923431</v>
      </c>
      <c r="F74" s="11">
        <v>-0.0436762007195004</v>
      </c>
      <c r="G74" s="11">
        <v>0.329888014426737</v>
      </c>
      <c r="H74" s="11">
        <v>0.09642595863004071</v>
      </c>
      <c r="I74" s="11">
        <v>0.321609970599934</v>
      </c>
      <c r="J74" s="11">
        <v>0.194284580856754</v>
      </c>
      <c r="K74" s="11">
        <v>0.617169334340979</v>
      </c>
      <c r="L74" s="11">
        <v>0.298554676632396</v>
      </c>
      <c r="M74" s="11">
        <v>0.0582501624851443</v>
      </c>
      <c r="N74" s="11">
        <v>0.0394994873831496</v>
      </c>
      <c r="O74" s="11">
        <v>-0.277625484242375</v>
      </c>
      <c r="P74" s="11">
        <v>-0.113693493085025</v>
      </c>
      <c r="Q74" s="11">
        <v>-0.294420381778956</v>
      </c>
      <c r="R74" s="11">
        <v>0.231025689037073</v>
      </c>
    </row>
    <row r="75" ht="15" customHeight="1">
      <c r="A75" t="s" s="10">
        <v>1369</v>
      </c>
      <c r="B75" t="s" s="10">
        <v>1370</v>
      </c>
      <c r="C75" s="11">
        <v>0.961582978415126</v>
      </c>
      <c r="D75" s="11">
        <v>0.915353163968976</v>
      </c>
      <c r="E75" s="11">
        <v>0.543227861095633</v>
      </c>
      <c r="F75" s="11">
        <v>-0.0843606031703065</v>
      </c>
      <c r="G75" s="11">
        <v>0.348760231664831</v>
      </c>
      <c r="H75" s="11">
        <v>0.162271407593637</v>
      </c>
      <c r="I75" s="11">
        <v>0.45168375780553</v>
      </c>
      <c r="J75" s="11">
        <v>0.252870057462511</v>
      </c>
      <c r="K75" s="11">
        <v>0.604206900742936</v>
      </c>
      <c r="L75" s="11">
        <v>0.256751751006739</v>
      </c>
      <c r="M75" s="11">
        <v>-0.0314124619745353</v>
      </c>
      <c r="N75" s="11">
        <v>0.0348518592703077</v>
      </c>
      <c r="O75" s="11">
        <v>-0.300861012481871</v>
      </c>
      <c r="P75" s="11">
        <v>-0.231339346898611</v>
      </c>
      <c r="Q75" s="11">
        <v>-0.366083799661923</v>
      </c>
      <c r="R75" s="11">
        <v>0.108684430798154</v>
      </c>
    </row>
    <row r="76" ht="15" customHeight="1">
      <c r="A76" t="s" s="10">
        <v>1371</v>
      </c>
      <c r="B76" t="s" s="10">
        <v>1372</v>
      </c>
      <c r="C76" s="11">
        <v>0.5136469117301879</v>
      </c>
      <c r="D76" s="11">
        <v>0.738528480507893</v>
      </c>
      <c r="E76" s="11">
        <v>0.837407617922987</v>
      </c>
      <c r="F76" s="11">
        <v>0.562964165258856</v>
      </c>
      <c r="G76" s="11">
        <v>1.03534875746334</v>
      </c>
      <c r="H76" s="11">
        <v>0.652937853729203</v>
      </c>
      <c r="I76" s="11">
        <v>0.8610371941232871</v>
      </c>
      <c r="J76" s="11">
        <v>0.697438195900329</v>
      </c>
      <c r="K76" s="11">
        <v>1.09488215457817</v>
      </c>
      <c r="L76" s="11">
        <v>0.790546352806591</v>
      </c>
      <c r="M76" s="11">
        <v>0.201664231769086</v>
      </c>
      <c r="N76" s="11">
        <v>0.472745157656238</v>
      </c>
      <c r="O76" s="11">
        <v>0.201539652098351</v>
      </c>
      <c r="P76" s="11">
        <v>0.143750389875507</v>
      </c>
      <c r="Q76" s="11">
        <v>-0.228143930350789</v>
      </c>
      <c r="R76" s="11">
        <v>-0.174863478062997</v>
      </c>
    </row>
    <row r="77" ht="15" customHeight="1">
      <c r="A77" t="s" s="10">
        <v>1373</v>
      </c>
      <c r="B77" t="s" s="10">
        <v>1374</v>
      </c>
      <c r="C77" s="11">
        <v>1.38899841710141</v>
      </c>
      <c r="D77" s="11">
        <v>1.37774361813575</v>
      </c>
      <c r="E77" s="11">
        <v>0.768767703480456</v>
      </c>
      <c r="F77" s="11">
        <v>0.178850502712567</v>
      </c>
      <c r="G77" s="11">
        <v>0.593370467279723</v>
      </c>
      <c r="H77" s="11">
        <v>0.397960932901947</v>
      </c>
      <c r="I77" s="11">
        <v>0.612247098987159</v>
      </c>
      <c r="J77" s="11">
        <v>0.623283908996268</v>
      </c>
      <c r="K77" s="11">
        <v>1.03173274500219</v>
      </c>
      <c r="L77" s="11">
        <v>0.6196078096857019</v>
      </c>
      <c r="M77" s="11">
        <v>0.394591464242791</v>
      </c>
      <c r="N77" s="11">
        <v>0.400879524740365</v>
      </c>
      <c r="O77" s="11">
        <v>0.0395342043896586</v>
      </c>
      <c r="P77" s="11">
        <v>0.06733803463535</v>
      </c>
      <c r="Q77" s="11">
        <v>-0.247567272003002</v>
      </c>
      <c r="R77" s="11">
        <v>0.229643751392842</v>
      </c>
    </row>
    <row r="78" ht="15" customHeight="1">
      <c r="A78" t="s" s="10">
        <v>1375</v>
      </c>
      <c r="B78" t="s" s="10">
        <v>1376</v>
      </c>
      <c r="C78" s="11">
        <v>0.9480716553892899</v>
      </c>
      <c r="D78" s="11">
        <v>0.873428197867877</v>
      </c>
      <c r="E78" s="11">
        <v>0.64001102271785</v>
      </c>
      <c r="F78" s="11">
        <v>0.0754775281766472</v>
      </c>
      <c r="G78" s="11">
        <v>0.546102177394548</v>
      </c>
      <c r="H78" s="11">
        <v>0.3356601159208</v>
      </c>
      <c r="I78" s="11">
        <v>0.572891635784888</v>
      </c>
      <c r="J78" s="11">
        <v>0.3869062864132</v>
      </c>
      <c r="K78" s="11">
        <v>0.768030002069674</v>
      </c>
      <c r="L78" s="11">
        <v>0.51979461054748</v>
      </c>
      <c r="M78" s="11">
        <v>0.200900886428285</v>
      </c>
      <c r="N78" s="11">
        <v>0.298910721634464</v>
      </c>
      <c r="O78" s="11">
        <v>0.0317813628901407</v>
      </c>
      <c r="P78" s="11">
        <v>0.0901237133000516</v>
      </c>
      <c r="Q78" s="11">
        <v>-0.15013780271212</v>
      </c>
      <c r="R78" s="11">
        <v>0.313050101927638</v>
      </c>
    </row>
    <row r="79" ht="15" customHeight="1">
      <c r="A79" t="s" s="10">
        <v>1377</v>
      </c>
      <c r="B79" t="s" s="10">
        <v>1378</v>
      </c>
      <c r="C79" s="11">
        <v>0.847332365571099</v>
      </c>
      <c r="D79" s="11">
        <v>0.846170262142792</v>
      </c>
      <c r="E79" s="11">
        <v>0.513396797135896</v>
      </c>
      <c r="F79" s="11">
        <v>-0.0118431113121124</v>
      </c>
      <c r="G79" s="11">
        <v>0.390294287782935</v>
      </c>
      <c r="H79" s="11">
        <v>0.109902323631439</v>
      </c>
      <c r="I79" s="11">
        <v>0.501535984643346</v>
      </c>
      <c r="J79" s="11">
        <v>0.294430945510188</v>
      </c>
      <c r="K79" s="11">
        <v>0.671864790045102</v>
      </c>
      <c r="L79" s="11">
        <v>0.50937645264436</v>
      </c>
      <c r="M79" s="11">
        <v>0.203028443793713</v>
      </c>
      <c r="N79" s="11">
        <v>0.291621517371813</v>
      </c>
      <c r="O79" s="11">
        <v>-0.0186660828626675</v>
      </c>
      <c r="P79" s="11">
        <v>-0.0739715634440599</v>
      </c>
      <c r="Q79" s="11">
        <v>-0.246081120644253</v>
      </c>
      <c r="R79" s="11">
        <v>0.267574515102321</v>
      </c>
    </row>
    <row r="80" ht="15" customHeight="1">
      <c r="A80" t="s" s="10">
        <v>1379</v>
      </c>
      <c r="B80" t="s" s="10">
        <v>1380</v>
      </c>
      <c r="C80" s="11">
        <v>0.805170037648007</v>
      </c>
      <c r="D80" s="11">
        <v>0.91699958185437</v>
      </c>
      <c r="E80" s="11">
        <v>0.821110240620904</v>
      </c>
      <c r="F80" s="11">
        <v>0.254154478307189</v>
      </c>
      <c r="G80" s="11">
        <v>0.654545185557032</v>
      </c>
      <c r="H80" s="11">
        <v>0.378449942491739</v>
      </c>
      <c r="I80" s="11">
        <v>0.672199193664378</v>
      </c>
      <c r="J80" s="11">
        <v>0.596162488747684</v>
      </c>
      <c r="K80" s="11">
        <v>1.07538913336141</v>
      </c>
      <c r="L80" s="11">
        <v>0.805593347046655</v>
      </c>
      <c r="M80" s="11">
        <v>0.426568467449301</v>
      </c>
      <c r="N80" s="11">
        <v>0.51142095455902</v>
      </c>
      <c r="O80" s="11">
        <v>0.0832011668129094</v>
      </c>
      <c r="P80" s="11">
        <v>0.183640566139963</v>
      </c>
      <c r="Q80" s="11">
        <v>-0.141269732194287</v>
      </c>
      <c r="R80" s="11">
        <v>0.208569871718484</v>
      </c>
    </row>
    <row r="81" ht="15" customHeight="1">
      <c r="A81" t="s" s="10">
        <v>1381</v>
      </c>
      <c r="B81" t="s" s="10">
        <v>1382</v>
      </c>
      <c r="C81" s="11">
        <v>0.574609765957605</v>
      </c>
      <c r="D81" s="11">
        <v>0.5280398489654951</v>
      </c>
      <c r="E81" s="11">
        <v>0.391170851761589</v>
      </c>
      <c r="F81" s="11">
        <v>-0.180387995183101</v>
      </c>
      <c r="G81" s="11">
        <v>0.282217356900609</v>
      </c>
      <c r="H81" s="11">
        <v>0.121938505834751</v>
      </c>
      <c r="I81" s="11">
        <v>0.371777857308656</v>
      </c>
      <c r="J81" s="11">
        <v>0.318657880528241</v>
      </c>
      <c r="K81" s="11">
        <v>0.746065664407061</v>
      </c>
      <c r="L81" s="11">
        <v>0.446555900344745</v>
      </c>
      <c r="M81" s="11">
        <v>0.111321937023356</v>
      </c>
      <c r="N81" s="11">
        <v>-0.00370508716271319</v>
      </c>
      <c r="O81" s="11">
        <v>-0.340326349738865</v>
      </c>
      <c r="P81" s="11">
        <v>-0.291489260609245</v>
      </c>
      <c r="Q81" s="11">
        <v>-0.546153195957752</v>
      </c>
      <c r="R81" s="11">
        <v>-0.150531465732049</v>
      </c>
    </row>
    <row r="82" ht="15" customHeight="1">
      <c r="A82" t="s" s="10">
        <v>1383</v>
      </c>
      <c r="B82" t="s" s="10">
        <v>1384</v>
      </c>
      <c r="C82" s="11">
        <v>1.14419927498867</v>
      </c>
      <c r="D82" s="11">
        <v>1.24049775976916</v>
      </c>
      <c r="E82" s="11">
        <v>0.627599979205288</v>
      </c>
      <c r="F82" s="11">
        <v>0.100597338290254</v>
      </c>
      <c r="G82" s="11">
        <v>0.462140087031611</v>
      </c>
      <c r="H82" s="11">
        <v>0.302048477366436</v>
      </c>
      <c r="I82" s="11">
        <v>0.568044576888562</v>
      </c>
      <c r="J82" s="11">
        <v>0.452549521886177</v>
      </c>
      <c r="K82" s="11">
        <v>0.8316393022076169</v>
      </c>
      <c r="L82" s="11">
        <v>0.471326954189193</v>
      </c>
      <c r="M82" s="11">
        <v>0.241666383771512</v>
      </c>
      <c r="N82" s="11">
        <v>0.172160326351402</v>
      </c>
      <c r="O82" s="11">
        <v>-0.09189405125555419</v>
      </c>
      <c r="P82" s="11">
        <v>-0.0327321028591977</v>
      </c>
      <c r="Q82" s="11">
        <v>-0.271516317584991</v>
      </c>
      <c r="R82" s="11">
        <v>0.169551677202087</v>
      </c>
    </row>
    <row r="83" ht="15" customHeight="1">
      <c r="A83" t="s" s="10">
        <v>1385</v>
      </c>
      <c r="B83" t="s" s="10">
        <v>1386</v>
      </c>
      <c r="C83" s="11">
        <v>0.859159267949052</v>
      </c>
      <c r="D83" s="11">
        <v>0.857479166596041</v>
      </c>
      <c r="E83" s="11">
        <v>0.541571533077441</v>
      </c>
      <c r="F83" s="11">
        <v>-0.06531688636418349</v>
      </c>
      <c r="G83" s="11">
        <v>0.268311395099441</v>
      </c>
      <c r="H83" s="11">
        <v>0.10075237444729</v>
      </c>
      <c r="I83" s="11">
        <v>0.335079574116248</v>
      </c>
      <c r="J83" s="11">
        <v>0.258103316862598</v>
      </c>
      <c r="K83" s="11">
        <v>0.6106160340611561</v>
      </c>
      <c r="L83" s="11">
        <v>0.366759318760204</v>
      </c>
      <c r="M83" s="11">
        <v>0.0145706863792298</v>
      </c>
      <c r="N83" s="11">
        <v>0.0199878381471163</v>
      </c>
      <c r="O83" s="11">
        <v>-0.369265971051912</v>
      </c>
      <c r="P83" s="11">
        <v>-0.33558031625079</v>
      </c>
      <c r="Q83" s="11">
        <v>-0.590318795978639</v>
      </c>
      <c r="R83" s="11">
        <v>-0.267111780447551</v>
      </c>
    </row>
    <row r="84" ht="15" customHeight="1">
      <c r="A84" t="s" s="10">
        <v>1387</v>
      </c>
      <c r="B84" t="s" s="10">
        <v>1388</v>
      </c>
      <c r="C84" s="11">
        <v>0.861645389770734</v>
      </c>
      <c r="D84" s="11">
        <v>0.8552857859031791</v>
      </c>
      <c r="E84" s="11">
        <v>0.498044005926143</v>
      </c>
      <c r="F84" s="11">
        <v>-0.0133095052917218</v>
      </c>
      <c r="G84" s="11">
        <v>0.349141500088427</v>
      </c>
      <c r="H84" s="11">
        <v>0.128459174035555</v>
      </c>
      <c r="I84" s="11">
        <v>0.33742991987698</v>
      </c>
      <c r="J84" s="11">
        <v>0.0764629937976153</v>
      </c>
      <c r="K84" s="11">
        <v>0.440315776775439</v>
      </c>
      <c r="L84" s="11">
        <v>0.122407765816864</v>
      </c>
      <c r="M84" s="11">
        <v>-0.168717488728926</v>
      </c>
      <c r="N84" s="11">
        <v>-0.0896695935387742</v>
      </c>
      <c r="O84" s="11">
        <v>-0.370929312183909</v>
      </c>
      <c r="P84" s="11">
        <v>-0.304382972962771</v>
      </c>
      <c r="Q84" s="11">
        <v>-0.467601856740273</v>
      </c>
      <c r="R84" s="11">
        <v>-0.03726761168568</v>
      </c>
    </row>
    <row r="85" ht="15" customHeight="1">
      <c r="A85" t="s" s="10">
        <v>1389</v>
      </c>
      <c r="B85" t="s" s="10">
        <v>1390</v>
      </c>
      <c r="C85" s="11">
        <v>0.771215801102816</v>
      </c>
      <c r="D85" s="11">
        <v>0.620968273234661</v>
      </c>
      <c r="E85" s="11">
        <v>0.438820018953996</v>
      </c>
      <c r="F85" s="11">
        <v>-0.121153936916622</v>
      </c>
      <c r="G85" s="11">
        <v>0.386195638795343</v>
      </c>
      <c r="H85" s="11">
        <v>0.152914795281098</v>
      </c>
      <c r="I85" s="11">
        <v>0.309050103366405</v>
      </c>
      <c r="J85" s="11">
        <v>-0.0206077241423684</v>
      </c>
      <c r="K85" s="11">
        <v>0.419505104706985</v>
      </c>
      <c r="L85" s="11">
        <v>0.110589884290522</v>
      </c>
      <c r="M85" s="11">
        <v>-0.191813467334052</v>
      </c>
      <c r="N85" s="11">
        <v>-0.296079376432796</v>
      </c>
      <c r="O85" s="11">
        <v>-0.705607797226618</v>
      </c>
      <c r="P85" s="11">
        <v>-0.602049668842337</v>
      </c>
      <c r="Q85" s="11">
        <v>-0.881468329026842</v>
      </c>
      <c r="R85" s="11">
        <v>-0.80819441549172</v>
      </c>
    </row>
    <row r="86" ht="15" customHeight="1">
      <c r="A86" t="s" s="10">
        <v>1391</v>
      </c>
      <c r="B86" t="s" s="10">
        <v>1392</v>
      </c>
      <c r="C86" s="11">
        <v>0.937957082324693</v>
      </c>
      <c r="D86" s="11">
        <v>0.898869780254958</v>
      </c>
      <c r="E86" s="11">
        <v>0.603520140338219</v>
      </c>
      <c r="F86" s="11">
        <v>-0.00664820752847594</v>
      </c>
      <c r="G86" s="11">
        <v>0.39885247198219</v>
      </c>
      <c r="H86" s="11">
        <v>0.181485055060776</v>
      </c>
      <c r="I86" s="11">
        <v>0.445072114269243</v>
      </c>
      <c r="J86" s="11">
        <v>0.325654051554894</v>
      </c>
      <c r="K86" s="11">
        <v>0.671606039126498</v>
      </c>
      <c r="L86" s="11">
        <v>0.44389217741966</v>
      </c>
      <c r="M86" s="11">
        <v>0.188908025527224</v>
      </c>
      <c r="N86" s="11">
        <v>0.232049267363191</v>
      </c>
      <c r="O86" s="11">
        <v>-0.0578444708903529</v>
      </c>
      <c r="P86" s="11">
        <v>-0.0491402804419454</v>
      </c>
      <c r="Q86" s="11">
        <v>-0.259768106123576</v>
      </c>
      <c r="R86" s="11">
        <v>0.265671748907525</v>
      </c>
    </row>
    <row r="87" ht="15" customHeight="1">
      <c r="A87" t="s" s="10">
        <v>1393</v>
      </c>
      <c r="B87" t="s" s="10">
        <v>1394</v>
      </c>
      <c r="C87" s="11">
        <v>0.980443354819677</v>
      </c>
      <c r="D87" s="11">
        <v>1.10279211157555</v>
      </c>
      <c r="E87" s="11">
        <v>0.822156397591095</v>
      </c>
      <c r="F87" s="11">
        <v>0.192608594222969</v>
      </c>
      <c r="G87" s="11">
        <v>0.6395871789709791</v>
      </c>
      <c r="H87" s="11">
        <v>0.468359918357942</v>
      </c>
      <c r="I87" s="11">
        <v>0.730249807388105</v>
      </c>
      <c r="J87" s="11">
        <v>0.740484186201709</v>
      </c>
      <c r="K87" s="11">
        <v>1.2612196666895</v>
      </c>
      <c r="L87" s="11">
        <v>0.854544845949983</v>
      </c>
      <c r="M87" s="11">
        <v>0.287171815903736</v>
      </c>
      <c r="N87" s="11">
        <v>0.210675280879305</v>
      </c>
      <c r="O87" s="11">
        <v>-0.301255407284626</v>
      </c>
      <c r="P87" s="11">
        <v>-0.311902044959341</v>
      </c>
      <c r="Q87" s="11">
        <v>-0.578634836187053</v>
      </c>
      <c r="R87" s="11">
        <v>-0.41418044446817</v>
      </c>
    </row>
    <row r="88" ht="15" customHeight="1">
      <c r="A88" t="s" s="10">
        <v>1395</v>
      </c>
      <c r="B88" t="s" s="10">
        <v>1396</v>
      </c>
      <c r="C88" s="11">
        <v>0.851381427941556</v>
      </c>
      <c r="D88" s="11">
        <v>0.800952794128585</v>
      </c>
      <c r="E88" s="11">
        <v>0.393655032624624</v>
      </c>
      <c r="F88" s="11">
        <v>-0.120180071758682</v>
      </c>
      <c r="G88" s="11">
        <v>0.242167184640542</v>
      </c>
      <c r="H88" s="11">
        <v>0.0330218225868117</v>
      </c>
      <c r="I88" s="11">
        <v>0.23420041518618</v>
      </c>
      <c r="J88" s="11">
        <v>-0.0405166438549133</v>
      </c>
      <c r="K88" s="11">
        <v>0.322590996302349</v>
      </c>
      <c r="L88" s="11">
        <v>0.0141975992606208</v>
      </c>
      <c r="M88" s="11">
        <v>-0.267668410788486</v>
      </c>
      <c r="N88" s="11">
        <v>-0.180359382116179</v>
      </c>
      <c r="O88" s="11">
        <v>-0.446745621252096</v>
      </c>
      <c r="P88" s="11">
        <v>-0.355168451025491</v>
      </c>
      <c r="Q88" s="11">
        <v>-0.484040175303357</v>
      </c>
      <c r="R88" s="11">
        <v>0.00404103194919951</v>
      </c>
    </row>
    <row r="89" ht="15" customHeight="1">
      <c r="A89" t="s" s="10">
        <v>1397</v>
      </c>
      <c r="B89" t="s" s="10">
        <v>1398</v>
      </c>
      <c r="C89" s="11">
        <v>1.04030634479303</v>
      </c>
      <c r="D89" s="11">
        <v>1.05001224543009</v>
      </c>
      <c r="E89" s="11">
        <v>0.490134364079189</v>
      </c>
      <c r="F89" s="11">
        <v>0.093734329067549</v>
      </c>
      <c r="G89" s="11">
        <v>0.389303953079237</v>
      </c>
      <c r="H89" s="11">
        <v>0.189618296973403</v>
      </c>
      <c r="I89" s="11">
        <v>0.42610097783911</v>
      </c>
      <c r="J89" s="11">
        <v>0.227856029280072</v>
      </c>
      <c r="K89" s="11">
        <v>0.588770968483957</v>
      </c>
      <c r="L89" s="11">
        <v>0.294548792753566</v>
      </c>
      <c r="M89" s="11">
        <v>-0.100943060096965</v>
      </c>
      <c r="N89" s="11">
        <v>-0.0654435107383053</v>
      </c>
      <c r="O89" s="11">
        <v>-0.444032542054348</v>
      </c>
      <c r="P89" s="11">
        <v>-0.422111773723436</v>
      </c>
      <c r="Q89" s="11">
        <v>-0.562860223089298</v>
      </c>
      <c r="R89" s="11">
        <v>-0.209050317916109</v>
      </c>
    </row>
    <row r="90" ht="15" customHeight="1">
      <c r="A90" t="s" s="10">
        <v>1399</v>
      </c>
      <c r="B90" t="s" s="10">
        <v>1400</v>
      </c>
      <c r="C90" s="11">
        <v>0.8956052376159021</v>
      </c>
      <c r="D90" s="11">
        <v>0.9302270461878011</v>
      </c>
      <c r="E90" s="11">
        <v>0.447812032022491</v>
      </c>
      <c r="F90" s="11">
        <v>-0.0395650331286655</v>
      </c>
      <c r="G90" s="11">
        <v>0.361339825468242</v>
      </c>
      <c r="H90" s="11">
        <v>0.136722063948224</v>
      </c>
      <c r="I90" s="11">
        <v>0.347660636290125</v>
      </c>
      <c r="J90" s="11">
        <v>0.139630145890576</v>
      </c>
      <c r="K90" s="11">
        <v>0.410856495634496</v>
      </c>
      <c r="L90" s="11">
        <v>0.168883700186672</v>
      </c>
      <c r="M90" s="11">
        <v>-0.110192065603742</v>
      </c>
      <c r="N90" s="11">
        <v>-0.03730395541248</v>
      </c>
      <c r="O90" s="11">
        <v>-0.287467535409427</v>
      </c>
      <c r="P90" s="11">
        <v>-0.214276291920287</v>
      </c>
      <c r="Q90" s="11">
        <v>-0.406514135129507</v>
      </c>
      <c r="R90" s="11">
        <v>0.06365316947269641</v>
      </c>
    </row>
    <row r="91" ht="15" customHeight="1">
      <c r="A91" t="s" s="10">
        <v>1401</v>
      </c>
      <c r="B91" t="s" s="10">
        <v>1402</v>
      </c>
      <c r="C91" s="11">
        <v>0.917156069151649</v>
      </c>
      <c r="D91" s="11">
        <v>0.819359463060403</v>
      </c>
      <c r="E91" s="11">
        <v>0.528551631695927</v>
      </c>
      <c r="F91" s="11">
        <v>-0.0850707271199443</v>
      </c>
      <c r="G91" s="11">
        <v>0.349857810432609</v>
      </c>
      <c r="H91" s="11">
        <v>0.142606710660</v>
      </c>
      <c r="I91" s="11">
        <v>0.416163483996652</v>
      </c>
      <c r="J91" s="11">
        <v>0.267520195199053</v>
      </c>
      <c r="K91" s="11">
        <v>0.578745266983727</v>
      </c>
      <c r="L91" s="11">
        <v>0.276933040986244</v>
      </c>
      <c r="M91" s="11">
        <v>0.0336412107655861</v>
      </c>
      <c r="N91" s="11">
        <v>0.0598823915851501</v>
      </c>
      <c r="O91" s="11">
        <v>-0.290911590843719</v>
      </c>
      <c r="P91" s="11">
        <v>-0.212028480319685</v>
      </c>
      <c r="Q91" s="11">
        <v>-0.397113036807308</v>
      </c>
      <c r="R91" s="11">
        <v>0.0503090071604874</v>
      </c>
    </row>
    <row r="92" ht="15" customHeight="1">
      <c r="A92" t="s" s="10">
        <v>1403</v>
      </c>
      <c r="B92" t="s" s="10">
        <v>1404</v>
      </c>
      <c r="C92" s="11">
        <v>1.06938438409999</v>
      </c>
      <c r="D92" s="11">
        <v>0.974910656653179</v>
      </c>
      <c r="E92" s="11">
        <v>0.423909117826356</v>
      </c>
      <c r="F92" s="11">
        <v>-0.0491147992456072</v>
      </c>
      <c r="G92" s="11">
        <v>0.386968118681375</v>
      </c>
      <c r="H92" s="11">
        <v>0.217810591720406</v>
      </c>
      <c r="I92" s="11">
        <v>0.296050227203419</v>
      </c>
      <c r="J92" s="11">
        <v>0.222509985132739</v>
      </c>
      <c r="K92" s="11">
        <v>0.575655425697905</v>
      </c>
      <c r="L92" s="11">
        <v>0.209692208942996</v>
      </c>
      <c r="M92" s="11">
        <v>-0.15630755647644</v>
      </c>
      <c r="N92" s="11">
        <v>-0.18994339204677</v>
      </c>
      <c r="O92" s="11">
        <v>-0.485375568725671</v>
      </c>
      <c r="P92" s="11">
        <v>-0.414981418138514</v>
      </c>
      <c r="Q92" s="11">
        <v>-0.64192530682047</v>
      </c>
      <c r="R92" s="11">
        <v>-0.381914184462562</v>
      </c>
    </row>
    <row r="93" ht="15" customHeight="1">
      <c r="A93" t="s" s="10">
        <v>1405</v>
      </c>
      <c r="B93" t="s" s="10">
        <v>1406</v>
      </c>
      <c r="C93" s="11">
        <v>0.8849122441910851</v>
      </c>
      <c r="D93" s="11">
        <v>0.94973773672919</v>
      </c>
      <c r="E93" s="11">
        <v>0.637254521559703</v>
      </c>
      <c r="F93" s="11">
        <v>0.0139344329048481</v>
      </c>
      <c r="G93" s="11">
        <v>0.368575474140492</v>
      </c>
      <c r="H93" s="11">
        <v>0.128459596618066</v>
      </c>
      <c r="I93" s="11">
        <v>0.353167150614605</v>
      </c>
      <c r="J93" s="11">
        <v>0.214730348992621</v>
      </c>
      <c r="K93" s="11">
        <v>0.676135982518612</v>
      </c>
      <c r="L93" s="11">
        <v>0.470341160762055</v>
      </c>
      <c r="M93" s="11">
        <v>-0.093596353655792</v>
      </c>
      <c r="N93" s="11">
        <v>-0.210674716883017</v>
      </c>
      <c r="O93" s="11">
        <v>-0.487066889963234</v>
      </c>
      <c r="P93" s="11">
        <v>-0.486834518234517</v>
      </c>
      <c r="Q93" s="11">
        <v>-0.645153274411007</v>
      </c>
      <c r="R93" s="11">
        <v>-0.294186498569439</v>
      </c>
    </row>
    <row r="94" ht="15" customHeight="1">
      <c r="A94" t="s" s="10">
        <v>1407</v>
      </c>
      <c r="B94" t="s" s="10">
        <v>1408</v>
      </c>
      <c r="C94" s="11">
        <v>1.03692500038626</v>
      </c>
      <c r="D94" s="11">
        <v>0.844850798678547</v>
      </c>
      <c r="E94" s="11">
        <v>0.89458114442218</v>
      </c>
      <c r="F94" s="11">
        <v>0.261663336061855</v>
      </c>
      <c r="G94" s="11">
        <v>0.62415071591702</v>
      </c>
      <c r="H94" s="11">
        <v>0.370100796327965</v>
      </c>
      <c r="I94" s="11">
        <v>0.50727779968091</v>
      </c>
      <c r="J94" s="11">
        <v>0.480330863530186</v>
      </c>
      <c r="K94" s="11">
        <v>0.838061007240294</v>
      </c>
      <c r="L94" s="11">
        <v>0.448659704855549</v>
      </c>
      <c r="M94" s="11">
        <v>0.174892249014794</v>
      </c>
      <c r="N94" s="11">
        <v>0.105887222789319</v>
      </c>
      <c r="O94" s="11">
        <v>-0.151606615494522</v>
      </c>
      <c r="P94" s="11">
        <v>-0.147245113952626</v>
      </c>
      <c r="Q94" s="11">
        <v>-0.285549398892589</v>
      </c>
      <c r="R94" s="11">
        <v>-0.0383650284471699</v>
      </c>
    </row>
    <row r="95" ht="15" customHeight="1">
      <c r="A95" t="s" s="10">
        <v>1409</v>
      </c>
      <c r="B95" t="s" s="10">
        <v>1410</v>
      </c>
      <c r="C95" s="11">
        <v>0.842998095911025</v>
      </c>
      <c r="D95" s="11">
        <v>0.781203162061051</v>
      </c>
      <c r="E95" s="11">
        <v>0.457809273417322</v>
      </c>
      <c r="F95" s="11">
        <v>-0.07299610909439461</v>
      </c>
      <c r="G95" s="11">
        <v>0.336791317695043</v>
      </c>
      <c r="H95" s="11">
        <v>0.122821466159107</v>
      </c>
      <c r="I95" s="11">
        <v>0.399717509482601</v>
      </c>
      <c r="J95" s="11">
        <v>0.209273584346809</v>
      </c>
      <c r="K95" s="11">
        <v>0.580405353467193</v>
      </c>
      <c r="L95" s="11">
        <v>0.243807357380243</v>
      </c>
      <c r="M95" s="11">
        <v>-0.041124928824112</v>
      </c>
      <c r="N95" s="11">
        <v>-0.0237298178061214</v>
      </c>
      <c r="O95" s="11">
        <v>-0.359663762214647</v>
      </c>
      <c r="P95" s="11">
        <v>-0.327071997501231</v>
      </c>
      <c r="Q95" s="11">
        <v>-0.479020523148117</v>
      </c>
      <c r="R95" s="11">
        <v>-0.0559443622291901</v>
      </c>
    </row>
    <row r="96" ht="15" customHeight="1">
      <c r="A96" t="s" s="10">
        <v>1411</v>
      </c>
      <c r="B96" t="s" s="10">
        <v>1412</v>
      </c>
      <c r="C96" s="11">
        <v>0.839981221258881</v>
      </c>
      <c r="D96" s="11">
        <v>0.7781055322392</v>
      </c>
      <c r="E96" s="11">
        <v>0.455940712921881</v>
      </c>
      <c r="F96" s="11">
        <v>-0.0748256418325975</v>
      </c>
      <c r="G96" s="11">
        <v>0.334973190044154</v>
      </c>
      <c r="H96" s="11">
        <v>0.121134986882484</v>
      </c>
      <c r="I96" s="11">
        <v>0.398101956584864</v>
      </c>
      <c r="J96" s="11">
        <v>0.207755284497276</v>
      </c>
      <c r="K96" s="11">
        <v>0.578752767417184</v>
      </c>
      <c r="L96" s="11">
        <v>0.242328865626753</v>
      </c>
      <c r="M96" s="11">
        <v>-0.0424673965214733</v>
      </c>
      <c r="N96" s="11">
        <v>-0.0250288482963224</v>
      </c>
      <c r="O96" s="11">
        <v>-0.360887857772246</v>
      </c>
      <c r="P96" s="11">
        <v>-0.328340075356045</v>
      </c>
      <c r="Q96" s="11">
        <v>-0.480250982678914</v>
      </c>
      <c r="R96" s="11">
        <v>-0.0580002002217084</v>
      </c>
    </row>
    <row r="97" ht="15" customHeight="1">
      <c r="A97" t="s" s="10">
        <v>1413</v>
      </c>
      <c r="B97" t="s" s="10">
        <v>1414</v>
      </c>
      <c r="C97" s="11">
        <v>0.918762457859316</v>
      </c>
      <c r="D97" s="11">
        <v>0.81084066621867</v>
      </c>
      <c r="E97" s="11">
        <v>0.409829206137018</v>
      </c>
      <c r="F97" s="11">
        <v>-0.0605989224825328</v>
      </c>
      <c r="G97" s="11">
        <v>0.333345375711077</v>
      </c>
      <c r="H97" s="11">
        <v>0.0949200032680487</v>
      </c>
      <c r="I97" s="11">
        <v>0.347260975521351</v>
      </c>
      <c r="J97" s="11">
        <v>0.204810595000992</v>
      </c>
      <c r="K97" s="11">
        <v>0.534404789082538</v>
      </c>
      <c r="L97" s="11">
        <v>0.224489123887356</v>
      </c>
      <c r="M97" s="11">
        <v>-0.0168024797151384</v>
      </c>
      <c r="N97" s="11">
        <v>-0.0107091031029879</v>
      </c>
      <c r="O97" s="11">
        <v>-0.325744122388397</v>
      </c>
      <c r="P97" s="11">
        <v>-0.249216007608445</v>
      </c>
      <c r="Q97" s="11">
        <v>-0.439226747544757</v>
      </c>
      <c r="R97" s="11">
        <v>-0.0757144265752948</v>
      </c>
    </row>
    <row r="98" ht="15" customHeight="1">
      <c r="A98" t="s" s="10">
        <v>1415</v>
      </c>
      <c r="B98" t="s" s="10">
        <v>1416</v>
      </c>
      <c r="C98" s="11">
        <v>0.822652202467628</v>
      </c>
      <c r="D98" s="11">
        <v>0.946879550172399</v>
      </c>
      <c r="E98" s="11">
        <v>0.680062736950279</v>
      </c>
      <c r="F98" s="11">
        <v>0.109290630290605</v>
      </c>
      <c r="G98" s="11">
        <v>0.578594254485216</v>
      </c>
      <c r="H98" s="11">
        <v>0.349667663293357</v>
      </c>
      <c r="I98" s="11">
        <v>0.622698702855715</v>
      </c>
      <c r="J98" s="11">
        <v>0.380409648720802</v>
      </c>
      <c r="K98" s="11">
        <v>0.765738802373983</v>
      </c>
      <c r="L98" s="11">
        <v>0.393497377093121</v>
      </c>
      <c r="M98" s="11">
        <v>0.162733049834206</v>
      </c>
      <c r="N98" s="11">
        <v>0.211343307049816</v>
      </c>
      <c r="O98" s="11">
        <v>-0.09729676768754029</v>
      </c>
      <c r="P98" s="11">
        <v>-0.132658991620508</v>
      </c>
      <c r="Q98" s="11">
        <v>-0.266321054797375</v>
      </c>
      <c r="R98" s="11">
        <v>0.201970546028586</v>
      </c>
    </row>
    <row r="99" ht="15" customHeight="1">
      <c r="A99" t="s" s="10">
        <v>1417</v>
      </c>
      <c r="B99" t="s" s="10">
        <v>1418</v>
      </c>
      <c r="C99" s="11">
        <v>0.894098274742922</v>
      </c>
      <c r="D99" s="11">
        <v>0.881188600350283</v>
      </c>
      <c r="E99" s="11">
        <v>0.539918765420913</v>
      </c>
      <c r="F99" s="11">
        <v>-0.045471061870261</v>
      </c>
      <c r="G99" s="11">
        <v>0.382931535875679</v>
      </c>
      <c r="H99" s="11">
        <v>0.199960350198885</v>
      </c>
      <c r="I99" s="11">
        <v>0.411423319003888</v>
      </c>
      <c r="J99" s="11">
        <v>0.206318616870151</v>
      </c>
      <c r="K99" s="11">
        <v>0.594469390073979</v>
      </c>
      <c r="L99" s="11">
        <v>0.31140092005839</v>
      </c>
      <c r="M99" s="11">
        <v>-0.0278517494076932</v>
      </c>
      <c r="N99" s="11">
        <v>0.008950523258230829</v>
      </c>
      <c r="O99" s="11">
        <v>-0.32705781856318</v>
      </c>
      <c r="P99" s="11">
        <v>-0.32867472612735</v>
      </c>
      <c r="Q99" s="11">
        <v>-0.580115813207166</v>
      </c>
      <c r="R99" s="11">
        <v>-0.260926047338801</v>
      </c>
    </row>
    <row r="100" ht="15" customHeight="1">
      <c r="A100" t="s" s="10">
        <v>1419</v>
      </c>
      <c r="B100" t="s" s="10">
        <v>1420</v>
      </c>
      <c r="C100" s="11">
        <v>0.818128164019126</v>
      </c>
      <c r="D100" s="11">
        <v>0.755266969265839</v>
      </c>
      <c r="E100" s="11">
        <v>0.413753838230251</v>
      </c>
      <c r="F100" s="11">
        <v>-0.10807373410159</v>
      </c>
      <c r="G100" s="11">
        <v>0.300849777071232</v>
      </c>
      <c r="H100" s="11">
        <v>0.0898394071266078</v>
      </c>
      <c r="I100" s="11">
        <v>0.358016510284159</v>
      </c>
      <c r="J100" s="11">
        <v>0.168081523561159</v>
      </c>
      <c r="K100" s="11">
        <v>0.515006238701778</v>
      </c>
      <c r="L100" s="11">
        <v>0.204410125139712</v>
      </c>
      <c r="M100" s="11">
        <v>-0.059581770650703</v>
      </c>
      <c r="N100" s="11">
        <v>-0.0440667928640425</v>
      </c>
      <c r="O100" s="11">
        <v>-0.378156201803943</v>
      </c>
      <c r="P100" s="11">
        <v>-0.341155312388536</v>
      </c>
      <c r="Q100" s="11">
        <v>-0.487631646098664</v>
      </c>
      <c r="R100" s="11">
        <v>-0.0322601627192498</v>
      </c>
    </row>
    <row r="101" ht="15" customHeight="1">
      <c r="A101" t="s" s="10">
        <v>1421</v>
      </c>
      <c r="B101" t="s" s="10">
        <v>1422</v>
      </c>
      <c r="C101" s="11">
        <v>0.816592811493618</v>
      </c>
      <c r="D101" s="11">
        <v>0.75347170052729</v>
      </c>
      <c r="E101" s="11">
        <v>0.412563934530306</v>
      </c>
      <c r="F101" s="11">
        <v>-0.109290600681122</v>
      </c>
      <c r="G101" s="11">
        <v>0.299734776085584</v>
      </c>
      <c r="H101" s="11">
        <v>0.0887059155665037</v>
      </c>
      <c r="I101" s="11">
        <v>0.356916017461925</v>
      </c>
      <c r="J101" s="11">
        <v>0.167315335048096</v>
      </c>
      <c r="K101" s="11">
        <v>0.514161465663308</v>
      </c>
      <c r="L101" s="11">
        <v>0.203631496398133</v>
      </c>
      <c r="M101" s="11">
        <v>-0.060236771090072</v>
      </c>
      <c r="N101" s="11">
        <v>-0.0454774362761288</v>
      </c>
      <c r="O101" s="11">
        <v>-0.379507365134448</v>
      </c>
      <c r="P101" s="11">
        <v>-0.342412203775886</v>
      </c>
      <c r="Q101" s="11">
        <v>-0.488769899444925</v>
      </c>
      <c r="R101" s="11">
        <v>-0.0468652291556857</v>
      </c>
    </row>
    <row r="102" ht="15" customHeight="1">
      <c r="A102" t="s" s="10">
        <v>1423</v>
      </c>
      <c r="B102" t="s" s="10">
        <v>1424</v>
      </c>
      <c r="C102" s="11">
        <v>0.810787260736466</v>
      </c>
      <c r="D102" s="11">
        <v>0.843409916107526</v>
      </c>
      <c r="E102" s="11">
        <v>0.449329037931914</v>
      </c>
      <c r="F102" s="11">
        <v>0.141521758316611</v>
      </c>
      <c r="G102" s="11">
        <v>0.333653836370565</v>
      </c>
      <c r="H102" s="11">
        <v>0.14235002940035</v>
      </c>
      <c r="I102" s="11">
        <v>0.366997239109341</v>
      </c>
      <c r="J102" s="11">
        <v>0.184631161674867</v>
      </c>
      <c r="K102" s="11">
        <v>0.483803601529356</v>
      </c>
      <c r="L102" s="11">
        <v>0.351417183587953</v>
      </c>
      <c r="M102" s="11">
        <v>-0.0489850894382658</v>
      </c>
      <c r="N102" s="11">
        <v>0.0117613168971032</v>
      </c>
      <c r="O102" s="11">
        <v>-0.270741811432713</v>
      </c>
      <c r="P102" s="11">
        <v>-0.223289516232876</v>
      </c>
      <c r="Q102" s="11">
        <v>-0.484329665107433</v>
      </c>
      <c r="R102" s="11">
        <v>-0.020789713946126</v>
      </c>
    </row>
    <row r="103" ht="15" customHeight="1">
      <c r="A103" t="s" s="10">
        <v>1425</v>
      </c>
      <c r="B103" t="s" s="10">
        <v>1426</v>
      </c>
      <c r="C103" s="11">
        <v>1.18532273333479</v>
      </c>
      <c r="D103" s="11">
        <v>1.11269243521362</v>
      </c>
      <c r="E103" s="11">
        <v>0.821513168269196</v>
      </c>
      <c r="F103" s="11">
        <v>0.208961649152909</v>
      </c>
      <c r="G103" s="11">
        <v>0.681125896939658</v>
      </c>
      <c r="H103" s="11">
        <v>0.438668607295398</v>
      </c>
      <c r="I103" s="11">
        <v>0.762440717400703</v>
      </c>
      <c r="J103" s="11">
        <v>0.615867684659727</v>
      </c>
      <c r="K103" s="11">
        <v>0.816874297159495</v>
      </c>
      <c r="L103" s="11">
        <v>0.525643399790538</v>
      </c>
      <c r="M103" s="11">
        <v>0.468066391645748</v>
      </c>
      <c r="N103" s="11">
        <v>0.433162869603279</v>
      </c>
      <c r="O103" s="11">
        <v>0.153813356530984</v>
      </c>
      <c r="P103" s="11">
        <v>0.156586510722609</v>
      </c>
      <c r="Q103" s="11">
        <v>-0.109972784922047</v>
      </c>
      <c r="R103" s="11">
        <v>0.370184173354029</v>
      </c>
    </row>
    <row r="104" ht="15" customHeight="1">
      <c r="A104" t="s" s="10">
        <v>1427</v>
      </c>
      <c r="B104" t="s" s="10">
        <v>1428</v>
      </c>
      <c r="C104" s="11">
        <v>0.786205046950983</v>
      </c>
      <c r="D104" s="11">
        <v>0.9401264713488841</v>
      </c>
      <c r="E104" s="11">
        <v>0.641280150049847</v>
      </c>
      <c r="F104" s="11">
        <v>0.0985402934634851</v>
      </c>
      <c r="G104" s="11">
        <v>0.469263644103945</v>
      </c>
      <c r="H104" s="11">
        <v>0.341118379003622</v>
      </c>
      <c r="I104" s="11">
        <v>0.60261349342813</v>
      </c>
      <c r="J104" s="11">
        <v>0.573572535658505</v>
      </c>
      <c r="K104" s="11">
        <v>1.05938437826477</v>
      </c>
      <c r="L104" s="11">
        <v>0.774153587558119</v>
      </c>
      <c r="M104" s="11">
        <v>0.224089313778941</v>
      </c>
      <c r="N104" s="11">
        <v>0.149811999225184</v>
      </c>
      <c r="O104" s="11">
        <v>-0.296890300614573</v>
      </c>
      <c r="P104" s="11">
        <v>-0.297949933032397</v>
      </c>
      <c r="Q104" s="11">
        <v>-0.562617920408544</v>
      </c>
      <c r="R104" s="11">
        <v>-0.163765381187508</v>
      </c>
    </row>
    <row r="105" ht="15" customHeight="1">
      <c r="A105" t="s" s="10">
        <v>1429</v>
      </c>
      <c r="B105" t="s" s="10">
        <v>1430</v>
      </c>
      <c r="C105" s="11">
        <v>0.803513562140411</v>
      </c>
      <c r="D105" s="11">
        <v>0.789273016358783</v>
      </c>
      <c r="E105" s="11">
        <v>0.399909269027476</v>
      </c>
      <c r="F105" s="11">
        <v>-0.127706290268764</v>
      </c>
      <c r="G105" s="11">
        <v>0.24907254836119</v>
      </c>
      <c r="H105" s="11">
        <v>-0.0136168583246928</v>
      </c>
      <c r="I105" s="11">
        <v>0.357950400034424</v>
      </c>
      <c r="J105" s="11">
        <v>0.171299459743771</v>
      </c>
      <c r="K105" s="11">
        <v>0.5121184005059251</v>
      </c>
      <c r="L105" s="11">
        <v>0.319185222858752</v>
      </c>
      <c r="M105" s="11">
        <v>0.0374545383474392</v>
      </c>
      <c r="N105" s="11">
        <v>0.169582341074308</v>
      </c>
      <c r="O105" s="11">
        <v>-0.09718037990814089</v>
      </c>
      <c r="P105" s="11">
        <v>-0.149396550288412</v>
      </c>
      <c r="Q105" s="11">
        <v>-0.320248691295826</v>
      </c>
      <c r="R105" s="11">
        <v>0.253199210277163</v>
      </c>
    </row>
    <row r="106" ht="15" customHeight="1">
      <c r="A106" t="s" s="10">
        <v>1431</v>
      </c>
      <c r="B106" t="s" s="10">
        <v>1432</v>
      </c>
      <c r="C106" s="11">
        <v>0.946104979845373</v>
      </c>
      <c r="D106" s="11">
        <v>0.977611397255235</v>
      </c>
      <c r="E106" s="11">
        <v>0.6452742854380989</v>
      </c>
      <c r="F106" s="11">
        <v>-0.00372590935871148</v>
      </c>
      <c r="G106" s="11">
        <v>0.466341826929819</v>
      </c>
      <c r="H106" s="11">
        <v>0.365253954897674</v>
      </c>
      <c r="I106" s="11">
        <v>0.582254174390454</v>
      </c>
      <c r="J106" s="11">
        <v>0.438532442145022</v>
      </c>
      <c r="K106" s="11">
        <v>0.8616389660149461</v>
      </c>
      <c r="L106" s="11">
        <v>0.605709690459846</v>
      </c>
      <c r="M106" s="11">
        <v>0.0880381736560337</v>
      </c>
      <c r="N106" s="11">
        <v>0.142356869196273</v>
      </c>
      <c r="O106" s="11">
        <v>-0.280029475852594</v>
      </c>
      <c r="P106" s="11">
        <v>-0.16748862157904</v>
      </c>
      <c r="Q106" s="11">
        <v>-0.39023094926181</v>
      </c>
      <c r="R106" s="11">
        <v>-0.0446735931349283</v>
      </c>
    </row>
    <row r="107" ht="15" customHeight="1">
      <c r="A107" t="s" s="10">
        <v>1433</v>
      </c>
      <c r="B107" t="s" s="10">
        <v>1434</v>
      </c>
      <c r="C107" s="11">
        <v>0.805542783556827</v>
      </c>
      <c r="D107" s="11">
        <v>0.652865856281468</v>
      </c>
      <c r="E107" s="11">
        <v>0.248788591558442</v>
      </c>
      <c r="F107" s="11">
        <v>-0.181927043063259</v>
      </c>
      <c r="G107" s="11">
        <v>0.06378400911090561</v>
      </c>
      <c r="H107" s="11">
        <v>-0.130484967046345</v>
      </c>
      <c r="I107" s="11">
        <v>0.06269274974595319</v>
      </c>
      <c r="J107" s="11">
        <v>0.0133796757708492</v>
      </c>
      <c r="K107" s="11">
        <v>0.412324276515455</v>
      </c>
      <c r="L107" s="11">
        <v>0.191274092316594</v>
      </c>
      <c r="M107" s="11">
        <v>-0.193115736680595</v>
      </c>
      <c r="N107" s="11">
        <v>-0.299821694799519</v>
      </c>
      <c r="O107" s="11">
        <v>-0.508347967488379</v>
      </c>
      <c r="P107" s="11">
        <v>-0.533825609704016</v>
      </c>
      <c r="Q107" s="11">
        <v>-0.819136565935077</v>
      </c>
      <c r="R107" s="11">
        <v>-0.392666093159887</v>
      </c>
    </row>
    <row r="108" ht="15" customHeight="1">
      <c r="A108" t="s" s="10">
        <v>1435</v>
      </c>
      <c r="B108" t="s" s="10">
        <v>1436</v>
      </c>
      <c r="C108" s="11">
        <v>0.8467249206891621</v>
      </c>
      <c r="D108" s="11">
        <v>0.809896805526495</v>
      </c>
      <c r="E108" s="11">
        <v>0.591018911452407</v>
      </c>
      <c r="F108" s="11">
        <v>-0.0210932819884663</v>
      </c>
      <c r="G108" s="11">
        <v>0.409518582998423</v>
      </c>
      <c r="H108" s="11">
        <v>0.221570899222998</v>
      </c>
      <c r="I108" s="11">
        <v>0.515078157101709</v>
      </c>
      <c r="J108" s="11">
        <v>0.328982749579597</v>
      </c>
      <c r="K108" s="11">
        <v>0.710594981217326</v>
      </c>
      <c r="L108" s="11">
        <v>0.368628342430362</v>
      </c>
      <c r="M108" s="11">
        <v>0.112242379110628</v>
      </c>
      <c r="N108" s="11">
        <v>0.184391348269807</v>
      </c>
      <c r="O108" s="11">
        <v>-0.139724965691732</v>
      </c>
      <c r="P108" s="11">
        <v>-0.08520018019173919</v>
      </c>
      <c r="Q108" s="11">
        <v>-0.282636229750343</v>
      </c>
      <c r="R108" s="11">
        <v>0.220666454240187</v>
      </c>
    </row>
    <row r="109" ht="15" customHeight="1">
      <c r="A109" t="s" s="10">
        <v>1437</v>
      </c>
      <c r="B109" t="s" s="10">
        <v>1438</v>
      </c>
      <c r="C109" s="11">
        <v>0.799571162465704</v>
      </c>
      <c r="D109" s="11">
        <v>0.96045037935797</v>
      </c>
      <c r="E109" s="11">
        <v>0.79349391962196</v>
      </c>
      <c r="F109" s="11">
        <v>0.187280849408222</v>
      </c>
      <c r="G109" s="11">
        <v>0.616101149324104</v>
      </c>
      <c r="H109" s="11">
        <v>0.559098555628238</v>
      </c>
      <c r="I109" s="11">
        <v>0.81058724408491</v>
      </c>
      <c r="J109" s="11">
        <v>0.8163164878813201</v>
      </c>
      <c r="K109" s="11">
        <v>1.37627189440099</v>
      </c>
      <c r="L109" s="11">
        <v>1.04119349676404</v>
      </c>
      <c r="M109" s="11">
        <v>0.492085460619829</v>
      </c>
      <c r="N109" s="11">
        <v>0.394561801334481</v>
      </c>
      <c r="O109" s="11">
        <v>-0.135380364873263</v>
      </c>
      <c r="P109" s="11">
        <v>-0.138473189833831</v>
      </c>
      <c r="Q109" s="11">
        <v>-0.411368519650017</v>
      </c>
      <c r="R109" s="11">
        <v>0.0456712804314055</v>
      </c>
    </row>
    <row r="110" ht="15" customHeight="1">
      <c r="A110" t="s" s="10">
        <v>1439</v>
      </c>
      <c r="B110" t="s" s="10">
        <v>1440</v>
      </c>
      <c r="C110" s="11">
        <v>0.715483114316302</v>
      </c>
      <c r="D110" s="11">
        <v>0.647734463182024</v>
      </c>
      <c r="E110" s="11">
        <v>0.630423674515815</v>
      </c>
      <c r="F110" s="11">
        <v>0.00642261172291898</v>
      </c>
      <c r="G110" s="11">
        <v>0.431315807127557</v>
      </c>
      <c r="H110" s="11">
        <v>0.24799404676459</v>
      </c>
      <c r="I110" s="11">
        <v>0.541641780724466</v>
      </c>
      <c r="J110" s="11">
        <v>0.410020419650013</v>
      </c>
      <c r="K110" s="11">
        <v>0.761349930930541</v>
      </c>
      <c r="L110" s="11">
        <v>0.650941220067636</v>
      </c>
      <c r="M110" s="11">
        <v>0.398180811947702</v>
      </c>
      <c r="N110" s="11">
        <v>0.380848735198843</v>
      </c>
      <c r="O110" s="11">
        <v>0.0193716308615311</v>
      </c>
      <c r="P110" s="11">
        <v>0.0483933969740736</v>
      </c>
      <c r="Q110" s="11">
        <v>-0.148422063923044</v>
      </c>
      <c r="R110" s="11">
        <v>0.354822659768959</v>
      </c>
    </row>
    <row r="111" ht="15" customHeight="1">
      <c r="A111" t="s" s="10">
        <v>1441</v>
      </c>
      <c r="B111" t="s" s="10">
        <v>1442</v>
      </c>
      <c r="C111" s="11">
        <v>0.843438418566161</v>
      </c>
      <c r="D111" s="11">
        <v>0.788727688550612</v>
      </c>
      <c r="E111" s="11">
        <v>0.438150530224607</v>
      </c>
      <c r="F111" s="11">
        <v>-0.0884184352348926</v>
      </c>
      <c r="G111" s="11">
        <v>0.312055141105556</v>
      </c>
      <c r="H111" s="11">
        <v>0.107973344776775</v>
      </c>
      <c r="I111" s="11">
        <v>0.333536833363676</v>
      </c>
      <c r="J111" s="11">
        <v>0.146522304144782</v>
      </c>
      <c r="K111" s="11">
        <v>0.50822382092385</v>
      </c>
      <c r="L111" s="11">
        <v>0.211770100378078</v>
      </c>
      <c r="M111" s="11">
        <v>-0.035953192037262</v>
      </c>
      <c r="N111" s="11">
        <v>0.0482606347941048</v>
      </c>
      <c r="O111" s="11">
        <v>-0.25319210945914</v>
      </c>
      <c r="P111" s="11">
        <v>-0.183513909571608</v>
      </c>
      <c r="Q111" s="11">
        <v>-0.350926355555823</v>
      </c>
      <c r="R111" s="11">
        <v>0.153796735889829</v>
      </c>
    </row>
    <row r="112" ht="15" customHeight="1">
      <c r="A112" t="s" s="10">
        <v>1443</v>
      </c>
      <c r="B112" t="s" s="10">
        <v>1444</v>
      </c>
      <c r="C112" s="11">
        <v>0.798199640535834</v>
      </c>
      <c r="D112" s="11">
        <v>0.894325829160089</v>
      </c>
      <c r="E112" s="11">
        <v>0.599831915189731</v>
      </c>
      <c r="F112" s="11">
        <v>0.0865249468440225</v>
      </c>
      <c r="G112" s="11">
        <v>0.587124049332567</v>
      </c>
      <c r="H112" s="11">
        <v>0.372903813863068</v>
      </c>
      <c r="I112" s="11">
        <v>0.616926268056572</v>
      </c>
      <c r="J112" s="11">
        <v>0.404841123798779</v>
      </c>
      <c r="K112" s="11">
        <v>0.813097064548072</v>
      </c>
      <c r="L112" s="11">
        <v>0.5543455809917009</v>
      </c>
      <c r="M112" s="11">
        <v>0.251800314064098</v>
      </c>
      <c r="N112" s="11">
        <v>0.168710523642902</v>
      </c>
      <c r="O112" s="11">
        <v>-0.237938792203764</v>
      </c>
      <c r="P112" s="11">
        <v>-0.266642798673914</v>
      </c>
      <c r="Q112" s="11">
        <v>-0.566316473663447</v>
      </c>
      <c r="R112" s="11">
        <v>-0.159530545340429</v>
      </c>
    </row>
    <row r="113" ht="15" customHeight="1">
      <c r="A113" t="s" s="10">
        <v>1445</v>
      </c>
      <c r="B113" t="s" s="10">
        <v>1446</v>
      </c>
      <c r="C113" s="11">
        <v>0.970692937810574</v>
      </c>
      <c r="D113" s="11">
        <v>1.00615342212205</v>
      </c>
      <c r="E113" s="11">
        <v>0.793026242795705</v>
      </c>
      <c r="F113" s="11">
        <v>0.303055052706404</v>
      </c>
      <c r="G113" s="11">
        <v>0.735943653786211</v>
      </c>
      <c r="H113" s="11">
        <v>0.372559342997903</v>
      </c>
      <c r="I113" s="11">
        <v>0.525877233796103</v>
      </c>
      <c r="J113" s="11">
        <v>0.27814945642974</v>
      </c>
      <c r="K113" s="11">
        <v>0.673172888757451</v>
      </c>
      <c r="L113" s="11">
        <v>0.458741608553754</v>
      </c>
      <c r="M113" s="11">
        <v>0.0335577851065281</v>
      </c>
      <c r="N113" s="11">
        <v>0.0143166611220452</v>
      </c>
      <c r="O113" s="11">
        <v>-0.374639655673578</v>
      </c>
      <c r="P113" s="11">
        <v>-0.320508144815883</v>
      </c>
      <c r="Q113" s="11">
        <v>-0.631501928472334</v>
      </c>
      <c r="R113" s="11">
        <v>-0.527203026351608</v>
      </c>
    </row>
    <row r="114" ht="15" customHeight="1">
      <c r="A114" t="s" s="10">
        <v>1447</v>
      </c>
      <c r="B114" t="s" s="10">
        <v>1448</v>
      </c>
      <c r="C114" s="11">
        <v>0.839408315967489</v>
      </c>
      <c r="D114" s="11">
        <v>0.903355821341071</v>
      </c>
      <c r="E114" s="11">
        <v>0.7126215334992601</v>
      </c>
      <c r="F114" s="11">
        <v>0.0799346714168508</v>
      </c>
      <c r="G114" s="11">
        <v>0.54160497321221</v>
      </c>
      <c r="H114" s="11">
        <v>0.408358103580002</v>
      </c>
      <c r="I114" s="11">
        <v>0.670288915432957</v>
      </c>
      <c r="J114" s="11">
        <v>0.54124840275348</v>
      </c>
      <c r="K114" s="11">
        <v>0.90420157716309</v>
      </c>
      <c r="L114" s="11">
        <v>0.620280966732541</v>
      </c>
      <c r="M114" s="11">
        <v>0.118799193767606</v>
      </c>
      <c r="N114" s="11">
        <v>0.147414643789771</v>
      </c>
      <c r="O114" s="11">
        <v>-0.248915844800205</v>
      </c>
      <c r="P114" s="11">
        <v>-0.18726576245954</v>
      </c>
      <c r="Q114" s="11">
        <v>-0.406746016896897</v>
      </c>
      <c r="R114" s="11">
        <v>-0.0375869778850618</v>
      </c>
    </row>
    <row r="115" ht="15" customHeight="1">
      <c r="A115" t="s" s="10">
        <v>1449</v>
      </c>
      <c r="B115" t="s" s="10">
        <v>1450</v>
      </c>
      <c r="C115" s="11">
        <v>0.996322604083451</v>
      </c>
      <c r="D115" s="11">
        <v>0.958268131270303</v>
      </c>
      <c r="E115" s="11">
        <v>0.581866106306909</v>
      </c>
      <c r="F115" s="11">
        <v>0.105147881252517</v>
      </c>
      <c r="G115" s="11">
        <v>0.52543168614909</v>
      </c>
      <c r="H115" s="11">
        <v>0.25481567032761</v>
      </c>
      <c r="I115" s="11">
        <v>0.466990607941546</v>
      </c>
      <c r="J115" s="11">
        <v>0.404846478931898</v>
      </c>
      <c r="K115" s="11">
        <v>0.674804736864842</v>
      </c>
      <c r="L115" s="11">
        <v>0.374168149797854</v>
      </c>
      <c r="M115" s="11">
        <v>0.28037399918428</v>
      </c>
      <c r="N115" s="11">
        <v>0.166134126215087</v>
      </c>
      <c r="O115" s="11">
        <v>-0.273726731423447</v>
      </c>
      <c r="P115" s="11">
        <v>-0.185257205229544</v>
      </c>
      <c r="Q115" s="11">
        <v>-0.481880156085186</v>
      </c>
      <c r="R115" s="11">
        <v>-0.0737107205457022</v>
      </c>
    </row>
    <row r="116" ht="15" customHeight="1">
      <c r="A116" t="s" s="10">
        <v>1451</v>
      </c>
      <c r="B116" t="s" s="10">
        <v>1452</v>
      </c>
      <c r="C116" s="11">
        <v>0.779597447008101</v>
      </c>
      <c r="D116" s="11">
        <v>0.731226367365219</v>
      </c>
      <c r="E116" s="11">
        <v>0.479805423538505</v>
      </c>
      <c r="F116" s="11">
        <v>-0.0697723452455286</v>
      </c>
      <c r="G116" s="11">
        <v>0.350941099347856</v>
      </c>
      <c r="H116" s="11">
        <v>0.134619955781514</v>
      </c>
      <c r="I116" s="11">
        <v>0.360972308886533</v>
      </c>
      <c r="J116" s="11">
        <v>0.197754978265437</v>
      </c>
      <c r="K116" s="11">
        <v>0.634518380172948</v>
      </c>
      <c r="L116" s="11">
        <v>0.38160460153563</v>
      </c>
      <c r="M116" s="11">
        <v>-0.00500968419821874</v>
      </c>
      <c r="N116" s="11">
        <v>0.0670354991650788</v>
      </c>
      <c r="O116" s="11">
        <v>-0.262351146121335</v>
      </c>
      <c r="P116" s="11">
        <v>-0.220292910264996</v>
      </c>
      <c r="Q116" s="11">
        <v>-0.429157980932638</v>
      </c>
      <c r="R116" s="11">
        <v>0.0177167685382832</v>
      </c>
    </row>
    <row r="117" ht="15" customHeight="1">
      <c r="A117" t="s" s="10">
        <v>1453</v>
      </c>
      <c r="B117" t="s" s="10">
        <v>1454</v>
      </c>
      <c r="C117" s="11">
        <v>0.762269929911494</v>
      </c>
      <c r="D117" s="11">
        <v>0.571270849878692</v>
      </c>
      <c r="E117" s="11">
        <v>0.400790207668159</v>
      </c>
      <c r="F117" s="11">
        <v>-0.221741952155505</v>
      </c>
      <c r="G117" s="11">
        <v>0.228686688319364</v>
      </c>
      <c r="H117" s="11">
        <v>0.0606084419311493</v>
      </c>
      <c r="I117" s="11">
        <v>0.319787579488302</v>
      </c>
      <c r="J117" s="11">
        <v>0.152876684931976</v>
      </c>
      <c r="K117" s="11">
        <v>0.460165750773047</v>
      </c>
      <c r="L117" s="11">
        <v>0.192722509160325</v>
      </c>
      <c r="M117" s="11">
        <v>-0.156129807070488</v>
      </c>
      <c r="N117" s="11">
        <v>-0.08295820667689351</v>
      </c>
      <c r="O117" s="11">
        <v>-0.391955967471679</v>
      </c>
      <c r="P117" s="11">
        <v>-0.347339625305205</v>
      </c>
      <c r="Q117" s="11">
        <v>-0.515965894174241</v>
      </c>
      <c r="R117" s="11">
        <v>-0.137854898585878</v>
      </c>
    </row>
    <row r="118" ht="15" customHeight="1">
      <c r="A118" t="s" s="10">
        <v>1455</v>
      </c>
      <c r="B118" t="s" s="10">
        <v>1456</v>
      </c>
      <c r="C118" s="11">
        <v>0.728965792269589</v>
      </c>
      <c r="D118" s="11">
        <v>0.74247413489384</v>
      </c>
      <c r="E118" s="11">
        <v>0.420408304623851</v>
      </c>
      <c r="F118" s="11">
        <v>-0.101993326107801</v>
      </c>
      <c r="G118" s="11">
        <v>0.254917199370221</v>
      </c>
      <c r="H118" s="11">
        <v>0.038270352250715</v>
      </c>
      <c r="I118" s="11">
        <v>0.249845078752811</v>
      </c>
      <c r="J118" s="11">
        <v>-0.0270640877609824</v>
      </c>
      <c r="K118" s="11">
        <v>0.358999753562991</v>
      </c>
      <c r="L118" s="11">
        <v>0.0661672517768019</v>
      </c>
      <c r="M118" s="11">
        <v>-0.197445806022246</v>
      </c>
      <c r="N118" s="11">
        <v>-0.09373086484209189</v>
      </c>
      <c r="O118" s="11">
        <v>-0.382651979810209</v>
      </c>
      <c r="P118" s="11">
        <v>-0.33116332012195</v>
      </c>
      <c r="Q118" s="11">
        <v>-0.475496595786053</v>
      </c>
      <c r="R118" s="11">
        <v>-0.0368842777406553</v>
      </c>
    </row>
    <row r="119" ht="15" customHeight="1">
      <c r="A119" t="s" s="10">
        <v>1457</v>
      </c>
      <c r="B119" t="s" s="10">
        <v>1458</v>
      </c>
      <c r="C119" s="11">
        <v>0.954181040087835</v>
      </c>
      <c r="D119" s="11">
        <v>0.886400057622135</v>
      </c>
      <c r="E119" s="11">
        <v>0.666762951378419</v>
      </c>
      <c r="F119" s="11">
        <v>0.0272486379553345</v>
      </c>
      <c r="G119" s="11">
        <v>0.436547142999343</v>
      </c>
      <c r="H119" s="11">
        <v>0.332730993263656</v>
      </c>
      <c r="I119" s="11">
        <v>0.51949137252672</v>
      </c>
      <c r="J119" s="11">
        <v>0.458336418640892</v>
      </c>
      <c r="K119" s="11">
        <v>0.725930678705656</v>
      </c>
      <c r="L119" s="11">
        <v>0.526788616067006</v>
      </c>
      <c r="M119" s="11">
        <v>0.17996910781101</v>
      </c>
      <c r="N119" s="11">
        <v>0.148934192273974</v>
      </c>
      <c r="O119" s="11">
        <v>-0.275714601251191</v>
      </c>
      <c r="P119" s="11">
        <v>-0.265933963950165</v>
      </c>
      <c r="Q119" s="11">
        <v>-0.532266075227885</v>
      </c>
      <c r="R119" s="11">
        <v>-0.154584803784253</v>
      </c>
    </row>
    <row r="120" ht="15" customHeight="1">
      <c r="A120" t="s" s="10">
        <v>1459</v>
      </c>
      <c r="B120" t="s" s="10">
        <v>1460</v>
      </c>
      <c r="C120" s="11">
        <v>0.7052451772092591</v>
      </c>
      <c r="D120" s="11">
        <v>0.671512839863309</v>
      </c>
      <c r="E120" s="11">
        <v>0.395716557833276</v>
      </c>
      <c r="F120" s="11">
        <v>-0.198947999677947</v>
      </c>
      <c r="G120" s="11">
        <v>0.244744265580699</v>
      </c>
      <c r="H120" s="11">
        <v>0.0443831866061194</v>
      </c>
      <c r="I120" s="11">
        <v>0.354439148913129</v>
      </c>
      <c r="J120" s="11">
        <v>0.237013528280902</v>
      </c>
      <c r="K120" s="11">
        <v>0.551050586818241</v>
      </c>
      <c r="L120" s="11">
        <v>0.183496469973125</v>
      </c>
      <c r="M120" s="11">
        <v>-0.139106961877109</v>
      </c>
      <c r="N120" s="11">
        <v>-0.230120872289135</v>
      </c>
      <c r="O120" s="11">
        <v>-0.518291484495218</v>
      </c>
      <c r="P120" s="11">
        <v>-0.5113533912452169</v>
      </c>
      <c r="Q120" s="11">
        <v>-0.709852212611785</v>
      </c>
      <c r="R120" s="11">
        <v>-0.45364116706244</v>
      </c>
    </row>
    <row r="121" ht="15" customHeight="1">
      <c r="A121" t="s" s="10">
        <v>1461</v>
      </c>
      <c r="B121" t="s" s="10">
        <v>1462</v>
      </c>
      <c r="C121" s="11">
        <v>0.773219391385405</v>
      </c>
      <c r="D121" s="11">
        <v>0.776306443986294</v>
      </c>
      <c r="E121" s="11">
        <v>0.536394516098865</v>
      </c>
      <c r="F121" s="11">
        <v>-0.106420475542919</v>
      </c>
      <c r="G121" s="11">
        <v>0.297710225405006</v>
      </c>
      <c r="H121" s="11">
        <v>0.165335512641115</v>
      </c>
      <c r="I121" s="11">
        <v>0.420410941326887</v>
      </c>
      <c r="J121" s="11">
        <v>0.249752625166567</v>
      </c>
      <c r="K121" s="11">
        <v>0.624149807949241</v>
      </c>
      <c r="L121" s="11">
        <v>0.385459913183685</v>
      </c>
      <c r="M121" s="11">
        <v>-0.0666324743538567</v>
      </c>
      <c r="N121" s="11">
        <v>-0.00272292407329884</v>
      </c>
      <c r="O121" s="11">
        <v>-0.34135941108115</v>
      </c>
      <c r="P121" s="11">
        <v>-0.291128836739733</v>
      </c>
      <c r="Q121" s="11">
        <v>-0.47695006574208</v>
      </c>
      <c r="R121" s="11">
        <v>-0.097279695673042</v>
      </c>
    </row>
    <row r="122" ht="15" customHeight="1">
      <c r="A122" t="s" s="10">
        <v>1463</v>
      </c>
      <c r="B122" t="s" s="10">
        <v>1464</v>
      </c>
      <c r="C122" s="11">
        <v>0.76972794131408</v>
      </c>
      <c r="D122" s="11">
        <v>0.802253217933508</v>
      </c>
      <c r="E122" s="11">
        <v>0.73428824657284</v>
      </c>
      <c r="F122" s="11">
        <v>0.101485663732184</v>
      </c>
      <c r="G122" s="11">
        <v>0.60336687840806</v>
      </c>
      <c r="H122" s="11">
        <v>0.431871730481548</v>
      </c>
      <c r="I122" s="11">
        <v>0.668686710586374</v>
      </c>
      <c r="J122" s="11">
        <v>0.507863193637522</v>
      </c>
      <c r="K122" s="11">
        <v>0.9474660178115381</v>
      </c>
      <c r="L122" s="11">
        <v>0.593749718024687</v>
      </c>
      <c r="M122" s="11">
        <v>0.159273215778605</v>
      </c>
      <c r="N122" s="11">
        <v>0.0894250032756163</v>
      </c>
      <c r="O122" s="11">
        <v>-0.331316953955267</v>
      </c>
      <c r="P122" s="11">
        <v>-0.305612091041547</v>
      </c>
      <c r="Q122" s="11">
        <v>-0.483750837057582</v>
      </c>
      <c r="R122" s="11">
        <v>-0.16823777398051</v>
      </c>
    </row>
    <row r="123" ht="15" customHeight="1">
      <c r="A123" t="s" s="10">
        <v>1465</v>
      </c>
      <c r="B123" t="s" s="10">
        <v>1466</v>
      </c>
      <c r="C123" s="11">
        <v>0.763285312600935</v>
      </c>
      <c r="D123" s="11">
        <v>0.8276215224894919</v>
      </c>
      <c r="E123" s="11">
        <v>0.5983305086458039</v>
      </c>
      <c r="F123" s="11">
        <v>-0.00445474610701114</v>
      </c>
      <c r="G123" s="11">
        <v>0.428126618908778</v>
      </c>
      <c r="H123" s="11">
        <v>0.223209420703399</v>
      </c>
      <c r="I123" s="11">
        <v>0.491406228127173</v>
      </c>
      <c r="J123" s="11">
        <v>0.336823152005608</v>
      </c>
      <c r="K123" s="11">
        <v>0.716948522538123</v>
      </c>
      <c r="L123" s="11">
        <v>0.419541061438538</v>
      </c>
      <c r="M123" s="11">
        <v>0.0205426219122654</v>
      </c>
      <c r="N123" s="11">
        <v>0.122758363984328</v>
      </c>
      <c r="O123" s="11">
        <v>-0.259692774673863</v>
      </c>
      <c r="P123" s="11">
        <v>-0.230877389899599</v>
      </c>
      <c r="Q123" s="11">
        <v>-0.38355479641496</v>
      </c>
      <c r="R123" s="11">
        <v>0.0283968841027176</v>
      </c>
    </row>
    <row r="124" ht="15" customHeight="1">
      <c r="A124" t="s" s="10">
        <v>1467</v>
      </c>
      <c r="B124" t="s" s="10">
        <v>1468</v>
      </c>
      <c r="C124" s="11">
        <v>0.752993650715305</v>
      </c>
      <c r="D124" s="11">
        <v>0.740803051305567</v>
      </c>
      <c r="E124" s="11">
        <v>0.635758214306773</v>
      </c>
      <c r="F124" s="11">
        <v>0.0148668947015373</v>
      </c>
      <c r="G124" s="11">
        <v>0.374299029555606</v>
      </c>
      <c r="H124" s="11">
        <v>0.237301541619856</v>
      </c>
      <c r="I124" s="11">
        <v>0.389094438967836</v>
      </c>
      <c r="J124" s="11">
        <v>0.266789905615578</v>
      </c>
      <c r="K124" s="11">
        <v>0.611941781486752</v>
      </c>
      <c r="L124" s="11">
        <v>0.353306075622309</v>
      </c>
      <c r="M124" s="11">
        <v>-0.010739767632387</v>
      </c>
      <c r="N124" s="11">
        <v>0.00397692923348028</v>
      </c>
      <c r="O124" s="11">
        <v>-0.408806914091745</v>
      </c>
      <c r="P124" s="11">
        <v>-0.333204394452714</v>
      </c>
      <c r="Q124" s="11">
        <v>-0.644722645039896</v>
      </c>
      <c r="R124" s="11">
        <v>-0.420620197821113</v>
      </c>
    </row>
    <row r="125" ht="15" customHeight="1">
      <c r="A125" t="s" s="10">
        <v>1469</v>
      </c>
      <c r="B125" t="s" s="10">
        <v>1470</v>
      </c>
      <c r="C125" s="11">
        <v>0.880743605791529</v>
      </c>
      <c r="D125" s="11">
        <v>1.02234248384841</v>
      </c>
      <c r="E125" s="11">
        <v>1.37267911719301</v>
      </c>
      <c r="F125" s="11">
        <v>0.989023286272674</v>
      </c>
      <c r="G125" s="11">
        <v>1.27608141250758</v>
      </c>
      <c r="H125" s="11">
        <v>0.808580048846103</v>
      </c>
      <c r="I125" s="11">
        <v>1.10929307938886</v>
      </c>
      <c r="J125" s="11">
        <v>1.07690997519603</v>
      </c>
      <c r="K125" s="11">
        <v>1.81699927553532</v>
      </c>
      <c r="L125" s="11">
        <v>1.41344967682742</v>
      </c>
      <c r="M125" s="11">
        <v>0.942863330853456</v>
      </c>
      <c r="N125" s="11">
        <v>0.779084487565339</v>
      </c>
      <c r="O125" s="11">
        <v>0.291316695935973</v>
      </c>
      <c r="P125" s="11">
        <v>0.247094828965874</v>
      </c>
      <c r="Q125" s="11">
        <v>-0.296465436871488</v>
      </c>
      <c r="R125" s="11">
        <v>-0.26802515780462</v>
      </c>
    </row>
    <row r="126" ht="15" customHeight="1">
      <c r="A126" t="s" s="10">
        <v>1471</v>
      </c>
      <c r="B126" t="s" s="10">
        <v>1472</v>
      </c>
      <c r="C126" s="11">
        <v>1.12358378698693</v>
      </c>
      <c r="D126" s="11">
        <v>1.32672832428798</v>
      </c>
      <c r="E126" s="11">
        <v>0.860229246908552</v>
      </c>
      <c r="F126" s="11">
        <v>0.172809171095849</v>
      </c>
      <c r="G126" s="11">
        <v>0.649930101543568</v>
      </c>
      <c r="H126" s="11">
        <v>0.597976005327998</v>
      </c>
      <c r="I126" s="11">
        <v>0.825977857068307</v>
      </c>
      <c r="J126" s="11">
        <v>0.659472806853187</v>
      </c>
      <c r="K126" s="11">
        <v>0.9128702126525901</v>
      </c>
      <c r="L126" s="11">
        <v>0.7529154430274611</v>
      </c>
      <c r="M126" s="11">
        <v>0.247713743113876</v>
      </c>
      <c r="N126" s="11">
        <v>0.177629654093448</v>
      </c>
      <c r="O126" s="11">
        <v>-0.207753584716089</v>
      </c>
      <c r="P126" s="11">
        <v>-0.155046437225608</v>
      </c>
      <c r="Q126" s="11">
        <v>-0.29761086836743</v>
      </c>
      <c r="R126" s="11">
        <v>0.0426138497770702</v>
      </c>
    </row>
    <row r="127" ht="15" customHeight="1">
      <c r="A127" t="s" s="10">
        <v>1473</v>
      </c>
      <c r="B127" t="s" s="10">
        <v>1474</v>
      </c>
      <c r="C127" s="11">
        <v>0.671161839710733</v>
      </c>
      <c r="D127" s="11">
        <v>0.610507181335247</v>
      </c>
      <c r="E127" s="11">
        <v>0.49812849804012</v>
      </c>
      <c r="F127" s="11">
        <v>-0.22399193429098</v>
      </c>
      <c r="G127" s="11">
        <v>0.261625868946972</v>
      </c>
      <c r="H127" s="11">
        <v>0.166769515574059</v>
      </c>
      <c r="I127" s="11">
        <v>0.410010055692533</v>
      </c>
      <c r="J127" s="11">
        <v>0.266978427295787</v>
      </c>
      <c r="K127" s="11">
        <v>0.682542475713539</v>
      </c>
      <c r="L127" s="11">
        <v>0.367547294471005</v>
      </c>
      <c r="M127" s="11">
        <v>0.0735240470773745</v>
      </c>
      <c r="N127" s="11">
        <v>0.07274245125674079</v>
      </c>
      <c r="O127" s="11">
        <v>-0.162471534038114</v>
      </c>
      <c r="P127" s="11">
        <v>-0.132697665828519</v>
      </c>
      <c r="Q127" s="11">
        <v>-0.35380780866523</v>
      </c>
      <c r="R127" s="11">
        <v>0.172093573726246</v>
      </c>
    </row>
    <row r="128" ht="15" customHeight="1">
      <c r="A128" t="s" s="10">
        <v>1475</v>
      </c>
      <c r="B128" t="s" s="10">
        <v>1476</v>
      </c>
      <c r="C128" s="11">
        <v>0.748165324286506</v>
      </c>
      <c r="D128" s="11">
        <v>0.725569797058213</v>
      </c>
      <c r="E128" s="11">
        <v>0.490836940298253</v>
      </c>
      <c r="F128" s="11">
        <v>-0.0991242534106626</v>
      </c>
      <c r="G128" s="11">
        <v>0.364451631969545</v>
      </c>
      <c r="H128" s="11">
        <v>0.2053029420163</v>
      </c>
      <c r="I128" s="11">
        <v>0.452865697551026</v>
      </c>
      <c r="J128" s="11">
        <v>0.280229618190878</v>
      </c>
      <c r="K128" s="11">
        <v>0.693349966752691</v>
      </c>
      <c r="L128" s="11">
        <v>0.473524890549033</v>
      </c>
      <c r="M128" s="11">
        <v>0.0374469578524384</v>
      </c>
      <c r="N128" s="11">
        <v>0.00846357635914349</v>
      </c>
      <c r="O128" s="11">
        <v>-0.291124115200316</v>
      </c>
      <c r="P128" s="11">
        <v>-0.230802410230772</v>
      </c>
      <c r="Q128" s="11">
        <v>-0.42959424220348</v>
      </c>
      <c r="R128" s="11">
        <v>-0.02135280098946</v>
      </c>
    </row>
    <row r="129" ht="15" customHeight="1">
      <c r="A129" t="s" s="10">
        <v>1477</v>
      </c>
      <c r="B129" t="s" s="10">
        <v>1478</v>
      </c>
      <c r="C129" s="11">
        <v>0.7747278293240299</v>
      </c>
      <c r="D129" s="11">
        <v>0.7208321258591019</v>
      </c>
      <c r="E129" s="11">
        <v>0.544748493974849</v>
      </c>
      <c r="F129" s="11">
        <v>0.0360238484314619</v>
      </c>
      <c r="G129" s="11">
        <v>0.416755667263503</v>
      </c>
      <c r="H129" s="11">
        <v>0.193436348482006</v>
      </c>
      <c r="I129" s="11">
        <v>0.509222908426517</v>
      </c>
      <c r="J129" s="11">
        <v>0.342747669735304</v>
      </c>
      <c r="K129" s="11">
        <v>0.72443270807677</v>
      </c>
      <c r="L129" s="11">
        <v>0.531652588481868</v>
      </c>
      <c r="M129" s="11">
        <v>0.194106398512669</v>
      </c>
      <c r="N129" s="11">
        <v>0.247635061629774</v>
      </c>
      <c r="O129" s="11">
        <v>-0.114040466352111</v>
      </c>
      <c r="P129" s="11">
        <v>-0.0599797752386795</v>
      </c>
      <c r="Q129" s="11">
        <v>-0.274283992173352</v>
      </c>
      <c r="R129" s="11">
        <v>0.158425792196988</v>
      </c>
    </row>
    <row r="130" ht="15" customHeight="1">
      <c r="A130" t="s" s="10">
        <v>1479</v>
      </c>
      <c r="B130" t="s" s="10">
        <v>1480</v>
      </c>
      <c r="C130" s="11">
        <v>0.881820767737309</v>
      </c>
      <c r="D130" s="11">
        <v>1.07683598326237</v>
      </c>
      <c r="E130" s="11">
        <v>1.07437822510483</v>
      </c>
      <c r="F130" s="11">
        <v>1.17268417001801</v>
      </c>
      <c r="G130" s="11">
        <v>1.25874247958321</v>
      </c>
      <c r="H130" s="11">
        <v>1.01523262376752</v>
      </c>
      <c r="I130" s="11">
        <v>0.980093887799979</v>
      </c>
      <c r="J130" s="11">
        <v>0.943133046582349</v>
      </c>
      <c r="K130" s="11">
        <v>1.1637170345999</v>
      </c>
      <c r="L130" s="11">
        <v>0.825911298712667</v>
      </c>
      <c r="M130" s="11">
        <v>0.779062958569875</v>
      </c>
      <c r="N130" s="11">
        <v>0.661772461427606</v>
      </c>
      <c r="O130" s="11">
        <v>0.24693996005383</v>
      </c>
      <c r="P130" s="11">
        <v>0.171779106122362</v>
      </c>
      <c r="Q130" s="11">
        <v>-0.07212419579742881</v>
      </c>
      <c r="R130" s="11">
        <v>-0.343714588556087</v>
      </c>
    </row>
    <row r="131" ht="15" customHeight="1">
      <c r="A131" t="s" s="10">
        <v>1481</v>
      </c>
      <c r="B131" t="s" s="10">
        <v>1482</v>
      </c>
      <c r="C131" s="11">
        <v>0.939772561116913</v>
      </c>
      <c r="D131" s="11">
        <v>1.18055141353006</v>
      </c>
      <c r="E131" s="11">
        <v>0.725525960719948</v>
      </c>
      <c r="F131" s="11">
        <v>0.13023122541702</v>
      </c>
      <c r="G131" s="11">
        <v>0.540036440126009</v>
      </c>
      <c r="H131" s="11">
        <v>0.444857529714536</v>
      </c>
      <c r="I131" s="11">
        <v>0.66514196769477</v>
      </c>
      <c r="J131" s="11">
        <v>0.519072452305321</v>
      </c>
      <c r="K131" s="11">
        <v>0.78086685059501</v>
      </c>
      <c r="L131" s="11">
        <v>0.606040985333823</v>
      </c>
      <c r="M131" s="11">
        <v>0.136662437109911</v>
      </c>
      <c r="N131" s="11">
        <v>0.139511114520721</v>
      </c>
      <c r="O131" s="11">
        <v>-0.188546178494506</v>
      </c>
      <c r="P131" s="11">
        <v>-0.165249149685069</v>
      </c>
      <c r="Q131" s="11">
        <v>-0.3080632146816</v>
      </c>
      <c r="R131" s="11">
        <v>0.06409318102319821</v>
      </c>
    </row>
    <row r="132" ht="15" customHeight="1">
      <c r="A132" t="s" s="10">
        <v>1483</v>
      </c>
      <c r="B132" t="s" s="10">
        <v>1484</v>
      </c>
      <c r="C132" s="11">
        <v>0.6836385041815261</v>
      </c>
      <c r="D132" s="11">
        <v>0.756304986851066</v>
      </c>
      <c r="E132" s="11">
        <v>0.606990611410174</v>
      </c>
      <c r="F132" s="11">
        <v>-0.118674906725433</v>
      </c>
      <c r="G132" s="11">
        <v>0.342015268100023</v>
      </c>
      <c r="H132" s="11">
        <v>0.231060007160468</v>
      </c>
      <c r="I132" s="11">
        <v>0.458798401325314</v>
      </c>
      <c r="J132" s="11">
        <v>0.315077958931582</v>
      </c>
      <c r="K132" s="11">
        <v>0.655109554735904</v>
      </c>
      <c r="L132" s="11">
        <v>0.384372442587623</v>
      </c>
      <c r="M132" s="11">
        <v>0.119044543201798</v>
      </c>
      <c r="N132" s="11">
        <v>0.009011272793686</v>
      </c>
      <c r="O132" s="11">
        <v>-0.321598568913254</v>
      </c>
      <c r="P132" s="11">
        <v>-0.323860615958205</v>
      </c>
      <c r="Q132" s="11">
        <v>-0.532948833305004</v>
      </c>
      <c r="R132" s="11">
        <v>-0.162809046711724</v>
      </c>
    </row>
    <row r="133" ht="15" customHeight="1">
      <c r="A133" t="s" s="10">
        <v>1485</v>
      </c>
      <c r="B133" t="s" s="10">
        <v>1486</v>
      </c>
      <c r="C133" s="11">
        <v>0.712908165255676</v>
      </c>
      <c r="D133" s="11">
        <v>0.745245803578947</v>
      </c>
      <c r="E133" s="11">
        <v>0.426623525912015</v>
      </c>
      <c r="F133" s="11">
        <v>0.184128935409842</v>
      </c>
      <c r="G133" s="11">
        <v>0.40011024485925</v>
      </c>
      <c r="H133" s="11">
        <v>0.221707378919411</v>
      </c>
      <c r="I133" s="11">
        <v>0.470497912013261</v>
      </c>
      <c r="J133" s="11">
        <v>0.443230399375654</v>
      </c>
      <c r="K133" s="11">
        <v>0.814617906305967</v>
      </c>
      <c r="L133" s="11">
        <v>0.593462540241999</v>
      </c>
      <c r="M133" s="11">
        <v>0.223564170094663</v>
      </c>
      <c r="N133" s="11">
        <v>0.219221264432252</v>
      </c>
      <c r="O133" s="11">
        <v>-0.0346544199636565</v>
      </c>
      <c r="P133" s="11">
        <v>-0.226946550007187</v>
      </c>
      <c r="Q133" s="11">
        <v>-0.41415432929491</v>
      </c>
      <c r="R133" s="11">
        <v>-0.08924719360097801</v>
      </c>
    </row>
    <row r="134" ht="15" customHeight="1">
      <c r="A134" t="s" s="10">
        <v>1487</v>
      </c>
      <c r="B134" t="s" s="10">
        <v>1488</v>
      </c>
      <c r="C134" s="11">
        <v>0.810264604272587</v>
      </c>
      <c r="D134" s="11">
        <v>0.998860546257334</v>
      </c>
      <c r="E134" s="11">
        <v>0.730150098666741</v>
      </c>
      <c r="F134" s="11">
        <v>0.104726115085356</v>
      </c>
      <c r="G134" s="11">
        <v>0.58219665890946</v>
      </c>
      <c r="H134" s="11">
        <v>0.438440314776172</v>
      </c>
      <c r="I134" s="11">
        <v>0.620607587877441</v>
      </c>
      <c r="J134" s="11">
        <v>0.474124251994326</v>
      </c>
      <c r="K134" s="11">
        <v>0.779297900870254</v>
      </c>
      <c r="L134" s="11">
        <v>0.39832549978926</v>
      </c>
      <c r="M134" s="11">
        <v>-0.126454536479196</v>
      </c>
      <c r="N134" s="11">
        <v>-0.0724815501680648</v>
      </c>
      <c r="O134" s="11">
        <v>-0.476367522281507</v>
      </c>
      <c r="P134" s="11">
        <v>-0.429466661160611</v>
      </c>
      <c r="Q134" s="11">
        <v>-0.582363028513898</v>
      </c>
      <c r="R134" s="11">
        <v>-0.292536438004273</v>
      </c>
    </row>
    <row r="135" ht="15" customHeight="1">
      <c r="A135" t="s" s="10">
        <v>1489</v>
      </c>
      <c r="B135" t="s" s="10">
        <v>1490</v>
      </c>
      <c r="C135" s="11">
        <v>0.689961853216768</v>
      </c>
      <c r="D135" s="11">
        <v>0.722323433590734</v>
      </c>
      <c r="E135" s="11">
        <v>0.5208460785629651</v>
      </c>
      <c r="F135" s="11">
        <v>0.0592362852357609</v>
      </c>
      <c r="G135" s="11">
        <v>0.502696018072325</v>
      </c>
      <c r="H135" s="11">
        <v>0.233060661097645</v>
      </c>
      <c r="I135" s="11">
        <v>0.533026977993455</v>
      </c>
      <c r="J135" s="11">
        <v>0.434281717781332</v>
      </c>
      <c r="K135" s="11">
        <v>0.827314306328509</v>
      </c>
      <c r="L135" s="11">
        <v>0.398764293113783</v>
      </c>
      <c r="M135" s="11">
        <v>0.132571985532718</v>
      </c>
      <c r="N135" s="11">
        <v>0.0578251474551759</v>
      </c>
      <c r="O135" s="11">
        <v>-0.260594951530192</v>
      </c>
      <c r="P135" s="11">
        <v>-0.291694073090701</v>
      </c>
      <c r="Q135" s="11">
        <v>-0.562886515200683</v>
      </c>
      <c r="R135" s="11">
        <v>-0.224856240022364</v>
      </c>
    </row>
    <row r="136" ht="15" customHeight="1">
      <c r="A136" t="s" s="10">
        <v>1491</v>
      </c>
      <c r="B136" t="s" s="10">
        <v>1492</v>
      </c>
      <c r="C136" s="11">
        <v>0.736333784884971</v>
      </c>
      <c r="D136" s="11">
        <v>0.7854679551511951</v>
      </c>
      <c r="E136" s="11">
        <v>0.577756359738407</v>
      </c>
      <c r="F136" s="11">
        <v>0.06791330301682311</v>
      </c>
      <c r="G136" s="11">
        <v>0.408164488522248</v>
      </c>
      <c r="H136" s="11">
        <v>0.218114594114176</v>
      </c>
      <c r="I136" s="11">
        <v>0.443261726362553</v>
      </c>
      <c r="J136" s="11">
        <v>0.484215743707241</v>
      </c>
      <c r="K136" s="11">
        <v>1.00950490156171</v>
      </c>
      <c r="L136" s="11">
        <v>0.754366351377738</v>
      </c>
      <c r="M136" s="11">
        <v>0.492087146342325</v>
      </c>
      <c r="N136" s="11">
        <v>0.401319278315882</v>
      </c>
      <c r="O136" s="11">
        <v>0.131897405166003</v>
      </c>
      <c r="P136" s="11">
        <v>0.0790001421460081</v>
      </c>
      <c r="Q136" s="11">
        <v>-0.183385189256561</v>
      </c>
      <c r="R136" s="11">
        <v>0.404530339406729</v>
      </c>
    </row>
    <row r="137" ht="15" customHeight="1">
      <c r="A137" t="s" s="10">
        <v>1493</v>
      </c>
      <c r="B137" t="s" s="10">
        <v>1494</v>
      </c>
      <c r="C137" s="11">
        <v>0.866566709848148</v>
      </c>
      <c r="D137" s="11">
        <v>1.0129722433983</v>
      </c>
      <c r="E137" s="11">
        <v>0.80654601304689</v>
      </c>
      <c r="F137" s="11">
        <v>0.186861166291489</v>
      </c>
      <c r="G137" s="11">
        <v>0.628499685138472</v>
      </c>
      <c r="H137" s="11">
        <v>0.37970744323141</v>
      </c>
      <c r="I137" s="11">
        <v>0.600050724143158</v>
      </c>
      <c r="J137" s="11">
        <v>0.55151276307744</v>
      </c>
      <c r="K137" s="11">
        <v>0.998924402526947</v>
      </c>
      <c r="L137" s="11">
        <v>0.741383435278173</v>
      </c>
      <c r="M137" s="11">
        <v>0.404968651182017</v>
      </c>
      <c r="N137" s="11">
        <v>0.270017082657968</v>
      </c>
      <c r="O137" s="11">
        <v>-0.191192573679024</v>
      </c>
      <c r="P137" s="11">
        <v>-0.149233128586078</v>
      </c>
      <c r="Q137" s="11">
        <v>-0.50425040325357</v>
      </c>
      <c r="R137" s="11">
        <v>-0.155091505433605</v>
      </c>
    </row>
    <row r="138" ht="15" customHeight="1">
      <c r="A138" t="s" s="10">
        <v>1495</v>
      </c>
      <c r="B138" t="s" s="10">
        <v>1496</v>
      </c>
      <c r="C138" s="11">
        <v>0.85847590264744</v>
      </c>
      <c r="D138" s="11">
        <v>0.874846376021159</v>
      </c>
      <c r="E138" s="11">
        <v>0.654619647249098</v>
      </c>
      <c r="F138" s="11">
        <v>-0.0285291270258035</v>
      </c>
      <c r="G138" s="11">
        <v>0.43702906645239</v>
      </c>
      <c r="H138" s="11">
        <v>0.368075599608452</v>
      </c>
      <c r="I138" s="11">
        <v>0.582990460010436</v>
      </c>
      <c r="J138" s="11">
        <v>0.475214011561931</v>
      </c>
      <c r="K138" s="11">
        <v>0.796036495054194</v>
      </c>
      <c r="L138" s="11">
        <v>0.421573417823242</v>
      </c>
      <c r="M138" s="11">
        <v>-0.00360862819240916</v>
      </c>
      <c r="N138" s="11">
        <v>0.000555029290357649</v>
      </c>
      <c r="O138" s="11">
        <v>-0.341153007814297</v>
      </c>
      <c r="P138" s="11">
        <v>-0.310832391947655</v>
      </c>
      <c r="Q138" s="11">
        <v>-0.575989772101776</v>
      </c>
      <c r="R138" s="11">
        <v>-0.300042672304228</v>
      </c>
    </row>
    <row r="139" ht="15" customHeight="1">
      <c r="A139" t="s" s="10">
        <v>1497</v>
      </c>
      <c r="B139" t="s" s="10">
        <v>1498</v>
      </c>
      <c r="C139" s="11">
        <v>0.631453531072571</v>
      </c>
      <c r="D139" s="11">
        <v>0.529962215509173</v>
      </c>
      <c r="E139" s="11">
        <v>0.437891045350417</v>
      </c>
      <c r="F139" s="11">
        <v>-0.143212164110678</v>
      </c>
      <c r="G139" s="11">
        <v>0.261890477388862</v>
      </c>
      <c r="H139" s="11">
        <v>0.0813636017955531</v>
      </c>
      <c r="I139" s="11">
        <v>0.383115093668705</v>
      </c>
      <c r="J139" s="11">
        <v>0.215156074373586</v>
      </c>
      <c r="K139" s="11">
        <v>0.553290170539515</v>
      </c>
      <c r="L139" s="11">
        <v>0.369152790529905</v>
      </c>
      <c r="M139" s="11">
        <v>0.118420723291363</v>
      </c>
      <c r="N139" s="11">
        <v>0.218264915974519</v>
      </c>
      <c r="O139" s="11">
        <v>-0.1424727247182</v>
      </c>
      <c r="P139" s="11">
        <v>-0.08878092078335829</v>
      </c>
      <c r="Q139" s="11">
        <v>-0.234037296850497</v>
      </c>
      <c r="R139" s="11">
        <v>0.30908915188093</v>
      </c>
    </row>
    <row r="140" ht="15" customHeight="1">
      <c r="A140" t="s" s="10">
        <v>1499</v>
      </c>
      <c r="B140" t="s" s="10">
        <v>1500</v>
      </c>
      <c r="C140" s="11">
        <v>0.672270740055056</v>
      </c>
      <c r="D140" s="11">
        <v>0.566230576356854</v>
      </c>
      <c r="E140" s="11">
        <v>0.373736068983676</v>
      </c>
      <c r="F140" s="11">
        <v>-0.238225408626461</v>
      </c>
      <c r="G140" s="11">
        <v>0.199876857678512</v>
      </c>
      <c r="H140" s="11">
        <v>0.0381971448287694</v>
      </c>
      <c r="I140" s="11">
        <v>0.302852672209398</v>
      </c>
      <c r="J140" s="11">
        <v>0.111409059185863</v>
      </c>
      <c r="K140" s="11">
        <v>0.412167250133294</v>
      </c>
      <c r="L140" s="11">
        <v>0.225738370282082</v>
      </c>
      <c r="M140" s="11">
        <v>-0.0720735394799842</v>
      </c>
      <c r="N140" s="11">
        <v>0.0075171388849692</v>
      </c>
      <c r="O140" s="11">
        <v>-0.310246902612432</v>
      </c>
      <c r="P140" s="11">
        <v>-0.248038772297899</v>
      </c>
      <c r="Q140" s="11">
        <v>-0.3700482366578</v>
      </c>
      <c r="R140" s="11">
        <v>0.184671340045335</v>
      </c>
    </row>
    <row r="141" ht="15" customHeight="1">
      <c r="A141" t="s" s="10">
        <v>1501</v>
      </c>
      <c r="B141" t="s" s="10">
        <v>1502</v>
      </c>
      <c r="C141" s="11">
        <v>0.714693312535712</v>
      </c>
      <c r="D141" s="11">
        <v>0.807515905499652</v>
      </c>
      <c r="E141" s="11">
        <v>0.5522823140677811</v>
      </c>
      <c r="F141" s="11">
        <v>-0.0257339154828384</v>
      </c>
      <c r="G141" s="11">
        <v>0.330415660728922</v>
      </c>
      <c r="H141" s="11">
        <v>0.141161970976304</v>
      </c>
      <c r="I141" s="11">
        <v>0.351179975484534</v>
      </c>
      <c r="J141" s="11">
        <v>0.314633220420799</v>
      </c>
      <c r="K141" s="11">
        <v>0.673088627306071</v>
      </c>
      <c r="L141" s="11">
        <v>0.451931837800812</v>
      </c>
      <c r="M141" s="11">
        <v>0.07167456162579</v>
      </c>
      <c r="N141" s="11">
        <v>0.0495919324286638</v>
      </c>
      <c r="O141" s="11">
        <v>-0.363274133219628</v>
      </c>
      <c r="P141" s="11">
        <v>-0.3196767302456</v>
      </c>
      <c r="Q141" s="11">
        <v>-0.589254471130874</v>
      </c>
      <c r="R141" s="11">
        <v>-0.289118372471352</v>
      </c>
    </row>
    <row r="142" ht="15" customHeight="1">
      <c r="A142" t="s" s="10">
        <v>1503</v>
      </c>
      <c r="B142" t="s" s="10">
        <v>1504</v>
      </c>
      <c r="C142" s="11">
        <v>0.649528531374815</v>
      </c>
      <c r="D142" s="11">
        <v>0.455425518575643</v>
      </c>
      <c r="E142" s="11">
        <v>0.324492668324452</v>
      </c>
      <c r="F142" s="11">
        <v>-0.288801031363501</v>
      </c>
      <c r="G142" s="11">
        <v>0.161094038806427</v>
      </c>
      <c r="H142" s="11">
        <v>-0.00455676706050031</v>
      </c>
      <c r="I142" s="11">
        <v>0.251499072239824</v>
      </c>
      <c r="J142" s="11">
        <v>0.08754128917960061</v>
      </c>
      <c r="K142" s="11">
        <v>0.387945425754333</v>
      </c>
      <c r="L142" s="11">
        <v>0.12657168253307</v>
      </c>
      <c r="M142" s="11">
        <v>-0.215540388984626</v>
      </c>
      <c r="N142" s="11">
        <v>-0.143610555458565</v>
      </c>
      <c r="O142" s="11">
        <v>-0.446464215648354</v>
      </c>
      <c r="P142" s="11">
        <v>-0.402380000994885</v>
      </c>
      <c r="Q142" s="11">
        <v>-0.567830734213668</v>
      </c>
      <c r="R142" s="11">
        <v>-0.214877714519911</v>
      </c>
    </row>
    <row r="143" ht="15" customHeight="1">
      <c r="A143" t="s" s="10">
        <v>1505</v>
      </c>
      <c r="B143" t="s" s="10">
        <v>1506</v>
      </c>
      <c r="C143" s="11">
        <v>0.7077622383440511</v>
      </c>
      <c r="D143" s="11">
        <v>0.732986266840938</v>
      </c>
      <c r="E143" s="11">
        <v>0.475506683412551</v>
      </c>
      <c r="F143" s="11">
        <v>-0.0980429889685208</v>
      </c>
      <c r="G143" s="11">
        <v>0.310379540752617</v>
      </c>
      <c r="H143" s="11">
        <v>0.189842384254491</v>
      </c>
      <c r="I143" s="11">
        <v>0.40426639160029</v>
      </c>
      <c r="J143" s="11">
        <v>0.255802512642435</v>
      </c>
      <c r="K143" s="11">
        <v>0.725646440189988</v>
      </c>
      <c r="L143" s="11">
        <v>0.47540945854096</v>
      </c>
      <c r="M143" s="11">
        <v>-0.0266496897448008</v>
      </c>
      <c r="N143" s="11">
        <v>0.0381381564155686</v>
      </c>
      <c r="O143" s="11">
        <v>-0.374396290060834</v>
      </c>
      <c r="P143" s="11">
        <v>-0.270632579854673</v>
      </c>
      <c r="Q143" s="11">
        <v>-0.529808400440397</v>
      </c>
      <c r="R143" s="11">
        <v>-0.214968428547427</v>
      </c>
    </row>
    <row r="144" ht="15" customHeight="1">
      <c r="A144" t="s" s="10">
        <v>1507</v>
      </c>
      <c r="B144" t="s" s="10">
        <v>1508</v>
      </c>
      <c r="C144" s="11">
        <v>0.661242818669481</v>
      </c>
      <c r="D144" s="11">
        <v>0.488852071483602</v>
      </c>
      <c r="E144" s="11">
        <v>0.457504562600078</v>
      </c>
      <c r="F144" s="11">
        <v>-0.14232610197656</v>
      </c>
      <c r="G144" s="11">
        <v>0.33644801084598</v>
      </c>
      <c r="H144" s="11">
        <v>0.204887098316028</v>
      </c>
      <c r="I144" s="11">
        <v>0.489314852645014</v>
      </c>
      <c r="J144" s="11">
        <v>0.326540177765042</v>
      </c>
      <c r="K144" s="11">
        <v>0.616576783991751</v>
      </c>
      <c r="L144" s="11">
        <v>0.358758971252766</v>
      </c>
      <c r="M144" s="11">
        <v>0.166829116168096</v>
      </c>
      <c r="N144" s="11">
        <v>0.179768841727873</v>
      </c>
      <c r="O144" s="11">
        <v>-0.130239691386307</v>
      </c>
      <c r="P144" s="11">
        <v>-0.0505157927468636</v>
      </c>
      <c r="Q144" s="11">
        <v>-0.250320166702889</v>
      </c>
      <c r="R144" s="11">
        <v>0.318306903188386</v>
      </c>
    </row>
    <row r="145" ht="15" customHeight="1">
      <c r="A145" t="s" s="10">
        <v>1509</v>
      </c>
      <c r="B145" t="s" s="10">
        <v>1510</v>
      </c>
      <c r="C145" s="11">
        <v>0.639597927426149</v>
      </c>
      <c r="D145" s="11">
        <v>0.567801069747045</v>
      </c>
      <c r="E145" s="11">
        <v>0.423683178650632</v>
      </c>
      <c r="F145" s="11">
        <v>-0.18086271066239</v>
      </c>
      <c r="G145" s="11">
        <v>0.241517424683187</v>
      </c>
      <c r="H145" s="11">
        <v>0.0598291725229343</v>
      </c>
      <c r="I145" s="11">
        <v>0.371212628213726</v>
      </c>
      <c r="J145" s="11">
        <v>0.268678841139029</v>
      </c>
      <c r="K145" s="11">
        <v>0.6660166927710161</v>
      </c>
      <c r="L145" s="11">
        <v>0.342288284320823</v>
      </c>
      <c r="M145" s="11">
        <v>0.0381156926410172</v>
      </c>
      <c r="N145" s="11">
        <v>0.0340382302417349</v>
      </c>
      <c r="O145" s="11">
        <v>-0.352207598058149</v>
      </c>
      <c r="P145" s="11">
        <v>-0.242525618665337</v>
      </c>
      <c r="Q145" s="11">
        <v>-0.426129801020047</v>
      </c>
      <c r="R145" s="11">
        <v>0.00254926398957707</v>
      </c>
    </row>
    <row r="146" ht="15" customHeight="1">
      <c r="A146" t="s" s="10">
        <v>1511</v>
      </c>
      <c r="B146" t="s" s="10">
        <v>1512</v>
      </c>
      <c r="C146" s="11">
        <v>0.826013874303181</v>
      </c>
      <c r="D146" s="11">
        <v>0.888027347042614</v>
      </c>
      <c r="E146" s="11">
        <v>0.603180647055511</v>
      </c>
      <c r="F146" s="11">
        <v>0.009360639000020319</v>
      </c>
      <c r="G146" s="11">
        <v>0.449083885353324</v>
      </c>
      <c r="H146" s="11">
        <v>0.293982940894634</v>
      </c>
      <c r="I146" s="11">
        <v>0.490891966250295</v>
      </c>
      <c r="J146" s="11">
        <v>0.407932293447077</v>
      </c>
      <c r="K146" s="11">
        <v>0.8324188874760829</v>
      </c>
      <c r="L146" s="11">
        <v>0.5407393284655621</v>
      </c>
      <c r="M146" s="11">
        <v>0.130240485014057</v>
      </c>
      <c r="N146" s="11">
        <v>0.121755986466038</v>
      </c>
      <c r="O146" s="11">
        <v>-0.310660786919672</v>
      </c>
      <c r="P146" s="11">
        <v>-0.254435023409514</v>
      </c>
      <c r="Q146" s="11">
        <v>-0.475593321484036</v>
      </c>
      <c r="R146" s="11">
        <v>-0.159621530420302</v>
      </c>
    </row>
    <row r="147" ht="15" customHeight="1">
      <c r="A147" t="s" s="10">
        <v>1513</v>
      </c>
      <c r="B147" t="s" s="10">
        <v>1514</v>
      </c>
      <c r="C147" s="11">
        <v>0.80515849302569</v>
      </c>
      <c r="D147" s="11">
        <v>0.722690652994897</v>
      </c>
      <c r="E147" s="11">
        <v>0.525467113660355</v>
      </c>
      <c r="F147" s="11">
        <v>0.0868517941462279</v>
      </c>
      <c r="G147" s="11">
        <v>0.437482362823964</v>
      </c>
      <c r="H147" s="11">
        <v>0.115113510526553</v>
      </c>
      <c r="I147" s="11">
        <v>0.35715127940273</v>
      </c>
      <c r="J147" s="11">
        <v>0.217114865636926</v>
      </c>
      <c r="K147" s="11">
        <v>0.478250798322679</v>
      </c>
      <c r="L147" s="11">
        <v>0.455997852681054</v>
      </c>
      <c r="M147" s="11">
        <v>0.228675816130791</v>
      </c>
      <c r="N147" s="11">
        <v>0.222773992735985</v>
      </c>
      <c r="O147" s="11">
        <v>-0.122163696636627</v>
      </c>
      <c r="P147" s="11">
        <v>-0.0432198292534365</v>
      </c>
      <c r="Q147" s="11">
        <v>-0.319368125612374</v>
      </c>
      <c r="R147" s="11">
        <v>0.264630610926138</v>
      </c>
    </row>
    <row r="148" ht="15" customHeight="1">
      <c r="A148" t="s" s="10">
        <v>1515</v>
      </c>
      <c r="B148" t="s" s="10">
        <v>1516</v>
      </c>
      <c r="C148" s="11">
        <v>0.69788129593107</v>
      </c>
      <c r="D148" s="11">
        <v>0.62996025114857</v>
      </c>
      <c r="E148" s="11">
        <v>0.6366174842669799</v>
      </c>
      <c r="F148" s="11">
        <v>-0.0852065126139739</v>
      </c>
      <c r="G148" s="11">
        <v>0.448943857466563</v>
      </c>
      <c r="H148" s="11">
        <v>0.358075656183429</v>
      </c>
      <c r="I148" s="11">
        <v>0.580260558095573</v>
      </c>
      <c r="J148" s="11">
        <v>0.458280251348505</v>
      </c>
      <c r="K148" s="11">
        <v>0.852103159873405</v>
      </c>
      <c r="L148" s="11">
        <v>0.652059824598801</v>
      </c>
      <c r="M148" s="11">
        <v>0.245037148363013</v>
      </c>
      <c r="N148" s="11">
        <v>0.185586540897728</v>
      </c>
      <c r="O148" s="11">
        <v>-0.23947816982009</v>
      </c>
      <c r="P148" s="11">
        <v>-0.09611203197584479</v>
      </c>
      <c r="Q148" s="11">
        <v>-0.26152132618657</v>
      </c>
      <c r="R148" s="11">
        <v>0.108208174984213</v>
      </c>
    </row>
    <row r="149" ht="15" customHeight="1">
      <c r="A149" t="s" s="10">
        <v>1517</v>
      </c>
      <c r="B149" t="s" s="10">
        <v>1518</v>
      </c>
      <c r="C149" s="11">
        <v>0.956191974496305</v>
      </c>
      <c r="D149" s="11">
        <v>0.880248928264278</v>
      </c>
      <c r="E149" s="11">
        <v>0.670952040592233</v>
      </c>
      <c r="F149" s="11">
        <v>0.0886677134870031</v>
      </c>
      <c r="G149" s="11">
        <v>0.514452300115868</v>
      </c>
      <c r="H149" s="11">
        <v>0.420755680010366</v>
      </c>
      <c r="I149" s="11">
        <v>0.633162708329736</v>
      </c>
      <c r="J149" s="11">
        <v>0.518935394050324</v>
      </c>
      <c r="K149" s="11">
        <v>0.863260709448551</v>
      </c>
      <c r="L149" s="11">
        <v>0.506111723571491</v>
      </c>
      <c r="M149" s="11">
        <v>-0.00617418975212835</v>
      </c>
      <c r="N149" s="11">
        <v>0.0215869752334861</v>
      </c>
      <c r="O149" s="11">
        <v>-0.327382909262518</v>
      </c>
      <c r="P149" s="11">
        <v>-0.231182180943473</v>
      </c>
      <c r="Q149" s="11">
        <v>-0.444088570621338</v>
      </c>
      <c r="R149" s="11">
        <v>-0.192942773416619</v>
      </c>
    </row>
    <row r="150" ht="15" customHeight="1">
      <c r="A150" t="s" s="10">
        <v>1519</v>
      </c>
      <c r="B150" t="s" s="10">
        <v>1520</v>
      </c>
      <c r="C150" s="11">
        <v>0.689820799092688</v>
      </c>
      <c r="D150" s="11">
        <v>0.739011710884783</v>
      </c>
      <c r="E150" s="11">
        <v>0.562431617247558</v>
      </c>
      <c r="F150" s="11">
        <v>-0.0600220677138973</v>
      </c>
      <c r="G150" s="11">
        <v>0.34703116572674</v>
      </c>
      <c r="H150" s="11">
        <v>0.159423982958845</v>
      </c>
      <c r="I150" s="11">
        <v>0.383971365408644</v>
      </c>
      <c r="J150" s="11">
        <v>0.280222472104801</v>
      </c>
      <c r="K150" s="11">
        <v>0.6195150001188769</v>
      </c>
      <c r="L150" s="11">
        <v>0.252676782877249</v>
      </c>
      <c r="M150" s="11">
        <v>0.0126852234945955</v>
      </c>
      <c r="N150" s="11">
        <v>-0.0689845272914914</v>
      </c>
      <c r="O150" s="11">
        <v>-0.35921938069543</v>
      </c>
      <c r="P150" s="11">
        <v>-0.386272582764162</v>
      </c>
      <c r="Q150" s="11">
        <v>-0.627866772143261</v>
      </c>
      <c r="R150" s="11">
        <v>-0.340779561120285</v>
      </c>
    </row>
    <row r="151" ht="15" customHeight="1">
      <c r="A151" t="s" s="10">
        <v>1521</v>
      </c>
      <c r="B151" t="s" s="10">
        <v>1522</v>
      </c>
      <c r="C151" s="11">
        <v>0.601697742881472</v>
      </c>
      <c r="D151" s="11">
        <v>0.494143382241555</v>
      </c>
      <c r="E151" s="11">
        <v>0.328307057248937</v>
      </c>
      <c r="F151" s="11">
        <v>-0.277766213889233</v>
      </c>
      <c r="G151" s="11">
        <v>0.159187165714617</v>
      </c>
      <c r="H151" s="11">
        <v>1.58416284951514e-05</v>
      </c>
      <c r="I151" s="11">
        <v>0.263008530489618</v>
      </c>
      <c r="J151" s="11">
        <v>0.07363772543462439</v>
      </c>
      <c r="K151" s="11">
        <v>0.370622676340426</v>
      </c>
      <c r="L151" s="11">
        <v>0.186422109533003</v>
      </c>
      <c r="M151" s="11">
        <v>-0.108916109789472</v>
      </c>
      <c r="N151" s="11">
        <v>-0.0301916422393853</v>
      </c>
      <c r="O151" s="11">
        <v>-0.344596234276419</v>
      </c>
      <c r="P151" s="11">
        <v>-0.283407950496055</v>
      </c>
      <c r="Q151" s="11">
        <v>-0.404650887946557</v>
      </c>
      <c r="R151" s="11">
        <v>0.125917701315313</v>
      </c>
    </row>
    <row r="152" ht="15" customHeight="1">
      <c r="A152" t="s" s="10">
        <v>1523</v>
      </c>
      <c r="B152" t="s" s="10">
        <v>1524</v>
      </c>
      <c r="C152" s="11">
        <v>0.830079083427557</v>
      </c>
      <c r="D152" s="11">
        <v>1.00245743591266</v>
      </c>
      <c r="E152" s="11">
        <v>0.398811634759136</v>
      </c>
      <c r="F152" s="11">
        <v>-0.045305844759699</v>
      </c>
      <c r="G152" s="11">
        <v>0.244760541067478</v>
      </c>
      <c r="H152" s="11">
        <v>0.09735652727851681</v>
      </c>
      <c r="I152" s="11">
        <v>0.302147529689574</v>
      </c>
      <c r="J152" s="11">
        <v>0.212665000015332</v>
      </c>
      <c r="K152" s="11">
        <v>0.614398651229573</v>
      </c>
      <c r="L152" s="11">
        <v>0.471426487419391</v>
      </c>
      <c r="M152" s="11">
        <v>0.107213027863121</v>
      </c>
      <c r="N152" s="11">
        <v>0.127406065215213</v>
      </c>
      <c r="O152" s="11">
        <v>-0.190681648804688</v>
      </c>
      <c r="P152" s="11">
        <v>-0.184992139693031</v>
      </c>
      <c r="Q152" s="11">
        <v>-0.37280672968638</v>
      </c>
      <c r="R152" s="11">
        <v>0.08620974258691361</v>
      </c>
    </row>
    <row r="153" ht="15" customHeight="1">
      <c r="A153" t="s" s="10">
        <v>1525</v>
      </c>
      <c r="B153" t="s" s="10">
        <v>1526</v>
      </c>
      <c r="C153" s="11">
        <v>0.600639213201382</v>
      </c>
      <c r="D153" s="11">
        <v>0.60586607178662</v>
      </c>
      <c r="E153" s="11">
        <v>0.417922523507088</v>
      </c>
      <c r="F153" s="11">
        <v>-0.158789789989063</v>
      </c>
      <c r="G153" s="11">
        <v>0.281174100078795</v>
      </c>
      <c r="H153" s="11">
        <v>0.09691401878631881</v>
      </c>
      <c r="I153" s="11">
        <v>0.324905957193596</v>
      </c>
      <c r="J153" s="11">
        <v>0.165493057769314</v>
      </c>
      <c r="K153" s="11">
        <v>0.5295146458097</v>
      </c>
      <c r="L153" s="11">
        <v>0.174809564057807</v>
      </c>
      <c r="M153" s="11">
        <v>-0.16179716291534</v>
      </c>
      <c r="N153" s="11">
        <v>-0.124979683347323</v>
      </c>
      <c r="O153" s="11">
        <v>-0.511141823760934</v>
      </c>
      <c r="P153" s="11">
        <v>-0.469767424417962</v>
      </c>
      <c r="Q153" s="11">
        <v>-0.646062244937308</v>
      </c>
      <c r="R153" s="11">
        <v>-0.383422132031661</v>
      </c>
    </row>
    <row r="154" ht="15" customHeight="1">
      <c r="A154" t="s" s="10">
        <v>1527</v>
      </c>
      <c r="B154" t="s" s="10">
        <v>1528</v>
      </c>
      <c r="C154" s="11">
        <v>0.687754463003316</v>
      </c>
      <c r="D154" s="11">
        <v>0.665213671751852</v>
      </c>
      <c r="E154" s="11">
        <v>0.368759328298103</v>
      </c>
      <c r="F154" s="11">
        <v>-0.122475939605185</v>
      </c>
      <c r="G154" s="11">
        <v>0.249366818813894</v>
      </c>
      <c r="H154" s="11">
        <v>0.0885065921900389</v>
      </c>
      <c r="I154" s="11">
        <v>0.294595514267248</v>
      </c>
      <c r="J154" s="11">
        <v>0.0966077634845951</v>
      </c>
      <c r="K154" s="11">
        <v>0.433877685191447</v>
      </c>
      <c r="L154" s="11">
        <v>0.0957514806107497</v>
      </c>
      <c r="M154" s="11">
        <v>-0.21107782118841</v>
      </c>
      <c r="N154" s="11">
        <v>-0.150895985083827</v>
      </c>
      <c r="O154" s="11">
        <v>-0.454336806525615</v>
      </c>
      <c r="P154" s="11">
        <v>-0.421847411436194</v>
      </c>
      <c r="Q154" s="11">
        <v>-0.864209730208974</v>
      </c>
      <c r="R154" s="11">
        <v>-0.620347444658378</v>
      </c>
    </row>
    <row r="155" ht="15" customHeight="1">
      <c r="A155" t="s" s="10">
        <v>1529</v>
      </c>
      <c r="B155" t="s" s="10">
        <v>1530</v>
      </c>
      <c r="C155" s="11">
        <v>0.593800661084109</v>
      </c>
      <c r="D155" s="11">
        <v>0.542386174382448</v>
      </c>
      <c r="E155" s="11">
        <v>0.356292283153823</v>
      </c>
      <c r="F155" s="11">
        <v>-0.22527807025834</v>
      </c>
      <c r="G155" s="11">
        <v>0.215868442617542</v>
      </c>
      <c r="H155" s="11">
        <v>0.0299523533210845</v>
      </c>
      <c r="I155" s="11">
        <v>0.334443464316939</v>
      </c>
      <c r="J155" s="11">
        <v>0.203047264380983</v>
      </c>
      <c r="K155" s="11">
        <v>0.598790475392427</v>
      </c>
      <c r="L155" s="11">
        <v>0.283604688907061</v>
      </c>
      <c r="M155" s="11">
        <v>-0.00240765972774041</v>
      </c>
      <c r="N155" s="11">
        <v>-0.0118752745535068</v>
      </c>
      <c r="O155" s="11">
        <v>-0.262442200828522</v>
      </c>
      <c r="P155" s="11">
        <v>-0.248808268206423</v>
      </c>
      <c r="Q155" s="11">
        <v>-0.422319425837779</v>
      </c>
      <c r="R155" s="11">
        <v>0.0584114747662897</v>
      </c>
    </row>
    <row r="156" ht="15" customHeight="1">
      <c r="A156" t="s" s="10">
        <v>1531</v>
      </c>
      <c r="B156" t="s" s="10">
        <v>1532</v>
      </c>
      <c r="C156" s="11">
        <v>0.719703263791253</v>
      </c>
      <c r="D156" s="11">
        <v>0.550611489545445</v>
      </c>
      <c r="E156" s="11">
        <v>0.5969858842626</v>
      </c>
      <c r="F156" s="11">
        <v>0.00367200214466632</v>
      </c>
      <c r="G156" s="11">
        <v>0.583089759276307</v>
      </c>
      <c r="H156" s="11">
        <v>0.266804664663521</v>
      </c>
      <c r="I156" s="11">
        <v>0.563815557784119</v>
      </c>
      <c r="J156" s="11">
        <v>0.41121003960687</v>
      </c>
      <c r="K156" s="11">
        <v>0.736016620747752</v>
      </c>
      <c r="L156" s="11">
        <v>0.439855534561431</v>
      </c>
      <c r="M156" s="11">
        <v>0.28589716452997</v>
      </c>
      <c r="N156" s="11">
        <v>0.402724270998326</v>
      </c>
      <c r="O156" s="11">
        <v>0.0133459680095412</v>
      </c>
      <c r="P156" s="11">
        <v>0.117048700013235</v>
      </c>
      <c r="Q156" s="11">
        <v>-0.0378981765991874</v>
      </c>
      <c r="R156" s="11">
        <v>0.36586718539734</v>
      </c>
    </row>
    <row r="157" ht="15" customHeight="1">
      <c r="A157" t="s" s="10">
        <v>1533</v>
      </c>
      <c r="B157" t="s" s="10">
        <v>1534</v>
      </c>
      <c r="C157" s="11">
        <v>0.576077609496229</v>
      </c>
      <c r="D157" s="11">
        <v>0.613524942432675</v>
      </c>
      <c r="E157" s="11">
        <v>0.411344648242899</v>
      </c>
      <c r="F157" s="11">
        <v>-0.162287563163746</v>
      </c>
      <c r="G157" s="11">
        <v>0.236991664639695</v>
      </c>
      <c r="H157" s="11">
        <v>0.102533491828093</v>
      </c>
      <c r="I157" s="11">
        <v>0.319358699257806</v>
      </c>
      <c r="J157" s="11">
        <v>0.145262274648165</v>
      </c>
      <c r="K157" s="11">
        <v>0.534836615314509</v>
      </c>
      <c r="L157" s="11">
        <v>0.324525898899636</v>
      </c>
      <c r="M157" s="11">
        <v>-0.102443715572216</v>
      </c>
      <c r="N157" s="11">
        <v>-0.170304655876448</v>
      </c>
      <c r="O157" s="11">
        <v>-0.618687252331693</v>
      </c>
      <c r="P157" s="11">
        <v>-0.539735611323489</v>
      </c>
      <c r="Q157" s="11">
        <v>-0.741284077610061</v>
      </c>
      <c r="R157" s="11">
        <v>-0.445750754166068</v>
      </c>
    </row>
    <row r="158" ht="15" customHeight="1">
      <c r="A158" t="s" s="10">
        <v>1535</v>
      </c>
      <c r="B158" t="s" s="10">
        <v>1536</v>
      </c>
      <c r="C158" s="11">
        <v>0.605291033744681</v>
      </c>
      <c r="D158" s="11">
        <v>0.656546742354431</v>
      </c>
      <c r="E158" s="11">
        <v>0.477613141974293</v>
      </c>
      <c r="F158" s="11">
        <v>-0.0884447520731917</v>
      </c>
      <c r="G158" s="11">
        <v>0.431027996952058</v>
      </c>
      <c r="H158" s="11">
        <v>0.299484889013687</v>
      </c>
      <c r="I158" s="11">
        <v>0.537386931030609</v>
      </c>
      <c r="J158" s="11">
        <v>0.459847017015499</v>
      </c>
      <c r="K158" s="11">
        <v>0.7706193301476451</v>
      </c>
      <c r="L158" s="11">
        <v>0.518365253492569</v>
      </c>
      <c r="M158" s="11">
        <v>0.288923183615093</v>
      </c>
      <c r="N158" s="11">
        <v>0.204671040984722</v>
      </c>
      <c r="O158" s="11">
        <v>-0.141625896224623</v>
      </c>
      <c r="P158" s="11">
        <v>-0.142070422726245</v>
      </c>
      <c r="Q158" s="11">
        <v>-0.457810156811521</v>
      </c>
      <c r="R158" s="11">
        <v>0.0370710150190313</v>
      </c>
    </row>
    <row r="159" ht="15" customHeight="1">
      <c r="A159" t="s" s="10">
        <v>1537</v>
      </c>
      <c r="B159" t="s" s="10">
        <v>1538</v>
      </c>
      <c r="C159" s="11">
        <v>0.831166577007595</v>
      </c>
      <c r="D159" s="11">
        <v>0.980047470325405</v>
      </c>
      <c r="E159" s="11">
        <v>0.780677544692804</v>
      </c>
      <c r="F159" s="11">
        <v>0.011029265479936</v>
      </c>
      <c r="G159" s="11">
        <v>0.595620687682712</v>
      </c>
      <c r="H159" s="11">
        <v>0.515447152183534</v>
      </c>
      <c r="I159" s="11">
        <v>0.719723766664342</v>
      </c>
      <c r="J159" s="11">
        <v>0.578291415505412</v>
      </c>
      <c r="K159" s="11">
        <v>0.8454062693009</v>
      </c>
      <c r="L159" s="11">
        <v>0.500399071887304</v>
      </c>
      <c r="M159" s="11">
        <v>-0.00737893870396149</v>
      </c>
      <c r="N159" s="11">
        <v>0.0454439560098836</v>
      </c>
      <c r="O159" s="11">
        <v>-0.31005905483885</v>
      </c>
      <c r="P159" s="11">
        <v>-0.22395311429637</v>
      </c>
      <c r="Q159" s="11">
        <v>-0.393702424948644</v>
      </c>
      <c r="R159" s="11">
        <v>-0.0615962222851353</v>
      </c>
    </row>
    <row r="160" ht="15" customHeight="1">
      <c r="A160" t="s" s="10">
        <v>1539</v>
      </c>
      <c r="B160" t="s" s="10">
        <v>1540</v>
      </c>
      <c r="C160" s="11">
        <v>0.606543121375115</v>
      </c>
      <c r="D160" s="11">
        <v>0.825065723631446</v>
      </c>
      <c r="E160" s="11">
        <v>0.634182818728922</v>
      </c>
      <c r="F160" s="11">
        <v>0.0687655747233394</v>
      </c>
      <c r="G160" s="11">
        <v>0.432515748687</v>
      </c>
      <c r="H160" s="11">
        <v>0.23618335530643</v>
      </c>
      <c r="I160" s="11">
        <v>0.459304662686286</v>
      </c>
      <c r="J160" s="11">
        <v>0.3897092895622</v>
      </c>
      <c r="K160" s="11">
        <v>0.814750118936266</v>
      </c>
      <c r="L160" s="11">
        <v>0.589945934562517</v>
      </c>
      <c r="M160" s="11">
        <v>0.199701778901792</v>
      </c>
      <c r="N160" s="11">
        <v>0.231700134076005</v>
      </c>
      <c r="O160" s="11">
        <v>-0.160660348861505</v>
      </c>
      <c r="P160" s="11">
        <v>-0.166795827230316</v>
      </c>
      <c r="Q160" s="11">
        <v>-0.452705531509517</v>
      </c>
      <c r="R160" s="11">
        <v>-0.0453237047964112</v>
      </c>
    </row>
    <row r="161" ht="15" customHeight="1">
      <c r="A161" t="s" s="10">
        <v>1541</v>
      </c>
      <c r="B161" t="s" s="10">
        <v>1542</v>
      </c>
      <c r="C161" s="11">
        <v>0.8457676502603521</v>
      </c>
      <c r="D161" s="11">
        <v>0.894725878978889</v>
      </c>
      <c r="E161" s="11">
        <v>0.643381998329752</v>
      </c>
      <c r="F161" s="11">
        <v>-0.181112526907373</v>
      </c>
      <c r="G161" s="11">
        <v>0.350364851495176</v>
      </c>
      <c r="H161" s="11">
        <v>0.327457516772574</v>
      </c>
      <c r="I161" s="11">
        <v>0.5235141020723449</v>
      </c>
      <c r="J161" s="11">
        <v>0.438238783896439</v>
      </c>
      <c r="K161" s="11">
        <v>0.7399125129888</v>
      </c>
      <c r="L161" s="11">
        <v>0.650205411478767</v>
      </c>
      <c r="M161" s="11">
        <v>0.346653853000194</v>
      </c>
      <c r="N161" s="11">
        <v>0.329885862748407</v>
      </c>
      <c r="O161" s="11">
        <v>-0.130963075228466</v>
      </c>
      <c r="P161" s="11">
        <v>-0.0346778675961508</v>
      </c>
      <c r="Q161" s="11">
        <v>-0.241813333452363</v>
      </c>
      <c r="R161" s="11">
        <v>0.24383173046345</v>
      </c>
    </row>
    <row r="162" ht="15" customHeight="1">
      <c r="A162" t="s" s="10">
        <v>1543</v>
      </c>
      <c r="B162" t="s" s="10">
        <v>1544</v>
      </c>
      <c r="C162" s="11">
        <v>0.841480563184151</v>
      </c>
      <c r="D162" s="11">
        <v>1.03847359700369</v>
      </c>
      <c r="E162" s="11">
        <v>0.9095658883575261</v>
      </c>
      <c r="F162" s="11">
        <v>0.117658123360429</v>
      </c>
      <c r="G162" s="11">
        <v>0.611587197060973</v>
      </c>
      <c r="H162" s="11">
        <v>0.604953673699689</v>
      </c>
      <c r="I162" s="11">
        <v>0.849548881639114</v>
      </c>
      <c r="J162" s="11">
        <v>0.839836881758679</v>
      </c>
      <c r="K162" s="11">
        <v>1.16765635922162</v>
      </c>
      <c r="L162" s="11">
        <v>0.823508405949777</v>
      </c>
      <c r="M162" s="11">
        <v>0.48389720108232</v>
      </c>
      <c r="N162" s="11">
        <v>0.395901047267004</v>
      </c>
      <c r="O162" s="11">
        <v>-0.105043695711688</v>
      </c>
      <c r="P162" s="11">
        <v>-0.07389707412543831</v>
      </c>
      <c r="Q162" s="11">
        <v>-0.321962895793488</v>
      </c>
      <c r="R162" s="11">
        <v>0.0327874763603035</v>
      </c>
    </row>
    <row r="163" ht="15" customHeight="1">
      <c r="A163" t="s" s="10">
        <v>1545</v>
      </c>
      <c r="B163" t="s" s="10">
        <v>1546</v>
      </c>
      <c r="C163" s="11">
        <v>0.679097919896077</v>
      </c>
      <c r="D163" s="11">
        <v>0.6417393090112919</v>
      </c>
      <c r="E163" s="11">
        <v>0.355854862391898</v>
      </c>
      <c r="F163" s="11">
        <v>-0.228448211771405</v>
      </c>
      <c r="G163" s="11">
        <v>0.143000179719042</v>
      </c>
      <c r="H163" s="11">
        <v>0.0465999093205955</v>
      </c>
      <c r="I163" s="11">
        <v>0.327640001156482</v>
      </c>
      <c r="J163" s="11">
        <v>0.283183504699824</v>
      </c>
      <c r="K163" s="11">
        <v>0.588070760109571</v>
      </c>
      <c r="L163" s="11">
        <v>0.41731540494171</v>
      </c>
      <c r="M163" s="11">
        <v>0.0950685998900342</v>
      </c>
      <c r="N163" s="11">
        <v>0.120381215373384</v>
      </c>
      <c r="O163" s="11">
        <v>-0.234408922379147</v>
      </c>
      <c r="P163" s="11">
        <v>-0.177515669454794</v>
      </c>
      <c r="Q163" s="11">
        <v>-0.362861315315243</v>
      </c>
      <c r="R163" s="11">
        <v>0.0725620237901925</v>
      </c>
    </row>
    <row r="164" ht="15" customHeight="1">
      <c r="A164" t="s" s="10">
        <v>1547</v>
      </c>
      <c r="B164" t="s" s="10">
        <v>1548</v>
      </c>
      <c r="C164" s="11">
        <v>0.652992960554166</v>
      </c>
      <c r="D164" s="11">
        <v>0.696048228018068</v>
      </c>
      <c r="E164" s="11">
        <v>0.547683367993088</v>
      </c>
      <c r="F164" s="11">
        <v>-0.0512400178736036</v>
      </c>
      <c r="G164" s="11">
        <v>0.406054500606227</v>
      </c>
      <c r="H164" s="11">
        <v>0.232045014996672</v>
      </c>
      <c r="I164" s="11">
        <v>0.469520007249525</v>
      </c>
      <c r="J164" s="11">
        <v>0.333712360692962</v>
      </c>
      <c r="K164" s="11">
        <v>0.73201878605119</v>
      </c>
      <c r="L164" s="11">
        <v>0.429170853518226</v>
      </c>
      <c r="M164" s="11">
        <v>0.101603307328681</v>
      </c>
      <c r="N164" s="11">
        <v>0.111044222670689</v>
      </c>
      <c r="O164" s="11">
        <v>-0.238857604143081</v>
      </c>
      <c r="P164" s="11">
        <v>-0.189923911193037</v>
      </c>
      <c r="Q164" s="11">
        <v>-0.387553892751802</v>
      </c>
      <c r="R164" s="11">
        <v>0.00373042564242137</v>
      </c>
    </row>
    <row r="165" ht="15" customHeight="1">
      <c r="A165" t="s" s="10">
        <v>1549</v>
      </c>
      <c r="B165" t="s" s="10">
        <v>1550</v>
      </c>
      <c r="C165" s="11">
        <v>0.623551748118087</v>
      </c>
      <c r="D165" s="11">
        <v>0.739428475511636</v>
      </c>
      <c r="E165" s="11">
        <v>0.503659766290509</v>
      </c>
      <c r="F165" s="11">
        <v>-0.158859339449097</v>
      </c>
      <c r="G165" s="11">
        <v>0.331122675569442</v>
      </c>
      <c r="H165" s="11">
        <v>0.203785119604893</v>
      </c>
      <c r="I165" s="11">
        <v>0.437508716603253</v>
      </c>
      <c r="J165" s="11">
        <v>0.302441391808648</v>
      </c>
      <c r="K165" s="11">
        <v>0.686224130158717</v>
      </c>
      <c r="L165" s="11">
        <v>0.53314523332952</v>
      </c>
      <c r="M165" s="11">
        <v>0.0405223083507881</v>
      </c>
      <c r="N165" s="11">
        <v>0.0851004294189299</v>
      </c>
      <c r="O165" s="11">
        <v>-0.364407352206674</v>
      </c>
      <c r="P165" s="11">
        <v>-0.317701349870054</v>
      </c>
      <c r="Q165" s="11">
        <v>-0.495337545641409</v>
      </c>
      <c r="R165" s="11">
        <v>-0.127994438323167</v>
      </c>
    </row>
    <row r="166" ht="15" customHeight="1">
      <c r="A166" t="s" s="10">
        <v>1551</v>
      </c>
      <c r="B166" t="s" s="10">
        <v>1552</v>
      </c>
      <c r="C166" s="11">
        <v>0.592183650785776</v>
      </c>
      <c r="D166" s="11">
        <v>0.716811490637382</v>
      </c>
      <c r="E166" s="11">
        <v>0.429989099681701</v>
      </c>
      <c r="F166" s="11">
        <v>-0.167196303086612</v>
      </c>
      <c r="G166" s="11">
        <v>0.263505934704444</v>
      </c>
      <c r="H166" s="11">
        <v>0.129852523357602</v>
      </c>
      <c r="I166" s="11">
        <v>0.35840252066138</v>
      </c>
      <c r="J166" s="11">
        <v>0.22176529435556</v>
      </c>
      <c r="K166" s="11">
        <v>0.5947430414985611</v>
      </c>
      <c r="L166" s="11">
        <v>0.446394499145756</v>
      </c>
      <c r="M166" s="11">
        <v>-0.0409199982631704</v>
      </c>
      <c r="N166" s="11">
        <v>9.91377735073148e-06</v>
      </c>
      <c r="O166" s="11">
        <v>-0.442268210224405</v>
      </c>
      <c r="P166" s="11">
        <v>-0.400960630423343</v>
      </c>
      <c r="Q166" s="11">
        <v>-0.58830736596193</v>
      </c>
      <c r="R166" s="11">
        <v>-0.234973239174948</v>
      </c>
    </row>
    <row r="167" ht="15" customHeight="1">
      <c r="A167" t="s" s="10">
        <v>1553</v>
      </c>
      <c r="B167" t="s" s="10">
        <v>1554</v>
      </c>
      <c r="C167" s="11">
        <v>0.516141649268809</v>
      </c>
      <c r="D167" s="11">
        <v>0.48069932033514</v>
      </c>
      <c r="E167" s="11">
        <v>0.336242208527798</v>
      </c>
      <c r="F167" s="11">
        <v>-0.216252916302315</v>
      </c>
      <c r="G167" s="11">
        <v>0.235965910408745</v>
      </c>
      <c r="H167" s="11">
        <v>0.0225380948697702</v>
      </c>
      <c r="I167" s="11">
        <v>0.34540185290338</v>
      </c>
      <c r="J167" s="11">
        <v>0.151638132998575</v>
      </c>
      <c r="K167" s="11">
        <v>0.594395995242468</v>
      </c>
      <c r="L167" s="11">
        <v>0.414629286787952</v>
      </c>
      <c r="M167" s="11">
        <v>0.0664100985279733</v>
      </c>
      <c r="N167" s="11">
        <v>0.157839802388416</v>
      </c>
      <c r="O167" s="11">
        <v>-0.141157094286619</v>
      </c>
      <c r="P167" s="11">
        <v>-0.182247898124628</v>
      </c>
      <c r="Q167" s="11">
        <v>-0.343625727610224</v>
      </c>
      <c r="R167" s="11">
        <v>0.17017819084082</v>
      </c>
    </row>
    <row r="168" ht="15" customHeight="1">
      <c r="A168" t="s" s="10">
        <v>1555</v>
      </c>
      <c r="B168" t="s" s="10">
        <v>1556</v>
      </c>
      <c r="C168" s="11">
        <v>0.602292256909052</v>
      </c>
      <c r="D168" s="11">
        <v>0.583403834967932</v>
      </c>
      <c r="E168" s="11">
        <v>0.323058094013031</v>
      </c>
      <c r="F168" s="11">
        <v>-0.203377720255603</v>
      </c>
      <c r="G168" s="11">
        <v>0.1524980478596</v>
      </c>
      <c r="H168" s="11">
        <v>-0.0447021940767209</v>
      </c>
      <c r="I168" s="11">
        <v>0.248938210619633</v>
      </c>
      <c r="J168" s="11">
        <v>0.059332689419988</v>
      </c>
      <c r="K168" s="11">
        <v>0.438772505872629</v>
      </c>
      <c r="L168" s="11">
        <v>0.10388686900557</v>
      </c>
      <c r="M168" s="11">
        <v>-0.174290872196806</v>
      </c>
      <c r="N168" s="11">
        <v>-0.0558658419155405</v>
      </c>
      <c r="O168" s="11">
        <v>-0.359560852933415</v>
      </c>
      <c r="P168" s="11">
        <v>-0.319066253976275</v>
      </c>
      <c r="Q168" s="11">
        <v>-0.477678267819631</v>
      </c>
      <c r="R168" s="11">
        <v>-0.0257828181794735</v>
      </c>
    </row>
    <row r="169" ht="15" customHeight="1">
      <c r="A169" t="s" s="10">
        <v>1557</v>
      </c>
      <c r="B169" t="s" s="10">
        <v>1558</v>
      </c>
      <c r="C169" s="11">
        <v>1.00701656541659</v>
      </c>
      <c r="D169" s="11">
        <v>0.744482524936864</v>
      </c>
      <c r="E169" s="11">
        <v>0.437507923279144</v>
      </c>
      <c r="F169" s="11">
        <v>-0.149197574973699</v>
      </c>
      <c r="G169" s="11">
        <v>0.191878080036488</v>
      </c>
      <c r="H169" s="11">
        <v>0.068093770997926</v>
      </c>
      <c r="I169" s="11">
        <v>0.32143041667135</v>
      </c>
      <c r="J169" s="11">
        <v>0.37104870974634</v>
      </c>
      <c r="K169" s="11">
        <v>0.729203889614451</v>
      </c>
      <c r="L169" s="11">
        <v>0.5057665646410689</v>
      </c>
      <c r="M169" s="11">
        <v>0.260937977618495</v>
      </c>
      <c r="N169" s="11">
        <v>0.321503759490836</v>
      </c>
      <c r="O169" s="11">
        <v>0.022366760364101</v>
      </c>
      <c r="P169" s="11">
        <v>0.251572946766957</v>
      </c>
      <c r="Q169" s="11">
        <v>0.137522719815804</v>
      </c>
      <c r="R169" s="11">
        <v>0.704401716000243</v>
      </c>
    </row>
    <row r="170" ht="15" customHeight="1">
      <c r="A170" t="s" s="10">
        <v>1559</v>
      </c>
      <c r="B170" t="s" s="10">
        <v>1560</v>
      </c>
      <c r="C170" s="11">
        <v>0.540940893159484</v>
      </c>
      <c r="D170" s="11">
        <v>0.549557466322</v>
      </c>
      <c r="E170" s="11">
        <v>0.485274296234959</v>
      </c>
      <c r="F170" s="11">
        <v>-0.15525210363736</v>
      </c>
      <c r="G170" s="11">
        <v>0.407281462953844</v>
      </c>
      <c r="H170" s="11">
        <v>0.171381899014954</v>
      </c>
      <c r="I170" s="11">
        <v>0.449892583661315</v>
      </c>
      <c r="J170" s="11">
        <v>0.282720019008017</v>
      </c>
      <c r="K170" s="11">
        <v>0.757391124693807</v>
      </c>
      <c r="L170" s="11">
        <v>0.49556453190021</v>
      </c>
      <c r="M170" s="11">
        <v>-0.0259419752337143</v>
      </c>
      <c r="N170" s="11">
        <v>0.0228973142491482</v>
      </c>
      <c r="O170" s="11">
        <v>-0.30386755640387</v>
      </c>
      <c r="P170" s="11">
        <v>-0.225790215518538</v>
      </c>
      <c r="Q170" s="11">
        <v>-0.410216718602414</v>
      </c>
      <c r="R170" s="11">
        <v>-0.00450458399278352</v>
      </c>
    </row>
    <row r="171" ht="15" customHeight="1">
      <c r="A171" t="s" s="10">
        <v>1561</v>
      </c>
      <c r="B171" t="s" s="10">
        <v>1562</v>
      </c>
      <c r="C171" s="11">
        <v>0.5588811238457529</v>
      </c>
      <c r="D171" s="11">
        <v>0.689862198839084</v>
      </c>
      <c r="E171" s="11">
        <v>0.576700851130062</v>
      </c>
      <c r="F171" s="11">
        <v>-0.0472249346494224</v>
      </c>
      <c r="G171" s="11">
        <v>0.333719013425142</v>
      </c>
      <c r="H171" s="11">
        <v>0.169820462551531</v>
      </c>
      <c r="I171" s="11">
        <v>0.388008783845278</v>
      </c>
      <c r="J171" s="11">
        <v>0.408098142345552</v>
      </c>
      <c r="K171" s="11">
        <v>0.858633321035014</v>
      </c>
      <c r="L171" s="11">
        <v>0.684996613606759</v>
      </c>
      <c r="M171" s="11">
        <v>0.206820361571254</v>
      </c>
      <c r="N171" s="11">
        <v>0.266344989471436</v>
      </c>
      <c r="O171" s="11">
        <v>-0.104240355142334</v>
      </c>
      <c r="P171" s="11">
        <v>-0.0263201817117701</v>
      </c>
      <c r="Q171" s="11">
        <v>-0.287599393459211</v>
      </c>
      <c r="R171" s="11">
        <v>0.243071194954728</v>
      </c>
    </row>
    <row r="172" ht="15" customHeight="1">
      <c r="A172" t="s" s="10">
        <v>1563</v>
      </c>
      <c r="B172" t="s" s="10">
        <v>1564</v>
      </c>
      <c r="C172" s="11">
        <v>0.537190177929373</v>
      </c>
      <c r="D172" s="11">
        <v>0.512553152245706</v>
      </c>
      <c r="E172" s="11">
        <v>0.344590189875566</v>
      </c>
      <c r="F172" s="11">
        <v>-0.159675564960024</v>
      </c>
      <c r="G172" s="11">
        <v>0.192510945304027</v>
      </c>
      <c r="H172" s="11">
        <v>-0.0433018709383485</v>
      </c>
      <c r="I172" s="11">
        <v>0.212020998182179</v>
      </c>
      <c r="J172" s="11">
        <v>0.0593419800161341</v>
      </c>
      <c r="K172" s="11">
        <v>0.459032927551068</v>
      </c>
      <c r="L172" s="11">
        <v>0.119811049969613</v>
      </c>
      <c r="M172" s="11">
        <v>-0.100834214667415</v>
      </c>
      <c r="N172" s="11">
        <v>-0.15224791592556</v>
      </c>
      <c r="O172" s="11">
        <v>-0.309471120062469</v>
      </c>
      <c r="P172" s="11">
        <v>-0.223841540676374</v>
      </c>
      <c r="Q172" s="11">
        <v>-0.431255137104112</v>
      </c>
      <c r="R172" s="11">
        <v>0.046945686152111</v>
      </c>
    </row>
    <row r="173" ht="15" customHeight="1">
      <c r="A173" t="s" s="10">
        <v>1565</v>
      </c>
      <c r="B173" t="s" s="10">
        <v>1566</v>
      </c>
      <c r="C173" s="11">
        <v>0.596318084227153</v>
      </c>
      <c r="D173" s="11">
        <v>0.569343570711706</v>
      </c>
      <c r="E173" s="11">
        <v>0.536136155449324</v>
      </c>
      <c r="F173" s="11">
        <v>0.0514772278474603</v>
      </c>
      <c r="G173" s="11">
        <v>0.413116927368873</v>
      </c>
      <c r="H173" s="11">
        <v>0.180842186262023</v>
      </c>
      <c r="I173" s="11">
        <v>0.51693091199773</v>
      </c>
      <c r="J173" s="11">
        <v>0.345543283265576</v>
      </c>
      <c r="K173" s="11">
        <v>0.744535642839433</v>
      </c>
      <c r="L173" s="11">
        <v>0.533085218911509</v>
      </c>
      <c r="M173" s="11">
        <v>0.217639439900897</v>
      </c>
      <c r="N173" s="11">
        <v>0.255069312250025</v>
      </c>
      <c r="O173" s="11">
        <v>-0.118864394795595</v>
      </c>
      <c r="P173" s="11">
        <v>-0.0533037335911332</v>
      </c>
      <c r="Q173" s="11">
        <v>-0.266168960278728</v>
      </c>
      <c r="R173" s="11">
        <v>0.120115149987425</v>
      </c>
    </row>
    <row r="174" ht="15" customHeight="1">
      <c r="A174" t="s" s="10">
        <v>1567</v>
      </c>
      <c r="B174" t="s" s="10">
        <v>1568</v>
      </c>
      <c r="C174" s="11">
        <v>0.610252573513388</v>
      </c>
      <c r="D174" s="11">
        <v>0.688703601424754</v>
      </c>
      <c r="E174" s="11">
        <v>0.766988461234867</v>
      </c>
      <c r="F174" s="11">
        <v>0.7640415503825601</v>
      </c>
      <c r="G174" s="11">
        <v>0.946645305999449</v>
      </c>
      <c r="H174" s="11">
        <v>0.17946491334871</v>
      </c>
      <c r="I174" s="11">
        <v>0.293139039988408</v>
      </c>
      <c r="J174" s="11">
        <v>0.177130999446642</v>
      </c>
      <c r="K174" s="11">
        <v>0.827960030066497</v>
      </c>
      <c r="L174" s="11">
        <v>0.543664500959174</v>
      </c>
      <c r="M174" s="11">
        <v>0.191183636939949</v>
      </c>
      <c r="N174" s="11">
        <v>0.106074307964672</v>
      </c>
      <c r="O174" s="11">
        <v>-0.186895753838329</v>
      </c>
      <c r="P174" s="11">
        <v>-0.118917293492857</v>
      </c>
      <c r="Q174" s="11">
        <v>-0.336303659573042</v>
      </c>
      <c r="R174" s="11">
        <v>-0.454879076929638</v>
      </c>
    </row>
    <row r="175" ht="15" customHeight="1">
      <c r="A175" t="s" s="10">
        <v>1569</v>
      </c>
      <c r="B175" t="s" s="10">
        <v>1570</v>
      </c>
      <c r="C175" s="11">
        <v>0.520855722081796</v>
      </c>
      <c r="D175" s="11">
        <v>0.733969672624443</v>
      </c>
      <c r="E175" s="11">
        <v>0.56076900862263</v>
      </c>
      <c r="F175" s="11">
        <v>0.0137522911646888</v>
      </c>
      <c r="G175" s="11">
        <v>0.37038288252653</v>
      </c>
      <c r="H175" s="11">
        <v>0.165134986865474</v>
      </c>
      <c r="I175" s="11">
        <v>0.384646843028325</v>
      </c>
      <c r="J175" s="11">
        <v>0.308517568399972</v>
      </c>
      <c r="K175" s="11">
        <v>0.728764850874273</v>
      </c>
      <c r="L175" s="11">
        <v>0.5167781885627371</v>
      </c>
      <c r="M175" s="11">
        <v>0.130108672790371</v>
      </c>
      <c r="N175" s="11">
        <v>0.163837031647033</v>
      </c>
      <c r="O175" s="11">
        <v>-0.220761448589302</v>
      </c>
      <c r="P175" s="11">
        <v>-0.22714134900314</v>
      </c>
      <c r="Q175" s="11">
        <v>-0.507229669705177</v>
      </c>
      <c r="R175" s="11">
        <v>-0.125177346325438</v>
      </c>
    </row>
    <row r="176" ht="15" customHeight="1">
      <c r="A176" t="s" s="10">
        <v>1571</v>
      </c>
      <c r="B176" t="s" s="10">
        <v>1572</v>
      </c>
      <c r="C176" s="11">
        <v>0.323962486366623</v>
      </c>
      <c r="D176" s="11">
        <v>0.156474604459785</v>
      </c>
      <c r="E176" s="11">
        <v>0.408218639800252</v>
      </c>
      <c r="F176" s="11">
        <v>0.0297076785513142</v>
      </c>
      <c r="G176" s="11">
        <v>0.312423442093215</v>
      </c>
      <c r="H176" s="11">
        <v>0.239778612080065</v>
      </c>
      <c r="I176" s="11">
        <v>0.614556503081934</v>
      </c>
      <c r="J176" s="11">
        <v>0.767674320655089</v>
      </c>
      <c r="K176" s="11">
        <v>1.39235241797858</v>
      </c>
      <c r="L176" s="11">
        <v>1.34890820692115</v>
      </c>
      <c r="M176" s="11">
        <v>0.9832130712077</v>
      </c>
      <c r="N176" s="11">
        <v>0.845188045916586</v>
      </c>
      <c r="O176" s="11">
        <v>0.374572105277007</v>
      </c>
      <c r="P176" s="11">
        <v>0.4365426449258</v>
      </c>
      <c r="Q176" s="11">
        <v>0.10374579414674</v>
      </c>
      <c r="R176" s="11">
        <v>0.6880280976788</v>
      </c>
    </row>
    <row r="177" ht="15" customHeight="1">
      <c r="A177" t="s" s="10">
        <v>1573</v>
      </c>
      <c r="B177" t="s" s="10">
        <v>1574</v>
      </c>
      <c r="C177" s="11">
        <v>0.675621019509678</v>
      </c>
      <c r="D177" s="11">
        <v>0.9704120857624779</v>
      </c>
      <c r="E177" s="11">
        <v>0.852964047531023</v>
      </c>
      <c r="F177" s="11">
        <v>0.213479576632774</v>
      </c>
      <c r="G177" s="11">
        <v>0.700377808430367</v>
      </c>
      <c r="H177" s="11">
        <v>0.573501801458248</v>
      </c>
      <c r="I177" s="11">
        <v>0.791826953889999</v>
      </c>
      <c r="J177" s="11">
        <v>0.709625168083807</v>
      </c>
      <c r="K177" s="11">
        <v>1.08549574503626</v>
      </c>
      <c r="L177" s="11">
        <v>0.75167422743556</v>
      </c>
      <c r="M177" s="11">
        <v>0.214127267140836</v>
      </c>
      <c r="N177" s="11">
        <v>0.12653720850072</v>
      </c>
      <c r="O177" s="11">
        <v>-0.404726430891636</v>
      </c>
      <c r="P177" s="11">
        <v>-0.35217164951204</v>
      </c>
      <c r="Q177" s="11">
        <v>-0.633456254671962</v>
      </c>
      <c r="R177" s="11">
        <v>-0.451986122365614</v>
      </c>
    </row>
    <row r="178" ht="15" customHeight="1">
      <c r="A178" t="s" s="10">
        <v>1575</v>
      </c>
      <c r="B178" t="s" s="10">
        <v>1576</v>
      </c>
      <c r="C178" s="11">
        <v>0.675829491106443</v>
      </c>
      <c r="D178" s="11">
        <v>0.74547576763971</v>
      </c>
      <c r="E178" s="11">
        <v>0.640561761108665</v>
      </c>
      <c r="F178" s="11">
        <v>-0.00113570764435087</v>
      </c>
      <c r="G178" s="11">
        <v>0.429360288658068</v>
      </c>
      <c r="H178" s="11">
        <v>0.251550157766696</v>
      </c>
      <c r="I178" s="11">
        <v>0.489333956426945</v>
      </c>
      <c r="J178" s="11">
        <v>0.480246101646453</v>
      </c>
      <c r="K178" s="11">
        <v>0.894050053164941</v>
      </c>
      <c r="L178" s="11">
        <v>0.677223821369132</v>
      </c>
      <c r="M178" s="11">
        <v>0.362895555257147</v>
      </c>
      <c r="N178" s="11">
        <v>0.227750134759257</v>
      </c>
      <c r="O178" s="11">
        <v>-0.240348231143191</v>
      </c>
      <c r="P178" s="11">
        <v>-0.170362704028113</v>
      </c>
      <c r="Q178" s="11">
        <v>-0.520405707056915</v>
      </c>
      <c r="R178" s="11">
        <v>-0.16989054176339</v>
      </c>
    </row>
    <row r="179" ht="15" customHeight="1">
      <c r="A179" t="s" s="10">
        <v>1577</v>
      </c>
      <c r="B179" t="s" s="10">
        <v>1578</v>
      </c>
      <c r="C179" s="11">
        <v>0.617115169498284</v>
      </c>
      <c r="D179" s="11">
        <v>0.576558284470631</v>
      </c>
      <c r="E179" s="11">
        <v>0.534414033514464</v>
      </c>
      <c r="F179" s="11">
        <v>-0.047413343545157</v>
      </c>
      <c r="G179" s="11">
        <v>0.435710575383316</v>
      </c>
      <c r="H179" s="11">
        <v>0.232628085110409</v>
      </c>
      <c r="I179" s="11">
        <v>0.488453762464353</v>
      </c>
      <c r="J179" s="11">
        <v>0.311370889156317</v>
      </c>
      <c r="K179" s="11">
        <v>0.615605023862378</v>
      </c>
      <c r="L179" s="11">
        <v>0.270556336466403</v>
      </c>
      <c r="M179" s="11">
        <v>0.0584733303039823</v>
      </c>
      <c r="N179" s="11">
        <v>0.0409121838029984</v>
      </c>
      <c r="O179" s="11">
        <v>-0.275686762196936</v>
      </c>
      <c r="P179" s="11">
        <v>-0.217416960793991</v>
      </c>
      <c r="Q179" s="11">
        <v>-0.445320504267131</v>
      </c>
      <c r="R179" s="11">
        <v>-0.201017509589606</v>
      </c>
    </row>
    <row r="180" ht="15" customHeight="1">
      <c r="A180" t="s" s="10">
        <v>1579</v>
      </c>
      <c r="B180" t="s" s="10">
        <v>1580</v>
      </c>
      <c r="C180" s="11">
        <v>0.476966986710393</v>
      </c>
      <c r="D180" s="11">
        <v>0.48157537256399</v>
      </c>
      <c r="E180" s="11">
        <v>0.573876987513005</v>
      </c>
      <c r="F180" s="11">
        <v>-0.115094639085564</v>
      </c>
      <c r="G180" s="11">
        <v>0.362115051626905</v>
      </c>
      <c r="H180" s="11">
        <v>0.216640554025132</v>
      </c>
      <c r="I180" s="11">
        <v>0.531491860115434</v>
      </c>
      <c r="J180" s="11">
        <v>0.401054856803172</v>
      </c>
      <c r="K180" s="11">
        <v>0.838022887249663</v>
      </c>
      <c r="L180" s="11">
        <v>0.454525024417136</v>
      </c>
      <c r="M180" s="11">
        <v>0.181882134481276</v>
      </c>
      <c r="N180" s="11">
        <v>0.177484903058008</v>
      </c>
      <c r="O180" s="11">
        <v>-0.172637158457456</v>
      </c>
      <c r="P180" s="11">
        <v>-0.126709893378817</v>
      </c>
      <c r="Q180" s="11">
        <v>-0.349030403039681</v>
      </c>
      <c r="R180" s="11">
        <v>-0.0167531256073149</v>
      </c>
    </row>
    <row r="181" ht="15" customHeight="1">
      <c r="A181" t="s" s="10">
        <v>1581</v>
      </c>
      <c r="B181" t="s" s="10">
        <v>1582</v>
      </c>
      <c r="C181" s="11">
        <v>0.578125571027973</v>
      </c>
      <c r="D181" s="11">
        <v>0.662141558726415</v>
      </c>
      <c r="E181" s="11">
        <v>0.623056340267568</v>
      </c>
      <c r="F181" s="11">
        <v>-0.0239446549701373</v>
      </c>
      <c r="G181" s="11">
        <v>0.403833595759041</v>
      </c>
      <c r="H181" s="11">
        <v>0.294889453900249</v>
      </c>
      <c r="I181" s="11">
        <v>0.513967855649851</v>
      </c>
      <c r="J181" s="11">
        <v>0.435818046791003</v>
      </c>
      <c r="K181" s="11">
        <v>0.830194809820289</v>
      </c>
      <c r="L181" s="11">
        <v>0.521751200808345</v>
      </c>
      <c r="M181" s="11">
        <v>0.0526531361634865</v>
      </c>
      <c r="N181" s="11">
        <v>0.114545092723191</v>
      </c>
      <c r="O181" s="11">
        <v>-0.389820700223331</v>
      </c>
      <c r="P181" s="11">
        <v>-0.293212595945569</v>
      </c>
      <c r="Q181" s="11">
        <v>-0.585573915626288</v>
      </c>
      <c r="R181" s="11">
        <v>-0.315123822654171</v>
      </c>
    </row>
    <row r="182" ht="15" customHeight="1">
      <c r="A182" t="s" s="10">
        <v>1583</v>
      </c>
      <c r="B182" t="s" s="10">
        <v>1584</v>
      </c>
      <c r="C182" s="11">
        <v>0.501721194012033</v>
      </c>
      <c r="D182" s="11">
        <v>0.350592985548632</v>
      </c>
      <c r="E182" s="11">
        <v>0.209616154364882</v>
      </c>
      <c r="F182" s="11">
        <v>-0.398527280422995</v>
      </c>
      <c r="G182" s="11">
        <v>0.0868700270433127</v>
      </c>
      <c r="H182" s="11">
        <v>0.0169711805870445</v>
      </c>
      <c r="I182" s="11">
        <v>0.361893131394212</v>
      </c>
      <c r="J182" s="11">
        <v>0.157859173408816</v>
      </c>
      <c r="K182" s="11">
        <v>0.48752190291265</v>
      </c>
      <c r="L182" s="11">
        <v>0.239733738172097</v>
      </c>
      <c r="M182" s="11">
        <v>-0.0292434876979829</v>
      </c>
      <c r="N182" s="11">
        <v>-0.034986572227557</v>
      </c>
      <c r="O182" s="11">
        <v>-0.38255843106023</v>
      </c>
      <c r="P182" s="11">
        <v>-0.271324076534003</v>
      </c>
      <c r="Q182" s="11">
        <v>-0.457199871405661</v>
      </c>
      <c r="R182" s="11">
        <v>-0.0454796072882109</v>
      </c>
    </row>
    <row r="183" ht="15" customHeight="1">
      <c r="A183" t="s" s="10">
        <v>1585</v>
      </c>
      <c r="B183" t="s" s="10">
        <v>1586</v>
      </c>
      <c r="C183" s="11">
        <v>0.536667129600661</v>
      </c>
      <c r="D183" s="11">
        <v>0.554534817638546</v>
      </c>
      <c r="E183" s="11">
        <v>0.494781951326262</v>
      </c>
      <c r="F183" s="11">
        <v>0.0145359179794744</v>
      </c>
      <c r="G183" s="11">
        <v>0.374230931506671</v>
      </c>
      <c r="H183" s="11">
        <v>0.156233876010688</v>
      </c>
      <c r="I183" s="11">
        <v>0.353619716378454</v>
      </c>
      <c r="J183" s="11">
        <v>0.294319335147658</v>
      </c>
      <c r="K183" s="11">
        <v>0.7902643860533221</v>
      </c>
      <c r="L183" s="11">
        <v>0.536632117646224</v>
      </c>
      <c r="M183" s="11">
        <v>0.084552028878392</v>
      </c>
      <c r="N183" s="11">
        <v>0.110615349852908</v>
      </c>
      <c r="O183" s="11">
        <v>-0.326657985864568</v>
      </c>
      <c r="P183" s="11">
        <v>-0.289769003364374</v>
      </c>
      <c r="Q183" s="11">
        <v>-0.518893879234528</v>
      </c>
      <c r="R183" s="11">
        <v>-0.168440195351334</v>
      </c>
    </row>
    <row r="184" ht="15" customHeight="1">
      <c r="A184" t="s" s="10">
        <v>1587</v>
      </c>
      <c r="B184" t="s" s="10">
        <v>1588</v>
      </c>
      <c r="C184" s="11">
        <v>0.442908433048683</v>
      </c>
      <c r="D184" s="11">
        <v>0.645349418763778</v>
      </c>
      <c r="E184" s="11">
        <v>0.5216436688757859</v>
      </c>
      <c r="F184" s="11">
        <v>-0.0403798310029721</v>
      </c>
      <c r="G184" s="11">
        <v>0.357899028065241</v>
      </c>
      <c r="H184" s="11">
        <v>0.10203338931637</v>
      </c>
      <c r="I184" s="11">
        <v>0.30050175645923</v>
      </c>
      <c r="J184" s="11">
        <v>0.213806416664401</v>
      </c>
      <c r="K184" s="11">
        <v>0.680891910257078</v>
      </c>
      <c r="L184" s="11">
        <v>0.500867095265363</v>
      </c>
      <c r="M184" s="11">
        <v>0.0771205301125535</v>
      </c>
      <c r="N184" s="11">
        <v>0.108431450719954</v>
      </c>
      <c r="O184" s="11">
        <v>-0.280553754195186</v>
      </c>
      <c r="P184" s="11">
        <v>-0.243400667572339</v>
      </c>
      <c r="Q184" s="11">
        <v>-0.498115951259473</v>
      </c>
      <c r="R184" s="11">
        <v>-0.0617168413016777</v>
      </c>
    </row>
    <row r="185" ht="15" customHeight="1">
      <c r="A185" t="s" s="10">
        <v>1589</v>
      </c>
      <c r="B185" t="s" s="10">
        <v>1590</v>
      </c>
      <c r="C185" s="11">
        <v>0.440204545915198</v>
      </c>
      <c r="D185" s="11">
        <v>0.383281752993271</v>
      </c>
      <c r="E185" s="11">
        <v>0.417149876713602</v>
      </c>
      <c r="F185" s="11">
        <v>-0.112420609142495</v>
      </c>
      <c r="G185" s="11">
        <v>0.322409689027076</v>
      </c>
      <c r="H185" s="11">
        <v>0.128088677173509</v>
      </c>
      <c r="I185" s="11">
        <v>0.367584464390198</v>
      </c>
      <c r="J185" s="11">
        <v>0.128214018425217</v>
      </c>
      <c r="K185" s="11">
        <v>0.5453141425739489</v>
      </c>
      <c r="L185" s="11">
        <v>0.293199633992507</v>
      </c>
      <c r="M185" s="11">
        <v>0.0328839305337245</v>
      </c>
      <c r="N185" s="11">
        <v>0.13707556547586</v>
      </c>
      <c r="O185" s="11">
        <v>-0.160339850299564</v>
      </c>
      <c r="P185" s="11">
        <v>-0.0622491488782607</v>
      </c>
      <c r="Q185" s="11">
        <v>-0.27977845006506</v>
      </c>
      <c r="R185" s="11">
        <v>0.191002826835944</v>
      </c>
    </row>
    <row r="186" ht="15" customHeight="1">
      <c r="A186" t="s" s="10">
        <v>1591</v>
      </c>
      <c r="B186" t="s" s="10">
        <v>1592</v>
      </c>
      <c r="C186" s="11">
        <v>0.690436553067705</v>
      </c>
      <c r="D186" s="11">
        <v>0.880403459444756</v>
      </c>
      <c r="E186" s="11">
        <v>0.695976856593284</v>
      </c>
      <c r="F186" s="11">
        <v>0.171043504022344</v>
      </c>
      <c r="G186" s="11">
        <v>0.623463450125839</v>
      </c>
      <c r="H186" s="11">
        <v>0.375008045566169</v>
      </c>
      <c r="I186" s="11">
        <v>0.605919752140715</v>
      </c>
      <c r="J186" s="11">
        <v>0.5381862838509121</v>
      </c>
      <c r="K186" s="11">
        <v>0.781372670441897</v>
      </c>
      <c r="L186" s="11">
        <v>0.515669614395976</v>
      </c>
      <c r="M186" s="11">
        <v>-0.00186765159071878</v>
      </c>
      <c r="N186" s="11">
        <v>-0.0602193647718118</v>
      </c>
      <c r="O186" s="11">
        <v>-0.516404992793501</v>
      </c>
      <c r="P186" s="11">
        <v>-0.384694288287896</v>
      </c>
      <c r="Q186" s="11">
        <v>-0.627860083011255</v>
      </c>
      <c r="R186" s="11">
        <v>-0.404744615426519</v>
      </c>
    </row>
    <row r="187" ht="15" customHeight="1">
      <c r="A187" t="s" s="10">
        <v>1593</v>
      </c>
      <c r="B187" t="s" s="10">
        <v>1594</v>
      </c>
      <c r="C187" s="11">
        <v>0.432433615459883</v>
      </c>
      <c r="D187" s="11">
        <v>0.211925269264476</v>
      </c>
      <c r="E187" s="11">
        <v>0.148678484967536</v>
      </c>
      <c r="F187" s="11">
        <v>-0.353293652146857</v>
      </c>
      <c r="G187" s="11">
        <v>0.0483710149101804</v>
      </c>
      <c r="H187" s="11">
        <v>-0.116614844253794</v>
      </c>
      <c r="I187" s="11">
        <v>0.269111845946463</v>
      </c>
      <c r="J187" s="11">
        <v>0.166543366764643</v>
      </c>
      <c r="K187" s="11">
        <v>0.489297859898133</v>
      </c>
      <c r="L187" s="11">
        <v>0.274572603316538</v>
      </c>
      <c r="M187" s="11">
        <v>0.0607778528487183</v>
      </c>
      <c r="N187" s="11">
        <v>0.131981124198169</v>
      </c>
      <c r="O187" s="11">
        <v>-0.140037857412863</v>
      </c>
      <c r="P187" s="11">
        <v>-0.0417563281075108</v>
      </c>
      <c r="Q187" s="11">
        <v>-0.207084715629084</v>
      </c>
      <c r="R187" s="11">
        <v>0.374739442718294</v>
      </c>
    </row>
    <row r="188" ht="15" customHeight="1">
      <c r="A188" t="s" s="10">
        <v>1595</v>
      </c>
      <c r="B188" t="s" s="10">
        <v>1596</v>
      </c>
      <c r="C188" s="11">
        <v>0.409009910911179</v>
      </c>
      <c r="D188" s="11">
        <v>0.484234522427317</v>
      </c>
      <c r="E188" s="11">
        <v>0.38938596853152</v>
      </c>
      <c r="F188" s="11">
        <v>-0.021751994720033</v>
      </c>
      <c r="G188" s="11">
        <v>0.285231671335849</v>
      </c>
      <c r="H188" s="11">
        <v>-0.00155443896200429</v>
      </c>
      <c r="I188" s="11">
        <v>0.297682609174004</v>
      </c>
      <c r="J188" s="11">
        <v>0.181198066704951</v>
      </c>
      <c r="K188" s="11">
        <v>0.537835489727203</v>
      </c>
      <c r="L188" s="11">
        <v>0.350049657539567</v>
      </c>
      <c r="M188" s="11">
        <v>0.0679685347706091</v>
      </c>
      <c r="N188" s="11">
        <v>0.151631385899539</v>
      </c>
      <c r="O188" s="11">
        <v>-0.07809035116634851</v>
      </c>
      <c r="P188" s="11">
        <v>-0.120862507534709</v>
      </c>
      <c r="Q188" s="11">
        <v>-0.329646972313848</v>
      </c>
      <c r="R188" s="11">
        <v>0.147142473987817</v>
      </c>
    </row>
    <row r="189" ht="15" customHeight="1">
      <c r="A189" t="s" s="10">
        <v>1597</v>
      </c>
      <c r="B189" t="s" s="10">
        <v>1598</v>
      </c>
      <c r="C189" s="11">
        <v>0.480239362818965</v>
      </c>
      <c r="D189" s="11">
        <v>0.501603981469503</v>
      </c>
      <c r="E189" s="11">
        <v>0.475551678928011</v>
      </c>
      <c r="F189" s="11">
        <v>-0.184503587298846</v>
      </c>
      <c r="G189" s="11">
        <v>0.1552579728399</v>
      </c>
      <c r="H189" s="11">
        <v>0.0323180214599585</v>
      </c>
      <c r="I189" s="11">
        <v>0.37660940743339</v>
      </c>
      <c r="J189" s="11">
        <v>0.293825257601957</v>
      </c>
      <c r="K189" s="11">
        <v>0.661401882997447</v>
      </c>
      <c r="L189" s="11">
        <v>0.490378809496873</v>
      </c>
      <c r="M189" s="11">
        <v>0.286961132858218</v>
      </c>
      <c r="N189" s="11">
        <v>0.298980665842093</v>
      </c>
      <c r="O189" s="11">
        <v>-0.06766628644388881</v>
      </c>
      <c r="P189" s="11">
        <v>-0.0469128399422457</v>
      </c>
      <c r="Q189" s="11">
        <v>-0.307158343538298</v>
      </c>
      <c r="R189" s="11">
        <v>0.304952698609246</v>
      </c>
    </row>
    <row r="190" ht="15" customHeight="1">
      <c r="A190" t="s" s="10">
        <v>1599</v>
      </c>
      <c r="B190" t="s" s="10">
        <v>1600</v>
      </c>
      <c r="C190" s="11">
        <v>0.844949231691616</v>
      </c>
      <c r="D190" s="11">
        <v>0.794701845776612</v>
      </c>
      <c r="E190" s="11">
        <v>0.928747026755541</v>
      </c>
      <c r="F190" s="11">
        <v>0.0990102354569944</v>
      </c>
      <c r="G190" s="11">
        <v>0.649636283428062</v>
      </c>
      <c r="H190" s="11">
        <v>0.833508447590225</v>
      </c>
      <c r="I190" s="11">
        <v>0.9914739394859819</v>
      </c>
      <c r="J190" s="11">
        <v>0.999141992473068</v>
      </c>
      <c r="K190" s="11">
        <v>1.25247283970366</v>
      </c>
      <c r="L190" s="11">
        <v>1.1716842060168</v>
      </c>
      <c r="M190" s="11">
        <v>1.21185967612122</v>
      </c>
      <c r="N190" s="11">
        <v>0.736534664143876</v>
      </c>
      <c r="O190" s="11">
        <v>-0.07190141274107981</v>
      </c>
      <c r="P190" s="11">
        <v>-0.0623584241702837</v>
      </c>
      <c r="Q190" s="11">
        <v>-0.254092083820192</v>
      </c>
      <c r="R190" s="11">
        <v>-0.0310432926069472</v>
      </c>
    </row>
    <row r="191" ht="15" customHeight="1">
      <c r="A191" t="s" s="10">
        <v>1601</v>
      </c>
      <c r="B191" t="s" s="10">
        <v>1602</v>
      </c>
      <c r="C191" s="11">
        <v>0.382068764853079</v>
      </c>
      <c r="D191" s="11">
        <v>0.50271606371482</v>
      </c>
      <c r="E191" s="11">
        <v>0.391000565553866</v>
      </c>
      <c r="F191" s="11">
        <v>-0.104800218737662</v>
      </c>
      <c r="G191" s="11">
        <v>0.265894144094263</v>
      </c>
      <c r="H191" s="11">
        <v>0.0547167763174841</v>
      </c>
      <c r="I191" s="11">
        <v>0.296451454084192</v>
      </c>
      <c r="J191" s="11">
        <v>0.214694689284915</v>
      </c>
      <c r="K191" s="11">
        <v>0.57476397559722</v>
      </c>
      <c r="L191" s="11">
        <v>0.326729994354252</v>
      </c>
      <c r="M191" s="11">
        <v>-0.0630768206787696</v>
      </c>
      <c r="N191" s="11">
        <v>0.0136622134114201</v>
      </c>
      <c r="O191" s="11">
        <v>-0.337440039722751</v>
      </c>
      <c r="P191" s="11">
        <v>-0.343261527031801</v>
      </c>
      <c r="Q191" s="11">
        <v>-0.449782650385918</v>
      </c>
      <c r="R191" s="11">
        <v>-0.141475323978253</v>
      </c>
    </row>
    <row r="192" ht="15" customHeight="1">
      <c r="A192" t="s" s="10">
        <v>1603</v>
      </c>
      <c r="B192" t="s" s="10">
        <v>1604</v>
      </c>
      <c r="C192" s="11">
        <v>0.697091572608995</v>
      </c>
      <c r="D192" s="11">
        <v>0.733039068006514</v>
      </c>
      <c r="E192" s="11">
        <v>0.864792199854531</v>
      </c>
      <c r="F192" s="11">
        <v>0.043965693717801</v>
      </c>
      <c r="G192" s="11">
        <v>0.578430572729197</v>
      </c>
      <c r="H192" s="11">
        <v>0.746327012899999</v>
      </c>
      <c r="I192" s="11">
        <v>0.945365180432291</v>
      </c>
      <c r="J192" s="11">
        <v>0.947731939147534</v>
      </c>
      <c r="K192" s="11">
        <v>1.18062907357721</v>
      </c>
      <c r="L192" s="11">
        <v>1.04812828154013</v>
      </c>
      <c r="M192" s="11">
        <v>1.09566037973303</v>
      </c>
      <c r="N192" s="11">
        <v>0.684075228261657</v>
      </c>
      <c r="O192" s="11">
        <v>-0.0675907689552124</v>
      </c>
      <c r="P192" s="11">
        <v>-0.084221130998043</v>
      </c>
      <c r="Q192" s="11">
        <v>-0.298620773243415</v>
      </c>
      <c r="R192" s="11">
        <v>-0.0331851384967286</v>
      </c>
    </row>
    <row r="193" ht="15" customHeight="1">
      <c r="A193" t="s" s="10">
        <v>1605</v>
      </c>
      <c r="B193" t="s" s="10">
        <v>1606</v>
      </c>
      <c r="C193" s="11">
        <v>1.063916964825</v>
      </c>
      <c r="D193" s="11">
        <v>1.02637799604958</v>
      </c>
      <c r="E193" s="11">
        <v>0.903913764926108</v>
      </c>
      <c r="F193" s="11">
        <v>0.0661585156284739</v>
      </c>
      <c r="G193" s="11">
        <v>0.499202232918583</v>
      </c>
      <c r="H193" s="11">
        <v>0.634816765994703</v>
      </c>
      <c r="I193" s="11">
        <v>0.751304435431595</v>
      </c>
      <c r="J193" s="11">
        <v>0.81896490496022</v>
      </c>
      <c r="K193" s="11">
        <v>0.953717124829924</v>
      </c>
      <c r="L193" s="11">
        <v>0.846683200192509</v>
      </c>
      <c r="M193" s="11">
        <v>0.910824431880057</v>
      </c>
      <c r="N193" s="11">
        <v>0.667458694931609</v>
      </c>
      <c r="O193" s="11">
        <v>0.0695526229938544</v>
      </c>
      <c r="P193" s="11">
        <v>0.0688760083057125</v>
      </c>
      <c r="Q193" s="11">
        <v>-0.103688728950657</v>
      </c>
      <c r="R193" s="11">
        <v>0.226174457108403</v>
      </c>
    </row>
    <row r="194" ht="15" customHeight="1">
      <c r="A194" t="s" s="10">
        <v>1607</v>
      </c>
      <c r="B194" t="s" s="10">
        <v>1608</v>
      </c>
      <c r="C194" s="11">
        <v>0.306330693380476</v>
      </c>
      <c r="D194" s="11">
        <v>0.23942826958547</v>
      </c>
      <c r="E194" s="11">
        <v>0.302645584849762</v>
      </c>
      <c r="F194" s="11">
        <v>-0.206186171058294</v>
      </c>
      <c r="G194" s="11">
        <v>0.197378624977386</v>
      </c>
      <c r="H194" s="11">
        <v>0.024899441162168</v>
      </c>
      <c r="I194" s="11">
        <v>0.258355636620004</v>
      </c>
      <c r="J194" s="11">
        <v>0.143306793596226</v>
      </c>
      <c r="K194" s="11">
        <v>0.377131414100358</v>
      </c>
      <c r="L194" s="11">
        <v>0.259738754517658</v>
      </c>
      <c r="M194" s="11">
        <v>-0.0180543571642368</v>
      </c>
      <c r="N194" s="11">
        <v>0.0673482933714479</v>
      </c>
      <c r="O194" s="11">
        <v>-0.294185602307517</v>
      </c>
      <c r="P194" s="11">
        <v>-0.315710147554865</v>
      </c>
      <c r="Q194" s="11">
        <v>-0.586869864763813</v>
      </c>
      <c r="R194" s="11">
        <v>-0.285428885378448</v>
      </c>
    </row>
    <row r="195" ht="15" customHeight="1">
      <c r="A195" t="s" s="10">
        <v>1609</v>
      </c>
      <c r="B195" t="s" s="10">
        <v>1610</v>
      </c>
      <c r="C195" s="11">
        <v>0.261678693292089</v>
      </c>
      <c r="D195" s="11">
        <v>0.293781954508882</v>
      </c>
      <c r="E195" s="11">
        <v>0.340978302509048</v>
      </c>
      <c r="F195" s="11">
        <v>-0.152447201251415</v>
      </c>
      <c r="G195" s="11">
        <v>0.255152694008753</v>
      </c>
      <c r="H195" s="11">
        <v>0.104162159702161</v>
      </c>
      <c r="I195" s="11">
        <v>0.307404535768744</v>
      </c>
      <c r="J195" s="11">
        <v>0.107817773256397</v>
      </c>
      <c r="K195" s="11">
        <v>0.389005572646223</v>
      </c>
      <c r="L195" s="11">
        <v>0.267094435643238</v>
      </c>
      <c r="M195" s="11">
        <v>-0.0492479500358185</v>
      </c>
      <c r="N195" s="11">
        <v>0.10234755632363</v>
      </c>
      <c r="O195" s="11">
        <v>-0.259803068711882</v>
      </c>
      <c r="P195" s="11">
        <v>-0.268257993749229</v>
      </c>
      <c r="Q195" s="11">
        <v>-0.528474390522751</v>
      </c>
      <c r="R195" s="11">
        <v>-0.276189559713814</v>
      </c>
    </row>
    <row r="196" ht="15" customHeight="1">
      <c r="A196" t="s" s="10">
        <v>1611</v>
      </c>
      <c r="B196" t="s" s="10">
        <v>1612</v>
      </c>
      <c r="C196" s="11">
        <v>0.23920206183192</v>
      </c>
      <c r="D196" s="11">
        <v>0.207521216167822</v>
      </c>
      <c r="E196" s="11">
        <v>0.296670377261925</v>
      </c>
      <c r="F196" s="11">
        <v>-0.220180830568736</v>
      </c>
      <c r="G196" s="11">
        <v>0.217223215571151</v>
      </c>
      <c r="H196" s="11">
        <v>0.0487411709306024</v>
      </c>
      <c r="I196" s="11">
        <v>0.286537529183007</v>
      </c>
      <c r="J196" s="11">
        <v>0.173562366897411</v>
      </c>
      <c r="K196" s="11">
        <v>0.412497933750284</v>
      </c>
      <c r="L196" s="11">
        <v>0.303375455412275</v>
      </c>
      <c r="M196" s="11">
        <v>0.0315866403406748</v>
      </c>
      <c r="N196" s="11">
        <v>0.12393498818205</v>
      </c>
      <c r="O196" s="11">
        <v>-0.24528164798244</v>
      </c>
      <c r="P196" s="11">
        <v>-0.269750294188923</v>
      </c>
      <c r="Q196" s="11">
        <v>-0.5409875033241081</v>
      </c>
      <c r="R196" s="11">
        <v>-0.241563984449293</v>
      </c>
    </row>
    <row r="197" ht="15" customHeight="1">
      <c r="A197" t="s" s="10">
        <v>1613</v>
      </c>
      <c r="B197" t="s" s="10">
        <v>1614</v>
      </c>
      <c r="C197" s="11">
        <v>0.222554174282003</v>
      </c>
      <c r="D197" s="11">
        <v>0.238432168220265</v>
      </c>
      <c r="E197" s="11">
        <v>0.448444879339067</v>
      </c>
      <c r="F197" s="11">
        <v>-0.205113884661711</v>
      </c>
      <c r="G197" s="11">
        <v>0.0828991746504963</v>
      </c>
      <c r="H197" s="11">
        <v>-0.0481507656236676</v>
      </c>
      <c r="I197" s="11">
        <v>0.35191312468108</v>
      </c>
      <c r="J197" s="11">
        <v>0.433720950261613</v>
      </c>
      <c r="K197" s="11">
        <v>0.76856452823956</v>
      </c>
      <c r="L197" s="11">
        <v>0.68014589887957</v>
      </c>
      <c r="M197" s="11">
        <v>0.472214768838864</v>
      </c>
      <c r="N197" s="11">
        <v>0.541399042202331</v>
      </c>
      <c r="O197" s="11">
        <v>0.21970059867165</v>
      </c>
      <c r="P197" s="11">
        <v>0.211943553506152</v>
      </c>
      <c r="Q197" s="11">
        <v>-0.0250732950970053</v>
      </c>
      <c r="R197" s="11">
        <v>0.6784161496939261</v>
      </c>
    </row>
    <row r="198" ht="15" customHeight="1">
      <c r="A198" t="s" s="10">
        <v>1615</v>
      </c>
      <c r="B198" t="s" s="10">
        <v>1616</v>
      </c>
      <c r="C198" s="11">
        <v>0.214718842204386</v>
      </c>
      <c r="D198" s="11">
        <v>0.180368166483746</v>
      </c>
      <c r="E198" s="11">
        <v>0.266449691498543</v>
      </c>
      <c r="F198" s="11">
        <v>-0.242733867183852</v>
      </c>
      <c r="G198" s="11">
        <v>0.181501060105978</v>
      </c>
      <c r="H198" s="11">
        <v>0.011499602043599</v>
      </c>
      <c r="I198" s="11">
        <v>0.260308030435017</v>
      </c>
      <c r="J198" s="11">
        <v>0.149529314380056</v>
      </c>
      <c r="K198" s="11">
        <v>0.383787140361987</v>
      </c>
      <c r="L198" s="11">
        <v>0.272721309546141</v>
      </c>
      <c r="M198" s="11">
        <v>-0.00465000016291515</v>
      </c>
      <c r="N198" s="11">
        <v>0.07568756795561959</v>
      </c>
      <c r="O198" s="11">
        <v>-0.277867899402967</v>
      </c>
      <c r="P198" s="11">
        <v>-0.299143922131276</v>
      </c>
      <c r="Q198" s="11">
        <v>-0.570684039917932</v>
      </c>
      <c r="R198" s="11">
        <v>-0.270568442552874</v>
      </c>
    </row>
    <row r="199" ht="15" customHeight="1">
      <c r="A199" t="s" s="10">
        <v>1617</v>
      </c>
      <c r="B199" t="s" s="10">
        <v>1618</v>
      </c>
      <c r="C199" s="11">
        <v>0.220050190437985</v>
      </c>
      <c r="D199" s="11">
        <v>0.5863623082203691</v>
      </c>
      <c r="E199" s="11">
        <v>0.967816272581433</v>
      </c>
      <c r="F199" s="11">
        <v>0.467219805104773</v>
      </c>
      <c r="G199" s="11">
        <v>0.798900723727281</v>
      </c>
      <c r="H199" s="11">
        <v>0.865728525613121</v>
      </c>
      <c r="I199" s="11">
        <v>1.0013024515576</v>
      </c>
      <c r="J199" s="11">
        <v>0.946243020075945</v>
      </c>
      <c r="K199" s="11">
        <v>1.23292258589855</v>
      </c>
      <c r="L199" s="11">
        <v>1.07483962672448</v>
      </c>
      <c r="M199" s="11">
        <v>0.0999540978665997</v>
      </c>
      <c r="N199" s="11">
        <v>-0.262304817787836</v>
      </c>
      <c r="O199" s="11">
        <v>-0.797235364476758</v>
      </c>
      <c r="P199" s="11">
        <v>-0.90723782174899</v>
      </c>
      <c r="Q199" s="11">
        <v>-1.26825949468793</v>
      </c>
      <c r="R199" s="11">
        <v>-1.27042885513946</v>
      </c>
    </row>
    <row r="200" ht="15" customHeight="1">
      <c r="A200" t="s" s="10">
        <v>1619</v>
      </c>
      <c r="B200" t="s" s="10">
        <v>1620</v>
      </c>
      <c r="C200" s="11">
        <v>0.0263031915376993</v>
      </c>
      <c r="D200" s="11">
        <v>0.01287957711641</v>
      </c>
      <c r="E200" s="11">
        <v>0.268462286857655</v>
      </c>
      <c r="F200" s="11">
        <v>-0.252962941958148</v>
      </c>
      <c r="G200" s="11">
        <v>0.187513252063112</v>
      </c>
      <c r="H200" s="11">
        <v>0.0458976653868868</v>
      </c>
      <c r="I200" s="11">
        <v>0.257487962157603</v>
      </c>
      <c r="J200" s="11">
        <v>0.131841913578836</v>
      </c>
      <c r="K200" s="11">
        <v>0.377248437806153</v>
      </c>
      <c r="L200" s="11">
        <v>0.192791074943138</v>
      </c>
      <c r="M200" s="11">
        <v>-0.144631707261823</v>
      </c>
      <c r="N200" s="11">
        <v>-0.0641772844609288</v>
      </c>
      <c r="O200" s="11">
        <v>-0.406048093013633</v>
      </c>
      <c r="P200" s="11">
        <v>-0.401576241596362</v>
      </c>
      <c r="Q200" s="11">
        <v>-0.672944375857053</v>
      </c>
      <c r="R200" s="11">
        <v>-0.433720516942317</v>
      </c>
    </row>
    <row r="201" ht="15" customHeight="1">
      <c r="A201" t="s" s="10">
        <v>1621</v>
      </c>
      <c r="B201" t="s" s="10">
        <v>1622</v>
      </c>
      <c r="C201" s="11">
        <v>0.0128524395967183</v>
      </c>
      <c r="D201" s="11">
        <v>-0.0471637159527558</v>
      </c>
      <c r="E201" s="11">
        <v>0.113465897327891</v>
      </c>
      <c r="F201" s="11">
        <v>-0.39616562564333</v>
      </c>
      <c r="G201" s="11">
        <v>0.0408547691239694</v>
      </c>
      <c r="H201" s="11">
        <v>-0.120104668129358</v>
      </c>
      <c r="I201" s="11">
        <v>0.100340944388462</v>
      </c>
      <c r="J201" s="11">
        <v>-0.0118187021397196</v>
      </c>
      <c r="K201" s="11">
        <v>0.230776622274794</v>
      </c>
      <c r="L201" s="11">
        <v>0.116221506294068</v>
      </c>
      <c r="M201" s="11">
        <v>-0.164212273925616</v>
      </c>
      <c r="N201" s="11">
        <v>-0.104888225826854</v>
      </c>
      <c r="O201" s="11">
        <v>-0.432734458972366</v>
      </c>
      <c r="P201" s="11">
        <v>-0.45286685444147</v>
      </c>
      <c r="Q201" s="11">
        <v>-0.705349345222501</v>
      </c>
      <c r="R201" s="11">
        <v>-0.480177832849747</v>
      </c>
    </row>
    <row r="202" ht="15" customHeight="1">
      <c r="A202" t="s" s="10">
        <v>1623</v>
      </c>
      <c r="B202" t="s" s="10">
        <v>1624</v>
      </c>
      <c r="C202" s="11"/>
      <c r="D202" s="11">
        <v>1.06543635307496</v>
      </c>
      <c r="E202" s="11">
        <v>1.58356156458956</v>
      </c>
      <c r="F202" s="11">
        <v>1.09418230553978</v>
      </c>
      <c r="G202" s="11">
        <v>1.7730808853109</v>
      </c>
      <c r="H202" s="11">
        <v>1.36538441128224</v>
      </c>
      <c r="I202" s="11">
        <v>1.73488532934903</v>
      </c>
      <c r="J202" s="11">
        <v>1.53346826890989</v>
      </c>
      <c r="K202" s="11">
        <v>2.32070859504293</v>
      </c>
      <c r="L202" s="11">
        <v>1.54640866785574</v>
      </c>
      <c r="M202" s="11">
        <v>0.593318852143335</v>
      </c>
      <c r="N202" s="11">
        <v>0.625314844775764</v>
      </c>
      <c r="O202" s="11">
        <v>0.00111787342233008</v>
      </c>
      <c r="P202" s="11">
        <v>-0.382444883170649</v>
      </c>
      <c r="Q202" s="11">
        <v>-0.620959188271325</v>
      </c>
      <c r="R202" s="11">
        <v>-0.704885400246117</v>
      </c>
    </row>
    <row r="203" ht="15" customHeight="1">
      <c r="A203" t="s" s="10">
        <v>1625</v>
      </c>
      <c r="B203" t="s" s="10">
        <v>1626</v>
      </c>
      <c r="C203" s="11"/>
      <c r="D203" s="11">
        <v>1.18699834469671</v>
      </c>
      <c r="E203" s="11">
        <v>0.602048130160403</v>
      </c>
      <c r="F203" s="11">
        <v>0.0591090503538848</v>
      </c>
      <c r="G203" s="11">
        <v>0.46021252693303</v>
      </c>
      <c r="H203" s="11">
        <v>0.27173659578039</v>
      </c>
      <c r="I203" s="11">
        <v>0.50997582087146</v>
      </c>
      <c r="J203" s="11">
        <v>0.3719089270596</v>
      </c>
      <c r="K203" s="11">
        <v>0.7179909642489271</v>
      </c>
      <c r="L203" s="11">
        <v>0.442553758352592</v>
      </c>
      <c r="M203" s="11">
        <v>0.140715899434509</v>
      </c>
      <c r="N203" s="11">
        <v>0.113292084888861</v>
      </c>
      <c r="O203" s="11">
        <v>-0.217262660617451</v>
      </c>
      <c r="P203" s="11">
        <v>-0.205951383555798</v>
      </c>
      <c r="Q203" s="11">
        <v>-0.330448754947509</v>
      </c>
      <c r="R203" s="11">
        <v>0.202493744822111</v>
      </c>
    </row>
    <row r="204" ht="15" customHeight="1">
      <c r="A204" t="s" s="10">
        <v>1627</v>
      </c>
      <c r="B204" t="s" s="10">
        <v>1628</v>
      </c>
      <c r="C204" s="11"/>
      <c r="D204" s="11">
        <v>1.11118174446997</v>
      </c>
      <c r="E204" s="11">
        <v>0.661190434181648</v>
      </c>
      <c r="F204" s="11">
        <v>0.0875438689868977</v>
      </c>
      <c r="G204" s="11">
        <v>0.613687056575329</v>
      </c>
      <c r="H204" s="11">
        <v>0.424737485414176</v>
      </c>
      <c r="I204" s="11">
        <v>0.58241540539273</v>
      </c>
      <c r="J204" s="11">
        <v>0.499958127845764</v>
      </c>
      <c r="K204" s="11">
        <v>0.834746600270436</v>
      </c>
      <c r="L204" s="11">
        <v>0.617449207193404</v>
      </c>
      <c r="M204" s="11">
        <v>0.13122283302036</v>
      </c>
      <c r="N204" s="11">
        <v>0.143477502232281</v>
      </c>
      <c r="O204" s="11">
        <v>-0.208883118830457</v>
      </c>
      <c r="P204" s="11">
        <v>-0.175074988182902</v>
      </c>
      <c r="Q204" s="11">
        <v>-0.409067790358993</v>
      </c>
      <c r="R204" s="11">
        <v>-0.000152902702217255</v>
      </c>
    </row>
    <row r="205" ht="15" customHeight="1">
      <c r="A205" t="s" s="10">
        <v>1629</v>
      </c>
      <c r="B205" t="s" s="10">
        <v>1630</v>
      </c>
      <c r="C205" s="11"/>
      <c r="D205" s="11">
        <v>1.24461958508506</v>
      </c>
      <c r="E205" s="11">
        <v>0.881736383914854</v>
      </c>
      <c r="F205" s="11">
        <v>0.261989191051675</v>
      </c>
      <c r="G205" s="11">
        <v>0.732828911980438</v>
      </c>
      <c r="H205" s="11">
        <v>0.488417329795879</v>
      </c>
      <c r="I205" s="11">
        <v>0.695231100531146</v>
      </c>
      <c r="J205" s="11">
        <v>0.657526246486165</v>
      </c>
      <c r="K205" s="11">
        <v>0.916018399356528</v>
      </c>
      <c r="L205" s="11">
        <v>0.597814538217547</v>
      </c>
      <c r="M205" s="11">
        <v>0.127143476413422</v>
      </c>
      <c r="N205" s="11">
        <v>0.184561582222883</v>
      </c>
      <c r="O205" s="11">
        <v>-0.299453991145129</v>
      </c>
      <c r="P205" s="11">
        <v>-0.138884703954661</v>
      </c>
      <c r="Q205" s="11">
        <v>-0.346500984342562</v>
      </c>
      <c r="R205" s="11">
        <v>-0.129629297629487</v>
      </c>
    </row>
    <row r="206" ht="15" customHeight="1">
      <c r="A206" t="s" s="10">
        <v>1631</v>
      </c>
      <c r="B206" t="s" s="10">
        <v>1632</v>
      </c>
      <c r="C206" s="11"/>
      <c r="D206" s="11">
        <v>0.827180778295755</v>
      </c>
      <c r="E206" s="11">
        <v>0.534351420850196</v>
      </c>
      <c r="F206" s="11">
        <v>-0.0330985302299479</v>
      </c>
      <c r="G206" s="11">
        <v>0.430854009467356</v>
      </c>
      <c r="H206" s="11">
        <v>0.259705693553489</v>
      </c>
      <c r="I206" s="11">
        <v>0.4874375707712</v>
      </c>
      <c r="J206" s="11">
        <v>0.345142832736264</v>
      </c>
      <c r="K206" s="11">
        <v>0.731803097637896</v>
      </c>
      <c r="L206" s="11">
        <v>0.431364436519678</v>
      </c>
      <c r="M206" s="11">
        <v>-0.0271529864449589</v>
      </c>
      <c r="N206" s="11">
        <v>-0.0732040819006053</v>
      </c>
      <c r="O206" s="11">
        <v>-0.449128268950057</v>
      </c>
      <c r="P206" s="11">
        <v>-0.394248796087102</v>
      </c>
      <c r="Q206" s="11">
        <v>-0.575599930567232</v>
      </c>
      <c r="R206" s="11">
        <v>-0.256639072072029</v>
      </c>
    </row>
    <row r="207" ht="15" customHeight="1">
      <c r="A207" t="s" s="10">
        <v>1633</v>
      </c>
      <c r="B207" t="s" s="10">
        <v>1634</v>
      </c>
      <c r="C207" s="11"/>
      <c r="D207" s="11"/>
      <c r="E207" s="11">
        <v>1.08468294232469</v>
      </c>
      <c r="F207" s="11">
        <v>0.31969016437773</v>
      </c>
      <c r="G207" s="11">
        <v>0.823430640634944</v>
      </c>
      <c r="H207" s="11">
        <v>0.628987572454321</v>
      </c>
      <c r="I207" s="11">
        <v>0.816768106855129</v>
      </c>
      <c r="J207" s="11">
        <v>0.660094357663257</v>
      </c>
      <c r="K207" s="11">
        <v>0.795772015615772</v>
      </c>
      <c r="L207" s="11">
        <v>0.490875593413123</v>
      </c>
      <c r="M207" s="11">
        <v>0.210734586422786</v>
      </c>
      <c r="N207" s="11">
        <v>0.229014653118506</v>
      </c>
      <c r="O207" s="11">
        <v>-0.018851121680985</v>
      </c>
      <c r="P207" s="11">
        <v>0.11039253266698</v>
      </c>
      <c r="Q207" s="11">
        <v>-0.099460562075516</v>
      </c>
      <c r="R207" s="11">
        <v>0.421734797547221</v>
      </c>
    </row>
    <row r="208" ht="15" customHeight="1">
      <c r="A208" t="s" s="10">
        <v>1635</v>
      </c>
      <c r="B208" t="s" s="10">
        <v>1636</v>
      </c>
      <c r="C208" s="11"/>
      <c r="D208" s="11"/>
      <c r="E208" s="11"/>
      <c r="F208" s="11">
        <v>0.449363951715585</v>
      </c>
      <c r="G208" s="11">
        <v>0.79448150974322</v>
      </c>
      <c r="H208" s="11">
        <v>0.351058795906684</v>
      </c>
      <c r="I208" s="11">
        <v>0.475120882302087</v>
      </c>
      <c r="J208" s="11">
        <v>0.369835896854393</v>
      </c>
      <c r="K208" s="11">
        <v>0.518648580498042</v>
      </c>
      <c r="L208" s="11">
        <v>0.260158034414077</v>
      </c>
      <c r="M208" s="11">
        <v>0.173848217665048</v>
      </c>
      <c r="N208" s="11">
        <v>0.198844651537096</v>
      </c>
      <c r="O208" s="11">
        <v>0.0209123799616449</v>
      </c>
      <c r="P208" s="11">
        <v>-0.00216982293374352</v>
      </c>
      <c r="Q208" s="11">
        <v>-0.17214030917713</v>
      </c>
      <c r="R208" s="11">
        <v>0.454056035259435</v>
      </c>
    </row>
    <row r="209" ht="15" customHeight="1">
      <c r="A209" t="s" s="10">
        <v>1637</v>
      </c>
      <c r="B209" t="s" s="10">
        <v>1638</v>
      </c>
      <c r="C209" s="11"/>
      <c r="D209" s="11"/>
      <c r="E209" s="11"/>
      <c r="F209" s="11">
        <v>0.133094145678815</v>
      </c>
      <c r="G209" s="11">
        <v>0.46794530408939</v>
      </c>
      <c r="H209" s="11">
        <v>0.152039750496482</v>
      </c>
      <c r="I209" s="11">
        <v>0.382544796379992</v>
      </c>
      <c r="J209" s="11">
        <v>0.303182859737291</v>
      </c>
      <c r="K209" s="11">
        <v>0.522127258166404</v>
      </c>
      <c r="L209" s="11">
        <v>0.39965871207141</v>
      </c>
      <c r="M209" s="11">
        <v>0.191053376750063</v>
      </c>
      <c r="N209" s="11">
        <v>0.23670865750464</v>
      </c>
      <c r="O209" s="11">
        <v>-0.138199306041558</v>
      </c>
      <c r="P209" s="11">
        <v>-0.138965640521384</v>
      </c>
      <c r="Q209" s="11">
        <v>-0.409451800392484</v>
      </c>
      <c r="R209" s="11">
        <v>0.08825225609068001</v>
      </c>
    </row>
    <row r="210" ht="15" customHeight="1">
      <c r="A210" t="s" s="10">
        <v>1639</v>
      </c>
      <c r="B210" t="s" s="10">
        <v>1640</v>
      </c>
      <c r="C210" s="11"/>
      <c r="D210" s="11"/>
      <c r="E210" s="11"/>
      <c r="F210" s="11">
        <v>0.09815795245275841</v>
      </c>
      <c r="G210" s="11">
        <v>0.575470748456543</v>
      </c>
      <c r="H210" s="11">
        <v>0.296230925210243</v>
      </c>
      <c r="I210" s="11">
        <v>0.477773216830296</v>
      </c>
      <c r="J210" s="11">
        <v>0.361451713877614</v>
      </c>
      <c r="K210" s="11">
        <v>0.681455965481623</v>
      </c>
      <c r="L210" s="11">
        <v>0.346756075197117</v>
      </c>
      <c r="M210" s="11">
        <v>-0.0991728733991966</v>
      </c>
      <c r="N210" s="11">
        <v>-0.0729539063243783</v>
      </c>
      <c r="O210" s="11">
        <v>-0.406373496372989</v>
      </c>
      <c r="P210" s="11">
        <v>-0.382458537489965</v>
      </c>
      <c r="Q210" s="11">
        <v>-0.58771716686273</v>
      </c>
      <c r="R210" s="11">
        <v>-0.293602503035085</v>
      </c>
    </row>
    <row r="211" ht="15" customHeight="1">
      <c r="A211" t="s" s="10">
        <v>1641</v>
      </c>
      <c r="B211" t="s" s="10">
        <v>1642</v>
      </c>
      <c r="C211" s="11"/>
      <c r="D211" s="11"/>
      <c r="E211" s="11"/>
      <c r="F211" s="11">
        <v>0.0725282236309288</v>
      </c>
      <c r="G211" s="11">
        <v>0.406919624802351</v>
      </c>
      <c r="H211" s="11">
        <v>0.179315286665247</v>
      </c>
      <c r="I211" s="11">
        <v>0.371439107032687</v>
      </c>
      <c r="J211" s="11">
        <v>0.119394726981251</v>
      </c>
      <c r="K211" s="11">
        <v>0.474686539364359</v>
      </c>
      <c r="L211" s="11">
        <v>0.146131287868603</v>
      </c>
      <c r="M211" s="11">
        <v>-0.142820401178533</v>
      </c>
      <c r="N211" s="11">
        <v>-0.06628412979671799</v>
      </c>
      <c r="O211" s="11">
        <v>-0.355317831376574</v>
      </c>
      <c r="P211" s="11">
        <v>-0.289295436674843</v>
      </c>
      <c r="Q211" s="11">
        <v>-0.44795789260547</v>
      </c>
      <c r="R211" s="11">
        <v>0.00445847560654281</v>
      </c>
    </row>
    <row r="212" ht="15" customHeight="1">
      <c r="A212" t="s" s="10">
        <v>1643</v>
      </c>
      <c r="B212" t="s" s="10">
        <v>1644</v>
      </c>
      <c r="C212" s="11"/>
      <c r="D212" s="11"/>
      <c r="E212" s="11"/>
      <c r="F212" s="11">
        <v>-0.0500983754915096</v>
      </c>
      <c r="G212" s="11">
        <v>0.358500808766152</v>
      </c>
      <c r="H212" s="11">
        <v>0.175879944065782</v>
      </c>
      <c r="I212" s="11">
        <v>0.342834428507173</v>
      </c>
      <c r="J212" s="11">
        <v>0.186441015409106</v>
      </c>
      <c r="K212" s="11">
        <v>0.534798715315169</v>
      </c>
      <c r="L212" s="11">
        <v>0.370457146321152</v>
      </c>
      <c r="M212" s="11">
        <v>0.0891415133212452</v>
      </c>
      <c r="N212" s="11">
        <v>0.165607749414887</v>
      </c>
      <c r="O212" s="11">
        <v>-0.0809526223108283</v>
      </c>
      <c r="P212" s="11">
        <v>0.00553462716987683</v>
      </c>
      <c r="Q212" s="11">
        <v>-0.211402506544878</v>
      </c>
      <c r="R212" s="11">
        <v>0.326135731250753</v>
      </c>
    </row>
    <row r="213" ht="15" customHeight="1">
      <c r="A213" t="s" s="10">
        <v>1645</v>
      </c>
      <c r="B213" t="s" s="10">
        <v>1646</v>
      </c>
      <c r="C213" s="11"/>
      <c r="D213" s="11"/>
      <c r="E213" s="11"/>
      <c r="F213" s="11">
        <v>-0.123166273619067</v>
      </c>
      <c r="G213" s="11">
        <v>0.129050401152999</v>
      </c>
      <c r="H213" s="11">
        <v>0.0847966547387931</v>
      </c>
      <c r="I213" s="11">
        <v>0.246287269468737</v>
      </c>
      <c r="J213" s="11">
        <v>0.182850543673989</v>
      </c>
      <c r="K213" s="11">
        <v>0.570903322684279</v>
      </c>
      <c r="L213" s="11">
        <v>0.396664458237408</v>
      </c>
      <c r="M213" s="11">
        <v>-0.00379633393091946</v>
      </c>
      <c r="N213" s="11">
        <v>0.097558007968781</v>
      </c>
      <c r="O213" s="11">
        <v>-0.321661464045607</v>
      </c>
      <c r="P213" s="11">
        <v>-0.308139217386042</v>
      </c>
      <c r="Q213" s="11">
        <v>-0.48400781851679</v>
      </c>
      <c r="R213" s="11">
        <v>-0.06626512060232879</v>
      </c>
    </row>
    <row r="214" ht="15" customHeight="1">
      <c r="A214" t="s" s="10">
        <v>1647</v>
      </c>
      <c r="B214" t="s" s="10">
        <v>1648</v>
      </c>
      <c r="C214" s="11"/>
      <c r="D214" s="11"/>
      <c r="E214" s="11"/>
      <c r="F214" s="11"/>
      <c r="G214" s="11">
        <v>0.887385715632344</v>
      </c>
      <c r="H214" s="11">
        <v>0.414597596646823</v>
      </c>
      <c r="I214" s="11">
        <v>0.591877142926707</v>
      </c>
      <c r="J214" s="11">
        <v>0.532491702239869</v>
      </c>
      <c r="K214" s="11">
        <v>0.801397896388792</v>
      </c>
      <c r="L214" s="11">
        <v>0.813039533180553</v>
      </c>
      <c r="M214" s="11">
        <v>0.315046612973837</v>
      </c>
      <c r="N214" s="11">
        <v>0.299748146075722</v>
      </c>
      <c r="O214" s="11">
        <v>-0.111131016538702</v>
      </c>
      <c r="P214" s="11">
        <v>0.0267401621099752</v>
      </c>
      <c r="Q214" s="11">
        <v>-0.331466015671394</v>
      </c>
      <c r="R214" s="11">
        <v>0.053130767852942</v>
      </c>
    </row>
    <row r="215" ht="15" customHeight="1">
      <c r="A215" t="s" s="10">
        <v>1649</v>
      </c>
      <c r="B215" t="s" s="10">
        <v>1650</v>
      </c>
      <c r="C215" s="11"/>
      <c r="D215" s="11"/>
      <c r="E215" s="11"/>
      <c r="F215" s="11"/>
      <c r="G215" s="11">
        <v>0.897637839276252</v>
      </c>
      <c r="H215" s="11">
        <v>0.7849806680070009</v>
      </c>
      <c r="I215" s="11">
        <v>0.991931317414489</v>
      </c>
      <c r="J215" s="11">
        <v>0.7749737823559461</v>
      </c>
      <c r="K215" s="11">
        <v>1.0626448986259</v>
      </c>
      <c r="L215" s="11">
        <v>1.00185326481137</v>
      </c>
      <c r="M215" s="11">
        <v>0.379850052708214</v>
      </c>
      <c r="N215" s="11">
        <v>0.386529513286275</v>
      </c>
      <c r="O215" s="11">
        <v>-0.00272542477482561</v>
      </c>
      <c r="P215" s="11">
        <v>-0.0293382133551739</v>
      </c>
      <c r="Q215" s="11">
        <v>-0.22539064727867</v>
      </c>
      <c r="R215" s="11">
        <v>0.0555744061296684</v>
      </c>
    </row>
    <row r="216" ht="15" customHeight="1">
      <c r="A216" t="s" s="10">
        <v>1651</v>
      </c>
      <c r="B216" t="s" s="10">
        <v>1652</v>
      </c>
      <c r="C216" s="11"/>
      <c r="D216" s="11"/>
      <c r="E216" s="11"/>
      <c r="F216" s="11"/>
      <c r="G216" s="11">
        <v>0.7359180375043251</v>
      </c>
      <c r="H216" s="11">
        <v>0.53709148990973</v>
      </c>
      <c r="I216" s="11">
        <v>0.890447485847819</v>
      </c>
      <c r="J216" s="11">
        <v>0.736998402788674</v>
      </c>
      <c r="K216" s="11">
        <v>1.21249434581529</v>
      </c>
      <c r="L216" s="11">
        <v>0.762713264692471</v>
      </c>
      <c r="M216" s="11">
        <v>0.358688130625261</v>
      </c>
      <c r="N216" s="11">
        <v>0.315961662009001</v>
      </c>
      <c r="O216" s="11">
        <v>-0.129462954633117</v>
      </c>
      <c r="P216" s="11">
        <v>-0.113715837773078</v>
      </c>
      <c r="Q216" s="11">
        <v>-0.412038332824897</v>
      </c>
      <c r="R216" s="11">
        <v>-0.182290070771196</v>
      </c>
    </row>
    <row r="217" ht="15" customHeight="1">
      <c r="A217" t="s" s="10">
        <v>1653</v>
      </c>
      <c r="B217" t="s" s="10">
        <v>1654</v>
      </c>
      <c r="C217" s="11"/>
      <c r="D217" s="11"/>
      <c r="E217" s="11"/>
      <c r="F217" s="11"/>
      <c r="G217" s="11">
        <v>0.5289940022792911</v>
      </c>
      <c r="H217" s="11">
        <v>0.353964836914046</v>
      </c>
      <c r="I217" s="11">
        <v>0.565836286352469</v>
      </c>
      <c r="J217" s="11">
        <v>0.557750452988328</v>
      </c>
      <c r="K217" s="11">
        <v>1.05639004188317</v>
      </c>
      <c r="L217" s="11">
        <v>0.673756210099805</v>
      </c>
      <c r="M217" s="11">
        <v>0.165143989389517</v>
      </c>
      <c r="N217" s="11">
        <v>0.047974036032453</v>
      </c>
      <c r="O217" s="11">
        <v>-0.378154228695217</v>
      </c>
      <c r="P217" s="11">
        <v>-0.488466800771229</v>
      </c>
      <c r="Q217" s="11">
        <v>-0.724898689427424</v>
      </c>
      <c r="R217" s="11">
        <v>-0.55472030216545</v>
      </c>
    </row>
    <row r="218" ht="15" customHeight="1">
      <c r="A218" t="s" s="10">
        <v>1655</v>
      </c>
      <c r="B218" t="s" s="10">
        <v>1656</v>
      </c>
      <c r="C218" s="11"/>
      <c r="D218" s="11"/>
      <c r="E218" s="11"/>
      <c r="F218" s="11"/>
      <c r="G218" s="11">
        <v>0.379463048299902</v>
      </c>
      <c r="H218" s="11">
        <v>0.226741702534247</v>
      </c>
      <c r="I218" s="11">
        <v>0.506677796282422</v>
      </c>
      <c r="J218" s="11">
        <v>0.477302397206105</v>
      </c>
      <c r="K218" s="11">
        <v>0.888199933240603</v>
      </c>
      <c r="L218" s="11">
        <v>0.629580681613195</v>
      </c>
      <c r="M218" s="11">
        <v>0.216574097743141</v>
      </c>
      <c r="N218" s="11">
        <v>0.171478284499893</v>
      </c>
      <c r="O218" s="11">
        <v>-0.275333787326206</v>
      </c>
      <c r="P218" s="11">
        <v>-0.224980701632944</v>
      </c>
      <c r="Q218" s="11">
        <v>-0.469502610662176</v>
      </c>
      <c r="R218" s="11">
        <v>-0.08852596301979899</v>
      </c>
    </row>
    <row r="219" ht="15" customHeight="1">
      <c r="A219" t="s" s="10">
        <v>1657</v>
      </c>
      <c r="B219" t="s" s="10">
        <v>1658</v>
      </c>
      <c r="C219" s="11"/>
      <c r="D219" s="11"/>
      <c r="E219" s="11"/>
      <c r="F219" s="11"/>
      <c r="G219" s="11">
        <v>0.386305596943491</v>
      </c>
      <c r="H219" s="11">
        <v>0.152773464389917</v>
      </c>
      <c r="I219" s="11">
        <v>0.346089126019757</v>
      </c>
      <c r="J219" s="11">
        <v>0.0903618863953173</v>
      </c>
      <c r="K219" s="11">
        <v>0.449552170361026</v>
      </c>
      <c r="L219" s="11">
        <v>0.12129728412221</v>
      </c>
      <c r="M219" s="11">
        <v>-0.15724397334868</v>
      </c>
      <c r="N219" s="11">
        <v>-0.0766270540996844</v>
      </c>
      <c r="O219" s="11">
        <v>-0.357519066899341</v>
      </c>
      <c r="P219" s="11">
        <v>-0.28871380040116</v>
      </c>
      <c r="Q219" s="11">
        <v>-0.446504378635956</v>
      </c>
      <c r="R219" s="11">
        <v>0.00875489988824632</v>
      </c>
    </row>
    <row r="220" ht="15" customHeight="1">
      <c r="A220" t="s" s="10">
        <v>1659</v>
      </c>
      <c r="B220" t="s" s="10">
        <v>1660</v>
      </c>
      <c r="C220" s="11"/>
      <c r="D220" s="11"/>
      <c r="E220" s="11"/>
      <c r="F220" s="11"/>
      <c r="G220" s="11"/>
      <c r="H220" s="11">
        <v>0.530869125638999</v>
      </c>
      <c r="I220" s="11">
        <v>0.763739565795972</v>
      </c>
      <c r="J220" s="11">
        <v>0.610019739358582</v>
      </c>
      <c r="K220" s="11">
        <v>0.994593990238587</v>
      </c>
      <c r="L220" s="11">
        <v>0.849345467627085</v>
      </c>
      <c r="M220" s="11">
        <v>0.294093937831895</v>
      </c>
      <c r="N220" s="11">
        <v>0.343717881641952</v>
      </c>
      <c r="O220" s="11">
        <v>-0.00448323540335254</v>
      </c>
      <c r="P220" s="11">
        <v>-0.012409421876396</v>
      </c>
      <c r="Q220" s="11">
        <v>-0.206354352992101</v>
      </c>
      <c r="R220" s="11">
        <v>0.141636138524371</v>
      </c>
    </row>
    <row r="221" ht="15" customHeight="1">
      <c r="A221" t="s" s="10">
        <v>1661</v>
      </c>
      <c r="B221" t="s" s="10">
        <v>1662</v>
      </c>
      <c r="C221" s="11"/>
      <c r="D221" s="11"/>
      <c r="E221" s="11"/>
      <c r="F221" s="11"/>
      <c r="G221" s="11"/>
      <c r="H221" s="11">
        <v>0.127308730393405</v>
      </c>
      <c r="I221" s="11">
        <v>0.445276581005998</v>
      </c>
      <c r="J221" s="11">
        <v>0.242689516899688</v>
      </c>
      <c r="K221" s="11">
        <v>0.574724035956846</v>
      </c>
      <c r="L221" s="11">
        <v>0.316988797061812</v>
      </c>
      <c r="M221" s="11">
        <v>0.0192737250455119</v>
      </c>
      <c r="N221" s="11">
        <v>0.129061821530421</v>
      </c>
      <c r="O221" s="11">
        <v>-0.171930068810608</v>
      </c>
      <c r="P221" s="11">
        <v>-0.055645500398827</v>
      </c>
      <c r="Q221" s="11">
        <v>-0.20944762939145</v>
      </c>
      <c r="R221" s="11">
        <v>0.336331146460623</v>
      </c>
    </row>
    <row r="222" ht="15" customHeight="1">
      <c r="A222" t="s" s="10">
        <v>1663</v>
      </c>
      <c r="B222" t="s" s="10">
        <v>1664</v>
      </c>
      <c r="C222" s="11"/>
      <c r="D222" s="11"/>
      <c r="E222" s="11"/>
      <c r="F222" s="11"/>
      <c r="G222" s="11"/>
      <c r="H222" s="11">
        <v>-0.120540977377216</v>
      </c>
      <c r="I222" s="11">
        <v>0.048299750484293</v>
      </c>
      <c r="J222" s="11">
        <v>0.0498875416955781</v>
      </c>
      <c r="K222" s="11">
        <v>0.370479821736342</v>
      </c>
      <c r="L222" s="11">
        <v>0.137854129608428</v>
      </c>
      <c r="M222" s="11">
        <v>-0.154285226150254</v>
      </c>
      <c r="N222" s="11">
        <v>-0.0826763458667519</v>
      </c>
      <c r="O222" s="11">
        <v>-0.546344113614359</v>
      </c>
      <c r="P222" s="11">
        <v>-0.57117180306378</v>
      </c>
      <c r="Q222" s="11">
        <v>-0.775566644558904</v>
      </c>
      <c r="R222" s="11">
        <v>-0.559268016817478</v>
      </c>
    </row>
    <row r="223" ht="15" customHeight="1">
      <c r="A223" t="s" s="10">
        <v>1665</v>
      </c>
      <c r="B223" t="s" s="10">
        <v>1666</v>
      </c>
      <c r="C223" s="11"/>
      <c r="D223" s="11"/>
      <c r="E223" s="11"/>
      <c r="F223" s="11"/>
      <c r="G223" s="11"/>
      <c r="H223" s="11"/>
      <c r="I223" s="11">
        <v>0.6566174714209509</v>
      </c>
      <c r="J223" s="11">
        <v>0.38989231565141</v>
      </c>
      <c r="K223" s="11">
        <v>0.577158430659381</v>
      </c>
      <c r="L223" s="11">
        <v>0.409316848360429</v>
      </c>
      <c r="M223" s="11">
        <v>0.145858704115479</v>
      </c>
      <c r="N223" s="11">
        <v>0.07383626495003399</v>
      </c>
      <c r="O223" s="11">
        <v>-0.242851606563231</v>
      </c>
      <c r="P223" s="11">
        <v>-0.259474680261846</v>
      </c>
      <c r="Q223" s="11">
        <v>-0.407869038914764</v>
      </c>
      <c r="R223" s="11">
        <v>0.0252601389764124</v>
      </c>
    </row>
    <row r="224" ht="15" customHeight="1">
      <c r="A224" t="s" s="10">
        <v>1667</v>
      </c>
      <c r="B224" t="s" s="10">
        <v>1668</v>
      </c>
      <c r="C224" s="11"/>
      <c r="D224" s="11"/>
      <c r="E224" s="11"/>
      <c r="F224" s="11"/>
      <c r="G224" s="11"/>
      <c r="H224" s="11"/>
      <c r="I224" s="11">
        <v>0.681082031320564</v>
      </c>
      <c r="J224" s="11">
        <v>0.436556616157</v>
      </c>
      <c r="K224" s="11">
        <v>0.766722258909962</v>
      </c>
      <c r="L224" s="11">
        <v>0.402684241010786</v>
      </c>
      <c r="M224" s="11">
        <v>0.0467114064207346</v>
      </c>
      <c r="N224" s="11">
        <v>0.167341152073774</v>
      </c>
      <c r="O224" s="11">
        <v>-0.0309819531850529</v>
      </c>
      <c r="P224" s="11">
        <v>0.0351686443034317</v>
      </c>
      <c r="Q224" s="11">
        <v>-0.196575632413139</v>
      </c>
      <c r="R224" s="11">
        <v>0.187761738661357</v>
      </c>
    </row>
    <row r="225" ht="15" customHeight="1">
      <c r="A225" t="s" s="10">
        <v>1669</v>
      </c>
      <c r="B225" t="s" s="10">
        <v>1670</v>
      </c>
      <c r="C225" s="11"/>
      <c r="D225" s="11"/>
      <c r="E225" s="11"/>
      <c r="F225" s="11"/>
      <c r="G225" s="11"/>
      <c r="H225" s="11"/>
      <c r="I225" s="11">
        <v>0.469870716813007</v>
      </c>
      <c r="J225" s="11">
        <v>0.256278672915517</v>
      </c>
      <c r="K225" s="11">
        <v>0.596070145269082</v>
      </c>
      <c r="L225" s="11">
        <v>0.250243050985214</v>
      </c>
      <c r="M225" s="11">
        <v>0.0335733060480583</v>
      </c>
      <c r="N225" s="11">
        <v>0.07789075230344319</v>
      </c>
      <c r="O225" s="11">
        <v>-0.115645502410252</v>
      </c>
      <c r="P225" s="11">
        <v>-0.0851547275658308</v>
      </c>
      <c r="Q225" s="11">
        <v>-0.285466972833536</v>
      </c>
      <c r="R225" s="11">
        <v>0.261552887469163</v>
      </c>
    </row>
    <row r="226" ht="15" customHeight="1">
      <c r="A226" t="s" s="10">
        <v>1671</v>
      </c>
      <c r="B226" t="s" s="10">
        <v>1672</v>
      </c>
      <c r="C226" s="11"/>
      <c r="D226" s="11"/>
      <c r="E226" s="11"/>
      <c r="F226" s="11"/>
      <c r="G226" s="11"/>
      <c r="H226" s="11"/>
      <c r="I226" s="11"/>
      <c r="J226" s="11">
        <v>0.699546713796364</v>
      </c>
      <c r="K226" s="11">
        <v>0.778556588007093</v>
      </c>
      <c r="L226" s="11">
        <v>0.573989415502691</v>
      </c>
      <c r="M226" s="11">
        <v>0.0257273400608846</v>
      </c>
      <c r="N226" s="11">
        <v>0.08082291540370801</v>
      </c>
      <c r="O226" s="11">
        <v>-0.252424323252384</v>
      </c>
      <c r="P226" s="11">
        <v>-0.225804349171581</v>
      </c>
      <c r="Q226" s="11">
        <v>-0.448146814841876</v>
      </c>
      <c r="R226" s="11">
        <v>-0.154752567394939</v>
      </c>
    </row>
    <row r="227" ht="15" customHeight="1">
      <c r="A227" t="s" s="10">
        <v>1673</v>
      </c>
      <c r="B227" t="s" s="10">
        <v>1674</v>
      </c>
      <c r="C227" s="11"/>
      <c r="D227" s="11"/>
      <c r="E227" s="11"/>
      <c r="F227" s="11"/>
      <c r="G227" s="11"/>
      <c r="H227" s="11"/>
      <c r="I227" s="11"/>
      <c r="J227" s="11">
        <v>0.386205725495722</v>
      </c>
      <c r="K227" s="11">
        <v>0.8134768296874511</v>
      </c>
      <c r="L227" s="11">
        <v>0.642622347618705</v>
      </c>
      <c r="M227" s="11">
        <v>0.313271056995209</v>
      </c>
      <c r="N227" s="11">
        <v>0.260477681062414</v>
      </c>
      <c r="O227" s="11">
        <v>-0.106520590029546</v>
      </c>
      <c r="P227" s="11">
        <v>-0.0632714221288708</v>
      </c>
      <c r="Q227" s="11">
        <v>-0.275777824967752</v>
      </c>
      <c r="R227" s="11">
        <v>0.193867230166544</v>
      </c>
    </row>
    <row r="228" ht="15" customHeight="1">
      <c r="A228" t="s" s="10">
        <v>1675</v>
      </c>
      <c r="B228" t="s" s="10">
        <v>1676</v>
      </c>
      <c r="C228" s="11"/>
      <c r="D228" s="11"/>
      <c r="E228" s="11"/>
      <c r="F228" s="11"/>
      <c r="G228" s="11"/>
      <c r="H228" s="11"/>
      <c r="I228" s="11"/>
      <c r="J228" s="11">
        <v>0.114087144652668</v>
      </c>
      <c r="K228" s="11">
        <v>0.423072458122368</v>
      </c>
      <c r="L228" s="11">
        <v>0.135209099754779</v>
      </c>
      <c r="M228" s="11">
        <v>-0.172211771179694</v>
      </c>
      <c r="N228" s="11">
        <v>-0.113750994319867</v>
      </c>
      <c r="O228" s="11">
        <v>-0.402987938874283</v>
      </c>
      <c r="P228" s="11">
        <v>-0.337685725038236</v>
      </c>
      <c r="Q228" s="11">
        <v>-0.514098429691071</v>
      </c>
      <c r="R228" s="11">
        <v>-0.0991196952630994</v>
      </c>
    </row>
    <row r="229" ht="15" customHeight="1">
      <c r="A229" t="s" s="10">
        <v>1677</v>
      </c>
      <c r="B229" t="s" s="10">
        <v>1678</v>
      </c>
      <c r="C229" s="11"/>
      <c r="D229" s="11"/>
      <c r="E229" s="11"/>
      <c r="F229" s="11"/>
      <c r="G229" s="11"/>
      <c r="H229" s="11"/>
      <c r="I229" s="11"/>
      <c r="J229" s="11"/>
      <c r="K229" s="11">
        <v>1.56850646628428</v>
      </c>
      <c r="L229" s="11">
        <v>1.47229249553109</v>
      </c>
      <c r="M229" s="11">
        <v>1.10682885904288</v>
      </c>
      <c r="N229" s="11">
        <v>0.966065556725854</v>
      </c>
      <c r="O229" s="11">
        <v>0.6805068600858309</v>
      </c>
      <c r="P229" s="11">
        <v>0.766982608750761</v>
      </c>
      <c r="Q229" s="11">
        <v>0.41231182022803</v>
      </c>
      <c r="R229" s="11">
        <v>1.10693914450004</v>
      </c>
    </row>
    <row r="230" ht="15" customHeight="1">
      <c r="A230" t="s" s="10">
        <v>1679</v>
      </c>
      <c r="B230" t="s" s="10">
        <v>1680</v>
      </c>
      <c r="C230" s="11"/>
      <c r="D230" s="11"/>
      <c r="E230" s="11"/>
      <c r="F230" s="11"/>
      <c r="G230" s="11"/>
      <c r="H230" s="11"/>
      <c r="I230" s="11"/>
      <c r="J230" s="11"/>
      <c r="K230" s="11">
        <v>1.38971372461788</v>
      </c>
      <c r="L230" s="11">
        <v>1.25782624776846</v>
      </c>
      <c r="M230" s="11">
        <v>1.09182856600746</v>
      </c>
      <c r="N230" s="11">
        <v>1.01327739824573</v>
      </c>
      <c r="O230" s="11">
        <v>0.839051976338842</v>
      </c>
      <c r="P230" s="11">
        <v>0.990143008088756</v>
      </c>
      <c r="Q230" s="11">
        <v>0.638944972265963</v>
      </c>
      <c r="R230" s="11">
        <v>1.46062667340503</v>
      </c>
    </row>
    <row r="231" ht="15" customHeight="1">
      <c r="A231" t="s" s="10">
        <v>1681</v>
      </c>
      <c r="B231" t="s" s="10">
        <v>1682</v>
      </c>
      <c r="C231" s="11"/>
      <c r="D231" s="11"/>
      <c r="E231" s="11"/>
      <c r="F231" s="11"/>
      <c r="G231" s="11"/>
      <c r="H231" s="11"/>
      <c r="I231" s="11"/>
      <c r="J231" s="11"/>
      <c r="K231" s="11">
        <v>0.526640169458429</v>
      </c>
      <c r="L231" s="11">
        <v>0.258671344839839</v>
      </c>
      <c r="M231" s="11">
        <v>0.000432462229427985</v>
      </c>
      <c r="N231" s="11">
        <v>0.08164571313427969</v>
      </c>
      <c r="O231" s="11">
        <v>-0.277328379205642</v>
      </c>
      <c r="P231" s="11">
        <v>-0.214915551399217</v>
      </c>
      <c r="Q231" s="11">
        <v>-0.396353391534998</v>
      </c>
      <c r="R231" s="11">
        <v>-0.0151312770615212</v>
      </c>
    </row>
    <row r="232" ht="15" customHeight="1">
      <c r="A232" t="s" s="10">
        <v>1683</v>
      </c>
      <c r="B232" t="s" s="10">
        <v>1684</v>
      </c>
      <c r="C232" s="11"/>
      <c r="D232" s="11"/>
      <c r="E232" s="11"/>
      <c r="F232" s="11"/>
      <c r="G232" s="11"/>
      <c r="H232" s="11"/>
      <c r="I232" s="11"/>
      <c r="J232" s="11"/>
      <c r="K232" s="11"/>
      <c r="L232" s="11">
        <v>1.24002186702861</v>
      </c>
      <c r="M232" s="11">
        <v>0.869423861298297</v>
      </c>
      <c r="N232" s="11">
        <v>0.7307606042064529</v>
      </c>
      <c r="O232" s="11">
        <v>0.608383950897002</v>
      </c>
      <c r="P232" s="11">
        <v>0.800977950887059</v>
      </c>
      <c r="Q232" s="11">
        <v>0.51444483830749</v>
      </c>
      <c r="R232" s="11">
        <v>1.15643556604949</v>
      </c>
    </row>
    <row r="233" ht="15" customHeight="1">
      <c r="A233" t="s" s="10">
        <v>1685</v>
      </c>
      <c r="B233" t="s" s="10">
        <v>1686</v>
      </c>
      <c r="C233" s="11"/>
      <c r="D233" s="11"/>
      <c r="E233" s="11"/>
      <c r="F233" s="11"/>
      <c r="G233" s="11"/>
      <c r="H233" s="11"/>
      <c r="I233" s="11"/>
      <c r="J233" s="11"/>
      <c r="K233" s="11"/>
      <c r="L233" s="11">
        <v>0.317938987982288</v>
      </c>
      <c r="M233" s="11">
        <v>0.0242374088303807</v>
      </c>
      <c r="N233" s="11">
        <v>0.0335544865032244</v>
      </c>
      <c r="O233" s="11">
        <v>-0.342099150078616</v>
      </c>
      <c r="P233" s="11">
        <v>-0.264053908180862</v>
      </c>
      <c r="Q233" s="11">
        <v>-0.489958571528478</v>
      </c>
      <c r="R233" s="11">
        <v>-0.120565891141907</v>
      </c>
    </row>
    <row r="234" ht="15" customHeight="1">
      <c r="A234" t="s" s="10">
        <v>1687</v>
      </c>
      <c r="B234" t="s" s="10">
        <v>1688</v>
      </c>
      <c r="C234" s="11"/>
      <c r="D234" s="11"/>
      <c r="E234" s="11"/>
      <c r="F234" s="11"/>
      <c r="G234" s="11"/>
      <c r="H234" s="11"/>
      <c r="I234" s="11"/>
      <c r="J234" s="11"/>
      <c r="K234" s="11"/>
      <c r="L234" s="11"/>
      <c r="M234" s="11">
        <v>0.334061041723418</v>
      </c>
      <c r="N234" s="11">
        <v>0.347856968556821</v>
      </c>
      <c r="O234" s="11">
        <v>-0.0360794323404427</v>
      </c>
      <c r="P234" s="11">
        <v>0.0132055824029285</v>
      </c>
      <c r="Q234" s="11">
        <v>-0.227441643540396</v>
      </c>
      <c r="R234" s="11">
        <v>0.378335021476621</v>
      </c>
    </row>
    <row r="235" ht="15" customHeight="1">
      <c r="A235" t="s" s="10">
        <v>1689</v>
      </c>
      <c r="B235" t="s" s="10">
        <v>1690</v>
      </c>
      <c r="C235" s="11"/>
      <c r="D235" s="11"/>
      <c r="E235" s="11"/>
      <c r="F235" s="11"/>
      <c r="G235" s="11"/>
      <c r="H235" s="11"/>
      <c r="I235" s="11"/>
      <c r="J235" s="11"/>
      <c r="K235" s="11"/>
      <c r="L235" s="11"/>
      <c r="M235" s="11">
        <v>0.187453040079192</v>
      </c>
      <c r="N235" s="11">
        <v>0.268324480360798</v>
      </c>
      <c r="O235" s="11">
        <v>-0.0761512693334488</v>
      </c>
      <c r="P235" s="11">
        <v>-0.095504356922852</v>
      </c>
      <c r="Q235" s="11">
        <v>-0.360563346134108</v>
      </c>
      <c r="R235" s="11">
        <v>0.0876518728802816</v>
      </c>
    </row>
    <row r="236" ht="15" customHeight="1">
      <c r="A236" t="s" s="10">
        <v>1691</v>
      </c>
      <c r="B236" t="s" s="10">
        <v>1692</v>
      </c>
      <c r="C236" s="11"/>
      <c r="D236" s="11"/>
      <c r="E236" s="11"/>
      <c r="F236" s="11"/>
      <c r="G236" s="11"/>
      <c r="H236" s="11"/>
      <c r="I236" s="11"/>
      <c r="J236" s="11"/>
      <c r="K236" s="11"/>
      <c r="L236" s="11"/>
      <c r="M236" s="11">
        <v>0.0415158650008832</v>
      </c>
      <c r="N236" s="11">
        <v>0.102278622988482</v>
      </c>
      <c r="O236" s="11">
        <v>-0.182576785327637</v>
      </c>
      <c r="P236" s="11">
        <v>-0.147333836127654</v>
      </c>
      <c r="Q236" s="11">
        <v>-0.351301213207561</v>
      </c>
      <c r="R236" s="11">
        <v>0.106331566484303</v>
      </c>
    </row>
    <row r="237" ht="15" customHeight="1">
      <c r="A237" t="s" s="10">
        <v>1693</v>
      </c>
      <c r="B237" t="s" s="10">
        <v>1694</v>
      </c>
      <c r="C237" s="11"/>
      <c r="D237" s="11"/>
      <c r="E237" s="11"/>
      <c r="F237" s="11"/>
      <c r="G237" s="11"/>
      <c r="H237" s="11"/>
      <c r="I237" s="11"/>
      <c r="J237" s="11"/>
      <c r="K237" s="11"/>
      <c r="L237" s="11"/>
      <c r="M237" s="11">
        <v>-0.161362066969017</v>
      </c>
      <c r="N237" s="11">
        <v>-0.0761277982575409</v>
      </c>
      <c r="O237" s="11">
        <v>-0.367181893490015</v>
      </c>
      <c r="P237" s="11">
        <v>-0.306726826592815</v>
      </c>
      <c r="Q237" s="11">
        <v>-0.434597049096347</v>
      </c>
      <c r="R237" s="11">
        <v>0.0953763088965474</v>
      </c>
    </row>
    <row r="238" ht="15" customHeight="1">
      <c r="A238" t="s" s="10">
        <v>1695</v>
      </c>
      <c r="B238" t="s" s="10">
        <v>1696</v>
      </c>
      <c r="C238" s="11"/>
      <c r="D238" s="11"/>
      <c r="E238" s="11"/>
      <c r="F238" s="11"/>
      <c r="G238" s="11"/>
      <c r="H238" s="11"/>
      <c r="I238" s="11"/>
      <c r="J238" s="11"/>
      <c r="K238" s="11"/>
      <c r="L238" s="11"/>
      <c r="M238" s="11"/>
      <c r="N238" s="11">
        <v>0.353831145218335</v>
      </c>
      <c r="O238" s="11">
        <v>-0.0810855349965332</v>
      </c>
      <c r="P238" s="11">
        <v>0.0388153270290481</v>
      </c>
      <c r="Q238" s="11">
        <v>-0.405109360201457</v>
      </c>
      <c r="R238" s="11">
        <v>-0.131655517127042</v>
      </c>
    </row>
    <row r="239" ht="15" customHeight="1">
      <c r="A239" t="s" s="10">
        <v>1697</v>
      </c>
      <c r="B239" t="s" s="10">
        <v>1698</v>
      </c>
      <c r="C239" s="11"/>
      <c r="D239" s="11"/>
      <c r="E239" s="11"/>
      <c r="F239" s="11"/>
      <c r="G239" s="11"/>
      <c r="H239" s="11"/>
      <c r="I239" s="11"/>
      <c r="J239" s="11"/>
      <c r="K239" s="11"/>
      <c r="L239" s="11"/>
      <c r="M239" s="11"/>
      <c r="N239" s="11">
        <v>0.0179013028186026</v>
      </c>
      <c r="O239" s="11">
        <v>-0.176059377210295</v>
      </c>
      <c r="P239" s="11">
        <v>-0.158312119973809</v>
      </c>
      <c r="Q239" s="11">
        <v>-0.278088693751687</v>
      </c>
      <c r="R239" s="11">
        <v>0.374960376830732</v>
      </c>
    </row>
    <row r="240" ht="15" customHeight="1">
      <c r="A240" t="s" s="10">
        <v>1699</v>
      </c>
      <c r="B240" t="s" s="10">
        <v>1700</v>
      </c>
      <c r="C240" s="11"/>
      <c r="D240" s="11"/>
      <c r="E240" s="11"/>
      <c r="F240" s="11"/>
      <c r="G240" s="11"/>
      <c r="H240" s="11"/>
      <c r="I240" s="11"/>
      <c r="J240" s="11"/>
      <c r="K240" s="11"/>
      <c r="L240" s="11"/>
      <c r="M240" s="11"/>
      <c r="N240" s="11"/>
      <c r="O240" s="11">
        <v>-0.184322043345631</v>
      </c>
      <c r="P240" s="11">
        <v>-0.154318642947927</v>
      </c>
      <c r="Q240" s="11">
        <v>-0.425035228578094</v>
      </c>
      <c r="R240" s="11">
        <v>-0.018135937659904</v>
      </c>
    </row>
    <row r="241" ht="15" customHeight="1">
      <c r="A241" t="s" s="10">
        <v>1701</v>
      </c>
      <c r="B241" t="s" s="10">
        <v>1702</v>
      </c>
      <c r="C241" s="11"/>
      <c r="D241" s="11"/>
      <c r="E241" s="11"/>
      <c r="F241" s="11"/>
      <c r="G241" s="11"/>
      <c r="H241" s="11"/>
      <c r="I241" s="11"/>
      <c r="J241" s="11"/>
      <c r="K241" s="11"/>
      <c r="L241" s="11"/>
      <c r="M241" s="11"/>
      <c r="N241" s="11"/>
      <c r="O241" s="11">
        <v>-0.239823277630627</v>
      </c>
      <c r="P241" s="11">
        <v>-0.155779319104416</v>
      </c>
      <c r="Q241" s="11">
        <v>-0.288591274730407</v>
      </c>
      <c r="R241" s="11">
        <v>0.175910062286151</v>
      </c>
    </row>
    <row r="242" ht="15" customHeight="1">
      <c r="A242" t="s" s="10">
        <v>1703</v>
      </c>
      <c r="B242" t="s" s="10">
        <v>1704</v>
      </c>
      <c r="C242" s="11"/>
      <c r="D242" s="11"/>
      <c r="E242" s="11"/>
      <c r="F242" s="11"/>
      <c r="G242" s="11"/>
      <c r="H242" s="11"/>
      <c r="I242" s="11"/>
      <c r="J242" s="11"/>
      <c r="K242" s="11"/>
      <c r="L242" s="11"/>
      <c r="M242" s="11"/>
      <c r="N242" s="11"/>
      <c r="O242" s="11">
        <v>-0.301340566099088</v>
      </c>
      <c r="P242" s="11">
        <v>-0.248832555384122</v>
      </c>
      <c r="Q242" s="11">
        <v>-0.474577837041467</v>
      </c>
      <c r="R242" s="11">
        <v>-0.138716407979668</v>
      </c>
    </row>
    <row r="243" ht="15" customHeight="1">
      <c r="A243" t="s" s="10">
        <v>1705</v>
      </c>
      <c r="B243" t="s" s="10">
        <v>1706</v>
      </c>
      <c r="C243" s="11"/>
      <c r="D243" s="11"/>
      <c r="E243" s="11"/>
      <c r="F243" s="11"/>
      <c r="G243" s="11"/>
      <c r="H243" s="11"/>
      <c r="I243" s="11"/>
      <c r="J243" s="11"/>
      <c r="K243" s="11"/>
      <c r="L243" s="11"/>
      <c r="M243" s="11"/>
      <c r="N243" s="11"/>
      <c r="O243" s="11">
        <v>-0.296895139674764</v>
      </c>
      <c r="P243" s="11">
        <v>-0.218719215057095</v>
      </c>
      <c r="Q243" s="11">
        <v>-0.43727856292156</v>
      </c>
      <c r="R243" s="11">
        <v>-0.107025799057166</v>
      </c>
    </row>
    <row r="244" ht="15" customHeight="1">
      <c r="A244" t="s" s="10">
        <v>1707</v>
      </c>
      <c r="B244" t="s" s="10">
        <v>1708</v>
      </c>
      <c r="C244" s="11"/>
      <c r="D244" s="11"/>
      <c r="E244" s="11"/>
      <c r="F244" s="11"/>
      <c r="G244" s="11"/>
      <c r="H244" s="11"/>
      <c r="I244" s="11"/>
      <c r="J244" s="11"/>
      <c r="K244" s="11"/>
      <c r="L244" s="11"/>
      <c r="M244" s="11"/>
      <c r="N244" s="11"/>
      <c r="O244" s="11"/>
      <c r="P244" s="11">
        <v>0.476055372389016</v>
      </c>
      <c r="Q244" s="11">
        <v>0.100205789440125</v>
      </c>
      <c r="R244" s="11">
        <v>0.405116351261322</v>
      </c>
    </row>
    <row r="245" ht="15" customHeight="1">
      <c r="A245" t="s" s="10">
        <v>1709</v>
      </c>
      <c r="B245" t="s" s="10">
        <v>1710</v>
      </c>
      <c r="C245" s="11"/>
      <c r="D245" s="11"/>
      <c r="E245" s="11"/>
      <c r="F245" s="11"/>
      <c r="G245" s="11"/>
      <c r="H245" s="11"/>
      <c r="I245" s="11"/>
      <c r="J245" s="11"/>
      <c r="K245" s="11"/>
      <c r="L245" s="11"/>
      <c r="M245" s="11"/>
      <c r="N245" s="11"/>
      <c r="O245" s="11"/>
      <c r="P245" s="11">
        <v>0.109283750619304</v>
      </c>
      <c r="Q245" s="11">
        <v>-0.138514768994907</v>
      </c>
      <c r="R245" s="11">
        <v>0.450722383170551</v>
      </c>
    </row>
    <row r="246" ht="15" customHeight="1">
      <c r="A246" t="s" s="10">
        <v>1711</v>
      </c>
      <c r="B246" t="s" s="10">
        <v>1712</v>
      </c>
      <c r="C246" s="11"/>
      <c r="D246" s="11"/>
      <c r="E246" s="11"/>
      <c r="F246" s="11"/>
      <c r="G246" s="11"/>
      <c r="H246" s="11"/>
      <c r="I246" s="11"/>
      <c r="J246" s="11"/>
      <c r="K246" s="11"/>
      <c r="L246" s="11"/>
      <c r="M246" s="11"/>
      <c r="N246" s="11"/>
      <c r="O246" s="11"/>
      <c r="P246" s="11">
        <v>-0.190654414238047</v>
      </c>
      <c r="Q246" s="11">
        <v>-0.468150213765862</v>
      </c>
      <c r="R246" s="11">
        <v>-0.00741445231909821</v>
      </c>
    </row>
    <row r="247" ht="15" customHeight="1">
      <c r="A247" t="s" s="10">
        <v>1713</v>
      </c>
      <c r="B247" t="s" s="10">
        <v>1714</v>
      </c>
      <c r="C247" s="11"/>
      <c r="D247" s="11"/>
      <c r="E247" s="11"/>
      <c r="F247" s="11"/>
      <c r="G247" s="11"/>
      <c r="H247" s="11"/>
      <c r="I247" s="11"/>
      <c r="J247" s="11"/>
      <c r="K247" s="11"/>
      <c r="L247" s="11"/>
      <c r="M247" s="11"/>
      <c r="N247" s="11"/>
      <c r="O247" s="11"/>
      <c r="P247" s="11">
        <v>-0.19522439272467</v>
      </c>
      <c r="Q247" s="11">
        <v>-0.471979326625574</v>
      </c>
      <c r="R247" s="11">
        <v>0.00324497615736653</v>
      </c>
    </row>
    <row r="248" ht="15" customHeight="1">
      <c r="A248" t="s" s="10">
        <v>1715</v>
      </c>
      <c r="B248" t="s" s="10">
        <v>1716</v>
      </c>
      <c r="C248" s="11"/>
      <c r="D248" s="11"/>
      <c r="E248" s="11"/>
      <c r="F248" s="11"/>
      <c r="G248" s="11"/>
      <c r="H248" s="11"/>
      <c r="I248" s="11"/>
      <c r="J248" s="11"/>
      <c r="K248" s="11"/>
      <c r="L248" s="11"/>
      <c r="M248" s="11"/>
      <c r="N248" s="11"/>
      <c r="O248" s="11"/>
      <c r="P248" s="11">
        <v>-0.510767848458103</v>
      </c>
      <c r="Q248" s="11">
        <v>-0.735945817150306</v>
      </c>
      <c r="R248" s="11">
        <v>-0.409552256786923</v>
      </c>
    </row>
    <row r="249" ht="15" customHeight="1">
      <c r="A249" t="s" s="10">
        <v>1717</v>
      </c>
      <c r="B249" t="s" s="10">
        <v>1718</v>
      </c>
      <c r="C249" s="11"/>
      <c r="D249" s="11"/>
      <c r="E249" s="11"/>
      <c r="F249" s="11"/>
      <c r="G249" s="11"/>
      <c r="H249" s="11"/>
      <c r="I249" s="11"/>
      <c r="J249" s="11"/>
      <c r="K249" s="11"/>
      <c r="L249" s="11"/>
      <c r="M249" s="11"/>
      <c r="N249" s="11"/>
      <c r="O249" s="11"/>
      <c r="P249" s="11"/>
      <c r="Q249" s="11">
        <v>-0.0277099459443549</v>
      </c>
      <c r="R249" s="11">
        <v>0.384581176852382</v>
      </c>
    </row>
    <row r="250" ht="15" customHeight="1">
      <c r="A250" t="s" s="10">
        <v>1719</v>
      </c>
      <c r="B250" t="s" s="10">
        <v>1720</v>
      </c>
      <c r="C250" s="11"/>
      <c r="D250" s="11"/>
      <c r="E250" s="11"/>
      <c r="F250" s="11"/>
      <c r="G250" s="11"/>
      <c r="H250" s="11"/>
      <c r="I250" s="11"/>
      <c r="J250" s="11"/>
      <c r="K250" s="11"/>
      <c r="L250" s="11"/>
      <c r="M250" s="11"/>
      <c r="N250" s="11"/>
      <c r="O250" s="11"/>
      <c r="P250" s="11"/>
      <c r="Q250" s="11">
        <v>-0.0320209229830646</v>
      </c>
      <c r="R250" s="11">
        <v>0.5267643146627931</v>
      </c>
    </row>
    <row r="251" ht="15" customHeight="1">
      <c r="A251" t="s" s="10">
        <v>1721</v>
      </c>
      <c r="B251" t="s" s="10">
        <v>1722</v>
      </c>
      <c r="C251" s="11"/>
      <c r="D251" s="11"/>
      <c r="E251" s="11"/>
      <c r="F251" s="11"/>
      <c r="G251" s="11"/>
      <c r="H251" s="11"/>
      <c r="I251" s="11"/>
      <c r="J251" s="11"/>
      <c r="K251" s="11"/>
      <c r="L251" s="11"/>
      <c r="M251" s="11"/>
      <c r="N251" s="11"/>
      <c r="O251" s="11"/>
      <c r="P251" s="11"/>
      <c r="Q251" s="11">
        <v>-0.08407239778838591</v>
      </c>
      <c r="R251" s="11">
        <v>0.565287634751005</v>
      </c>
    </row>
    <row r="252" ht="15" customHeight="1">
      <c r="A252" t="s" s="10">
        <v>1723</v>
      </c>
      <c r="B252" t="s" s="10">
        <v>1724</v>
      </c>
      <c r="C252" s="11"/>
      <c r="D252" s="11"/>
      <c r="E252" s="11"/>
      <c r="F252" s="11"/>
      <c r="G252" s="11"/>
      <c r="H252" s="11"/>
      <c r="I252" s="11"/>
      <c r="J252" s="11"/>
      <c r="K252" s="11"/>
      <c r="L252" s="11"/>
      <c r="M252" s="11"/>
      <c r="N252" s="11"/>
      <c r="O252" s="11"/>
      <c r="P252" s="11"/>
      <c r="Q252" s="11">
        <v>-0.217976831134435</v>
      </c>
      <c r="R252" s="11">
        <v>0.315928060051827</v>
      </c>
    </row>
    <row r="253" ht="15" customHeight="1">
      <c r="A253" t="s" s="10">
        <v>1725</v>
      </c>
      <c r="B253" t="s" s="10">
        <v>1726</v>
      </c>
      <c r="C253" s="11"/>
      <c r="D253" s="11"/>
      <c r="E253" s="11"/>
      <c r="F253" s="11"/>
      <c r="G253" s="11"/>
      <c r="H253" s="11"/>
      <c r="I253" s="11"/>
      <c r="J253" s="11"/>
      <c r="K253" s="11"/>
      <c r="L253" s="11"/>
      <c r="M253" s="11"/>
      <c r="N253" s="11"/>
      <c r="O253" s="11"/>
      <c r="P253" s="11"/>
      <c r="Q253" s="11">
        <v>-0.441096574388756</v>
      </c>
      <c r="R253" s="11">
        <v>0.0331087881484921</v>
      </c>
    </row>
    <row r="254" ht="15" customHeight="1">
      <c r="A254" t="s" s="10">
        <v>1727</v>
      </c>
      <c r="B254" t="s" s="10">
        <v>1728</v>
      </c>
      <c r="C254" s="11"/>
      <c r="D254" s="11"/>
      <c r="E254" s="11"/>
      <c r="F254" s="11"/>
      <c r="G254" s="11"/>
      <c r="H254" s="11"/>
      <c r="I254" s="11"/>
      <c r="J254" s="11"/>
      <c r="K254" s="11"/>
      <c r="L254" s="11"/>
      <c r="M254" s="11"/>
      <c r="N254" s="11"/>
      <c r="O254" s="11"/>
      <c r="P254" s="11"/>
      <c r="Q254" s="11">
        <v>-0.569615854792893</v>
      </c>
      <c r="R254" s="11">
        <v>-0.220871639515618</v>
      </c>
    </row>
    <row r="255" ht="15" customHeight="1">
      <c r="A255" t="s" s="10">
        <v>1729</v>
      </c>
      <c r="B255" t="s" s="10">
        <v>1730</v>
      </c>
      <c r="C255" s="11"/>
      <c r="D255" s="11"/>
      <c r="E255" s="11"/>
      <c r="F255" s="11"/>
      <c r="G255" s="11"/>
      <c r="H255" s="11"/>
      <c r="I255" s="11"/>
      <c r="J255" s="11"/>
      <c r="K255" s="11"/>
      <c r="L255" s="11"/>
      <c r="M255" s="11"/>
      <c r="N255" s="11"/>
      <c r="O255" s="11"/>
      <c r="P255" s="11"/>
      <c r="Q255" s="11">
        <v>-0.701997157359052</v>
      </c>
      <c r="R255" s="11">
        <v>-0.389185759407325</v>
      </c>
    </row>
    <row r="256" ht="15" customHeight="1">
      <c r="A256" t="s" s="10">
        <v>1731</v>
      </c>
      <c r="B256" t="s" s="10">
        <v>1732</v>
      </c>
      <c r="C256" s="11"/>
      <c r="D256" s="11"/>
      <c r="E256" s="11"/>
      <c r="F256" s="11"/>
      <c r="G256" s="11"/>
      <c r="H256" s="11"/>
      <c r="I256" s="11"/>
      <c r="J256" s="11"/>
      <c r="K256" s="11"/>
      <c r="L256" s="11"/>
      <c r="M256" s="11"/>
      <c r="N256" s="11"/>
      <c r="O256" s="11"/>
      <c r="P256" s="11"/>
      <c r="Q256" s="11"/>
      <c r="R256" s="11">
        <v>1.1841732979879</v>
      </c>
    </row>
    <row r="257" ht="15" customHeight="1">
      <c r="A257" t="s" s="10">
        <v>1733</v>
      </c>
      <c r="B257" t="s" s="10">
        <v>1734</v>
      </c>
      <c r="C257" s="11"/>
      <c r="D257" s="11"/>
      <c r="E257" s="11"/>
      <c r="F257" s="11"/>
      <c r="G257" s="11"/>
      <c r="H257" s="11"/>
      <c r="I257" s="11"/>
      <c r="J257" s="11"/>
      <c r="K257" s="11"/>
      <c r="L257" s="11"/>
      <c r="M257" s="11"/>
      <c r="N257" s="11"/>
      <c r="O257" s="11"/>
      <c r="P257" s="11"/>
      <c r="Q257" s="11"/>
      <c r="R257" s="11">
        <v>0.286781946405803</v>
      </c>
    </row>
    <row r="258" ht="15" customHeight="1">
      <c r="A258" t="s" s="10">
        <v>1735</v>
      </c>
      <c r="B258" t="s" s="10">
        <v>1736</v>
      </c>
      <c r="C258" s="11"/>
      <c r="D258" s="11"/>
      <c r="E258" s="11"/>
      <c r="F258" s="11"/>
      <c r="G258" s="11"/>
      <c r="H258" s="11"/>
      <c r="I258" s="11"/>
      <c r="J258" s="11"/>
      <c r="K258" s="11"/>
      <c r="L258" s="11"/>
      <c r="M258" s="11"/>
      <c r="N258" s="11"/>
      <c r="O258" s="11"/>
      <c r="P258" s="11"/>
      <c r="Q258" s="11"/>
      <c r="R258" s="11">
        <v>0.17035943518863</v>
      </c>
    </row>
    <row r="259" ht="15" customHeight="1">
      <c r="A259" t="s" s="10">
        <v>1737</v>
      </c>
      <c r="B259" t="s" s="10">
        <v>1738</v>
      </c>
      <c r="C259" s="11"/>
      <c r="D259" s="11"/>
      <c r="E259" s="11"/>
      <c r="F259" s="11"/>
      <c r="G259" s="11"/>
      <c r="H259" s="11"/>
      <c r="I259" s="11"/>
      <c r="J259" s="11"/>
      <c r="K259" s="11"/>
      <c r="L259" s="11"/>
      <c r="M259" s="11"/>
      <c r="N259" s="11"/>
      <c r="O259" s="11"/>
      <c r="P259" s="11"/>
      <c r="Q259" s="11"/>
      <c r="R259" s="11">
        <v>-0.00765866659915691</v>
      </c>
    </row>
    <row r="260" ht="15" customHeight="1">
      <c r="A260" t="s" s="10">
        <v>1739</v>
      </c>
      <c r="B260" t="s" s="10">
        <v>1740</v>
      </c>
      <c r="C260" s="11"/>
      <c r="D260" s="11"/>
      <c r="E260" s="11"/>
      <c r="F260" s="11"/>
      <c r="G260" s="11"/>
      <c r="H260" s="11"/>
      <c r="I260" s="11"/>
      <c r="J260" s="11"/>
      <c r="K260" s="11"/>
      <c r="L260" s="11"/>
      <c r="M260" s="11"/>
      <c r="N260" s="11"/>
      <c r="O260" s="11"/>
      <c r="P260" s="11"/>
      <c r="Q260" s="11"/>
      <c r="R260" s="11">
        <v>-0.09570927149676629</v>
      </c>
    </row>
    <row r="261" ht="15" customHeight="1">
      <c r="A261" t="s" s="10">
        <v>1741</v>
      </c>
      <c r="B261" t="s" s="10">
        <v>1742</v>
      </c>
      <c r="C261" s="11"/>
      <c r="D261" s="11"/>
      <c r="E261" s="11"/>
      <c r="F261" s="11"/>
      <c r="G261" s="11"/>
      <c r="H261" s="11"/>
      <c r="I261" s="11"/>
      <c r="J261" s="11"/>
      <c r="K261" s="11"/>
      <c r="L261" s="11"/>
      <c r="M261" s="11"/>
      <c r="N261" s="11"/>
      <c r="O261" s="11"/>
      <c r="P261" s="11"/>
      <c r="Q261" s="11"/>
      <c r="R261" s="11">
        <v>-0.148374617196942</v>
      </c>
    </row>
    <row r="262" ht="15" customHeight="1">
      <c r="A262" t="s" s="10">
        <v>1743</v>
      </c>
      <c r="B262" t="s" s="10">
        <v>1744</v>
      </c>
      <c r="C262" s="11"/>
      <c r="D262" s="11"/>
      <c r="E262" s="11"/>
      <c r="F262" s="11"/>
      <c r="G262" s="11"/>
      <c r="H262" s="11"/>
      <c r="I262" s="11"/>
      <c r="J262" s="11"/>
      <c r="K262" s="11"/>
      <c r="L262" s="11"/>
      <c r="M262" s="11"/>
      <c r="N262" s="11"/>
      <c r="O262" s="11"/>
      <c r="P262" s="11"/>
      <c r="Q262" s="11"/>
      <c r="R262" s="11">
        <v>-0.23664195658765</v>
      </c>
    </row>
    <row r="263" ht="15" customHeight="1">
      <c r="A263" t="s" s="10">
        <v>1745</v>
      </c>
      <c r="B263" t="s" s="10">
        <v>1746</v>
      </c>
      <c r="C263" s="11"/>
      <c r="D263" s="11"/>
      <c r="E263" s="11"/>
      <c r="F263" s="11"/>
      <c r="G263" s="11"/>
      <c r="H263" s="11"/>
      <c r="I263" s="11"/>
      <c r="J263" s="11"/>
      <c r="K263" s="11"/>
      <c r="L263" s="11"/>
      <c r="M263" s="11"/>
      <c r="N263" s="11"/>
      <c r="O263" s="11"/>
      <c r="P263" s="11"/>
      <c r="Q263" s="11"/>
      <c r="R263" s="11">
        <v>-0.555313070111268</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AH264"/>
  <sheetViews>
    <sheetView workbookViewId="0" showGridLines="0" defaultGridColor="1"/>
  </sheetViews>
  <sheetFormatPr defaultColWidth="8.83333" defaultRowHeight="15" customHeight="1" outlineLevelRow="0" outlineLevelCol="0"/>
  <cols>
    <col min="1" max="1" width="42.5" style="45" customWidth="1"/>
    <col min="2" max="2" width="20.5" style="45" customWidth="1"/>
    <col min="3" max="34" width="8.85156" style="45" customWidth="1"/>
    <col min="35" max="16384" width="8.85156" style="45"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38.25" customHeight="1">
      <c r="A2" t="s" s="7">
        <v>6</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1223</v>
      </c>
      <c r="B3" t="s" s="8">
        <v>1224</v>
      </c>
      <c r="C3" s="23">
        <f>IF(VLOOKUP($B3,'Ações_Rent'!$B$2:$R$263,2,FALSE)="","",VLOOKUP($B3,'Ações_Rent'!$B$2:$R$263,2,FALSE))</f>
        <v>90.6151324242329</v>
      </c>
      <c r="D3" s="23">
        <f>IF(VLOOKUP($B3,'Ações_Sharpe'!$B$2:$R$263,2,FALSE)&gt;0,VLOOKUP($B3,'Ações_Sharpe'!$B$2:$R$263,2,FALSE)," ")</f>
        <v>1.8332140909975</v>
      </c>
      <c r="E3" s="23">
        <f>IF(VLOOKUP($B3,'Ações_Rent'!$B$2:$R$263,3,FALSE)="","",VLOOKUP($B3,'Ações_Rent'!$B$2:$R$263,3,FALSE))</f>
        <v>66.48463678609281</v>
      </c>
      <c r="F3" s="23">
        <f>IF(VLOOKUP($B3,'Ações_Sharpe'!$B$2:$R$263,3,FALSE)&gt;0,VLOOKUP($B3,'Ações_Sharpe'!$B$2:$R$263,3,FALSE)," ")</f>
        <v>1.82112479245343</v>
      </c>
      <c r="G3" s="23">
        <f>IF(VLOOKUP($B3,'Ações_Rent'!$B$2:$R$263,4,FALSE)="","",VLOOKUP($B3,'Ações_Rent'!$B$2:$R$263,4,FALSE))</f>
        <v>83.01932513468179</v>
      </c>
      <c r="H3" s="23">
        <f>IF(VLOOKUP($B3,'Ações_Sharpe'!$B$2:$R$263,4,FALSE)&gt;0,VLOOKUP($B3,'Ações_Sharpe'!$B$2:$R$263,4,FALSE)," ")</f>
        <v>1.13806640312035</v>
      </c>
      <c r="I3" s="23">
        <f>IF(VLOOKUP($B3,'Ações_Rent'!$B$2:$R$263,5,FALSE)="","",VLOOKUP($B3,'Ações_Rent'!$B$2:$R$263,5,FALSE))</f>
        <v>22.6412235635282</v>
      </c>
      <c r="J3" s="23">
        <f>IF(VLOOKUP($B3,'Ações_Sharpe'!$B$2:$R$263,5,FALSE)&gt;0,VLOOKUP($B3,'Ações_Sharpe'!$B$2:$R$263,5,FALSE)," ")</f>
        <v>0.463182583188113</v>
      </c>
      <c r="K3" s="23">
        <f>IF(VLOOKUP($B3,'Ações_Rent'!$B$2:$R$263,6,FALSE)="","",VLOOKUP($B3,'Ações_Rent'!$B$2:$R$263,6,FALSE))</f>
        <v>26.9193866023238</v>
      </c>
      <c r="L3" s="23">
        <f>IF(VLOOKUP($B3,'Ações_Sharpe'!$B$2:$R$263,6,FALSE)&gt;0,VLOOKUP($B3,'Ações_Sharpe'!$B$2:$R$263,6,FALSE)," ")</f>
        <v>0.583014360678147</v>
      </c>
      <c r="M3" s="23">
        <f>IF(VLOOKUP($B3,'Ações_Rent'!$B$2:$R$263,7,FALSE)="","",VLOOKUP($B3,'Ações_Rent'!$B$2:$R$263,7,FALSE))</f>
        <v>14.7934026188259</v>
      </c>
      <c r="N3" s="23">
        <f>IF(VLOOKUP($B3,'Ações_Sharpe'!$B$2:$R$263,7,FALSE)&gt;0,VLOOKUP($B3,'Ações_Sharpe'!$B$2:$R$263,7,FALSE)," ")</f>
        <v>0.27193670525914</v>
      </c>
      <c r="O3" s="23">
        <f>IF(VLOOKUP($B3,'Ações_Rent'!$B$2:$R$263,8,FALSE)="","",VLOOKUP($B3,'Ações_Rent'!$B$2:$R$263,8,FALSE))</f>
        <v>20.654629388524</v>
      </c>
      <c r="P3" s="23">
        <f>IF(VLOOKUP($B3,'Ações_Sharpe'!$B$2:$R$263,8,FALSE)&gt;0,VLOOKUP($B3,'Ações_Sharpe'!$B$2:$R$263,8,FALSE)," ")</f>
        <v>0.452389203964962</v>
      </c>
      <c r="Q3" s="23">
        <f>IF(VLOOKUP($B3,'Ações_Rent'!$B$2:$R$263,9,FALSE)="","",VLOOKUP($B3,'Ações_Rent'!$B$2:$R$263,9,FALSE))</f>
        <v>23.3967232986553</v>
      </c>
      <c r="R3" s="23">
        <f>IF(VLOOKUP($B3,'Ações_Sharpe'!$B$2:$R$263,9,FALSE)&gt;0,VLOOKUP($B3,'Ações_Sharpe'!$B$2:$R$263,9,FALSE)," ")</f>
        <v>0.534435756423528</v>
      </c>
      <c r="S3" s="23">
        <f>IF(VLOOKUP($B3,'Ações_Rent'!$B$2:$R$263,10,FALSE)="","",VLOOKUP($B3,'Ações_Rent'!$B$2:$R$263,10,FALSE))</f>
        <v>38.7211454520131</v>
      </c>
      <c r="T3" s="23">
        <f>IF(VLOOKUP($B3,'Ações_Sharpe'!$B$2:$R$263,10,FALSE)&gt;0,VLOOKUP($B3,'Ações_Sharpe'!$B$2:$R$263,10,FALSE)," ")</f>
        <v>0.971923156428475</v>
      </c>
      <c r="U3" s="23">
        <f>IF(VLOOKUP($B3,'Ações_Rent'!$B$2:$R$263,11,FALSE)="","",VLOOKUP($B3,'Ações_Rent'!$B$2:$R$263,11,FALSE))</f>
        <v>35.1330048890121</v>
      </c>
      <c r="V3" s="23">
        <f>IF(VLOOKUP($B3,'Ações_Sharpe'!$B$2:$R$263,11,FALSE)&gt;0,VLOOKUP($B3,'Ações_Sharpe'!$B$2:$R$263,11,FALSE)," ")</f>
        <v>0.871098343382771</v>
      </c>
      <c r="W3" s="23">
        <f>IF(VLOOKUP($B3,'Ações_Rent'!$B$2:$R$263,12,FALSE)="","",VLOOKUP($B3,'Ações_Rent'!$B$2:$R$263,12,FALSE))</f>
        <v>24.7307987521773</v>
      </c>
      <c r="X3" s="23">
        <f>IF(VLOOKUP($B3,'Ações_Sharpe'!$B$2:$R$263,12,FALSE)&gt;0,VLOOKUP($B3,'Ações_Sharpe'!$B$2:$R$263,12,FALSE)," ")</f>
        <v>0.579337047655149</v>
      </c>
      <c r="Y3" s="23">
        <f>IF(VLOOKUP($B3,'Ações_Rent'!$B$2:$R$263,13,FALSE)="","",VLOOKUP($B3,'Ações_Rent'!$B$2:$R$263,13,FALSE))</f>
        <v>24.6035362867905</v>
      </c>
      <c r="Z3" s="23">
        <f>IF(VLOOKUP($B3,'Ações_Sharpe'!$B$2:$R$263,13,FALSE)&gt;0,VLOOKUP($B3,'Ações_Sharpe'!$B$2:$R$263,13,FALSE)," ")</f>
        <v>0.566026645371228</v>
      </c>
      <c r="AA3" s="23">
        <f>IF(VLOOKUP($B3,'Ações_Rent'!$B$2:$R$263,14,FALSE)="","",VLOOKUP($B3,'Ações_Rent'!$B$2:$R$263,14,FALSE))</f>
        <v>17.9918508217353</v>
      </c>
      <c r="AB3" s="23">
        <f>IF(VLOOKUP($B3,'Ações_Sharpe'!$B$2:$R$263,14,FALSE)&gt;0,VLOOKUP($B3,'Ações_Sharpe'!$B$2:$R$263,14,FALSE)," ")</f>
        <v>0.3601184572366</v>
      </c>
      <c r="AC3" s="23">
        <f>IF(VLOOKUP($B3,'Ações_Rent'!$B$2:$R$263,15,FALSE)="","",VLOOKUP($B3,'Ações_Rent'!$B$2:$R$263,15,FALSE))</f>
        <v>24.2825081506039</v>
      </c>
      <c r="AD3" s="23">
        <f>IF(VLOOKUP($B3,'Ações_Sharpe'!$B$2:$R$263,15,FALSE)&gt;0,VLOOKUP($B3,'Ações_Sharpe'!$B$2:$R$263,15,FALSE)," ")</f>
        <v>0.520707519829457</v>
      </c>
      <c r="AE3" s="23">
        <f>IF(VLOOKUP($B3,'Ações_Rent'!$B$2:$R$263,16,FALSE)="","",VLOOKUP($B3,'Ações_Rent'!$B$2:$R$263,16,FALSE))</f>
        <v>12.7331530086199</v>
      </c>
      <c r="AF3" s="23">
        <f>IF(VLOOKUP($B3,'Ações_Sharpe'!$B$2:$R$263,16,FALSE)&gt;0,VLOOKUP($B3,'Ações_Sharpe'!$B$2:$R$263,16,FALSE)," ")</f>
        <v>0.18750070423073</v>
      </c>
      <c r="AG3" s="23">
        <f>IF(VLOOKUP($B3,'Ações_Rent'!$B$2:$R$263,17,FALSE)="","",VLOOKUP($B3,'Ações_Rent'!$B$2:$R$263,17,FALSE))</f>
        <v>35.6311184431936</v>
      </c>
      <c r="AH3" s="23">
        <f>IF(VLOOKUP($B3,'Ações_Sharpe'!$B$2:$R$263,17,FALSE)&gt;0,VLOOKUP($B3,'Ações_Sharpe'!$B$2:$R$263,17,FALSE)," ")</f>
        <v>1.24522465047196</v>
      </c>
    </row>
    <row r="4" ht="15" customHeight="1">
      <c r="A4" t="s" s="10">
        <v>1225</v>
      </c>
      <c r="B4" t="s" s="10">
        <v>1226</v>
      </c>
      <c r="C4" s="23">
        <f>IF(VLOOKUP($B4,'Ações_Rent'!$B$2:$R$263,2,FALSE)="","",VLOOKUP($B4,'Ações_Rent'!$B$2:$R$263,2,FALSE))</f>
        <v>56.4153102346908</v>
      </c>
      <c r="D4" s="23">
        <f>IF(VLOOKUP($B4,'Ações_Sharpe'!$B$2:$R$263,2,FALSE)&gt;0,VLOOKUP($B4,'Ações_Sharpe'!$B$2:$R$263,2,FALSE)," ")</f>
        <v>1.37356029507363</v>
      </c>
      <c r="E4" s="23">
        <f>IF(VLOOKUP($B4,'Ações_Rent'!$B$2:$R$263,3,FALSE)="","",VLOOKUP($B4,'Ações_Rent'!$B$2:$R$263,3,FALSE))</f>
        <v>42.7978414158551</v>
      </c>
      <c r="F4" s="23">
        <f>IF(VLOOKUP($B4,'Ações_Sharpe'!$B$2:$R$263,3,FALSE)&gt;0,VLOOKUP($B4,'Ações_Sharpe'!$B$2:$R$263,3,FALSE)," ")</f>
        <v>0.96837478116611</v>
      </c>
      <c r="G4" s="23">
        <f>IF(VLOOKUP($B4,'Ações_Rent'!$B$2:$R$263,4,FALSE)="","",VLOOKUP($B4,'Ações_Rent'!$B$2:$R$263,4,FALSE))</f>
        <v>45.9198130584891</v>
      </c>
      <c r="H4" s="23">
        <f>IF(VLOOKUP($B4,'Ações_Sharpe'!$B$2:$R$263,4,FALSE)&gt;0,VLOOKUP($B4,'Ações_Sharpe'!$B$2:$R$263,4,FALSE)," ")</f>
        <v>0.162802441111555</v>
      </c>
      <c r="I4" s="23">
        <f>IF(VLOOKUP($B4,'Ações_Rent'!$B$2:$R$263,5,FALSE)="","",VLOOKUP($B4,'Ações_Rent'!$B$2:$R$263,5,FALSE))</f>
        <v>-8.097673269711549</v>
      </c>
      <c r="J4" t="s" s="26">
        <f>IF(VLOOKUP($B4,'Ações_Sharpe'!$B$2:$R$263,5,FALSE)&gt;0,VLOOKUP($B4,'Ações_Sharpe'!$B$2:$R$263,5,FALSE)," ")</f>
        <v>361</v>
      </c>
      <c r="K4" s="23">
        <f>IF(VLOOKUP($B4,'Ações_Rent'!$B$2:$R$263,6,FALSE)="","",VLOOKUP($B4,'Ações_Rent'!$B$2:$R$263,6,FALSE))</f>
        <v>8.27109413890086</v>
      </c>
      <c r="L4" s="23">
        <f>IF(VLOOKUP($B4,'Ações_Sharpe'!$B$2:$R$263,6,FALSE)&gt;0,VLOOKUP($B4,'Ações_Sharpe'!$B$2:$R$263,6,FALSE)," ")</f>
        <v>0.0433167434612357</v>
      </c>
      <c r="M4" s="23">
        <f>IF(VLOOKUP($B4,'Ações_Rent'!$B$2:$R$263,7,FALSE)="","",VLOOKUP($B4,'Ações_Rent'!$B$2:$R$263,7,FALSE))</f>
        <v>-6.82920150196545</v>
      </c>
      <c r="N4" t="s" s="26">
        <f>IF(VLOOKUP($B4,'Ações_Sharpe'!$B$2:$R$263,7,FALSE)&gt;0,VLOOKUP($B4,'Ações_Sharpe'!$B$2:$R$263,7,FALSE)," ")</f>
        <v>361</v>
      </c>
      <c r="O4" s="23">
        <f>IF(VLOOKUP($B4,'Ações_Rent'!$B$2:$R$263,8,FALSE)="","",VLOOKUP($B4,'Ações_Rent'!$B$2:$R$263,8,FALSE))</f>
        <v>-0.9448050948239201</v>
      </c>
      <c r="P4" t="s" s="26">
        <f>IF(VLOOKUP($B4,'Ações_Sharpe'!$B$2:$R$263,8,FALSE)&gt;0,VLOOKUP($B4,'Ações_Sharpe'!$B$2:$R$263,8,FALSE)," ")</f>
        <v>361</v>
      </c>
      <c r="Q4" s="23">
        <f>IF(VLOOKUP($B4,'Ações_Rent'!$B$2:$R$263,9,FALSE)="","",VLOOKUP($B4,'Ações_Rent'!$B$2:$R$263,9,FALSE))</f>
        <v>-8.88633569165918</v>
      </c>
      <c r="R4" t="s" s="26">
        <f>IF(VLOOKUP($B4,'Ações_Sharpe'!$B$2:$R$263,9,FALSE)&gt;0,VLOOKUP($B4,'Ações_Sharpe'!$B$2:$R$263,9,FALSE)," ")</f>
        <v>361</v>
      </c>
      <c r="S4" s="23">
        <f>IF(VLOOKUP($B4,'Ações_Rent'!$B$2:$R$263,10,FALSE)="","",VLOOKUP($B4,'Ações_Rent'!$B$2:$R$263,10,FALSE))</f>
        <v>4.8753089359834</v>
      </c>
      <c r="T4" s="23">
        <f>IF(VLOOKUP($B4,'Ações_Sharpe'!$B$2:$R$263,10,FALSE)&gt;0,VLOOKUP($B4,'Ações_Sharpe'!$B$2:$R$263,10,FALSE)," ")</f>
        <v>0.00943359578576209</v>
      </c>
      <c r="U4" s="23">
        <f>IF(VLOOKUP($B4,'Ações_Rent'!$B$2:$R$263,11,FALSE)="","",VLOOKUP($B4,'Ações_Rent'!$B$2:$R$263,11,FALSE))</f>
        <v>-6.3385440804433</v>
      </c>
      <c r="V4" t="s" s="26">
        <f>IF(VLOOKUP($B4,'Ações_Sharpe'!$B$2:$R$263,11,FALSE)&gt;0,VLOOKUP($B4,'Ações_Sharpe'!$B$2:$R$263,11,FALSE)," ")</f>
        <v>361</v>
      </c>
      <c r="W4" s="23">
        <f>IF(VLOOKUP($B4,'Ações_Rent'!$B$2:$R$263,12,FALSE)="","",VLOOKUP($B4,'Ações_Rent'!$B$2:$R$263,12,FALSE))</f>
        <v>-15.1882251405602</v>
      </c>
      <c r="X4" t="s" s="26">
        <f>IF(VLOOKUP($B4,'Ações_Sharpe'!$B$2:$R$263,12,FALSE)&gt;0,VLOOKUP($B4,'Ações_Sharpe'!$B$2:$R$263,12,FALSE)," ")</f>
        <v>361</v>
      </c>
      <c r="Y4" s="23">
        <f>IF(VLOOKUP($B4,'Ações_Rent'!$B$2:$R$263,13,FALSE)="","",VLOOKUP($B4,'Ações_Rent'!$B$2:$R$263,13,FALSE))</f>
        <v>-7.925103290973</v>
      </c>
      <c r="Z4" t="s" s="26">
        <f>IF(VLOOKUP($B4,'Ações_Sharpe'!$B$2:$R$263,13,FALSE)&gt;0,VLOOKUP($B4,'Ações_Sharpe'!$B$2:$R$263,13,FALSE)," ")</f>
        <v>361</v>
      </c>
      <c r="AA4" s="23">
        <f>IF(VLOOKUP($B4,'Ações_Rent'!$B$2:$R$263,14,FALSE)="","",VLOOKUP($B4,'Ações_Rent'!$B$2:$R$263,14,FALSE))</f>
        <v>-18.996241966937</v>
      </c>
      <c r="AB4" t="s" s="26">
        <f>IF(VLOOKUP($B4,'Ações_Sharpe'!$B$2:$R$263,14,FALSE)&gt;0,VLOOKUP($B4,'Ações_Sharpe'!$B$2:$R$263,14,FALSE)," ")</f>
        <v>361</v>
      </c>
      <c r="AC4" s="23">
        <f>IF(VLOOKUP($B4,'Ações_Rent'!$B$2:$R$263,15,FALSE)="","",VLOOKUP($B4,'Ações_Rent'!$B$2:$R$263,15,FALSE))</f>
        <v>-16.3854884875195</v>
      </c>
      <c r="AD4" t="s" s="26">
        <f>IF(VLOOKUP($B4,'Ações_Sharpe'!$B$2:$R$263,15,FALSE)&gt;0,VLOOKUP($B4,'Ações_Sharpe'!$B$2:$R$263,15,FALSE)," ")</f>
        <v>361</v>
      </c>
      <c r="AE4" s="23">
        <f>IF(VLOOKUP($B4,'Ações_Rent'!$B$2:$R$263,16,FALSE)="","",VLOOKUP($B4,'Ações_Rent'!$B$2:$R$263,16,FALSE))</f>
        <v>-21.2884321751684</v>
      </c>
      <c r="AF4" t="s" s="26">
        <f>IF(VLOOKUP($B4,'Ações_Sharpe'!$B$2:$R$263,16,FALSE)&gt;0,VLOOKUP($B4,'Ações_Sharpe'!$B$2:$R$263,16,FALSE)," ")</f>
        <v>361</v>
      </c>
      <c r="AG4" s="23">
        <f>IF(VLOOKUP($B4,'Ações_Rent'!$B$2:$R$263,17,FALSE)="","",VLOOKUP($B4,'Ações_Rent'!$B$2:$R$263,17,FALSE))</f>
        <v>11.8796387170789</v>
      </c>
      <c r="AH4" s="23">
        <f>IF(VLOOKUP($B4,'Ações_Sharpe'!$B$2:$R$263,17,FALSE)&gt;0,VLOOKUP($B4,'Ações_Sharpe'!$B$2:$R$263,17,FALSE)," ")</f>
        <v>0.118473875742966</v>
      </c>
    </row>
    <row r="5" ht="15" customHeight="1">
      <c r="A5" t="s" s="10">
        <v>1227</v>
      </c>
      <c r="B5" t="s" s="10">
        <v>1228</v>
      </c>
      <c r="C5" s="23">
        <f>IF(VLOOKUP($B5,'Ações_Rent'!$B$2:$R$263,2,FALSE)="","",VLOOKUP($B5,'Ações_Rent'!$B$2:$R$263,2,FALSE))</f>
        <v>47.8242347308918</v>
      </c>
      <c r="D5" s="23">
        <f>IF(VLOOKUP($B5,'Ações_Sharpe'!$B$2:$R$263,2,FALSE)&gt;0,VLOOKUP($B5,'Ações_Sharpe'!$B$2:$R$263,2,FALSE)," ")</f>
        <v>0.921846134200577</v>
      </c>
      <c r="E5" s="23">
        <f>IF(VLOOKUP($B5,'Ações_Rent'!$B$2:$R$263,3,FALSE)="","",VLOOKUP($B5,'Ações_Rent'!$B$2:$R$263,3,FALSE))</f>
        <v>37.8630271779684</v>
      </c>
      <c r="F5" s="23">
        <f>IF(VLOOKUP($B5,'Ações_Sharpe'!$B$2:$R$263,3,FALSE)&gt;0,VLOOKUP($B5,'Ações_Sharpe'!$B$2:$R$263,3,FALSE)," ")</f>
        <v>0.717072005773785</v>
      </c>
      <c r="G5" s="23">
        <f>IF(VLOOKUP($B5,'Ações_Rent'!$B$2:$R$263,4,FALSE)="","",VLOOKUP($B5,'Ações_Rent'!$B$2:$R$263,4,FALSE))</f>
        <v>39.3712815277244</v>
      </c>
      <c r="H5" s="23">
        <f>IF(VLOOKUP($B5,'Ações_Sharpe'!$B$2:$R$263,4,FALSE)&gt;0,VLOOKUP($B5,'Ações_Sharpe'!$B$2:$R$263,4,FALSE)," ")</f>
        <v>0.190357863500343</v>
      </c>
      <c r="I5" s="23">
        <f>IF(VLOOKUP($B5,'Ações_Rent'!$B$2:$R$263,5,FALSE)="","",VLOOKUP($B5,'Ações_Rent'!$B$2:$R$263,5,FALSE))</f>
        <v>0.955451404236807</v>
      </c>
      <c r="J5" t="s" s="26">
        <f>IF(VLOOKUP($B5,'Ações_Sharpe'!$B$2:$R$263,5,FALSE)&gt;0,VLOOKUP($B5,'Ações_Sharpe'!$B$2:$R$263,5,FALSE)," ")</f>
        <v>361</v>
      </c>
      <c r="K5" s="23">
        <f>IF(VLOOKUP($B5,'Ações_Rent'!$B$2:$R$263,6,FALSE)="","",VLOOKUP($B5,'Ações_Rent'!$B$2:$R$263,6,FALSE))</f>
        <v>14.3360457122925</v>
      </c>
      <c r="L5" s="23">
        <f>IF(VLOOKUP($B5,'Ações_Sharpe'!$B$2:$R$263,6,FALSE)&gt;0,VLOOKUP($B5,'Ações_Sharpe'!$B$2:$R$263,6,FALSE)," ")</f>
        <v>0.1907906460888</v>
      </c>
      <c r="M5" s="23">
        <f>IF(VLOOKUP($B5,'Ações_Rent'!$B$2:$R$263,7,FALSE)="","",VLOOKUP($B5,'Ações_Rent'!$B$2:$R$263,7,FALSE))</f>
        <v>-2.02230948943344</v>
      </c>
      <c r="N5" t="s" s="26">
        <f>IF(VLOOKUP($B5,'Ações_Sharpe'!$B$2:$R$263,7,FALSE)&gt;0,VLOOKUP($B5,'Ações_Sharpe'!$B$2:$R$263,7,FALSE)," ")</f>
        <v>361</v>
      </c>
      <c r="O5" s="23">
        <f>IF(VLOOKUP($B5,'Ações_Rent'!$B$2:$R$263,8,FALSE)="","",VLOOKUP($B5,'Ações_Rent'!$B$2:$R$263,8,FALSE))</f>
        <v>7.923547018196</v>
      </c>
      <c r="P5" s="23">
        <f>IF(VLOOKUP($B5,'Ações_Sharpe'!$B$2:$R$263,8,FALSE)&gt;0,VLOOKUP($B5,'Ações_Sharpe'!$B$2:$R$263,8,FALSE)," ")</f>
        <v>0.0692063955279159</v>
      </c>
      <c r="Q5" s="23">
        <f>IF(VLOOKUP($B5,'Ações_Rent'!$B$2:$R$263,9,FALSE)="","",VLOOKUP($B5,'Ações_Rent'!$B$2:$R$263,9,FALSE))</f>
        <v>1.97340403145212</v>
      </c>
      <c r="R5" t="s" s="26">
        <f>IF(VLOOKUP($B5,'Ações_Sharpe'!$B$2:$R$263,9,FALSE)&gt;0,VLOOKUP($B5,'Ações_Sharpe'!$B$2:$R$263,9,FALSE)," ")</f>
        <v>361</v>
      </c>
      <c r="S5" s="23">
        <f>IF(VLOOKUP($B5,'Ações_Rent'!$B$2:$R$263,10,FALSE)="","",VLOOKUP($B5,'Ações_Rent'!$B$2:$R$263,10,FALSE))</f>
        <v>28.0138794213037</v>
      </c>
      <c r="T5" s="23">
        <f>IF(VLOOKUP($B5,'Ações_Sharpe'!$B$2:$R$263,10,FALSE)&gt;0,VLOOKUP($B5,'Ações_Sharpe'!$B$2:$R$263,10,FALSE)," ")</f>
        <v>0.515691017038442</v>
      </c>
      <c r="U5" s="23">
        <f>IF(VLOOKUP($B5,'Ações_Rent'!$B$2:$R$263,11,FALSE)="","",VLOOKUP($B5,'Ações_Rent'!$B$2:$R$263,11,FALSE))</f>
        <v>12.7241891560039</v>
      </c>
      <c r="V5" s="23">
        <f>IF(VLOOKUP($B5,'Ações_Sharpe'!$B$2:$R$263,11,FALSE)&gt;0,VLOOKUP($B5,'Ações_Sharpe'!$B$2:$R$263,11,FALSE)," ")</f>
        <v>0.174252012677776</v>
      </c>
      <c r="W5" s="23">
        <f>IF(VLOOKUP($B5,'Ações_Rent'!$B$2:$R$263,12,FALSE)="","",VLOOKUP($B5,'Ações_Rent'!$B$2:$R$263,12,FALSE))</f>
        <v>-5.48485295059215</v>
      </c>
      <c r="X5" t="s" s="26">
        <f>IF(VLOOKUP($B5,'Ações_Sharpe'!$B$2:$R$263,12,FALSE)&gt;0,VLOOKUP($B5,'Ações_Sharpe'!$B$2:$R$263,12,FALSE)," ")</f>
        <v>361</v>
      </c>
      <c r="Y5" s="23">
        <f>IF(VLOOKUP($B5,'Ações_Rent'!$B$2:$R$263,13,FALSE)="","",VLOOKUP($B5,'Ações_Rent'!$B$2:$R$263,13,FALSE))</f>
        <v>-11.5704365841502</v>
      </c>
      <c r="Z5" t="s" s="26">
        <f>IF(VLOOKUP($B5,'Ações_Sharpe'!$B$2:$R$263,13,FALSE)&gt;0,VLOOKUP($B5,'Ações_Sharpe'!$B$2:$R$263,13,FALSE)," ")</f>
        <v>361</v>
      </c>
      <c r="AA5" s="23">
        <f>IF(VLOOKUP($B5,'Ações_Rent'!$B$2:$R$263,14,FALSE)="","",VLOOKUP($B5,'Ações_Rent'!$B$2:$R$263,14,FALSE))</f>
        <v>-28.7449843400189</v>
      </c>
      <c r="AB5" t="s" s="26">
        <f>IF(VLOOKUP($B5,'Ações_Sharpe'!$B$2:$R$263,14,FALSE)&gt;0,VLOOKUP($B5,'Ações_Sharpe'!$B$2:$R$263,14,FALSE)," ")</f>
        <v>361</v>
      </c>
      <c r="AC5" s="23">
        <f>IF(VLOOKUP($B5,'Ações_Rent'!$B$2:$R$263,15,FALSE)="","",VLOOKUP($B5,'Ações_Rent'!$B$2:$R$263,15,FALSE))</f>
        <v>-9.73940880827678</v>
      </c>
      <c r="AD5" t="s" s="26">
        <f>IF(VLOOKUP($B5,'Ações_Sharpe'!$B$2:$R$263,15,FALSE)&gt;0,VLOOKUP($B5,'Ações_Sharpe'!$B$2:$R$263,15,FALSE)," ")</f>
        <v>361</v>
      </c>
      <c r="AE5" s="23">
        <f>IF(VLOOKUP($B5,'Ações_Rent'!$B$2:$R$263,16,FALSE)="","",VLOOKUP($B5,'Ações_Rent'!$B$2:$R$263,16,FALSE))</f>
        <v>-21.2677955335778</v>
      </c>
      <c r="AF5" t="s" s="26">
        <f>IF(VLOOKUP($B5,'Ações_Sharpe'!$B$2:$R$263,16,FALSE)&gt;0,VLOOKUP($B5,'Ações_Sharpe'!$B$2:$R$263,16,FALSE)," ")</f>
        <v>361</v>
      </c>
      <c r="AG5" s="23">
        <f>IF(VLOOKUP($B5,'Ações_Rent'!$B$2:$R$263,17,FALSE)="","",VLOOKUP($B5,'Ações_Rent'!$B$2:$R$263,17,FALSE))</f>
        <v>-5.12442977942088</v>
      </c>
      <c r="AH5" t="s" s="26">
        <f>IF(VLOOKUP($B5,'Ações_Sharpe'!$B$2:$R$263,17,FALSE)&gt;0,VLOOKUP($B5,'Ações_Sharpe'!$B$2:$R$263,17,FALSE)," ")</f>
        <v>361</v>
      </c>
    </row>
    <row r="6" ht="15" customHeight="1">
      <c r="A6" t="s" s="10">
        <v>1229</v>
      </c>
      <c r="B6" t="s" s="10">
        <v>1230</v>
      </c>
      <c r="C6" s="23">
        <f>IF(VLOOKUP($B6,'Ações_Rent'!$B$2:$R$263,2,FALSE)="","",VLOOKUP($B6,'Ações_Rent'!$B$2:$R$263,2,FALSE))</f>
        <v>46.0964806427619</v>
      </c>
      <c r="D6" s="23">
        <f>IF(VLOOKUP($B6,'Ações_Sharpe'!$B$2:$R$263,2,FALSE)&gt;0,VLOOKUP($B6,'Ações_Sharpe'!$B$2:$R$263,2,FALSE)," ")</f>
        <v>1.49150794932846</v>
      </c>
      <c r="E6" s="23">
        <f>IF(VLOOKUP($B6,'Ações_Rent'!$B$2:$R$263,3,FALSE)="","",VLOOKUP($B6,'Ações_Rent'!$B$2:$R$263,3,FALSE))</f>
        <v>39.0217934796864</v>
      </c>
      <c r="F6" s="23">
        <f>IF(VLOOKUP($B6,'Ações_Sharpe'!$B$2:$R$263,3,FALSE)&gt;0,VLOOKUP($B6,'Ações_Sharpe'!$B$2:$R$263,3,FALSE)," ")</f>
        <v>1.29347212000888</v>
      </c>
      <c r="G6" s="23">
        <f>IF(VLOOKUP($B6,'Ações_Rent'!$B$2:$R$263,4,FALSE)="","",VLOOKUP($B6,'Ações_Rent'!$B$2:$R$263,4,FALSE))</f>
        <v>47.1369005017889</v>
      </c>
      <c r="H6" s="23">
        <f>IF(VLOOKUP($B6,'Ações_Sharpe'!$B$2:$R$263,4,FALSE)&gt;0,VLOOKUP($B6,'Ações_Sharpe'!$B$2:$R$263,4,FALSE)," ")</f>
        <v>0.874650855923533</v>
      </c>
      <c r="I6" s="23">
        <f>IF(VLOOKUP($B6,'Ações_Rent'!$B$2:$R$263,5,FALSE)="","",VLOOKUP($B6,'Ações_Rent'!$B$2:$R$263,5,FALSE))</f>
        <v>14.0608042498812</v>
      </c>
      <c r="J6" s="23">
        <f>IF(VLOOKUP($B6,'Ações_Sharpe'!$B$2:$R$263,5,FALSE)&gt;0,VLOOKUP($B6,'Ações_Sharpe'!$B$2:$R$263,5,FALSE)," ")</f>
        <v>0.220693101346036</v>
      </c>
      <c r="K6" s="23">
        <f>IF(VLOOKUP($B6,'Ações_Rent'!$B$2:$R$263,6,FALSE)="","",VLOOKUP($B6,'Ações_Rent'!$B$2:$R$263,6,FALSE))</f>
        <v>25.7556318386722</v>
      </c>
      <c r="L6" s="23">
        <f>IF(VLOOKUP($B6,'Ações_Sharpe'!$B$2:$R$263,6,FALSE)&gt;0,VLOOKUP($B6,'Ações_Sharpe'!$B$2:$R$263,6,FALSE)," ")</f>
        <v>0.572391586493189</v>
      </c>
      <c r="M6" s="23">
        <f>IF(VLOOKUP($B6,'Ações_Rent'!$B$2:$R$263,7,FALSE)="","",VLOOKUP($B6,'Ações_Rent'!$B$2:$R$263,7,FALSE))</f>
        <v>14.1832354872301</v>
      </c>
      <c r="N6" s="23">
        <f>IF(VLOOKUP($B6,'Ações_Sharpe'!$B$2:$R$263,7,FALSE)&gt;0,VLOOKUP($B6,'Ações_Sharpe'!$B$2:$R$263,7,FALSE)," ")</f>
        <v>0.259323338476241</v>
      </c>
      <c r="O6" s="23">
        <f>IF(VLOOKUP($B6,'Ações_Rent'!$B$2:$R$263,8,FALSE)="","",VLOOKUP($B6,'Ações_Rent'!$B$2:$R$263,8,FALSE))</f>
        <v>22.8515327886726</v>
      </c>
      <c r="P6" s="23">
        <f>IF(VLOOKUP($B6,'Ações_Sharpe'!$B$2:$R$263,8,FALSE)&gt;0,VLOOKUP($B6,'Ações_Sharpe'!$B$2:$R$263,8,FALSE)," ")</f>
        <v>0.514909037939129</v>
      </c>
      <c r="Q6" s="23">
        <f>IF(VLOOKUP($B6,'Ações_Rent'!$B$2:$R$263,9,FALSE)="","",VLOOKUP($B6,'Ações_Rent'!$B$2:$R$263,9,FALSE))</f>
        <v>21.9860283677561</v>
      </c>
      <c r="R6" s="23">
        <f>IF(VLOOKUP($B6,'Ações_Sharpe'!$B$2:$R$263,9,FALSE)&gt;0,VLOOKUP($B6,'Ações_Sharpe'!$B$2:$R$263,9,FALSE)," ")</f>
        <v>0.501783409565712</v>
      </c>
      <c r="S6" s="23">
        <f>IF(VLOOKUP($B6,'Ações_Rent'!$B$2:$R$263,10,FALSE)="","",VLOOKUP($B6,'Ações_Rent'!$B$2:$R$263,10,FALSE))</f>
        <v>37.5953203940543</v>
      </c>
      <c r="T6" s="23">
        <f>IF(VLOOKUP($B6,'Ações_Sharpe'!$B$2:$R$263,10,FALSE)&gt;0,VLOOKUP($B6,'Ações_Sharpe'!$B$2:$R$263,10,FALSE)," ")</f>
        <v>1.00181539847777</v>
      </c>
      <c r="U6" s="23">
        <f>IF(VLOOKUP($B6,'Ações_Rent'!$B$2:$R$263,11,FALSE)="","",VLOOKUP($B6,'Ações_Rent'!$B$2:$R$263,11,FALSE))</f>
        <v>29.5745204187356</v>
      </c>
      <c r="V6" s="23">
        <f>IF(VLOOKUP($B6,'Ações_Sharpe'!$B$2:$R$263,11,FALSE)&gt;0,VLOOKUP($B6,'Ações_Sharpe'!$B$2:$R$263,11,FALSE)," ")</f>
        <v>0.758648906935674</v>
      </c>
      <c r="W6" s="23">
        <f>IF(VLOOKUP($B6,'Ações_Rent'!$B$2:$R$263,12,FALSE)="","",VLOOKUP($B6,'Ações_Rent'!$B$2:$R$263,12,FALSE))</f>
        <v>18.6897898000708</v>
      </c>
      <c r="X6" s="23">
        <f>IF(VLOOKUP($B6,'Ações_Sharpe'!$B$2:$R$263,12,FALSE)&gt;0,VLOOKUP($B6,'Ações_Sharpe'!$B$2:$R$263,12,FALSE)," ")</f>
        <v>0.450302347492686</v>
      </c>
      <c r="Y6" s="23">
        <f>IF(VLOOKUP($B6,'Ações_Rent'!$B$2:$R$263,13,FALSE)="","",VLOOKUP($B6,'Ações_Rent'!$B$2:$R$263,13,FALSE))</f>
        <v>20.0796374971476</v>
      </c>
      <c r="Z6" s="23">
        <f>IF(VLOOKUP($B6,'Ações_Sharpe'!$B$2:$R$263,13,FALSE)&gt;0,VLOOKUP($B6,'Ações_Sharpe'!$B$2:$R$263,13,FALSE)," ")</f>
        <v>0.497754079781513</v>
      </c>
      <c r="AA6" s="23">
        <f>IF(VLOOKUP($B6,'Ações_Rent'!$B$2:$R$263,14,FALSE)="","",VLOOKUP($B6,'Ações_Rent'!$B$2:$R$263,14,FALSE))</f>
        <v>9.7275116804721</v>
      </c>
      <c r="AB6" s="23">
        <f>IF(VLOOKUP($B6,'Ações_Sharpe'!$B$2:$R$263,14,FALSE)&gt;0,VLOOKUP($B6,'Ações_Sharpe'!$B$2:$R$263,14,FALSE)," ")</f>
        <v>0.139896354073571</v>
      </c>
      <c r="AC6" s="23">
        <f>IF(VLOOKUP($B6,'Ações_Rent'!$B$2:$R$263,15,FALSE)="","",VLOOKUP($B6,'Ações_Rent'!$B$2:$R$263,15,FALSE))</f>
        <v>13.679206568925</v>
      </c>
      <c r="AD6" s="23">
        <f>IF(VLOOKUP($B6,'Ações_Sharpe'!$B$2:$R$263,15,FALSE)&gt;0,VLOOKUP($B6,'Ações_Sharpe'!$B$2:$R$263,15,FALSE)," ")</f>
        <v>0.240552536141448</v>
      </c>
      <c r="AE6" s="23">
        <f>IF(VLOOKUP($B6,'Ações_Rent'!$B$2:$R$263,16,FALSE)="","",VLOOKUP($B6,'Ações_Rent'!$B$2:$R$263,16,FALSE))</f>
        <v>3.86576367109617</v>
      </c>
      <c r="AF6" t="s" s="26">
        <f>IF(VLOOKUP($B6,'Ações_Sharpe'!$B$2:$R$263,16,FALSE)&gt;0,VLOOKUP($B6,'Ações_Sharpe'!$B$2:$R$263,16,FALSE)," ")</f>
        <v>361</v>
      </c>
      <c r="AG6" s="23">
        <f>IF(VLOOKUP($B6,'Ações_Rent'!$B$2:$R$263,17,FALSE)="","",VLOOKUP($B6,'Ações_Rent'!$B$2:$R$263,17,FALSE))</f>
        <v>21.3228364933607</v>
      </c>
      <c r="AH6" s="23">
        <f>IF(VLOOKUP($B6,'Ações_Sharpe'!$B$2:$R$263,17,FALSE)&gt;0,VLOOKUP($B6,'Ações_Sharpe'!$B$2:$R$263,17,FALSE)," ")</f>
        <v>0.588937538748683</v>
      </c>
    </row>
    <row r="7" ht="15" customHeight="1">
      <c r="A7" t="s" s="10">
        <v>1231</v>
      </c>
      <c r="B7" t="s" s="10">
        <v>1232</v>
      </c>
      <c r="C7" s="23">
        <f>IF(VLOOKUP($B7,'Ações_Rent'!$B$2:$R$263,2,FALSE)="","",VLOOKUP($B7,'Ações_Rent'!$B$2:$R$263,2,FALSE))</f>
        <v>44.743536177381</v>
      </c>
      <c r="D7" s="23">
        <f>IF(VLOOKUP($B7,'Ações_Sharpe'!$B$2:$R$263,2,FALSE)&gt;0,VLOOKUP($B7,'Ações_Sharpe'!$B$2:$R$263,2,FALSE)," ")</f>
        <v>1.4351816649914</v>
      </c>
      <c r="E7" s="23">
        <f>IF(VLOOKUP($B7,'Ações_Rent'!$B$2:$R$263,3,FALSE)="","",VLOOKUP($B7,'Ações_Rent'!$B$2:$R$263,3,FALSE))</f>
        <v>41.9984631546783</v>
      </c>
      <c r="F7" s="23">
        <f>IF(VLOOKUP($B7,'Ações_Sharpe'!$B$2:$R$263,3,FALSE)&gt;0,VLOOKUP($B7,'Ações_Sharpe'!$B$2:$R$263,3,FALSE)," ")</f>
        <v>1.38917346283536</v>
      </c>
      <c r="G7" s="23">
        <f>IF(VLOOKUP($B7,'Ações_Rent'!$B$2:$R$263,4,FALSE)="","",VLOOKUP($B7,'Ações_Rent'!$B$2:$R$263,4,FALSE))</f>
        <v>50.0629248337221</v>
      </c>
      <c r="H7" s="23">
        <f>IF(VLOOKUP($B7,'Ações_Sharpe'!$B$2:$R$263,4,FALSE)&gt;0,VLOOKUP($B7,'Ações_Sharpe'!$B$2:$R$263,4,FALSE)," ")</f>
        <v>0.938602211187794</v>
      </c>
      <c r="I7" s="23">
        <f>IF(VLOOKUP($B7,'Ações_Rent'!$B$2:$R$263,5,FALSE)="","",VLOOKUP($B7,'Ações_Rent'!$B$2:$R$263,5,FALSE))</f>
        <v>10.7990711086168</v>
      </c>
      <c r="J7" s="23">
        <f>IF(VLOOKUP($B7,'Ações_Sharpe'!$B$2:$R$263,5,FALSE)&gt;0,VLOOKUP($B7,'Ações_Sharpe'!$B$2:$R$263,5,FALSE)," ")</f>
        <v>0.136886933575311</v>
      </c>
      <c r="K7" s="23">
        <f>IF(VLOOKUP($B7,'Ações_Rent'!$B$2:$R$263,6,FALSE)="","",VLOOKUP($B7,'Ações_Rent'!$B$2:$R$263,6,FALSE))</f>
        <v>19.3145461523898</v>
      </c>
      <c r="L7" s="23">
        <f>IF(VLOOKUP($B7,'Ações_Sharpe'!$B$2:$R$263,6,FALSE)&gt;0,VLOOKUP($B7,'Ações_Sharpe'!$B$2:$R$263,6,FALSE)," ")</f>
        <v>0.425171490647206</v>
      </c>
      <c r="M7" s="23">
        <f>IF(VLOOKUP($B7,'Ações_Rent'!$B$2:$R$263,7,FALSE)="","",VLOOKUP($B7,'Ações_Rent'!$B$2:$R$263,7,FALSE))</f>
        <v>10.5075067976808</v>
      </c>
      <c r="N7" s="23">
        <f>IF(VLOOKUP($B7,'Ações_Sharpe'!$B$2:$R$263,7,FALSE)&gt;0,VLOOKUP($B7,'Ações_Sharpe'!$B$2:$R$263,7,FALSE)," ")</f>
        <v>0.163938085395398</v>
      </c>
      <c r="O7" s="23">
        <f>IF(VLOOKUP($B7,'Ações_Rent'!$B$2:$R$263,8,FALSE)="","",VLOOKUP($B7,'Ações_Rent'!$B$2:$R$263,8,FALSE))</f>
        <v>17.2783560555374</v>
      </c>
      <c r="P7" s="23">
        <f>IF(VLOOKUP($B7,'Ações_Sharpe'!$B$2:$R$263,8,FALSE)&gt;0,VLOOKUP($B7,'Ações_Sharpe'!$B$2:$R$263,8,FALSE)," ")</f>
        <v>0.387092079068101</v>
      </c>
      <c r="Q7" s="23">
        <f>IF(VLOOKUP($B7,'Ações_Rent'!$B$2:$R$263,9,FALSE)="","",VLOOKUP($B7,'Ações_Rent'!$B$2:$R$263,9,FALSE))</f>
        <v>16.2939500234323</v>
      </c>
      <c r="R7" s="23">
        <f>IF(VLOOKUP($B7,'Ações_Sharpe'!$B$2:$R$263,9,FALSE)&gt;0,VLOOKUP($B7,'Ações_Sharpe'!$B$2:$R$263,9,FALSE)," ")</f>
        <v>0.368543575243339</v>
      </c>
      <c r="S7" s="23">
        <f>IF(VLOOKUP($B7,'Ações_Rent'!$B$2:$R$263,10,FALSE)="","",VLOOKUP($B7,'Ações_Rent'!$B$2:$R$263,10,FALSE))</f>
        <v>27.8394511985628</v>
      </c>
      <c r="T7" s="23">
        <f>IF(VLOOKUP($B7,'Ações_Sharpe'!$B$2:$R$263,10,FALSE)&gt;0,VLOOKUP($B7,'Ações_Sharpe'!$B$2:$R$263,10,FALSE)," ")</f>
        <v>0.773883868790132</v>
      </c>
      <c r="U7" s="23">
        <f>IF(VLOOKUP($B7,'Ações_Rent'!$B$2:$R$263,11,FALSE)="","",VLOOKUP($B7,'Ações_Rent'!$B$2:$R$263,11,FALSE))</f>
        <v>22.936806296703</v>
      </c>
      <c r="V7" s="23">
        <f>IF(VLOOKUP($B7,'Ações_Sharpe'!$B$2:$R$263,11,FALSE)&gt;0,VLOOKUP($B7,'Ações_Sharpe'!$B$2:$R$263,11,FALSE)," ")</f>
        <v>0.607018608992532</v>
      </c>
      <c r="W7" s="23">
        <f>IF(VLOOKUP($B7,'Ações_Rent'!$B$2:$R$263,12,FALSE)="","",VLOOKUP($B7,'Ações_Rent'!$B$2:$R$263,12,FALSE))</f>
        <v>15.5873794180532</v>
      </c>
      <c r="X7" s="23">
        <f>IF(VLOOKUP($B7,'Ações_Sharpe'!$B$2:$R$263,12,FALSE)&gt;0,VLOOKUP($B7,'Ações_Sharpe'!$B$2:$R$263,12,FALSE)," ")</f>
        <v>0.362593501371461</v>
      </c>
      <c r="Y7" s="23">
        <f>IF(VLOOKUP($B7,'Ações_Rent'!$B$2:$R$263,13,FALSE)="","",VLOOKUP($B7,'Ações_Rent'!$B$2:$R$263,13,FALSE))</f>
        <v>10.7921420523798</v>
      </c>
      <c r="Z7" s="23">
        <f>IF(VLOOKUP($B7,'Ações_Sharpe'!$B$2:$R$263,13,FALSE)&gt;0,VLOOKUP($B7,'Ações_Sharpe'!$B$2:$R$263,13,FALSE)," ")</f>
        <v>0.201451209227178</v>
      </c>
      <c r="AA7" s="23">
        <f>IF(VLOOKUP($B7,'Ações_Rent'!$B$2:$R$263,14,FALSE)="","",VLOOKUP($B7,'Ações_Rent'!$B$2:$R$263,14,FALSE))</f>
        <v>4.78634845709842</v>
      </c>
      <c r="AB7" t="s" s="26">
        <f>IF(VLOOKUP($B7,'Ações_Sharpe'!$B$2:$R$263,14,FALSE)&gt;0,VLOOKUP($B7,'Ações_Sharpe'!$B$2:$R$263,14,FALSE)," ")</f>
        <v>361</v>
      </c>
      <c r="AC7" s="23">
        <f>IF(VLOOKUP($B7,'Ações_Rent'!$B$2:$R$263,15,FALSE)="","",VLOOKUP($B7,'Ações_Rent'!$B$2:$R$263,15,FALSE))</f>
        <v>5.98612176588942</v>
      </c>
      <c r="AD7" s="23">
        <f>IF(VLOOKUP($B7,'Ações_Sharpe'!$B$2:$R$263,15,FALSE)&gt;0,VLOOKUP($B7,'Ações_Sharpe'!$B$2:$R$263,15,FALSE)," ")</f>
        <v>0.00747288428526455</v>
      </c>
      <c r="AE7" s="23">
        <f>IF(VLOOKUP($B7,'Ações_Rent'!$B$2:$R$263,16,FALSE)="","",VLOOKUP($B7,'Ações_Rent'!$B$2:$R$263,16,FALSE))</f>
        <v>1.89621196155401</v>
      </c>
      <c r="AF7" t="s" s="26">
        <f>IF(VLOOKUP($B7,'Ações_Sharpe'!$B$2:$R$263,16,FALSE)&gt;0,VLOOKUP($B7,'Ações_Sharpe'!$B$2:$R$263,16,FALSE)," ")</f>
        <v>361</v>
      </c>
      <c r="AG7" s="23">
        <f>IF(VLOOKUP($B7,'Ações_Rent'!$B$2:$R$263,17,FALSE)="","",VLOOKUP($B7,'Ações_Rent'!$B$2:$R$263,17,FALSE))</f>
        <v>21.6113115500376</v>
      </c>
      <c r="AH7" s="23">
        <f>IF(VLOOKUP($B7,'Ações_Sharpe'!$B$2:$R$263,17,FALSE)&gt;0,VLOOKUP($B7,'Ações_Sharpe'!$B$2:$R$263,17,FALSE)," ")</f>
        <v>0.6851307382965089</v>
      </c>
    </row>
    <row r="8" ht="15" customHeight="1">
      <c r="A8" t="s" s="10">
        <v>1233</v>
      </c>
      <c r="B8" t="s" s="10">
        <v>1234</v>
      </c>
      <c r="C8" s="23">
        <f>IF(VLOOKUP($B8,'Ações_Rent'!$B$2:$R$263,2,FALSE)="","",VLOOKUP($B8,'Ações_Rent'!$B$2:$R$263,2,FALSE))</f>
        <v>42.9527190096084</v>
      </c>
      <c r="D8" s="23">
        <f>IF(VLOOKUP($B8,'Ações_Sharpe'!$B$2:$R$263,2,FALSE)&gt;0,VLOOKUP($B8,'Ações_Sharpe'!$B$2:$R$263,2,FALSE)," ")</f>
        <v>1.37611036334567</v>
      </c>
      <c r="E8" s="23">
        <f>IF(VLOOKUP($B8,'Ações_Rent'!$B$2:$R$263,3,FALSE)="","",VLOOKUP($B8,'Ações_Rent'!$B$2:$R$263,3,FALSE))</f>
        <v>38.3784889438253</v>
      </c>
      <c r="F8" s="23">
        <f>IF(VLOOKUP($B8,'Ações_Sharpe'!$B$2:$R$263,3,FALSE)&gt;0,VLOOKUP($B8,'Ações_Sharpe'!$B$2:$R$263,3,FALSE)," ")</f>
        <v>1.26935665324325</v>
      </c>
      <c r="G8" s="23">
        <f>IF(VLOOKUP($B8,'Ações_Rent'!$B$2:$R$263,4,FALSE)="","",VLOOKUP($B8,'Ações_Rent'!$B$2:$R$263,4,FALSE))</f>
        <v>39.6853682984024</v>
      </c>
      <c r="H8" s="23">
        <f>IF(VLOOKUP($B8,'Ações_Sharpe'!$B$2:$R$263,4,FALSE)&gt;0,VLOOKUP($B8,'Ações_Sharpe'!$B$2:$R$263,4,FALSE)," ")</f>
        <v>0.756886275747475</v>
      </c>
      <c r="I8" s="23">
        <f>IF(VLOOKUP($B8,'Ações_Rent'!$B$2:$R$263,5,FALSE)="","",VLOOKUP($B8,'Ações_Rent'!$B$2:$R$263,5,FALSE))</f>
        <v>12.0508494622644</v>
      </c>
      <c r="J8" s="23">
        <f>IF(VLOOKUP($B8,'Ações_Sharpe'!$B$2:$R$263,5,FALSE)&gt;0,VLOOKUP($B8,'Ações_Sharpe'!$B$2:$R$263,5,FALSE)," ")</f>
        <v>0.165313196659921</v>
      </c>
      <c r="K8" s="23">
        <f>IF(VLOOKUP($B8,'Ações_Rent'!$B$2:$R$263,6,FALSE)="","",VLOOKUP($B8,'Ações_Rent'!$B$2:$R$263,6,FALSE))</f>
        <v>31.6858690328034</v>
      </c>
      <c r="L8" s="23">
        <f>IF(VLOOKUP($B8,'Ações_Sharpe'!$B$2:$R$263,6,FALSE)&gt;0,VLOOKUP($B8,'Ações_Sharpe'!$B$2:$R$263,6,FALSE)," ")</f>
        <v>0.737177657560939</v>
      </c>
      <c r="M8" s="23">
        <f>IF(VLOOKUP($B8,'Ações_Rent'!$B$2:$R$263,7,FALSE)="","",VLOOKUP($B8,'Ações_Rent'!$B$2:$R$263,7,FALSE))</f>
        <v>20.8500208461679</v>
      </c>
      <c r="N8" s="23">
        <f>IF(VLOOKUP($B8,'Ações_Sharpe'!$B$2:$R$263,7,FALSE)&gt;0,VLOOKUP($B8,'Ações_Sharpe'!$B$2:$R$263,7,FALSE)," ")</f>
        <v>0.43560985266573</v>
      </c>
      <c r="O8" s="23">
        <f>IF(VLOOKUP($B8,'Ações_Rent'!$B$2:$R$263,8,FALSE)="","",VLOOKUP($B8,'Ações_Rent'!$B$2:$R$263,8,FALSE))</f>
        <v>26.4938693136096</v>
      </c>
      <c r="P8" s="23">
        <f>IF(VLOOKUP($B8,'Ações_Sharpe'!$B$2:$R$263,8,FALSE)&gt;0,VLOOKUP($B8,'Ações_Sharpe'!$B$2:$R$263,8,FALSE)," ")</f>
        <v>0.597141181129996</v>
      </c>
      <c r="Q8" s="23">
        <f>IF(VLOOKUP($B8,'Ações_Rent'!$B$2:$R$263,9,FALSE)="","",VLOOKUP($B8,'Ações_Rent'!$B$2:$R$263,9,FALSE))</f>
        <v>18.5883188617882</v>
      </c>
      <c r="R8" s="23">
        <f>IF(VLOOKUP($B8,'Ações_Sharpe'!$B$2:$R$263,9,FALSE)&gt;0,VLOOKUP($B8,'Ações_Sharpe'!$B$2:$R$263,9,FALSE)," ")</f>
        <v>0.382369391182881</v>
      </c>
      <c r="S8" s="23">
        <f>IF(VLOOKUP($B8,'Ações_Rent'!$B$2:$R$263,10,FALSE)="","",VLOOKUP($B8,'Ações_Rent'!$B$2:$R$263,10,FALSE))</f>
        <v>26.1905524400435</v>
      </c>
      <c r="T8" s="23">
        <f>IF(VLOOKUP($B8,'Ações_Sharpe'!$B$2:$R$263,10,FALSE)&gt;0,VLOOKUP($B8,'Ações_Sharpe'!$B$2:$R$263,10,FALSE)," ")</f>
        <v>0.608482766835547</v>
      </c>
      <c r="U8" s="23">
        <f>IF(VLOOKUP($B8,'Ações_Rent'!$B$2:$R$263,11,FALSE)="","",VLOOKUP($B8,'Ações_Rent'!$B$2:$R$263,11,FALSE))</f>
        <v>18.2638612245029</v>
      </c>
      <c r="V8" s="23">
        <f>IF(VLOOKUP($B8,'Ações_Sharpe'!$B$2:$R$263,11,FALSE)&gt;0,VLOOKUP($B8,'Ações_Sharpe'!$B$2:$R$263,11,FALSE)," ")</f>
        <v>0.387379892054576</v>
      </c>
      <c r="W8" s="23">
        <f>IF(VLOOKUP($B8,'Ações_Rent'!$B$2:$R$263,12,FALSE)="","",VLOOKUP($B8,'Ações_Rent'!$B$2:$R$263,12,FALSE))</f>
        <v>7.69771912630106</v>
      </c>
      <c r="X8" s="23">
        <f>IF(VLOOKUP($B8,'Ações_Sharpe'!$B$2:$R$263,12,FALSE)&gt;0,VLOOKUP($B8,'Ações_Sharpe'!$B$2:$R$263,12,FALSE)," ")</f>
        <v>0.0970933954966047</v>
      </c>
      <c r="Y8" s="23">
        <f>IF(VLOOKUP($B8,'Ações_Rent'!$B$2:$R$263,13,FALSE)="","",VLOOKUP($B8,'Ações_Rent'!$B$2:$R$263,13,FALSE))</f>
        <v>7.89990143611286</v>
      </c>
      <c r="Z8" s="23">
        <f>IF(VLOOKUP($B8,'Ações_Sharpe'!$B$2:$R$263,13,FALSE)&gt;0,VLOOKUP($B8,'Ações_Sharpe'!$B$2:$R$263,13,FALSE)," ")</f>
        <v>0.094185652987027</v>
      </c>
      <c r="AA8" s="23">
        <f>IF(VLOOKUP($B8,'Ações_Rent'!$B$2:$R$263,14,FALSE)="","",VLOOKUP($B8,'Ações_Rent'!$B$2:$R$263,14,FALSE))</f>
        <v>-2.4475106905767</v>
      </c>
      <c r="AB8" t="s" s="26">
        <f>IF(VLOOKUP($B8,'Ações_Sharpe'!$B$2:$R$263,14,FALSE)&gt;0,VLOOKUP($B8,'Ações_Sharpe'!$B$2:$R$263,14,FALSE)," ")</f>
        <v>361</v>
      </c>
      <c r="AC8" s="23">
        <f>IF(VLOOKUP($B8,'Ações_Rent'!$B$2:$R$263,15,FALSE)="","",VLOOKUP($B8,'Ações_Rent'!$B$2:$R$263,15,FALSE))</f>
        <v>0.0483303928600964</v>
      </c>
      <c r="AD8" t="s" s="26">
        <f>IF(VLOOKUP($B8,'Ações_Sharpe'!$B$2:$R$263,15,FALSE)&gt;0,VLOOKUP($B8,'Ações_Sharpe'!$B$2:$R$263,15,FALSE)," ")</f>
        <v>361</v>
      </c>
      <c r="AE8" s="23">
        <f>IF(VLOOKUP($B8,'Ações_Rent'!$B$2:$R$263,16,FALSE)="","",VLOOKUP($B8,'Ações_Rent'!$B$2:$R$263,16,FALSE))</f>
        <v>-9.560371439462131</v>
      </c>
      <c r="AF8" t="s" s="26">
        <f>IF(VLOOKUP($B8,'Ações_Sharpe'!$B$2:$R$263,16,FALSE)&gt;0,VLOOKUP($B8,'Ações_Sharpe'!$B$2:$R$263,16,FALSE)," ")</f>
        <v>361</v>
      </c>
      <c r="AG8" s="23">
        <f>IF(VLOOKUP($B8,'Ações_Rent'!$B$2:$R$263,17,FALSE)="","",VLOOKUP($B8,'Ações_Rent'!$B$2:$R$263,17,FALSE))</f>
        <v>2.66638100132237</v>
      </c>
      <c r="AH8" t="s" s="26">
        <f>IF(VLOOKUP($B8,'Ações_Sharpe'!$B$2:$R$263,17,FALSE)&gt;0,VLOOKUP($B8,'Ações_Sharpe'!$B$2:$R$263,17,FALSE)," ")</f>
        <v>361</v>
      </c>
    </row>
    <row r="9" ht="15" customHeight="1">
      <c r="A9" t="s" s="10">
        <v>1235</v>
      </c>
      <c r="B9" t="s" s="10">
        <v>1236</v>
      </c>
      <c r="C9" s="23">
        <f>IF(VLOOKUP($B9,'Ações_Rent'!$B$2:$R$263,2,FALSE)="","",VLOOKUP($B9,'Ações_Rent'!$B$2:$R$263,2,FALSE))</f>
        <v>41.8279552021807</v>
      </c>
      <c r="D9" s="23">
        <f>IF(VLOOKUP($B9,'Ações_Sharpe'!$B$2:$R$263,2,FALSE)&gt;0,VLOOKUP($B9,'Ações_Sharpe'!$B$2:$R$263,2,FALSE)," ")</f>
        <v>1.36024279612459</v>
      </c>
      <c r="E9" s="23">
        <f>IF(VLOOKUP($B9,'Ações_Rent'!$B$2:$R$263,3,FALSE)="","",VLOOKUP($B9,'Ações_Rent'!$B$2:$R$263,3,FALSE))</f>
        <v>43.8627936555342</v>
      </c>
      <c r="F9" s="23">
        <f>IF(VLOOKUP($B9,'Ações_Sharpe'!$B$2:$R$263,3,FALSE)&gt;0,VLOOKUP($B9,'Ações_Sharpe'!$B$2:$R$263,3,FALSE)," ")</f>
        <v>1.50307697366181</v>
      </c>
      <c r="G9" s="23">
        <f>IF(VLOOKUP($B9,'Ações_Rent'!$B$2:$R$263,4,FALSE)="","",VLOOKUP($B9,'Ações_Rent'!$B$2:$R$263,4,FALSE))</f>
        <v>47.361133824401</v>
      </c>
      <c r="H9" s="23">
        <f>IF(VLOOKUP($B9,'Ações_Sharpe'!$B$2:$R$263,4,FALSE)&gt;0,VLOOKUP($B9,'Ações_Sharpe'!$B$2:$R$263,4,FALSE)," ")</f>
        <v>1.21503189297051</v>
      </c>
      <c r="I9" s="23">
        <f>IF(VLOOKUP($B9,'Ações_Rent'!$B$2:$R$263,5,FALSE)="","",VLOOKUP($B9,'Ações_Rent'!$B$2:$R$263,5,FALSE))</f>
        <v>26.9929243321314</v>
      </c>
      <c r="J9" s="23">
        <f>IF(VLOOKUP($B9,'Ações_Sharpe'!$B$2:$R$263,5,FALSE)&gt;0,VLOOKUP($B9,'Ações_Sharpe'!$B$2:$R$263,5,FALSE)," ")</f>
        <v>0.786509702682593</v>
      </c>
      <c r="K9" s="23">
        <f>IF(VLOOKUP($B9,'Ações_Rent'!$B$2:$R$263,6,FALSE)="","",VLOOKUP($B9,'Ações_Rent'!$B$2:$R$263,6,FALSE))</f>
        <v>38.8458705098835</v>
      </c>
      <c r="L9" s="23">
        <f>IF(VLOOKUP($B9,'Ações_Sharpe'!$B$2:$R$263,6,FALSE)&gt;0,VLOOKUP($B9,'Ações_Sharpe'!$B$2:$R$263,6,FALSE)," ")</f>
        <v>1.27574299610016</v>
      </c>
      <c r="M9" s="23">
        <f>IF(VLOOKUP($B9,'Ações_Rent'!$B$2:$R$263,7,FALSE)="","",VLOOKUP($B9,'Ações_Rent'!$B$2:$R$263,7,FALSE))</f>
        <v>32.9420551646924</v>
      </c>
      <c r="N9" s="23">
        <f>IF(VLOOKUP($B9,'Ações_Sharpe'!$B$2:$R$263,7,FALSE)&gt;0,VLOOKUP($B9,'Ações_Sharpe'!$B$2:$R$263,7,FALSE)," ")</f>
        <v>1.05353515002237</v>
      </c>
      <c r="O9" s="23">
        <f>IF(VLOOKUP($B9,'Ações_Rent'!$B$2:$R$263,8,FALSE)="","",VLOOKUP($B9,'Ações_Rent'!$B$2:$R$263,8,FALSE))</f>
        <v>40.2143547290354</v>
      </c>
      <c r="P9" s="23">
        <f>IF(VLOOKUP($B9,'Ações_Sharpe'!$B$2:$R$263,8,FALSE)&gt;0,VLOOKUP($B9,'Ações_Sharpe'!$B$2:$R$263,8,FALSE)," ")</f>
        <v>1.3194114037941</v>
      </c>
      <c r="Q9" s="23">
        <f>IF(VLOOKUP($B9,'Ações_Rent'!$B$2:$R$263,9,FALSE)="","",VLOOKUP($B9,'Ações_Rent'!$B$2:$R$263,9,FALSE))</f>
        <v>35.0356672858583</v>
      </c>
      <c r="R9" s="23">
        <f>IF(VLOOKUP($B9,'Ações_Sharpe'!$B$2:$R$263,9,FALSE)&gt;0,VLOOKUP($B9,'Ações_Sharpe'!$B$2:$R$263,9,FALSE)," ")</f>
        <v>1.1053325760716</v>
      </c>
      <c r="S9" s="23">
        <f>IF(VLOOKUP($B9,'Ações_Rent'!$B$2:$R$263,10,FALSE)="","",VLOOKUP($B9,'Ações_Rent'!$B$2:$R$263,10,FALSE))</f>
        <v>39.4805431831753</v>
      </c>
      <c r="T9" s="23">
        <f>IF(VLOOKUP($B9,'Ações_Sharpe'!$B$2:$R$263,10,FALSE)&gt;0,VLOOKUP($B9,'Ações_Sharpe'!$B$2:$R$263,10,FALSE)," ")</f>
        <v>1.28906974320881</v>
      </c>
      <c r="U9" s="23">
        <f>IF(VLOOKUP($B9,'Ações_Rent'!$B$2:$R$263,11,FALSE)="","",VLOOKUP($B9,'Ações_Rent'!$B$2:$R$263,11,FALSE))</f>
        <v>34.8798031822937</v>
      </c>
      <c r="V9" s="23">
        <f>IF(VLOOKUP($B9,'Ações_Sharpe'!$B$2:$R$263,11,FALSE)&gt;0,VLOOKUP($B9,'Ações_Sharpe'!$B$2:$R$263,11,FALSE)," ")</f>
        <v>1.10016389169566</v>
      </c>
      <c r="W9" s="23">
        <f>IF(VLOOKUP($B9,'Ações_Rent'!$B$2:$R$263,12,FALSE)="","",VLOOKUP($B9,'Ações_Rent'!$B$2:$R$263,12,FALSE))</f>
        <v>27.1209772800898</v>
      </c>
      <c r="X9" s="23">
        <f>IF(VLOOKUP($B9,'Ações_Sharpe'!$B$2:$R$263,12,FALSE)&gt;0,VLOOKUP($B9,'Ações_Sharpe'!$B$2:$R$263,12,FALSE)," ")</f>
        <v>0.821186807139488</v>
      </c>
      <c r="Y9" s="23">
        <f>IF(VLOOKUP($B9,'Ações_Rent'!$B$2:$R$263,13,FALSE)="","",VLOOKUP($B9,'Ações_Rent'!$B$2:$R$263,13,FALSE))</f>
        <v>23.3213564623795</v>
      </c>
      <c r="Z9" s="23">
        <f>IF(VLOOKUP($B9,'Ações_Sharpe'!$B$2:$R$263,13,FALSE)&gt;0,VLOOKUP($B9,'Ações_Sharpe'!$B$2:$R$263,13,FALSE)," ")</f>
        <v>0.674874410367083</v>
      </c>
      <c r="AA9" s="23">
        <f>IF(VLOOKUP($B9,'Ações_Rent'!$B$2:$R$263,14,FALSE)="","",VLOOKUP($B9,'Ações_Rent'!$B$2:$R$263,14,FALSE))</f>
        <v>6.31987595166663</v>
      </c>
      <c r="AB9" s="23">
        <f>IF(VLOOKUP($B9,'Ações_Sharpe'!$B$2:$R$263,14,FALSE)&gt;0,VLOOKUP($B9,'Ações_Sharpe'!$B$2:$R$263,14,FALSE)," ")</f>
        <v>0.0523592987746396</v>
      </c>
      <c r="AC9" s="23">
        <f>IF(VLOOKUP($B9,'Ações_Rent'!$B$2:$R$263,15,FALSE)="","",VLOOKUP($B9,'Ações_Rent'!$B$2:$R$263,15,FALSE))</f>
        <v>5.75432772034943</v>
      </c>
      <c r="AD9" s="23">
        <f>IF(VLOOKUP($B9,'Ações_Sharpe'!$B$2:$R$263,15,FALSE)&gt;0,VLOOKUP($B9,'Ações_Sharpe'!$B$2:$R$263,15,FALSE)," ")</f>
        <v>7.28309705681332e-06</v>
      </c>
      <c r="AE9" s="23">
        <f>IF(VLOOKUP($B9,'Ações_Rent'!$B$2:$R$263,16,FALSE)="","",VLOOKUP($B9,'Ações_Rent'!$B$2:$R$263,16,FALSE))</f>
        <v>1.32094272994165</v>
      </c>
      <c r="AF9" t="s" s="26">
        <f>IF(VLOOKUP($B9,'Ações_Sharpe'!$B$2:$R$263,16,FALSE)&gt;0,VLOOKUP($B9,'Ações_Sharpe'!$B$2:$R$263,16,FALSE)," ")</f>
        <v>361</v>
      </c>
      <c r="AG9" s="23">
        <f>IF(VLOOKUP($B9,'Ações_Rent'!$B$2:$R$263,17,FALSE)="","",VLOOKUP($B9,'Ações_Rent'!$B$2:$R$263,17,FALSE))</f>
        <v>12.6818900506457</v>
      </c>
      <c r="AH9" s="23">
        <f>IF(VLOOKUP($B9,'Ações_Sharpe'!$B$2:$R$263,17,FALSE)&gt;0,VLOOKUP($B9,'Ações_Sharpe'!$B$2:$R$263,17,FALSE)," ")</f>
        <v>0.291352445004518</v>
      </c>
    </row>
    <row r="10" ht="15" customHeight="1">
      <c r="A10" t="s" s="10">
        <v>1237</v>
      </c>
      <c r="B10" t="s" s="10">
        <v>1238</v>
      </c>
      <c r="C10" s="23">
        <f>IF(VLOOKUP($B10,'Ações_Rent'!$B$2:$R$263,2,FALSE)="","",VLOOKUP($B10,'Ações_Rent'!$B$2:$R$263,2,FALSE))</f>
        <v>41.3625888108549</v>
      </c>
      <c r="D10" s="23">
        <f>IF(VLOOKUP($B10,'Ações_Sharpe'!$B$2:$R$263,2,FALSE)&gt;0,VLOOKUP($B10,'Ações_Sharpe'!$B$2:$R$263,2,FALSE)," ")</f>
        <v>2.4889050775682</v>
      </c>
      <c r="E10" s="23">
        <f>IF(VLOOKUP($B10,'Ações_Rent'!$B$2:$R$263,3,FALSE)="","",VLOOKUP($B10,'Ações_Rent'!$B$2:$R$263,3,FALSE))</f>
        <v>36.6812595382804</v>
      </c>
      <c r="F10" s="23">
        <f>IF(VLOOKUP($B10,'Ações_Sharpe'!$B$2:$R$263,3,FALSE)&gt;0,VLOOKUP($B10,'Ações_Sharpe'!$B$2:$R$263,3,FALSE)," ")</f>
        <v>2.13950186260073</v>
      </c>
      <c r="G10" s="23">
        <f>IF(VLOOKUP($B10,'Ações_Rent'!$B$2:$R$263,4,FALSE)="","",VLOOKUP($B10,'Ações_Rent'!$B$2:$R$263,4,FALSE))</f>
        <v>47.6110366355334</v>
      </c>
      <c r="H10" s="23">
        <f>IF(VLOOKUP($B10,'Ações_Sharpe'!$B$2:$R$263,4,FALSE)&gt;0,VLOOKUP($B10,'Ações_Sharpe'!$B$2:$R$263,4,FALSE)," ")</f>
        <v>1.73093711034868</v>
      </c>
      <c r="I10" s="23">
        <f>IF(VLOOKUP($B10,'Ações_Rent'!$B$2:$R$263,5,FALSE)="","",VLOOKUP($B10,'Ações_Rent'!$B$2:$R$263,5,FALSE))</f>
        <v>27.0905032267019</v>
      </c>
      <c r="J10" s="23">
        <f>IF(VLOOKUP($B10,'Ações_Sharpe'!$B$2:$R$263,5,FALSE)&gt;0,VLOOKUP($B10,'Ações_Sharpe'!$B$2:$R$263,5,FALSE)," ")</f>
        <v>1.02627791849603</v>
      </c>
      <c r="K10" s="23">
        <f>IF(VLOOKUP($B10,'Ações_Rent'!$B$2:$R$263,6,FALSE)="","",VLOOKUP($B10,'Ações_Rent'!$B$2:$R$263,6,FALSE))</f>
        <v>33.0263986839402</v>
      </c>
      <c r="L10" s="23">
        <f>IF(VLOOKUP($B10,'Ações_Sharpe'!$B$2:$R$263,6,FALSE)&gt;0,VLOOKUP($B10,'Ações_Sharpe'!$B$2:$R$263,6,FALSE)," ")</f>
        <v>1.28368683209039</v>
      </c>
      <c r="M10" s="23">
        <f>IF(VLOOKUP($B10,'Ações_Rent'!$B$2:$R$263,7,FALSE)="","",VLOOKUP($B10,'Ações_Rent'!$B$2:$R$263,7,FALSE))</f>
        <v>23.3633478061376</v>
      </c>
      <c r="N10" s="23">
        <f>IF(VLOOKUP($B10,'Ações_Sharpe'!$B$2:$R$263,7,FALSE)&gt;0,VLOOKUP($B10,'Ações_Sharpe'!$B$2:$R$263,7,FALSE)," ")</f>
        <v>0.876079511303648</v>
      </c>
      <c r="O10" s="23">
        <f>IF(VLOOKUP($B10,'Ações_Rent'!$B$2:$R$263,8,FALSE)="","",VLOOKUP($B10,'Ações_Rent'!$B$2:$R$263,8,FALSE))</f>
        <v>29.5408051371562</v>
      </c>
      <c r="P10" s="23">
        <f>IF(VLOOKUP($B10,'Ações_Sharpe'!$B$2:$R$263,8,FALSE)&gt;0,VLOOKUP($B10,'Ações_Sharpe'!$B$2:$R$263,8,FALSE)," ")</f>
        <v>1.1348984126531</v>
      </c>
      <c r="Q10" s="23">
        <f>IF(VLOOKUP($B10,'Ações_Rent'!$B$2:$R$263,9,FALSE)="","",VLOOKUP($B10,'Ações_Rent'!$B$2:$R$263,9,FALSE))</f>
        <v>23.351093586166</v>
      </c>
      <c r="R10" s="23">
        <f>IF(VLOOKUP($B10,'Ações_Sharpe'!$B$2:$R$263,9,FALSE)&gt;0,VLOOKUP($B10,'Ações_Sharpe'!$B$2:$R$263,9,FALSE)," ")</f>
        <v>0.891678789417901</v>
      </c>
      <c r="S10" s="23">
        <f>IF(VLOOKUP($B10,'Ações_Rent'!$B$2:$R$263,10,FALSE)="","",VLOOKUP($B10,'Ações_Rent'!$B$2:$R$263,10,FALSE))</f>
        <v>28.9052474246148</v>
      </c>
      <c r="T10" s="23">
        <f>IF(VLOOKUP($B10,'Ações_Sharpe'!$B$2:$R$263,10,FALSE)&gt;0,VLOOKUP($B10,'Ações_Sharpe'!$B$2:$R$263,10,FALSE)," ")</f>
        <v>1.14333707977038</v>
      </c>
      <c r="U10" s="23">
        <f>IF(VLOOKUP($B10,'Ações_Rent'!$B$2:$R$263,11,FALSE)="","",VLOOKUP($B10,'Ações_Rent'!$B$2:$R$263,11,FALSE))</f>
        <v>25.1252611539666</v>
      </c>
      <c r="V10" s="23">
        <f>IF(VLOOKUP($B10,'Ações_Sharpe'!$B$2:$R$263,11,FALSE)&gt;0,VLOOKUP($B10,'Ações_Sharpe'!$B$2:$R$263,11,FALSE)," ")</f>
        <v>0.952914814873834</v>
      </c>
      <c r="W10" s="23">
        <f>IF(VLOOKUP($B10,'Ações_Rent'!$B$2:$R$263,12,FALSE)="","",VLOOKUP($B10,'Ações_Rent'!$B$2:$R$263,12,FALSE))</f>
        <v>21.3200680948314</v>
      </c>
      <c r="X10" s="23">
        <f>IF(VLOOKUP($B10,'Ações_Sharpe'!$B$2:$R$263,12,FALSE)&gt;0,VLOOKUP($B10,'Ações_Sharpe'!$B$2:$R$263,12,FALSE)," ")</f>
        <v>0.768424048795087</v>
      </c>
      <c r="Y10" s="23">
        <f>IF(VLOOKUP($B10,'Ações_Rent'!$B$2:$R$263,13,FALSE)="","",VLOOKUP($B10,'Ações_Rent'!$B$2:$R$263,13,FALSE))</f>
        <v>23.6095285949023</v>
      </c>
      <c r="Z10" s="23">
        <f>IF(VLOOKUP($B10,'Ações_Sharpe'!$B$2:$R$263,13,FALSE)&gt;0,VLOOKUP($B10,'Ações_Sharpe'!$B$2:$R$263,13,FALSE)," ")</f>
        <v>0.858763927831561</v>
      </c>
      <c r="AA10" s="23">
        <f>IF(VLOOKUP($B10,'Ações_Rent'!$B$2:$R$263,14,FALSE)="","",VLOOKUP($B10,'Ações_Rent'!$B$2:$R$263,14,FALSE))</f>
        <v>18.6323026694503</v>
      </c>
      <c r="AB10" s="23">
        <f>IF(VLOOKUP($B10,'Ações_Sharpe'!$B$2:$R$263,14,FALSE)&gt;0,VLOOKUP($B10,'Ações_Sharpe'!$B$2:$R$263,14,FALSE)," ")</f>
        <v>0.589201672244965</v>
      </c>
      <c r="AC10" s="23">
        <f>IF(VLOOKUP($B10,'Ações_Rent'!$B$2:$R$263,15,FALSE)="","",VLOOKUP($B10,'Ações_Rent'!$B$2:$R$263,15,FALSE))</f>
        <v>25.1847993394979</v>
      </c>
      <c r="AD10" s="23">
        <f>IF(VLOOKUP($B10,'Ações_Sharpe'!$B$2:$R$263,15,FALSE)&gt;0,VLOOKUP($B10,'Ações_Sharpe'!$B$2:$R$263,15,FALSE)," ")</f>
        <v>0.829535602127307</v>
      </c>
      <c r="AE10" s="23">
        <f>IF(VLOOKUP($B10,'Ações_Rent'!$B$2:$R$263,16,FALSE)="","",VLOOKUP($B10,'Ações_Rent'!$B$2:$R$263,16,FALSE))</f>
        <v>19.4995817868714</v>
      </c>
      <c r="AF10" s="23">
        <f>IF(VLOOKUP($B10,'Ações_Sharpe'!$B$2:$R$263,16,FALSE)&gt;0,VLOOKUP($B10,'Ações_Sharpe'!$B$2:$R$263,16,FALSE)," ")</f>
        <v>0.584679733748723</v>
      </c>
      <c r="AG10" s="23">
        <f>IF(VLOOKUP($B10,'Ações_Rent'!$B$2:$R$263,17,FALSE)="","",VLOOKUP($B10,'Ações_Rent'!$B$2:$R$263,17,FALSE))</f>
        <v>31.3382320208434</v>
      </c>
      <c r="AH10" s="23">
        <f>IF(VLOOKUP($B10,'Ações_Sharpe'!$B$2:$R$263,17,FALSE)&gt;0,VLOOKUP($B10,'Ações_Sharpe'!$B$2:$R$263,17,FALSE)," ")</f>
        <v>1.33852834348797</v>
      </c>
    </row>
    <row r="11" ht="15" customHeight="1">
      <c r="A11" t="s" s="10">
        <v>1239</v>
      </c>
      <c r="B11" t="s" s="10">
        <v>1240</v>
      </c>
      <c r="C11" s="23">
        <f>IF(VLOOKUP($B11,'Ações_Rent'!$B$2:$R$263,2,FALSE)="","",VLOOKUP($B11,'Ações_Rent'!$B$2:$R$263,2,FALSE))</f>
        <v>40.6398396857137</v>
      </c>
      <c r="D11" s="23">
        <f>IF(VLOOKUP($B11,'Ações_Sharpe'!$B$2:$R$263,2,FALSE)&gt;0,VLOOKUP($B11,'Ações_Sharpe'!$B$2:$R$263,2,FALSE)," ")</f>
        <v>1.52627280622189</v>
      </c>
      <c r="E11" s="23">
        <f>IF(VLOOKUP($B11,'Ações_Rent'!$B$2:$R$263,3,FALSE)="","",VLOOKUP($B11,'Ações_Rent'!$B$2:$R$263,3,FALSE))</f>
        <v>36.0348122016876</v>
      </c>
      <c r="F11" s="23">
        <f>IF(VLOOKUP($B11,'Ações_Sharpe'!$B$2:$R$263,3,FALSE)&gt;0,VLOOKUP($B11,'Ações_Sharpe'!$B$2:$R$263,3,FALSE)," ")</f>
        <v>1.49096052316609</v>
      </c>
      <c r="G11" s="23">
        <f>IF(VLOOKUP($B11,'Ações_Rent'!$B$2:$R$263,4,FALSE)="","",VLOOKUP($B11,'Ações_Rent'!$B$2:$R$263,4,FALSE))</f>
        <v>38.3021227613191</v>
      </c>
      <c r="H11" s="23">
        <f>IF(VLOOKUP($B11,'Ações_Sharpe'!$B$2:$R$263,4,FALSE)&gt;0,VLOOKUP($B11,'Ações_Sharpe'!$B$2:$R$263,4,FALSE)," ")</f>
        <v>0.717798577755135</v>
      </c>
      <c r="I11" s="23">
        <f>IF(VLOOKUP($B11,'Ações_Rent'!$B$2:$R$263,5,FALSE)="","",VLOOKUP($B11,'Ações_Rent'!$B$2:$R$263,5,FALSE))</f>
        <v>9.217473223461869</v>
      </c>
      <c r="J11" s="23">
        <f>IF(VLOOKUP($B11,'Ações_Sharpe'!$B$2:$R$263,5,FALSE)&gt;0,VLOOKUP($B11,'Ações_Sharpe'!$B$2:$R$263,5,FALSE)," ")</f>
        <v>0.0912906477786512</v>
      </c>
      <c r="K11" s="23">
        <f>IF(VLOOKUP($B11,'Ações_Rent'!$B$2:$R$263,6,FALSE)="","",VLOOKUP($B11,'Ações_Rent'!$B$2:$R$263,6,FALSE))</f>
        <v>22.2001017362341</v>
      </c>
      <c r="L11" s="23">
        <f>IF(VLOOKUP($B11,'Ações_Sharpe'!$B$2:$R$263,6,FALSE)&gt;0,VLOOKUP($B11,'Ações_Sharpe'!$B$2:$R$263,6,FALSE)," ")</f>
        <v>0.570827120182742</v>
      </c>
      <c r="M11" s="23">
        <f>IF(VLOOKUP($B11,'Ações_Rent'!$B$2:$R$263,7,FALSE)="","",VLOOKUP($B11,'Ações_Rent'!$B$2:$R$263,7,FALSE))</f>
        <v>13.6176247591559</v>
      </c>
      <c r="N11" s="23">
        <f>IF(VLOOKUP($B11,'Ações_Sharpe'!$B$2:$R$263,7,FALSE)&gt;0,VLOOKUP($B11,'Ações_Sharpe'!$B$2:$R$263,7,FALSE)," ")</f>
        <v>0.287261225306941</v>
      </c>
      <c r="O11" s="23">
        <f>IF(VLOOKUP($B11,'Ações_Rent'!$B$2:$R$263,8,FALSE)="","",VLOOKUP($B11,'Ações_Rent'!$B$2:$R$263,8,FALSE))</f>
        <v>18.527637890014</v>
      </c>
      <c r="P11" s="23">
        <f>IF(VLOOKUP($B11,'Ações_Sharpe'!$B$2:$R$263,8,FALSE)&gt;0,VLOOKUP($B11,'Ações_Sharpe'!$B$2:$R$263,8,FALSE)," ")</f>
        <v>0.466360011518541</v>
      </c>
      <c r="Q11" s="23">
        <f>IF(VLOOKUP($B11,'Ações_Rent'!$B$2:$R$263,9,FALSE)="","",VLOOKUP($B11,'Ações_Rent'!$B$2:$R$263,9,FALSE))</f>
        <v>14.9291263347315</v>
      </c>
      <c r="R11" s="23">
        <f>IF(VLOOKUP($B11,'Ações_Sharpe'!$B$2:$R$263,9,FALSE)&gt;0,VLOOKUP($B11,'Ações_Sharpe'!$B$2:$R$263,9,FALSE)," ")</f>
        <v>0.35333676771968</v>
      </c>
      <c r="S11" s="23">
        <f>IF(VLOOKUP($B11,'Ações_Rent'!$B$2:$R$263,10,FALSE)="","",VLOOKUP($B11,'Ações_Rent'!$B$2:$R$263,10,FALSE))</f>
        <v>21.5764527975505</v>
      </c>
      <c r="T11" s="23">
        <f>IF(VLOOKUP($B11,'Ações_Sharpe'!$B$2:$R$263,10,FALSE)&gt;0,VLOOKUP($B11,'Ações_Sharpe'!$B$2:$R$263,10,FALSE)," ")</f>
        <v>0.602929956770043</v>
      </c>
      <c r="U11" s="23">
        <f>IF(VLOOKUP($B11,'Ações_Rent'!$B$2:$R$263,11,FALSE)="","",VLOOKUP($B11,'Ações_Rent'!$B$2:$R$263,11,FALSE))</f>
        <v>13.1472952045034</v>
      </c>
      <c r="V11" s="23">
        <f>IF(VLOOKUP($B11,'Ações_Sharpe'!$B$2:$R$263,11,FALSE)&gt;0,VLOOKUP($B11,'Ações_Sharpe'!$B$2:$R$263,11,FALSE)," ")</f>
        <v>0.302192171994345</v>
      </c>
      <c r="W11" s="23">
        <f>IF(VLOOKUP($B11,'Ações_Rent'!$B$2:$R$263,12,FALSE)="","",VLOOKUP($B11,'Ações_Rent'!$B$2:$R$263,12,FALSE))</f>
        <v>0.598011916419883</v>
      </c>
      <c r="X11" t="s" s="26">
        <f>IF(VLOOKUP($B11,'Ações_Sharpe'!$B$2:$R$263,12,FALSE)&gt;0,VLOOKUP($B11,'Ações_Sharpe'!$B$2:$R$263,12,FALSE)," ")</f>
        <v>361</v>
      </c>
      <c r="Y11" s="23">
        <f>IF(VLOOKUP($B11,'Ações_Rent'!$B$2:$R$263,13,FALSE)="","",VLOOKUP($B11,'Ações_Rent'!$B$2:$R$263,13,FALSE))</f>
        <v>-0.131450279066692</v>
      </c>
      <c r="Z11" t="s" s="26">
        <f>IF(VLOOKUP($B11,'Ações_Sharpe'!$B$2:$R$263,13,FALSE)&gt;0,VLOOKUP($B11,'Ações_Sharpe'!$B$2:$R$263,13,FALSE)," ")</f>
        <v>361</v>
      </c>
      <c r="AA11" s="23">
        <f>IF(VLOOKUP($B11,'Ações_Rent'!$B$2:$R$263,14,FALSE)="","",VLOOKUP($B11,'Ações_Rent'!$B$2:$R$263,14,FALSE))</f>
        <v>-10.9281322824314</v>
      </c>
      <c r="AB11" t="s" s="26">
        <f>IF(VLOOKUP($B11,'Ações_Sharpe'!$B$2:$R$263,14,FALSE)&gt;0,VLOOKUP($B11,'Ações_Sharpe'!$B$2:$R$263,14,FALSE)," ")</f>
        <v>361</v>
      </c>
      <c r="AC11" s="23">
        <f>IF(VLOOKUP($B11,'Ações_Rent'!$B$2:$R$263,15,FALSE)="","",VLOOKUP($B11,'Ações_Rent'!$B$2:$R$263,15,FALSE))</f>
        <v>-9.35508040620928</v>
      </c>
      <c r="AD11" t="s" s="26">
        <f>IF(VLOOKUP($B11,'Ações_Sharpe'!$B$2:$R$263,15,FALSE)&gt;0,VLOOKUP($B11,'Ações_Sharpe'!$B$2:$R$263,15,FALSE)," ")</f>
        <v>361</v>
      </c>
      <c r="AE11" s="23">
        <f>IF(VLOOKUP($B11,'Ações_Rent'!$B$2:$R$263,16,FALSE)="","",VLOOKUP($B11,'Ações_Rent'!$B$2:$R$263,16,FALSE))</f>
        <v>-15.6511390870161</v>
      </c>
      <c r="AF11" t="s" s="26">
        <f>IF(VLOOKUP($B11,'Ações_Sharpe'!$B$2:$R$263,16,FALSE)&gt;0,VLOOKUP($B11,'Ações_Sharpe'!$B$2:$R$263,16,FALSE)," ")</f>
        <v>361</v>
      </c>
      <c r="AG11" s="23">
        <f>IF(VLOOKUP($B11,'Ações_Rent'!$B$2:$R$263,17,FALSE)="","",VLOOKUP($B11,'Ações_Rent'!$B$2:$R$263,17,FALSE))</f>
        <v>-2.61574840220617</v>
      </c>
      <c r="AH11" t="s" s="26">
        <f>IF(VLOOKUP($B11,'Ações_Sharpe'!$B$2:$R$263,17,FALSE)&gt;0,VLOOKUP($B11,'Ações_Sharpe'!$B$2:$R$263,17,FALSE)," ")</f>
        <v>361</v>
      </c>
    </row>
    <row r="12" ht="15" customHeight="1">
      <c r="A12" t="s" s="10">
        <v>1241</v>
      </c>
      <c r="B12" t="s" s="10">
        <v>1242</v>
      </c>
      <c r="C12" s="23">
        <f>IF(VLOOKUP($B12,'Ações_Rent'!$B$2:$R$263,2,FALSE)="","",VLOOKUP($B12,'Ações_Rent'!$B$2:$R$263,2,FALSE))</f>
        <v>38.6073928817294</v>
      </c>
      <c r="D12" s="23">
        <f>IF(VLOOKUP($B12,'Ações_Sharpe'!$B$2:$R$263,2,FALSE)&gt;0,VLOOKUP($B12,'Ações_Sharpe'!$B$2:$R$263,2,FALSE)," ")</f>
        <v>1.35656630336792</v>
      </c>
      <c r="E12" s="23">
        <f>IF(VLOOKUP($B12,'Ações_Rent'!$B$2:$R$263,3,FALSE)="","",VLOOKUP($B12,'Ações_Rent'!$B$2:$R$263,3,FALSE))</f>
        <v>35.7219824616869</v>
      </c>
      <c r="F12" s="23">
        <f>IF(VLOOKUP($B12,'Ações_Sharpe'!$B$2:$R$263,3,FALSE)&gt;0,VLOOKUP($B12,'Ações_Sharpe'!$B$2:$R$263,3,FALSE)," ")</f>
        <v>1.28466225803315</v>
      </c>
      <c r="G12" s="23">
        <f>IF(VLOOKUP($B12,'Ações_Rent'!$B$2:$R$263,4,FALSE)="","",VLOOKUP($B12,'Ações_Rent'!$B$2:$R$263,4,FALSE))</f>
        <v>43.4176291774407</v>
      </c>
      <c r="H12" s="23">
        <f>IF(VLOOKUP($B12,'Ações_Sharpe'!$B$2:$R$263,4,FALSE)&gt;0,VLOOKUP($B12,'Ações_Sharpe'!$B$2:$R$263,4,FALSE)," ")</f>
        <v>1.01270827767598</v>
      </c>
      <c r="I12" s="23">
        <f>IF(VLOOKUP($B12,'Ações_Rent'!$B$2:$R$263,5,FALSE)="","",VLOOKUP($B12,'Ações_Rent'!$B$2:$R$263,5,FALSE))</f>
        <v>17.7558729942948</v>
      </c>
      <c r="J12" s="23">
        <f>IF(VLOOKUP($B12,'Ações_Sharpe'!$B$2:$R$263,5,FALSE)&gt;0,VLOOKUP($B12,'Ações_Sharpe'!$B$2:$R$263,5,FALSE)," ")</f>
        <v>0.388821371246666</v>
      </c>
      <c r="K12" s="23">
        <f>IF(VLOOKUP($B12,'Ações_Rent'!$B$2:$R$263,6,FALSE)="","",VLOOKUP($B12,'Ações_Rent'!$B$2:$R$263,6,FALSE))</f>
        <v>32.9889794445031</v>
      </c>
      <c r="L12" s="23">
        <f>IF(VLOOKUP($B12,'Ações_Sharpe'!$B$2:$R$263,6,FALSE)&gt;0,VLOOKUP($B12,'Ações_Sharpe'!$B$2:$R$263,6,FALSE)," ")</f>
        <v>0.853424849694721</v>
      </c>
      <c r="M12" s="23">
        <f>IF(VLOOKUP($B12,'Ações_Rent'!$B$2:$R$263,7,FALSE)="","",VLOOKUP($B12,'Ações_Rent'!$B$2:$R$263,7,FALSE))</f>
        <v>24.5903922994509</v>
      </c>
      <c r="N12" s="23">
        <f>IF(VLOOKUP($B12,'Ações_Sharpe'!$B$2:$R$263,7,FALSE)&gt;0,VLOOKUP($B12,'Ações_Sharpe'!$B$2:$R$263,7,FALSE)," ")</f>
        <v>0.603324912688202</v>
      </c>
      <c r="O12" s="23">
        <f>IF(VLOOKUP($B12,'Ações_Rent'!$B$2:$R$263,8,FALSE)="","",VLOOKUP($B12,'Ações_Rent'!$B$2:$R$263,8,FALSE))</f>
        <v>29.2277728397433</v>
      </c>
      <c r="P12" s="23">
        <f>IF(VLOOKUP($B12,'Ações_Sharpe'!$B$2:$R$263,8,FALSE)&gt;0,VLOOKUP($B12,'Ações_Sharpe'!$B$2:$R$263,8,FALSE)," ")</f>
        <v>0.757408107134647</v>
      </c>
      <c r="Q12" s="23">
        <f>IF(VLOOKUP($B12,'Ações_Rent'!$B$2:$R$263,9,FALSE)="","",VLOOKUP($B12,'Ações_Rent'!$B$2:$R$263,9,FALSE))</f>
        <v>26.952218794071</v>
      </c>
      <c r="R12" s="23">
        <f>IF(VLOOKUP($B12,'Ações_Sharpe'!$B$2:$R$263,9,FALSE)&gt;0,VLOOKUP($B12,'Ações_Sharpe'!$B$2:$R$263,9,FALSE)," ")</f>
        <v>0.696510567721783</v>
      </c>
      <c r="S12" s="23">
        <f>IF(VLOOKUP($B12,'Ações_Rent'!$B$2:$R$263,10,FALSE)="","",VLOOKUP($B12,'Ações_Rent'!$B$2:$R$263,10,FALSE))</f>
        <v>45.8496275295601</v>
      </c>
      <c r="T12" s="23">
        <f>IF(VLOOKUP($B12,'Ações_Sharpe'!$B$2:$R$263,10,FALSE)&gt;0,VLOOKUP($B12,'Ações_Sharpe'!$B$2:$R$263,10,FALSE)," ")</f>
        <v>1.36315544787155</v>
      </c>
      <c r="U12" s="23">
        <f>IF(VLOOKUP($B12,'Ações_Rent'!$B$2:$R$263,11,FALSE)="","",VLOOKUP($B12,'Ações_Rent'!$B$2:$R$263,11,FALSE))</f>
        <v>41.5383591013211</v>
      </c>
      <c r="V12" s="23">
        <f>IF(VLOOKUP($B12,'Ações_Sharpe'!$B$2:$R$263,11,FALSE)&gt;0,VLOOKUP($B12,'Ações_Sharpe'!$B$2:$R$263,11,FALSE)," ")</f>
        <v>1.22056452141027</v>
      </c>
      <c r="W12" s="23">
        <f>IF(VLOOKUP($B12,'Ações_Rent'!$B$2:$R$263,12,FALSE)="","",VLOOKUP($B12,'Ações_Rent'!$B$2:$R$263,12,FALSE))</f>
        <v>26.458429980317</v>
      </c>
      <c r="X12" s="23">
        <f>IF(VLOOKUP($B12,'Ações_Sharpe'!$B$2:$R$263,12,FALSE)&gt;0,VLOOKUP($B12,'Ações_Sharpe'!$B$2:$R$263,12,FALSE)," ")</f>
        <v>0.762873834496357</v>
      </c>
      <c r="Y12" s="23">
        <f>IF(VLOOKUP($B12,'Ações_Rent'!$B$2:$R$263,13,FALSE)="","",VLOOKUP($B12,'Ações_Rent'!$B$2:$R$263,13,FALSE))</f>
        <v>28.5345842997985</v>
      </c>
      <c r="Z12" s="23">
        <f>IF(VLOOKUP($B12,'Ações_Sharpe'!$B$2:$R$263,13,FALSE)&gt;0,VLOOKUP($B12,'Ações_Sharpe'!$B$2:$R$263,13,FALSE)," ")</f>
        <v>0.824029681445112</v>
      </c>
      <c r="AA12" s="23">
        <f>IF(VLOOKUP($B12,'Ações_Rent'!$B$2:$R$263,14,FALSE)="","",VLOOKUP($B12,'Ações_Rent'!$B$2:$R$263,14,FALSE))</f>
        <v>17.3852606908929</v>
      </c>
      <c r="AB12" s="23">
        <f>IF(VLOOKUP($B12,'Ações_Sharpe'!$B$2:$R$263,14,FALSE)&gt;0,VLOOKUP($B12,'Ações_Sharpe'!$B$2:$R$263,14,FALSE)," ")</f>
        <v>0.403977884684106</v>
      </c>
      <c r="AC12" s="23">
        <f>IF(VLOOKUP($B12,'Ações_Rent'!$B$2:$R$263,15,FALSE)="","",VLOOKUP($B12,'Ações_Rent'!$B$2:$R$263,15,FALSE))</f>
        <v>23.6044517656018</v>
      </c>
      <c r="AD12" s="23">
        <f>IF(VLOOKUP($B12,'Ações_Sharpe'!$B$2:$R$263,15,FALSE)&gt;0,VLOOKUP($B12,'Ações_Sharpe'!$B$2:$R$263,15,FALSE)," ")</f>
        <v>0.576565143474288</v>
      </c>
      <c r="AE12" s="23">
        <f>IF(VLOOKUP($B12,'Ações_Rent'!$B$2:$R$263,16,FALSE)="","",VLOOKUP($B12,'Ações_Rent'!$B$2:$R$263,16,FALSE))</f>
        <v>15.3389327594889</v>
      </c>
      <c r="AF12" s="23">
        <f>IF(VLOOKUP($B12,'Ações_Sharpe'!$B$2:$R$263,16,FALSE)&gt;0,VLOOKUP($B12,'Ações_Sharpe'!$B$2:$R$263,16,FALSE)," ")</f>
        <v>0.284820351862076</v>
      </c>
      <c r="AG12" s="23">
        <f>IF(VLOOKUP($B12,'Ações_Rent'!$B$2:$R$263,17,FALSE)="","",VLOOKUP($B12,'Ações_Rent'!$B$2:$R$263,17,FALSE))</f>
        <v>29.7569840065257</v>
      </c>
      <c r="AH12" s="23">
        <f>IF(VLOOKUP($B12,'Ações_Sharpe'!$B$2:$R$263,17,FALSE)&gt;0,VLOOKUP($B12,'Ações_Sharpe'!$B$2:$R$263,17,FALSE)," ")</f>
        <v>0.890014200520411</v>
      </c>
    </row>
    <row r="13" ht="15" customHeight="1">
      <c r="A13" t="s" s="10">
        <v>1243</v>
      </c>
      <c r="B13" t="s" s="10">
        <v>1244</v>
      </c>
      <c r="C13" s="23">
        <f>IF(VLOOKUP($B13,'Ações_Rent'!$B$2:$R$263,2,FALSE)="","",VLOOKUP($B13,'Ações_Rent'!$B$2:$R$263,2,FALSE))</f>
        <v>37.5273714943224</v>
      </c>
      <c r="D13" s="23">
        <f>IF(VLOOKUP($B13,'Ações_Sharpe'!$B$2:$R$263,2,FALSE)&gt;0,VLOOKUP($B13,'Ações_Sharpe'!$B$2:$R$263,2,FALSE)," ")</f>
        <v>2.06168361205634</v>
      </c>
      <c r="E13" s="23">
        <f>IF(VLOOKUP($B13,'Ações_Rent'!$B$2:$R$263,3,FALSE)="","",VLOOKUP($B13,'Ações_Rent'!$B$2:$R$263,3,FALSE))</f>
        <v>36.7509389173782</v>
      </c>
      <c r="F13" s="23">
        <f>IF(VLOOKUP($B13,'Ações_Sharpe'!$B$2:$R$263,3,FALSE)&gt;0,VLOOKUP($B13,'Ações_Sharpe'!$B$2:$R$263,3,FALSE)," ")</f>
        <v>2.08966167314389</v>
      </c>
      <c r="G13" s="23">
        <f>IF(VLOOKUP($B13,'Ações_Rent'!$B$2:$R$263,4,FALSE)="","",VLOOKUP($B13,'Ações_Rent'!$B$2:$R$263,4,FALSE))</f>
        <v>45.3968691083055</v>
      </c>
      <c r="H13" s="23">
        <f>IF(VLOOKUP($B13,'Ações_Sharpe'!$B$2:$R$263,4,FALSE)&gt;0,VLOOKUP($B13,'Ações_Sharpe'!$B$2:$R$263,4,FALSE)," ")</f>
        <v>1.10800189254496</v>
      </c>
      <c r="I13" s="23">
        <f>IF(VLOOKUP($B13,'Ações_Rent'!$B$2:$R$263,5,FALSE)="","",VLOOKUP($B13,'Ações_Rent'!$B$2:$R$263,5,FALSE))</f>
        <v>20.7636527817505</v>
      </c>
      <c r="J13" s="23">
        <f>IF(VLOOKUP($B13,'Ações_Sharpe'!$B$2:$R$263,5,FALSE)&gt;0,VLOOKUP($B13,'Ações_Sharpe'!$B$2:$R$263,5,FALSE)," ")</f>
        <v>0.55747470471121</v>
      </c>
      <c r="K13" s="23">
        <f>IF(VLOOKUP($B13,'Ações_Rent'!$B$2:$R$263,6,FALSE)="","",VLOOKUP($B13,'Ações_Rent'!$B$2:$R$263,6,FALSE))</f>
        <v>31.2863437963609</v>
      </c>
      <c r="L13" s="23">
        <f>IF(VLOOKUP($B13,'Ações_Sharpe'!$B$2:$R$263,6,FALSE)&gt;0,VLOOKUP($B13,'Ações_Sharpe'!$B$2:$R$263,6,FALSE)," ")</f>
        <v>0.9372189321011209</v>
      </c>
      <c r="M13" s="23">
        <f>IF(VLOOKUP($B13,'Ações_Rent'!$B$2:$R$263,7,FALSE)="","",VLOOKUP($B13,'Ações_Rent'!$B$2:$R$263,7,FALSE))</f>
        <v>22.3543946534724</v>
      </c>
      <c r="N13" s="23">
        <f>IF(VLOOKUP($B13,'Ações_Sharpe'!$B$2:$R$263,7,FALSE)&gt;0,VLOOKUP($B13,'Ações_Sharpe'!$B$2:$R$263,7,FALSE)," ")</f>
        <v>0.617290568593524</v>
      </c>
      <c r="O13" s="23">
        <f>IF(VLOOKUP($B13,'Ações_Rent'!$B$2:$R$263,8,FALSE)="","",VLOOKUP($B13,'Ações_Rent'!$B$2:$R$263,8,FALSE))</f>
        <v>26.3549046645571</v>
      </c>
      <c r="P13" s="23">
        <f>IF(VLOOKUP($B13,'Ações_Sharpe'!$B$2:$R$263,8,FALSE)&gt;0,VLOOKUP($B13,'Ações_Sharpe'!$B$2:$R$263,8,FALSE)," ")</f>
        <v>0.755139814256923</v>
      </c>
      <c r="Q13" s="23">
        <f>IF(VLOOKUP($B13,'Ações_Rent'!$B$2:$R$263,9,FALSE)="","",VLOOKUP($B13,'Ações_Rent'!$B$2:$R$263,9,FALSE))</f>
        <v>20.5757805959597</v>
      </c>
      <c r="R13" s="23">
        <f>IF(VLOOKUP($B13,'Ações_Sharpe'!$B$2:$R$263,9,FALSE)&gt;0,VLOOKUP($B13,'Ações_Sharpe'!$B$2:$R$263,9,FALSE)," ")</f>
        <v>0.5507345186994</v>
      </c>
      <c r="S13" s="23">
        <f>IF(VLOOKUP($B13,'Ações_Rent'!$B$2:$R$263,10,FALSE)="","",VLOOKUP($B13,'Ações_Rent'!$B$2:$R$263,10,FALSE))</f>
        <v>29.1086364274618</v>
      </c>
      <c r="T13" s="23">
        <f>IF(VLOOKUP($B13,'Ações_Sharpe'!$B$2:$R$263,10,FALSE)&gt;0,VLOOKUP($B13,'Ações_Sharpe'!$B$2:$R$263,10,FALSE)," ")</f>
        <v>0.865027218877226</v>
      </c>
      <c r="U13" s="23">
        <f>IF(VLOOKUP($B13,'Ações_Rent'!$B$2:$R$263,11,FALSE)="","",VLOOKUP($B13,'Ações_Rent'!$B$2:$R$263,11,FALSE))</f>
        <v>24.8231756256854</v>
      </c>
      <c r="V13" s="23">
        <f>IF(VLOOKUP($B13,'Ações_Sharpe'!$B$2:$R$263,11,FALSE)&gt;0,VLOOKUP($B13,'Ações_Sharpe'!$B$2:$R$263,11,FALSE)," ")</f>
        <v>0.711016582538337</v>
      </c>
      <c r="W13" s="23">
        <f>IF(VLOOKUP($B13,'Ações_Rent'!$B$2:$R$263,12,FALSE)="","",VLOOKUP($B13,'Ações_Rent'!$B$2:$R$263,12,FALSE))</f>
        <v>16.1183932423084</v>
      </c>
      <c r="X13" s="23">
        <f>IF(VLOOKUP($B13,'Ações_Sharpe'!$B$2:$R$263,12,FALSE)&gt;0,VLOOKUP($B13,'Ações_Sharpe'!$B$2:$R$263,12,FALSE)," ")</f>
        <v>0.40942377392406</v>
      </c>
      <c r="Y13" s="23">
        <f>IF(VLOOKUP($B13,'Ações_Rent'!$B$2:$R$263,13,FALSE)="","",VLOOKUP($B13,'Ações_Rent'!$B$2:$R$263,13,FALSE))</f>
        <v>14.9136203952303</v>
      </c>
      <c r="Z13" s="23">
        <f>IF(VLOOKUP($B13,'Ações_Sharpe'!$B$2:$R$263,13,FALSE)&gt;0,VLOOKUP($B13,'Ações_Sharpe'!$B$2:$R$263,13,FALSE)," ")</f>
        <v>0.36422691889105</v>
      </c>
      <c r="AA13" s="23">
        <f>IF(VLOOKUP($B13,'Ações_Rent'!$B$2:$R$263,14,FALSE)="","",VLOOKUP($B13,'Ações_Rent'!$B$2:$R$263,14,FALSE))</f>
        <v>6.50449214806117</v>
      </c>
      <c r="AB13" s="23">
        <f>IF(VLOOKUP($B13,'Ações_Sharpe'!$B$2:$R$263,14,FALSE)&gt;0,VLOOKUP($B13,'Ações_Sharpe'!$B$2:$R$263,14,FALSE)," ")</f>
        <v>0.0467045043350075</v>
      </c>
      <c r="AC13" s="23">
        <f>IF(VLOOKUP($B13,'Ações_Rent'!$B$2:$R$263,15,FALSE)="","",VLOOKUP($B13,'Ações_Rent'!$B$2:$R$263,15,FALSE))</f>
        <v>9.23428889409821</v>
      </c>
      <c r="AD13" s="23">
        <f>IF(VLOOKUP($B13,'Ações_Sharpe'!$B$2:$R$263,15,FALSE)&gt;0,VLOOKUP($B13,'Ações_Sharpe'!$B$2:$R$263,15,FALSE)," ")</f>
        <v>0.118399896958567</v>
      </c>
      <c r="AE13" s="23">
        <f>IF(VLOOKUP($B13,'Ações_Rent'!$B$2:$R$263,16,FALSE)="","",VLOOKUP($B13,'Ações_Rent'!$B$2:$R$263,16,FALSE))</f>
        <v>1.31288796420315</v>
      </c>
      <c r="AF13" t="s" s="26">
        <f>IF(VLOOKUP($B13,'Ações_Sharpe'!$B$2:$R$263,16,FALSE)&gt;0,VLOOKUP($B13,'Ações_Sharpe'!$B$2:$R$263,16,FALSE)," ")</f>
        <v>361</v>
      </c>
      <c r="AG13" s="23">
        <f>IF(VLOOKUP($B13,'Ações_Rent'!$B$2:$R$263,17,FALSE)="","",VLOOKUP($B13,'Ações_Rent'!$B$2:$R$263,17,FALSE))</f>
        <v>14.5552785738454</v>
      </c>
      <c r="AH13" s="23">
        <f>IF(VLOOKUP($B13,'Ações_Sharpe'!$B$2:$R$263,17,FALSE)&gt;0,VLOOKUP($B13,'Ações_Sharpe'!$B$2:$R$263,17,FALSE)," ")</f>
        <v>0.346290843693785</v>
      </c>
    </row>
    <row r="14" ht="15" customHeight="1">
      <c r="A14" t="s" s="10">
        <v>1245</v>
      </c>
      <c r="B14" t="s" s="10">
        <v>1246</v>
      </c>
      <c r="C14" s="23">
        <f>IF(VLOOKUP($B14,'Ações_Rent'!$B$2:$R$263,2,FALSE)="","",VLOOKUP($B14,'Ações_Rent'!$B$2:$R$263,2,FALSE))</f>
        <v>37.3869528405516</v>
      </c>
      <c r="D14" s="23">
        <f>IF(VLOOKUP($B14,'Ações_Sharpe'!$B$2:$R$263,2,FALSE)&gt;0,VLOOKUP($B14,'Ações_Sharpe'!$B$2:$R$263,2,FALSE)," ")</f>
        <v>1.51348763066144</v>
      </c>
      <c r="E14" s="23">
        <f>IF(VLOOKUP($B14,'Ações_Rent'!$B$2:$R$263,3,FALSE)="","",VLOOKUP($B14,'Ações_Rent'!$B$2:$R$263,3,FALSE))</f>
        <v>39.7391969420859</v>
      </c>
      <c r="F14" s="23">
        <f>IF(VLOOKUP($B14,'Ações_Sharpe'!$B$2:$R$263,3,FALSE)&gt;0,VLOOKUP($B14,'Ações_Sharpe'!$B$2:$R$263,3,FALSE)," ")</f>
        <v>1.67592635672163</v>
      </c>
      <c r="G14" s="23">
        <f>IF(VLOOKUP($B14,'Ações_Rent'!$B$2:$R$263,4,FALSE)="","",VLOOKUP($B14,'Ações_Rent'!$B$2:$R$263,4,FALSE))</f>
        <v>48.9975132264975</v>
      </c>
      <c r="H14" s="23">
        <f>IF(VLOOKUP($B14,'Ações_Sharpe'!$B$2:$R$263,4,FALSE)&gt;0,VLOOKUP($B14,'Ações_Sharpe'!$B$2:$R$263,4,FALSE)," ")</f>
        <v>0.961306701746063</v>
      </c>
      <c r="I14" s="23">
        <f>IF(VLOOKUP($B14,'Ações_Rent'!$B$2:$R$263,5,FALSE)="","",VLOOKUP($B14,'Ações_Rent'!$B$2:$R$263,5,FALSE))</f>
        <v>18.807302486682</v>
      </c>
      <c r="J14" s="23">
        <f>IF(VLOOKUP($B14,'Ações_Sharpe'!$B$2:$R$263,5,FALSE)&gt;0,VLOOKUP($B14,'Ações_Sharpe'!$B$2:$R$263,5,FALSE)," ")</f>
        <v>0.385125417773667</v>
      </c>
      <c r="K14" s="23">
        <f>IF(VLOOKUP($B14,'Ações_Rent'!$B$2:$R$263,6,FALSE)="","",VLOOKUP($B14,'Ações_Rent'!$B$2:$R$263,6,FALSE))</f>
        <v>34.677507414813</v>
      </c>
      <c r="L14" s="23">
        <f>IF(VLOOKUP($B14,'Ações_Sharpe'!$B$2:$R$263,6,FALSE)&gt;0,VLOOKUP($B14,'Ações_Sharpe'!$B$2:$R$263,6,FALSE)," ")</f>
        <v>0.837160081661822</v>
      </c>
      <c r="M14" s="23">
        <f>IF(VLOOKUP($B14,'Ações_Rent'!$B$2:$R$263,7,FALSE)="","",VLOOKUP($B14,'Ações_Rent'!$B$2:$R$263,7,FALSE))</f>
        <v>25.3062790096146</v>
      </c>
      <c r="N14" s="23">
        <f>IF(VLOOKUP($B14,'Ações_Sharpe'!$B$2:$R$263,7,FALSE)&gt;0,VLOOKUP($B14,'Ações_Sharpe'!$B$2:$R$263,7,FALSE)," ")</f>
        <v>0.5723389650812351</v>
      </c>
      <c r="O14" s="23">
        <f>IF(VLOOKUP($B14,'Ações_Rent'!$B$2:$R$263,8,FALSE)="","",VLOOKUP($B14,'Ações_Rent'!$B$2:$R$263,8,FALSE))</f>
        <v>28.7065362571614</v>
      </c>
      <c r="P14" s="23">
        <f>IF(VLOOKUP($B14,'Ações_Sharpe'!$B$2:$R$263,8,FALSE)&gt;0,VLOOKUP($B14,'Ações_Sharpe'!$B$2:$R$263,8,FALSE)," ")</f>
        <v>0.673590459651735</v>
      </c>
      <c r="Q14" s="23">
        <f>IF(VLOOKUP($B14,'Ações_Rent'!$B$2:$R$263,9,FALSE)="","",VLOOKUP($B14,'Ações_Rent'!$B$2:$R$263,9,FALSE))</f>
        <v>20.006494418772</v>
      </c>
      <c r="R14" s="23">
        <f>IF(VLOOKUP($B14,'Ações_Sharpe'!$B$2:$R$263,9,FALSE)&gt;0,VLOOKUP($B14,'Ações_Sharpe'!$B$2:$R$263,9,FALSE)," ")</f>
        <v>0.431864286874427</v>
      </c>
      <c r="S14" s="23">
        <f>IF(VLOOKUP($B14,'Ações_Rent'!$B$2:$R$263,10,FALSE)="","",VLOOKUP($B14,'Ações_Rent'!$B$2:$R$263,10,FALSE))</f>
        <v>35.1392143037885</v>
      </c>
      <c r="T14" s="23">
        <f>IF(VLOOKUP($B14,'Ações_Sharpe'!$B$2:$R$263,10,FALSE)&gt;0,VLOOKUP($B14,'Ações_Sharpe'!$B$2:$R$263,10,FALSE)," ")</f>
        <v>0.884852635024685</v>
      </c>
      <c r="U14" s="23">
        <f>IF(VLOOKUP($B14,'Ações_Rent'!$B$2:$R$263,11,FALSE)="","",VLOOKUP($B14,'Ações_Rent'!$B$2:$R$263,11,FALSE))</f>
        <v>20.146189905155</v>
      </c>
      <c r="V14" s="23">
        <f>IF(VLOOKUP($B14,'Ações_Sharpe'!$B$2:$R$263,11,FALSE)&gt;0,VLOOKUP($B14,'Ações_Sharpe'!$B$2:$R$263,11,FALSE)," ")</f>
        <v>0.436149676787786</v>
      </c>
      <c r="W14" s="23">
        <f>IF(VLOOKUP($B14,'Ações_Rent'!$B$2:$R$263,12,FALSE)="","",VLOOKUP($B14,'Ações_Rent'!$B$2:$R$263,12,FALSE))</f>
        <v>1.56182573854982</v>
      </c>
      <c r="X14" t="s" s="26">
        <f>IF(VLOOKUP($B14,'Ações_Sharpe'!$B$2:$R$263,12,FALSE)&gt;0,VLOOKUP($B14,'Ações_Sharpe'!$B$2:$R$263,12,FALSE)," ")</f>
        <v>361</v>
      </c>
      <c r="Y14" s="23">
        <f>IF(VLOOKUP($B14,'Ações_Rent'!$B$2:$R$263,13,FALSE)="","",VLOOKUP($B14,'Ações_Rent'!$B$2:$R$263,13,FALSE))</f>
        <v>2.74477218228799</v>
      </c>
      <c r="Z14" t="s" s="26">
        <f>IF(VLOOKUP($B14,'Ações_Sharpe'!$B$2:$R$263,13,FALSE)&gt;0,VLOOKUP($B14,'Ações_Sharpe'!$B$2:$R$263,13,FALSE)," ")</f>
        <v>361</v>
      </c>
      <c r="AA14" s="23">
        <f>IF(VLOOKUP($B14,'Ações_Rent'!$B$2:$R$263,14,FALSE)="","",VLOOKUP($B14,'Ações_Rent'!$B$2:$R$263,14,FALSE))</f>
        <v>-12.2058260137183</v>
      </c>
      <c r="AB14" t="s" s="26">
        <f>IF(VLOOKUP($B14,'Ações_Sharpe'!$B$2:$R$263,14,FALSE)&gt;0,VLOOKUP($B14,'Ações_Sharpe'!$B$2:$R$263,14,FALSE)," ")</f>
        <v>361</v>
      </c>
      <c r="AC14" s="23">
        <f>IF(VLOOKUP($B14,'Ações_Rent'!$B$2:$R$263,15,FALSE)="","",VLOOKUP($B14,'Ações_Rent'!$B$2:$R$263,15,FALSE))</f>
        <v>-12.3537533586605</v>
      </c>
      <c r="AD14" t="s" s="26">
        <f>IF(VLOOKUP($B14,'Ações_Sharpe'!$B$2:$R$263,15,FALSE)&gt;0,VLOOKUP($B14,'Ações_Sharpe'!$B$2:$R$263,15,FALSE)," ")</f>
        <v>361</v>
      </c>
      <c r="AE14" s="23">
        <f>IF(VLOOKUP($B14,'Ações_Rent'!$B$2:$R$263,16,FALSE)="","",VLOOKUP($B14,'Ações_Rent'!$B$2:$R$263,16,FALSE))</f>
        <v>-24.755394770299</v>
      </c>
      <c r="AF14" t="s" s="26">
        <f>IF(VLOOKUP($B14,'Ações_Sharpe'!$B$2:$R$263,16,FALSE)&gt;0,VLOOKUP($B14,'Ações_Sharpe'!$B$2:$R$263,16,FALSE)," ")</f>
        <v>361</v>
      </c>
      <c r="AG14" s="23">
        <f>IF(VLOOKUP($B14,'Ações_Rent'!$B$2:$R$263,17,FALSE)="","",VLOOKUP($B14,'Ações_Rent'!$B$2:$R$263,17,FALSE))</f>
        <v>-13.9179838350673</v>
      </c>
      <c r="AH14" t="s" s="26">
        <f>IF(VLOOKUP($B14,'Ações_Sharpe'!$B$2:$R$263,17,FALSE)&gt;0,VLOOKUP($B14,'Ações_Sharpe'!$B$2:$R$263,17,FALSE)," ")</f>
        <v>361</v>
      </c>
    </row>
    <row r="15" ht="15" customHeight="1">
      <c r="A15" t="s" s="10">
        <v>1247</v>
      </c>
      <c r="B15" t="s" s="10">
        <v>1248</v>
      </c>
      <c r="C15" s="23">
        <f>IF(VLOOKUP($B15,'Ações_Rent'!$B$2:$R$263,2,FALSE)="","",VLOOKUP($B15,'Ações_Rent'!$B$2:$R$263,2,FALSE))</f>
        <v>36.9482468351404</v>
      </c>
      <c r="D15" s="23">
        <f>IF(VLOOKUP($B15,'Ações_Sharpe'!$B$2:$R$263,2,FALSE)&gt;0,VLOOKUP($B15,'Ações_Sharpe'!$B$2:$R$263,2,FALSE)," ")</f>
        <v>1.56076070120081</v>
      </c>
      <c r="E15" s="23">
        <f>IF(VLOOKUP($B15,'Ações_Rent'!$B$2:$R$263,3,FALSE)="","",VLOOKUP($B15,'Ações_Rent'!$B$2:$R$263,3,FALSE))</f>
        <v>32.9789971643052</v>
      </c>
      <c r="F15" s="23">
        <f>IF(VLOOKUP($B15,'Ações_Sharpe'!$B$2:$R$263,3,FALSE)&gt;0,VLOOKUP($B15,'Ações_Sharpe'!$B$2:$R$263,3,FALSE)," ")</f>
        <v>1.37500341431658</v>
      </c>
      <c r="G15" s="23">
        <f>IF(VLOOKUP($B15,'Ações_Rent'!$B$2:$R$263,4,FALSE)="","",VLOOKUP($B15,'Ações_Rent'!$B$2:$R$263,4,FALSE))</f>
        <v>35.9334700041167</v>
      </c>
      <c r="H15" s="23">
        <f>IF(VLOOKUP($B15,'Ações_Sharpe'!$B$2:$R$263,4,FALSE)&gt;0,VLOOKUP($B15,'Ações_Sharpe'!$B$2:$R$263,4,FALSE)," ")</f>
        <v>0.477867969193142</v>
      </c>
      <c r="I15" s="23">
        <f>IF(VLOOKUP($B15,'Ações_Rent'!$B$2:$R$263,5,FALSE)="","",VLOOKUP($B15,'Ações_Rent'!$B$2:$R$263,5,FALSE))</f>
        <v>12.9285416595751</v>
      </c>
      <c r="J15" s="23">
        <f>IF(VLOOKUP($B15,'Ações_Sharpe'!$B$2:$R$263,5,FALSE)&gt;0,VLOOKUP($B15,'Ações_Sharpe'!$B$2:$R$263,5,FALSE)," ")</f>
        <v>0.224338128827135</v>
      </c>
      <c r="K15" s="23">
        <f>IF(VLOOKUP($B15,'Ações_Rent'!$B$2:$R$263,6,FALSE)="","",VLOOKUP($B15,'Ações_Rent'!$B$2:$R$263,6,FALSE))</f>
        <v>16.5020063563598</v>
      </c>
      <c r="L15" s="23">
        <f>IF(VLOOKUP($B15,'Ações_Sharpe'!$B$2:$R$263,6,FALSE)&gt;0,VLOOKUP($B15,'Ações_Sharpe'!$B$2:$R$263,6,FALSE)," ")</f>
        <v>0.370311857895934</v>
      </c>
      <c r="M15" s="23">
        <f>IF(VLOOKUP($B15,'Ações_Rent'!$B$2:$R$263,7,FALSE)="","",VLOOKUP($B15,'Ações_Rent'!$B$2:$R$263,7,FALSE))</f>
        <v>7.06725003543573</v>
      </c>
      <c r="N15" s="23">
        <f>IF(VLOOKUP($B15,'Ações_Sharpe'!$B$2:$R$263,7,FALSE)&gt;0,VLOOKUP($B15,'Ações_Sharpe'!$B$2:$R$263,7,FALSE)," ")</f>
        <v>0.0564582306472458</v>
      </c>
      <c r="O15" s="23">
        <f>IF(VLOOKUP($B15,'Ações_Rent'!$B$2:$R$263,8,FALSE)="","",VLOOKUP($B15,'Ações_Rent'!$B$2:$R$263,8,FALSE))</f>
        <v>9.16775239747027</v>
      </c>
      <c r="P15" s="23">
        <f>IF(VLOOKUP($B15,'Ações_Sharpe'!$B$2:$R$263,8,FALSE)&gt;0,VLOOKUP($B15,'Ações_Sharpe'!$B$2:$R$263,8,FALSE)," ")</f>
        <v>0.147463931685632</v>
      </c>
      <c r="Q15" s="23">
        <f>IF(VLOOKUP($B15,'Ações_Rent'!$B$2:$R$263,9,FALSE)="","",VLOOKUP($B15,'Ações_Rent'!$B$2:$R$263,9,FALSE))</f>
        <v>3.919130222098</v>
      </c>
      <c r="R15" t="s" s="26">
        <f>IF(VLOOKUP($B15,'Ações_Sharpe'!$B$2:$R$263,9,FALSE)&gt;0,VLOOKUP($B15,'Ações_Sharpe'!$B$2:$R$263,9,FALSE)," ")</f>
        <v>361</v>
      </c>
      <c r="S15" s="23">
        <f>IF(VLOOKUP($B15,'Ações_Rent'!$B$2:$R$263,10,FALSE)="","",VLOOKUP($B15,'Ações_Rent'!$B$2:$R$263,10,FALSE))</f>
        <v>8.815076131302011</v>
      </c>
      <c r="T15" s="23">
        <f>IF(VLOOKUP($B15,'Ações_Sharpe'!$B$2:$R$263,10,FALSE)&gt;0,VLOOKUP($B15,'Ações_Sharpe'!$B$2:$R$263,10,FALSE)," ")</f>
        <v>0.15423237707869</v>
      </c>
      <c r="U15" s="23">
        <f>IF(VLOOKUP($B15,'Ações_Rent'!$B$2:$R$263,11,FALSE)="","",VLOOKUP($B15,'Ações_Rent'!$B$2:$R$263,11,FALSE))</f>
        <v>5.70476883434408</v>
      </c>
      <c r="V15" s="23">
        <f>IF(VLOOKUP($B15,'Ações_Sharpe'!$B$2:$R$263,11,FALSE)&gt;0,VLOOKUP($B15,'Ações_Sharpe'!$B$2:$R$263,11,FALSE)," ")</f>
        <v>0.0502431174400469</v>
      </c>
      <c r="W15" s="23">
        <f>IF(VLOOKUP($B15,'Ações_Rent'!$B$2:$R$263,12,FALSE)="","",VLOOKUP($B15,'Ações_Rent'!$B$2:$R$263,12,FALSE))</f>
        <v>-0.713058992810112</v>
      </c>
      <c r="X15" t="s" s="26">
        <f>IF(VLOOKUP($B15,'Ações_Sharpe'!$B$2:$R$263,12,FALSE)&gt;0,VLOOKUP($B15,'Ações_Sharpe'!$B$2:$R$263,12,FALSE)," ")</f>
        <v>361</v>
      </c>
      <c r="Y15" s="23">
        <f>IF(VLOOKUP($B15,'Ações_Rent'!$B$2:$R$263,13,FALSE)="","",VLOOKUP($B15,'Ações_Rent'!$B$2:$R$263,13,FALSE))</f>
        <v>-2.84506663113119</v>
      </c>
      <c r="Z15" t="s" s="26">
        <f>IF(VLOOKUP($B15,'Ações_Sharpe'!$B$2:$R$263,13,FALSE)&gt;0,VLOOKUP($B15,'Ações_Sharpe'!$B$2:$R$263,13,FALSE)," ")</f>
        <v>361</v>
      </c>
      <c r="AA15" s="23">
        <f>IF(VLOOKUP($B15,'Ações_Rent'!$B$2:$R$263,14,FALSE)="","",VLOOKUP($B15,'Ações_Rent'!$B$2:$R$263,14,FALSE))</f>
        <v>-8.37077276174398</v>
      </c>
      <c r="AB15" t="s" s="26">
        <f>IF(VLOOKUP($B15,'Ações_Sharpe'!$B$2:$R$263,14,FALSE)&gt;0,VLOOKUP($B15,'Ações_Sharpe'!$B$2:$R$263,14,FALSE)," ")</f>
        <v>361</v>
      </c>
      <c r="AC15" s="23">
        <f>IF(VLOOKUP($B15,'Ações_Rent'!$B$2:$R$263,15,FALSE)="","",VLOOKUP($B15,'Ações_Rent'!$B$2:$R$263,15,FALSE))</f>
        <v>-4.60527046735286</v>
      </c>
      <c r="AD15" t="s" s="26">
        <f>IF(VLOOKUP($B15,'Ações_Sharpe'!$B$2:$R$263,15,FALSE)&gt;0,VLOOKUP($B15,'Ações_Sharpe'!$B$2:$R$263,15,FALSE)," ")</f>
        <v>361</v>
      </c>
      <c r="AE15" s="23">
        <f>IF(VLOOKUP($B15,'Ações_Rent'!$B$2:$R$263,16,FALSE)="","",VLOOKUP($B15,'Ações_Rent'!$B$2:$R$263,16,FALSE))</f>
        <v>-10.4022776287408</v>
      </c>
      <c r="AF15" t="s" s="26">
        <f>IF(VLOOKUP($B15,'Ações_Sharpe'!$B$2:$R$263,16,FALSE)&gt;0,VLOOKUP($B15,'Ações_Sharpe'!$B$2:$R$263,16,FALSE)," ")</f>
        <v>361</v>
      </c>
      <c r="AG15" s="23">
        <f>IF(VLOOKUP($B15,'Ações_Rent'!$B$2:$R$263,17,FALSE)="","",VLOOKUP($B15,'Ações_Rent'!$B$2:$R$263,17,FALSE))</f>
        <v>1.942686547537</v>
      </c>
      <c r="AH15" t="s" s="26">
        <f>IF(VLOOKUP($B15,'Ações_Sharpe'!$B$2:$R$263,17,FALSE)&gt;0,VLOOKUP($B15,'Ações_Sharpe'!$B$2:$R$263,17,FALSE)," ")</f>
        <v>361</v>
      </c>
    </row>
    <row r="16" ht="15" customHeight="1">
      <c r="A16" t="s" s="10">
        <v>1249</v>
      </c>
      <c r="B16" t="s" s="10">
        <v>1250</v>
      </c>
      <c r="C16" s="23">
        <f>IF(VLOOKUP($B16,'Ações_Rent'!$B$2:$R$263,2,FALSE)="","",VLOOKUP($B16,'Ações_Rent'!$B$2:$R$263,2,FALSE))</f>
        <v>35.7864445038579</v>
      </c>
      <c r="D16" s="23">
        <f>IF(VLOOKUP($B16,'Ações_Sharpe'!$B$2:$R$263,2,FALSE)&gt;0,VLOOKUP($B16,'Ações_Sharpe'!$B$2:$R$263,2,FALSE)," ")</f>
        <v>2.04479781606216</v>
      </c>
      <c r="E16" s="23">
        <f>IF(VLOOKUP($B16,'Ações_Rent'!$B$2:$R$263,3,FALSE)="","",VLOOKUP($B16,'Ações_Rent'!$B$2:$R$263,3,FALSE))</f>
        <v>32.2634629470285</v>
      </c>
      <c r="F16" s="23">
        <f>IF(VLOOKUP($B16,'Ações_Sharpe'!$B$2:$R$263,3,FALSE)&gt;0,VLOOKUP($B16,'Ações_Sharpe'!$B$2:$R$263,3,FALSE)," ")</f>
        <v>1.89590048490455</v>
      </c>
      <c r="G16" s="23">
        <f>IF(VLOOKUP($B16,'Ações_Rent'!$B$2:$R$263,4,FALSE)="","",VLOOKUP($B16,'Ações_Rent'!$B$2:$R$263,4,FALSE))</f>
        <v>36.4242551098272</v>
      </c>
      <c r="H16" s="23">
        <f>IF(VLOOKUP($B16,'Ações_Sharpe'!$B$2:$R$263,4,FALSE)&gt;0,VLOOKUP($B16,'Ações_Sharpe'!$B$2:$R$263,4,FALSE)," ")</f>
        <v>2.03233103687743</v>
      </c>
      <c r="I16" s="23">
        <f>IF(VLOOKUP($B16,'Ações_Rent'!$B$2:$R$263,5,FALSE)="","",VLOOKUP($B16,'Ações_Rent'!$B$2:$R$263,5,FALSE))</f>
        <v>30.1801841528904</v>
      </c>
      <c r="J16" s="23">
        <f>IF(VLOOKUP($B16,'Ações_Sharpe'!$B$2:$R$263,5,FALSE)&gt;0,VLOOKUP($B16,'Ações_Sharpe'!$B$2:$R$263,5,FALSE)," ")</f>
        <v>1.76180785098011</v>
      </c>
      <c r="K16" s="23">
        <f>IF(VLOOKUP($B16,'Ações_Rent'!$B$2:$R$263,6,FALSE)="","",VLOOKUP($B16,'Ações_Rent'!$B$2:$R$263,6,FALSE))</f>
        <v>31.318751328451</v>
      </c>
      <c r="L16" s="23">
        <f>IF(VLOOKUP($B16,'Ações_Sharpe'!$B$2:$R$263,6,FALSE)&gt;0,VLOOKUP($B16,'Ações_Sharpe'!$B$2:$R$263,6,FALSE)," ")</f>
        <v>1.91059764475136</v>
      </c>
      <c r="M16" s="23">
        <f>IF(VLOOKUP($B16,'Ações_Rent'!$B$2:$R$263,7,FALSE)="","",VLOOKUP($B16,'Ações_Rent'!$B$2:$R$263,7,FALSE))</f>
        <v>24.2395840281879</v>
      </c>
      <c r="N16" s="23">
        <f>IF(VLOOKUP($B16,'Ações_Sharpe'!$B$2:$R$263,7,FALSE)&gt;0,VLOOKUP($B16,'Ações_Sharpe'!$B$2:$R$263,7,FALSE)," ")</f>
        <v>1.45551561560684</v>
      </c>
      <c r="O16" s="23">
        <f>IF(VLOOKUP($B16,'Ações_Rent'!$B$2:$R$263,8,FALSE)="","",VLOOKUP($B16,'Ações_Rent'!$B$2:$R$263,8,FALSE))</f>
        <v>29.7980955259345</v>
      </c>
      <c r="P16" s="23">
        <f>IF(VLOOKUP($B16,'Ações_Sharpe'!$B$2:$R$263,8,FALSE)&gt;0,VLOOKUP($B16,'Ações_Sharpe'!$B$2:$R$263,8,FALSE)," ")</f>
        <v>1.93366399833783</v>
      </c>
      <c r="Q16" s="23">
        <f>IF(VLOOKUP($B16,'Ações_Rent'!$B$2:$R$263,9,FALSE)="","",VLOOKUP($B16,'Ações_Rent'!$B$2:$R$263,9,FALSE))</f>
        <v>29.5666242269439</v>
      </c>
      <c r="R16" s="23">
        <f>IF(VLOOKUP($B16,'Ações_Sharpe'!$B$2:$R$263,9,FALSE)&gt;0,VLOOKUP($B16,'Ações_Sharpe'!$B$2:$R$263,9,FALSE)," ")</f>
        <v>1.91274140648221</v>
      </c>
      <c r="S16" s="23">
        <f>IF(VLOOKUP($B16,'Ações_Rent'!$B$2:$R$263,10,FALSE)="","",VLOOKUP($B16,'Ações_Rent'!$B$2:$R$263,10,FALSE))</f>
        <v>36.5775710294735</v>
      </c>
      <c r="T16" s="23">
        <f>IF(VLOOKUP($B16,'Ações_Sharpe'!$B$2:$R$263,10,FALSE)&gt;0,VLOOKUP($B16,'Ações_Sharpe'!$B$2:$R$263,10,FALSE)," ")</f>
        <v>2.6575613941114</v>
      </c>
      <c r="U16" s="23">
        <f>IF(VLOOKUP($B16,'Ações_Rent'!$B$2:$R$263,11,FALSE)="","",VLOOKUP($B16,'Ações_Rent'!$B$2:$R$263,11,FALSE))</f>
        <v>33.5887939469314</v>
      </c>
      <c r="V16" s="23">
        <f>IF(VLOOKUP($B16,'Ações_Sharpe'!$B$2:$R$263,11,FALSE)&gt;0,VLOOKUP($B16,'Ações_Sharpe'!$B$2:$R$263,11,FALSE)," ")</f>
        <v>2.38248252336711</v>
      </c>
      <c r="W16" s="23">
        <f>IF(VLOOKUP($B16,'Ações_Rent'!$B$2:$R$263,12,FALSE)="","",VLOOKUP($B16,'Ações_Rent'!$B$2:$R$263,12,FALSE))</f>
        <v>24.5739961100528</v>
      </c>
      <c r="X16" s="23">
        <f>IF(VLOOKUP($B16,'Ações_Sharpe'!$B$2:$R$263,12,FALSE)&gt;0,VLOOKUP($B16,'Ações_Sharpe'!$B$2:$R$263,12,FALSE)," ")</f>
        <v>1.63580751441723</v>
      </c>
      <c r="Y16" s="23">
        <f>IF(VLOOKUP($B16,'Ações_Rent'!$B$2:$R$263,13,FALSE)="","",VLOOKUP($B16,'Ações_Rent'!$B$2:$R$263,13,FALSE))</f>
        <v>22.128151714917</v>
      </c>
      <c r="Z16" s="23">
        <f>IF(VLOOKUP($B16,'Ações_Sharpe'!$B$2:$R$263,13,FALSE)&gt;0,VLOOKUP($B16,'Ações_Sharpe'!$B$2:$R$263,13,FALSE)," ")</f>
        <v>1.46314134651324</v>
      </c>
      <c r="AA16" s="23">
        <f>IF(VLOOKUP($B16,'Ações_Rent'!$B$2:$R$263,14,FALSE)="","",VLOOKUP($B16,'Ações_Rent'!$B$2:$R$263,14,FALSE))</f>
        <v>11.7935665644598</v>
      </c>
      <c r="AB16" s="23">
        <f>IF(VLOOKUP($B16,'Ações_Sharpe'!$B$2:$R$263,14,FALSE)&gt;0,VLOOKUP($B16,'Ações_Sharpe'!$B$2:$R$263,14,FALSE)," ")</f>
        <v>0.456059469441234</v>
      </c>
      <c r="AC16" s="23">
        <f>IF(VLOOKUP($B16,'Ações_Rent'!$B$2:$R$263,15,FALSE)="","",VLOOKUP($B16,'Ações_Rent'!$B$2:$R$263,15,FALSE))</f>
        <v>17.4338870471225</v>
      </c>
      <c r="AD16" s="23">
        <f>IF(VLOOKUP($B16,'Ações_Sharpe'!$B$2:$R$263,15,FALSE)&gt;0,VLOOKUP($B16,'Ações_Sharpe'!$B$2:$R$263,15,FALSE)," ")</f>
        <v>0.731691675671403</v>
      </c>
      <c r="AE16" s="23">
        <f>IF(VLOOKUP($B16,'Ações_Rent'!$B$2:$R$263,16,FALSE)="","",VLOOKUP($B16,'Ações_Rent'!$B$2:$R$263,16,FALSE))</f>
        <v>8.937425495911921</v>
      </c>
      <c r="AF16" s="23">
        <f>IF(VLOOKUP($B16,'Ações_Sharpe'!$B$2:$R$263,16,FALSE)&gt;0,VLOOKUP($B16,'Ações_Sharpe'!$B$2:$R$263,16,FALSE)," ")</f>
        <v>0.166052715291866</v>
      </c>
      <c r="AG16" s="23">
        <f>IF(VLOOKUP($B16,'Ações_Rent'!$B$2:$R$263,17,FALSE)="","",VLOOKUP($B16,'Ações_Rent'!$B$2:$R$263,17,FALSE))</f>
        <v>7.95628557041819</v>
      </c>
      <c r="AH16" s="23">
        <f>IF(VLOOKUP($B16,'Ações_Sharpe'!$B$2:$R$263,17,FALSE)&gt;0,VLOOKUP($B16,'Ações_Sharpe'!$B$2:$R$263,17,FALSE)," ")</f>
        <v>0.0502555139904366</v>
      </c>
    </row>
    <row r="17" ht="15" customHeight="1">
      <c r="A17" t="s" s="10">
        <v>1251</v>
      </c>
      <c r="B17" t="s" s="10">
        <v>1252</v>
      </c>
      <c r="C17" s="23">
        <f>IF(VLOOKUP($B17,'Ações_Rent'!$B$2:$R$263,2,FALSE)="","",VLOOKUP($B17,'Ações_Rent'!$B$2:$R$263,2,FALSE))</f>
        <v>35.7790525108229</v>
      </c>
      <c r="D17" s="23">
        <f>IF(VLOOKUP($B17,'Ações_Sharpe'!$B$2:$R$263,2,FALSE)&gt;0,VLOOKUP($B17,'Ações_Sharpe'!$B$2:$R$263,2,FALSE)," ")</f>
        <v>1.70611363431389</v>
      </c>
      <c r="E17" s="23">
        <f>IF(VLOOKUP($B17,'Ações_Rent'!$B$2:$R$263,3,FALSE)="","",VLOOKUP($B17,'Ações_Rent'!$B$2:$R$263,3,FALSE))</f>
        <v>30.6243807617256</v>
      </c>
      <c r="F17" s="23">
        <f>IF(VLOOKUP($B17,'Ações_Sharpe'!$B$2:$R$263,3,FALSE)&gt;0,VLOOKUP($B17,'Ações_Sharpe'!$B$2:$R$263,3,FALSE)," ")</f>
        <v>1.49504235234453</v>
      </c>
      <c r="G17" s="23">
        <f>IF(VLOOKUP($B17,'Ações_Rent'!$B$2:$R$263,4,FALSE)="","",VLOOKUP($B17,'Ações_Rent'!$B$2:$R$263,4,FALSE))</f>
        <v>35.5001756855309</v>
      </c>
      <c r="H17" s="23">
        <f>IF(VLOOKUP($B17,'Ações_Sharpe'!$B$2:$R$263,4,FALSE)&gt;0,VLOOKUP($B17,'Ações_Sharpe'!$B$2:$R$263,4,FALSE)," ")</f>
        <v>1.25485792467759</v>
      </c>
      <c r="I17" s="23">
        <f>IF(VLOOKUP($B17,'Ações_Rent'!$B$2:$R$263,5,FALSE)="","",VLOOKUP($B17,'Ações_Rent'!$B$2:$R$263,5,FALSE))</f>
        <v>21.8647884836579</v>
      </c>
      <c r="J17" s="23">
        <f>IF(VLOOKUP($B17,'Ações_Sharpe'!$B$2:$R$263,5,FALSE)&gt;0,VLOOKUP($B17,'Ações_Sharpe'!$B$2:$R$263,5,FALSE)," ")</f>
        <v>0.769337079972931</v>
      </c>
      <c r="K17" s="23">
        <f>IF(VLOOKUP($B17,'Ações_Rent'!$B$2:$R$263,6,FALSE)="","",VLOOKUP($B17,'Ações_Rent'!$B$2:$R$263,6,FALSE))</f>
        <v>26.0923889344054</v>
      </c>
      <c r="L17" s="23">
        <f>IF(VLOOKUP($B17,'Ações_Sharpe'!$B$2:$R$263,6,FALSE)&gt;0,VLOOKUP($B17,'Ações_Sharpe'!$B$2:$R$263,6,FALSE)," ")</f>
        <v>0.975564854120442</v>
      </c>
      <c r="M17" s="23">
        <f>IF(VLOOKUP($B17,'Ações_Rent'!$B$2:$R$263,7,FALSE)="","",VLOOKUP($B17,'Ações_Rent'!$B$2:$R$263,7,FALSE))</f>
        <v>18.602582063711</v>
      </c>
      <c r="N17" s="23">
        <f>IF(VLOOKUP($B17,'Ações_Sharpe'!$B$2:$R$263,7,FALSE)&gt;0,VLOOKUP($B17,'Ações_Sharpe'!$B$2:$R$263,7,FALSE)," ")</f>
        <v>0.64954128941018</v>
      </c>
      <c r="O17" s="23">
        <f>IF(VLOOKUP($B17,'Ações_Rent'!$B$2:$R$263,8,FALSE)="","",VLOOKUP($B17,'Ações_Rent'!$B$2:$R$263,8,FALSE))</f>
        <v>23.3633930542834</v>
      </c>
      <c r="P17" s="23">
        <f>IF(VLOOKUP($B17,'Ações_Sharpe'!$B$2:$R$263,8,FALSE)&gt;0,VLOOKUP($B17,'Ações_Sharpe'!$B$2:$R$263,8,FALSE)," ")</f>
        <v>0.860784994024257</v>
      </c>
      <c r="Q17" s="23">
        <f>IF(VLOOKUP($B17,'Ações_Rent'!$B$2:$R$263,9,FALSE)="","",VLOOKUP($B17,'Ações_Rent'!$B$2:$R$263,9,FALSE))</f>
        <v>25.986691555621</v>
      </c>
      <c r="R17" s="23">
        <f>IF(VLOOKUP($B17,'Ações_Sharpe'!$B$2:$R$263,9,FALSE)&gt;0,VLOOKUP($B17,'Ações_Sharpe'!$B$2:$R$263,9,FALSE)," ")</f>
        <v>0.985295742881387</v>
      </c>
      <c r="S17" s="23">
        <f>IF(VLOOKUP($B17,'Ações_Rent'!$B$2:$R$263,10,FALSE)="","",VLOOKUP($B17,'Ações_Rent'!$B$2:$R$263,10,FALSE))</f>
        <v>36.6276224985476</v>
      </c>
      <c r="T17" s="23">
        <f>IF(VLOOKUP($B17,'Ações_Sharpe'!$B$2:$R$263,10,FALSE)&gt;0,VLOOKUP($B17,'Ações_Sharpe'!$B$2:$R$263,10,FALSE)," ")</f>
        <v>1.55040364392219</v>
      </c>
      <c r="U17" s="23">
        <f>IF(VLOOKUP($B17,'Ações_Rent'!$B$2:$R$263,11,FALSE)="","",VLOOKUP($B17,'Ações_Rent'!$B$2:$R$263,11,FALSE))</f>
        <v>32.6505672565855</v>
      </c>
      <c r="V17" s="23">
        <f>IF(VLOOKUP($B17,'Ações_Sharpe'!$B$2:$R$263,11,FALSE)&gt;0,VLOOKUP($B17,'Ações_Sharpe'!$B$2:$R$263,11,FALSE)," ")</f>
        <v>1.33600435790328</v>
      </c>
      <c r="W17" s="23">
        <f>IF(VLOOKUP($B17,'Ações_Rent'!$B$2:$R$263,12,FALSE)="","",VLOOKUP($B17,'Ações_Rent'!$B$2:$R$263,12,FALSE))</f>
        <v>23.6804097960489</v>
      </c>
      <c r="X17" s="23">
        <f>IF(VLOOKUP($B17,'Ações_Sharpe'!$B$2:$R$263,12,FALSE)&gt;0,VLOOKUP($B17,'Ações_Sharpe'!$B$2:$R$263,12,FALSE)," ")</f>
        <v>0.897113681752212</v>
      </c>
      <c r="Y17" s="23">
        <f>IF(VLOOKUP($B17,'Ações_Rent'!$B$2:$R$263,13,FALSE)="","",VLOOKUP($B17,'Ações_Rent'!$B$2:$R$263,13,FALSE))</f>
        <v>22.0269627434565</v>
      </c>
      <c r="Z17" s="23">
        <f>IF(VLOOKUP($B17,'Ações_Sharpe'!$B$2:$R$263,13,FALSE)&gt;0,VLOOKUP($B17,'Ações_Sharpe'!$B$2:$R$263,13,FALSE)," ")</f>
        <v>0.835611548546715</v>
      </c>
      <c r="AA17" s="23">
        <f>IF(VLOOKUP($B17,'Ações_Rent'!$B$2:$R$263,14,FALSE)="","",VLOOKUP($B17,'Ações_Rent'!$B$2:$R$263,14,FALSE))</f>
        <v>13.6953434209115</v>
      </c>
      <c r="AB17" s="23">
        <f>IF(VLOOKUP($B17,'Ações_Sharpe'!$B$2:$R$263,14,FALSE)&gt;0,VLOOKUP($B17,'Ações_Sharpe'!$B$2:$R$263,14,FALSE)," ")</f>
        <v>0.387931148974864</v>
      </c>
      <c r="AC17" s="23">
        <f>IF(VLOOKUP($B17,'Ações_Rent'!$B$2:$R$263,15,FALSE)="","",VLOOKUP($B17,'Ações_Rent'!$B$2:$R$263,15,FALSE))</f>
        <v>16.5402720035359</v>
      </c>
      <c r="AD17" s="23">
        <f>IF(VLOOKUP($B17,'Ações_Sharpe'!$B$2:$R$263,15,FALSE)&gt;0,VLOOKUP($B17,'Ações_Sharpe'!$B$2:$R$263,15,FALSE)," ")</f>
        <v>0.491171509912626</v>
      </c>
      <c r="AE17" s="23">
        <f>IF(VLOOKUP($B17,'Ações_Rent'!$B$2:$R$263,16,FALSE)="","",VLOOKUP($B17,'Ações_Rent'!$B$2:$R$263,16,FALSE))</f>
        <v>7.13418266622432</v>
      </c>
      <c r="AF17" s="23">
        <f>IF(VLOOKUP($B17,'Ações_Sharpe'!$B$2:$R$263,16,FALSE)&gt;0,VLOOKUP($B17,'Ações_Sharpe'!$B$2:$R$263,16,FALSE)," ")</f>
        <v>0.0326031212609152</v>
      </c>
      <c r="AG17" s="23">
        <f>IF(VLOOKUP($B17,'Ações_Rent'!$B$2:$R$263,17,FALSE)="","",VLOOKUP($B17,'Ações_Rent'!$B$2:$R$263,17,FALSE))</f>
        <v>13.032919978611</v>
      </c>
      <c r="AH17" s="23">
        <f>IF(VLOOKUP($B17,'Ações_Sharpe'!$B$2:$R$263,17,FALSE)&gt;0,VLOOKUP($B17,'Ações_Sharpe'!$B$2:$R$263,17,FALSE)," ")</f>
        <v>0.2956910811803</v>
      </c>
    </row>
    <row r="18" ht="15" customHeight="1">
      <c r="A18" t="s" s="10">
        <v>1253</v>
      </c>
      <c r="B18" t="s" s="10">
        <v>1254</v>
      </c>
      <c r="C18" s="23">
        <f>IF(VLOOKUP($B18,'Ações_Rent'!$B$2:$R$263,2,FALSE)="","",VLOOKUP($B18,'Ações_Rent'!$B$2:$R$263,2,FALSE))</f>
        <v>35.2312236852693</v>
      </c>
      <c r="D18" s="23">
        <f>IF(VLOOKUP($B18,'Ações_Sharpe'!$B$2:$R$263,2,FALSE)&gt;0,VLOOKUP($B18,'Ações_Sharpe'!$B$2:$R$263,2,FALSE)," ")</f>
        <v>1.32256526414626</v>
      </c>
      <c r="E18" s="23">
        <f>IF(VLOOKUP($B18,'Ações_Rent'!$B$2:$R$263,3,FALSE)="","",VLOOKUP($B18,'Ações_Rent'!$B$2:$R$263,3,FALSE))</f>
        <v>30.3536015162906</v>
      </c>
      <c r="F18" s="23">
        <f>IF(VLOOKUP($B18,'Ações_Sharpe'!$B$2:$R$263,3,FALSE)&gt;0,VLOOKUP($B18,'Ações_Sharpe'!$B$2:$R$263,3,FALSE)," ")</f>
        <v>1.236606764925</v>
      </c>
      <c r="G18" s="23">
        <f>IF(VLOOKUP($B18,'Ações_Rent'!$B$2:$R$263,4,FALSE)="","",VLOOKUP($B18,'Ações_Rent'!$B$2:$R$263,4,FALSE))</f>
        <v>33.873155669646</v>
      </c>
      <c r="H18" s="23">
        <f>IF(VLOOKUP($B18,'Ações_Sharpe'!$B$2:$R$263,4,FALSE)&gt;0,VLOOKUP($B18,'Ações_Sharpe'!$B$2:$R$263,4,FALSE)," ")</f>
        <v>0.777535535434391</v>
      </c>
      <c r="I18" s="23">
        <f>IF(VLOOKUP($B18,'Ações_Rent'!$B$2:$R$263,5,FALSE)="","",VLOOKUP($B18,'Ações_Rent'!$B$2:$R$263,5,FALSE))</f>
        <v>12.4971785236218</v>
      </c>
      <c r="J18" s="23">
        <f>IF(VLOOKUP($B18,'Ações_Sharpe'!$B$2:$R$263,5,FALSE)&gt;0,VLOOKUP($B18,'Ações_Sharpe'!$B$2:$R$263,5,FALSE)," ")</f>
        <v>0.235989429131139</v>
      </c>
      <c r="K18" s="23">
        <f>IF(VLOOKUP($B18,'Ações_Rent'!$B$2:$R$263,6,FALSE)="","",VLOOKUP($B18,'Ações_Rent'!$B$2:$R$263,6,FALSE))</f>
        <v>25.7513404029189</v>
      </c>
      <c r="L18" s="23">
        <f>IF(VLOOKUP($B18,'Ações_Sharpe'!$B$2:$R$263,6,FALSE)&gt;0,VLOOKUP($B18,'Ações_Sharpe'!$B$2:$R$263,6,FALSE)," ")</f>
        <v>0.779529745421536</v>
      </c>
      <c r="M18" s="23">
        <f>IF(VLOOKUP($B18,'Ações_Rent'!$B$2:$R$263,7,FALSE)="","",VLOOKUP($B18,'Ações_Rent'!$B$2:$R$263,7,FALSE))</f>
        <v>17.743656173351</v>
      </c>
      <c r="N18" s="23">
        <f>IF(VLOOKUP($B18,'Ações_Sharpe'!$B$2:$R$263,7,FALSE)&gt;0,VLOOKUP($B18,'Ações_Sharpe'!$B$2:$R$263,7,FALSE)," ")</f>
        <v>0.473810019563441</v>
      </c>
      <c r="O18" s="23">
        <f>IF(VLOOKUP($B18,'Ações_Rent'!$B$2:$R$263,8,FALSE)="","",VLOOKUP($B18,'Ações_Rent'!$B$2:$R$263,8,FALSE))</f>
        <v>25.1189207353427</v>
      </c>
      <c r="P18" s="23">
        <f>IF(VLOOKUP($B18,'Ações_Sharpe'!$B$2:$R$263,8,FALSE)&gt;0,VLOOKUP($B18,'Ações_Sharpe'!$B$2:$R$263,8,FALSE)," ")</f>
        <v>0.737590355829232</v>
      </c>
      <c r="Q18" s="23">
        <f>IF(VLOOKUP($B18,'Ações_Rent'!$B$2:$R$263,9,FALSE)="","",VLOOKUP($B18,'Ações_Rent'!$B$2:$R$263,9,FALSE))</f>
        <v>17.2163824405969</v>
      </c>
      <c r="R18" s="23">
        <f>IF(VLOOKUP($B18,'Ações_Sharpe'!$B$2:$R$263,9,FALSE)&gt;0,VLOOKUP($B18,'Ações_Sharpe'!$B$2:$R$263,9,FALSE)," ")</f>
        <v>0.466331487423982</v>
      </c>
      <c r="S18" s="23">
        <f>IF(VLOOKUP($B18,'Ações_Rent'!$B$2:$R$263,10,FALSE)="","",VLOOKUP($B18,'Ações_Rent'!$B$2:$R$263,10,FALSE))</f>
        <v>25.7125353805296</v>
      </c>
      <c r="T18" s="23">
        <f>IF(VLOOKUP($B18,'Ações_Sharpe'!$B$2:$R$263,10,FALSE)&gt;0,VLOOKUP($B18,'Ações_Sharpe'!$B$2:$R$263,10,FALSE)," ")</f>
        <v>0.804520420686071</v>
      </c>
      <c r="U18" s="23">
        <f>IF(VLOOKUP($B18,'Ações_Rent'!$B$2:$R$263,11,FALSE)="","",VLOOKUP($B18,'Ações_Rent'!$B$2:$R$263,11,FALSE))</f>
        <v>20.0713237424992</v>
      </c>
      <c r="V18" s="23">
        <f>IF(VLOOKUP($B18,'Ações_Sharpe'!$B$2:$R$263,11,FALSE)&gt;0,VLOOKUP($B18,'Ações_Sharpe'!$B$2:$R$263,11,FALSE)," ")</f>
        <v>0.594902928202982</v>
      </c>
      <c r="W18" s="23">
        <f>IF(VLOOKUP($B18,'Ações_Rent'!$B$2:$R$263,12,FALSE)="","",VLOOKUP($B18,'Ações_Rent'!$B$2:$R$263,12,FALSE))</f>
        <v>11.6647033700104</v>
      </c>
      <c r="X18" s="23">
        <f>IF(VLOOKUP($B18,'Ações_Sharpe'!$B$2:$R$263,12,FALSE)&gt;0,VLOOKUP($B18,'Ações_Sharpe'!$B$2:$R$263,12,FALSE)," ")</f>
        <v>0.274171021013346</v>
      </c>
      <c r="Y18" s="23">
        <f>IF(VLOOKUP($B18,'Ações_Rent'!$B$2:$R$263,13,FALSE)="","",VLOOKUP($B18,'Ações_Rent'!$B$2:$R$263,13,FALSE))</f>
        <v>11.0977461048779</v>
      </c>
      <c r="Z18" s="23">
        <f>IF(VLOOKUP($B18,'Ações_Sharpe'!$B$2:$R$263,13,FALSE)&gt;0,VLOOKUP($B18,'Ações_Sharpe'!$B$2:$R$263,13,FALSE)," ")</f>
        <v>0.247515675730125</v>
      </c>
      <c r="AA18" s="23">
        <f>IF(VLOOKUP($B18,'Ações_Rent'!$B$2:$R$263,14,FALSE)="","",VLOOKUP($B18,'Ações_Rent'!$B$2:$R$263,14,FALSE))</f>
        <v>5.04361561078164</v>
      </c>
      <c r="AB18" t="s" s="26">
        <f>IF(VLOOKUP($B18,'Ações_Sharpe'!$B$2:$R$263,14,FALSE)&gt;0,VLOOKUP($B18,'Ações_Sharpe'!$B$2:$R$263,14,FALSE)," ")</f>
        <v>361</v>
      </c>
      <c r="AC18" s="23">
        <f>IF(VLOOKUP($B18,'Ações_Rent'!$B$2:$R$263,15,FALSE)="","",VLOOKUP($B18,'Ações_Rent'!$B$2:$R$263,15,FALSE))</f>
        <v>6.52161219423377</v>
      </c>
      <c r="AD18" s="23">
        <f>IF(VLOOKUP($B18,'Ações_Sharpe'!$B$2:$R$263,15,FALSE)&gt;0,VLOOKUP($B18,'Ações_Sharpe'!$B$2:$R$263,15,FALSE)," ")</f>
        <v>0.0285209827436172</v>
      </c>
      <c r="AE18" s="23">
        <f>IF(VLOOKUP($B18,'Ações_Rent'!$B$2:$R$263,16,FALSE)="","",VLOOKUP($B18,'Ações_Rent'!$B$2:$R$263,16,FALSE))</f>
        <v>1.59800221322717</v>
      </c>
      <c r="AF18" t="s" s="26">
        <f>IF(VLOOKUP($B18,'Ações_Sharpe'!$B$2:$R$263,16,FALSE)&gt;0,VLOOKUP($B18,'Ações_Sharpe'!$B$2:$R$263,16,FALSE)," ")</f>
        <v>361</v>
      </c>
      <c r="AG18" s="23">
        <f>IF(VLOOKUP($B18,'Ações_Rent'!$B$2:$R$263,17,FALSE)="","",VLOOKUP($B18,'Ações_Rent'!$B$2:$R$263,17,FALSE))</f>
        <v>12.5489365462884</v>
      </c>
      <c r="AH18" s="23">
        <f>IF(VLOOKUP($B18,'Ações_Sharpe'!$B$2:$R$263,17,FALSE)&gt;0,VLOOKUP($B18,'Ações_Sharpe'!$B$2:$R$263,17,FALSE)," ")</f>
        <v>0.248427164954055</v>
      </c>
    </row>
    <row r="19" ht="15" customHeight="1">
      <c r="A19" t="s" s="10">
        <v>1255</v>
      </c>
      <c r="B19" t="s" s="10">
        <v>1256</v>
      </c>
      <c r="C19" s="23">
        <f>IF(VLOOKUP($B19,'Ações_Rent'!$B$2:$R$263,2,FALSE)="","",VLOOKUP($B19,'Ações_Rent'!$B$2:$R$263,2,FALSE))</f>
        <v>34.1680158490343</v>
      </c>
      <c r="D19" s="23">
        <f>IF(VLOOKUP($B19,'Ações_Sharpe'!$B$2:$R$263,2,FALSE)&gt;0,VLOOKUP($B19,'Ações_Sharpe'!$B$2:$R$263,2,FALSE)," ")</f>
        <v>1.18742976960972</v>
      </c>
      <c r="E19" s="23">
        <f>IF(VLOOKUP($B19,'Ações_Rent'!$B$2:$R$263,3,FALSE)="","",VLOOKUP($B19,'Ações_Rent'!$B$2:$R$263,3,FALSE))</f>
        <v>33.2476458472662</v>
      </c>
      <c r="F19" s="23">
        <f>IF(VLOOKUP($B19,'Ações_Sharpe'!$B$2:$R$263,3,FALSE)&gt;0,VLOOKUP($B19,'Ações_Sharpe'!$B$2:$R$263,3,FALSE)," ")</f>
        <v>1.22203263514766</v>
      </c>
      <c r="G19" s="23">
        <f>IF(VLOOKUP($B19,'Ações_Rent'!$B$2:$R$263,4,FALSE)="","",VLOOKUP($B19,'Ações_Rent'!$B$2:$R$263,4,FALSE))</f>
        <v>42.2377220656637</v>
      </c>
      <c r="H19" s="23">
        <f>IF(VLOOKUP($B19,'Ações_Sharpe'!$B$2:$R$263,4,FALSE)&gt;0,VLOOKUP($B19,'Ações_Sharpe'!$B$2:$R$263,4,FALSE)," ")</f>
        <v>0.765731722294513</v>
      </c>
      <c r="I19" s="23">
        <f>IF(VLOOKUP($B19,'Ações_Rent'!$B$2:$R$263,5,FALSE)="","",VLOOKUP($B19,'Ações_Rent'!$B$2:$R$263,5,FALSE))</f>
        <v>7.52262707150655</v>
      </c>
      <c r="J19" s="23">
        <f>IF(VLOOKUP($B19,'Ações_Sharpe'!$B$2:$R$263,5,FALSE)&gt;0,VLOOKUP($B19,'Ações_Sharpe'!$B$2:$R$263,5,FALSE)," ")</f>
        <v>0.0248712546899013</v>
      </c>
      <c r="K19" s="23">
        <f>IF(VLOOKUP($B19,'Ações_Rent'!$B$2:$R$263,6,FALSE)="","",VLOOKUP($B19,'Ações_Rent'!$B$2:$R$263,6,FALSE))</f>
        <v>19.4646946645714</v>
      </c>
      <c r="L19" s="23">
        <f>IF(VLOOKUP($B19,'Ações_Sharpe'!$B$2:$R$263,6,FALSE)&gt;0,VLOOKUP($B19,'Ações_Sharpe'!$B$2:$R$263,6,FALSE)," ")</f>
        <v>0.401174603343826</v>
      </c>
      <c r="M19" s="23">
        <f>IF(VLOOKUP($B19,'Ações_Rent'!$B$2:$R$263,7,FALSE)="","",VLOOKUP($B19,'Ações_Rent'!$B$2:$R$263,7,FALSE))</f>
        <v>11.5900888476456</v>
      </c>
      <c r="N19" s="23">
        <f>IF(VLOOKUP($B19,'Ações_Sharpe'!$B$2:$R$263,7,FALSE)&gt;0,VLOOKUP($B19,'Ações_Sharpe'!$B$2:$R$263,7,FALSE)," ")</f>
        <v>0.185068486468528</v>
      </c>
      <c r="O19" s="23">
        <f>IF(VLOOKUP($B19,'Ações_Rent'!$B$2:$R$263,8,FALSE)="","",VLOOKUP($B19,'Ações_Rent'!$B$2:$R$263,8,FALSE))</f>
        <v>20.2978383087806</v>
      </c>
      <c r="P19" s="23">
        <f>IF(VLOOKUP($B19,'Ações_Sharpe'!$B$2:$R$263,8,FALSE)&gt;0,VLOOKUP($B19,'Ações_Sharpe'!$B$2:$R$263,8,FALSE)," ")</f>
        <v>0.449864418617972</v>
      </c>
      <c r="Q19" s="23">
        <f>IF(VLOOKUP($B19,'Ações_Rent'!$B$2:$R$263,9,FALSE)="","",VLOOKUP($B19,'Ações_Rent'!$B$2:$R$263,9,FALSE))</f>
        <v>20.0677889336819</v>
      </c>
      <c r="R19" s="23">
        <f>IF(VLOOKUP($B19,'Ações_Sharpe'!$B$2:$R$263,9,FALSE)&gt;0,VLOOKUP($B19,'Ações_Sharpe'!$B$2:$R$263,9,FALSE)," ")</f>
        <v>0.441445957450421</v>
      </c>
      <c r="S19" s="23">
        <f>IF(VLOOKUP($B19,'Ações_Rent'!$B$2:$R$263,10,FALSE)="","",VLOOKUP($B19,'Ações_Rent'!$B$2:$R$263,10,FALSE))</f>
        <v>33.5858120841135</v>
      </c>
      <c r="T19" s="23">
        <f>IF(VLOOKUP($B19,'Ações_Sharpe'!$B$2:$R$263,10,FALSE)&gt;0,VLOOKUP($B19,'Ações_Sharpe'!$B$2:$R$263,10,FALSE)," ")</f>
        <v>0.849484562756732</v>
      </c>
      <c r="U19" s="23">
        <f>IF(VLOOKUP($B19,'Ações_Rent'!$B$2:$R$263,11,FALSE)="","",VLOOKUP($B19,'Ações_Rent'!$B$2:$R$263,11,FALSE))</f>
        <v>26.6419893799186</v>
      </c>
      <c r="V19" s="23">
        <f>IF(VLOOKUP($B19,'Ações_Sharpe'!$B$2:$R$263,11,FALSE)&gt;0,VLOOKUP($B19,'Ações_Sharpe'!$B$2:$R$263,11,FALSE)," ")</f>
        <v>0.642507232641138</v>
      </c>
      <c r="W19" s="23">
        <f>IF(VLOOKUP($B19,'Ações_Rent'!$B$2:$R$263,12,FALSE)="","",VLOOKUP($B19,'Ações_Rent'!$B$2:$R$263,12,FALSE))</f>
        <v>16.949814709807</v>
      </c>
      <c r="X19" s="23">
        <f>IF(VLOOKUP($B19,'Ações_Sharpe'!$B$2:$R$263,12,FALSE)&gt;0,VLOOKUP($B19,'Ações_Sharpe'!$B$2:$R$263,12,FALSE)," ")</f>
        <v>0.354670490276681</v>
      </c>
      <c r="Y19" s="23">
        <f>IF(VLOOKUP($B19,'Ações_Rent'!$B$2:$R$263,13,FALSE)="","",VLOOKUP($B19,'Ações_Rent'!$B$2:$R$263,13,FALSE))</f>
        <v>18.2009740554481</v>
      </c>
      <c r="Z19" s="23">
        <f>IF(VLOOKUP($B19,'Ações_Sharpe'!$B$2:$R$263,13,FALSE)&gt;0,VLOOKUP($B19,'Ações_Sharpe'!$B$2:$R$263,13,FALSE)," ")</f>
        <v>0.380905829784198</v>
      </c>
      <c r="AA19" s="23">
        <f>IF(VLOOKUP($B19,'Ações_Rent'!$B$2:$R$263,14,FALSE)="","",VLOOKUP($B19,'Ações_Rent'!$B$2:$R$263,14,FALSE))</f>
        <v>8.900440979407961</v>
      </c>
      <c r="AB19" s="23">
        <f>IF(VLOOKUP($B19,'Ações_Sharpe'!$B$2:$R$263,14,FALSE)&gt;0,VLOOKUP($B19,'Ações_Sharpe'!$B$2:$R$263,14,FALSE)," ")</f>
        <v>0.101731194076184</v>
      </c>
      <c r="AC19" s="23">
        <f>IF(VLOOKUP($B19,'Ações_Rent'!$B$2:$R$263,15,FALSE)="","",VLOOKUP($B19,'Ações_Rent'!$B$2:$R$263,15,FALSE))</f>
        <v>10.717320576679</v>
      </c>
      <c r="AD19" s="23">
        <f>IF(VLOOKUP($B19,'Ações_Sharpe'!$B$2:$R$263,15,FALSE)&gt;0,VLOOKUP($B19,'Ações_Sharpe'!$B$2:$R$263,15,FALSE)," ")</f>
        <v>0.134154180622924</v>
      </c>
      <c r="AE19" s="23">
        <f>IF(VLOOKUP($B19,'Ações_Rent'!$B$2:$R$263,16,FALSE)="","",VLOOKUP($B19,'Ações_Rent'!$B$2:$R$263,16,FALSE))</f>
        <v>-1.01579765033943</v>
      </c>
      <c r="AF19" t="s" s="26">
        <f>IF(VLOOKUP($B19,'Ações_Sharpe'!$B$2:$R$263,16,FALSE)&gt;0,VLOOKUP($B19,'Ações_Sharpe'!$B$2:$R$263,16,FALSE)," ")</f>
        <v>361</v>
      </c>
      <c r="AG19" s="23">
        <f>IF(VLOOKUP($B19,'Ações_Rent'!$B$2:$R$263,17,FALSE)="","",VLOOKUP($B19,'Ações_Rent'!$B$2:$R$263,17,FALSE))</f>
        <v>18.2739446308689</v>
      </c>
      <c r="AH19" s="23">
        <f>IF(VLOOKUP($B19,'Ações_Sharpe'!$B$2:$R$263,17,FALSE)&gt;0,VLOOKUP($B19,'Ações_Sharpe'!$B$2:$R$263,17,FALSE)," ")</f>
        <v>0.378077378965984</v>
      </c>
    </row>
    <row r="20" ht="15" customHeight="1">
      <c r="A20" t="s" s="10">
        <v>1257</v>
      </c>
      <c r="B20" t="s" s="10">
        <v>1258</v>
      </c>
      <c r="C20" s="23">
        <f>IF(VLOOKUP($B20,'Ações_Rent'!$B$2:$R$263,2,FALSE)="","",VLOOKUP($B20,'Ações_Rent'!$B$2:$R$263,2,FALSE))</f>
        <v>33.3735316926395</v>
      </c>
      <c r="D20" s="23">
        <f>IF(VLOOKUP($B20,'Ações_Sharpe'!$B$2:$R$263,2,FALSE)&gt;0,VLOOKUP($B20,'Ações_Sharpe'!$B$2:$R$263,2,FALSE)," ")</f>
        <v>1.06922798948716</v>
      </c>
      <c r="E20" s="23">
        <f>IF(VLOOKUP($B20,'Ações_Rent'!$B$2:$R$263,3,FALSE)="","",VLOOKUP($B20,'Ações_Rent'!$B$2:$R$263,3,FALSE))</f>
        <v>24.5597918139252</v>
      </c>
      <c r="F20" s="23">
        <f>IF(VLOOKUP($B20,'Ações_Sharpe'!$B$2:$R$263,3,FALSE)&gt;0,VLOOKUP($B20,'Ações_Sharpe'!$B$2:$R$263,3,FALSE)," ")</f>
        <v>0.828118766180675</v>
      </c>
      <c r="G20" s="23">
        <f>IF(VLOOKUP($B20,'Ações_Rent'!$B$2:$R$263,4,FALSE)="","",VLOOKUP($B20,'Ações_Rent'!$B$2:$R$263,4,FALSE))</f>
        <v>30.6080122864833</v>
      </c>
      <c r="H20" s="23">
        <f>IF(VLOOKUP($B20,'Ações_Sharpe'!$B$2:$R$263,4,FALSE)&gt;0,VLOOKUP($B20,'Ações_Sharpe'!$B$2:$R$263,4,FALSE)," ")</f>
        <v>0.740292445473439</v>
      </c>
      <c r="I20" s="23">
        <f>IF(VLOOKUP($B20,'Ações_Rent'!$B$2:$R$263,5,FALSE)="","",VLOOKUP($B20,'Ações_Rent'!$B$2:$R$263,5,FALSE))</f>
        <v>8.06012187106513</v>
      </c>
      <c r="J20" s="23">
        <f>IF(VLOOKUP($B20,'Ações_Sharpe'!$B$2:$R$263,5,FALSE)&gt;0,VLOOKUP($B20,'Ações_Sharpe'!$B$2:$R$263,5,FALSE)," ")</f>
        <v>0.0552834285955954</v>
      </c>
      <c r="K20" s="23">
        <f>IF(VLOOKUP($B20,'Ações_Rent'!$B$2:$R$263,6,FALSE)="","",VLOOKUP($B20,'Ações_Rent'!$B$2:$R$263,6,FALSE))</f>
        <v>20.0441512212855</v>
      </c>
      <c r="L20" s="23">
        <f>IF(VLOOKUP($B20,'Ações_Sharpe'!$B$2:$R$263,6,FALSE)&gt;0,VLOOKUP($B20,'Ações_Sharpe'!$B$2:$R$263,6,FALSE)," ")</f>
        <v>0.554777677259969</v>
      </c>
      <c r="M20" s="23">
        <f>IF(VLOOKUP($B20,'Ações_Rent'!$B$2:$R$263,7,FALSE)="","",VLOOKUP($B20,'Ações_Rent'!$B$2:$R$263,7,FALSE))</f>
        <v>14.7326847470847</v>
      </c>
      <c r="N20" s="23">
        <f>IF(VLOOKUP($B20,'Ações_Sharpe'!$B$2:$R$263,7,FALSE)&gt;0,VLOOKUP($B20,'Ações_Sharpe'!$B$2:$R$263,7,FALSE)," ")</f>
        <v>0.362590082123686</v>
      </c>
      <c r="O20" s="23">
        <f>IF(VLOOKUP($B20,'Ações_Rent'!$B$2:$R$263,8,FALSE)="","",VLOOKUP($B20,'Ações_Rent'!$B$2:$R$263,8,FALSE))</f>
        <v>22.2825498962635</v>
      </c>
      <c r="P20" s="23">
        <f>IF(VLOOKUP($B20,'Ações_Sharpe'!$B$2:$R$263,8,FALSE)&gt;0,VLOOKUP($B20,'Ações_Sharpe'!$B$2:$R$263,8,FALSE)," ")</f>
        <v>0.653488920128153</v>
      </c>
      <c r="Q20" s="23">
        <f>IF(VLOOKUP($B20,'Ações_Rent'!$B$2:$R$263,9,FALSE)="","",VLOOKUP($B20,'Ações_Rent'!$B$2:$R$263,9,FALSE))</f>
        <v>16.6840999753405</v>
      </c>
      <c r="R20" s="23">
        <f>IF(VLOOKUP($B20,'Ações_Sharpe'!$B$2:$R$263,9,FALSE)&gt;0,VLOOKUP($B20,'Ações_Sharpe'!$B$2:$R$263,9,FALSE)," ")</f>
        <v>0.458246338879898</v>
      </c>
      <c r="S20" s="23">
        <f>IF(VLOOKUP($B20,'Ações_Rent'!$B$2:$R$263,10,FALSE)="","",VLOOKUP($B20,'Ações_Rent'!$B$2:$R$263,10,FALSE))</f>
        <v>24.9022028581409</v>
      </c>
      <c r="T20" s="23">
        <f>IF(VLOOKUP($B20,'Ações_Sharpe'!$B$2:$R$263,10,FALSE)&gt;0,VLOOKUP($B20,'Ações_Sharpe'!$B$2:$R$263,10,FALSE)," ")</f>
        <v>0.810789785778926</v>
      </c>
      <c r="U20" s="23">
        <f>IF(VLOOKUP($B20,'Ações_Rent'!$B$2:$R$263,11,FALSE)="","",VLOOKUP($B20,'Ações_Rent'!$B$2:$R$263,11,FALSE))</f>
        <v>17.2751855744246</v>
      </c>
      <c r="V20" s="23">
        <f>IF(VLOOKUP($B20,'Ações_Sharpe'!$B$2:$R$263,11,FALSE)&gt;0,VLOOKUP($B20,'Ações_Sharpe'!$B$2:$R$263,11,FALSE)," ")</f>
        <v>0.507797758466159</v>
      </c>
      <c r="W20" s="23">
        <f>IF(VLOOKUP($B20,'Ações_Rent'!$B$2:$R$263,12,FALSE)="","",VLOOKUP($B20,'Ações_Rent'!$B$2:$R$263,12,FALSE))</f>
        <v>13.8733142789189</v>
      </c>
      <c r="X20" s="23">
        <f>IF(VLOOKUP($B20,'Ações_Sharpe'!$B$2:$R$263,12,FALSE)&gt;0,VLOOKUP($B20,'Ações_Sharpe'!$B$2:$R$263,12,FALSE)," ")</f>
        <v>0.370150481050621</v>
      </c>
      <c r="Y20" s="23">
        <f>IF(VLOOKUP($B20,'Ações_Rent'!$B$2:$R$263,13,FALSE)="","",VLOOKUP($B20,'Ações_Rent'!$B$2:$R$263,13,FALSE))</f>
        <v>14.9058056075056</v>
      </c>
      <c r="Z20" s="23">
        <f>IF(VLOOKUP($B20,'Ações_Sharpe'!$B$2:$R$263,13,FALSE)&gt;0,VLOOKUP($B20,'Ações_Sharpe'!$B$2:$R$263,13,FALSE)," ")</f>
        <v>0.40344010441063</v>
      </c>
      <c r="AA20" s="23">
        <f>IF(VLOOKUP($B20,'Ações_Rent'!$B$2:$R$263,14,FALSE)="","",VLOOKUP($B20,'Ações_Rent'!$B$2:$R$263,14,FALSE))</f>
        <v>7.52529978822243</v>
      </c>
      <c r="AB20" s="23">
        <f>IF(VLOOKUP($B20,'Ações_Sharpe'!$B$2:$R$263,14,FALSE)&gt;0,VLOOKUP($B20,'Ações_Sharpe'!$B$2:$R$263,14,FALSE)," ")</f>
        <v>0.0891691043610726</v>
      </c>
      <c r="AC20" s="23">
        <f>IF(VLOOKUP($B20,'Ações_Rent'!$B$2:$R$263,15,FALSE)="","",VLOOKUP($B20,'Ações_Rent'!$B$2:$R$263,15,FALSE))</f>
        <v>11.282297150925</v>
      </c>
      <c r="AD20" s="23">
        <f>IF(VLOOKUP($B20,'Ações_Sharpe'!$B$2:$R$263,15,FALSE)&gt;0,VLOOKUP($B20,'Ações_Sharpe'!$B$2:$R$263,15,FALSE)," ")</f>
        <v>0.205203983304532</v>
      </c>
      <c r="AE20" s="23">
        <f>IF(VLOOKUP($B20,'Ações_Rent'!$B$2:$R$263,16,FALSE)="","",VLOOKUP($B20,'Ações_Rent'!$B$2:$R$263,16,FALSE))</f>
        <v>3.64902842049437</v>
      </c>
      <c r="AF20" t="s" s="26">
        <f>IF(VLOOKUP($B20,'Ações_Sharpe'!$B$2:$R$263,16,FALSE)&gt;0,VLOOKUP($B20,'Ações_Sharpe'!$B$2:$R$263,16,FALSE)," ")</f>
        <v>361</v>
      </c>
      <c r="AG20" s="23">
        <f>IF(VLOOKUP($B20,'Ações_Rent'!$B$2:$R$263,17,FALSE)="","",VLOOKUP($B20,'Ações_Rent'!$B$2:$R$263,17,FALSE))</f>
        <v>16.870222276905</v>
      </c>
      <c r="AH20" s="23">
        <f>IF(VLOOKUP($B20,'Ações_Sharpe'!$B$2:$R$263,17,FALSE)&gt;0,VLOOKUP($B20,'Ações_Sharpe'!$B$2:$R$263,17,FALSE)," ")</f>
        <v>0.4777560535531</v>
      </c>
    </row>
    <row r="21" ht="15" customHeight="1">
      <c r="A21" t="s" s="10">
        <v>1259</v>
      </c>
      <c r="B21" t="s" s="10">
        <v>1260</v>
      </c>
      <c r="C21" s="23">
        <f>IF(VLOOKUP($B21,'Ações_Rent'!$B$2:$R$263,2,FALSE)="","",VLOOKUP($B21,'Ações_Rent'!$B$2:$R$263,2,FALSE))</f>
        <v>33.324185900031</v>
      </c>
      <c r="D21" s="23">
        <f>IF(VLOOKUP($B21,'Ações_Sharpe'!$B$2:$R$263,2,FALSE)&gt;0,VLOOKUP($B21,'Ações_Sharpe'!$B$2:$R$263,2,FALSE)," ")</f>
        <v>1.37294849925983</v>
      </c>
      <c r="E21" s="23">
        <f>IF(VLOOKUP($B21,'Ações_Rent'!$B$2:$R$263,3,FALSE)="","",VLOOKUP($B21,'Ações_Rent'!$B$2:$R$263,3,FALSE))</f>
        <v>28.8788942099854</v>
      </c>
      <c r="F21" s="23">
        <f>IF(VLOOKUP($B21,'Ações_Sharpe'!$B$2:$R$263,3,FALSE)&gt;0,VLOOKUP($B21,'Ações_Sharpe'!$B$2:$R$263,3,FALSE)," ")</f>
        <v>1.1697910266319</v>
      </c>
      <c r="G21" s="23">
        <f>IF(VLOOKUP($B21,'Ações_Rent'!$B$2:$R$263,4,FALSE)="","",VLOOKUP($B21,'Ações_Rent'!$B$2:$R$263,4,FALSE))</f>
        <v>32.0712946492798</v>
      </c>
      <c r="H21" s="23">
        <f>IF(VLOOKUP($B21,'Ações_Sharpe'!$B$2:$R$263,4,FALSE)&gt;0,VLOOKUP($B21,'Ações_Sharpe'!$B$2:$R$263,4,FALSE)," ")</f>
        <v>0.379913997793699</v>
      </c>
      <c r="I21" s="23">
        <f>IF(VLOOKUP($B21,'Ações_Rent'!$B$2:$R$263,5,FALSE)="","",VLOOKUP($B21,'Ações_Rent'!$B$2:$R$263,5,FALSE))</f>
        <v>11.5253251384902</v>
      </c>
      <c r="J21" s="23">
        <f>IF(VLOOKUP($B21,'Ações_Sharpe'!$B$2:$R$263,5,FALSE)&gt;0,VLOOKUP($B21,'Ações_Sharpe'!$B$2:$R$263,5,FALSE)," ")</f>
        <v>0.181211215496771</v>
      </c>
      <c r="K21" s="23">
        <f>IF(VLOOKUP($B21,'Ações_Rent'!$B$2:$R$263,6,FALSE)="","",VLOOKUP($B21,'Ações_Rent'!$B$2:$R$263,6,FALSE))</f>
        <v>14.3138103513437</v>
      </c>
      <c r="L21" s="23">
        <f>IF(VLOOKUP($B21,'Ações_Sharpe'!$B$2:$R$263,6,FALSE)&gt;0,VLOOKUP($B21,'Ações_Sharpe'!$B$2:$R$263,6,FALSE)," ")</f>
        <v>0.306887684651627</v>
      </c>
      <c r="M21" s="23">
        <f>IF(VLOOKUP($B21,'Ações_Rent'!$B$2:$R$263,7,FALSE)="","",VLOOKUP($B21,'Ações_Rent'!$B$2:$R$263,7,FALSE))</f>
        <v>6.45403466661192</v>
      </c>
      <c r="N21" s="23">
        <f>IF(VLOOKUP($B21,'Ações_Sharpe'!$B$2:$R$263,7,FALSE)&gt;0,VLOOKUP($B21,'Ações_Sharpe'!$B$2:$R$263,7,FALSE)," ")</f>
        <v>0.0362873683201432</v>
      </c>
      <c r="O21" s="23">
        <f>IF(VLOOKUP($B21,'Ações_Rent'!$B$2:$R$263,8,FALSE)="","",VLOOKUP($B21,'Ações_Rent'!$B$2:$R$263,8,FALSE))</f>
        <v>6.96417431767602</v>
      </c>
      <c r="P21" s="23">
        <f>IF(VLOOKUP($B21,'Ações_Sharpe'!$B$2:$R$263,8,FALSE)&gt;0,VLOOKUP($B21,'Ações_Sharpe'!$B$2:$R$263,8,FALSE)," ")</f>
        <v>0.0723974966538191</v>
      </c>
      <c r="Q21" s="23">
        <f>IF(VLOOKUP($B21,'Ações_Rent'!$B$2:$R$263,9,FALSE)="","",VLOOKUP($B21,'Ações_Rent'!$B$2:$R$263,9,FALSE))</f>
        <v>3.07761922587246</v>
      </c>
      <c r="R21" t="s" s="26">
        <f>IF(VLOOKUP($B21,'Ações_Sharpe'!$B$2:$R$263,9,FALSE)&gt;0,VLOOKUP($B21,'Ações_Sharpe'!$B$2:$R$263,9,FALSE)," ")</f>
        <v>361</v>
      </c>
      <c r="S21" s="23">
        <f>IF(VLOOKUP($B21,'Ações_Rent'!$B$2:$R$263,10,FALSE)="","",VLOOKUP($B21,'Ações_Rent'!$B$2:$R$263,10,FALSE))</f>
        <v>9.700989350656769</v>
      </c>
      <c r="T21" s="23">
        <f>IF(VLOOKUP($B21,'Ações_Sharpe'!$B$2:$R$263,10,FALSE)&gt;0,VLOOKUP($B21,'Ações_Sharpe'!$B$2:$R$263,10,FALSE)," ")</f>
        <v>0.194604140708005</v>
      </c>
      <c r="U21" s="23">
        <f>IF(VLOOKUP($B21,'Ações_Rent'!$B$2:$R$263,11,FALSE)="","",VLOOKUP($B21,'Ações_Rent'!$B$2:$R$263,11,FALSE))</f>
        <v>6.26000666133442</v>
      </c>
      <c r="V21" s="23">
        <f>IF(VLOOKUP($B21,'Ações_Sharpe'!$B$2:$R$263,11,FALSE)&gt;0,VLOOKUP($B21,'Ações_Sharpe'!$B$2:$R$263,11,FALSE)," ")</f>
        <v>0.07309499908124691</v>
      </c>
      <c r="W21" s="23">
        <f>IF(VLOOKUP($B21,'Ações_Rent'!$B$2:$R$263,12,FALSE)="","",VLOOKUP($B21,'Ações_Rent'!$B$2:$R$263,12,FALSE))</f>
        <v>0.890385678421168</v>
      </c>
      <c r="X21" t="s" s="26">
        <f>IF(VLOOKUP($B21,'Ações_Sharpe'!$B$2:$R$263,12,FALSE)&gt;0,VLOOKUP($B21,'Ações_Sharpe'!$B$2:$R$263,12,FALSE)," ")</f>
        <v>361</v>
      </c>
      <c r="Y21" s="23">
        <f>IF(VLOOKUP($B21,'Ações_Rent'!$B$2:$R$263,13,FALSE)="","",VLOOKUP($B21,'Ações_Rent'!$B$2:$R$263,13,FALSE))</f>
        <v>-0.0352317349380571</v>
      </c>
      <c r="Z21" t="s" s="26">
        <f>IF(VLOOKUP($B21,'Ações_Sharpe'!$B$2:$R$263,13,FALSE)&gt;0,VLOOKUP($B21,'Ações_Sharpe'!$B$2:$R$263,13,FALSE)," ")</f>
        <v>361</v>
      </c>
      <c r="AA21" s="23">
        <f>IF(VLOOKUP($B21,'Ações_Rent'!$B$2:$R$263,14,FALSE)="","",VLOOKUP($B21,'Ações_Rent'!$B$2:$R$263,14,FALSE))</f>
        <v>-5.10570980657458</v>
      </c>
      <c r="AB21" t="s" s="26">
        <f>IF(VLOOKUP($B21,'Ações_Sharpe'!$B$2:$R$263,14,FALSE)&gt;0,VLOOKUP($B21,'Ações_Sharpe'!$B$2:$R$263,14,FALSE)," ")</f>
        <v>361</v>
      </c>
      <c r="AC21" s="23">
        <f>IF(VLOOKUP($B21,'Ações_Rent'!$B$2:$R$263,15,FALSE)="","",VLOOKUP($B21,'Ações_Rent'!$B$2:$R$263,15,FALSE))</f>
        <v>-1.3948006568364</v>
      </c>
      <c r="AD21" t="s" s="26">
        <f>IF(VLOOKUP($B21,'Ações_Sharpe'!$B$2:$R$263,15,FALSE)&gt;0,VLOOKUP($B21,'Ações_Sharpe'!$B$2:$R$263,15,FALSE)," ")</f>
        <v>361</v>
      </c>
      <c r="AE21" s="23">
        <f>IF(VLOOKUP($B21,'Ações_Rent'!$B$2:$R$263,16,FALSE)="","",VLOOKUP($B21,'Ações_Rent'!$B$2:$R$263,16,FALSE))</f>
        <v>-6.46663589931264</v>
      </c>
      <c r="AF21" t="s" s="26">
        <f>IF(VLOOKUP($B21,'Ações_Sharpe'!$B$2:$R$263,16,FALSE)&gt;0,VLOOKUP($B21,'Ações_Sharpe'!$B$2:$R$263,16,FALSE)," ")</f>
        <v>361</v>
      </c>
      <c r="AG21" s="23">
        <f>IF(VLOOKUP($B21,'Ações_Rent'!$B$2:$R$263,17,FALSE)="","",VLOOKUP($B21,'Ações_Rent'!$B$2:$R$263,17,FALSE))</f>
        <v>5.23902979148698</v>
      </c>
      <c r="AH21" t="s" s="26">
        <f>IF(VLOOKUP($B21,'Ações_Sharpe'!$B$2:$R$263,17,FALSE)&gt;0,VLOOKUP($B21,'Ações_Sharpe'!$B$2:$R$263,17,FALSE)," ")</f>
        <v>361</v>
      </c>
    </row>
    <row r="22" ht="15" customHeight="1">
      <c r="A22" t="s" s="10">
        <v>1261</v>
      </c>
      <c r="B22" t="s" s="10">
        <v>1262</v>
      </c>
      <c r="C22" s="23">
        <f>IF(VLOOKUP($B22,'Ações_Rent'!$B$2:$R$263,2,FALSE)="","",VLOOKUP($B22,'Ações_Rent'!$B$2:$R$263,2,FALSE))</f>
        <v>33.012624521639</v>
      </c>
      <c r="D22" s="23">
        <f>IF(VLOOKUP($B22,'Ações_Sharpe'!$B$2:$R$263,2,FALSE)&gt;0,VLOOKUP($B22,'Ações_Sharpe'!$B$2:$R$263,2,FALSE)," ")</f>
        <v>1.07980332305681</v>
      </c>
      <c r="E22" s="23">
        <f>IF(VLOOKUP($B22,'Ações_Rent'!$B$2:$R$263,3,FALSE)="","",VLOOKUP($B22,'Ações_Rent'!$B$2:$R$263,3,FALSE))</f>
        <v>27.4679818498899</v>
      </c>
      <c r="F22" s="23">
        <f>IF(VLOOKUP($B22,'Ações_Sharpe'!$B$2:$R$263,3,FALSE)&gt;0,VLOOKUP($B22,'Ações_Sharpe'!$B$2:$R$263,3,FALSE)," ")</f>
        <v>0.929556467764678</v>
      </c>
      <c r="G22" s="23">
        <f>IF(VLOOKUP($B22,'Ações_Rent'!$B$2:$R$263,4,FALSE)="","",VLOOKUP($B22,'Ações_Rent'!$B$2:$R$263,4,FALSE))</f>
        <v>32.0183000143235</v>
      </c>
      <c r="H22" s="23">
        <f>IF(VLOOKUP($B22,'Ações_Sharpe'!$B$2:$R$263,4,FALSE)&gt;0,VLOOKUP($B22,'Ações_Sharpe'!$B$2:$R$263,4,FALSE)," ")</f>
        <v>0.609711862648867</v>
      </c>
      <c r="I22" s="23">
        <f>IF(VLOOKUP($B22,'Ações_Rent'!$B$2:$R$263,5,FALSE)="","",VLOOKUP($B22,'Ações_Rent'!$B$2:$R$263,5,FALSE))</f>
        <v>6.30294732830539</v>
      </c>
      <c r="J22" t="s" s="26">
        <f>IF(VLOOKUP($B22,'Ações_Sharpe'!$B$2:$R$263,5,FALSE)&gt;0,VLOOKUP($B22,'Ações_Sharpe'!$B$2:$R$263,5,FALSE)," ")</f>
        <v>361</v>
      </c>
      <c r="K22" s="23">
        <f>IF(VLOOKUP($B22,'Ações_Rent'!$B$2:$R$263,6,FALSE)="","",VLOOKUP($B22,'Ações_Rent'!$B$2:$R$263,6,FALSE))</f>
        <v>22.5141033170754</v>
      </c>
      <c r="L22" s="23">
        <f>IF(VLOOKUP($B22,'Ações_Sharpe'!$B$2:$R$263,6,FALSE)&gt;0,VLOOKUP($B22,'Ações_Sharpe'!$B$2:$R$263,6,FALSE)," ")</f>
        <v>0.497595827794232</v>
      </c>
      <c r="M22" s="23">
        <f>IF(VLOOKUP($B22,'Ações_Rent'!$B$2:$R$263,7,FALSE)="","",VLOOKUP($B22,'Ações_Rent'!$B$2:$R$263,7,FALSE))</f>
        <v>13.8768849674645</v>
      </c>
      <c r="N22" s="23">
        <f>IF(VLOOKUP($B22,'Ações_Sharpe'!$B$2:$R$263,7,FALSE)&gt;0,VLOOKUP($B22,'Ações_Sharpe'!$B$2:$R$263,7,FALSE)," ")</f>
        <v>0.253926172689379</v>
      </c>
      <c r="O22" s="23">
        <f>IF(VLOOKUP($B22,'Ações_Rent'!$B$2:$R$263,8,FALSE)="","",VLOOKUP($B22,'Ações_Rent'!$B$2:$R$263,8,FALSE))</f>
        <v>19.8019199944734</v>
      </c>
      <c r="P22" s="23">
        <f>IF(VLOOKUP($B22,'Ações_Sharpe'!$B$2:$R$263,8,FALSE)&gt;0,VLOOKUP($B22,'Ações_Sharpe'!$B$2:$R$263,8,FALSE)," ")</f>
        <v>0.441665416143048</v>
      </c>
      <c r="Q22" s="23">
        <f>IF(VLOOKUP($B22,'Ações_Rent'!$B$2:$R$263,9,FALSE)="","",VLOOKUP($B22,'Ações_Rent'!$B$2:$R$263,9,FALSE))</f>
        <v>12.8193697095285</v>
      </c>
      <c r="R22" s="23">
        <f>IF(VLOOKUP($B22,'Ações_Sharpe'!$B$2:$R$263,9,FALSE)&gt;0,VLOOKUP($B22,'Ações_Sharpe'!$B$2:$R$263,9,FALSE)," ")</f>
        <v>0.242686758942522</v>
      </c>
      <c r="S22" s="23">
        <f>IF(VLOOKUP($B22,'Ações_Rent'!$B$2:$R$263,10,FALSE)="","",VLOOKUP($B22,'Ações_Rent'!$B$2:$R$263,10,FALSE))</f>
        <v>20.1873039683061</v>
      </c>
      <c r="T22" s="23">
        <f>IF(VLOOKUP($B22,'Ações_Sharpe'!$B$2:$R$263,10,FALSE)&gt;0,VLOOKUP($B22,'Ações_Sharpe'!$B$2:$R$263,10,FALSE)," ")</f>
        <v>0.483044954995856</v>
      </c>
      <c r="U22" s="23">
        <f>IF(VLOOKUP($B22,'Ações_Rent'!$B$2:$R$263,11,FALSE)="","",VLOOKUP($B22,'Ações_Rent'!$B$2:$R$263,11,FALSE))</f>
        <v>9.504314666652631</v>
      </c>
      <c r="V22" s="23">
        <f>IF(VLOOKUP($B22,'Ações_Sharpe'!$B$2:$R$263,11,FALSE)&gt;0,VLOOKUP($B22,'Ações_Sharpe'!$B$2:$R$263,11,FALSE)," ")</f>
        <v>0.156637945604503</v>
      </c>
      <c r="W22" s="23">
        <f>IF(VLOOKUP($B22,'Ações_Rent'!$B$2:$R$263,12,FALSE)="","",VLOOKUP($B22,'Ações_Rent'!$B$2:$R$263,12,FALSE))</f>
        <v>2.28724651081642</v>
      </c>
      <c r="X22" t="s" s="26">
        <f>IF(VLOOKUP($B22,'Ações_Sharpe'!$B$2:$R$263,12,FALSE)&gt;0,VLOOKUP($B22,'Ações_Sharpe'!$B$2:$R$263,12,FALSE)," ")</f>
        <v>361</v>
      </c>
      <c r="Y22" s="23">
        <f>IF(VLOOKUP($B22,'Ações_Rent'!$B$2:$R$263,13,FALSE)="","",VLOOKUP($B22,'Ações_Rent'!$B$2:$R$263,13,FALSE))</f>
        <v>5.29300143929017</v>
      </c>
      <c r="Z22" s="23">
        <f>IF(VLOOKUP($B22,'Ações_Sharpe'!$B$2:$R$263,13,FALSE)&gt;0,VLOOKUP($B22,'Ações_Sharpe'!$B$2:$R$263,13,FALSE)," ")</f>
        <v>0.0184992578068546</v>
      </c>
      <c r="AA22" s="23">
        <f>IF(VLOOKUP($B22,'Ações_Rent'!$B$2:$R$263,14,FALSE)="","",VLOOKUP($B22,'Ações_Rent'!$B$2:$R$263,14,FALSE))</f>
        <v>-4.48685613485821</v>
      </c>
      <c r="AB22" t="s" s="26">
        <f>IF(VLOOKUP($B22,'Ações_Sharpe'!$B$2:$R$263,14,FALSE)&gt;0,VLOOKUP($B22,'Ações_Sharpe'!$B$2:$R$263,14,FALSE)," ")</f>
        <v>361</v>
      </c>
      <c r="AC22" s="23">
        <f>IF(VLOOKUP($B22,'Ações_Rent'!$B$2:$R$263,15,FALSE)="","",VLOOKUP($B22,'Ações_Rent'!$B$2:$R$263,15,FALSE))</f>
        <v>-1.17268932978465</v>
      </c>
      <c r="AD22" t="s" s="26">
        <f>IF(VLOOKUP($B22,'Ações_Sharpe'!$B$2:$R$263,15,FALSE)&gt;0,VLOOKUP($B22,'Ações_Sharpe'!$B$2:$R$263,15,FALSE)," ")</f>
        <v>361</v>
      </c>
      <c r="AE22" s="23">
        <f>IF(VLOOKUP($B22,'Ações_Rent'!$B$2:$R$263,16,FALSE)="","",VLOOKUP($B22,'Ações_Rent'!$B$2:$R$263,16,FALSE))</f>
        <v>-7.83645285148238</v>
      </c>
      <c r="AF22" t="s" s="26">
        <f>IF(VLOOKUP($B22,'Ações_Sharpe'!$B$2:$R$263,16,FALSE)&gt;0,VLOOKUP($B22,'Ações_Sharpe'!$B$2:$R$263,16,FALSE)," ")</f>
        <v>361</v>
      </c>
      <c r="AG22" s="23">
        <f>IF(VLOOKUP($B22,'Ações_Rent'!$B$2:$R$263,17,FALSE)="","",VLOOKUP($B22,'Ações_Rent'!$B$2:$R$263,17,FALSE))</f>
        <v>5.82756154850979</v>
      </c>
      <c r="AH22" t="s" s="26">
        <f>IF(VLOOKUP($B22,'Ações_Sharpe'!$B$2:$R$263,17,FALSE)&gt;0,VLOOKUP($B22,'Ações_Sharpe'!$B$2:$R$263,17,FALSE)," ")</f>
        <v>361</v>
      </c>
    </row>
    <row r="23" ht="15" customHeight="1">
      <c r="A23" t="s" s="10">
        <v>1263</v>
      </c>
      <c r="B23" t="s" s="10">
        <v>1264</v>
      </c>
      <c r="C23" s="23">
        <f>IF(VLOOKUP($B23,'Ações_Rent'!$B$2:$R$263,2,FALSE)="","",VLOOKUP($B23,'Ações_Rent'!$B$2:$R$263,2,FALSE))</f>
        <v>32.8988188112766</v>
      </c>
      <c r="D23" s="23">
        <f>IF(VLOOKUP($B23,'Ações_Sharpe'!$B$2:$R$263,2,FALSE)&gt;0,VLOOKUP($B23,'Ações_Sharpe'!$B$2:$R$263,2,FALSE)," ")</f>
        <v>1.29976358385844</v>
      </c>
      <c r="E23" s="23">
        <f>IF(VLOOKUP($B23,'Ações_Rent'!$B$2:$R$263,3,FALSE)="","",VLOOKUP($B23,'Ações_Rent'!$B$2:$R$263,3,FALSE))</f>
        <v>31.4868492823016</v>
      </c>
      <c r="F23" s="23">
        <f>IF(VLOOKUP($B23,'Ações_Sharpe'!$B$2:$R$263,3,FALSE)&gt;0,VLOOKUP($B23,'Ações_Sharpe'!$B$2:$R$263,3,FALSE)," ")</f>
        <v>1.37737296974408</v>
      </c>
      <c r="G23" s="23">
        <f>IF(VLOOKUP($B23,'Ações_Rent'!$B$2:$R$263,4,FALSE)="","",VLOOKUP($B23,'Ações_Rent'!$B$2:$R$263,4,FALSE))</f>
        <v>38.1980652180511</v>
      </c>
      <c r="H23" s="23">
        <f>IF(VLOOKUP($B23,'Ações_Sharpe'!$B$2:$R$263,4,FALSE)&gt;0,VLOOKUP($B23,'Ações_Sharpe'!$B$2:$R$263,4,FALSE)," ")</f>
        <v>0.880624136549922</v>
      </c>
      <c r="I23" s="23">
        <f>IF(VLOOKUP($B23,'Ações_Rent'!$B$2:$R$263,5,FALSE)="","",VLOOKUP($B23,'Ações_Rent'!$B$2:$R$263,5,FALSE))</f>
        <v>14.6371942963344</v>
      </c>
      <c r="J23" s="23">
        <f>IF(VLOOKUP($B23,'Ações_Sharpe'!$B$2:$R$263,5,FALSE)&gt;0,VLOOKUP($B23,'Ações_Sharpe'!$B$2:$R$263,5,FALSE)," ")</f>
        <v>0.299119983079831</v>
      </c>
      <c r="K23" s="23">
        <f>IF(VLOOKUP($B23,'Ações_Rent'!$B$2:$R$263,6,FALSE)="","",VLOOKUP($B23,'Ações_Rent'!$B$2:$R$263,6,FALSE))</f>
        <v>23.7675044532842</v>
      </c>
      <c r="L23" s="23">
        <f>IF(VLOOKUP($B23,'Ações_Sharpe'!$B$2:$R$263,6,FALSE)&gt;0,VLOOKUP($B23,'Ações_Sharpe'!$B$2:$R$263,6,FALSE)," ")</f>
        <v>0.638644233520395</v>
      </c>
      <c r="M23" s="23">
        <f>IF(VLOOKUP($B23,'Ações_Rent'!$B$2:$R$263,7,FALSE)="","",VLOOKUP($B23,'Ações_Rent'!$B$2:$R$263,7,FALSE))</f>
        <v>16.2913881813227</v>
      </c>
      <c r="N23" s="23">
        <f>IF(VLOOKUP($B23,'Ações_Sharpe'!$B$2:$R$263,7,FALSE)&gt;0,VLOOKUP($B23,'Ações_Sharpe'!$B$2:$R$263,7,FALSE)," ")</f>
        <v>0.390502001467023</v>
      </c>
      <c r="O23" s="23">
        <f>IF(VLOOKUP($B23,'Ações_Rent'!$B$2:$R$263,8,FALSE)="","",VLOOKUP($B23,'Ações_Rent'!$B$2:$R$263,8,FALSE))</f>
        <v>26.1602673245592</v>
      </c>
      <c r="P23" s="23">
        <f>IF(VLOOKUP($B23,'Ações_Sharpe'!$B$2:$R$263,8,FALSE)&gt;0,VLOOKUP($B23,'Ações_Sharpe'!$B$2:$R$263,8,FALSE)," ")</f>
        <v>0.750282439669261</v>
      </c>
      <c r="Q23" s="23">
        <f>IF(VLOOKUP($B23,'Ações_Rent'!$B$2:$R$263,9,FALSE)="","",VLOOKUP($B23,'Ações_Rent'!$B$2:$R$263,9,FALSE))</f>
        <v>20.1204845148907</v>
      </c>
      <c r="R23" s="23">
        <f>IF(VLOOKUP($B23,'Ações_Sharpe'!$B$2:$R$263,9,FALSE)&gt;0,VLOOKUP($B23,'Ações_Sharpe'!$B$2:$R$263,9,FALSE)," ")</f>
        <v>0.5459408459684471</v>
      </c>
      <c r="S23" s="23">
        <f>IF(VLOOKUP($B23,'Ações_Rent'!$B$2:$R$263,10,FALSE)="","",VLOOKUP($B23,'Ações_Rent'!$B$2:$R$263,10,FALSE))</f>
        <v>27.8985558726448</v>
      </c>
      <c r="T23" s="23">
        <f>IF(VLOOKUP($B23,'Ações_Sharpe'!$B$2:$R$263,10,FALSE)&gt;0,VLOOKUP($B23,'Ações_Sharpe'!$B$2:$R$263,10,FALSE)," ")</f>
        <v>0.845771448625887</v>
      </c>
      <c r="U23" s="23">
        <f>IF(VLOOKUP($B23,'Ações_Rent'!$B$2:$R$263,11,FALSE)="","",VLOOKUP($B23,'Ações_Rent'!$B$2:$R$263,11,FALSE))</f>
        <v>24.3563784790303</v>
      </c>
      <c r="V23" s="23">
        <f>IF(VLOOKUP($B23,'Ações_Sharpe'!$B$2:$R$263,11,FALSE)&gt;0,VLOOKUP($B23,'Ações_Sharpe'!$B$2:$R$263,11,FALSE)," ")</f>
        <v>0.71259454404057</v>
      </c>
      <c r="W23" s="23">
        <f>IF(VLOOKUP($B23,'Ações_Rent'!$B$2:$R$263,12,FALSE)="","",VLOOKUP($B23,'Ações_Rent'!$B$2:$R$263,12,FALSE))</f>
        <v>13.901013426118</v>
      </c>
      <c r="X23" s="23">
        <f>IF(VLOOKUP($B23,'Ações_Sharpe'!$B$2:$R$263,12,FALSE)&gt;0,VLOOKUP($B23,'Ações_Sharpe'!$B$2:$R$263,12,FALSE)," ")</f>
        <v>0.333903722552009</v>
      </c>
      <c r="Y23" s="23">
        <f>IF(VLOOKUP($B23,'Ações_Rent'!$B$2:$R$263,13,FALSE)="","",VLOOKUP($B23,'Ações_Rent'!$B$2:$R$263,13,FALSE))</f>
        <v>12.1157137944713</v>
      </c>
      <c r="Z23" s="23">
        <f>IF(VLOOKUP($B23,'Ações_Sharpe'!$B$2:$R$263,13,FALSE)&gt;0,VLOOKUP($B23,'Ações_Sharpe'!$B$2:$R$263,13,FALSE)," ")</f>
        <v>0.263888826362206</v>
      </c>
      <c r="AA23" s="23">
        <f>IF(VLOOKUP($B23,'Ações_Rent'!$B$2:$R$263,14,FALSE)="","",VLOOKUP($B23,'Ações_Rent'!$B$2:$R$263,14,FALSE))</f>
        <v>2.35736876357531</v>
      </c>
      <c r="AB23" t="s" s="26">
        <f>IF(VLOOKUP($B23,'Ações_Sharpe'!$B$2:$R$263,14,FALSE)&gt;0,VLOOKUP($B23,'Ações_Sharpe'!$B$2:$R$263,14,FALSE)," ")</f>
        <v>361</v>
      </c>
      <c r="AC23" s="23">
        <f>IF(VLOOKUP($B23,'Ações_Rent'!$B$2:$R$263,15,FALSE)="","",VLOOKUP($B23,'Ações_Rent'!$B$2:$R$263,15,FALSE))</f>
        <v>3.12563364295291</v>
      </c>
      <c r="AD23" t="s" s="26">
        <f>IF(VLOOKUP($B23,'Ações_Sharpe'!$B$2:$R$263,15,FALSE)&gt;0,VLOOKUP($B23,'Ações_Sharpe'!$B$2:$R$263,15,FALSE)," ")</f>
        <v>361</v>
      </c>
      <c r="AE23" s="23">
        <f>IF(VLOOKUP($B23,'Ações_Rent'!$B$2:$R$263,16,FALSE)="","",VLOOKUP($B23,'Ações_Rent'!$B$2:$R$263,16,FALSE))</f>
        <v>-6.83684283941989</v>
      </c>
      <c r="AF23" t="s" s="26">
        <f>IF(VLOOKUP($B23,'Ações_Sharpe'!$B$2:$R$263,16,FALSE)&gt;0,VLOOKUP($B23,'Ações_Sharpe'!$B$2:$R$263,16,FALSE)," ")</f>
        <v>361</v>
      </c>
      <c r="AG23" s="23">
        <f>IF(VLOOKUP($B23,'Ações_Rent'!$B$2:$R$263,17,FALSE)="","",VLOOKUP($B23,'Ações_Rent'!$B$2:$R$263,17,FALSE))</f>
        <v>5.28505886906778</v>
      </c>
      <c r="AH23" t="s" s="26">
        <f>IF(VLOOKUP($B23,'Ações_Sharpe'!$B$2:$R$263,17,FALSE)&gt;0,VLOOKUP($B23,'Ações_Sharpe'!$B$2:$R$263,17,FALSE)," ")</f>
        <v>361</v>
      </c>
    </row>
    <row r="24" ht="15" customHeight="1">
      <c r="A24" t="s" s="10">
        <v>1265</v>
      </c>
      <c r="B24" t="s" s="10">
        <v>1266</v>
      </c>
      <c r="C24" s="23">
        <f>IF(VLOOKUP($B24,'Ações_Rent'!$B$2:$R$263,2,FALSE)="","",VLOOKUP($B24,'Ações_Rent'!$B$2:$R$263,2,FALSE))</f>
        <v>32.8159598043932</v>
      </c>
      <c r="D24" s="23">
        <f>IF(VLOOKUP($B24,'Ações_Sharpe'!$B$2:$R$263,2,FALSE)&gt;0,VLOOKUP($B24,'Ações_Sharpe'!$B$2:$R$263,2,FALSE)," ")</f>
        <v>1.14386306508062</v>
      </c>
      <c r="E24" s="23">
        <f>IF(VLOOKUP($B24,'Ações_Rent'!$B$2:$R$263,3,FALSE)="","",VLOOKUP($B24,'Ações_Rent'!$B$2:$R$263,3,FALSE))</f>
        <v>34.2974072771957</v>
      </c>
      <c r="F24" s="23">
        <f>IF(VLOOKUP($B24,'Ações_Sharpe'!$B$2:$R$263,3,FALSE)&gt;0,VLOOKUP($B24,'Ações_Sharpe'!$B$2:$R$263,3,FALSE)," ")</f>
        <v>1.35989537255933</v>
      </c>
      <c r="G24" s="23">
        <f>IF(VLOOKUP($B24,'Ações_Rent'!$B$2:$R$263,4,FALSE)="","",VLOOKUP($B24,'Ações_Rent'!$B$2:$R$263,4,FALSE))</f>
        <v>40.9152049421898</v>
      </c>
      <c r="H24" s="23">
        <f>IF(VLOOKUP($B24,'Ações_Sharpe'!$B$2:$R$263,4,FALSE)&gt;0,VLOOKUP($B24,'Ações_Sharpe'!$B$2:$R$263,4,FALSE)," ")</f>
        <v>0.632820849941888</v>
      </c>
      <c r="I24" s="23">
        <f>IF(VLOOKUP($B24,'Ações_Rent'!$B$2:$R$263,5,FALSE)="","",VLOOKUP($B24,'Ações_Rent'!$B$2:$R$263,5,FALSE))</f>
        <v>11.1841463919773</v>
      </c>
      <c r="J24" s="23">
        <f>IF(VLOOKUP($B24,'Ações_Sharpe'!$B$2:$R$263,5,FALSE)&gt;0,VLOOKUP($B24,'Ações_Sharpe'!$B$2:$R$263,5,FALSE)," ")</f>
        <v>0.149992744946638</v>
      </c>
      <c r="K24" s="23">
        <f>IF(VLOOKUP($B24,'Ações_Rent'!$B$2:$R$263,6,FALSE)="","",VLOOKUP($B24,'Ações_Rent'!$B$2:$R$263,6,FALSE))</f>
        <v>20.4697981869404</v>
      </c>
      <c r="L24" s="23">
        <f>IF(VLOOKUP($B24,'Ações_Sharpe'!$B$2:$R$263,6,FALSE)&gt;0,VLOOKUP($B24,'Ações_Sharpe'!$B$2:$R$263,6,FALSE)," ")</f>
        <v>0.467878233910222</v>
      </c>
      <c r="M24" s="23">
        <f>IF(VLOOKUP($B24,'Ações_Rent'!$B$2:$R$263,7,FALSE)="","",VLOOKUP($B24,'Ações_Rent'!$B$2:$R$263,7,FALSE))</f>
        <v>11.0144939889228</v>
      </c>
      <c r="N24" s="23">
        <f>IF(VLOOKUP($B24,'Ações_Sharpe'!$B$2:$R$263,7,FALSE)&gt;0,VLOOKUP($B24,'Ações_Sharpe'!$B$2:$R$263,7,FALSE)," ")</f>
        <v>0.176833166219491</v>
      </c>
      <c r="O24" s="23">
        <f>IF(VLOOKUP($B24,'Ações_Rent'!$B$2:$R$263,8,FALSE)="","",VLOOKUP($B24,'Ações_Rent'!$B$2:$R$263,8,FALSE))</f>
        <v>20.2531030314498</v>
      </c>
      <c r="P24" s="23">
        <f>IF(VLOOKUP($B24,'Ações_Sharpe'!$B$2:$R$263,8,FALSE)&gt;0,VLOOKUP($B24,'Ações_Sharpe'!$B$2:$R$263,8,FALSE)," ")</f>
        <v>0.469977099278404</v>
      </c>
      <c r="Q24" s="23">
        <f>IF(VLOOKUP($B24,'Ações_Rent'!$B$2:$R$263,9,FALSE)="","",VLOOKUP($B24,'Ações_Rent'!$B$2:$R$263,9,FALSE))</f>
        <v>13.3881519451644</v>
      </c>
      <c r="R24" s="23">
        <f>IF(VLOOKUP($B24,'Ações_Sharpe'!$B$2:$R$263,9,FALSE)&gt;0,VLOOKUP($B24,'Ações_Sharpe'!$B$2:$R$263,9,FALSE)," ")</f>
        <v>0.269199894412076</v>
      </c>
      <c r="S24" s="23">
        <f>IF(VLOOKUP($B24,'Ações_Rent'!$B$2:$R$263,10,FALSE)="","",VLOOKUP($B24,'Ações_Rent'!$B$2:$R$263,10,FALSE))</f>
        <v>25.4568085811513</v>
      </c>
      <c r="T24" s="23">
        <f>IF(VLOOKUP($B24,'Ações_Sharpe'!$B$2:$R$263,10,FALSE)&gt;0,VLOOKUP($B24,'Ações_Sharpe'!$B$2:$R$263,10,FALSE)," ")</f>
        <v>0.663029449076762</v>
      </c>
      <c r="U24" s="23">
        <f>IF(VLOOKUP($B24,'Ações_Rent'!$B$2:$R$263,11,FALSE)="","",VLOOKUP($B24,'Ações_Rent'!$B$2:$R$263,11,FALSE))</f>
        <v>16.2774858876814</v>
      </c>
      <c r="V24" s="23">
        <f>IF(VLOOKUP($B24,'Ações_Sharpe'!$B$2:$R$263,11,FALSE)&gt;0,VLOOKUP($B24,'Ações_Sharpe'!$B$2:$R$263,11,FALSE)," ")</f>
        <v>0.364134547060222</v>
      </c>
      <c r="W24" s="23">
        <f>IF(VLOOKUP($B24,'Ações_Rent'!$B$2:$R$263,12,FALSE)="","",VLOOKUP($B24,'Ações_Rent'!$B$2:$R$263,12,FALSE))</f>
        <v>-1.50559007022232</v>
      </c>
      <c r="X24" t="s" s="26">
        <f>IF(VLOOKUP($B24,'Ações_Sharpe'!$B$2:$R$263,12,FALSE)&gt;0,VLOOKUP($B24,'Ações_Sharpe'!$B$2:$R$263,12,FALSE)," ")</f>
        <v>361</v>
      </c>
      <c r="Y24" s="23">
        <f>IF(VLOOKUP($B24,'Ações_Rent'!$B$2:$R$263,13,FALSE)="","",VLOOKUP($B24,'Ações_Rent'!$B$2:$R$263,13,FALSE))</f>
        <v>-1.42038441606215</v>
      </c>
      <c r="Z24" t="s" s="26">
        <f>IF(VLOOKUP($B24,'Ações_Sharpe'!$B$2:$R$263,13,FALSE)&gt;0,VLOOKUP($B24,'Ações_Sharpe'!$B$2:$R$263,13,FALSE)," ")</f>
        <v>361</v>
      </c>
      <c r="AA24" s="23">
        <f>IF(VLOOKUP($B24,'Ações_Rent'!$B$2:$R$263,14,FALSE)="","",VLOOKUP($B24,'Ações_Rent'!$B$2:$R$263,14,FALSE))</f>
        <v>-16.0013968686023</v>
      </c>
      <c r="AB24" t="s" s="26">
        <f>IF(VLOOKUP($B24,'Ações_Sharpe'!$B$2:$R$263,14,FALSE)&gt;0,VLOOKUP($B24,'Ações_Sharpe'!$B$2:$R$263,14,FALSE)," ")</f>
        <v>361</v>
      </c>
      <c r="AC24" s="23">
        <f>IF(VLOOKUP($B24,'Ações_Rent'!$B$2:$R$263,15,FALSE)="","",VLOOKUP($B24,'Ações_Rent'!$B$2:$R$263,15,FALSE))</f>
        <v>-15.4558532588353</v>
      </c>
      <c r="AD24" t="s" s="26">
        <f>IF(VLOOKUP($B24,'Ações_Sharpe'!$B$2:$R$263,15,FALSE)&gt;0,VLOOKUP($B24,'Ações_Sharpe'!$B$2:$R$263,15,FALSE)," ")</f>
        <v>361</v>
      </c>
      <c r="AE24" s="23">
        <f>IF(VLOOKUP($B24,'Ações_Rent'!$B$2:$R$263,16,FALSE)="","",VLOOKUP($B24,'Ações_Rent'!$B$2:$R$263,16,FALSE))</f>
        <v>-23.4652647017652</v>
      </c>
      <c r="AF24" t="s" s="26">
        <f>IF(VLOOKUP($B24,'Ações_Sharpe'!$B$2:$R$263,16,FALSE)&gt;0,VLOOKUP($B24,'Ações_Sharpe'!$B$2:$R$263,16,FALSE)," ")</f>
        <v>361</v>
      </c>
      <c r="AG24" s="23">
        <f>IF(VLOOKUP($B24,'Ações_Rent'!$B$2:$R$263,17,FALSE)="","",VLOOKUP($B24,'Ações_Rent'!$B$2:$R$263,17,FALSE))</f>
        <v>-5.4942512671068</v>
      </c>
      <c r="AH24" t="s" s="26">
        <f>IF(VLOOKUP($B24,'Ações_Sharpe'!$B$2:$R$263,17,FALSE)&gt;0,VLOOKUP($B24,'Ações_Sharpe'!$B$2:$R$263,17,FALSE)," ")</f>
        <v>361</v>
      </c>
    </row>
    <row r="25" ht="15" customHeight="1">
      <c r="A25" t="s" s="10">
        <v>1267</v>
      </c>
      <c r="B25" t="s" s="10">
        <v>1268</v>
      </c>
      <c r="C25" s="23">
        <f>IF(VLOOKUP($B25,'Ações_Rent'!$B$2:$R$263,2,FALSE)="","",VLOOKUP($B25,'Ações_Rent'!$B$2:$R$263,2,FALSE))</f>
        <v>32.4131401521809</v>
      </c>
      <c r="D25" s="23">
        <f>IF(VLOOKUP($B25,'Ações_Sharpe'!$B$2:$R$263,2,FALSE)&gt;0,VLOOKUP($B25,'Ações_Sharpe'!$B$2:$R$263,2,FALSE)," ")</f>
        <v>1.06762878117021</v>
      </c>
      <c r="E25" s="23">
        <f>IF(VLOOKUP($B25,'Ações_Rent'!$B$2:$R$263,3,FALSE)="","",VLOOKUP($B25,'Ações_Rent'!$B$2:$R$263,3,FALSE))</f>
        <v>26.8004353898897</v>
      </c>
      <c r="F25" s="23">
        <f>IF(VLOOKUP($B25,'Ações_Sharpe'!$B$2:$R$263,3,FALSE)&gt;0,VLOOKUP($B25,'Ações_Sharpe'!$B$2:$R$263,3,FALSE)," ")</f>
        <v>0.891404285893459</v>
      </c>
      <c r="G25" s="23">
        <f>IF(VLOOKUP($B25,'Ações_Rent'!$B$2:$R$263,4,FALSE)="","",VLOOKUP($B25,'Ações_Rent'!$B$2:$R$263,4,FALSE))</f>
        <v>27.0389618466013</v>
      </c>
      <c r="H25" s="23">
        <f>IF(VLOOKUP($B25,'Ações_Sharpe'!$B$2:$R$263,4,FALSE)&gt;0,VLOOKUP($B25,'Ações_Sharpe'!$B$2:$R$263,4,FALSE)," ")</f>
        <v>0.543391275891115</v>
      </c>
      <c r="I25" s="23">
        <f>IF(VLOOKUP($B25,'Ações_Rent'!$B$2:$R$263,5,FALSE)="","",VLOOKUP($B25,'Ações_Rent'!$B$2:$R$263,5,FALSE))</f>
        <v>2.85596501978294</v>
      </c>
      <c r="J25" t="s" s="26">
        <f>IF(VLOOKUP($B25,'Ações_Sharpe'!$B$2:$R$263,5,FALSE)&gt;0,VLOOKUP($B25,'Ações_Sharpe'!$B$2:$R$263,5,FALSE)," ")</f>
        <v>361</v>
      </c>
      <c r="K25" s="23">
        <f>IF(VLOOKUP($B25,'Ações_Rent'!$B$2:$R$263,6,FALSE)="","",VLOOKUP($B25,'Ações_Rent'!$B$2:$R$263,6,FALSE))</f>
        <v>17.9593722749703</v>
      </c>
      <c r="L25" s="23">
        <f>IF(VLOOKUP($B25,'Ações_Sharpe'!$B$2:$R$263,6,FALSE)&gt;0,VLOOKUP($B25,'Ações_Sharpe'!$B$2:$R$263,6,FALSE)," ")</f>
        <v>0.363130983420123</v>
      </c>
      <c r="M25" s="23">
        <f>IF(VLOOKUP($B25,'Ações_Rent'!$B$2:$R$263,7,FALSE)="","",VLOOKUP($B25,'Ações_Rent'!$B$2:$R$263,7,FALSE))</f>
        <v>9.872942411201709</v>
      </c>
      <c r="N25" s="23">
        <f>IF(VLOOKUP($B25,'Ações_Sharpe'!$B$2:$R$263,7,FALSE)&gt;0,VLOOKUP($B25,'Ações_Sharpe'!$B$2:$R$263,7,FALSE)," ")</f>
        <v>0.1341905574901</v>
      </c>
      <c r="O25" s="23">
        <f>IF(VLOOKUP($B25,'Ações_Rent'!$B$2:$R$263,8,FALSE)="","",VLOOKUP($B25,'Ações_Rent'!$B$2:$R$263,8,FALSE))</f>
        <v>18.2137691751222</v>
      </c>
      <c r="P25" s="23">
        <f>IF(VLOOKUP($B25,'Ações_Sharpe'!$B$2:$R$263,8,FALSE)&gt;0,VLOOKUP($B25,'Ações_Sharpe'!$B$2:$R$263,8,FALSE)," ")</f>
        <v>0.396291444388999</v>
      </c>
      <c r="Q25" s="23">
        <f>IF(VLOOKUP($B25,'Ações_Rent'!$B$2:$R$263,9,FALSE)="","",VLOOKUP($B25,'Ações_Rent'!$B$2:$R$263,9,FALSE))</f>
        <v>13.786168863804</v>
      </c>
      <c r="R25" s="23">
        <f>IF(VLOOKUP($B25,'Ações_Sharpe'!$B$2:$R$263,9,FALSE)&gt;0,VLOOKUP($B25,'Ações_Sharpe'!$B$2:$R$263,9,FALSE)," ")</f>
        <v>0.276640962539635</v>
      </c>
      <c r="S25" s="23">
        <f>IF(VLOOKUP($B25,'Ações_Rent'!$B$2:$R$263,10,FALSE)="","",VLOOKUP($B25,'Ações_Rent'!$B$2:$R$263,10,FALSE))</f>
        <v>27.8011461984032</v>
      </c>
      <c r="T25" s="23">
        <f>IF(VLOOKUP($B25,'Ações_Sharpe'!$B$2:$R$263,10,FALSE)&gt;0,VLOOKUP($B25,'Ações_Sharpe'!$B$2:$R$263,10,FALSE)," ")</f>
        <v>0.733872445711463</v>
      </c>
      <c r="U25" s="23">
        <f>IF(VLOOKUP($B25,'Ações_Rent'!$B$2:$R$263,11,FALSE)="","",VLOOKUP($B25,'Ações_Rent'!$B$2:$R$263,11,FALSE))</f>
        <v>18.3485500737094</v>
      </c>
      <c r="V25" s="23">
        <f>IF(VLOOKUP($B25,'Ações_Sharpe'!$B$2:$R$263,11,FALSE)&gt;0,VLOOKUP($B25,'Ações_Sharpe'!$B$2:$R$263,11,FALSE)," ")</f>
        <v>0.430957839715607</v>
      </c>
      <c r="W25" s="23">
        <f>IF(VLOOKUP($B25,'Ações_Rent'!$B$2:$R$263,12,FALSE)="","",VLOOKUP($B25,'Ações_Rent'!$B$2:$R$263,12,FALSE))</f>
        <v>7.08019245503293</v>
      </c>
      <c r="X25" s="23">
        <f>IF(VLOOKUP($B25,'Ações_Sharpe'!$B$2:$R$263,12,FALSE)&gt;0,VLOOKUP($B25,'Ações_Sharpe'!$B$2:$R$263,12,FALSE)," ")</f>
        <v>0.0833339675762917</v>
      </c>
      <c r="Y25" s="23">
        <f>IF(VLOOKUP($B25,'Ações_Rent'!$B$2:$R$263,13,FALSE)="","",VLOOKUP($B25,'Ações_Rent'!$B$2:$R$263,13,FALSE))</f>
        <v>5.94221028770372</v>
      </c>
      <c r="Z25" s="23">
        <f>IF(VLOOKUP($B25,'Ações_Sharpe'!$B$2:$R$263,13,FALSE)&gt;0,VLOOKUP($B25,'Ações_Sharpe'!$B$2:$R$263,13,FALSE)," ")</f>
        <v>0.0397041906304027</v>
      </c>
      <c r="AA25" s="23">
        <f>IF(VLOOKUP($B25,'Ações_Rent'!$B$2:$R$263,14,FALSE)="","",VLOOKUP($B25,'Ações_Rent'!$B$2:$R$263,14,FALSE))</f>
        <v>-4.42012805532859</v>
      </c>
      <c r="AB25" t="s" s="26">
        <f>IF(VLOOKUP($B25,'Ações_Sharpe'!$B$2:$R$263,14,FALSE)&gt;0,VLOOKUP($B25,'Ações_Sharpe'!$B$2:$R$263,14,FALSE)," ")</f>
        <v>361</v>
      </c>
      <c r="AC25" s="23">
        <f>IF(VLOOKUP($B25,'Ações_Rent'!$B$2:$R$263,15,FALSE)="","",VLOOKUP($B25,'Ações_Rent'!$B$2:$R$263,15,FALSE))</f>
        <v>-2.40024474794844</v>
      </c>
      <c r="AD25" t="s" s="26">
        <f>IF(VLOOKUP($B25,'Ações_Sharpe'!$B$2:$R$263,15,FALSE)&gt;0,VLOOKUP($B25,'Ações_Sharpe'!$B$2:$R$263,15,FALSE)," ")</f>
        <v>361</v>
      </c>
      <c r="AE25" s="23">
        <f>IF(VLOOKUP($B25,'Ações_Rent'!$B$2:$R$263,16,FALSE)="","",VLOOKUP($B25,'Ações_Rent'!$B$2:$R$263,16,FALSE))</f>
        <v>-8.2343018374654</v>
      </c>
      <c r="AF25" t="s" s="26">
        <f>IF(VLOOKUP($B25,'Ações_Sharpe'!$B$2:$R$263,16,FALSE)&gt;0,VLOOKUP($B25,'Ações_Sharpe'!$B$2:$R$263,16,FALSE)," ")</f>
        <v>361</v>
      </c>
      <c r="AG25" s="23">
        <f>IF(VLOOKUP($B25,'Ações_Rent'!$B$2:$R$263,17,FALSE)="","",VLOOKUP($B25,'Ações_Rent'!$B$2:$R$263,17,FALSE))</f>
        <v>6.72508777114298</v>
      </c>
      <c r="AH25" t="s" s="26">
        <f>IF(VLOOKUP($B25,'Ações_Sharpe'!$B$2:$R$263,17,FALSE)&gt;0,VLOOKUP($B25,'Ações_Sharpe'!$B$2:$R$263,17,FALSE)," ")</f>
        <v>361</v>
      </c>
    </row>
    <row r="26" ht="15" customHeight="1">
      <c r="A26" t="s" s="10">
        <v>1269</v>
      </c>
      <c r="B26" t="s" s="10">
        <v>1270</v>
      </c>
      <c r="C26" s="23">
        <f>IF(VLOOKUP($B26,'Ações_Rent'!$B$2:$R$263,2,FALSE)="","",VLOOKUP($B26,'Ações_Rent'!$B$2:$R$263,2,FALSE))</f>
        <v>32.2228226104619</v>
      </c>
      <c r="D26" s="23">
        <f>IF(VLOOKUP($B26,'Ações_Sharpe'!$B$2:$R$263,2,FALSE)&gt;0,VLOOKUP($B26,'Ações_Sharpe'!$B$2:$R$263,2,FALSE)," ")</f>
        <v>1.20219056477568</v>
      </c>
      <c r="E26" s="23">
        <f>IF(VLOOKUP($B26,'Ações_Rent'!$B$2:$R$263,3,FALSE)="","",VLOOKUP($B26,'Ações_Rent'!$B$2:$R$263,3,FALSE))</f>
        <v>29.0833022150012</v>
      </c>
      <c r="F26" s="23">
        <f>IF(VLOOKUP($B26,'Ações_Sharpe'!$B$2:$R$263,3,FALSE)&gt;0,VLOOKUP($B26,'Ações_Sharpe'!$B$2:$R$263,3,FALSE)," ")</f>
        <v>1.17993671572107</v>
      </c>
      <c r="G26" s="23">
        <f>IF(VLOOKUP($B26,'Ações_Rent'!$B$2:$R$263,4,FALSE)="","",VLOOKUP($B26,'Ações_Rent'!$B$2:$R$263,4,FALSE))</f>
        <v>36.5047619321644</v>
      </c>
      <c r="H26" s="23">
        <f>IF(VLOOKUP($B26,'Ações_Sharpe'!$B$2:$R$263,4,FALSE)&gt;0,VLOOKUP($B26,'Ações_Sharpe'!$B$2:$R$263,4,FALSE)," ")</f>
        <v>0.716340985114036</v>
      </c>
      <c r="I26" s="23">
        <f>IF(VLOOKUP($B26,'Ações_Rent'!$B$2:$R$263,5,FALSE)="","",VLOOKUP($B26,'Ações_Rent'!$B$2:$R$263,5,FALSE))</f>
        <v>12.3066622474677</v>
      </c>
      <c r="J26" s="23">
        <f>IF(VLOOKUP($B26,'Ações_Sharpe'!$B$2:$R$263,5,FALSE)&gt;0,VLOOKUP($B26,'Ações_Sharpe'!$B$2:$R$263,5,FALSE)," ")</f>
        <v>0.206118437165522</v>
      </c>
      <c r="K26" s="23">
        <f>IF(VLOOKUP($B26,'Ações_Rent'!$B$2:$R$263,6,FALSE)="","",VLOOKUP($B26,'Ações_Rent'!$B$2:$R$263,6,FALSE))</f>
        <v>21.5909356888023</v>
      </c>
      <c r="L26" s="23">
        <f>IF(VLOOKUP($B26,'Ações_Sharpe'!$B$2:$R$263,6,FALSE)&gt;0,VLOOKUP($B26,'Ações_Sharpe'!$B$2:$R$263,6,FALSE)," ")</f>
        <v>0.555861885515829</v>
      </c>
      <c r="M26" s="23">
        <f>IF(VLOOKUP($B26,'Ações_Rent'!$B$2:$R$263,7,FALSE)="","",VLOOKUP($B26,'Ações_Rent'!$B$2:$R$263,7,FALSE))</f>
        <v>13.1550829751435</v>
      </c>
      <c r="N26" s="23">
        <f>IF(VLOOKUP($B26,'Ações_Sharpe'!$B$2:$R$263,7,FALSE)&gt;0,VLOOKUP($B26,'Ações_Sharpe'!$B$2:$R$263,7,FALSE)," ")</f>
        <v>0.27033227772152</v>
      </c>
      <c r="O26" s="23">
        <f>IF(VLOOKUP($B26,'Ações_Rent'!$B$2:$R$263,8,FALSE)="","",VLOOKUP($B26,'Ações_Rent'!$B$2:$R$263,8,FALSE))</f>
        <v>20.724765289985</v>
      </c>
      <c r="P26" s="23">
        <f>IF(VLOOKUP($B26,'Ações_Sharpe'!$B$2:$R$263,8,FALSE)&gt;0,VLOOKUP($B26,'Ações_Sharpe'!$B$2:$R$263,8,FALSE)," ")</f>
        <v>0.516586532350922</v>
      </c>
      <c r="Q26" s="23">
        <f>IF(VLOOKUP($B26,'Ações_Rent'!$B$2:$R$263,9,FALSE)="","",VLOOKUP($B26,'Ações_Rent'!$B$2:$R$263,9,FALSE))</f>
        <v>17.4693321837812</v>
      </c>
      <c r="R26" s="23">
        <f>IF(VLOOKUP($B26,'Ações_Sharpe'!$B$2:$R$263,9,FALSE)&gt;0,VLOOKUP($B26,'Ações_Sharpe'!$B$2:$R$263,9,FALSE)," ")</f>
        <v>0.411649560319311</v>
      </c>
      <c r="S26" s="23">
        <f>IF(VLOOKUP($B26,'Ações_Rent'!$B$2:$R$263,10,FALSE)="","",VLOOKUP($B26,'Ações_Rent'!$B$2:$R$263,10,FALSE))</f>
        <v>27.4611580826744</v>
      </c>
      <c r="T26" s="23">
        <f>IF(VLOOKUP($B26,'Ações_Sharpe'!$B$2:$R$263,10,FALSE)&gt;0,VLOOKUP($B26,'Ações_Sharpe'!$B$2:$R$263,10,FALSE)," ")</f>
        <v>0.765475704682397</v>
      </c>
      <c r="U26" s="23">
        <f>IF(VLOOKUP($B26,'Ações_Rent'!$B$2:$R$263,11,FALSE)="","",VLOOKUP($B26,'Ações_Rent'!$B$2:$R$263,11,FALSE))</f>
        <v>23.2578116486986</v>
      </c>
      <c r="V26" s="23">
        <f>IF(VLOOKUP($B26,'Ações_Sharpe'!$B$2:$R$263,11,FALSE)&gt;0,VLOOKUP($B26,'Ações_Sharpe'!$B$2:$R$263,11,FALSE)," ")</f>
        <v>0.625731457696585</v>
      </c>
      <c r="W26" s="23">
        <f>IF(VLOOKUP($B26,'Ações_Rent'!$B$2:$R$263,12,FALSE)="","",VLOOKUP($B26,'Ações_Rent'!$B$2:$R$263,12,FALSE))</f>
        <v>13.2624075493857</v>
      </c>
      <c r="X26" s="23">
        <f>IF(VLOOKUP($B26,'Ações_Sharpe'!$B$2:$R$263,12,FALSE)&gt;0,VLOOKUP($B26,'Ações_Sharpe'!$B$2:$R$263,12,FALSE)," ")</f>
        <v>0.296711464481484</v>
      </c>
      <c r="Y26" s="23">
        <f>IF(VLOOKUP($B26,'Ações_Rent'!$B$2:$R$263,13,FALSE)="","",VLOOKUP($B26,'Ações_Rent'!$B$2:$R$263,13,FALSE))</f>
        <v>12.5005480216835</v>
      </c>
      <c r="Z26" s="23">
        <f>IF(VLOOKUP($B26,'Ações_Sharpe'!$B$2:$R$263,13,FALSE)&gt;0,VLOOKUP($B26,'Ações_Sharpe'!$B$2:$R$263,13,FALSE)," ")</f>
        <v>0.264929275582258</v>
      </c>
      <c r="AA26" s="23">
        <f>IF(VLOOKUP($B26,'Ações_Rent'!$B$2:$R$263,14,FALSE)="","",VLOOKUP($B26,'Ações_Rent'!$B$2:$R$263,14,FALSE))</f>
        <v>2.61707857940334</v>
      </c>
      <c r="AB26" t="s" s="26">
        <f>IF(VLOOKUP($B26,'Ações_Sharpe'!$B$2:$R$263,14,FALSE)&gt;0,VLOOKUP($B26,'Ações_Sharpe'!$B$2:$R$263,14,FALSE)," ")</f>
        <v>361</v>
      </c>
      <c r="AC26" s="23">
        <f>IF(VLOOKUP($B26,'Ações_Rent'!$B$2:$R$263,15,FALSE)="","",VLOOKUP($B26,'Ações_Rent'!$B$2:$R$263,15,FALSE))</f>
        <v>3.05646322323829</v>
      </c>
      <c r="AD26" t="s" s="26">
        <f>IF(VLOOKUP($B26,'Ações_Sharpe'!$B$2:$R$263,15,FALSE)&gt;0,VLOOKUP($B26,'Ações_Sharpe'!$B$2:$R$263,15,FALSE)," ")</f>
        <v>361</v>
      </c>
      <c r="AE26" s="23">
        <f>IF(VLOOKUP($B26,'Ações_Rent'!$B$2:$R$263,16,FALSE)="","",VLOOKUP($B26,'Ações_Rent'!$B$2:$R$263,16,FALSE))</f>
        <v>-3.50762407576636</v>
      </c>
      <c r="AF26" t="s" s="26">
        <f>IF(VLOOKUP($B26,'Ações_Sharpe'!$B$2:$R$263,16,FALSE)&gt;0,VLOOKUP($B26,'Ações_Sharpe'!$B$2:$R$263,16,FALSE)," ")</f>
        <v>361</v>
      </c>
      <c r="AG26" s="23">
        <f>IF(VLOOKUP($B26,'Ações_Rent'!$B$2:$R$263,17,FALSE)="","",VLOOKUP($B26,'Ações_Rent'!$B$2:$R$263,17,FALSE))</f>
        <v>10.0344268311013</v>
      </c>
      <c r="AH26" s="23">
        <f>IF(VLOOKUP($B26,'Ações_Sharpe'!$B$2:$R$263,17,FALSE)&gt;0,VLOOKUP($B26,'Ações_Sharpe'!$B$2:$R$263,17,FALSE)," ")</f>
        <v>0.122367546717064</v>
      </c>
    </row>
    <row r="27" ht="15" customHeight="1">
      <c r="A27" t="s" s="10">
        <v>1271</v>
      </c>
      <c r="B27" t="s" s="10">
        <v>1272</v>
      </c>
      <c r="C27" s="23">
        <f>IF(VLOOKUP($B27,'Ações_Rent'!$B$2:$R$263,2,FALSE)="","",VLOOKUP($B27,'Ações_Rent'!$B$2:$R$263,2,FALSE))</f>
        <v>31.9454459859096</v>
      </c>
      <c r="D27" s="23">
        <f>IF(VLOOKUP($B27,'Ações_Sharpe'!$B$2:$R$263,2,FALSE)&gt;0,VLOOKUP($B27,'Ações_Sharpe'!$B$2:$R$263,2,FALSE)," ")</f>
        <v>0.947596390092697</v>
      </c>
      <c r="E27" s="23">
        <f>IF(VLOOKUP($B27,'Ações_Rent'!$B$2:$R$263,3,FALSE)="","",VLOOKUP($B27,'Ações_Rent'!$B$2:$R$263,3,FALSE))</f>
        <v>33.617448142847</v>
      </c>
      <c r="F27" s="23">
        <f>IF(VLOOKUP($B27,'Ações_Sharpe'!$B$2:$R$263,3,FALSE)&gt;0,VLOOKUP($B27,'Ações_Sharpe'!$B$2:$R$263,3,FALSE)," ")</f>
        <v>1.10945006269229</v>
      </c>
      <c r="G27" s="23">
        <f>IF(VLOOKUP($B27,'Ações_Rent'!$B$2:$R$263,4,FALSE)="","",VLOOKUP($B27,'Ações_Rent'!$B$2:$R$263,4,FALSE))</f>
        <v>41.9506059732504</v>
      </c>
      <c r="H27" s="23">
        <f>IF(VLOOKUP($B27,'Ações_Sharpe'!$B$2:$R$263,4,FALSE)&gt;0,VLOOKUP($B27,'Ações_Sharpe'!$B$2:$R$263,4,FALSE)," ")</f>
        <v>0.680055866981483</v>
      </c>
      <c r="I27" s="23">
        <f>IF(VLOOKUP($B27,'Ações_Rent'!$B$2:$R$263,5,FALSE)="","",VLOOKUP($B27,'Ações_Rent'!$B$2:$R$263,5,FALSE))</f>
        <v>13.4235930921599</v>
      </c>
      <c r="J27" s="23">
        <f>IF(VLOOKUP($B27,'Ações_Sharpe'!$B$2:$R$263,5,FALSE)&gt;0,VLOOKUP($B27,'Ações_Sharpe'!$B$2:$R$263,5,FALSE)," ")</f>
        <v>0.21908553477967</v>
      </c>
      <c r="K27" s="23">
        <f>IF(VLOOKUP($B27,'Ações_Rent'!$B$2:$R$263,6,FALSE)="","",VLOOKUP($B27,'Ações_Rent'!$B$2:$R$263,6,FALSE))</f>
        <v>26.2777861015336</v>
      </c>
      <c r="L27" s="23">
        <f>IF(VLOOKUP($B27,'Ações_Sharpe'!$B$2:$R$263,6,FALSE)&gt;0,VLOOKUP($B27,'Ações_Sharpe'!$B$2:$R$263,6,FALSE)," ")</f>
        <v>0.638727364307487</v>
      </c>
      <c r="M27" s="23">
        <f>IF(VLOOKUP($B27,'Ações_Rent'!$B$2:$R$263,7,FALSE)="","",VLOOKUP($B27,'Ações_Rent'!$B$2:$R$263,7,FALSE))</f>
        <v>17.4814759027109</v>
      </c>
      <c r="N27" s="23">
        <f>IF(VLOOKUP($B27,'Ações_Sharpe'!$B$2:$R$263,7,FALSE)&gt;0,VLOOKUP($B27,'Ações_Sharpe'!$B$2:$R$263,7,FALSE)," ")</f>
        <v>0.368678651103408</v>
      </c>
      <c r="O27" s="23">
        <f>IF(VLOOKUP($B27,'Ações_Rent'!$B$2:$R$263,8,FALSE)="","",VLOOKUP($B27,'Ações_Rent'!$B$2:$R$263,8,FALSE))</f>
        <v>19.5223265519314</v>
      </c>
      <c r="P27" s="23">
        <f>IF(VLOOKUP($B27,'Ações_Sharpe'!$B$2:$R$263,8,FALSE)&gt;0,VLOOKUP($B27,'Ações_Sharpe'!$B$2:$R$263,8,FALSE)," ")</f>
        <v>0.437461262850966</v>
      </c>
      <c r="Q27" s="23">
        <f>IF(VLOOKUP($B27,'Ações_Rent'!$B$2:$R$263,9,FALSE)="","",VLOOKUP($B27,'Ações_Rent'!$B$2:$R$263,9,FALSE))</f>
        <v>17.7982729179588</v>
      </c>
      <c r="R27" s="23">
        <f>IF(VLOOKUP($B27,'Ações_Sharpe'!$B$2:$R$263,9,FALSE)&gt;0,VLOOKUP($B27,'Ações_Sharpe'!$B$2:$R$263,9,FALSE)," ")</f>
        <v>0.395238734221209</v>
      </c>
      <c r="S27" s="23">
        <f>IF(VLOOKUP($B27,'Ações_Rent'!$B$2:$R$263,10,FALSE)="","",VLOOKUP($B27,'Ações_Rent'!$B$2:$R$263,10,FALSE))</f>
        <v>27.9672730694371</v>
      </c>
      <c r="T27" s="23">
        <f>IF(VLOOKUP($B27,'Ações_Sharpe'!$B$2:$R$263,10,FALSE)&gt;0,VLOOKUP($B27,'Ações_Sharpe'!$B$2:$R$263,10,FALSE)," ")</f>
        <v>0.729267672077634</v>
      </c>
      <c r="U27" s="23">
        <f>IF(VLOOKUP($B27,'Ações_Rent'!$B$2:$R$263,11,FALSE)="","",VLOOKUP($B27,'Ações_Rent'!$B$2:$R$263,11,FALSE))</f>
        <v>16.5681209659353</v>
      </c>
      <c r="V27" s="23">
        <f>IF(VLOOKUP($B27,'Ações_Sharpe'!$B$2:$R$263,11,FALSE)&gt;0,VLOOKUP($B27,'Ações_Sharpe'!$B$2:$R$263,11,FALSE)," ")</f>
        <v>0.365288362039081</v>
      </c>
      <c r="W27" s="23">
        <f>IF(VLOOKUP($B27,'Ações_Rent'!$B$2:$R$263,12,FALSE)="","",VLOOKUP($B27,'Ações_Rent'!$B$2:$R$263,12,FALSE))</f>
        <v>2.88367486122372</v>
      </c>
      <c r="X27" t="s" s="26">
        <f>IF(VLOOKUP($B27,'Ações_Sharpe'!$B$2:$R$263,12,FALSE)&gt;0,VLOOKUP($B27,'Ações_Sharpe'!$B$2:$R$263,12,FALSE)," ")</f>
        <v>361</v>
      </c>
      <c r="Y27" s="23">
        <f>IF(VLOOKUP($B27,'Ações_Rent'!$B$2:$R$263,13,FALSE)="","",VLOOKUP($B27,'Ações_Rent'!$B$2:$R$263,13,FALSE))</f>
        <v>3.03970096198045</v>
      </c>
      <c r="Z27" t="s" s="26">
        <f>IF(VLOOKUP($B27,'Ações_Sharpe'!$B$2:$R$263,13,FALSE)&gt;0,VLOOKUP($B27,'Ações_Sharpe'!$B$2:$R$263,13,FALSE)," ")</f>
        <v>361</v>
      </c>
      <c r="AA27" s="23">
        <f>IF(VLOOKUP($B27,'Ações_Rent'!$B$2:$R$263,14,FALSE)="","",VLOOKUP($B27,'Ações_Rent'!$B$2:$R$263,14,FALSE))</f>
        <v>-5.5671103545076</v>
      </c>
      <c r="AB27" t="s" s="26">
        <f>IF(VLOOKUP($B27,'Ações_Sharpe'!$B$2:$R$263,14,FALSE)&gt;0,VLOOKUP($B27,'Ações_Sharpe'!$B$2:$R$263,14,FALSE)," ")</f>
        <v>361</v>
      </c>
      <c r="AC27" s="23">
        <f>IF(VLOOKUP($B27,'Ações_Rent'!$B$2:$R$263,15,FALSE)="","",VLOOKUP($B27,'Ações_Rent'!$B$2:$R$263,15,FALSE))</f>
        <v>-4.75029203438587</v>
      </c>
      <c r="AD27" t="s" s="26">
        <f>IF(VLOOKUP($B27,'Ações_Sharpe'!$B$2:$R$263,15,FALSE)&gt;0,VLOOKUP($B27,'Ações_Sharpe'!$B$2:$R$263,15,FALSE)," ")</f>
        <v>361</v>
      </c>
      <c r="AE27" s="23">
        <f>IF(VLOOKUP($B27,'Ações_Rent'!$B$2:$R$263,16,FALSE)="","",VLOOKUP($B27,'Ações_Rent'!$B$2:$R$263,16,FALSE))</f>
        <v>-12.8941614757446</v>
      </c>
      <c r="AF27" t="s" s="26">
        <f>IF(VLOOKUP($B27,'Ações_Sharpe'!$B$2:$R$263,16,FALSE)&gt;0,VLOOKUP($B27,'Ações_Sharpe'!$B$2:$R$263,16,FALSE)," ")</f>
        <v>361</v>
      </c>
      <c r="AG27" s="23">
        <f>IF(VLOOKUP($B27,'Ações_Rent'!$B$2:$R$263,17,FALSE)="","",VLOOKUP($B27,'Ações_Rent'!$B$2:$R$263,17,FALSE))</f>
        <v>0.207834887553804</v>
      </c>
      <c r="AH27" t="s" s="26">
        <f>IF(VLOOKUP($B27,'Ações_Sharpe'!$B$2:$R$263,17,FALSE)&gt;0,VLOOKUP($B27,'Ações_Sharpe'!$B$2:$R$263,17,FALSE)," ")</f>
        <v>361</v>
      </c>
    </row>
    <row r="28" ht="15" customHeight="1">
      <c r="A28" t="s" s="10">
        <v>1273</v>
      </c>
      <c r="B28" t="s" s="10">
        <v>1274</v>
      </c>
      <c r="C28" s="23">
        <f>IF(VLOOKUP($B28,'Ações_Rent'!$B$2:$R$263,2,FALSE)="","",VLOOKUP($B28,'Ações_Rent'!$B$2:$R$263,2,FALSE))</f>
        <v>31.4184128687121</v>
      </c>
      <c r="D28" s="23">
        <f>IF(VLOOKUP($B28,'Ações_Sharpe'!$B$2:$R$263,2,FALSE)&gt;0,VLOOKUP($B28,'Ações_Sharpe'!$B$2:$R$263,2,FALSE)," ")</f>
        <v>1.23168735094592</v>
      </c>
      <c r="E28" s="23">
        <f>IF(VLOOKUP($B28,'Ações_Rent'!$B$2:$R$263,3,FALSE)="","",VLOOKUP($B28,'Ações_Rent'!$B$2:$R$263,3,FALSE))</f>
        <v>27.5157676186456</v>
      </c>
      <c r="F28" s="23">
        <f>IF(VLOOKUP($B28,'Ações_Sharpe'!$B$2:$R$263,3,FALSE)&gt;0,VLOOKUP($B28,'Ações_Sharpe'!$B$2:$R$263,3,FALSE)," ")</f>
        <v>1.10914173459043</v>
      </c>
      <c r="G28" s="23">
        <f>IF(VLOOKUP($B28,'Ações_Rent'!$B$2:$R$263,4,FALSE)="","",VLOOKUP($B28,'Ações_Rent'!$B$2:$R$263,4,FALSE))</f>
        <v>34.1323780035089</v>
      </c>
      <c r="H28" s="23">
        <f>IF(VLOOKUP($B28,'Ações_Sharpe'!$B$2:$R$263,4,FALSE)&gt;0,VLOOKUP($B28,'Ações_Sharpe'!$B$2:$R$263,4,FALSE)," ")</f>
        <v>0.752781477763233</v>
      </c>
      <c r="I28" s="23">
        <f>IF(VLOOKUP($B28,'Ações_Rent'!$B$2:$R$263,5,FALSE)="","",VLOOKUP($B28,'Ações_Rent'!$B$2:$R$263,5,FALSE))</f>
        <v>12.0811671686058</v>
      </c>
      <c r="J28" s="23">
        <f>IF(VLOOKUP($B28,'Ações_Sharpe'!$B$2:$R$263,5,FALSE)&gt;0,VLOOKUP($B28,'Ações_Sharpe'!$B$2:$R$263,5,FALSE)," ")</f>
        <v>0.200547842168256</v>
      </c>
      <c r="K28" s="23">
        <f>IF(VLOOKUP($B28,'Ações_Rent'!$B$2:$R$263,6,FALSE)="","",VLOOKUP($B28,'Ações_Rent'!$B$2:$R$263,6,FALSE))</f>
        <v>21.0524022906269</v>
      </c>
      <c r="L28" s="23">
        <f>IF(VLOOKUP($B28,'Ações_Sharpe'!$B$2:$R$263,6,FALSE)&gt;0,VLOOKUP($B28,'Ações_Sharpe'!$B$2:$R$263,6,FALSE)," ")</f>
        <v>0.541050886209996</v>
      </c>
      <c r="M28" s="23">
        <f>IF(VLOOKUP($B28,'Ações_Rent'!$B$2:$R$263,7,FALSE)="","",VLOOKUP($B28,'Ações_Rent'!$B$2:$R$263,7,FALSE))</f>
        <v>13.9156377289824</v>
      </c>
      <c r="N28" s="23">
        <f>IF(VLOOKUP($B28,'Ações_Sharpe'!$B$2:$R$263,7,FALSE)&gt;0,VLOOKUP($B28,'Ações_Sharpe'!$B$2:$R$263,7,FALSE)," ")</f>
        <v>0.301846799361892</v>
      </c>
      <c r="O28" s="23">
        <f>IF(VLOOKUP($B28,'Ações_Rent'!$B$2:$R$263,8,FALSE)="","",VLOOKUP($B28,'Ações_Rent'!$B$2:$R$263,8,FALSE))</f>
        <v>21.110278616745</v>
      </c>
      <c r="P28" s="23">
        <f>IF(VLOOKUP($B28,'Ações_Sharpe'!$B$2:$R$263,8,FALSE)&gt;0,VLOOKUP($B28,'Ações_Sharpe'!$B$2:$R$263,8,FALSE)," ")</f>
        <v>0.561253177688089</v>
      </c>
      <c r="Q28" s="23">
        <f>IF(VLOOKUP($B28,'Ações_Rent'!$B$2:$R$263,9,FALSE)="","",VLOOKUP($B28,'Ações_Rent'!$B$2:$R$263,9,FALSE))</f>
        <v>16.2346673509397</v>
      </c>
      <c r="R28" s="23">
        <f>IF(VLOOKUP($B28,'Ações_Sharpe'!$B$2:$R$263,9,FALSE)&gt;0,VLOOKUP($B28,'Ações_Sharpe'!$B$2:$R$263,9,FALSE)," ")</f>
        <v>0.40164645906407</v>
      </c>
      <c r="S28" s="23">
        <f>IF(VLOOKUP($B28,'Ações_Rent'!$B$2:$R$263,10,FALSE)="","",VLOOKUP($B28,'Ações_Rent'!$B$2:$R$263,10,FALSE))</f>
        <v>26.486794465771</v>
      </c>
      <c r="T28" s="23">
        <f>IF(VLOOKUP($B28,'Ações_Sharpe'!$B$2:$R$263,10,FALSE)&gt;0,VLOOKUP($B28,'Ações_Sharpe'!$B$2:$R$263,10,FALSE)," ")</f>
        <v>0.807987876506325</v>
      </c>
      <c r="U28" s="23">
        <f>IF(VLOOKUP($B28,'Ações_Rent'!$B$2:$R$263,11,FALSE)="","",VLOOKUP($B28,'Ações_Rent'!$B$2:$R$263,11,FALSE))</f>
        <v>20.5359814870837</v>
      </c>
      <c r="V28" s="23">
        <f>IF(VLOOKUP($B28,'Ações_Sharpe'!$B$2:$R$263,11,FALSE)&gt;0,VLOOKUP($B28,'Ações_Sharpe'!$B$2:$R$263,11,FALSE)," ")</f>
        <v>0.584792385086167</v>
      </c>
      <c r="W28" s="23">
        <f>IF(VLOOKUP($B28,'Ações_Rent'!$B$2:$R$263,12,FALSE)="","",VLOOKUP($B28,'Ações_Rent'!$B$2:$R$263,12,FALSE))</f>
        <v>10.4946913117792</v>
      </c>
      <c r="X28" s="23">
        <f>IF(VLOOKUP($B28,'Ações_Sharpe'!$B$2:$R$263,12,FALSE)&gt;0,VLOOKUP($B28,'Ações_Sharpe'!$B$2:$R$263,12,FALSE)," ")</f>
        <v>0.2211960914042</v>
      </c>
      <c r="Y28" s="23">
        <f>IF(VLOOKUP($B28,'Ações_Rent'!$B$2:$R$263,13,FALSE)="","",VLOOKUP($B28,'Ações_Rent'!$B$2:$R$263,13,FALSE))</f>
        <v>11.2333678644174</v>
      </c>
      <c r="Z28" s="23">
        <f>IF(VLOOKUP($B28,'Ações_Sharpe'!$B$2:$R$263,13,FALSE)&gt;0,VLOOKUP($B28,'Ações_Sharpe'!$B$2:$R$263,13,FALSE)," ")</f>
        <v>0.243663821978428</v>
      </c>
      <c r="AA28" s="23">
        <f>IF(VLOOKUP($B28,'Ações_Rent'!$B$2:$R$263,14,FALSE)="","",VLOOKUP($B28,'Ações_Rent'!$B$2:$R$263,14,FALSE))</f>
        <v>1.09653504150293</v>
      </c>
      <c r="AB28" t="s" s="26">
        <f>IF(VLOOKUP($B28,'Ações_Sharpe'!$B$2:$R$263,14,FALSE)&gt;0,VLOOKUP($B28,'Ações_Sharpe'!$B$2:$R$263,14,FALSE)," ")</f>
        <v>361</v>
      </c>
      <c r="AC28" s="23">
        <f>IF(VLOOKUP($B28,'Ações_Rent'!$B$2:$R$263,15,FALSE)="","",VLOOKUP($B28,'Ações_Rent'!$B$2:$R$263,15,FALSE))</f>
        <v>2.81271942030963</v>
      </c>
      <c r="AD28" t="s" s="26">
        <f>IF(VLOOKUP($B28,'Ações_Sharpe'!$B$2:$R$263,15,FALSE)&gt;0,VLOOKUP($B28,'Ações_Sharpe'!$B$2:$R$263,15,FALSE)," ")</f>
        <v>361</v>
      </c>
      <c r="AE28" s="23">
        <f>IF(VLOOKUP($B28,'Ações_Rent'!$B$2:$R$263,16,FALSE)="","",VLOOKUP($B28,'Ações_Rent'!$B$2:$R$263,16,FALSE))</f>
        <v>-4.86891610500635</v>
      </c>
      <c r="AF28" t="s" s="26">
        <f>IF(VLOOKUP($B28,'Ações_Sharpe'!$B$2:$R$263,16,FALSE)&gt;0,VLOOKUP($B28,'Ações_Sharpe'!$B$2:$R$263,16,FALSE)," ")</f>
        <v>361</v>
      </c>
      <c r="AG28" s="23">
        <f>IF(VLOOKUP($B28,'Ações_Rent'!$B$2:$R$263,17,FALSE)="","",VLOOKUP($B28,'Ações_Rent'!$B$2:$R$263,17,FALSE))</f>
        <v>6.93513730866995</v>
      </c>
      <c r="AH28" t="s" s="26">
        <f>IF(VLOOKUP($B28,'Ações_Sharpe'!$B$2:$R$263,17,FALSE)&gt;0,VLOOKUP($B28,'Ações_Sharpe'!$B$2:$R$263,17,FALSE)," ")</f>
        <v>361</v>
      </c>
    </row>
    <row r="29" ht="15" customHeight="1">
      <c r="A29" t="s" s="10">
        <v>1275</v>
      </c>
      <c r="B29" t="s" s="10">
        <v>1276</v>
      </c>
      <c r="C29" s="23">
        <f>IF(VLOOKUP($B29,'Ações_Rent'!$B$2:$R$263,2,FALSE)="","",VLOOKUP($B29,'Ações_Rent'!$B$2:$R$263,2,FALSE))</f>
        <v>30.9427278195267</v>
      </c>
      <c r="D29" s="23">
        <f>IF(VLOOKUP($B29,'Ações_Sharpe'!$B$2:$R$263,2,FALSE)&gt;0,VLOOKUP($B29,'Ações_Sharpe'!$B$2:$R$263,2,FALSE)," ")</f>
        <v>1.07033662784167</v>
      </c>
      <c r="E29" s="23">
        <f>IF(VLOOKUP($B29,'Ações_Rent'!$B$2:$R$263,3,FALSE)="","",VLOOKUP($B29,'Ações_Rent'!$B$2:$R$263,3,FALSE))</f>
        <v>25.5493552638331</v>
      </c>
      <c r="F29" s="23">
        <f>IF(VLOOKUP($B29,'Ações_Sharpe'!$B$2:$R$263,3,FALSE)&gt;0,VLOOKUP($B29,'Ações_Sharpe'!$B$2:$R$263,3,FALSE)," ")</f>
        <v>0.911518630480688</v>
      </c>
      <c r="G29" s="23">
        <f>IF(VLOOKUP($B29,'Ações_Rent'!$B$2:$R$263,4,FALSE)="","",VLOOKUP($B29,'Ações_Rent'!$B$2:$R$263,4,FALSE))</f>
        <v>28.7420473200424</v>
      </c>
      <c r="H29" s="23">
        <f>IF(VLOOKUP($B29,'Ações_Sharpe'!$B$2:$R$263,4,FALSE)&gt;0,VLOOKUP($B29,'Ações_Sharpe'!$B$2:$R$263,4,FALSE)," ")</f>
        <v>0.631078732505322</v>
      </c>
      <c r="I29" s="23">
        <f>IF(VLOOKUP($B29,'Ações_Rent'!$B$2:$R$263,5,FALSE)="","",VLOOKUP($B29,'Ações_Rent'!$B$2:$R$263,5,FALSE))</f>
        <v>5.50803006987275</v>
      </c>
      <c r="J29" t="s" s="26">
        <f>IF(VLOOKUP($B29,'Ações_Sharpe'!$B$2:$R$263,5,FALSE)&gt;0,VLOOKUP($B29,'Ações_Sharpe'!$B$2:$R$263,5,FALSE)," ")</f>
        <v>361</v>
      </c>
      <c r="K29" s="23">
        <f>IF(VLOOKUP($B29,'Ações_Rent'!$B$2:$R$263,6,FALSE)="","",VLOOKUP($B29,'Ações_Rent'!$B$2:$R$263,6,FALSE))</f>
        <v>18.3423159171976</v>
      </c>
      <c r="L29" s="23">
        <f>IF(VLOOKUP($B29,'Ações_Sharpe'!$B$2:$R$263,6,FALSE)&gt;0,VLOOKUP($B29,'Ações_Sharpe'!$B$2:$R$263,6,FALSE)," ")</f>
        <v>0.415026610545988</v>
      </c>
      <c r="M29" s="23">
        <f>IF(VLOOKUP($B29,'Ações_Rent'!$B$2:$R$263,7,FALSE)="","",VLOOKUP($B29,'Ações_Rent'!$B$2:$R$263,7,FALSE))</f>
        <v>13.2291392884287</v>
      </c>
      <c r="N29" s="23">
        <f>IF(VLOOKUP($B29,'Ações_Sharpe'!$B$2:$R$263,7,FALSE)&gt;0,VLOOKUP($B29,'Ações_Sharpe'!$B$2:$R$263,7,FALSE)," ")</f>
        <v>0.265209337197111</v>
      </c>
      <c r="O29" s="23">
        <f>IF(VLOOKUP($B29,'Ações_Rent'!$B$2:$R$263,8,FALSE)="","",VLOOKUP($B29,'Ações_Rent'!$B$2:$R$263,8,FALSE))</f>
        <v>20.5158389792083</v>
      </c>
      <c r="P29" s="23">
        <f>IF(VLOOKUP($B29,'Ações_Sharpe'!$B$2:$R$263,8,FALSE)&gt;0,VLOOKUP($B29,'Ações_Sharpe'!$B$2:$R$263,8,FALSE)," ")</f>
        <v>0.507389591687871</v>
      </c>
      <c r="Q29" s="23">
        <f>IF(VLOOKUP($B29,'Ações_Rent'!$B$2:$R$263,9,FALSE)="","",VLOOKUP($B29,'Ações_Rent'!$B$2:$R$263,9,FALSE))</f>
        <v>18.5797469400502</v>
      </c>
      <c r="R29" s="23">
        <f>IF(VLOOKUP($B29,'Ações_Sharpe'!$B$2:$R$263,9,FALSE)&gt;0,VLOOKUP($B29,'Ações_Sharpe'!$B$2:$R$263,9,FALSE)," ")</f>
        <v>0.448085624702019</v>
      </c>
      <c r="S29" s="23">
        <f>IF(VLOOKUP($B29,'Ações_Rent'!$B$2:$R$263,10,FALSE)="","",VLOOKUP($B29,'Ações_Rent'!$B$2:$R$263,10,FALSE))</f>
        <v>30.4523678466183</v>
      </c>
      <c r="T29" s="23">
        <f>IF(VLOOKUP($B29,'Ações_Sharpe'!$B$2:$R$263,10,FALSE)&gt;0,VLOOKUP($B29,'Ações_Sharpe'!$B$2:$R$263,10,FALSE)," ")</f>
        <v>0.860848210700332</v>
      </c>
      <c r="U29" s="23">
        <f>IF(VLOOKUP($B29,'Ações_Rent'!$B$2:$R$263,11,FALSE)="","",VLOOKUP($B29,'Ações_Rent'!$B$2:$R$263,11,FALSE))</f>
        <v>23.2053937139612</v>
      </c>
      <c r="V29" s="23">
        <f>IF(VLOOKUP($B29,'Ações_Sharpe'!$B$2:$R$263,11,FALSE)&gt;0,VLOOKUP($B29,'Ações_Sharpe'!$B$2:$R$263,11,FALSE)," ")</f>
        <v>0.618122317017853</v>
      </c>
      <c r="W29" s="23">
        <f>IF(VLOOKUP($B29,'Ações_Rent'!$B$2:$R$263,12,FALSE)="","",VLOOKUP($B29,'Ações_Rent'!$B$2:$R$263,12,FALSE))</f>
        <v>16.2192617881871</v>
      </c>
      <c r="X29" s="23">
        <f>IF(VLOOKUP($B29,'Ações_Sharpe'!$B$2:$R$263,12,FALSE)&gt;0,VLOOKUP($B29,'Ações_Sharpe'!$B$2:$R$263,12,FALSE)," ")</f>
        <v>0.386853514279283</v>
      </c>
      <c r="Y29" s="23">
        <f>IF(VLOOKUP($B29,'Ações_Rent'!$B$2:$R$263,13,FALSE)="","",VLOOKUP($B29,'Ações_Rent'!$B$2:$R$263,13,FALSE))</f>
        <v>17.7525055392931</v>
      </c>
      <c r="Z29" s="23">
        <f>IF(VLOOKUP($B29,'Ações_Sharpe'!$B$2:$R$263,13,FALSE)&gt;0,VLOOKUP($B29,'Ações_Sharpe'!$B$2:$R$263,13,FALSE)," ")</f>
        <v>0.429729350952052</v>
      </c>
      <c r="AA29" s="23">
        <f>IF(VLOOKUP($B29,'Ações_Rent'!$B$2:$R$263,14,FALSE)="","",VLOOKUP($B29,'Ações_Rent'!$B$2:$R$263,14,FALSE))</f>
        <v>10.0551764802894</v>
      </c>
      <c r="AB29" s="23">
        <f>IF(VLOOKUP($B29,'Ações_Sharpe'!$B$2:$R$263,14,FALSE)&gt;0,VLOOKUP($B29,'Ações_Sharpe'!$B$2:$R$263,14,FALSE)," ")</f>
        <v>0.1538922819845</v>
      </c>
      <c r="AC29" s="23">
        <f>IF(VLOOKUP($B29,'Ações_Rent'!$B$2:$R$263,15,FALSE)="","",VLOOKUP($B29,'Ações_Rent'!$B$2:$R$263,15,FALSE))</f>
        <v>14.5484223872703</v>
      </c>
      <c r="AD29" s="23">
        <f>IF(VLOOKUP($B29,'Ações_Sharpe'!$B$2:$R$263,15,FALSE)&gt;0,VLOOKUP($B29,'Ações_Sharpe'!$B$2:$R$263,15,FALSE)," ")</f>
        <v>0.27165517543655</v>
      </c>
      <c r="AE29" s="23">
        <f>IF(VLOOKUP($B29,'Ações_Rent'!$B$2:$R$263,16,FALSE)="","",VLOOKUP($B29,'Ações_Rent'!$B$2:$R$263,16,FALSE))</f>
        <v>3.32883268033493</v>
      </c>
      <c r="AF29" t="s" s="26">
        <f>IF(VLOOKUP($B29,'Ações_Sharpe'!$B$2:$R$263,16,FALSE)&gt;0,VLOOKUP($B29,'Ações_Sharpe'!$B$2:$R$263,16,FALSE)," ")</f>
        <v>361</v>
      </c>
      <c r="AG29" s="23">
        <f>IF(VLOOKUP($B29,'Ações_Rent'!$B$2:$R$263,17,FALSE)="","",VLOOKUP($B29,'Ações_Rent'!$B$2:$R$263,17,FALSE))</f>
        <v>20.4046506102676</v>
      </c>
      <c r="AH29" s="23">
        <f>IF(VLOOKUP($B29,'Ações_Sharpe'!$B$2:$R$263,17,FALSE)&gt;0,VLOOKUP($B29,'Ações_Sharpe'!$B$2:$R$263,17,FALSE)," ")</f>
        <v>0.494956763841524</v>
      </c>
    </row>
    <row r="30" ht="15" customHeight="1">
      <c r="A30" t="s" s="10">
        <v>1277</v>
      </c>
      <c r="B30" t="s" s="10">
        <v>1278</v>
      </c>
      <c r="C30" s="23">
        <f>IF(VLOOKUP($B30,'Ações_Rent'!$B$2:$R$263,2,FALSE)="","",VLOOKUP($B30,'Ações_Rent'!$B$2:$R$263,2,FALSE))</f>
        <v>30.8342271349728</v>
      </c>
      <c r="D30" s="23">
        <f>IF(VLOOKUP($B30,'Ações_Sharpe'!$B$2:$R$263,2,FALSE)&gt;0,VLOOKUP($B30,'Ações_Sharpe'!$B$2:$R$263,2,FALSE)," ")</f>
        <v>1.00496474143146</v>
      </c>
      <c r="E30" s="23">
        <f>IF(VLOOKUP($B30,'Ações_Rent'!$B$2:$R$263,3,FALSE)="","",VLOOKUP($B30,'Ações_Rent'!$B$2:$R$263,3,FALSE))</f>
        <v>22.4993682649719</v>
      </c>
      <c r="F30" s="23">
        <f>IF(VLOOKUP($B30,'Ações_Sharpe'!$B$2:$R$263,3,FALSE)&gt;0,VLOOKUP($B30,'Ações_Sharpe'!$B$2:$R$263,3,FALSE)," ")</f>
        <v>0.695952930158474</v>
      </c>
      <c r="G30" s="23">
        <f>IF(VLOOKUP($B30,'Ações_Rent'!$B$2:$R$263,4,FALSE)="","",VLOOKUP($B30,'Ações_Rent'!$B$2:$R$263,4,FALSE))</f>
        <v>25.9197791946359</v>
      </c>
      <c r="H30" s="23">
        <f>IF(VLOOKUP($B30,'Ações_Sharpe'!$B$2:$R$263,4,FALSE)&gt;0,VLOOKUP($B30,'Ações_Sharpe'!$B$2:$R$263,4,FALSE)," ")</f>
        <v>0.547252158779405</v>
      </c>
      <c r="I30" s="23">
        <f>IF(VLOOKUP($B30,'Ações_Rent'!$B$2:$R$263,5,FALSE)="","",VLOOKUP($B30,'Ações_Rent'!$B$2:$R$263,5,FALSE))</f>
        <v>5.17272156179747</v>
      </c>
      <c r="J30" t="s" s="26">
        <f>IF(VLOOKUP($B30,'Ações_Sharpe'!$B$2:$R$263,5,FALSE)&gt;0,VLOOKUP($B30,'Ações_Sharpe'!$B$2:$R$263,5,FALSE)," ")</f>
        <v>361</v>
      </c>
      <c r="K30" s="23">
        <f>IF(VLOOKUP($B30,'Ações_Rent'!$B$2:$R$263,6,FALSE)="","",VLOOKUP($B30,'Ações_Rent'!$B$2:$R$263,6,FALSE))</f>
        <v>19.2228276597975</v>
      </c>
      <c r="L30" s="23">
        <f>IF(VLOOKUP($B30,'Ações_Sharpe'!$B$2:$R$263,6,FALSE)&gt;0,VLOOKUP($B30,'Ações_Sharpe'!$B$2:$R$263,6,FALSE)," ")</f>
        <v>0.459272663318324</v>
      </c>
      <c r="M30" s="23">
        <f>IF(VLOOKUP($B30,'Ações_Rent'!$B$2:$R$263,7,FALSE)="","",VLOOKUP($B30,'Ações_Rent'!$B$2:$R$263,7,FALSE))</f>
        <v>11.4705996645386</v>
      </c>
      <c r="N30" s="23">
        <f>IF(VLOOKUP($B30,'Ações_Sharpe'!$B$2:$R$263,7,FALSE)&gt;0,VLOOKUP($B30,'Ações_Sharpe'!$B$2:$R$263,7,FALSE)," ")</f>
        <v>0.207101331620319</v>
      </c>
      <c r="O30" s="23">
        <f>IF(VLOOKUP($B30,'Ações_Rent'!$B$2:$R$263,8,FALSE)="","",VLOOKUP($B30,'Ações_Rent'!$B$2:$R$263,8,FALSE))</f>
        <v>18.1663627419544</v>
      </c>
      <c r="P30" s="23">
        <f>IF(VLOOKUP($B30,'Ações_Sharpe'!$B$2:$R$263,8,FALSE)&gt;0,VLOOKUP($B30,'Ações_Sharpe'!$B$2:$R$263,8,FALSE)," ")</f>
        <v>0.446141370996565</v>
      </c>
      <c r="Q30" s="23">
        <f>IF(VLOOKUP($B30,'Ações_Rent'!$B$2:$R$263,9,FALSE)="","",VLOOKUP($B30,'Ações_Rent'!$B$2:$R$263,9,FALSE))</f>
        <v>12.3718264793927</v>
      </c>
      <c r="R30" s="23">
        <f>IF(VLOOKUP($B30,'Ações_Sharpe'!$B$2:$R$263,9,FALSE)&gt;0,VLOOKUP($B30,'Ações_Sharpe'!$B$2:$R$263,9,FALSE)," ")</f>
        <v>0.266131275217202</v>
      </c>
      <c r="S30" s="23">
        <f>IF(VLOOKUP($B30,'Ações_Rent'!$B$2:$R$263,10,FALSE)="","",VLOOKUP($B30,'Ações_Rent'!$B$2:$R$263,10,FALSE))</f>
        <v>19.3863744651194</v>
      </c>
      <c r="T30" s="23">
        <f>IF(VLOOKUP($B30,'Ações_Sharpe'!$B$2:$R$263,10,FALSE)&gt;0,VLOOKUP($B30,'Ações_Sharpe'!$B$2:$R$263,10,FALSE)," ")</f>
        <v>0.539072857883185</v>
      </c>
      <c r="U30" s="23">
        <f>IF(VLOOKUP($B30,'Ações_Rent'!$B$2:$R$263,11,FALSE)="","",VLOOKUP($B30,'Ações_Rent'!$B$2:$R$263,11,FALSE))</f>
        <v>10.9494908505033</v>
      </c>
      <c r="V30" s="23">
        <f>IF(VLOOKUP($B30,'Ações_Sharpe'!$B$2:$R$263,11,FALSE)&gt;0,VLOOKUP($B30,'Ações_Sharpe'!$B$2:$R$263,11,FALSE)," ")</f>
        <v>0.238280613238771</v>
      </c>
      <c r="W30" s="23">
        <f>IF(VLOOKUP($B30,'Ações_Rent'!$B$2:$R$263,12,FALSE)="","",VLOOKUP($B30,'Ações_Rent'!$B$2:$R$263,12,FALSE))</f>
        <v>7.44724758546891</v>
      </c>
      <c r="X30" s="23">
        <f>IF(VLOOKUP($B30,'Ações_Sharpe'!$B$2:$R$263,12,FALSE)&gt;0,VLOOKUP($B30,'Ações_Sharpe'!$B$2:$R$263,12,FALSE)," ")</f>
        <v>0.112883679569891</v>
      </c>
      <c r="Y30" s="23">
        <f>IF(VLOOKUP($B30,'Ações_Rent'!$B$2:$R$263,13,FALSE)="","",VLOOKUP($B30,'Ações_Rent'!$B$2:$R$263,13,FALSE))</f>
        <v>9.056339697353019</v>
      </c>
      <c r="Z30" s="23">
        <f>IF(VLOOKUP($B30,'Ações_Sharpe'!$B$2:$R$263,13,FALSE)&gt;0,VLOOKUP($B30,'Ações_Sharpe'!$B$2:$R$263,13,FALSE)," ")</f>
        <v>0.160973298288169</v>
      </c>
      <c r="AA30" s="23">
        <f>IF(VLOOKUP($B30,'Ações_Rent'!$B$2:$R$263,14,FALSE)="","",VLOOKUP($B30,'Ações_Rent'!$B$2:$R$263,14,FALSE))</f>
        <v>3.5131220093134</v>
      </c>
      <c r="AB30" t="s" s="26">
        <f>IF(VLOOKUP($B30,'Ações_Sharpe'!$B$2:$R$263,14,FALSE)&gt;0,VLOOKUP($B30,'Ações_Sharpe'!$B$2:$R$263,14,FALSE)," ")</f>
        <v>361</v>
      </c>
      <c r="AC30" s="23">
        <f>IF(VLOOKUP($B30,'Ações_Rent'!$B$2:$R$263,15,FALSE)="","",VLOOKUP($B30,'Ações_Rent'!$B$2:$R$263,15,FALSE))</f>
        <v>7.04519973408007</v>
      </c>
      <c r="AD30" s="23">
        <f>IF(VLOOKUP($B30,'Ações_Sharpe'!$B$2:$R$263,15,FALSE)&gt;0,VLOOKUP($B30,'Ações_Sharpe'!$B$2:$R$263,15,FALSE)," ")</f>
        <v>0.0452563802386515</v>
      </c>
      <c r="AE30" s="23">
        <f>IF(VLOOKUP($B30,'Ações_Rent'!$B$2:$R$263,16,FALSE)="","",VLOOKUP($B30,'Ações_Rent'!$B$2:$R$263,16,FALSE))</f>
        <v>1.9097114160185</v>
      </c>
      <c r="AF30" t="s" s="26">
        <f>IF(VLOOKUP($B30,'Ações_Sharpe'!$B$2:$R$263,16,FALSE)&gt;0,VLOOKUP($B30,'Ações_Sharpe'!$B$2:$R$263,16,FALSE)," ")</f>
        <v>361</v>
      </c>
      <c r="AG30" s="23">
        <f>IF(VLOOKUP($B30,'Ações_Rent'!$B$2:$R$263,17,FALSE)="","",VLOOKUP($B30,'Ações_Rent'!$B$2:$R$263,17,FALSE))</f>
        <v>16.3204537180465</v>
      </c>
      <c r="AH30" s="23">
        <f>IF(VLOOKUP($B30,'Ações_Sharpe'!$B$2:$R$263,17,FALSE)&gt;0,VLOOKUP($B30,'Ações_Sharpe'!$B$2:$R$263,17,FALSE)," ")</f>
        <v>0.429465605470721</v>
      </c>
    </row>
    <row r="31" ht="15" customHeight="1">
      <c r="A31" t="s" s="10">
        <v>1279</v>
      </c>
      <c r="B31" t="s" s="10">
        <v>1280</v>
      </c>
      <c r="C31" s="23">
        <f>IF(VLOOKUP($B31,'Ações_Rent'!$B$2:$R$263,2,FALSE)="","",VLOOKUP($B31,'Ações_Rent'!$B$2:$R$263,2,FALSE))</f>
        <v>30.670194179652</v>
      </c>
      <c r="D31" s="23">
        <f>IF(VLOOKUP($B31,'Ações_Sharpe'!$B$2:$R$263,2,FALSE)&gt;0,VLOOKUP($B31,'Ações_Sharpe'!$B$2:$R$263,2,FALSE)," ")</f>
        <v>1.24552072482376</v>
      </c>
      <c r="E31" s="23">
        <f>IF(VLOOKUP($B31,'Ações_Rent'!$B$2:$R$263,3,FALSE)="","",VLOOKUP($B31,'Ações_Rent'!$B$2:$R$263,3,FALSE))</f>
        <v>26.3852549676784</v>
      </c>
      <c r="F31" s="23">
        <f>IF(VLOOKUP($B31,'Ações_Sharpe'!$B$2:$R$263,3,FALSE)&gt;0,VLOOKUP($B31,'Ações_Sharpe'!$B$2:$R$263,3,FALSE)," ")</f>
        <v>1.10726359509413</v>
      </c>
      <c r="G31" s="23">
        <f>IF(VLOOKUP($B31,'Ações_Rent'!$B$2:$R$263,4,FALSE)="","",VLOOKUP($B31,'Ações_Rent'!$B$2:$R$263,4,FALSE))</f>
        <v>33.207132153083</v>
      </c>
      <c r="H31" s="23">
        <f>IF(VLOOKUP($B31,'Ações_Sharpe'!$B$2:$R$263,4,FALSE)&gt;0,VLOOKUP($B31,'Ações_Sharpe'!$B$2:$R$263,4,FALSE)," ")</f>
        <v>0.360701639348899</v>
      </c>
      <c r="I31" s="23">
        <f>IF(VLOOKUP($B31,'Ações_Rent'!$B$2:$R$263,5,FALSE)="","",VLOOKUP($B31,'Ações_Rent'!$B$2:$R$263,5,FALSE))</f>
        <v>3.6319584537327</v>
      </c>
      <c r="J31" t="s" s="26">
        <f>IF(VLOOKUP($B31,'Ações_Sharpe'!$B$2:$R$263,5,FALSE)&gt;0,VLOOKUP($B31,'Ações_Sharpe'!$B$2:$R$263,5,FALSE)," ")</f>
        <v>361</v>
      </c>
      <c r="K31" s="23">
        <f>IF(VLOOKUP($B31,'Ações_Rent'!$B$2:$R$263,6,FALSE)="","",VLOOKUP($B31,'Ações_Rent'!$B$2:$R$263,6,FALSE))</f>
        <v>15.2654573764895</v>
      </c>
      <c r="L31" s="23">
        <f>IF(VLOOKUP($B31,'Ações_Sharpe'!$B$2:$R$263,6,FALSE)&gt;0,VLOOKUP($B31,'Ações_Sharpe'!$B$2:$R$263,6,FALSE)," ")</f>
        <v>0.290986997848499</v>
      </c>
      <c r="M31" s="23">
        <f>IF(VLOOKUP($B31,'Ações_Rent'!$B$2:$R$263,7,FALSE)="","",VLOOKUP($B31,'Ações_Rent'!$B$2:$R$263,7,FALSE))</f>
        <v>5.9583173125918</v>
      </c>
      <c r="N31" s="23">
        <f>IF(VLOOKUP($B31,'Ações_Sharpe'!$B$2:$R$263,7,FALSE)&gt;0,VLOOKUP($B31,'Ações_Sharpe'!$B$2:$R$263,7,FALSE)," ")</f>
        <v>0.0147695743994853</v>
      </c>
      <c r="O31" s="23">
        <f>IF(VLOOKUP($B31,'Ações_Rent'!$B$2:$R$263,8,FALSE)="","",VLOOKUP($B31,'Ações_Rent'!$B$2:$R$263,8,FALSE))</f>
        <v>11.5766606000744</v>
      </c>
      <c r="P31" s="23">
        <f>IF(VLOOKUP($B31,'Ações_Sharpe'!$B$2:$R$263,8,FALSE)&gt;0,VLOOKUP($B31,'Ações_Sharpe'!$B$2:$R$263,8,FALSE)," ")</f>
        <v>0.199302160342354</v>
      </c>
      <c r="Q31" s="23">
        <f>IF(VLOOKUP($B31,'Ações_Rent'!$B$2:$R$263,9,FALSE)="","",VLOOKUP($B31,'Ações_Rent'!$B$2:$R$263,9,FALSE))</f>
        <v>6.17308630501212</v>
      </c>
      <c r="R31" s="23">
        <f>IF(VLOOKUP($B31,'Ações_Sharpe'!$B$2:$R$263,9,FALSE)&gt;0,VLOOKUP($B31,'Ações_Sharpe'!$B$2:$R$263,9,FALSE)," ")</f>
        <v>0.046141844747028</v>
      </c>
      <c r="S31" s="23">
        <f>IF(VLOOKUP($B31,'Ações_Rent'!$B$2:$R$263,10,FALSE)="","",VLOOKUP($B31,'Ações_Rent'!$B$2:$R$263,10,FALSE))</f>
        <v>14.2729932405006</v>
      </c>
      <c r="T31" s="23">
        <f>IF(VLOOKUP($B31,'Ações_Sharpe'!$B$2:$R$263,10,FALSE)&gt;0,VLOOKUP($B31,'Ações_Sharpe'!$B$2:$R$263,10,FALSE)," ")</f>
        <v>0.303476662202385</v>
      </c>
      <c r="U31" s="23">
        <f>IF(VLOOKUP($B31,'Ações_Rent'!$B$2:$R$263,11,FALSE)="","",VLOOKUP($B31,'Ações_Rent'!$B$2:$R$263,11,FALSE))</f>
        <v>8.969340207066811</v>
      </c>
      <c r="V31" s="23">
        <f>IF(VLOOKUP($B31,'Ações_Sharpe'!$B$2:$R$263,11,FALSE)&gt;0,VLOOKUP($B31,'Ações_Sharpe'!$B$2:$R$263,11,FALSE)," ")</f>
        <v>0.142854446106535</v>
      </c>
      <c r="W31" s="23">
        <f>IF(VLOOKUP($B31,'Ações_Rent'!$B$2:$R$263,12,FALSE)="","",VLOOKUP($B31,'Ações_Rent'!$B$2:$R$263,12,FALSE))</f>
        <v>-2.9392395938825</v>
      </c>
      <c r="X31" t="s" s="26">
        <f>IF(VLOOKUP($B31,'Ações_Sharpe'!$B$2:$R$263,12,FALSE)&gt;0,VLOOKUP($B31,'Ações_Sharpe'!$B$2:$R$263,12,FALSE)," ")</f>
        <v>361</v>
      </c>
      <c r="Y31" s="23">
        <f>IF(VLOOKUP($B31,'Ações_Rent'!$B$2:$R$263,13,FALSE)="","",VLOOKUP($B31,'Ações_Rent'!$B$2:$R$263,13,FALSE))</f>
        <v>-1.30954593029489</v>
      </c>
      <c r="Z31" t="s" s="26">
        <f>IF(VLOOKUP($B31,'Ações_Sharpe'!$B$2:$R$263,13,FALSE)&gt;0,VLOOKUP($B31,'Ações_Sharpe'!$B$2:$R$263,13,FALSE)," ")</f>
        <v>361</v>
      </c>
      <c r="AA31" s="23">
        <f>IF(VLOOKUP($B31,'Ações_Rent'!$B$2:$R$263,14,FALSE)="","",VLOOKUP($B31,'Ações_Rent'!$B$2:$R$263,14,FALSE))</f>
        <v>-10.8305489506131</v>
      </c>
      <c r="AB31" t="s" s="26">
        <f>IF(VLOOKUP($B31,'Ações_Sharpe'!$B$2:$R$263,14,FALSE)&gt;0,VLOOKUP($B31,'Ações_Sharpe'!$B$2:$R$263,14,FALSE)," ")</f>
        <v>361</v>
      </c>
      <c r="AC31" s="23">
        <f>IF(VLOOKUP($B31,'Ações_Rent'!$B$2:$R$263,15,FALSE)="","",VLOOKUP($B31,'Ações_Rent'!$B$2:$R$263,15,FALSE))</f>
        <v>-9.09763800641149</v>
      </c>
      <c r="AD31" t="s" s="26">
        <f>IF(VLOOKUP($B31,'Ações_Sharpe'!$B$2:$R$263,15,FALSE)&gt;0,VLOOKUP($B31,'Ações_Sharpe'!$B$2:$R$263,15,FALSE)," ")</f>
        <v>361</v>
      </c>
      <c r="AE31" s="23">
        <f>IF(VLOOKUP($B31,'Ações_Rent'!$B$2:$R$263,16,FALSE)="","",VLOOKUP($B31,'Ações_Rent'!$B$2:$R$263,16,FALSE))</f>
        <v>-16.020683323327</v>
      </c>
      <c r="AF31" t="s" s="26">
        <f>IF(VLOOKUP($B31,'Ações_Sharpe'!$B$2:$R$263,16,FALSE)&gt;0,VLOOKUP($B31,'Ações_Sharpe'!$B$2:$R$263,16,FALSE)," ")</f>
        <v>361</v>
      </c>
      <c r="AG31" s="23">
        <f>IF(VLOOKUP($B31,'Ações_Rent'!$B$2:$R$263,17,FALSE)="","",VLOOKUP($B31,'Ações_Rent'!$B$2:$R$263,17,FALSE))</f>
        <v>-0.154783479233733</v>
      </c>
      <c r="AH31" t="s" s="26">
        <f>IF(VLOOKUP($B31,'Ações_Sharpe'!$B$2:$R$263,17,FALSE)&gt;0,VLOOKUP($B31,'Ações_Sharpe'!$B$2:$R$263,17,FALSE)," ")</f>
        <v>361</v>
      </c>
    </row>
    <row r="32" ht="15" customHeight="1">
      <c r="A32" t="s" s="10">
        <v>1281</v>
      </c>
      <c r="B32" t="s" s="10">
        <v>1282</v>
      </c>
      <c r="C32" s="23">
        <f>IF(VLOOKUP($B32,'Ações_Rent'!$B$2:$R$263,2,FALSE)="","",VLOOKUP($B32,'Ações_Rent'!$B$2:$R$263,2,FALSE))</f>
        <v>30.5414606944044</v>
      </c>
      <c r="D32" s="23">
        <f>IF(VLOOKUP($B32,'Ações_Sharpe'!$B$2:$R$263,2,FALSE)&gt;0,VLOOKUP($B32,'Ações_Sharpe'!$B$2:$R$263,2,FALSE)," ")</f>
        <v>1.37734199406243</v>
      </c>
      <c r="E32" s="23">
        <f>IF(VLOOKUP($B32,'Ações_Rent'!$B$2:$R$263,3,FALSE)="","",VLOOKUP($B32,'Ações_Rent'!$B$2:$R$263,3,FALSE))</f>
        <v>29.7581426525302</v>
      </c>
      <c r="F32" s="23">
        <f>IF(VLOOKUP($B32,'Ações_Sharpe'!$B$2:$R$263,3,FALSE)&gt;0,VLOOKUP($B32,'Ações_Sharpe'!$B$2:$R$263,3,FALSE)," ")</f>
        <v>1.42259820595308</v>
      </c>
      <c r="G32" s="23">
        <f>IF(VLOOKUP($B32,'Ações_Rent'!$B$2:$R$263,4,FALSE)="","",VLOOKUP($B32,'Ações_Rent'!$B$2:$R$263,4,FALSE))</f>
        <v>36.3399718637774</v>
      </c>
      <c r="H32" s="23">
        <f>IF(VLOOKUP($B32,'Ações_Sharpe'!$B$2:$R$263,4,FALSE)&gt;0,VLOOKUP($B32,'Ações_Sharpe'!$B$2:$R$263,4,FALSE)," ")</f>
        <v>0.800403734664285</v>
      </c>
      <c r="I32" s="23">
        <f>IF(VLOOKUP($B32,'Ações_Rent'!$B$2:$R$263,5,FALSE)="","",VLOOKUP($B32,'Ações_Rent'!$B$2:$R$263,5,FALSE))</f>
        <v>12.5012878519954</v>
      </c>
      <c r="J32" s="23">
        <f>IF(VLOOKUP($B32,'Ações_Sharpe'!$B$2:$R$263,5,FALSE)&gt;0,VLOOKUP($B32,'Ações_Sharpe'!$B$2:$R$263,5,FALSE)," ")</f>
        <v>0.234833230329032</v>
      </c>
      <c r="K32" s="23">
        <f>IF(VLOOKUP($B32,'Ações_Rent'!$B$2:$R$263,6,FALSE)="","",VLOOKUP($B32,'Ações_Rent'!$B$2:$R$263,6,FALSE))</f>
        <v>22.636798369343</v>
      </c>
      <c r="L32" s="23">
        <f>IF(VLOOKUP($B32,'Ações_Sharpe'!$B$2:$R$263,6,FALSE)&gt;0,VLOOKUP($B32,'Ações_Sharpe'!$B$2:$R$263,6,FALSE)," ")</f>
        <v>0.636300217159659</v>
      </c>
      <c r="M32" s="23">
        <f>IF(VLOOKUP($B32,'Ações_Rent'!$B$2:$R$263,7,FALSE)="","",VLOOKUP($B32,'Ações_Rent'!$B$2:$R$263,7,FALSE))</f>
        <v>16.9726007354721</v>
      </c>
      <c r="N32" s="23">
        <f>IF(VLOOKUP($B32,'Ações_Sharpe'!$B$2:$R$263,7,FALSE)&gt;0,VLOOKUP($B32,'Ações_Sharpe'!$B$2:$R$263,7,FALSE)," ")</f>
        <v>0.435842665893781</v>
      </c>
      <c r="O32" s="23">
        <f>IF(VLOOKUP($B32,'Ações_Rent'!$B$2:$R$263,8,FALSE)="","",VLOOKUP($B32,'Ações_Rent'!$B$2:$R$263,8,FALSE))</f>
        <v>20.5513485705433</v>
      </c>
      <c r="P32" s="23">
        <f>IF(VLOOKUP($B32,'Ações_Sharpe'!$B$2:$R$263,8,FALSE)&gt;0,VLOOKUP($B32,'Ações_Sharpe'!$B$2:$R$263,8,FALSE)," ")</f>
        <v>0.58123846939529</v>
      </c>
      <c r="Q32" s="23">
        <f>IF(VLOOKUP($B32,'Ações_Rent'!$B$2:$R$263,9,FALSE)="","",VLOOKUP($B32,'Ações_Rent'!$B$2:$R$263,9,FALSE))</f>
        <v>17.3269934194632</v>
      </c>
      <c r="R32" s="23">
        <f>IF(VLOOKUP($B32,'Ações_Sharpe'!$B$2:$R$263,9,FALSE)&gt;0,VLOOKUP($B32,'Ações_Sharpe'!$B$2:$R$263,9,FALSE)," ")</f>
        <v>0.473717892922809</v>
      </c>
      <c r="S32" s="23">
        <f>IF(VLOOKUP($B32,'Ações_Rent'!$B$2:$R$263,10,FALSE)="","",VLOOKUP($B32,'Ações_Rent'!$B$2:$R$263,10,FALSE))</f>
        <v>26.3332703524253</v>
      </c>
      <c r="T32" s="23">
        <f>IF(VLOOKUP($B32,'Ações_Sharpe'!$B$2:$R$263,10,FALSE)&gt;0,VLOOKUP($B32,'Ações_Sharpe'!$B$2:$R$263,10,FALSE)," ")</f>
        <v>0.839281784573596</v>
      </c>
      <c r="U32" s="23">
        <f>IF(VLOOKUP($B32,'Ações_Rent'!$B$2:$R$263,11,FALSE)="","",VLOOKUP($B32,'Ações_Rent'!$B$2:$R$263,11,FALSE))</f>
        <v>20.4547458900416</v>
      </c>
      <c r="V32" s="23">
        <f>IF(VLOOKUP($B32,'Ações_Sharpe'!$B$2:$R$263,11,FALSE)&gt;0,VLOOKUP($B32,'Ações_Sharpe'!$B$2:$R$263,11,FALSE)," ")</f>
        <v>0.608805262858471</v>
      </c>
      <c r="W32" s="23">
        <f>IF(VLOOKUP($B32,'Ações_Rent'!$B$2:$R$263,12,FALSE)="","",VLOOKUP($B32,'Ações_Rent'!$B$2:$R$263,12,FALSE))</f>
        <v>8.518411796559411</v>
      </c>
      <c r="X32" s="23">
        <f>IF(VLOOKUP($B32,'Ações_Sharpe'!$B$2:$R$263,12,FALSE)&gt;0,VLOOKUP($B32,'Ações_Sharpe'!$B$2:$R$263,12,FALSE)," ")</f>
        <v>0.151845731471099</v>
      </c>
      <c r="Y32" s="23">
        <f>IF(VLOOKUP($B32,'Ações_Rent'!$B$2:$R$263,13,FALSE)="","",VLOOKUP($B32,'Ações_Rent'!$B$2:$R$263,13,FALSE))</f>
        <v>10.5878494035909</v>
      </c>
      <c r="Z32" s="23">
        <f>IF(VLOOKUP($B32,'Ações_Sharpe'!$B$2:$R$263,13,FALSE)&gt;0,VLOOKUP($B32,'Ações_Sharpe'!$B$2:$R$263,13,FALSE)," ")</f>
        <v>0.215292347621462</v>
      </c>
      <c r="AA32" s="23">
        <f>IF(VLOOKUP($B32,'Ações_Rent'!$B$2:$R$263,14,FALSE)="","",VLOOKUP($B32,'Ações_Rent'!$B$2:$R$263,14,FALSE))</f>
        <v>-1.00328028827219</v>
      </c>
      <c r="AB32" t="s" s="26">
        <f>IF(VLOOKUP($B32,'Ações_Sharpe'!$B$2:$R$263,14,FALSE)&gt;0,VLOOKUP($B32,'Ações_Sharpe'!$B$2:$R$263,14,FALSE)," ")</f>
        <v>361</v>
      </c>
      <c r="AC32" s="23">
        <f>IF(VLOOKUP($B32,'Ações_Rent'!$B$2:$R$263,15,FALSE)="","",VLOOKUP($B32,'Ações_Rent'!$B$2:$R$263,15,FALSE))</f>
        <v>-0.321211120578335</v>
      </c>
      <c r="AD32" t="s" s="26">
        <f>IF(VLOOKUP($B32,'Ações_Sharpe'!$B$2:$R$263,15,FALSE)&gt;0,VLOOKUP($B32,'Ações_Sharpe'!$B$2:$R$263,15,FALSE)," ")</f>
        <v>361</v>
      </c>
      <c r="AE32" s="23">
        <f>IF(VLOOKUP($B32,'Ações_Rent'!$B$2:$R$263,16,FALSE)="","",VLOOKUP($B32,'Ações_Rent'!$B$2:$R$263,16,FALSE))</f>
        <v>-6.72450337730999</v>
      </c>
      <c r="AF32" t="s" s="26">
        <f>IF(VLOOKUP($B32,'Ações_Sharpe'!$B$2:$R$263,16,FALSE)&gt;0,VLOOKUP($B32,'Ações_Sharpe'!$B$2:$R$263,16,FALSE)," ")</f>
        <v>361</v>
      </c>
      <c r="AG32" s="23">
        <f>IF(VLOOKUP($B32,'Ações_Rent'!$B$2:$R$263,17,FALSE)="","",VLOOKUP($B32,'Ações_Rent'!$B$2:$R$263,17,FALSE))</f>
        <v>4.50855128944618</v>
      </c>
      <c r="AH32" t="s" s="26">
        <f>IF(VLOOKUP($B32,'Ações_Sharpe'!$B$2:$R$263,17,FALSE)&gt;0,VLOOKUP($B32,'Ações_Sharpe'!$B$2:$R$263,17,FALSE)," ")</f>
        <v>361</v>
      </c>
    </row>
    <row r="33" ht="15" customHeight="1">
      <c r="A33" t="s" s="10">
        <v>1283</v>
      </c>
      <c r="B33" t="s" s="10">
        <v>1284</v>
      </c>
      <c r="C33" s="23">
        <f>IF(VLOOKUP($B33,'Ações_Rent'!$B$2:$R$263,2,FALSE)="","",VLOOKUP($B33,'Ações_Rent'!$B$2:$R$263,2,FALSE))</f>
        <v>30.5412104869981</v>
      </c>
      <c r="D33" s="23">
        <f>IF(VLOOKUP($B33,'Ações_Sharpe'!$B$2:$R$263,2,FALSE)&gt;0,VLOOKUP($B33,'Ações_Sharpe'!$B$2:$R$263,2,FALSE)," ")</f>
        <v>1.06295012692535</v>
      </c>
      <c r="E33" s="23">
        <f>IF(VLOOKUP($B33,'Ações_Rent'!$B$2:$R$263,3,FALSE)="","",VLOOKUP($B33,'Ações_Rent'!$B$2:$R$263,3,FALSE))</f>
        <v>28.8026130836455</v>
      </c>
      <c r="F33" s="23">
        <f>IF(VLOOKUP($B33,'Ações_Sharpe'!$B$2:$R$263,3,FALSE)&gt;0,VLOOKUP($B33,'Ações_Sharpe'!$B$2:$R$263,3,FALSE)," ")</f>
        <v>1.05638006952197</v>
      </c>
      <c r="G33" s="23">
        <f>IF(VLOOKUP($B33,'Ações_Rent'!$B$2:$R$263,4,FALSE)="","",VLOOKUP($B33,'Ações_Rent'!$B$2:$R$263,4,FALSE))</f>
        <v>32.1278698357352</v>
      </c>
      <c r="H33" s="23">
        <f>IF(VLOOKUP($B33,'Ações_Sharpe'!$B$2:$R$263,4,FALSE)&gt;0,VLOOKUP($B33,'Ações_Sharpe'!$B$2:$R$263,4,FALSE)," ")</f>
        <v>0.784600013617048</v>
      </c>
      <c r="I33" s="23">
        <f>IF(VLOOKUP($B33,'Ações_Rent'!$B$2:$R$263,5,FALSE)="","",VLOOKUP($B33,'Ações_Rent'!$B$2:$R$263,5,FALSE))</f>
        <v>11.9372153560867</v>
      </c>
      <c r="J33" s="23">
        <f>IF(VLOOKUP($B33,'Ações_Sharpe'!$B$2:$R$263,5,FALSE)&gt;0,VLOOKUP($B33,'Ações_Sharpe'!$B$2:$R$263,5,FALSE)," ")</f>
        <v>0.204624024446126</v>
      </c>
      <c r="K33" s="23">
        <f>IF(VLOOKUP($B33,'Ações_Rent'!$B$2:$R$263,6,FALSE)="","",VLOOKUP($B33,'Ações_Rent'!$B$2:$R$263,6,FALSE))</f>
        <v>24.1298001881238</v>
      </c>
      <c r="L33" s="23">
        <f>IF(VLOOKUP($B33,'Ações_Sharpe'!$B$2:$R$263,6,FALSE)&gt;0,VLOOKUP($B33,'Ações_Sharpe'!$B$2:$R$263,6,FALSE)," ")</f>
        <v>0.668382242801061</v>
      </c>
      <c r="M33" s="23">
        <f>IF(VLOOKUP($B33,'Ações_Rent'!$B$2:$R$263,7,FALSE)="","",VLOOKUP($B33,'Ações_Rent'!$B$2:$R$263,7,FALSE))</f>
        <v>18.4856762391113</v>
      </c>
      <c r="N33" s="23">
        <f>IF(VLOOKUP($B33,'Ações_Sharpe'!$B$2:$R$263,7,FALSE)&gt;0,VLOOKUP($B33,'Ações_Sharpe'!$B$2:$R$263,7,FALSE)," ")</f>
        <v>0.479119540518961</v>
      </c>
      <c r="O33" s="23">
        <f>IF(VLOOKUP($B33,'Ações_Rent'!$B$2:$R$263,8,FALSE)="","",VLOOKUP($B33,'Ações_Rent'!$B$2:$R$263,8,FALSE))</f>
        <v>25.9899413915492</v>
      </c>
      <c r="P33" s="23">
        <f>IF(VLOOKUP($B33,'Ações_Sharpe'!$B$2:$R$263,8,FALSE)&gt;0,VLOOKUP($B33,'Ações_Sharpe'!$B$2:$R$263,8,FALSE)," ")</f>
        <v>0.7379860483696929</v>
      </c>
      <c r="Q33" s="23">
        <f>IF(VLOOKUP($B33,'Ações_Rent'!$B$2:$R$263,9,FALSE)="","",VLOOKUP($B33,'Ações_Rent'!$B$2:$R$263,9,FALSE))</f>
        <v>21.3266634619967</v>
      </c>
      <c r="R33" s="23">
        <f>IF(VLOOKUP($B33,'Ações_Sharpe'!$B$2:$R$263,9,FALSE)&gt;0,VLOOKUP($B33,'Ações_Sharpe'!$B$2:$R$263,9,FALSE)," ")</f>
        <v>0.584594259970684</v>
      </c>
      <c r="S33" s="23">
        <f>IF(VLOOKUP($B33,'Ações_Rent'!$B$2:$R$263,10,FALSE)="","",VLOOKUP($B33,'Ações_Rent'!$B$2:$R$263,10,FALSE))</f>
        <v>31.7096867991191</v>
      </c>
      <c r="T33" s="23">
        <f>IF(VLOOKUP($B33,'Ações_Sharpe'!$B$2:$R$263,10,FALSE)&gt;0,VLOOKUP($B33,'Ações_Sharpe'!$B$2:$R$263,10,FALSE)," ")</f>
        <v>0.971930526623861</v>
      </c>
      <c r="U33" s="23">
        <f>IF(VLOOKUP($B33,'Ações_Rent'!$B$2:$R$263,11,FALSE)="","",VLOOKUP($B33,'Ações_Rent'!$B$2:$R$263,11,FALSE))</f>
        <v>24.6872947426234</v>
      </c>
      <c r="V33" s="23">
        <f>IF(VLOOKUP($B33,'Ações_Sharpe'!$B$2:$R$263,11,FALSE)&gt;0,VLOOKUP($B33,'Ações_Sharpe'!$B$2:$R$263,11,FALSE)," ")</f>
        <v>0.708977988401682</v>
      </c>
      <c r="W33" s="23">
        <f>IF(VLOOKUP($B33,'Ações_Rent'!$B$2:$R$263,12,FALSE)="","",VLOOKUP($B33,'Ações_Rent'!$B$2:$R$263,12,FALSE))</f>
        <v>8.36409620011478</v>
      </c>
      <c r="X33" s="23">
        <f>IF(VLOOKUP($B33,'Ações_Sharpe'!$B$2:$R$263,12,FALSE)&gt;0,VLOOKUP($B33,'Ações_Sharpe'!$B$2:$R$263,12,FALSE)," ")</f>
        <v>0.146010555278402</v>
      </c>
      <c r="Y33" s="23">
        <f>IF(VLOOKUP($B33,'Ações_Rent'!$B$2:$R$263,13,FALSE)="","",VLOOKUP($B33,'Ações_Rent'!$B$2:$R$263,13,FALSE))</f>
        <v>7.70346419547341</v>
      </c>
      <c r="Z33" s="23">
        <f>IF(VLOOKUP($B33,'Ações_Sharpe'!$B$2:$R$263,13,FALSE)&gt;0,VLOOKUP($B33,'Ações_Sharpe'!$B$2:$R$263,13,FALSE)," ")</f>
        <v>0.112011561208561</v>
      </c>
      <c r="AA33" s="23">
        <f>IF(VLOOKUP($B33,'Ações_Rent'!$B$2:$R$263,14,FALSE)="","",VLOOKUP($B33,'Ações_Rent'!$B$2:$R$263,14,FALSE))</f>
        <v>-2.17120708666956</v>
      </c>
      <c r="AB33" t="s" s="26">
        <f>IF(VLOOKUP($B33,'Ações_Sharpe'!$B$2:$R$263,14,FALSE)&gt;0,VLOOKUP($B33,'Ações_Sharpe'!$B$2:$R$263,14,FALSE)," ")</f>
        <v>361</v>
      </c>
      <c r="AC33" s="23">
        <f>IF(VLOOKUP($B33,'Ações_Rent'!$B$2:$R$263,15,FALSE)="","",VLOOKUP($B33,'Ações_Rent'!$B$2:$R$263,15,FALSE))</f>
        <v>-1.08443896281535</v>
      </c>
      <c r="AD33" t="s" s="26">
        <f>IF(VLOOKUP($B33,'Ações_Sharpe'!$B$2:$R$263,15,FALSE)&gt;0,VLOOKUP($B33,'Ações_Sharpe'!$B$2:$R$263,15,FALSE)," ")</f>
        <v>361</v>
      </c>
      <c r="AE33" s="23">
        <f>IF(VLOOKUP($B33,'Ações_Rent'!$B$2:$R$263,16,FALSE)="","",VLOOKUP($B33,'Ações_Rent'!$B$2:$R$263,16,FALSE))</f>
        <v>-7.62331498638342</v>
      </c>
      <c r="AF33" t="s" s="26">
        <f>IF(VLOOKUP($B33,'Ações_Sharpe'!$B$2:$R$263,16,FALSE)&gt;0,VLOOKUP($B33,'Ações_Sharpe'!$B$2:$R$263,16,FALSE)," ")</f>
        <v>361</v>
      </c>
      <c r="AG33" s="23">
        <f>IF(VLOOKUP($B33,'Ações_Rent'!$B$2:$R$263,17,FALSE)="","",VLOOKUP($B33,'Ações_Rent'!$B$2:$R$263,17,FALSE))</f>
        <v>1.30962483409836</v>
      </c>
      <c r="AH33" t="s" s="26">
        <f>IF(VLOOKUP($B33,'Ações_Sharpe'!$B$2:$R$263,17,FALSE)&gt;0,VLOOKUP($B33,'Ações_Sharpe'!$B$2:$R$263,17,FALSE)," ")</f>
        <v>361</v>
      </c>
    </row>
    <row r="34" ht="15" customHeight="1">
      <c r="A34" t="s" s="10">
        <v>1285</v>
      </c>
      <c r="B34" t="s" s="10">
        <v>1286</v>
      </c>
      <c r="C34" s="23">
        <f>IF(VLOOKUP($B34,'Ações_Rent'!$B$2:$R$263,2,FALSE)="","",VLOOKUP($B34,'Ações_Rent'!$B$2:$R$263,2,FALSE))</f>
        <v>30.4216089482411</v>
      </c>
      <c r="D34" s="23">
        <f>IF(VLOOKUP($B34,'Ações_Sharpe'!$B$2:$R$263,2,FALSE)&gt;0,VLOOKUP($B34,'Ações_Sharpe'!$B$2:$R$263,2,FALSE)," ")</f>
        <v>1.23731292030613</v>
      </c>
      <c r="E34" s="23">
        <f>IF(VLOOKUP($B34,'Ações_Rent'!$B$2:$R$263,3,FALSE)="","",VLOOKUP($B34,'Ações_Rent'!$B$2:$R$263,3,FALSE))</f>
        <v>27.207761532491</v>
      </c>
      <c r="F34" s="23">
        <f>IF(VLOOKUP($B34,'Ações_Sharpe'!$B$2:$R$263,3,FALSE)&gt;0,VLOOKUP($B34,'Ações_Sharpe'!$B$2:$R$263,3,FALSE)," ")</f>
        <v>1.13426454108227</v>
      </c>
      <c r="G34" s="23">
        <f>IF(VLOOKUP($B34,'Ações_Rent'!$B$2:$R$263,4,FALSE)="","",VLOOKUP($B34,'Ações_Rent'!$B$2:$R$263,4,FALSE))</f>
        <v>33.6841184408373</v>
      </c>
      <c r="H34" s="23">
        <f>IF(VLOOKUP($B34,'Ações_Sharpe'!$B$2:$R$263,4,FALSE)&gt;0,VLOOKUP($B34,'Ações_Sharpe'!$B$2:$R$263,4,FALSE)," ")</f>
        <v>0.635001197472548</v>
      </c>
      <c r="I34" s="23">
        <f>IF(VLOOKUP($B34,'Ações_Rent'!$B$2:$R$263,5,FALSE)="","",VLOOKUP($B34,'Ações_Rent'!$B$2:$R$263,5,FALSE))</f>
        <v>10.3449319504168</v>
      </c>
      <c r="J34" s="23">
        <f>IF(VLOOKUP($B34,'Ações_Sharpe'!$B$2:$R$263,5,FALSE)&gt;0,VLOOKUP($B34,'Ações_Sharpe'!$B$2:$R$263,5,FALSE)," ")</f>
        <v>0.138214911005945</v>
      </c>
      <c r="K34" s="23">
        <f>IF(VLOOKUP($B34,'Ações_Rent'!$B$2:$R$263,6,FALSE)="","",VLOOKUP($B34,'Ações_Rent'!$B$2:$R$263,6,FALSE))</f>
        <v>21.6094138658331</v>
      </c>
      <c r="L34" s="23">
        <f>IF(VLOOKUP($B34,'Ações_Sharpe'!$B$2:$R$263,6,FALSE)&gt;0,VLOOKUP($B34,'Ações_Sharpe'!$B$2:$R$263,6,FALSE)," ")</f>
        <v>0.573701902538146</v>
      </c>
      <c r="M34" s="23">
        <f>IF(VLOOKUP($B34,'Ações_Rent'!$B$2:$R$263,7,FALSE)="","",VLOOKUP($B34,'Ações_Rent'!$B$2:$R$263,7,FALSE))</f>
        <v>15.9315693193477</v>
      </c>
      <c r="N34" s="23">
        <f>IF(VLOOKUP($B34,'Ações_Sharpe'!$B$2:$R$263,7,FALSE)&gt;0,VLOOKUP($B34,'Ações_Sharpe'!$B$2:$R$263,7,FALSE)," ")</f>
        <v>0.379214293844475</v>
      </c>
      <c r="O34" s="23">
        <f>IF(VLOOKUP($B34,'Ações_Rent'!$B$2:$R$263,8,FALSE)="","",VLOOKUP($B34,'Ações_Rent'!$B$2:$R$263,8,FALSE))</f>
        <v>22.7202599181979</v>
      </c>
      <c r="P34" s="23">
        <f>IF(VLOOKUP($B34,'Ações_Sharpe'!$B$2:$R$263,8,FALSE)&gt;0,VLOOKUP($B34,'Ações_Sharpe'!$B$2:$R$263,8,FALSE)," ")</f>
        <v>0.611736984476863</v>
      </c>
      <c r="Q34" s="23">
        <f>IF(VLOOKUP($B34,'Ações_Rent'!$B$2:$R$263,9,FALSE)="","",VLOOKUP($B34,'Ações_Rent'!$B$2:$R$263,9,FALSE))</f>
        <v>15.8556859049094</v>
      </c>
      <c r="R34" s="23">
        <f>IF(VLOOKUP($B34,'Ações_Sharpe'!$B$2:$R$263,9,FALSE)&gt;0,VLOOKUP($B34,'Ações_Sharpe'!$B$2:$R$263,9,FALSE)," ")</f>
        <v>0.389773601092492</v>
      </c>
      <c r="S34" s="23">
        <f>IF(VLOOKUP($B34,'Ações_Rent'!$B$2:$R$263,10,FALSE)="","",VLOOKUP($B34,'Ações_Rent'!$B$2:$R$263,10,FALSE))</f>
        <v>24.3321950278147</v>
      </c>
      <c r="T34" s="23">
        <f>IF(VLOOKUP($B34,'Ações_Sharpe'!$B$2:$R$263,10,FALSE)&gt;0,VLOOKUP($B34,'Ações_Sharpe'!$B$2:$R$263,10,FALSE)," ")</f>
        <v>0.6959653322767499</v>
      </c>
      <c r="U34" s="23">
        <f>IF(VLOOKUP($B34,'Ações_Rent'!$B$2:$R$263,11,FALSE)="","",VLOOKUP($B34,'Ações_Rent'!$B$2:$R$263,11,FALSE))</f>
        <v>18.3642365735202</v>
      </c>
      <c r="V34" s="23">
        <f>IF(VLOOKUP($B34,'Ações_Sharpe'!$B$2:$R$263,11,FALSE)&gt;0,VLOOKUP($B34,'Ações_Sharpe'!$B$2:$R$263,11,FALSE)," ")</f>
        <v>0.485558523506344</v>
      </c>
      <c r="W34" s="23">
        <f>IF(VLOOKUP($B34,'Ações_Rent'!$B$2:$R$263,12,FALSE)="","",VLOOKUP($B34,'Ações_Rent'!$B$2:$R$263,12,FALSE))</f>
        <v>12.7890071423071</v>
      </c>
      <c r="X34" s="23">
        <f>IF(VLOOKUP($B34,'Ações_Sharpe'!$B$2:$R$263,12,FALSE)&gt;0,VLOOKUP($B34,'Ações_Sharpe'!$B$2:$R$263,12,FALSE)," ")</f>
        <v>0.284302692972472</v>
      </c>
      <c r="Y34" s="23">
        <f>IF(VLOOKUP($B34,'Ações_Rent'!$B$2:$R$263,13,FALSE)="","",VLOOKUP($B34,'Ações_Rent'!$B$2:$R$263,13,FALSE))</f>
        <v>14.5889586621475</v>
      </c>
      <c r="Z34" s="23">
        <f>IF(VLOOKUP($B34,'Ações_Sharpe'!$B$2:$R$263,13,FALSE)&gt;0,VLOOKUP($B34,'Ações_Sharpe'!$B$2:$R$263,13,FALSE)," ")</f>
        <v>0.336797653046719</v>
      </c>
      <c r="AA34" s="23">
        <f>IF(VLOOKUP($B34,'Ações_Rent'!$B$2:$R$263,14,FALSE)="","",VLOOKUP($B34,'Ações_Rent'!$B$2:$R$263,14,FALSE))</f>
        <v>6.2729385657927</v>
      </c>
      <c r="AB34" s="23">
        <f>IF(VLOOKUP($B34,'Ações_Sharpe'!$B$2:$R$263,14,FALSE)&gt;0,VLOOKUP($B34,'Ações_Sharpe'!$B$2:$R$263,14,FALSE)," ")</f>
        <v>0.0372314005911619</v>
      </c>
      <c r="AC34" s="23">
        <f>IF(VLOOKUP($B34,'Ações_Rent'!$B$2:$R$263,15,FALSE)="","",VLOOKUP($B34,'Ações_Rent'!$B$2:$R$263,15,FALSE))</f>
        <v>9.49628457894458</v>
      </c>
      <c r="AD34" s="23">
        <f>IF(VLOOKUP($B34,'Ações_Sharpe'!$B$2:$R$263,15,FALSE)&gt;0,VLOOKUP($B34,'Ações_Sharpe'!$B$2:$R$263,15,FALSE)," ")</f>
        <v>0.122780126530444</v>
      </c>
      <c r="AE34" s="23">
        <f>IF(VLOOKUP($B34,'Ações_Rent'!$B$2:$R$263,16,FALSE)="","",VLOOKUP($B34,'Ações_Rent'!$B$2:$R$263,16,FALSE))</f>
        <v>2.71474037844561</v>
      </c>
      <c r="AF34" t="s" s="26">
        <f>IF(VLOOKUP($B34,'Ações_Sharpe'!$B$2:$R$263,16,FALSE)&gt;0,VLOOKUP($B34,'Ações_Sharpe'!$B$2:$R$263,16,FALSE)," ")</f>
        <v>361</v>
      </c>
      <c r="AG34" s="23">
        <f>IF(VLOOKUP($B34,'Ações_Rent'!$B$2:$R$263,17,FALSE)="","",VLOOKUP($B34,'Ações_Rent'!$B$2:$R$263,17,FALSE))</f>
        <v>18.5407199275233</v>
      </c>
      <c r="AH34" s="23">
        <f>IF(VLOOKUP($B34,'Ações_Sharpe'!$B$2:$R$263,17,FALSE)&gt;0,VLOOKUP($B34,'Ações_Sharpe'!$B$2:$R$263,17,FALSE)," ")</f>
        <v>0.5141110952596319</v>
      </c>
    </row>
    <row r="35" ht="15" customHeight="1">
      <c r="A35" t="s" s="10">
        <v>1287</v>
      </c>
      <c r="B35" t="s" s="10">
        <v>1288</v>
      </c>
      <c r="C35" s="23">
        <f>IF(VLOOKUP($B35,'Ações_Rent'!$B$2:$R$263,2,FALSE)="","",VLOOKUP($B35,'Ações_Rent'!$B$2:$R$263,2,FALSE))</f>
        <v>30.3524573671403</v>
      </c>
      <c r="D35" s="23">
        <f>IF(VLOOKUP($B35,'Ações_Sharpe'!$B$2:$R$263,2,FALSE)&gt;0,VLOOKUP($B35,'Ações_Sharpe'!$B$2:$R$263,2,FALSE)," ")</f>
        <v>1.20846634937578</v>
      </c>
      <c r="E35" s="23">
        <f>IF(VLOOKUP($B35,'Ações_Rent'!$B$2:$R$263,3,FALSE)="","",VLOOKUP($B35,'Ações_Rent'!$B$2:$R$263,3,FALSE))</f>
        <v>29.0812485832951</v>
      </c>
      <c r="F35" s="23">
        <f>IF(VLOOKUP($B35,'Ações_Sharpe'!$B$2:$R$263,3,FALSE)&gt;0,VLOOKUP($B35,'Ações_Sharpe'!$B$2:$R$263,3,FALSE)," ")</f>
        <v>1.21080547303593</v>
      </c>
      <c r="G35" s="23">
        <f>IF(VLOOKUP($B35,'Ações_Rent'!$B$2:$R$263,4,FALSE)="","",VLOOKUP($B35,'Ações_Rent'!$B$2:$R$263,4,FALSE))</f>
        <v>34.9234219737823</v>
      </c>
      <c r="H35" s="23">
        <f>IF(VLOOKUP($B35,'Ações_Sharpe'!$B$2:$R$263,4,FALSE)&gt;0,VLOOKUP($B35,'Ações_Sharpe'!$B$2:$R$263,4,FALSE)," ")</f>
        <v>0.672481700534708</v>
      </c>
      <c r="I35" s="23">
        <f>IF(VLOOKUP($B35,'Ações_Rent'!$B$2:$R$263,5,FALSE)="","",VLOOKUP($B35,'Ações_Rent'!$B$2:$R$263,5,FALSE))</f>
        <v>13.4390780775654</v>
      </c>
      <c r="J35" s="23">
        <f>IF(VLOOKUP($B35,'Ações_Sharpe'!$B$2:$R$263,5,FALSE)&gt;0,VLOOKUP($B35,'Ações_Sharpe'!$B$2:$R$263,5,FALSE)," ")</f>
        <v>0.255034205356442</v>
      </c>
      <c r="K35" s="23">
        <f>IF(VLOOKUP($B35,'Ações_Rent'!$B$2:$R$263,6,FALSE)="","",VLOOKUP($B35,'Ações_Rent'!$B$2:$R$263,6,FALSE))</f>
        <v>22.4176748444651</v>
      </c>
      <c r="L35" s="23">
        <f>IF(VLOOKUP($B35,'Ações_Sharpe'!$B$2:$R$263,6,FALSE)&gt;0,VLOOKUP($B35,'Ações_Sharpe'!$B$2:$R$263,6,FALSE)," ")</f>
        <v>0.608419463731957</v>
      </c>
      <c r="M35" s="23">
        <f>IF(VLOOKUP($B35,'Ações_Rent'!$B$2:$R$263,7,FALSE)="","",VLOOKUP($B35,'Ações_Rent'!$B$2:$R$263,7,FALSE))</f>
        <v>13.9376359773359</v>
      </c>
      <c r="N35" s="23">
        <f>IF(VLOOKUP($B35,'Ações_Sharpe'!$B$2:$R$263,7,FALSE)&gt;0,VLOOKUP($B35,'Ações_Sharpe'!$B$2:$R$263,7,FALSE)," ")</f>
        <v>0.309717886283729</v>
      </c>
      <c r="O35" s="23">
        <f>IF(VLOOKUP($B35,'Ações_Rent'!$B$2:$R$263,8,FALSE)="","",VLOOKUP($B35,'Ações_Rent'!$B$2:$R$263,8,FALSE))</f>
        <v>20.2354273073156</v>
      </c>
      <c r="P35" s="23">
        <f>IF(VLOOKUP($B35,'Ações_Sharpe'!$B$2:$R$263,8,FALSE)&gt;0,VLOOKUP($B35,'Ações_Sharpe'!$B$2:$R$263,8,FALSE)," ")</f>
        <v>0.5451739896046</v>
      </c>
      <c r="Q35" s="23">
        <f>IF(VLOOKUP($B35,'Ações_Rent'!$B$2:$R$263,9,FALSE)="","",VLOOKUP($B35,'Ações_Rent'!$B$2:$R$263,9,FALSE))</f>
        <v>17.4839408780391</v>
      </c>
      <c r="R35" s="23">
        <f>IF(VLOOKUP($B35,'Ações_Sharpe'!$B$2:$R$263,9,FALSE)&gt;0,VLOOKUP($B35,'Ações_Sharpe'!$B$2:$R$263,9,FALSE)," ")</f>
        <v>0.452456083601484</v>
      </c>
      <c r="S35" s="23">
        <f>IF(VLOOKUP($B35,'Ações_Rent'!$B$2:$R$263,10,FALSE)="","",VLOOKUP($B35,'Ações_Rent'!$B$2:$R$263,10,FALSE))</f>
        <v>26.0628959684592</v>
      </c>
      <c r="T35" s="23">
        <f>IF(VLOOKUP($B35,'Ações_Sharpe'!$B$2:$R$263,10,FALSE)&gt;0,VLOOKUP($B35,'Ações_Sharpe'!$B$2:$R$263,10,FALSE)," ")</f>
        <v>0.781909541564152</v>
      </c>
      <c r="U35" s="23">
        <f>IF(VLOOKUP($B35,'Ações_Rent'!$B$2:$R$263,11,FALSE)="","",VLOOKUP($B35,'Ações_Rent'!$B$2:$R$263,11,FALSE))</f>
        <v>19.8522473691367</v>
      </c>
      <c r="V35" s="23">
        <f>IF(VLOOKUP($B35,'Ações_Sharpe'!$B$2:$R$263,11,FALSE)&gt;0,VLOOKUP($B35,'Ações_Sharpe'!$B$2:$R$263,11,FALSE)," ")</f>
        <v>0.557402948016427</v>
      </c>
      <c r="W35" s="23">
        <f>IF(VLOOKUP($B35,'Ações_Rent'!$B$2:$R$263,12,FALSE)="","",VLOOKUP($B35,'Ações_Rent'!$B$2:$R$263,12,FALSE))</f>
        <v>10.1271534059693</v>
      </c>
      <c r="X35" s="23">
        <f>IF(VLOOKUP($B35,'Ações_Sharpe'!$B$2:$R$263,12,FALSE)&gt;0,VLOOKUP($B35,'Ações_Sharpe'!$B$2:$R$263,12,FALSE)," ")</f>
        <v>0.212800413271244</v>
      </c>
      <c r="Y35" s="23">
        <f>IF(VLOOKUP($B35,'Ações_Rent'!$B$2:$R$263,13,FALSE)="","",VLOOKUP($B35,'Ações_Rent'!$B$2:$R$263,13,FALSE))</f>
        <v>10.9383905823037</v>
      </c>
      <c r="Z35" s="23">
        <f>IF(VLOOKUP($B35,'Ações_Sharpe'!$B$2:$R$263,13,FALSE)&gt;0,VLOOKUP($B35,'Ações_Sharpe'!$B$2:$R$263,13,FALSE)," ")</f>
        <v>0.235404603342331</v>
      </c>
      <c r="AA35" s="23">
        <f>IF(VLOOKUP($B35,'Ações_Rent'!$B$2:$R$263,14,FALSE)="","",VLOOKUP($B35,'Ações_Rent'!$B$2:$R$263,14,FALSE))</f>
        <v>3.28646269476771</v>
      </c>
      <c r="AB35" t="s" s="26">
        <f>IF(VLOOKUP($B35,'Ações_Sharpe'!$B$2:$R$263,14,FALSE)&gt;0,VLOOKUP($B35,'Ações_Sharpe'!$B$2:$R$263,14,FALSE)," ")</f>
        <v>361</v>
      </c>
      <c r="AC35" s="23">
        <f>IF(VLOOKUP($B35,'Ações_Rent'!$B$2:$R$263,15,FALSE)="","",VLOOKUP($B35,'Ações_Rent'!$B$2:$R$263,15,FALSE))</f>
        <v>4.23790752996629</v>
      </c>
      <c r="AD35" t="s" s="26">
        <f>IF(VLOOKUP($B35,'Ações_Sharpe'!$B$2:$R$263,15,FALSE)&gt;0,VLOOKUP($B35,'Ações_Sharpe'!$B$2:$R$263,15,FALSE)," ")</f>
        <v>361</v>
      </c>
      <c r="AE35" s="23">
        <f>IF(VLOOKUP($B35,'Ações_Rent'!$B$2:$R$263,16,FALSE)="","",VLOOKUP($B35,'Ações_Rent'!$B$2:$R$263,16,FALSE))</f>
        <v>-3.32585855289226</v>
      </c>
      <c r="AF35" t="s" s="26">
        <f>IF(VLOOKUP($B35,'Ações_Sharpe'!$B$2:$R$263,16,FALSE)&gt;0,VLOOKUP($B35,'Ações_Sharpe'!$B$2:$R$263,16,FALSE)," ")</f>
        <v>361</v>
      </c>
      <c r="AG35" s="23">
        <f>IF(VLOOKUP($B35,'Ações_Rent'!$B$2:$R$263,17,FALSE)="","",VLOOKUP($B35,'Ações_Rent'!$B$2:$R$263,17,FALSE))</f>
        <v>9.12649240069647</v>
      </c>
      <c r="AH35" s="23">
        <f>IF(VLOOKUP($B35,'Ações_Sharpe'!$B$2:$R$263,17,FALSE)&gt;0,VLOOKUP($B35,'Ações_Sharpe'!$B$2:$R$263,17,FALSE)," ")</f>
        <v>0.09503007055640079</v>
      </c>
    </row>
    <row r="36" ht="15" customHeight="1">
      <c r="A36" t="s" s="10">
        <v>1289</v>
      </c>
      <c r="B36" t="s" s="10">
        <v>1290</v>
      </c>
      <c r="C36" s="23">
        <f>IF(VLOOKUP($B36,'Ações_Rent'!$B$2:$R$263,2,FALSE)="","",VLOOKUP($B36,'Ações_Rent'!$B$2:$R$263,2,FALSE))</f>
        <v>30.3091350691268</v>
      </c>
      <c r="D36" s="23">
        <f>IF(VLOOKUP($B36,'Ações_Sharpe'!$B$2:$R$263,2,FALSE)&gt;0,VLOOKUP($B36,'Ações_Sharpe'!$B$2:$R$263,2,FALSE)," ")</f>
        <v>1.51584046468814</v>
      </c>
      <c r="E36" s="23">
        <f>IF(VLOOKUP($B36,'Ações_Rent'!$B$2:$R$263,3,FALSE)="","",VLOOKUP($B36,'Ações_Rent'!$B$2:$R$263,3,FALSE))</f>
        <v>28.6993651649445</v>
      </c>
      <c r="F36" s="23">
        <f>IF(VLOOKUP($B36,'Ações_Sharpe'!$B$2:$R$263,3,FALSE)&gt;0,VLOOKUP($B36,'Ações_Sharpe'!$B$2:$R$263,3,FALSE)," ")</f>
        <v>1.45934507491453</v>
      </c>
      <c r="G36" s="23">
        <f>IF(VLOOKUP($B36,'Ações_Rent'!$B$2:$R$263,4,FALSE)="","",VLOOKUP($B36,'Ações_Rent'!$B$2:$R$263,4,FALSE))</f>
        <v>34.1734695441737</v>
      </c>
      <c r="H36" s="23">
        <f>IF(VLOOKUP($B36,'Ações_Sharpe'!$B$2:$R$263,4,FALSE)&gt;0,VLOOKUP($B36,'Ações_Sharpe'!$B$2:$R$263,4,FALSE)," ")</f>
        <v>0.670304566749611</v>
      </c>
      <c r="I36" s="23">
        <f>IF(VLOOKUP($B36,'Ações_Rent'!$B$2:$R$263,5,FALSE)="","",VLOOKUP($B36,'Ações_Rent'!$B$2:$R$263,5,FALSE))</f>
        <v>7.24384275373178</v>
      </c>
      <c r="J36" s="23">
        <f>IF(VLOOKUP($B36,'Ações_Sharpe'!$B$2:$R$263,5,FALSE)&gt;0,VLOOKUP($B36,'Ações_Sharpe'!$B$2:$R$263,5,FALSE)," ")</f>
        <v>0.0188945203661722</v>
      </c>
      <c r="K36" s="23">
        <f>IF(VLOOKUP($B36,'Ações_Rent'!$B$2:$R$263,6,FALSE)="","",VLOOKUP($B36,'Ações_Rent'!$B$2:$R$263,6,FALSE))</f>
        <v>18.1492092671564</v>
      </c>
      <c r="L36" s="23">
        <f>IF(VLOOKUP($B36,'Ações_Sharpe'!$B$2:$R$263,6,FALSE)&gt;0,VLOOKUP($B36,'Ações_Sharpe'!$B$2:$R$263,6,FALSE)," ")</f>
        <v>0.414067392452716</v>
      </c>
      <c r="M36" s="23">
        <f>IF(VLOOKUP($B36,'Ações_Rent'!$B$2:$R$263,7,FALSE)="","",VLOOKUP($B36,'Ações_Rent'!$B$2:$R$263,7,FALSE))</f>
        <v>13.5379549199942</v>
      </c>
      <c r="N36" s="23">
        <f>IF(VLOOKUP($B36,'Ações_Sharpe'!$B$2:$R$263,7,FALSE)&gt;0,VLOOKUP($B36,'Ações_Sharpe'!$B$2:$R$263,7,FALSE)," ")</f>
        <v>0.27347755199827</v>
      </c>
      <c r="O36" s="23">
        <f>IF(VLOOKUP($B36,'Ações_Rent'!$B$2:$R$263,8,FALSE)="","",VLOOKUP($B36,'Ações_Rent'!$B$2:$R$263,8,FALSE))</f>
        <v>18.7414980868747</v>
      </c>
      <c r="P36" s="23">
        <f>IF(VLOOKUP($B36,'Ações_Sharpe'!$B$2:$R$263,8,FALSE)&gt;0,VLOOKUP($B36,'Ações_Sharpe'!$B$2:$R$263,8,FALSE)," ")</f>
        <v>0.452704828725261</v>
      </c>
      <c r="Q36" s="23">
        <f>IF(VLOOKUP($B36,'Ações_Rent'!$B$2:$R$263,9,FALSE)="","",VLOOKUP($B36,'Ações_Rent'!$B$2:$R$263,9,FALSE))</f>
        <v>14.5213303930547</v>
      </c>
      <c r="R36" s="23">
        <f>IF(VLOOKUP($B36,'Ações_Sharpe'!$B$2:$R$263,9,FALSE)&gt;0,VLOOKUP($B36,'Ações_Sharpe'!$B$2:$R$263,9,FALSE)," ")</f>
        <v>0.325556108015916</v>
      </c>
      <c r="S36" s="23">
        <f>IF(VLOOKUP($B36,'Ações_Rent'!$B$2:$R$263,10,FALSE)="","",VLOOKUP($B36,'Ações_Rent'!$B$2:$R$263,10,FALSE))</f>
        <v>22.7358320456137</v>
      </c>
      <c r="T36" s="23">
        <f>IF(VLOOKUP($B36,'Ações_Sharpe'!$B$2:$R$263,10,FALSE)&gt;0,VLOOKUP($B36,'Ações_Sharpe'!$B$2:$R$263,10,FALSE)," ")</f>
        <v>0.61497993829555</v>
      </c>
      <c r="U36" s="23">
        <f>IF(VLOOKUP($B36,'Ações_Rent'!$B$2:$R$263,11,FALSE)="","",VLOOKUP($B36,'Ações_Rent'!$B$2:$R$263,11,FALSE))</f>
        <v>17.1700298376613</v>
      </c>
      <c r="V36" s="23">
        <f>IF(VLOOKUP($B36,'Ações_Sharpe'!$B$2:$R$263,11,FALSE)&gt;0,VLOOKUP($B36,'Ações_Sharpe'!$B$2:$R$263,11,FALSE)," ")</f>
        <v>0.425924608707054</v>
      </c>
      <c r="W36" s="23">
        <f>IF(VLOOKUP($B36,'Ações_Rent'!$B$2:$R$263,12,FALSE)="","",VLOOKUP($B36,'Ações_Rent'!$B$2:$R$263,12,FALSE))</f>
        <v>6.84477670534833</v>
      </c>
      <c r="X36" s="23">
        <f>IF(VLOOKUP($B36,'Ações_Sharpe'!$B$2:$R$263,12,FALSE)&gt;0,VLOOKUP($B36,'Ações_Sharpe'!$B$2:$R$263,12,FALSE)," ")</f>
        <v>0.0803028805995223</v>
      </c>
      <c r="Y36" s="23">
        <f>IF(VLOOKUP($B36,'Ações_Rent'!$B$2:$R$263,13,FALSE)="","",VLOOKUP($B36,'Ações_Rent'!$B$2:$R$263,13,FALSE))</f>
        <v>6.39946174570809</v>
      </c>
      <c r="Z36" s="23">
        <f>IF(VLOOKUP($B36,'Ações_Sharpe'!$B$2:$R$263,13,FALSE)&gt;0,VLOOKUP($B36,'Ações_Sharpe'!$B$2:$R$263,13,FALSE)," ")</f>
        <v>0.0565984516504373</v>
      </c>
      <c r="AA36" s="23">
        <f>IF(VLOOKUP($B36,'Ações_Rent'!$B$2:$R$263,14,FALSE)="","",VLOOKUP($B36,'Ações_Rent'!$B$2:$R$263,14,FALSE))</f>
        <v>-1.431775232624</v>
      </c>
      <c r="AB36" t="s" s="26">
        <f>IF(VLOOKUP($B36,'Ações_Sharpe'!$B$2:$R$263,14,FALSE)&gt;0,VLOOKUP($B36,'Ações_Sharpe'!$B$2:$R$263,14,FALSE)," ")</f>
        <v>361</v>
      </c>
      <c r="AC36" s="23">
        <f>IF(VLOOKUP($B36,'Ações_Rent'!$B$2:$R$263,15,FALSE)="","",VLOOKUP($B36,'Ações_Rent'!$B$2:$R$263,15,FALSE))</f>
        <v>1.83576620374373</v>
      </c>
      <c r="AD36" t="s" s="26">
        <f>IF(VLOOKUP($B36,'Ações_Sharpe'!$B$2:$R$263,15,FALSE)&gt;0,VLOOKUP($B36,'Ações_Sharpe'!$B$2:$R$263,15,FALSE)," ")</f>
        <v>361</v>
      </c>
      <c r="AE36" s="23">
        <f>IF(VLOOKUP($B36,'Ações_Rent'!$B$2:$R$263,16,FALSE)="","",VLOOKUP($B36,'Ações_Rent'!$B$2:$R$263,16,FALSE))</f>
        <v>-4.68143170375997</v>
      </c>
      <c r="AF36" t="s" s="26">
        <f>IF(VLOOKUP($B36,'Ações_Sharpe'!$B$2:$R$263,16,FALSE)&gt;0,VLOOKUP($B36,'Ações_Sharpe'!$B$2:$R$263,16,FALSE)," ")</f>
        <v>361</v>
      </c>
      <c r="AG36" s="23">
        <f>IF(VLOOKUP($B36,'Ações_Rent'!$B$2:$R$263,17,FALSE)="","",VLOOKUP($B36,'Ações_Rent'!$B$2:$R$263,17,FALSE))</f>
        <v>12.9116026983459</v>
      </c>
      <c r="AH36" s="23">
        <f>IF(VLOOKUP($B36,'Ações_Sharpe'!$B$2:$R$263,17,FALSE)&gt;0,VLOOKUP($B36,'Ações_Sharpe'!$B$2:$R$263,17,FALSE)," ")</f>
        <v>0.243694078851733</v>
      </c>
    </row>
    <row r="37" ht="15" customHeight="1">
      <c r="A37" t="s" s="10">
        <v>1291</v>
      </c>
      <c r="B37" t="s" s="10">
        <v>1292</v>
      </c>
      <c r="C37" s="23">
        <f>IF(VLOOKUP($B37,'Ações_Rent'!$B$2:$R$263,2,FALSE)="","",VLOOKUP($B37,'Ações_Rent'!$B$2:$R$263,2,FALSE))</f>
        <v>30.0070129871592</v>
      </c>
      <c r="D37" s="23">
        <f>IF(VLOOKUP($B37,'Ações_Sharpe'!$B$2:$R$263,2,FALSE)&gt;0,VLOOKUP($B37,'Ações_Sharpe'!$B$2:$R$263,2,FALSE)," ")</f>
        <v>1.06125389097332</v>
      </c>
      <c r="E37" s="23">
        <f>IF(VLOOKUP($B37,'Ações_Rent'!$B$2:$R$263,3,FALSE)="","",VLOOKUP($B37,'Ações_Rent'!$B$2:$R$263,3,FALSE))</f>
        <v>24.766946388467</v>
      </c>
      <c r="F37" s="23">
        <f>IF(VLOOKUP($B37,'Ações_Sharpe'!$B$2:$R$263,3,FALSE)&gt;0,VLOOKUP($B37,'Ações_Sharpe'!$B$2:$R$263,3,FALSE)," ")</f>
        <v>0.874618673187376</v>
      </c>
      <c r="G37" s="23">
        <f>IF(VLOOKUP($B37,'Ações_Rent'!$B$2:$R$263,4,FALSE)="","",VLOOKUP($B37,'Ações_Rent'!$B$2:$R$263,4,FALSE))</f>
        <v>29.4975270762747</v>
      </c>
      <c r="H37" s="23">
        <f>IF(VLOOKUP($B37,'Ações_Sharpe'!$B$2:$R$263,4,FALSE)&gt;0,VLOOKUP($B37,'Ações_Sharpe'!$B$2:$R$263,4,FALSE)," ")</f>
        <v>0.586921641111992</v>
      </c>
      <c r="I37" s="23">
        <f>IF(VLOOKUP($B37,'Ações_Rent'!$B$2:$R$263,5,FALSE)="","",VLOOKUP($B37,'Ações_Rent'!$B$2:$R$263,5,FALSE))</f>
        <v>6.85259193355534</v>
      </c>
      <c r="J37" s="23">
        <f>IF(VLOOKUP($B37,'Ações_Sharpe'!$B$2:$R$263,5,FALSE)&gt;0,VLOOKUP($B37,'Ações_Sharpe'!$B$2:$R$263,5,FALSE)," ")</f>
        <v>0.00468313060950274</v>
      </c>
      <c r="K37" s="23">
        <f>IF(VLOOKUP($B37,'Ações_Rent'!$B$2:$R$263,6,FALSE)="","",VLOOKUP($B37,'Ações_Rent'!$B$2:$R$263,6,FALSE))</f>
        <v>18.1184141200365</v>
      </c>
      <c r="L37" s="23">
        <f>IF(VLOOKUP($B37,'Ações_Sharpe'!$B$2:$R$263,6,FALSE)&gt;0,VLOOKUP($B37,'Ações_Sharpe'!$B$2:$R$263,6,FALSE)," ")</f>
        <v>0.426802226043139</v>
      </c>
      <c r="M37" s="23">
        <f>IF(VLOOKUP($B37,'Ações_Rent'!$B$2:$R$263,7,FALSE)="","",VLOOKUP($B37,'Ações_Rent'!$B$2:$R$263,7,FALSE))</f>
        <v>12.0088840083194</v>
      </c>
      <c r="N37" s="23">
        <f>IF(VLOOKUP($B37,'Ações_Sharpe'!$B$2:$R$263,7,FALSE)&gt;0,VLOOKUP($B37,'Ações_Sharpe'!$B$2:$R$263,7,FALSE)," ")</f>
        <v>0.22432469901906</v>
      </c>
      <c r="O37" s="23">
        <f>IF(VLOOKUP($B37,'Ações_Rent'!$B$2:$R$263,8,FALSE)="","",VLOOKUP($B37,'Ações_Rent'!$B$2:$R$263,8,FALSE))</f>
        <v>19.2855309036827</v>
      </c>
      <c r="P37" s="23">
        <f>IF(VLOOKUP($B37,'Ações_Sharpe'!$B$2:$R$263,8,FALSE)&gt;0,VLOOKUP($B37,'Ações_Sharpe'!$B$2:$R$263,8,FALSE)," ")</f>
        <v>0.483049587037364</v>
      </c>
      <c r="Q37" s="23">
        <f>IF(VLOOKUP($B37,'Ações_Rent'!$B$2:$R$263,9,FALSE)="","",VLOOKUP($B37,'Ações_Rent'!$B$2:$R$263,9,FALSE))</f>
        <v>15.0972617664701</v>
      </c>
      <c r="R37" s="23">
        <f>IF(VLOOKUP($B37,'Ações_Sharpe'!$B$2:$R$263,9,FALSE)&gt;0,VLOOKUP($B37,'Ações_Sharpe'!$B$2:$R$263,9,FALSE)," ")</f>
        <v>0.356580288111011</v>
      </c>
      <c r="S37" s="23">
        <f>IF(VLOOKUP($B37,'Ações_Rent'!$B$2:$R$263,10,FALSE)="","",VLOOKUP($B37,'Ações_Rent'!$B$2:$R$263,10,FALSE))</f>
        <v>23.5695592331959</v>
      </c>
      <c r="T37" s="23">
        <f>IF(VLOOKUP($B37,'Ações_Sharpe'!$B$2:$R$263,10,FALSE)&gt;0,VLOOKUP($B37,'Ações_Sharpe'!$B$2:$R$263,10,FALSE)," ")</f>
        <v>0.671598223179557</v>
      </c>
      <c r="U37" s="23">
        <f>IF(VLOOKUP($B37,'Ações_Rent'!$B$2:$R$263,11,FALSE)="","",VLOOKUP($B37,'Ações_Rent'!$B$2:$R$263,11,FALSE))</f>
        <v>15.8100509415601</v>
      </c>
      <c r="V37" s="23">
        <f>IF(VLOOKUP($B37,'Ações_Sharpe'!$B$2:$R$263,11,FALSE)&gt;0,VLOOKUP($B37,'Ações_Sharpe'!$B$2:$R$263,11,FALSE)," ")</f>
        <v>0.397154312686292</v>
      </c>
      <c r="W37" s="23">
        <f>IF(VLOOKUP($B37,'Ações_Rent'!$B$2:$R$263,12,FALSE)="","",VLOOKUP($B37,'Ações_Rent'!$B$2:$R$263,12,FALSE))</f>
        <v>6.05090023621742</v>
      </c>
      <c r="X37" s="23">
        <f>IF(VLOOKUP($B37,'Ações_Sharpe'!$B$2:$R$263,12,FALSE)&gt;0,VLOOKUP($B37,'Ações_Sharpe'!$B$2:$R$263,12,FALSE)," ")</f>
        <v>0.0593136120298388</v>
      </c>
      <c r="Y37" s="23">
        <f>IF(VLOOKUP($B37,'Ações_Rent'!$B$2:$R$263,13,FALSE)="","",VLOOKUP($B37,'Ações_Rent'!$B$2:$R$263,13,FALSE))</f>
        <v>5.0497763442116</v>
      </c>
      <c r="Z37" s="23">
        <f>IF(VLOOKUP($B37,'Ações_Sharpe'!$B$2:$R$263,13,FALSE)&gt;0,VLOOKUP($B37,'Ações_Sharpe'!$B$2:$R$263,13,FALSE)," ")</f>
        <v>0.0131825739339431</v>
      </c>
      <c r="AA37" s="23">
        <f>IF(VLOOKUP($B37,'Ações_Rent'!$B$2:$R$263,14,FALSE)="","",VLOOKUP($B37,'Ações_Rent'!$B$2:$R$263,14,FALSE))</f>
        <v>-1.86109447823168</v>
      </c>
      <c r="AB37" t="s" s="26">
        <f>IF(VLOOKUP($B37,'Ações_Sharpe'!$B$2:$R$263,14,FALSE)&gt;0,VLOOKUP($B37,'Ações_Sharpe'!$B$2:$R$263,14,FALSE)," ")</f>
        <v>361</v>
      </c>
      <c r="AC37" s="23">
        <f>IF(VLOOKUP($B37,'Ações_Rent'!$B$2:$R$263,15,FALSE)="","",VLOOKUP($B37,'Ações_Rent'!$B$2:$R$263,15,FALSE))</f>
        <v>-0.8482511743896251</v>
      </c>
      <c r="AD37" t="s" s="26">
        <f>IF(VLOOKUP($B37,'Ações_Sharpe'!$B$2:$R$263,15,FALSE)&gt;0,VLOOKUP($B37,'Ações_Sharpe'!$B$2:$R$263,15,FALSE)," ")</f>
        <v>361</v>
      </c>
      <c r="AE37" s="23">
        <f>IF(VLOOKUP($B37,'Ações_Rent'!$B$2:$R$263,16,FALSE)="","",VLOOKUP($B37,'Ações_Rent'!$B$2:$R$263,16,FALSE))</f>
        <v>-7.84939672347089</v>
      </c>
      <c r="AF37" t="s" s="26">
        <f>IF(VLOOKUP($B37,'Ações_Sharpe'!$B$2:$R$263,16,FALSE)&gt;0,VLOOKUP($B37,'Ações_Sharpe'!$B$2:$R$263,16,FALSE)," ")</f>
        <v>361</v>
      </c>
      <c r="AG37" s="23">
        <f>IF(VLOOKUP($B37,'Ações_Rent'!$B$2:$R$263,17,FALSE)="","",VLOOKUP($B37,'Ações_Rent'!$B$2:$R$263,17,FALSE))</f>
        <v>3.29619833233807</v>
      </c>
      <c r="AH37" t="s" s="26">
        <f>IF(VLOOKUP($B37,'Ações_Sharpe'!$B$2:$R$263,17,FALSE)&gt;0,VLOOKUP($B37,'Ações_Sharpe'!$B$2:$R$263,17,FALSE)," ")</f>
        <v>361</v>
      </c>
    </row>
    <row r="38" ht="15" customHeight="1">
      <c r="A38" t="s" s="10">
        <v>1293</v>
      </c>
      <c r="B38" t="s" s="10">
        <v>1294</v>
      </c>
      <c r="C38" s="23">
        <f>IF(VLOOKUP($B38,'Ações_Rent'!$B$2:$R$263,2,FALSE)="","",VLOOKUP($B38,'Ações_Rent'!$B$2:$R$263,2,FALSE))</f>
        <v>29.7524220564934</v>
      </c>
      <c r="D38" s="23">
        <f>IF(VLOOKUP($B38,'Ações_Sharpe'!$B$2:$R$263,2,FALSE)&gt;0,VLOOKUP($B38,'Ações_Sharpe'!$B$2:$R$263,2,FALSE)," ")</f>
        <v>1.19851452611591</v>
      </c>
      <c r="E38" s="23">
        <f>IF(VLOOKUP($B38,'Ações_Rent'!$B$2:$R$263,3,FALSE)="","",VLOOKUP($B38,'Ações_Rent'!$B$2:$R$263,3,FALSE))</f>
        <v>29.5466891735041</v>
      </c>
      <c r="F38" s="23">
        <f>IF(VLOOKUP($B38,'Ações_Sharpe'!$B$2:$R$263,3,FALSE)&gt;0,VLOOKUP($B38,'Ações_Sharpe'!$B$2:$R$263,3,FALSE)," ")</f>
        <v>1.27519162533828</v>
      </c>
      <c r="G38" s="23">
        <f>IF(VLOOKUP($B38,'Ações_Rent'!$B$2:$R$263,4,FALSE)="","",VLOOKUP($B38,'Ações_Rent'!$B$2:$R$263,4,FALSE))</f>
        <v>33.575902577095</v>
      </c>
      <c r="H38" s="23">
        <f>IF(VLOOKUP($B38,'Ações_Sharpe'!$B$2:$R$263,4,FALSE)&gt;0,VLOOKUP($B38,'Ações_Sharpe'!$B$2:$R$263,4,FALSE)," ")</f>
        <v>0.50125594945442</v>
      </c>
      <c r="I38" s="23">
        <f>IF(VLOOKUP($B38,'Ações_Rent'!$B$2:$R$263,5,FALSE)="","",VLOOKUP($B38,'Ações_Rent'!$B$2:$R$263,5,FALSE))</f>
        <v>7.74323693356163</v>
      </c>
      <c r="J38" s="23">
        <f>IF(VLOOKUP($B38,'Ações_Sharpe'!$B$2:$R$263,5,FALSE)&gt;0,VLOOKUP($B38,'Ações_Sharpe'!$B$2:$R$263,5,FALSE)," ")</f>
        <v>0.0355254415689202</v>
      </c>
      <c r="K38" s="23">
        <f>IF(VLOOKUP($B38,'Ações_Rent'!$B$2:$R$263,6,FALSE)="","",VLOOKUP($B38,'Ações_Rent'!$B$2:$R$263,6,FALSE))</f>
        <v>17.4041817939552</v>
      </c>
      <c r="L38" s="23">
        <f>IF(VLOOKUP($B38,'Ações_Sharpe'!$B$2:$R$263,6,FALSE)&gt;0,VLOOKUP($B38,'Ações_Sharpe'!$B$2:$R$263,6,FALSE)," ")</f>
        <v>0.381105730916329</v>
      </c>
      <c r="M38" s="23">
        <f>IF(VLOOKUP($B38,'Ações_Rent'!$B$2:$R$263,7,FALSE)="","",VLOOKUP($B38,'Ações_Rent'!$B$2:$R$263,7,FALSE))</f>
        <v>10.9521245240596</v>
      </c>
      <c r="N38" s="23">
        <f>IF(VLOOKUP($B38,'Ações_Sharpe'!$B$2:$R$263,7,FALSE)&gt;0,VLOOKUP($B38,'Ações_Sharpe'!$B$2:$R$263,7,FALSE)," ")</f>
        <v>0.179553314493555</v>
      </c>
      <c r="O38" s="23">
        <f>IF(VLOOKUP($B38,'Ações_Rent'!$B$2:$R$263,8,FALSE)="","",VLOOKUP($B38,'Ações_Rent'!$B$2:$R$263,8,FALSE))</f>
        <v>16.3621732588983</v>
      </c>
      <c r="P38" s="23">
        <f>IF(VLOOKUP($B38,'Ações_Sharpe'!$B$2:$R$263,8,FALSE)&gt;0,VLOOKUP($B38,'Ações_Sharpe'!$B$2:$R$263,8,FALSE)," ")</f>
        <v>0.364042281038982</v>
      </c>
      <c r="Q38" s="23">
        <f>IF(VLOOKUP($B38,'Ações_Rent'!$B$2:$R$263,9,FALSE)="","",VLOOKUP($B38,'Ações_Rent'!$B$2:$R$263,9,FALSE))</f>
        <v>10.0157006053379</v>
      </c>
      <c r="R38" s="23">
        <f>IF(VLOOKUP($B38,'Ações_Sharpe'!$B$2:$R$263,9,FALSE)&gt;0,VLOOKUP($B38,'Ações_Sharpe'!$B$2:$R$263,9,FALSE)," ")</f>
        <v>0.173760474717957</v>
      </c>
      <c r="S38" s="23">
        <f>IF(VLOOKUP($B38,'Ações_Rent'!$B$2:$R$263,10,FALSE)="","",VLOOKUP($B38,'Ações_Rent'!$B$2:$R$263,10,FALSE))</f>
        <v>16.3527652358449</v>
      </c>
      <c r="T38" s="23">
        <f>IF(VLOOKUP($B38,'Ações_Sharpe'!$B$2:$R$263,10,FALSE)&gt;0,VLOOKUP($B38,'Ações_Sharpe'!$B$2:$R$263,10,FALSE)," ")</f>
        <v>0.392183953460356</v>
      </c>
      <c r="U38" s="23">
        <f>IF(VLOOKUP($B38,'Ações_Rent'!$B$2:$R$263,11,FALSE)="","",VLOOKUP($B38,'Ações_Rent'!$B$2:$R$263,11,FALSE))</f>
        <v>9.802526811115021</v>
      </c>
      <c r="V38" s="23">
        <f>IF(VLOOKUP($B38,'Ações_Sharpe'!$B$2:$R$263,11,FALSE)&gt;0,VLOOKUP($B38,'Ações_Sharpe'!$B$2:$R$263,11,FALSE)," ")</f>
        <v>0.179094398586695</v>
      </c>
      <c r="W38" s="23">
        <f>IF(VLOOKUP($B38,'Ações_Rent'!$B$2:$R$263,12,FALSE)="","",VLOOKUP($B38,'Ações_Rent'!$B$2:$R$263,12,FALSE))</f>
        <v>0.964297423879823</v>
      </c>
      <c r="X38" t="s" s="26">
        <f>IF(VLOOKUP($B38,'Ações_Sharpe'!$B$2:$R$263,12,FALSE)&gt;0,VLOOKUP($B38,'Ações_Sharpe'!$B$2:$R$263,12,FALSE)," ")</f>
        <v>361</v>
      </c>
      <c r="Y38" s="23">
        <f>IF(VLOOKUP($B38,'Ações_Rent'!$B$2:$R$263,13,FALSE)="","",VLOOKUP($B38,'Ações_Rent'!$B$2:$R$263,13,FALSE))</f>
        <v>-0.856809023653471</v>
      </c>
      <c r="Z38" t="s" s="26">
        <f>IF(VLOOKUP($B38,'Ações_Sharpe'!$B$2:$R$263,13,FALSE)&gt;0,VLOOKUP($B38,'Ações_Sharpe'!$B$2:$R$263,13,FALSE)," ")</f>
        <v>361</v>
      </c>
      <c r="AA38" s="23">
        <f>IF(VLOOKUP($B38,'Ações_Rent'!$B$2:$R$263,14,FALSE)="","",VLOOKUP($B38,'Ações_Rent'!$B$2:$R$263,14,FALSE))</f>
        <v>-9.154394746359779</v>
      </c>
      <c r="AB38" t="s" s="26">
        <f>IF(VLOOKUP($B38,'Ações_Sharpe'!$B$2:$R$263,14,FALSE)&gt;0,VLOOKUP($B38,'Ações_Sharpe'!$B$2:$R$263,14,FALSE)," ")</f>
        <v>361</v>
      </c>
      <c r="AC38" s="23">
        <f>IF(VLOOKUP($B38,'Ações_Rent'!$B$2:$R$263,15,FALSE)="","",VLOOKUP($B38,'Ações_Rent'!$B$2:$R$263,15,FALSE))</f>
        <v>-8.301598181437271</v>
      </c>
      <c r="AD38" t="s" s="26">
        <f>IF(VLOOKUP($B38,'Ações_Sharpe'!$B$2:$R$263,15,FALSE)&gt;0,VLOOKUP($B38,'Ações_Sharpe'!$B$2:$R$263,15,FALSE)," ")</f>
        <v>361</v>
      </c>
      <c r="AE38" s="23">
        <f>IF(VLOOKUP($B38,'Ações_Rent'!$B$2:$R$263,16,FALSE)="","",VLOOKUP($B38,'Ações_Rent'!$B$2:$R$263,16,FALSE))</f>
        <v>-12.284449299666</v>
      </c>
      <c r="AF38" t="s" s="26">
        <f>IF(VLOOKUP($B38,'Ações_Sharpe'!$B$2:$R$263,16,FALSE)&gt;0,VLOOKUP($B38,'Ações_Sharpe'!$B$2:$R$263,16,FALSE)," ")</f>
        <v>361</v>
      </c>
      <c r="AG38" s="23">
        <f>IF(VLOOKUP($B38,'Ações_Rent'!$B$2:$R$263,17,FALSE)="","",VLOOKUP($B38,'Ações_Rent'!$B$2:$R$263,17,FALSE))</f>
        <v>3.00080465471115</v>
      </c>
      <c r="AH38" t="s" s="26">
        <f>IF(VLOOKUP($B38,'Ações_Sharpe'!$B$2:$R$263,17,FALSE)&gt;0,VLOOKUP($B38,'Ações_Sharpe'!$B$2:$R$263,17,FALSE)," ")</f>
        <v>361</v>
      </c>
    </row>
    <row r="39" ht="15" customHeight="1">
      <c r="A39" t="s" s="10">
        <v>1295</v>
      </c>
      <c r="B39" t="s" s="10">
        <v>1296</v>
      </c>
      <c r="C39" s="23">
        <f>IF(VLOOKUP($B39,'Ações_Rent'!$B$2:$R$263,2,FALSE)="","",VLOOKUP($B39,'Ações_Rent'!$B$2:$R$263,2,FALSE))</f>
        <v>29.7099074283394</v>
      </c>
      <c r="D39" s="23">
        <f>IF(VLOOKUP($B39,'Ações_Sharpe'!$B$2:$R$263,2,FALSE)&gt;0,VLOOKUP($B39,'Ações_Sharpe'!$B$2:$R$263,2,FALSE)," ")</f>
        <v>1.88736893275563</v>
      </c>
      <c r="E39" s="23">
        <f>IF(VLOOKUP($B39,'Ações_Rent'!$B$2:$R$263,3,FALSE)="","",VLOOKUP($B39,'Ações_Rent'!$B$2:$R$263,3,FALSE))</f>
        <v>23.987609805845</v>
      </c>
      <c r="F39" s="23">
        <f>IF(VLOOKUP($B39,'Ações_Sharpe'!$B$2:$R$263,3,FALSE)&gt;0,VLOOKUP($B39,'Ações_Sharpe'!$B$2:$R$263,3,FALSE)," ")</f>
        <v>1.39996895501914</v>
      </c>
      <c r="G39" s="23">
        <f>IF(VLOOKUP($B39,'Ações_Rent'!$B$2:$R$263,4,FALSE)="","",VLOOKUP($B39,'Ações_Rent'!$B$2:$R$263,4,FALSE))</f>
        <v>27.4256472718526</v>
      </c>
      <c r="H39" s="23">
        <f>IF(VLOOKUP($B39,'Ações_Sharpe'!$B$2:$R$263,4,FALSE)&gt;0,VLOOKUP($B39,'Ações_Sharpe'!$B$2:$R$263,4,FALSE)," ")</f>
        <v>0.848820007999627</v>
      </c>
      <c r="I39" s="23">
        <f>IF(VLOOKUP($B39,'Ações_Rent'!$B$2:$R$263,5,FALSE)="","",VLOOKUP($B39,'Ações_Rent'!$B$2:$R$263,5,FALSE))</f>
        <v>16.5611889749974</v>
      </c>
      <c r="J39" s="23">
        <f>IF(VLOOKUP($B39,'Ações_Sharpe'!$B$2:$R$263,5,FALSE)&gt;0,VLOOKUP($B39,'Ações_Sharpe'!$B$2:$R$263,5,FALSE)," ")</f>
        <v>0.600447835262761</v>
      </c>
      <c r="K39" s="23">
        <f>IF(VLOOKUP($B39,'Ações_Rent'!$B$2:$R$263,6,FALSE)="","",VLOOKUP($B39,'Ações_Rent'!$B$2:$R$263,6,FALSE))</f>
        <v>20.9098197925605</v>
      </c>
      <c r="L39" s="23">
        <f>IF(VLOOKUP($B39,'Ações_Sharpe'!$B$2:$R$263,6,FALSE)&gt;0,VLOOKUP($B39,'Ações_Sharpe'!$B$2:$R$263,6,FALSE)," ")</f>
        <v>0.833338289751142</v>
      </c>
      <c r="M39" s="23">
        <f>IF(VLOOKUP($B39,'Ações_Rent'!$B$2:$R$263,7,FALSE)="","",VLOOKUP($B39,'Ações_Rent'!$B$2:$R$263,7,FALSE))</f>
        <v>18.1699122352145</v>
      </c>
      <c r="N39" s="23">
        <f>IF(VLOOKUP($B39,'Ações_Sharpe'!$B$2:$R$263,7,FALSE)&gt;0,VLOOKUP($B39,'Ações_Sharpe'!$B$2:$R$263,7,FALSE)," ")</f>
        <v>0.690338364748506</v>
      </c>
      <c r="O39" s="23">
        <f>IF(VLOOKUP($B39,'Ações_Rent'!$B$2:$R$263,8,FALSE)="","",VLOOKUP($B39,'Ações_Rent'!$B$2:$R$263,8,FALSE))</f>
        <v>18.7200695994114</v>
      </c>
      <c r="P39" s="23">
        <f>IF(VLOOKUP($B39,'Ações_Sharpe'!$B$2:$R$263,8,FALSE)&gt;0,VLOOKUP($B39,'Ações_Sharpe'!$B$2:$R$263,8,FALSE)," ")</f>
        <v>0.738071031728199</v>
      </c>
      <c r="Q39" s="23">
        <f>IF(VLOOKUP($B39,'Ações_Rent'!$B$2:$R$263,9,FALSE)="","",VLOOKUP($B39,'Ações_Rent'!$B$2:$R$263,9,FALSE))</f>
        <v>16.3601806063738</v>
      </c>
      <c r="R39" s="23">
        <f>IF(VLOOKUP($B39,'Ações_Sharpe'!$B$2:$R$263,9,FALSE)&gt;0,VLOOKUP($B39,'Ações_Sharpe'!$B$2:$R$263,9,FALSE)," ")</f>
        <v>0.65063188760756</v>
      </c>
      <c r="S39" s="23">
        <f>IF(VLOOKUP($B39,'Ações_Rent'!$B$2:$R$263,10,FALSE)="","",VLOOKUP($B39,'Ações_Rent'!$B$2:$R$263,10,FALSE))</f>
        <v>13.8008537148172</v>
      </c>
      <c r="T39" s="23">
        <f>IF(VLOOKUP($B39,'Ações_Sharpe'!$B$2:$R$263,10,FALSE)&gt;0,VLOOKUP($B39,'Ações_Sharpe'!$B$2:$R$263,10,FALSE)," ")</f>
        <v>0.534004874042959</v>
      </c>
      <c r="U39" s="23">
        <f>IF(VLOOKUP($B39,'Ações_Rent'!$B$2:$R$263,11,FALSE)="","",VLOOKUP($B39,'Ações_Rent'!$B$2:$R$263,11,FALSE))</f>
        <v>11.078746118684</v>
      </c>
      <c r="V39" s="23">
        <f>IF(VLOOKUP($B39,'Ações_Sharpe'!$B$2:$R$263,11,FALSE)&gt;0,VLOOKUP($B39,'Ações_Sharpe'!$B$2:$R$263,11,FALSE)," ")</f>
        <v>0.376735555244078</v>
      </c>
      <c r="W39" s="23">
        <f>IF(VLOOKUP($B39,'Ações_Rent'!$B$2:$R$263,12,FALSE)="","",VLOOKUP($B39,'Ações_Rent'!$B$2:$R$263,12,FALSE))</f>
        <v>8.999692155051759</v>
      </c>
      <c r="X39" s="23">
        <f>IF(VLOOKUP($B39,'Ações_Sharpe'!$B$2:$R$263,12,FALSE)&gt;0,VLOOKUP($B39,'Ações_Sharpe'!$B$2:$R$263,12,FALSE)," ")</f>
        <v>0.244808782669555</v>
      </c>
      <c r="Y39" s="23">
        <f>IF(VLOOKUP($B39,'Ações_Rent'!$B$2:$R$263,13,FALSE)="","",VLOOKUP($B39,'Ações_Rent'!$B$2:$R$263,13,FALSE))</f>
        <v>6.06570329482286</v>
      </c>
      <c r="Z39" s="23">
        <f>IF(VLOOKUP($B39,'Ações_Sharpe'!$B$2:$R$263,13,FALSE)&gt;0,VLOOKUP($B39,'Ações_Sharpe'!$B$2:$R$263,13,FALSE)," ")</f>
        <v>0.07452385745998261</v>
      </c>
      <c r="AA39" s="23">
        <f>IF(VLOOKUP($B39,'Ações_Rent'!$B$2:$R$263,14,FALSE)="","",VLOOKUP($B39,'Ações_Rent'!$B$2:$R$263,14,FALSE))</f>
        <v>2.25339111667515</v>
      </c>
      <c r="AB39" t="s" s="26">
        <f>IF(VLOOKUP($B39,'Ações_Sharpe'!$B$2:$R$263,14,FALSE)&gt;0,VLOOKUP($B39,'Ações_Sharpe'!$B$2:$R$263,14,FALSE)," ")</f>
        <v>361</v>
      </c>
      <c r="AC39" s="23">
        <f>IF(VLOOKUP($B39,'Ações_Rent'!$B$2:$R$263,15,FALSE)="","",VLOOKUP($B39,'Ações_Rent'!$B$2:$R$263,15,FALSE))</f>
        <v>10.5982914021577</v>
      </c>
      <c r="AD39" s="23">
        <f>IF(VLOOKUP($B39,'Ações_Sharpe'!$B$2:$R$263,15,FALSE)&gt;0,VLOOKUP($B39,'Ações_Sharpe'!$B$2:$R$263,15,FALSE)," ")</f>
        <v>0.236612041232601</v>
      </c>
      <c r="AE39" s="23">
        <f>IF(VLOOKUP($B39,'Ações_Rent'!$B$2:$R$263,16,FALSE)="","",VLOOKUP($B39,'Ações_Rent'!$B$2:$R$263,16,FALSE))</f>
        <v>-1.32585003329737</v>
      </c>
      <c r="AF39" t="s" s="26">
        <f>IF(VLOOKUP($B39,'Ações_Sharpe'!$B$2:$R$263,16,FALSE)&gt;0,VLOOKUP($B39,'Ações_Sharpe'!$B$2:$R$263,16,FALSE)," ")</f>
        <v>361</v>
      </c>
      <c r="AG39" s="23">
        <f>IF(VLOOKUP($B39,'Ações_Rent'!$B$2:$R$263,17,FALSE)="","",VLOOKUP($B39,'Ações_Rent'!$B$2:$R$263,17,FALSE))</f>
        <v>2.85008371575362</v>
      </c>
      <c r="AH39" t="s" s="26">
        <f>IF(VLOOKUP($B39,'Ações_Sharpe'!$B$2:$R$263,17,FALSE)&gt;0,VLOOKUP($B39,'Ações_Sharpe'!$B$2:$R$263,17,FALSE)," ")</f>
        <v>361</v>
      </c>
    </row>
    <row r="40" ht="15" customHeight="1">
      <c r="A40" t="s" s="10">
        <v>1297</v>
      </c>
      <c r="B40" t="s" s="10">
        <v>1298</v>
      </c>
      <c r="C40" s="23">
        <f>IF(VLOOKUP($B40,'Ações_Rent'!$B$2:$R$263,2,FALSE)="","",VLOOKUP($B40,'Ações_Rent'!$B$2:$R$263,2,FALSE))</f>
        <v>29.5220102534006</v>
      </c>
      <c r="D40" s="23">
        <f>IF(VLOOKUP($B40,'Ações_Sharpe'!$B$2:$R$263,2,FALSE)&gt;0,VLOOKUP($B40,'Ações_Sharpe'!$B$2:$R$263,2,FALSE)," ")</f>
        <v>1.28539716561468</v>
      </c>
      <c r="E40" s="23">
        <f>IF(VLOOKUP($B40,'Ações_Rent'!$B$2:$R$263,3,FALSE)="","",VLOOKUP($B40,'Ações_Rent'!$B$2:$R$263,3,FALSE))</f>
        <v>27.6167685935692</v>
      </c>
      <c r="F40" s="23">
        <f>IF(VLOOKUP($B40,'Ações_Sharpe'!$B$2:$R$263,3,FALSE)&gt;0,VLOOKUP($B40,'Ações_Sharpe'!$B$2:$R$263,3,FALSE)," ")</f>
        <v>1.25111032119054</v>
      </c>
      <c r="G40" s="23">
        <f>IF(VLOOKUP($B40,'Ações_Rent'!$B$2:$R$263,4,FALSE)="","",VLOOKUP($B40,'Ações_Rent'!$B$2:$R$263,4,FALSE))</f>
        <v>37.5250120524489</v>
      </c>
      <c r="H40" s="23">
        <f>IF(VLOOKUP($B40,'Ações_Sharpe'!$B$2:$R$263,4,FALSE)&gt;0,VLOOKUP($B40,'Ações_Sharpe'!$B$2:$R$263,4,FALSE)," ")</f>
        <v>0.8864068144623251</v>
      </c>
      <c r="I40" s="23">
        <f>IF(VLOOKUP($B40,'Ações_Rent'!$B$2:$R$263,5,FALSE)="","",VLOOKUP($B40,'Ações_Rent'!$B$2:$R$263,5,FALSE))</f>
        <v>12.1240445742296</v>
      </c>
      <c r="J40" s="23">
        <f>IF(VLOOKUP($B40,'Ações_Sharpe'!$B$2:$R$263,5,FALSE)&gt;0,VLOOKUP($B40,'Ações_Sharpe'!$B$2:$R$263,5,FALSE)," ")</f>
        <v>0.20309646901999</v>
      </c>
      <c r="K40" s="23">
        <f>IF(VLOOKUP($B40,'Ações_Rent'!$B$2:$R$263,6,FALSE)="","",VLOOKUP($B40,'Ações_Rent'!$B$2:$R$263,6,FALSE))</f>
        <v>25.6795888605494</v>
      </c>
      <c r="L40" s="23">
        <f>IF(VLOOKUP($B40,'Ações_Sharpe'!$B$2:$R$263,6,FALSE)&gt;0,VLOOKUP($B40,'Ações_Sharpe'!$B$2:$R$263,6,FALSE)," ")</f>
        <v>0.68703760986963</v>
      </c>
      <c r="M40" s="23">
        <f>IF(VLOOKUP($B40,'Ações_Rent'!$B$2:$R$263,7,FALSE)="","",VLOOKUP($B40,'Ações_Rent'!$B$2:$R$263,7,FALSE))</f>
        <v>19.1594169714443</v>
      </c>
      <c r="N40" s="23">
        <f>IF(VLOOKUP($B40,'Ações_Sharpe'!$B$2:$R$263,7,FALSE)&gt;0,VLOOKUP($B40,'Ações_Sharpe'!$B$2:$R$263,7,FALSE)," ")</f>
        <v>0.474577960664394</v>
      </c>
      <c r="O40" s="23">
        <f>IF(VLOOKUP($B40,'Ações_Rent'!$B$2:$R$263,8,FALSE)="","",VLOOKUP($B40,'Ações_Rent'!$B$2:$R$263,8,FALSE))</f>
        <v>24.4873983588494</v>
      </c>
      <c r="P40" s="23">
        <f>IF(VLOOKUP($B40,'Ações_Sharpe'!$B$2:$R$263,8,FALSE)&gt;0,VLOOKUP($B40,'Ações_Sharpe'!$B$2:$R$263,8,FALSE)," ")</f>
        <v>0.665026045154083</v>
      </c>
      <c r="Q40" s="23">
        <f>IF(VLOOKUP($B40,'Ações_Rent'!$B$2:$R$263,9,FALSE)="","",VLOOKUP($B40,'Ações_Rent'!$B$2:$R$263,9,FALSE))</f>
        <v>20.1602659559813</v>
      </c>
      <c r="R40" s="23">
        <f>IF(VLOOKUP($B40,'Ações_Sharpe'!$B$2:$R$263,9,FALSE)&gt;0,VLOOKUP($B40,'Ações_Sharpe'!$B$2:$R$263,9,FALSE)," ")</f>
        <v>0.530446611436149</v>
      </c>
      <c r="S40" s="23">
        <f>IF(VLOOKUP($B40,'Ações_Rent'!$B$2:$R$263,10,FALSE)="","",VLOOKUP($B40,'Ações_Rent'!$B$2:$R$263,10,FALSE))</f>
        <v>29.5146825274514</v>
      </c>
      <c r="T40" s="23">
        <f>IF(VLOOKUP($B40,'Ações_Sharpe'!$B$2:$R$263,10,FALSE)&gt;0,VLOOKUP($B40,'Ações_Sharpe'!$B$2:$R$263,10,FALSE)," ")</f>
        <v>0.881159647071559</v>
      </c>
      <c r="U40" s="23">
        <f>IF(VLOOKUP($B40,'Ações_Rent'!$B$2:$R$263,11,FALSE)="","",VLOOKUP($B40,'Ações_Rent'!$B$2:$R$263,11,FALSE))</f>
        <v>20.9766203020422</v>
      </c>
      <c r="V40" s="23">
        <f>IF(VLOOKUP($B40,'Ações_Sharpe'!$B$2:$R$263,11,FALSE)&gt;0,VLOOKUP($B40,'Ações_Sharpe'!$B$2:$R$263,11,FALSE)," ")</f>
        <v>0.572545806518262</v>
      </c>
      <c r="W40" s="23">
        <f>IF(VLOOKUP($B40,'Ações_Rent'!$B$2:$R$263,12,FALSE)="","",VLOOKUP($B40,'Ações_Rent'!$B$2:$R$263,12,FALSE))</f>
        <v>8.97112847300485</v>
      </c>
      <c r="X40" s="23">
        <f>IF(VLOOKUP($B40,'Ações_Sharpe'!$B$2:$R$263,12,FALSE)&gt;0,VLOOKUP($B40,'Ações_Sharpe'!$B$2:$R$263,12,FALSE)," ")</f>
        <v>0.150076176476428</v>
      </c>
      <c r="Y40" s="23">
        <f>IF(VLOOKUP($B40,'Ações_Rent'!$B$2:$R$263,13,FALSE)="","",VLOOKUP($B40,'Ações_Rent'!$B$2:$R$263,13,FALSE))</f>
        <v>6.46974123447615</v>
      </c>
      <c r="Z40" s="23">
        <f>IF(VLOOKUP($B40,'Ações_Sharpe'!$B$2:$R$263,13,FALSE)&gt;0,VLOOKUP($B40,'Ações_Sharpe'!$B$2:$R$263,13,FALSE)," ")</f>
        <v>0.0589991078434054</v>
      </c>
      <c r="AA40" s="23">
        <f>IF(VLOOKUP($B40,'Ações_Rent'!$B$2:$R$263,14,FALSE)="","",VLOOKUP($B40,'Ações_Rent'!$B$2:$R$263,14,FALSE))</f>
        <v>-5.91981847662315</v>
      </c>
      <c r="AB40" t="s" s="26">
        <f>IF(VLOOKUP($B40,'Ações_Sharpe'!$B$2:$R$263,14,FALSE)&gt;0,VLOOKUP($B40,'Ações_Sharpe'!$B$2:$R$263,14,FALSE)," ")</f>
        <v>361</v>
      </c>
      <c r="AC40" s="23">
        <f>IF(VLOOKUP($B40,'Ações_Rent'!$B$2:$R$263,15,FALSE)="","",VLOOKUP($B40,'Ações_Rent'!$B$2:$R$263,15,FALSE))</f>
        <v>-5.08935091711459</v>
      </c>
      <c r="AD40" t="s" s="26">
        <f>IF(VLOOKUP($B40,'Ações_Sharpe'!$B$2:$R$263,15,FALSE)&gt;0,VLOOKUP($B40,'Ações_Sharpe'!$B$2:$R$263,15,FALSE)," ")</f>
        <v>361</v>
      </c>
      <c r="AE40" s="23">
        <f>IF(VLOOKUP($B40,'Ações_Rent'!$B$2:$R$263,16,FALSE)="","",VLOOKUP($B40,'Ações_Rent'!$B$2:$R$263,16,FALSE))</f>
        <v>-12.1168559611416</v>
      </c>
      <c r="AF40" t="s" s="26">
        <f>IF(VLOOKUP($B40,'Ações_Sharpe'!$B$2:$R$263,16,FALSE)&gt;0,VLOOKUP($B40,'Ações_Sharpe'!$B$2:$R$263,16,FALSE)," ")</f>
        <v>361</v>
      </c>
      <c r="AG40" s="23">
        <f>IF(VLOOKUP($B40,'Ações_Rent'!$B$2:$R$263,17,FALSE)="","",VLOOKUP($B40,'Ações_Rent'!$B$2:$R$263,17,FALSE))</f>
        <v>-0.469264407454295</v>
      </c>
      <c r="AH40" t="s" s="26">
        <f>IF(VLOOKUP($B40,'Ações_Sharpe'!$B$2:$R$263,17,FALSE)&gt;0,VLOOKUP($B40,'Ações_Sharpe'!$B$2:$R$263,17,FALSE)," ")</f>
        <v>361</v>
      </c>
    </row>
    <row r="41" ht="15" customHeight="1">
      <c r="A41" t="s" s="10">
        <v>1299</v>
      </c>
      <c r="B41" t="s" s="10">
        <v>1300</v>
      </c>
      <c r="C41" s="23">
        <f>IF(VLOOKUP($B41,'Ações_Rent'!$B$2:$R$263,2,FALSE)="","",VLOOKUP($B41,'Ações_Rent'!$B$2:$R$263,2,FALSE))</f>
        <v>29.5149242439868</v>
      </c>
      <c r="D41" s="23">
        <f>IF(VLOOKUP($B41,'Ações_Sharpe'!$B$2:$R$263,2,FALSE)&gt;0,VLOOKUP($B41,'Ações_Sharpe'!$B$2:$R$263,2,FALSE)," ")</f>
        <v>1.17031017721329</v>
      </c>
      <c r="E41" s="23">
        <f>IF(VLOOKUP($B41,'Ações_Rent'!$B$2:$R$263,3,FALSE)="","",VLOOKUP($B41,'Ações_Rent'!$B$2:$R$263,3,FALSE))</f>
        <v>25.5471108307615</v>
      </c>
      <c r="F41" s="23">
        <f>IF(VLOOKUP($B41,'Ações_Sharpe'!$B$2:$R$263,3,FALSE)&gt;0,VLOOKUP($B41,'Ações_Sharpe'!$B$2:$R$263,3,FALSE)," ")</f>
        <v>1.03925036568284</v>
      </c>
      <c r="G41" s="23">
        <f>IF(VLOOKUP($B41,'Ações_Rent'!$B$2:$R$263,4,FALSE)="","",VLOOKUP($B41,'Ações_Rent'!$B$2:$R$263,4,FALSE))</f>
        <v>30.4897653679351</v>
      </c>
      <c r="H41" s="23">
        <f>IF(VLOOKUP($B41,'Ações_Sharpe'!$B$2:$R$263,4,FALSE)&gt;0,VLOOKUP($B41,'Ações_Sharpe'!$B$2:$R$263,4,FALSE)," ")</f>
        <v>0.711705759093517</v>
      </c>
      <c r="I41" s="23">
        <f>IF(VLOOKUP($B41,'Ações_Rent'!$B$2:$R$263,5,FALSE)="","",VLOOKUP($B41,'Ações_Rent'!$B$2:$R$263,5,FALSE))</f>
        <v>8.71585373108072</v>
      </c>
      <c r="J41" s="23">
        <f>IF(VLOOKUP($B41,'Ações_Sharpe'!$B$2:$R$263,5,FALSE)&gt;0,VLOOKUP($B41,'Ações_Sharpe'!$B$2:$R$263,5,FALSE)," ")</f>
        <v>0.08042031622908299</v>
      </c>
      <c r="K41" s="23">
        <f>IF(VLOOKUP($B41,'Ações_Rent'!$B$2:$R$263,6,FALSE)="","",VLOOKUP($B41,'Ações_Rent'!$B$2:$R$263,6,FALSE))</f>
        <v>20.096258832326</v>
      </c>
      <c r="L41" s="23">
        <f>IF(VLOOKUP($B41,'Ações_Sharpe'!$B$2:$R$263,6,FALSE)&gt;0,VLOOKUP($B41,'Ações_Sharpe'!$B$2:$R$263,6,FALSE)," ")</f>
        <v>0.539462083473965</v>
      </c>
      <c r="M41" s="23">
        <f>IF(VLOOKUP($B41,'Ações_Rent'!$B$2:$R$263,7,FALSE)="","",VLOOKUP($B41,'Ações_Rent'!$B$2:$R$263,7,FALSE))</f>
        <v>14.6645449867182</v>
      </c>
      <c r="N41" s="23">
        <f>IF(VLOOKUP($B41,'Ações_Sharpe'!$B$2:$R$263,7,FALSE)&gt;0,VLOOKUP($B41,'Ações_Sharpe'!$B$2:$R$263,7,FALSE)," ")</f>
        <v>0.349906245613283</v>
      </c>
      <c r="O41" s="23">
        <f>IF(VLOOKUP($B41,'Ações_Rent'!$B$2:$R$263,8,FALSE)="","",VLOOKUP($B41,'Ações_Rent'!$B$2:$R$263,8,FALSE))</f>
        <v>21.0255228017061</v>
      </c>
      <c r="P41" s="23">
        <f>IF(VLOOKUP($B41,'Ações_Sharpe'!$B$2:$R$263,8,FALSE)&gt;0,VLOOKUP($B41,'Ações_Sharpe'!$B$2:$R$263,8,FALSE)," ")</f>
        <v>0.5931905522894561</v>
      </c>
      <c r="Q41" s="23">
        <f>IF(VLOOKUP($B41,'Ações_Rent'!$B$2:$R$263,9,FALSE)="","",VLOOKUP($B41,'Ações_Rent'!$B$2:$R$263,9,FALSE))</f>
        <v>13.9443077661259</v>
      </c>
      <c r="R41" s="23">
        <f>IF(VLOOKUP($B41,'Ações_Sharpe'!$B$2:$R$263,9,FALSE)&gt;0,VLOOKUP($B41,'Ações_Sharpe'!$B$2:$R$263,9,FALSE)," ")</f>
        <v>0.344256969064847</v>
      </c>
      <c r="S41" s="23">
        <f>IF(VLOOKUP($B41,'Ações_Rent'!$B$2:$R$263,10,FALSE)="","",VLOOKUP($B41,'Ações_Rent'!$B$2:$R$263,10,FALSE))</f>
        <v>21.610880444160</v>
      </c>
      <c r="T41" s="23">
        <f>IF(VLOOKUP($B41,'Ações_Sharpe'!$B$2:$R$263,10,FALSE)&gt;0,VLOOKUP($B41,'Ações_Sharpe'!$B$2:$R$263,10,FALSE)," ")</f>
        <v>0.655641552041361</v>
      </c>
      <c r="U41" s="23">
        <f>IF(VLOOKUP($B41,'Ações_Rent'!$B$2:$R$263,11,FALSE)="","",VLOOKUP($B41,'Ações_Rent'!$B$2:$R$263,11,FALSE))</f>
        <v>15.2777988473637</v>
      </c>
      <c r="V41" s="23">
        <f>IF(VLOOKUP($B41,'Ações_Sharpe'!$B$2:$R$263,11,FALSE)&gt;0,VLOOKUP($B41,'Ações_Sharpe'!$B$2:$R$263,11,FALSE)," ")</f>
        <v>0.41182206164789</v>
      </c>
      <c r="W41" s="23">
        <f>IF(VLOOKUP($B41,'Ações_Rent'!$B$2:$R$263,12,FALSE)="","",VLOOKUP($B41,'Ações_Rent'!$B$2:$R$263,12,FALSE))</f>
        <v>3.12521512256849</v>
      </c>
      <c r="X41" t="s" s="26">
        <f>IF(VLOOKUP($B41,'Ações_Sharpe'!$B$2:$R$263,12,FALSE)&gt;0,VLOOKUP($B41,'Ações_Sharpe'!$B$2:$R$263,12,FALSE)," ")</f>
        <v>361</v>
      </c>
      <c r="Y41" s="23">
        <f>IF(VLOOKUP($B41,'Ações_Rent'!$B$2:$R$263,13,FALSE)="","",VLOOKUP($B41,'Ações_Rent'!$B$2:$R$263,13,FALSE))</f>
        <v>3.71607702460885</v>
      </c>
      <c r="Z41" t="s" s="26">
        <f>IF(VLOOKUP($B41,'Ações_Sharpe'!$B$2:$R$263,13,FALSE)&gt;0,VLOOKUP($B41,'Ações_Sharpe'!$B$2:$R$263,13,FALSE)," ")</f>
        <v>361</v>
      </c>
      <c r="AA41" s="23">
        <f>IF(VLOOKUP($B41,'Ações_Rent'!$B$2:$R$263,14,FALSE)="","",VLOOKUP($B41,'Ações_Rent'!$B$2:$R$263,14,FALSE))</f>
        <v>-5.93753111805948</v>
      </c>
      <c r="AB41" t="s" s="26">
        <f>IF(VLOOKUP($B41,'Ações_Sharpe'!$B$2:$R$263,14,FALSE)&gt;0,VLOOKUP($B41,'Ações_Sharpe'!$B$2:$R$263,14,FALSE)," ")</f>
        <v>361</v>
      </c>
      <c r="AC41" s="23">
        <f>IF(VLOOKUP($B41,'Ações_Rent'!$B$2:$R$263,15,FALSE)="","",VLOOKUP($B41,'Ações_Rent'!$B$2:$R$263,15,FALSE))</f>
        <v>-4.59027367971426</v>
      </c>
      <c r="AD41" t="s" s="26">
        <f>IF(VLOOKUP($B41,'Ações_Sharpe'!$B$2:$R$263,15,FALSE)&gt;0,VLOOKUP($B41,'Ações_Sharpe'!$B$2:$R$263,15,FALSE)," ")</f>
        <v>361</v>
      </c>
      <c r="AE41" s="23">
        <f>IF(VLOOKUP($B41,'Ações_Rent'!$B$2:$R$263,16,FALSE)="","",VLOOKUP($B41,'Ações_Rent'!$B$2:$R$263,16,FALSE))</f>
        <v>-10.8166696534111</v>
      </c>
      <c r="AF41" t="s" s="26">
        <f>IF(VLOOKUP($B41,'Ações_Sharpe'!$B$2:$R$263,16,FALSE)&gt;0,VLOOKUP($B41,'Ações_Sharpe'!$B$2:$R$263,16,FALSE)," ")</f>
        <v>361</v>
      </c>
      <c r="AG41" s="23">
        <f>IF(VLOOKUP($B41,'Ações_Rent'!$B$2:$R$263,17,FALSE)="","",VLOOKUP($B41,'Ações_Rent'!$B$2:$R$263,17,FALSE))</f>
        <v>-0.304715837087099</v>
      </c>
      <c r="AH41" t="s" s="26">
        <f>IF(VLOOKUP($B41,'Ações_Sharpe'!$B$2:$R$263,17,FALSE)&gt;0,VLOOKUP($B41,'Ações_Sharpe'!$B$2:$R$263,17,FALSE)," ")</f>
        <v>361</v>
      </c>
    </row>
    <row r="42" ht="15" customHeight="1">
      <c r="A42" t="s" s="10">
        <v>1301</v>
      </c>
      <c r="B42" t="s" s="10">
        <v>1302</v>
      </c>
      <c r="C42" s="23">
        <f>IF(VLOOKUP($B42,'Ações_Rent'!$B$2:$R$263,2,FALSE)="","",VLOOKUP($B42,'Ações_Rent'!$B$2:$R$263,2,FALSE))</f>
        <v>29.4362959199948</v>
      </c>
      <c r="D42" s="23">
        <f>IF(VLOOKUP($B42,'Ações_Sharpe'!$B$2:$R$263,2,FALSE)&gt;0,VLOOKUP($B42,'Ações_Sharpe'!$B$2:$R$263,2,FALSE)," ")</f>
        <v>1.07635673319478</v>
      </c>
      <c r="E42" s="23">
        <f>IF(VLOOKUP($B42,'Ações_Rent'!$B$2:$R$263,3,FALSE)="","",VLOOKUP($B42,'Ações_Rent'!$B$2:$R$263,3,FALSE))</f>
        <v>26.8241124974634</v>
      </c>
      <c r="F42" s="23">
        <f>IF(VLOOKUP($B42,'Ações_Sharpe'!$B$2:$R$263,3,FALSE)&gt;0,VLOOKUP($B42,'Ações_Sharpe'!$B$2:$R$263,3,FALSE)," ")</f>
        <v>1.02389089809833</v>
      </c>
      <c r="G42" s="23">
        <f>IF(VLOOKUP($B42,'Ações_Rent'!$B$2:$R$263,4,FALSE)="","",VLOOKUP($B42,'Ações_Rent'!$B$2:$R$263,4,FALSE))</f>
        <v>31.9861546298097</v>
      </c>
      <c r="H42" s="23">
        <f>IF(VLOOKUP($B42,'Ações_Sharpe'!$B$2:$R$263,4,FALSE)&gt;0,VLOOKUP($B42,'Ações_Sharpe'!$B$2:$R$263,4,FALSE)," ")</f>
        <v>0.698034876269588</v>
      </c>
      <c r="I42" s="23">
        <f>IF(VLOOKUP($B42,'Ações_Rent'!$B$2:$R$263,5,FALSE)="","",VLOOKUP($B42,'Ações_Rent'!$B$2:$R$263,5,FALSE))</f>
        <v>7.93657580425604</v>
      </c>
      <c r="J42" s="23">
        <f>IF(VLOOKUP($B42,'Ações_Sharpe'!$B$2:$R$263,5,FALSE)&gt;0,VLOOKUP($B42,'Ações_Sharpe'!$B$2:$R$263,5,FALSE)," ")</f>
        <v>0.0453933251106315</v>
      </c>
      <c r="K42" s="23">
        <f>IF(VLOOKUP($B42,'Ações_Rent'!$B$2:$R$263,6,FALSE)="","",VLOOKUP($B42,'Ações_Rent'!$B$2:$R$263,6,FALSE))</f>
        <v>19.5007510521243</v>
      </c>
      <c r="L42" s="23">
        <f>IF(VLOOKUP($B42,'Ações_Sharpe'!$B$2:$R$263,6,FALSE)&gt;0,VLOOKUP($B42,'Ações_Sharpe'!$B$2:$R$263,6,FALSE)," ")</f>
        <v>0.486376842933745</v>
      </c>
      <c r="M42" s="23">
        <f>IF(VLOOKUP($B42,'Ações_Rent'!$B$2:$R$263,7,FALSE)="","",VLOOKUP($B42,'Ações_Rent'!$B$2:$R$263,7,FALSE))</f>
        <v>12.9136539077358</v>
      </c>
      <c r="N42" s="23">
        <f>IF(VLOOKUP($B42,'Ações_Sharpe'!$B$2:$R$263,7,FALSE)&gt;0,VLOOKUP($B42,'Ações_Sharpe'!$B$2:$R$263,7,FALSE)," ")</f>
        <v>0.266020052238118</v>
      </c>
      <c r="O42" s="23">
        <f>IF(VLOOKUP($B42,'Ações_Rent'!$B$2:$R$263,8,FALSE)="","",VLOOKUP($B42,'Ações_Rent'!$B$2:$R$263,8,FALSE))</f>
        <v>21.0083780328489</v>
      </c>
      <c r="P42" s="23">
        <f>IF(VLOOKUP($B42,'Ações_Sharpe'!$B$2:$R$263,8,FALSE)&gt;0,VLOOKUP($B42,'Ações_Sharpe'!$B$2:$R$263,8,FALSE)," ")</f>
        <v>0.5634012245615601</v>
      </c>
      <c r="Q42" s="23">
        <f>IF(VLOOKUP($B42,'Ações_Rent'!$B$2:$R$263,9,FALSE)="","",VLOOKUP($B42,'Ações_Rent'!$B$2:$R$263,9,FALSE))</f>
        <v>15.8919579564806</v>
      </c>
      <c r="R42" s="23">
        <f>IF(VLOOKUP($B42,'Ações_Sharpe'!$B$2:$R$263,9,FALSE)&gt;0,VLOOKUP($B42,'Ações_Sharpe'!$B$2:$R$263,9,FALSE)," ")</f>
        <v>0.4000178686379</v>
      </c>
      <c r="S42" s="23">
        <f>IF(VLOOKUP($B42,'Ações_Rent'!$B$2:$R$263,10,FALSE)="","",VLOOKUP($B42,'Ações_Rent'!$B$2:$R$263,10,FALSE))</f>
        <v>23.4981914317897</v>
      </c>
      <c r="T42" s="23">
        <f>IF(VLOOKUP($B42,'Ações_Sharpe'!$B$2:$R$263,10,FALSE)&gt;0,VLOOKUP($B42,'Ações_Sharpe'!$B$2:$R$263,10,FALSE)," ")</f>
        <v>0.70157491051754</v>
      </c>
      <c r="U42" s="23">
        <f>IF(VLOOKUP($B42,'Ações_Rent'!$B$2:$R$263,11,FALSE)="","",VLOOKUP($B42,'Ações_Rent'!$B$2:$R$263,11,FALSE))</f>
        <v>15.568247484412</v>
      </c>
      <c r="V42" s="23">
        <f>IF(VLOOKUP($B42,'Ações_Sharpe'!$B$2:$R$263,11,FALSE)&gt;0,VLOOKUP($B42,'Ações_Sharpe'!$B$2:$R$263,11,FALSE)," ")</f>
        <v>0.404978259165682</v>
      </c>
      <c r="W42" s="23">
        <f>IF(VLOOKUP($B42,'Ações_Rent'!$B$2:$R$263,12,FALSE)="","",VLOOKUP($B42,'Ações_Rent'!$B$2:$R$263,12,FALSE))</f>
        <v>4.26239644260316</v>
      </c>
      <c r="X42" t="s" s="26">
        <f>IF(VLOOKUP($B42,'Ações_Sharpe'!$B$2:$R$263,12,FALSE)&gt;0,VLOOKUP($B42,'Ações_Sharpe'!$B$2:$R$263,12,FALSE)," ")</f>
        <v>361</v>
      </c>
      <c r="Y42" s="23">
        <f>IF(VLOOKUP($B42,'Ações_Rent'!$B$2:$R$263,13,FALSE)="","",VLOOKUP($B42,'Ações_Rent'!$B$2:$R$263,13,FALSE))</f>
        <v>4.91715797985839</v>
      </c>
      <c r="Z42" s="23">
        <f>IF(VLOOKUP($B42,'Ações_Sharpe'!$B$2:$R$263,13,FALSE)&gt;0,VLOOKUP($B42,'Ações_Sharpe'!$B$2:$R$263,13,FALSE)," ")</f>
        <v>0.00825331187278168</v>
      </c>
      <c r="AA42" s="23">
        <f>IF(VLOOKUP($B42,'Ações_Rent'!$B$2:$R$263,14,FALSE)="","",VLOOKUP($B42,'Ações_Rent'!$B$2:$R$263,14,FALSE))</f>
        <v>-5.90682039848597</v>
      </c>
      <c r="AB42" t="s" s="26">
        <f>IF(VLOOKUP($B42,'Ações_Sharpe'!$B$2:$R$263,14,FALSE)&gt;0,VLOOKUP($B42,'Ações_Sharpe'!$B$2:$R$263,14,FALSE)," ")</f>
        <v>361</v>
      </c>
      <c r="AC42" s="23">
        <f>IF(VLOOKUP($B42,'Ações_Rent'!$B$2:$R$263,15,FALSE)="","",VLOOKUP($B42,'Ações_Rent'!$B$2:$R$263,15,FALSE))</f>
        <v>-4.55857460505287</v>
      </c>
      <c r="AD42" t="s" s="26">
        <f>IF(VLOOKUP($B42,'Ações_Sharpe'!$B$2:$R$263,15,FALSE)&gt;0,VLOOKUP($B42,'Ações_Sharpe'!$B$2:$R$263,15,FALSE)," ")</f>
        <v>361</v>
      </c>
      <c r="AE42" s="23">
        <f>IF(VLOOKUP($B42,'Ações_Rent'!$B$2:$R$263,16,FALSE)="","",VLOOKUP($B42,'Ações_Rent'!$B$2:$R$263,16,FALSE))</f>
        <v>-8.605551042142739</v>
      </c>
      <c r="AF42" t="s" s="26">
        <f>IF(VLOOKUP($B42,'Ações_Sharpe'!$B$2:$R$263,16,FALSE)&gt;0,VLOOKUP($B42,'Ações_Sharpe'!$B$2:$R$263,16,FALSE)," ")</f>
        <v>361</v>
      </c>
      <c r="AG42" s="23">
        <f>IF(VLOOKUP($B42,'Ações_Rent'!$B$2:$R$263,17,FALSE)="","",VLOOKUP($B42,'Ações_Rent'!$B$2:$R$263,17,FALSE))</f>
        <v>2.77959028743253</v>
      </c>
      <c r="AH42" t="s" s="26">
        <f>IF(VLOOKUP($B42,'Ações_Sharpe'!$B$2:$R$263,17,FALSE)&gt;0,VLOOKUP($B42,'Ações_Sharpe'!$B$2:$R$263,17,FALSE)," ")</f>
        <v>361</v>
      </c>
    </row>
    <row r="43" ht="15" customHeight="1">
      <c r="A43" t="s" s="10">
        <v>1303</v>
      </c>
      <c r="B43" t="s" s="10">
        <v>1304</v>
      </c>
      <c r="C43" s="23">
        <f>IF(VLOOKUP($B43,'Ações_Rent'!$B$2:$R$263,2,FALSE)="","",VLOOKUP($B43,'Ações_Rent'!$B$2:$R$263,2,FALSE))</f>
        <v>29.3090377571628</v>
      </c>
      <c r="D43" s="23">
        <f>IF(VLOOKUP($B43,'Ações_Sharpe'!$B$2:$R$263,2,FALSE)&gt;0,VLOOKUP($B43,'Ações_Sharpe'!$B$2:$R$263,2,FALSE)," ")</f>
        <v>1.0687467283827</v>
      </c>
      <c r="E43" s="23">
        <f>IF(VLOOKUP($B43,'Ações_Rent'!$B$2:$R$263,3,FALSE)="","",VLOOKUP($B43,'Ações_Rent'!$B$2:$R$263,3,FALSE))</f>
        <v>31.6602868819087</v>
      </c>
      <c r="F43" s="23">
        <f>IF(VLOOKUP($B43,'Ações_Sharpe'!$B$2:$R$263,3,FALSE)&gt;0,VLOOKUP($B43,'Ações_Sharpe'!$B$2:$R$263,3,FALSE)," ")</f>
        <v>1.25105217204692</v>
      </c>
      <c r="G43" s="23">
        <f>IF(VLOOKUP($B43,'Ações_Rent'!$B$2:$R$263,4,FALSE)="","",VLOOKUP($B43,'Ações_Rent'!$B$2:$R$263,4,FALSE))</f>
        <v>38.6654150091501</v>
      </c>
      <c r="H43" s="23">
        <f>IF(VLOOKUP($B43,'Ações_Sharpe'!$B$2:$R$263,4,FALSE)&gt;0,VLOOKUP($B43,'Ações_Sharpe'!$B$2:$R$263,4,FALSE)," ")</f>
        <v>0.725329601062667</v>
      </c>
      <c r="I43" s="23">
        <f>IF(VLOOKUP($B43,'Ações_Rent'!$B$2:$R$263,5,FALSE)="","",VLOOKUP($B43,'Ações_Rent'!$B$2:$R$263,5,FALSE))</f>
        <v>13.3674864720531</v>
      </c>
      <c r="J43" s="23">
        <f>IF(VLOOKUP($B43,'Ações_Sharpe'!$B$2:$R$263,5,FALSE)&gt;0,VLOOKUP($B43,'Ações_Sharpe'!$B$2:$R$263,5,FALSE)," ")</f>
        <v>0.226477091954291</v>
      </c>
      <c r="K43" s="23">
        <f>IF(VLOOKUP($B43,'Ações_Rent'!$B$2:$R$263,6,FALSE)="","",VLOOKUP($B43,'Ações_Rent'!$B$2:$R$263,6,FALSE))</f>
        <v>24.6254306074063</v>
      </c>
      <c r="L43" s="23">
        <f>IF(VLOOKUP($B43,'Ações_Sharpe'!$B$2:$R$263,6,FALSE)&gt;0,VLOOKUP($B43,'Ações_Sharpe'!$B$2:$R$263,6,FALSE)," ")</f>
        <v>0.619418303580142</v>
      </c>
      <c r="M43" s="23">
        <f>IF(VLOOKUP($B43,'Ações_Rent'!$B$2:$R$263,7,FALSE)="","",VLOOKUP($B43,'Ações_Rent'!$B$2:$R$263,7,FALSE))</f>
        <v>16.5371449621359</v>
      </c>
      <c r="N43" s="23">
        <f>IF(VLOOKUP($B43,'Ações_Sharpe'!$B$2:$R$263,7,FALSE)&gt;0,VLOOKUP($B43,'Ações_Sharpe'!$B$2:$R$263,7,FALSE)," ")</f>
        <v>0.362053293577254</v>
      </c>
      <c r="O43" s="23">
        <f>IF(VLOOKUP($B43,'Ações_Rent'!$B$2:$R$263,8,FALSE)="","",VLOOKUP($B43,'Ações_Rent'!$B$2:$R$263,8,FALSE))</f>
        <v>22.3767832018034</v>
      </c>
      <c r="P43" s="23">
        <f>IF(VLOOKUP($B43,'Ações_Sharpe'!$B$2:$R$263,8,FALSE)&gt;0,VLOOKUP($B43,'Ações_Sharpe'!$B$2:$R$263,8,FALSE)," ")</f>
        <v>0.55933919396681</v>
      </c>
      <c r="Q43" s="23">
        <f>IF(VLOOKUP($B43,'Ações_Rent'!$B$2:$R$263,9,FALSE)="","",VLOOKUP($B43,'Ações_Rent'!$B$2:$R$263,9,FALSE))</f>
        <v>16.9341735378578</v>
      </c>
      <c r="R43" s="23">
        <f>IF(VLOOKUP($B43,'Ações_Sharpe'!$B$2:$R$263,9,FALSE)&gt;0,VLOOKUP($B43,'Ações_Sharpe'!$B$2:$R$263,9,FALSE)," ")</f>
        <v>0.398678930796553</v>
      </c>
      <c r="S43" s="23">
        <f>IF(VLOOKUP($B43,'Ações_Rent'!$B$2:$R$263,10,FALSE)="","",VLOOKUP($B43,'Ações_Rent'!$B$2:$R$263,10,FALSE))</f>
        <v>26.0737924438474</v>
      </c>
      <c r="T43" s="23">
        <f>IF(VLOOKUP($B43,'Ações_Sharpe'!$B$2:$R$263,10,FALSE)&gt;0,VLOOKUP($B43,'Ações_Sharpe'!$B$2:$R$263,10,FALSE)," ")</f>
        <v>0.715932333030727</v>
      </c>
      <c r="U43" s="23">
        <f>IF(VLOOKUP($B43,'Ações_Rent'!$B$2:$R$263,11,FALSE)="","",VLOOKUP($B43,'Ações_Rent'!$B$2:$R$263,11,FALSE))</f>
        <v>21.7015846445952</v>
      </c>
      <c r="V43" s="23">
        <f>IF(VLOOKUP($B43,'Ações_Sharpe'!$B$2:$R$263,11,FALSE)&gt;0,VLOOKUP($B43,'Ações_Sharpe'!$B$2:$R$263,11,FALSE)," ")</f>
        <v>0.566898238229567</v>
      </c>
      <c r="W43" s="23">
        <f>IF(VLOOKUP($B43,'Ações_Rent'!$B$2:$R$263,12,FALSE)="","",VLOOKUP($B43,'Ações_Rent'!$B$2:$R$263,12,FALSE))</f>
        <v>9.40246920567933</v>
      </c>
      <c r="X43" s="23">
        <f>IF(VLOOKUP($B43,'Ações_Sharpe'!$B$2:$R$263,12,FALSE)&gt;0,VLOOKUP($B43,'Ações_Sharpe'!$B$2:$R$263,12,FALSE)," ")</f>
        <v>0.166558986043737</v>
      </c>
      <c r="Y43" s="23">
        <f>IF(VLOOKUP($B43,'Ações_Rent'!$B$2:$R$263,13,FALSE)="","",VLOOKUP($B43,'Ações_Rent'!$B$2:$R$263,13,FALSE))</f>
        <v>11.038365176711</v>
      </c>
      <c r="Z43" s="23">
        <f>IF(VLOOKUP($B43,'Ações_Sharpe'!$B$2:$R$263,13,FALSE)&gt;0,VLOOKUP($B43,'Ações_Sharpe'!$B$2:$R$263,13,FALSE)," ")</f>
        <v>0.211523495544291</v>
      </c>
      <c r="AA43" s="23">
        <f>IF(VLOOKUP($B43,'Ações_Rent'!$B$2:$R$263,14,FALSE)="","",VLOOKUP($B43,'Ações_Rent'!$B$2:$R$263,14,FALSE))</f>
        <v>1.17476701163797</v>
      </c>
      <c r="AB43" t="s" s="26">
        <f>IF(VLOOKUP($B43,'Ações_Sharpe'!$B$2:$R$263,14,FALSE)&gt;0,VLOOKUP($B43,'Ações_Sharpe'!$B$2:$R$263,14,FALSE)," ")</f>
        <v>361</v>
      </c>
      <c r="AC43" s="23">
        <f>IF(VLOOKUP($B43,'Ações_Rent'!$B$2:$R$263,15,FALSE)="","",VLOOKUP($B43,'Ações_Rent'!$B$2:$R$263,15,FALSE))</f>
        <v>-0.304219893051316</v>
      </c>
      <c r="AD43" t="s" s="26">
        <f>IF(VLOOKUP($B43,'Ações_Sharpe'!$B$2:$R$263,15,FALSE)&gt;0,VLOOKUP($B43,'Ações_Sharpe'!$B$2:$R$263,15,FALSE)," ")</f>
        <v>361</v>
      </c>
      <c r="AE43" s="23">
        <f>IF(VLOOKUP($B43,'Ações_Rent'!$B$2:$R$263,16,FALSE)="","",VLOOKUP($B43,'Ações_Rent'!$B$2:$R$263,16,FALSE))</f>
        <v>-7.21500613727412</v>
      </c>
      <c r="AF43" t="s" s="26">
        <f>IF(VLOOKUP($B43,'Ações_Sharpe'!$B$2:$R$263,16,FALSE)&gt;0,VLOOKUP($B43,'Ações_Sharpe'!$B$2:$R$263,16,FALSE)," ")</f>
        <v>361</v>
      </c>
      <c r="AG43" s="23">
        <f>IF(VLOOKUP($B43,'Ações_Rent'!$B$2:$R$263,17,FALSE)="","",VLOOKUP($B43,'Ações_Rent'!$B$2:$R$263,17,FALSE))</f>
        <v>6.62377899391555</v>
      </c>
      <c r="AH43" t="s" s="26">
        <f>IF(VLOOKUP($B43,'Ações_Sharpe'!$B$2:$R$263,17,FALSE)&gt;0,VLOOKUP($B43,'Ações_Sharpe'!$B$2:$R$263,17,FALSE)," ")</f>
        <v>361</v>
      </c>
    </row>
    <row r="44" ht="15" customHeight="1">
      <c r="A44" t="s" s="10">
        <v>1305</v>
      </c>
      <c r="B44" t="s" s="10">
        <v>1306</v>
      </c>
      <c r="C44" s="23">
        <f>IF(VLOOKUP($B44,'Ações_Rent'!$B$2:$R$263,2,FALSE)="","",VLOOKUP($B44,'Ações_Rent'!$B$2:$R$263,2,FALSE))</f>
        <v>28.9155048604647</v>
      </c>
      <c r="D44" s="23">
        <f>IF(VLOOKUP($B44,'Ações_Sharpe'!$B$2:$R$263,2,FALSE)&gt;0,VLOOKUP($B44,'Ações_Sharpe'!$B$2:$R$263,2,FALSE)," ")</f>
        <v>1.10953733663057</v>
      </c>
      <c r="E44" s="23">
        <f>IF(VLOOKUP($B44,'Ações_Rent'!$B$2:$R$263,3,FALSE)="","",VLOOKUP($B44,'Ações_Rent'!$B$2:$R$263,3,FALSE))</f>
        <v>26.1301624480984</v>
      </c>
      <c r="F44" s="23">
        <f>IF(VLOOKUP($B44,'Ações_Sharpe'!$B$2:$R$263,3,FALSE)&gt;0,VLOOKUP($B44,'Ações_Sharpe'!$B$2:$R$263,3,FALSE)," ")</f>
        <v>1.04202642599328</v>
      </c>
      <c r="G44" s="23">
        <f>IF(VLOOKUP($B44,'Ações_Rent'!$B$2:$R$263,4,FALSE)="","",VLOOKUP($B44,'Ações_Rent'!$B$2:$R$263,4,FALSE))</f>
        <v>28.3227604578986</v>
      </c>
      <c r="H44" s="23">
        <f>IF(VLOOKUP($B44,'Ações_Sharpe'!$B$2:$R$263,4,FALSE)&gt;0,VLOOKUP($B44,'Ações_Sharpe'!$B$2:$R$263,4,FALSE)," ")</f>
        <v>0.599893947428088</v>
      </c>
      <c r="I44" s="23">
        <f>IF(VLOOKUP($B44,'Ações_Rent'!$B$2:$R$263,5,FALSE)="","",VLOOKUP($B44,'Ações_Rent'!$B$2:$R$263,5,FALSE))</f>
        <v>7.78879531963983</v>
      </c>
      <c r="J44" s="23">
        <f>IF(VLOOKUP($B44,'Ações_Sharpe'!$B$2:$R$263,5,FALSE)&gt;0,VLOOKUP($B44,'Ações_Sharpe'!$B$2:$R$263,5,FALSE)," ")</f>
        <v>0.0466900668168869</v>
      </c>
      <c r="K44" s="23">
        <f>IF(VLOOKUP($B44,'Ações_Rent'!$B$2:$R$263,6,FALSE)="","",VLOOKUP($B44,'Ações_Rent'!$B$2:$R$263,6,FALSE))</f>
        <v>14.1731537003317</v>
      </c>
      <c r="L44" s="23">
        <f>IF(VLOOKUP($B44,'Ações_Sharpe'!$B$2:$R$263,6,FALSE)&gt;0,VLOOKUP($B44,'Ações_Sharpe'!$B$2:$R$263,6,FALSE)," ")</f>
        <v>0.349649293176307</v>
      </c>
      <c r="M44" s="23">
        <f>IF(VLOOKUP($B44,'Ações_Rent'!$B$2:$R$263,7,FALSE)="","",VLOOKUP($B44,'Ações_Rent'!$B$2:$R$263,7,FALSE))</f>
        <v>7.08393179720355</v>
      </c>
      <c r="N44" s="23">
        <f>IF(VLOOKUP($B44,'Ações_Sharpe'!$B$2:$R$263,7,FALSE)&gt;0,VLOOKUP($B44,'Ações_Sharpe'!$B$2:$R$263,7,FALSE)," ")</f>
        <v>0.068224443477677</v>
      </c>
      <c r="O44" s="23">
        <f>IF(VLOOKUP($B44,'Ações_Rent'!$B$2:$R$263,8,FALSE)="","",VLOOKUP($B44,'Ações_Rent'!$B$2:$R$263,8,FALSE))</f>
        <v>16.0167376571693</v>
      </c>
      <c r="P44" s="23">
        <f>IF(VLOOKUP($B44,'Ações_Sharpe'!$B$2:$R$263,8,FALSE)&gt;0,VLOOKUP($B44,'Ações_Sharpe'!$B$2:$R$263,8,FALSE)," ")</f>
        <v>0.445331595381558</v>
      </c>
      <c r="Q44" s="23">
        <f>IF(VLOOKUP($B44,'Ações_Rent'!$B$2:$R$263,9,FALSE)="","",VLOOKUP($B44,'Ações_Rent'!$B$2:$R$263,9,FALSE))</f>
        <v>12.413789465173</v>
      </c>
      <c r="R44" s="23">
        <f>IF(VLOOKUP($B44,'Ações_Sharpe'!$B$2:$R$263,9,FALSE)&gt;0,VLOOKUP($B44,'Ações_Sharpe'!$B$2:$R$263,9,FALSE)," ")</f>
        <v>0.307058291967966</v>
      </c>
      <c r="S44" s="23">
        <f>IF(VLOOKUP($B44,'Ações_Rent'!$B$2:$R$263,10,FALSE)="","",VLOOKUP($B44,'Ações_Rent'!$B$2:$R$263,10,FALSE))</f>
        <v>20.2350800801993</v>
      </c>
      <c r="T44" s="23">
        <f>IF(VLOOKUP($B44,'Ações_Sharpe'!$B$2:$R$263,10,FALSE)&gt;0,VLOOKUP($B44,'Ações_Sharpe'!$B$2:$R$263,10,FALSE)," ")</f>
        <v>0.646778780252569</v>
      </c>
      <c r="U44" s="23">
        <f>IF(VLOOKUP($B44,'Ações_Rent'!$B$2:$R$263,11,FALSE)="","",VLOOKUP($B44,'Ações_Rent'!$B$2:$R$263,11,FALSE))</f>
        <v>15.8447576080244</v>
      </c>
      <c r="V44" s="23">
        <f>IF(VLOOKUP($B44,'Ações_Sharpe'!$B$2:$R$263,11,FALSE)&gt;0,VLOOKUP($B44,'Ações_Sharpe'!$B$2:$R$263,11,FALSE)," ")</f>
        <v>0.472409867522819</v>
      </c>
      <c r="W44" s="23">
        <f>IF(VLOOKUP($B44,'Ações_Rent'!$B$2:$R$263,12,FALSE)="","",VLOOKUP($B44,'Ações_Rent'!$B$2:$R$263,12,FALSE))</f>
        <v>9.42822414673261</v>
      </c>
      <c r="X44" s="23">
        <f>IF(VLOOKUP($B44,'Ações_Sharpe'!$B$2:$R$263,12,FALSE)&gt;0,VLOOKUP($B44,'Ações_Sharpe'!$B$2:$R$263,12,FALSE)," ")</f>
        <v>0.211317949682667</v>
      </c>
      <c r="Y44" s="23">
        <f>IF(VLOOKUP($B44,'Ações_Rent'!$B$2:$R$263,13,FALSE)="","",VLOOKUP($B44,'Ações_Rent'!$B$2:$R$263,13,FALSE))</f>
        <v>11.4912312818251</v>
      </c>
      <c r="Z44" s="23">
        <f>IF(VLOOKUP($B44,'Ações_Sharpe'!$B$2:$R$263,13,FALSE)&gt;0,VLOOKUP($B44,'Ações_Sharpe'!$B$2:$R$263,13,FALSE)," ")</f>
        <v>0.290354600278759</v>
      </c>
      <c r="AA44" s="23">
        <f>IF(VLOOKUP($B44,'Ações_Rent'!$B$2:$R$263,14,FALSE)="","",VLOOKUP($B44,'Ações_Rent'!$B$2:$R$263,14,FALSE))</f>
        <v>4.3160819664243</v>
      </c>
      <c r="AB44" t="s" s="26">
        <f>IF(VLOOKUP($B44,'Ações_Sharpe'!$B$2:$R$263,14,FALSE)&gt;0,VLOOKUP($B44,'Ações_Sharpe'!$B$2:$R$263,14,FALSE)," ")</f>
        <v>361</v>
      </c>
      <c r="AC44" s="23">
        <f>IF(VLOOKUP($B44,'Ações_Rent'!$B$2:$R$263,15,FALSE)="","",VLOOKUP($B44,'Ações_Rent'!$B$2:$R$263,15,FALSE))</f>
        <v>3.97079021605808</v>
      </c>
      <c r="AD44" t="s" s="26">
        <f>IF(VLOOKUP($B44,'Ações_Sharpe'!$B$2:$R$263,15,FALSE)&gt;0,VLOOKUP($B44,'Ações_Sharpe'!$B$2:$R$263,15,FALSE)," ")</f>
        <v>361</v>
      </c>
      <c r="AE44" s="23">
        <f>IF(VLOOKUP($B44,'Ações_Rent'!$B$2:$R$263,16,FALSE)="","",VLOOKUP($B44,'Ações_Rent'!$B$2:$R$263,16,FALSE))</f>
        <v>-1.52146058350082</v>
      </c>
      <c r="AF44" t="s" s="26">
        <f>IF(VLOOKUP($B44,'Ações_Sharpe'!$B$2:$R$263,16,FALSE)&gt;0,VLOOKUP($B44,'Ações_Sharpe'!$B$2:$R$263,16,FALSE)," ")</f>
        <v>361</v>
      </c>
      <c r="AG44" s="23">
        <f>IF(VLOOKUP($B44,'Ações_Rent'!$B$2:$R$263,17,FALSE)="","",VLOOKUP($B44,'Ações_Rent'!$B$2:$R$263,17,FALSE))</f>
        <v>9.690815676425199</v>
      </c>
      <c r="AH44" s="23">
        <f>IF(VLOOKUP($B44,'Ações_Sharpe'!$B$2:$R$263,17,FALSE)&gt;0,VLOOKUP($B44,'Ações_Sharpe'!$B$2:$R$263,17,FALSE)," ")</f>
        <v>0.130034829234565</v>
      </c>
    </row>
    <row r="45" ht="15" customHeight="1">
      <c r="A45" t="s" s="10">
        <v>1307</v>
      </c>
      <c r="B45" t="s" s="10">
        <v>1308</v>
      </c>
      <c r="C45" s="23">
        <f>IF(VLOOKUP($B45,'Ações_Rent'!$B$2:$R$263,2,FALSE)="","",VLOOKUP($B45,'Ações_Rent'!$B$2:$R$263,2,FALSE))</f>
        <v>28.8929980069559</v>
      </c>
      <c r="D45" s="23">
        <f>IF(VLOOKUP($B45,'Ações_Sharpe'!$B$2:$R$263,2,FALSE)&gt;0,VLOOKUP($B45,'Ações_Sharpe'!$B$2:$R$263,2,FALSE)," ")</f>
        <v>1.08043164732899</v>
      </c>
      <c r="E45" s="23">
        <f>IF(VLOOKUP($B45,'Ações_Rent'!$B$2:$R$263,3,FALSE)="","",VLOOKUP($B45,'Ações_Rent'!$B$2:$R$263,3,FALSE))</f>
        <v>24.5457670860543</v>
      </c>
      <c r="F45" s="23">
        <f>IF(VLOOKUP($B45,'Ações_Sharpe'!$B$2:$R$263,3,FALSE)&gt;0,VLOOKUP($B45,'Ações_Sharpe'!$B$2:$R$263,3,FALSE)," ")</f>
        <v>0.924071372951448</v>
      </c>
      <c r="G45" s="23">
        <f>IF(VLOOKUP($B45,'Ações_Rent'!$B$2:$R$263,4,FALSE)="","",VLOOKUP($B45,'Ações_Rent'!$B$2:$R$263,4,FALSE))</f>
        <v>27.3352389339645</v>
      </c>
      <c r="H45" s="23">
        <f>IF(VLOOKUP($B45,'Ações_Sharpe'!$B$2:$R$263,4,FALSE)&gt;0,VLOOKUP($B45,'Ações_Sharpe'!$B$2:$R$263,4,FALSE)," ")</f>
        <v>0.614199995180833</v>
      </c>
      <c r="I45" s="23">
        <f>IF(VLOOKUP($B45,'Ações_Rent'!$B$2:$R$263,5,FALSE)="","",VLOOKUP($B45,'Ações_Rent'!$B$2:$R$263,5,FALSE))</f>
        <v>6.10001899627211</v>
      </c>
      <c r="J45" t="s" s="26">
        <f>IF(VLOOKUP($B45,'Ações_Sharpe'!$B$2:$R$263,5,FALSE)&gt;0,VLOOKUP($B45,'Ações_Sharpe'!$B$2:$R$263,5,FALSE)," ")</f>
        <v>361</v>
      </c>
      <c r="K45" s="23">
        <f>IF(VLOOKUP($B45,'Ações_Rent'!$B$2:$R$263,6,FALSE)="","",VLOOKUP($B45,'Ações_Rent'!$B$2:$R$263,6,FALSE))</f>
        <v>17.5502742938042</v>
      </c>
      <c r="L45" s="23">
        <f>IF(VLOOKUP($B45,'Ações_Sharpe'!$B$2:$R$263,6,FALSE)&gt;0,VLOOKUP($B45,'Ações_Sharpe'!$B$2:$R$263,6,FALSE)," ")</f>
        <v>0.4437627879091</v>
      </c>
      <c r="M45" s="23">
        <f>IF(VLOOKUP($B45,'Ações_Rent'!$B$2:$R$263,7,FALSE)="","",VLOOKUP($B45,'Ações_Rent'!$B$2:$R$263,7,FALSE))</f>
        <v>11.0534881313522</v>
      </c>
      <c r="N45" s="23">
        <f>IF(VLOOKUP($B45,'Ações_Sharpe'!$B$2:$R$263,7,FALSE)&gt;0,VLOOKUP($B45,'Ações_Sharpe'!$B$2:$R$263,7,FALSE)," ")</f>
        <v>0.21267205001879</v>
      </c>
      <c r="O45" s="23">
        <f>IF(VLOOKUP($B45,'Ações_Rent'!$B$2:$R$263,8,FALSE)="","",VLOOKUP($B45,'Ações_Rent'!$B$2:$R$263,8,FALSE))</f>
        <v>19.8714718432161</v>
      </c>
      <c r="P45" s="23">
        <f>IF(VLOOKUP($B45,'Ações_Sharpe'!$B$2:$R$263,8,FALSE)&gt;0,VLOOKUP($B45,'Ações_Sharpe'!$B$2:$R$263,8,FALSE)," ")</f>
        <v>0.545646790563902</v>
      </c>
      <c r="Q45" s="23">
        <f>IF(VLOOKUP($B45,'Ações_Rent'!$B$2:$R$263,9,FALSE)="","",VLOOKUP($B45,'Ações_Rent'!$B$2:$R$263,9,FALSE))</f>
        <v>14.4060427401899</v>
      </c>
      <c r="R45" s="23">
        <f>IF(VLOOKUP($B45,'Ações_Sharpe'!$B$2:$R$263,9,FALSE)&gt;0,VLOOKUP($B45,'Ações_Sharpe'!$B$2:$R$263,9,FALSE)," ")</f>
        <v>0.364780312532963</v>
      </c>
      <c r="S45" s="23">
        <f>IF(VLOOKUP($B45,'Ações_Rent'!$B$2:$R$263,10,FALSE)="","",VLOOKUP($B45,'Ações_Rent'!$B$2:$R$263,10,FALSE))</f>
        <v>21.7777685417751</v>
      </c>
      <c r="T45" s="23">
        <f>IF(VLOOKUP($B45,'Ações_Sharpe'!$B$2:$R$263,10,FALSE)&gt;0,VLOOKUP($B45,'Ações_Sharpe'!$B$2:$R$263,10,FALSE)," ")</f>
        <v>0.671447987333829</v>
      </c>
      <c r="U45" s="23">
        <f>IF(VLOOKUP($B45,'Ações_Rent'!$B$2:$R$263,11,FALSE)="","",VLOOKUP($B45,'Ações_Rent'!$B$2:$R$263,11,FALSE))</f>
        <v>12.3339570966289</v>
      </c>
      <c r="V45" s="23">
        <f>IF(VLOOKUP($B45,'Ações_Sharpe'!$B$2:$R$263,11,FALSE)&gt;0,VLOOKUP($B45,'Ações_Sharpe'!$B$2:$R$263,11,FALSE)," ")</f>
        <v>0.305615068483767</v>
      </c>
      <c r="W45" s="23">
        <f>IF(VLOOKUP($B45,'Ações_Rent'!$B$2:$R$263,12,FALSE)="","",VLOOKUP($B45,'Ações_Rent'!$B$2:$R$263,12,FALSE))</f>
        <v>3.61777065646465</v>
      </c>
      <c r="X45" t="s" s="26">
        <f>IF(VLOOKUP($B45,'Ações_Sharpe'!$B$2:$R$263,12,FALSE)&gt;0,VLOOKUP($B45,'Ações_Sharpe'!$B$2:$R$263,12,FALSE)," ")</f>
        <v>361</v>
      </c>
      <c r="Y45" s="23">
        <f>IF(VLOOKUP($B45,'Ações_Rent'!$B$2:$R$263,13,FALSE)="","",VLOOKUP($B45,'Ações_Rent'!$B$2:$R$263,13,FALSE))</f>
        <v>4.54575581600867</v>
      </c>
      <c r="Z45" t="s" s="26">
        <f>IF(VLOOKUP($B45,'Ações_Sharpe'!$B$2:$R$263,13,FALSE)&gt;0,VLOOKUP($B45,'Ações_Sharpe'!$B$2:$R$263,13,FALSE)," ")</f>
        <v>361</v>
      </c>
      <c r="AA45" s="23">
        <f>IF(VLOOKUP($B45,'Ações_Rent'!$B$2:$R$263,14,FALSE)="","",VLOOKUP($B45,'Ações_Rent'!$B$2:$R$263,14,FALSE))</f>
        <v>-4.46383788345646</v>
      </c>
      <c r="AB45" t="s" s="26">
        <f>IF(VLOOKUP($B45,'Ações_Sharpe'!$B$2:$R$263,14,FALSE)&gt;0,VLOOKUP($B45,'Ações_Sharpe'!$B$2:$R$263,14,FALSE)," ")</f>
        <v>361</v>
      </c>
      <c r="AC45" s="23">
        <f>IF(VLOOKUP($B45,'Ações_Rent'!$B$2:$R$263,15,FALSE)="","",VLOOKUP($B45,'Ações_Rent'!$B$2:$R$263,15,FALSE))</f>
        <v>-1.35439640727235</v>
      </c>
      <c r="AD45" t="s" s="26">
        <f>IF(VLOOKUP($B45,'Ações_Sharpe'!$B$2:$R$263,15,FALSE)&gt;0,VLOOKUP($B45,'Ações_Sharpe'!$B$2:$R$263,15,FALSE)," ")</f>
        <v>361</v>
      </c>
      <c r="AE45" s="23">
        <f>IF(VLOOKUP($B45,'Ações_Rent'!$B$2:$R$263,16,FALSE)="","",VLOOKUP($B45,'Ações_Rent'!$B$2:$R$263,16,FALSE))</f>
        <v>-4.84433335595464</v>
      </c>
      <c r="AF45" t="s" s="26">
        <f>IF(VLOOKUP($B45,'Ações_Sharpe'!$B$2:$R$263,16,FALSE)&gt;0,VLOOKUP($B45,'Ações_Sharpe'!$B$2:$R$263,16,FALSE)," ")</f>
        <v>361</v>
      </c>
      <c r="AG45" s="23">
        <f>IF(VLOOKUP($B45,'Ações_Rent'!$B$2:$R$263,17,FALSE)="","",VLOOKUP($B45,'Ações_Rent'!$B$2:$R$263,17,FALSE))</f>
        <v>7.20475440022497</v>
      </c>
      <c r="AH45" t="s" s="26">
        <f>IF(VLOOKUP($B45,'Ações_Sharpe'!$B$2:$R$263,17,FALSE)&gt;0,VLOOKUP($B45,'Ações_Sharpe'!$B$2:$R$263,17,FALSE)," ")</f>
        <v>361</v>
      </c>
    </row>
    <row r="46" ht="15" customHeight="1">
      <c r="A46" t="s" s="10">
        <v>1309</v>
      </c>
      <c r="B46" t="s" s="10">
        <v>1310</v>
      </c>
      <c r="C46" s="23">
        <f>IF(VLOOKUP($B46,'Ações_Rent'!$B$2:$R$263,2,FALSE)="","",VLOOKUP($B46,'Ações_Rent'!$B$2:$R$263,2,FALSE))</f>
        <v>28.7367445053366</v>
      </c>
      <c r="D46" s="23">
        <f>IF(VLOOKUP($B46,'Ações_Sharpe'!$B$2:$R$263,2,FALSE)&gt;0,VLOOKUP($B46,'Ações_Sharpe'!$B$2:$R$263,2,FALSE)," ")</f>
        <v>0.972085809068664</v>
      </c>
      <c r="E46" s="23">
        <f>IF(VLOOKUP($B46,'Ações_Rent'!$B$2:$R$263,3,FALSE)="","",VLOOKUP($B46,'Ações_Rent'!$B$2:$R$263,3,FALSE))</f>
        <v>23.8686249534765</v>
      </c>
      <c r="F46" s="23">
        <f>IF(VLOOKUP($B46,'Ações_Sharpe'!$B$2:$R$263,3,FALSE)&gt;0,VLOOKUP($B46,'Ações_Sharpe'!$B$2:$R$263,3,FALSE)," ")</f>
        <v>0.813015728093063</v>
      </c>
      <c r="G46" s="23">
        <f>IF(VLOOKUP($B46,'Ações_Rent'!$B$2:$R$263,4,FALSE)="","",VLOOKUP($B46,'Ações_Rent'!$B$2:$R$263,4,FALSE))</f>
        <v>29.4876581621152</v>
      </c>
      <c r="H46" s="23">
        <f>IF(VLOOKUP($B46,'Ações_Sharpe'!$B$2:$R$263,4,FALSE)&gt;0,VLOOKUP($B46,'Ações_Sharpe'!$B$2:$R$263,4,FALSE)," ")</f>
        <v>0.637532538649504</v>
      </c>
      <c r="I46" s="23">
        <f>IF(VLOOKUP($B46,'Ações_Rent'!$B$2:$R$263,5,FALSE)="","",VLOOKUP($B46,'Ações_Rent'!$B$2:$R$263,5,FALSE))</f>
        <v>9.88550023792749</v>
      </c>
      <c r="J46" s="23">
        <f>IF(VLOOKUP($B46,'Ações_Sharpe'!$B$2:$R$263,5,FALSE)&gt;0,VLOOKUP($B46,'Ações_Sharpe'!$B$2:$R$263,5,FALSE)," ")</f>
        <v>0.125850955777449</v>
      </c>
      <c r="K46" s="23">
        <f>IF(VLOOKUP($B46,'Ações_Rent'!$B$2:$R$263,6,FALSE)="","",VLOOKUP($B46,'Ações_Rent'!$B$2:$R$263,6,FALSE))</f>
        <v>22.6519437056163</v>
      </c>
      <c r="L46" s="23">
        <f>IF(VLOOKUP($B46,'Ações_Sharpe'!$B$2:$R$263,6,FALSE)&gt;0,VLOOKUP($B46,'Ações_Sharpe'!$B$2:$R$263,6,FALSE)," ")</f>
        <v>0.631383986147573</v>
      </c>
      <c r="M46" s="23">
        <f>IF(VLOOKUP($B46,'Ações_Rent'!$B$2:$R$263,7,FALSE)="","",VLOOKUP($B46,'Ações_Rent'!$B$2:$R$263,7,FALSE))</f>
        <v>15.2764999812111</v>
      </c>
      <c r="N46" s="23">
        <f>IF(VLOOKUP($B46,'Ações_Sharpe'!$B$2:$R$263,7,FALSE)&gt;0,VLOOKUP($B46,'Ações_Sharpe'!$B$2:$R$263,7,FALSE)," ")</f>
        <v>0.368583278992728</v>
      </c>
      <c r="O46" s="23">
        <f>IF(VLOOKUP($B46,'Ações_Rent'!$B$2:$R$263,8,FALSE)="","",VLOOKUP($B46,'Ações_Rent'!$B$2:$R$263,8,FALSE))</f>
        <v>21.7701918063098</v>
      </c>
      <c r="P46" s="23">
        <f>IF(VLOOKUP($B46,'Ações_Sharpe'!$B$2:$R$263,8,FALSE)&gt;0,VLOOKUP($B46,'Ações_Sharpe'!$B$2:$R$263,8,FALSE)," ")</f>
        <v>0.611244376858891</v>
      </c>
      <c r="Q46" s="23">
        <f>IF(VLOOKUP($B46,'Ações_Rent'!$B$2:$R$263,9,FALSE)="","",VLOOKUP($B46,'Ações_Rent'!$B$2:$R$263,9,FALSE))</f>
        <v>16.026919217734</v>
      </c>
      <c r="R46" s="23">
        <f>IF(VLOOKUP($B46,'Ações_Sharpe'!$B$2:$R$263,9,FALSE)&gt;0,VLOOKUP($B46,'Ações_Sharpe'!$B$2:$R$263,9,FALSE)," ")</f>
        <v>0.417392454299413</v>
      </c>
      <c r="S46" s="23">
        <f>IF(VLOOKUP($B46,'Ações_Rent'!$B$2:$R$263,10,FALSE)="","",VLOOKUP($B46,'Ações_Rent'!$B$2:$R$263,10,FALSE))</f>
        <v>23.4139830590184</v>
      </c>
      <c r="T46" s="23">
        <f>IF(VLOOKUP($B46,'Ações_Sharpe'!$B$2:$R$263,10,FALSE)&gt;0,VLOOKUP($B46,'Ações_Sharpe'!$B$2:$R$263,10,FALSE)," ")</f>
        <v>0.726384426075638</v>
      </c>
      <c r="U46" s="23">
        <f>IF(VLOOKUP($B46,'Ações_Rent'!$B$2:$R$263,11,FALSE)="","",VLOOKUP($B46,'Ações_Rent'!$B$2:$R$263,11,FALSE))</f>
        <v>17.1849426429918</v>
      </c>
      <c r="V46" s="23">
        <f>IF(VLOOKUP($B46,'Ações_Sharpe'!$B$2:$R$263,11,FALSE)&gt;0,VLOOKUP($B46,'Ações_Sharpe'!$B$2:$R$263,11,FALSE)," ")</f>
        <v>0.488606392541406</v>
      </c>
      <c r="W46" s="23">
        <f>IF(VLOOKUP($B46,'Ações_Rent'!$B$2:$R$263,12,FALSE)="","",VLOOKUP($B46,'Ações_Rent'!$B$2:$R$263,12,FALSE))</f>
        <v>9.16143335798807</v>
      </c>
      <c r="X46" s="23">
        <f>IF(VLOOKUP($B46,'Ações_Sharpe'!$B$2:$R$263,12,FALSE)&gt;0,VLOOKUP($B46,'Ações_Sharpe'!$B$2:$R$263,12,FALSE)," ")</f>
        <v>0.186196842813404</v>
      </c>
      <c r="Y46" s="23">
        <f>IF(VLOOKUP($B46,'Ações_Rent'!$B$2:$R$263,13,FALSE)="","",VLOOKUP($B46,'Ações_Rent'!$B$2:$R$263,13,FALSE))</f>
        <v>11.6277161374506</v>
      </c>
      <c r="Z46" s="23">
        <f>IF(VLOOKUP($B46,'Ações_Sharpe'!$B$2:$R$263,13,FALSE)&gt;0,VLOOKUP($B46,'Ações_Sharpe'!$B$2:$R$263,13,FALSE)," ")</f>
        <v>0.273204028786387</v>
      </c>
      <c r="AA46" s="23">
        <f>IF(VLOOKUP($B46,'Ações_Rent'!$B$2:$R$263,14,FALSE)="","",VLOOKUP($B46,'Ações_Rent'!$B$2:$R$263,14,FALSE))</f>
        <v>1.7338593873377</v>
      </c>
      <c r="AB46" t="s" s="26">
        <f>IF(VLOOKUP($B46,'Ações_Sharpe'!$B$2:$R$263,14,FALSE)&gt;0,VLOOKUP($B46,'Ações_Sharpe'!$B$2:$R$263,14,FALSE)," ")</f>
        <v>361</v>
      </c>
      <c r="AC46" s="23">
        <f>IF(VLOOKUP($B46,'Ações_Rent'!$B$2:$R$263,15,FALSE)="","",VLOOKUP($B46,'Ações_Rent'!$B$2:$R$263,15,FALSE))</f>
        <v>3.50297325000248</v>
      </c>
      <c r="AD46" t="s" s="26">
        <f>IF(VLOOKUP($B46,'Ações_Sharpe'!$B$2:$R$263,15,FALSE)&gt;0,VLOOKUP($B46,'Ações_Sharpe'!$B$2:$R$263,15,FALSE)," ")</f>
        <v>361</v>
      </c>
      <c r="AE46" s="23">
        <f>IF(VLOOKUP($B46,'Ações_Rent'!$B$2:$R$263,16,FALSE)="","",VLOOKUP($B46,'Ações_Rent'!$B$2:$R$263,16,FALSE))</f>
        <v>-2.40032169216914</v>
      </c>
      <c r="AF46" t="s" s="26">
        <f>IF(VLOOKUP($B46,'Ações_Sharpe'!$B$2:$R$263,16,FALSE)&gt;0,VLOOKUP($B46,'Ações_Sharpe'!$B$2:$R$263,16,FALSE)," ")</f>
        <v>361</v>
      </c>
      <c r="AG46" s="23">
        <f>IF(VLOOKUP($B46,'Ações_Rent'!$B$2:$R$263,17,FALSE)="","",VLOOKUP($B46,'Ações_Rent'!$B$2:$R$263,17,FALSE))</f>
        <v>7.88060940238591</v>
      </c>
      <c r="AH46" s="23">
        <f>IF(VLOOKUP($B46,'Ações_Sharpe'!$B$2:$R$263,17,FALSE)&gt;0,VLOOKUP($B46,'Ações_Sharpe'!$B$2:$R$263,17,FALSE)," ")</f>
        <v>0.0302525491563077</v>
      </c>
    </row>
    <row r="47" ht="15" customHeight="1">
      <c r="A47" t="s" s="10">
        <v>1311</v>
      </c>
      <c r="B47" t="s" s="10">
        <v>1312</v>
      </c>
      <c r="C47" s="23">
        <f>IF(VLOOKUP($B47,'Ações_Rent'!$B$2:$R$263,2,FALSE)="","",VLOOKUP($B47,'Ações_Rent'!$B$2:$R$263,2,FALSE))</f>
        <v>28.5588865209606</v>
      </c>
      <c r="D47" s="23">
        <f>IF(VLOOKUP($B47,'Ações_Sharpe'!$B$2:$R$263,2,FALSE)&gt;0,VLOOKUP($B47,'Ações_Sharpe'!$B$2:$R$263,2,FALSE)," ")</f>
        <v>1.25259350370926</v>
      </c>
      <c r="E47" s="23">
        <f>IF(VLOOKUP($B47,'Ações_Rent'!$B$2:$R$263,3,FALSE)="","",VLOOKUP($B47,'Ações_Rent'!$B$2:$R$263,3,FALSE))</f>
        <v>27.7831734786063</v>
      </c>
      <c r="F47" s="23">
        <f>IF(VLOOKUP($B47,'Ações_Sharpe'!$B$2:$R$263,3,FALSE)&gt;0,VLOOKUP($B47,'Ações_Sharpe'!$B$2:$R$263,3,FALSE)," ")</f>
        <v>1.2937603802797</v>
      </c>
      <c r="G47" s="23">
        <f>IF(VLOOKUP($B47,'Ações_Rent'!$B$2:$R$263,4,FALSE)="","",VLOOKUP($B47,'Ações_Rent'!$B$2:$R$263,4,FALSE))</f>
        <v>34.2665084523044</v>
      </c>
      <c r="H47" s="23">
        <f>IF(VLOOKUP($B47,'Ações_Sharpe'!$B$2:$R$263,4,FALSE)&gt;0,VLOOKUP($B47,'Ações_Sharpe'!$B$2:$R$263,4,FALSE)," ")</f>
        <v>0.721867698204646</v>
      </c>
      <c r="I47" s="23">
        <f>IF(VLOOKUP($B47,'Ações_Rent'!$B$2:$R$263,5,FALSE)="","",VLOOKUP($B47,'Ações_Rent'!$B$2:$R$263,5,FALSE))</f>
        <v>10.7823277368165</v>
      </c>
      <c r="J47" s="23">
        <f>IF(VLOOKUP($B47,'Ações_Sharpe'!$B$2:$R$263,5,FALSE)&gt;0,VLOOKUP($B47,'Ações_Sharpe'!$B$2:$R$263,5,FALSE)," ")</f>
        <v>0.165076044500162</v>
      </c>
      <c r="K47" s="23">
        <f>IF(VLOOKUP($B47,'Ações_Rent'!$B$2:$R$263,6,FALSE)="","",VLOOKUP($B47,'Ações_Rent'!$B$2:$R$263,6,FALSE))</f>
        <v>20.7756169209451</v>
      </c>
      <c r="L47" s="23">
        <f>IF(VLOOKUP($B47,'Ações_Sharpe'!$B$2:$R$263,6,FALSE)&gt;0,VLOOKUP($B47,'Ações_Sharpe'!$B$2:$R$263,6,FALSE)," ")</f>
        <v>0.565186919071474</v>
      </c>
      <c r="M47" s="23">
        <f>IF(VLOOKUP($B47,'Ações_Rent'!$B$2:$R$263,7,FALSE)="","",VLOOKUP($B47,'Ações_Rent'!$B$2:$R$263,7,FALSE))</f>
        <v>15.1960716904603</v>
      </c>
      <c r="N47" s="23">
        <f>IF(VLOOKUP($B47,'Ações_Sharpe'!$B$2:$R$263,7,FALSE)&gt;0,VLOOKUP($B47,'Ações_Sharpe'!$B$2:$R$263,7,FALSE)," ")</f>
        <v>0.368724575129935</v>
      </c>
      <c r="O47" s="23">
        <f>IF(VLOOKUP($B47,'Ações_Rent'!$B$2:$R$263,8,FALSE)="","",VLOOKUP($B47,'Ações_Rent'!$B$2:$R$263,8,FALSE))</f>
        <v>18.7169536738375</v>
      </c>
      <c r="P47" s="23">
        <f>IF(VLOOKUP($B47,'Ações_Sharpe'!$B$2:$R$263,8,FALSE)&gt;0,VLOOKUP($B47,'Ações_Sharpe'!$B$2:$R$263,8,FALSE)," ")</f>
        <v>0.5129194507557771</v>
      </c>
      <c r="Q47" s="23">
        <f>IF(VLOOKUP($B47,'Ações_Rent'!$B$2:$R$263,9,FALSE)="","",VLOOKUP($B47,'Ações_Rent'!$B$2:$R$263,9,FALSE))</f>
        <v>15.5407538159107</v>
      </c>
      <c r="R47" s="23">
        <f>IF(VLOOKUP($B47,'Ações_Sharpe'!$B$2:$R$263,9,FALSE)&gt;0,VLOOKUP($B47,'Ações_Sharpe'!$B$2:$R$263,9,FALSE)," ")</f>
        <v>0.4072704903938</v>
      </c>
      <c r="S47" s="23">
        <f>IF(VLOOKUP($B47,'Ações_Rent'!$B$2:$R$263,10,FALSE)="","",VLOOKUP($B47,'Ações_Rent'!$B$2:$R$263,10,FALSE))</f>
        <v>24.4190828511297</v>
      </c>
      <c r="T47" s="23">
        <f>IF(VLOOKUP($B47,'Ações_Sharpe'!$B$2:$R$263,10,FALSE)&gt;0,VLOOKUP($B47,'Ações_Sharpe'!$B$2:$R$263,10,FALSE)," ")</f>
        <v>0.766731915815569</v>
      </c>
      <c r="U47" s="23">
        <f>IF(VLOOKUP($B47,'Ações_Rent'!$B$2:$R$263,11,FALSE)="","",VLOOKUP($B47,'Ações_Rent'!$B$2:$R$263,11,FALSE))</f>
        <v>18.6247867909954</v>
      </c>
      <c r="V47" s="23">
        <f>IF(VLOOKUP($B47,'Ações_Sharpe'!$B$2:$R$263,11,FALSE)&gt;0,VLOOKUP($B47,'Ações_Sharpe'!$B$2:$R$263,11,FALSE)," ")</f>
        <v>0.540443729838152</v>
      </c>
      <c r="W47" s="23">
        <f>IF(VLOOKUP($B47,'Ações_Rent'!$B$2:$R$263,12,FALSE)="","",VLOOKUP($B47,'Ações_Rent'!$B$2:$R$263,12,FALSE))</f>
        <v>6.52308166983344</v>
      </c>
      <c r="X47" s="23">
        <f>IF(VLOOKUP($B47,'Ações_Sharpe'!$B$2:$R$263,12,FALSE)&gt;0,VLOOKUP($B47,'Ações_Sharpe'!$B$2:$R$263,12,FALSE)," ")</f>
        <v>0.07854878288317931</v>
      </c>
      <c r="Y47" s="23">
        <f>IF(VLOOKUP($B47,'Ações_Rent'!$B$2:$R$263,13,FALSE)="","",VLOOKUP($B47,'Ações_Rent'!$B$2:$R$263,13,FALSE))</f>
        <v>7.60202526940073</v>
      </c>
      <c r="Z47" s="23">
        <f>IF(VLOOKUP($B47,'Ações_Sharpe'!$B$2:$R$263,13,FALSE)&gt;0,VLOOKUP($B47,'Ações_Sharpe'!$B$2:$R$263,13,FALSE)," ")</f>
        <v>0.105595417384762</v>
      </c>
      <c r="AA47" s="23">
        <f>IF(VLOOKUP($B47,'Ações_Rent'!$B$2:$R$263,14,FALSE)="","",VLOOKUP($B47,'Ações_Rent'!$B$2:$R$263,14,FALSE))</f>
        <v>-4.7579910632489</v>
      </c>
      <c r="AB47" t="s" s="26">
        <f>IF(VLOOKUP($B47,'Ações_Sharpe'!$B$2:$R$263,14,FALSE)&gt;0,VLOOKUP($B47,'Ações_Sharpe'!$B$2:$R$263,14,FALSE)," ")</f>
        <v>361</v>
      </c>
      <c r="AC47" s="23">
        <f>IF(VLOOKUP($B47,'Ações_Rent'!$B$2:$R$263,15,FALSE)="","",VLOOKUP($B47,'Ações_Rent'!$B$2:$R$263,15,FALSE))</f>
        <v>-3.03107386361647</v>
      </c>
      <c r="AD47" t="s" s="26">
        <f>IF(VLOOKUP($B47,'Ações_Sharpe'!$B$2:$R$263,15,FALSE)&gt;0,VLOOKUP($B47,'Ações_Sharpe'!$B$2:$R$263,15,FALSE)," ")</f>
        <v>361</v>
      </c>
      <c r="AE47" s="23">
        <f>IF(VLOOKUP($B47,'Ações_Rent'!$B$2:$R$263,16,FALSE)="","",VLOOKUP($B47,'Ações_Rent'!$B$2:$R$263,16,FALSE))</f>
        <v>-9.214759885407529</v>
      </c>
      <c r="AF47" t="s" s="26">
        <f>IF(VLOOKUP($B47,'Ações_Sharpe'!$B$2:$R$263,16,FALSE)&gt;0,VLOOKUP($B47,'Ações_Sharpe'!$B$2:$R$263,16,FALSE)," ")</f>
        <v>361</v>
      </c>
      <c r="AG47" s="23">
        <f>IF(VLOOKUP($B47,'Ações_Rent'!$B$2:$R$263,17,FALSE)="","",VLOOKUP($B47,'Ações_Rent'!$B$2:$R$263,17,FALSE))</f>
        <v>3.28814878197103</v>
      </c>
      <c r="AH47" t="s" s="26">
        <f>IF(VLOOKUP($B47,'Ações_Sharpe'!$B$2:$R$263,17,FALSE)&gt;0,VLOOKUP($B47,'Ações_Sharpe'!$B$2:$R$263,17,FALSE)," ")</f>
        <v>361</v>
      </c>
    </row>
    <row r="48" ht="15" customHeight="1">
      <c r="A48" t="s" s="10">
        <v>1313</v>
      </c>
      <c r="B48" t="s" s="10">
        <v>1314</v>
      </c>
      <c r="C48" s="23">
        <f>IF(VLOOKUP($B48,'Ações_Rent'!$B$2:$R$263,2,FALSE)="","",VLOOKUP($B48,'Ações_Rent'!$B$2:$R$263,2,FALSE))</f>
        <v>28.556340586611</v>
      </c>
      <c r="D48" s="23">
        <f>IF(VLOOKUP($B48,'Ações_Sharpe'!$B$2:$R$263,2,FALSE)&gt;0,VLOOKUP($B48,'Ações_Sharpe'!$B$2:$R$263,2,FALSE)," ")</f>
        <v>1.04387640483004</v>
      </c>
      <c r="E48" s="23">
        <f>IF(VLOOKUP($B48,'Ações_Rent'!$B$2:$R$263,3,FALSE)="","",VLOOKUP($B48,'Ações_Rent'!$B$2:$R$263,3,FALSE))</f>
        <v>26.3934756189876</v>
      </c>
      <c r="F48" s="23">
        <f>IF(VLOOKUP($B48,'Ações_Sharpe'!$B$2:$R$263,3,FALSE)&gt;0,VLOOKUP($B48,'Ações_Sharpe'!$B$2:$R$263,3,FALSE)," ")</f>
        <v>1.01158324733769</v>
      </c>
      <c r="G48" s="23">
        <f>IF(VLOOKUP($B48,'Ações_Rent'!$B$2:$R$263,4,FALSE)="","",VLOOKUP($B48,'Ações_Rent'!$B$2:$R$263,4,FALSE))</f>
        <v>32.6873683166858</v>
      </c>
      <c r="H48" s="23">
        <f>IF(VLOOKUP($B48,'Ações_Sharpe'!$B$2:$R$263,4,FALSE)&gt;0,VLOOKUP($B48,'Ações_Sharpe'!$B$2:$R$263,4,FALSE)," ")</f>
        <v>0.574616108396179</v>
      </c>
      <c r="I48" s="23">
        <f>IF(VLOOKUP($B48,'Ações_Rent'!$B$2:$R$263,5,FALSE)="","",VLOOKUP($B48,'Ações_Rent'!$B$2:$R$263,5,FALSE))</f>
        <v>9.146550149012089</v>
      </c>
      <c r="J48" s="23">
        <f>IF(VLOOKUP($B48,'Ações_Sharpe'!$B$2:$R$263,5,FALSE)&gt;0,VLOOKUP($B48,'Ações_Sharpe'!$B$2:$R$263,5,FALSE)," ")</f>
        <v>0.0842172007330485</v>
      </c>
      <c r="K48" s="23">
        <f>IF(VLOOKUP($B48,'Ações_Rent'!$B$2:$R$263,6,FALSE)="","",VLOOKUP($B48,'Ações_Rent'!$B$2:$R$263,6,FALSE))</f>
        <v>21.4357546256501</v>
      </c>
      <c r="L48" s="23">
        <f>IF(VLOOKUP($B48,'Ações_Sharpe'!$B$2:$R$263,6,FALSE)&gt;0,VLOOKUP($B48,'Ações_Sharpe'!$B$2:$R$263,6,FALSE)," ")</f>
        <v>0.5049182161400489</v>
      </c>
      <c r="M48" s="23">
        <f>IF(VLOOKUP($B48,'Ações_Rent'!$B$2:$R$263,7,FALSE)="","",VLOOKUP($B48,'Ações_Rent'!$B$2:$R$263,7,FALSE))</f>
        <v>15.7320657757264</v>
      </c>
      <c r="N48" s="23">
        <f>IF(VLOOKUP($B48,'Ações_Sharpe'!$B$2:$R$263,7,FALSE)&gt;0,VLOOKUP($B48,'Ações_Sharpe'!$B$2:$R$263,7,FALSE)," ")</f>
        <v>0.332743963386459</v>
      </c>
      <c r="O48" s="23">
        <f>IF(VLOOKUP($B48,'Ações_Rent'!$B$2:$R$263,8,FALSE)="","",VLOOKUP($B48,'Ações_Rent'!$B$2:$R$263,8,FALSE))</f>
        <v>20.2422303401497</v>
      </c>
      <c r="P48" s="23">
        <f>IF(VLOOKUP($B48,'Ações_Sharpe'!$B$2:$R$263,8,FALSE)&gt;0,VLOOKUP($B48,'Ações_Sharpe'!$B$2:$R$263,8,FALSE)," ")</f>
        <v>0.48949983554544</v>
      </c>
      <c r="Q48" s="23">
        <f>IF(VLOOKUP($B48,'Ações_Rent'!$B$2:$R$263,9,FALSE)="","",VLOOKUP($B48,'Ações_Rent'!$B$2:$R$263,9,FALSE))</f>
        <v>13.2156177154923</v>
      </c>
      <c r="R48" s="23">
        <f>IF(VLOOKUP($B48,'Ações_Sharpe'!$B$2:$R$263,9,FALSE)&gt;0,VLOOKUP($B48,'Ações_Sharpe'!$B$2:$R$263,9,FALSE)," ")</f>
        <v>0.276080757081115</v>
      </c>
      <c r="S48" s="23">
        <f>IF(VLOOKUP($B48,'Ações_Rent'!$B$2:$R$263,10,FALSE)="","",VLOOKUP($B48,'Ações_Rent'!$B$2:$R$263,10,FALSE))</f>
        <v>22.4253116514022</v>
      </c>
      <c r="T48" s="23">
        <f>IF(VLOOKUP($B48,'Ações_Sharpe'!$B$2:$R$263,10,FALSE)&gt;0,VLOOKUP($B48,'Ações_Sharpe'!$B$2:$R$263,10,FALSE)," ")</f>
        <v>0.594522588681086</v>
      </c>
      <c r="U48" s="23">
        <f>IF(VLOOKUP($B48,'Ações_Rent'!$B$2:$R$263,11,FALSE)="","",VLOOKUP($B48,'Ações_Rent'!$B$2:$R$263,11,FALSE))</f>
        <v>15.3350922143137</v>
      </c>
      <c r="V48" s="23">
        <f>IF(VLOOKUP($B48,'Ações_Sharpe'!$B$2:$R$263,11,FALSE)&gt;0,VLOOKUP($B48,'Ações_Sharpe'!$B$2:$R$263,11,FALSE)," ")</f>
        <v>0.359954211602945</v>
      </c>
      <c r="W48" s="23">
        <f>IF(VLOOKUP($B48,'Ações_Rent'!$B$2:$R$263,12,FALSE)="","",VLOOKUP($B48,'Ações_Rent'!$B$2:$R$263,12,FALSE))</f>
        <v>7.32381921234238</v>
      </c>
      <c r="X48" s="23">
        <f>IF(VLOOKUP($B48,'Ações_Sharpe'!$B$2:$R$263,12,FALSE)&gt;0,VLOOKUP($B48,'Ações_Sharpe'!$B$2:$R$263,12,FALSE)," ")</f>
        <v>0.09649156968838329</v>
      </c>
      <c r="Y48" s="23">
        <f>IF(VLOOKUP($B48,'Ações_Rent'!$B$2:$R$263,13,FALSE)="","",VLOOKUP($B48,'Ações_Rent'!$B$2:$R$263,13,FALSE))</f>
        <v>9.12952437718584</v>
      </c>
      <c r="Z48" s="23">
        <f>IF(VLOOKUP($B48,'Ações_Sharpe'!$B$2:$R$263,13,FALSE)&gt;0,VLOOKUP($B48,'Ações_Sharpe'!$B$2:$R$263,13,FALSE)," ")</f>
        <v>0.146771298670485</v>
      </c>
      <c r="AA48" s="23">
        <f>IF(VLOOKUP($B48,'Ações_Rent'!$B$2:$R$263,14,FALSE)="","",VLOOKUP($B48,'Ações_Rent'!$B$2:$R$263,14,FALSE))</f>
        <v>2.35742002175356</v>
      </c>
      <c r="AB48" t="s" s="26">
        <f>IF(VLOOKUP($B48,'Ações_Sharpe'!$B$2:$R$263,14,FALSE)&gt;0,VLOOKUP($B48,'Ações_Sharpe'!$B$2:$R$263,14,FALSE)," ")</f>
        <v>361</v>
      </c>
      <c r="AC48" s="23">
        <f>IF(VLOOKUP($B48,'Ações_Rent'!$B$2:$R$263,15,FALSE)="","",VLOOKUP($B48,'Ações_Rent'!$B$2:$R$263,15,FALSE))</f>
        <v>3.6094330882855</v>
      </c>
      <c r="AD48" t="s" s="26">
        <f>IF(VLOOKUP($B48,'Ações_Sharpe'!$B$2:$R$263,15,FALSE)&gt;0,VLOOKUP($B48,'Ações_Sharpe'!$B$2:$R$263,15,FALSE)," ")</f>
        <v>361</v>
      </c>
      <c r="AE48" s="23">
        <f>IF(VLOOKUP($B48,'Ações_Rent'!$B$2:$R$263,16,FALSE)="","",VLOOKUP($B48,'Ações_Rent'!$B$2:$R$263,16,FALSE))</f>
        <v>-3.08630936654257</v>
      </c>
      <c r="AF48" t="s" s="26">
        <f>IF(VLOOKUP($B48,'Ações_Sharpe'!$B$2:$R$263,16,FALSE)&gt;0,VLOOKUP($B48,'Ações_Sharpe'!$B$2:$R$263,16,FALSE)," ")</f>
        <v>361</v>
      </c>
      <c r="AG48" s="23">
        <f>IF(VLOOKUP($B48,'Ações_Rent'!$B$2:$R$263,17,FALSE)="","",VLOOKUP($B48,'Ações_Rent'!$B$2:$R$263,17,FALSE))</f>
        <v>13.2037097131211</v>
      </c>
      <c r="AH48" s="23">
        <f>IF(VLOOKUP($B48,'Ações_Sharpe'!$B$2:$R$263,17,FALSE)&gt;0,VLOOKUP($B48,'Ações_Sharpe'!$B$2:$R$263,17,FALSE)," ")</f>
        <v>0.27891871369138</v>
      </c>
    </row>
    <row r="49" ht="15" customHeight="1">
      <c r="A49" t="s" s="10">
        <v>1315</v>
      </c>
      <c r="B49" t="s" s="10">
        <v>1316</v>
      </c>
      <c r="C49" s="23">
        <f>IF(VLOOKUP($B49,'Ações_Rent'!$B$2:$R$263,2,FALSE)="","",VLOOKUP($B49,'Ações_Rent'!$B$2:$R$263,2,FALSE))</f>
        <v>28.4859170866032</v>
      </c>
      <c r="D49" s="23">
        <f>IF(VLOOKUP($B49,'Ações_Sharpe'!$B$2:$R$263,2,FALSE)&gt;0,VLOOKUP($B49,'Ações_Sharpe'!$B$2:$R$263,2,FALSE)," ")</f>
        <v>0.981035685975028</v>
      </c>
      <c r="E49" s="23">
        <f>IF(VLOOKUP($B49,'Ações_Rent'!$B$2:$R$263,3,FALSE)="","",VLOOKUP($B49,'Ações_Rent'!$B$2:$R$263,3,FALSE))</f>
        <v>24.1213907641822</v>
      </c>
      <c r="F49" s="23">
        <f>IF(VLOOKUP($B49,'Ações_Sharpe'!$B$2:$R$263,3,FALSE)&gt;0,VLOOKUP($B49,'Ações_Sharpe'!$B$2:$R$263,3,FALSE)," ")</f>
        <v>0.837297340566554</v>
      </c>
      <c r="G49" s="23">
        <f>IF(VLOOKUP($B49,'Ações_Rent'!$B$2:$R$263,4,FALSE)="","",VLOOKUP($B49,'Ações_Rent'!$B$2:$R$263,4,FALSE))</f>
        <v>28.9476671039727</v>
      </c>
      <c r="H49" s="23">
        <f>IF(VLOOKUP($B49,'Ações_Sharpe'!$B$2:$R$263,4,FALSE)&gt;0,VLOOKUP($B49,'Ações_Sharpe'!$B$2:$R$263,4,FALSE)," ")</f>
        <v>0.5238838320411771</v>
      </c>
      <c r="I49" s="23">
        <f>IF(VLOOKUP($B49,'Ações_Rent'!$B$2:$R$263,5,FALSE)="","",VLOOKUP($B49,'Ações_Rent'!$B$2:$R$263,5,FALSE))</f>
        <v>9.07039937189966</v>
      </c>
      <c r="J49" s="23">
        <f>IF(VLOOKUP($B49,'Ações_Sharpe'!$B$2:$R$263,5,FALSE)&gt;0,VLOOKUP($B49,'Ações_Sharpe'!$B$2:$R$263,5,FALSE)," ")</f>
        <v>0.0837739634309945</v>
      </c>
      <c r="K49" s="23">
        <f>IF(VLOOKUP($B49,'Ações_Rent'!$B$2:$R$263,6,FALSE)="","",VLOOKUP($B49,'Ações_Rent'!$B$2:$R$263,6,FALSE))</f>
        <v>20.6670061139348</v>
      </c>
      <c r="L49" s="23">
        <f>IF(VLOOKUP($B49,'Ações_Sharpe'!$B$2:$R$263,6,FALSE)&gt;0,VLOOKUP($B49,'Ações_Sharpe'!$B$2:$R$263,6,FALSE)," ")</f>
        <v>0.486806217318464</v>
      </c>
      <c r="M49" s="23">
        <f>IF(VLOOKUP($B49,'Ações_Rent'!$B$2:$R$263,7,FALSE)="","",VLOOKUP($B49,'Ações_Rent'!$B$2:$R$263,7,FALSE))</f>
        <v>10.5827693741636</v>
      </c>
      <c r="N49" s="23">
        <f>IF(VLOOKUP($B49,'Ações_Sharpe'!$B$2:$R$263,7,FALSE)&gt;0,VLOOKUP($B49,'Ações_Sharpe'!$B$2:$R$263,7,FALSE)," ")</f>
        <v>0.169853890584543</v>
      </c>
      <c r="O49" s="23">
        <f>IF(VLOOKUP($B49,'Ações_Rent'!$B$2:$R$263,8,FALSE)="","",VLOOKUP($B49,'Ações_Rent'!$B$2:$R$263,8,FALSE))</f>
        <v>16.4310843610201</v>
      </c>
      <c r="P49" s="23">
        <f>IF(VLOOKUP($B49,'Ações_Sharpe'!$B$2:$R$263,8,FALSE)&gt;0,VLOOKUP($B49,'Ações_Sharpe'!$B$2:$R$263,8,FALSE)," ")</f>
        <v>0.370511173082345</v>
      </c>
      <c r="Q49" s="23">
        <f>IF(VLOOKUP($B49,'Ações_Rent'!$B$2:$R$263,9,FALSE)="","",VLOOKUP($B49,'Ações_Rent'!$B$2:$R$263,9,FALSE))</f>
        <v>13.7594053541381</v>
      </c>
      <c r="R49" s="23">
        <f>IF(VLOOKUP($B49,'Ações_Sharpe'!$B$2:$R$263,9,FALSE)&gt;0,VLOOKUP($B49,'Ações_Sharpe'!$B$2:$R$263,9,FALSE)," ")</f>
        <v>0.298372140255974</v>
      </c>
      <c r="S49" s="23">
        <f>IF(VLOOKUP($B49,'Ações_Rent'!$B$2:$R$263,10,FALSE)="","",VLOOKUP($B49,'Ações_Rent'!$B$2:$R$263,10,FALSE))</f>
        <v>32.4928345393768</v>
      </c>
      <c r="T49" s="23">
        <f>IF(VLOOKUP($B49,'Ações_Sharpe'!$B$2:$R$263,10,FALSE)&gt;0,VLOOKUP($B49,'Ações_Sharpe'!$B$2:$R$263,10,FALSE)," ")</f>
        <v>0.9397938599621311</v>
      </c>
      <c r="U49" s="23">
        <f>IF(VLOOKUP($B49,'Ações_Rent'!$B$2:$R$263,11,FALSE)="","",VLOOKUP($B49,'Ações_Rent'!$B$2:$R$263,11,FALSE))</f>
        <v>24.2177603317488</v>
      </c>
      <c r="V49" s="23">
        <f>IF(VLOOKUP($B49,'Ações_Sharpe'!$B$2:$R$263,11,FALSE)&gt;0,VLOOKUP($B49,'Ações_Sharpe'!$B$2:$R$263,11,FALSE)," ")</f>
        <v>0.651963106672624</v>
      </c>
      <c r="W49" s="23">
        <f>IF(VLOOKUP($B49,'Ações_Rent'!$B$2:$R$263,12,FALSE)="","",VLOOKUP($B49,'Ações_Rent'!$B$2:$R$263,12,FALSE))</f>
        <v>11.7403120752059</v>
      </c>
      <c r="X49" s="23">
        <f>IF(VLOOKUP($B49,'Ações_Sharpe'!$B$2:$R$263,12,FALSE)&gt;0,VLOOKUP($B49,'Ações_Sharpe'!$B$2:$R$263,12,FALSE)," ")</f>
        <v>0.24011033828681</v>
      </c>
      <c r="Y49" s="23">
        <f>IF(VLOOKUP($B49,'Ações_Rent'!$B$2:$R$263,13,FALSE)="","",VLOOKUP($B49,'Ações_Rent'!$B$2:$R$263,13,FALSE))</f>
        <v>12.8539717555777</v>
      </c>
      <c r="Z49" s="23">
        <f>IF(VLOOKUP($B49,'Ações_Sharpe'!$B$2:$R$263,13,FALSE)&gt;0,VLOOKUP($B49,'Ações_Sharpe'!$B$2:$R$263,13,FALSE)," ")</f>
        <v>0.260953524782915</v>
      </c>
      <c r="AA49" s="23">
        <f>IF(VLOOKUP($B49,'Ações_Rent'!$B$2:$R$263,14,FALSE)="","",VLOOKUP($B49,'Ações_Rent'!$B$2:$R$263,14,FALSE))</f>
        <v>3.59628442839293</v>
      </c>
      <c r="AB49" t="s" s="26">
        <f>IF(VLOOKUP($B49,'Ações_Sharpe'!$B$2:$R$263,14,FALSE)&gt;0,VLOOKUP($B49,'Ações_Sharpe'!$B$2:$R$263,14,FALSE)," ")</f>
        <v>361</v>
      </c>
      <c r="AC49" s="23">
        <f>IF(VLOOKUP($B49,'Ações_Rent'!$B$2:$R$263,15,FALSE)="","",VLOOKUP($B49,'Ações_Rent'!$B$2:$R$263,15,FALSE))</f>
        <v>6.23769888617463</v>
      </c>
      <c r="AD49" s="23">
        <f>IF(VLOOKUP($B49,'Ações_Sharpe'!$B$2:$R$263,15,FALSE)&gt;0,VLOOKUP($B49,'Ações_Sharpe'!$B$2:$R$263,15,FALSE)," ")</f>
        <v>0.014635108358714</v>
      </c>
      <c r="AE49" s="23">
        <f>IF(VLOOKUP($B49,'Ações_Rent'!$B$2:$R$263,16,FALSE)="","",VLOOKUP($B49,'Ações_Rent'!$B$2:$R$263,16,FALSE))</f>
        <v>-6.87870030369809</v>
      </c>
      <c r="AF49" t="s" s="26">
        <f>IF(VLOOKUP($B49,'Ações_Sharpe'!$B$2:$R$263,16,FALSE)&gt;0,VLOOKUP($B49,'Ações_Sharpe'!$B$2:$R$263,16,FALSE)," ")</f>
        <v>361</v>
      </c>
      <c r="AG49" s="23">
        <f>IF(VLOOKUP($B49,'Ações_Rent'!$B$2:$R$263,17,FALSE)="","",VLOOKUP($B49,'Ações_Rent'!$B$2:$R$263,17,FALSE))</f>
        <v>3.97342289615366</v>
      </c>
      <c r="AH49" t="s" s="26">
        <f>IF(VLOOKUP($B49,'Ações_Sharpe'!$B$2:$R$263,17,FALSE)&gt;0,VLOOKUP($B49,'Ações_Sharpe'!$B$2:$R$263,17,FALSE)," ")</f>
        <v>361</v>
      </c>
    </row>
    <row r="50" ht="15" customHeight="1">
      <c r="A50" t="s" s="10">
        <v>1317</v>
      </c>
      <c r="B50" t="s" s="10">
        <v>1318</v>
      </c>
      <c r="C50" s="23">
        <f>IF(VLOOKUP($B50,'Ações_Rent'!$B$2:$R$263,2,FALSE)="","",VLOOKUP($B50,'Ações_Rent'!$B$2:$R$263,2,FALSE))</f>
        <v>28.4796640917778</v>
      </c>
      <c r="D50" s="23">
        <f>IF(VLOOKUP($B50,'Ações_Sharpe'!$B$2:$R$263,2,FALSE)&gt;0,VLOOKUP($B50,'Ações_Sharpe'!$B$2:$R$263,2,FALSE)," ")</f>
        <v>1.12238186585534</v>
      </c>
      <c r="E50" s="23">
        <f>IF(VLOOKUP($B50,'Ações_Rent'!$B$2:$R$263,3,FALSE)="","",VLOOKUP($B50,'Ações_Rent'!$B$2:$R$263,3,FALSE))</f>
        <v>24.5113954262962</v>
      </c>
      <c r="F50" s="23">
        <f>IF(VLOOKUP($B50,'Ações_Sharpe'!$B$2:$R$263,3,FALSE)&gt;0,VLOOKUP($B50,'Ações_Sharpe'!$B$2:$R$263,3,FALSE)," ")</f>
        <v>0.98607165979162</v>
      </c>
      <c r="G50" s="23">
        <f>IF(VLOOKUP($B50,'Ações_Rent'!$B$2:$R$263,4,FALSE)="","",VLOOKUP($B50,'Ações_Rent'!$B$2:$R$263,4,FALSE))</f>
        <v>29.7480824062546</v>
      </c>
      <c r="H50" s="23">
        <f>IF(VLOOKUP($B50,'Ações_Sharpe'!$B$2:$R$263,4,FALSE)&gt;0,VLOOKUP($B50,'Ações_Sharpe'!$B$2:$R$263,4,FALSE)," ")</f>
        <v>0.672478234862798</v>
      </c>
      <c r="I50" s="23">
        <f>IF(VLOOKUP($B50,'Ações_Rent'!$B$2:$R$263,5,FALSE)="","",VLOOKUP($B50,'Ações_Rent'!$B$2:$R$263,5,FALSE))</f>
        <v>7.98765690873071</v>
      </c>
      <c r="J50" s="23">
        <f>IF(VLOOKUP($B50,'Ações_Sharpe'!$B$2:$R$263,5,FALSE)&gt;0,VLOOKUP($B50,'Ações_Sharpe'!$B$2:$R$263,5,FALSE)," ")</f>
        <v>0.0508559511091288</v>
      </c>
      <c r="K50" s="23">
        <f>IF(VLOOKUP($B50,'Ações_Rent'!$B$2:$R$263,6,FALSE)="","",VLOOKUP($B50,'Ações_Rent'!$B$2:$R$263,6,FALSE))</f>
        <v>19.2781825364574</v>
      </c>
      <c r="L50" s="23">
        <f>IF(VLOOKUP($B50,'Ações_Sharpe'!$B$2:$R$263,6,FALSE)&gt;0,VLOOKUP($B50,'Ações_Sharpe'!$B$2:$R$263,6,FALSE)," ")</f>
        <v>0.507677393338166</v>
      </c>
      <c r="M50" s="23">
        <f>IF(VLOOKUP($B50,'Ações_Rent'!$B$2:$R$263,7,FALSE)="","",VLOOKUP($B50,'Ações_Rent'!$B$2:$R$263,7,FALSE))</f>
        <v>13.8564259845272</v>
      </c>
      <c r="N50" s="23">
        <f>IF(VLOOKUP($B50,'Ações_Sharpe'!$B$2:$R$263,7,FALSE)&gt;0,VLOOKUP($B50,'Ações_Sharpe'!$B$2:$R$263,7,FALSE)," ")</f>
        <v>0.318821035048353</v>
      </c>
      <c r="O50" s="23">
        <f>IF(VLOOKUP($B50,'Ações_Rent'!$B$2:$R$263,8,FALSE)="","",VLOOKUP($B50,'Ações_Rent'!$B$2:$R$263,8,FALSE))</f>
        <v>20.2587629803345</v>
      </c>
      <c r="P50" s="23">
        <f>IF(VLOOKUP($B50,'Ações_Sharpe'!$B$2:$R$263,8,FALSE)&gt;0,VLOOKUP($B50,'Ações_Sharpe'!$B$2:$R$263,8,FALSE)," ")</f>
        <v>0.564679189243842</v>
      </c>
      <c r="Q50" s="23">
        <f>IF(VLOOKUP($B50,'Ações_Rent'!$B$2:$R$263,9,FALSE)="","",VLOOKUP($B50,'Ações_Rent'!$B$2:$R$263,9,FALSE))</f>
        <v>13.2504170695589</v>
      </c>
      <c r="R50" s="23">
        <f>IF(VLOOKUP($B50,'Ações_Sharpe'!$B$2:$R$263,9,FALSE)&gt;0,VLOOKUP($B50,'Ações_Sharpe'!$B$2:$R$263,9,FALSE)," ")</f>
        <v>0.318252434424401</v>
      </c>
      <c r="S50" s="23">
        <f>IF(VLOOKUP($B50,'Ações_Rent'!$B$2:$R$263,10,FALSE)="","",VLOOKUP($B50,'Ações_Rent'!$B$2:$R$263,10,FALSE))</f>
        <v>20.2883275918774</v>
      </c>
      <c r="T50" s="23">
        <f>IF(VLOOKUP($B50,'Ações_Sharpe'!$B$2:$R$263,10,FALSE)&gt;0,VLOOKUP($B50,'Ações_Sharpe'!$B$2:$R$263,10,FALSE)," ")</f>
        <v>0.602554163697922</v>
      </c>
      <c r="U50" s="23">
        <f>IF(VLOOKUP($B50,'Ações_Rent'!$B$2:$R$263,11,FALSE)="","",VLOOKUP($B50,'Ações_Rent'!$B$2:$R$263,11,FALSE))</f>
        <v>14.0292272492952</v>
      </c>
      <c r="V50" s="23">
        <f>IF(VLOOKUP($B50,'Ações_Sharpe'!$B$2:$R$263,11,FALSE)&gt;0,VLOOKUP($B50,'Ações_Sharpe'!$B$2:$R$263,11,FALSE)," ")</f>
        <v>0.363409816262968</v>
      </c>
      <c r="W50" s="23">
        <f>IF(VLOOKUP($B50,'Ações_Rent'!$B$2:$R$263,12,FALSE)="","",VLOOKUP($B50,'Ações_Rent'!$B$2:$R$263,12,FALSE))</f>
        <v>1.08546662697768</v>
      </c>
      <c r="X50" t="s" s="26">
        <f>IF(VLOOKUP($B50,'Ações_Sharpe'!$B$2:$R$263,12,FALSE)&gt;0,VLOOKUP($B50,'Ações_Sharpe'!$B$2:$R$263,12,FALSE)," ")</f>
        <v>361</v>
      </c>
      <c r="Y50" s="23">
        <f>IF(VLOOKUP($B50,'Ações_Rent'!$B$2:$R$263,13,FALSE)="","",VLOOKUP($B50,'Ações_Rent'!$B$2:$R$263,13,FALSE))</f>
        <v>2.99692106317266</v>
      </c>
      <c r="Z50" t="s" s="26">
        <f>IF(VLOOKUP($B50,'Ações_Sharpe'!$B$2:$R$263,13,FALSE)&gt;0,VLOOKUP($B50,'Ações_Sharpe'!$B$2:$R$263,13,FALSE)," ")</f>
        <v>361</v>
      </c>
      <c r="AA50" s="23">
        <f>IF(VLOOKUP($B50,'Ações_Rent'!$B$2:$R$263,14,FALSE)="","",VLOOKUP($B50,'Ações_Rent'!$B$2:$R$263,14,FALSE))</f>
        <v>-6.19921688330347</v>
      </c>
      <c r="AB50" t="s" s="26">
        <f>IF(VLOOKUP($B50,'Ações_Sharpe'!$B$2:$R$263,14,FALSE)&gt;0,VLOOKUP($B50,'Ações_Sharpe'!$B$2:$R$263,14,FALSE)," ")</f>
        <v>361</v>
      </c>
      <c r="AC50" s="23">
        <f>IF(VLOOKUP($B50,'Ações_Rent'!$B$2:$R$263,15,FALSE)="","",VLOOKUP($B50,'Ações_Rent'!$B$2:$R$263,15,FALSE))</f>
        <v>-4.37158281818596</v>
      </c>
      <c r="AD50" t="s" s="26">
        <f>IF(VLOOKUP($B50,'Ações_Sharpe'!$B$2:$R$263,15,FALSE)&gt;0,VLOOKUP($B50,'Ações_Sharpe'!$B$2:$R$263,15,FALSE)," ")</f>
        <v>361</v>
      </c>
      <c r="AE50" s="23">
        <f>IF(VLOOKUP($B50,'Ações_Rent'!$B$2:$R$263,16,FALSE)="","",VLOOKUP($B50,'Ações_Rent'!$B$2:$R$263,16,FALSE))</f>
        <v>-11.3777313825125</v>
      </c>
      <c r="AF50" t="s" s="26">
        <f>IF(VLOOKUP($B50,'Ações_Sharpe'!$B$2:$R$263,16,FALSE)&gt;0,VLOOKUP($B50,'Ações_Sharpe'!$B$2:$R$263,16,FALSE)," ")</f>
        <v>361</v>
      </c>
      <c r="AG50" s="23">
        <f>IF(VLOOKUP($B50,'Ações_Rent'!$B$2:$R$263,17,FALSE)="","",VLOOKUP($B50,'Ações_Rent'!$B$2:$R$263,17,FALSE))</f>
        <v>-1.50188934205804</v>
      </c>
      <c r="AH50" t="s" s="26">
        <f>IF(VLOOKUP($B50,'Ações_Sharpe'!$B$2:$R$263,17,FALSE)&gt;0,VLOOKUP($B50,'Ações_Sharpe'!$B$2:$R$263,17,FALSE)," ")</f>
        <v>361</v>
      </c>
    </row>
    <row r="51" ht="15" customHeight="1">
      <c r="A51" t="s" s="10">
        <v>1319</v>
      </c>
      <c r="B51" t="s" s="10">
        <v>1320</v>
      </c>
      <c r="C51" s="23">
        <f>IF(VLOOKUP($B51,'Ações_Rent'!$B$2:$R$263,2,FALSE)="","",VLOOKUP($B51,'Ações_Rent'!$B$2:$R$263,2,FALSE))</f>
        <v>28.3172636601337</v>
      </c>
      <c r="D51" s="23">
        <f>IF(VLOOKUP($B51,'Ações_Sharpe'!$B$2:$R$263,2,FALSE)&gt;0,VLOOKUP($B51,'Ações_Sharpe'!$B$2:$R$263,2,FALSE)," ")</f>
        <v>1.25591054357273</v>
      </c>
      <c r="E51" s="23">
        <f>IF(VLOOKUP($B51,'Ações_Rent'!$B$2:$R$263,3,FALSE)="","",VLOOKUP($B51,'Ações_Rent'!$B$2:$R$263,3,FALSE))</f>
        <v>25.9022149387062</v>
      </c>
      <c r="F51" s="23">
        <f>IF(VLOOKUP($B51,'Ações_Sharpe'!$B$2:$R$263,3,FALSE)&gt;0,VLOOKUP($B51,'Ações_Sharpe'!$B$2:$R$263,3,FALSE)," ")</f>
        <v>1.17121854392424</v>
      </c>
      <c r="G51" s="23">
        <f>IF(VLOOKUP($B51,'Ações_Rent'!$B$2:$R$263,4,FALSE)="","",VLOOKUP($B51,'Ações_Rent'!$B$2:$R$263,4,FALSE))</f>
        <v>31.0103631392123</v>
      </c>
      <c r="H51" s="23">
        <f>IF(VLOOKUP($B51,'Ações_Sharpe'!$B$2:$R$263,4,FALSE)&gt;0,VLOOKUP($B51,'Ações_Sharpe'!$B$2:$R$263,4,FALSE)," ")</f>
        <v>0.673069150079784</v>
      </c>
      <c r="I51" s="23">
        <f>IF(VLOOKUP($B51,'Ações_Rent'!$B$2:$R$263,5,FALSE)="","",VLOOKUP($B51,'Ações_Rent'!$B$2:$R$263,5,FALSE))</f>
        <v>9.91696120691568</v>
      </c>
      <c r="J51" s="23">
        <f>IF(VLOOKUP($B51,'Ações_Sharpe'!$B$2:$R$263,5,FALSE)&gt;0,VLOOKUP($B51,'Ações_Sharpe'!$B$2:$R$263,5,FALSE)," ")</f>
        <v>0.130746766984186</v>
      </c>
      <c r="K51" s="23">
        <f>IF(VLOOKUP($B51,'Ações_Rent'!$B$2:$R$263,6,FALSE)="","",VLOOKUP($B51,'Ações_Rent'!$B$2:$R$263,6,FALSE))</f>
        <v>18.6383126573157</v>
      </c>
      <c r="L51" s="23">
        <f>IF(VLOOKUP($B51,'Ações_Sharpe'!$B$2:$R$263,6,FALSE)&gt;0,VLOOKUP($B51,'Ações_Sharpe'!$B$2:$R$263,6,FALSE)," ")</f>
        <v>0.484951533531084</v>
      </c>
      <c r="M51" s="23">
        <f>IF(VLOOKUP($B51,'Ações_Rent'!$B$2:$R$263,7,FALSE)="","",VLOOKUP($B51,'Ações_Rent'!$B$2:$R$263,7,FALSE))</f>
        <v>13.2227271824729</v>
      </c>
      <c r="N51" s="23">
        <f>IF(VLOOKUP($B51,'Ações_Sharpe'!$B$2:$R$263,7,FALSE)&gt;0,VLOOKUP($B51,'Ações_Sharpe'!$B$2:$R$263,7,FALSE)," ")</f>
        <v>0.293854144731033</v>
      </c>
      <c r="O51" s="23">
        <f>IF(VLOOKUP($B51,'Ações_Rent'!$B$2:$R$263,8,FALSE)="","",VLOOKUP($B51,'Ações_Rent'!$B$2:$R$263,8,FALSE))</f>
        <v>18.702858675454</v>
      </c>
      <c r="P51" s="23">
        <f>IF(VLOOKUP($B51,'Ações_Sharpe'!$B$2:$R$263,8,FALSE)&gt;0,VLOOKUP($B51,'Ações_Sharpe'!$B$2:$R$263,8,FALSE)," ")</f>
        <v>0.500818950134449</v>
      </c>
      <c r="Q51" s="23">
        <f>IF(VLOOKUP($B51,'Ações_Rent'!$B$2:$R$263,9,FALSE)="","",VLOOKUP($B51,'Ações_Rent'!$B$2:$R$263,9,FALSE))</f>
        <v>16.4161697759254</v>
      </c>
      <c r="R51" s="23">
        <f>IF(VLOOKUP($B51,'Ações_Sharpe'!$B$2:$R$263,9,FALSE)&gt;0,VLOOKUP($B51,'Ações_Sharpe'!$B$2:$R$263,9,FALSE)," ")</f>
        <v>0.425786033876355</v>
      </c>
      <c r="S51" s="23">
        <f>IF(VLOOKUP($B51,'Ações_Rent'!$B$2:$R$263,10,FALSE)="","",VLOOKUP($B51,'Ações_Rent'!$B$2:$R$263,10,FALSE))</f>
        <v>25.0630209202864</v>
      </c>
      <c r="T51" s="23">
        <f>IF(VLOOKUP($B51,'Ações_Sharpe'!$B$2:$R$263,10,FALSE)&gt;0,VLOOKUP($B51,'Ações_Sharpe'!$B$2:$R$263,10,FALSE)," ")</f>
        <v>0.771932069135645</v>
      </c>
      <c r="U51" s="23">
        <f>IF(VLOOKUP($B51,'Ações_Rent'!$B$2:$R$263,11,FALSE)="","",VLOOKUP($B51,'Ações_Rent'!$B$2:$R$263,11,FALSE))</f>
        <v>18.3347823290239</v>
      </c>
      <c r="V51" s="23">
        <f>IF(VLOOKUP($B51,'Ações_Sharpe'!$B$2:$R$263,11,FALSE)&gt;0,VLOOKUP($B51,'Ações_Sharpe'!$B$2:$R$263,11,FALSE)," ")</f>
        <v>0.518182902798514</v>
      </c>
      <c r="W51" s="23">
        <f>IF(VLOOKUP($B51,'Ações_Rent'!$B$2:$R$263,12,FALSE)="","",VLOOKUP($B51,'Ações_Rent'!$B$2:$R$263,12,FALSE))</f>
        <v>9.210875711027059</v>
      </c>
      <c r="X51" s="23">
        <f>IF(VLOOKUP($B51,'Ações_Sharpe'!$B$2:$R$263,12,FALSE)&gt;0,VLOOKUP($B51,'Ações_Sharpe'!$B$2:$R$263,12,FALSE)," ")</f>
        <v>0.17966300478135</v>
      </c>
      <c r="Y51" s="23">
        <f>IF(VLOOKUP($B51,'Ações_Rent'!$B$2:$R$263,13,FALSE)="","",VLOOKUP($B51,'Ações_Rent'!$B$2:$R$263,13,FALSE))</f>
        <v>10.1264898575206</v>
      </c>
      <c r="Z51" s="23">
        <f>IF(VLOOKUP($B51,'Ações_Sharpe'!$B$2:$R$263,13,FALSE)&gt;0,VLOOKUP($B51,'Ações_Sharpe'!$B$2:$R$263,13,FALSE)," ")</f>
        <v>0.205902531377322</v>
      </c>
      <c r="AA51" s="23">
        <f>IF(VLOOKUP($B51,'Ações_Rent'!$B$2:$R$263,14,FALSE)="","",VLOOKUP($B51,'Ações_Rent'!$B$2:$R$263,14,FALSE))</f>
        <v>0.160899195126829</v>
      </c>
      <c r="AB51" t="s" s="26">
        <f>IF(VLOOKUP($B51,'Ações_Sharpe'!$B$2:$R$263,14,FALSE)&gt;0,VLOOKUP($B51,'Ações_Sharpe'!$B$2:$R$263,14,FALSE)," ")</f>
        <v>361</v>
      </c>
      <c r="AC51" s="23">
        <f>IF(VLOOKUP($B51,'Ações_Rent'!$B$2:$R$263,15,FALSE)="","",VLOOKUP($B51,'Ações_Rent'!$B$2:$R$263,15,FALSE))</f>
        <v>2.90635480827042</v>
      </c>
      <c r="AD51" t="s" s="26">
        <f>IF(VLOOKUP($B51,'Ações_Sharpe'!$B$2:$R$263,15,FALSE)&gt;0,VLOOKUP($B51,'Ações_Sharpe'!$B$2:$R$263,15,FALSE)," ")</f>
        <v>361</v>
      </c>
      <c r="AE51" s="23">
        <f>IF(VLOOKUP($B51,'Ações_Rent'!$B$2:$R$263,16,FALSE)="","",VLOOKUP($B51,'Ações_Rent'!$B$2:$R$263,16,FALSE))</f>
        <v>-2.46761409839341</v>
      </c>
      <c r="AF51" t="s" s="26">
        <f>IF(VLOOKUP($B51,'Ações_Sharpe'!$B$2:$R$263,16,FALSE)&gt;0,VLOOKUP($B51,'Ações_Sharpe'!$B$2:$R$263,16,FALSE)," ")</f>
        <v>361</v>
      </c>
      <c r="AG51" s="23">
        <f>IF(VLOOKUP($B51,'Ações_Rent'!$B$2:$R$263,17,FALSE)="","",VLOOKUP($B51,'Ações_Rent'!$B$2:$R$263,17,FALSE))</f>
        <v>9.604676140504891</v>
      </c>
      <c r="AH51" s="23">
        <f>IF(VLOOKUP($B51,'Ações_Sharpe'!$B$2:$R$263,17,FALSE)&gt;0,VLOOKUP($B51,'Ações_Sharpe'!$B$2:$R$263,17,FALSE)," ")</f>
        <v>0.109694239634128</v>
      </c>
    </row>
    <row r="52" ht="15" customHeight="1">
      <c r="A52" t="s" s="10">
        <v>1321</v>
      </c>
      <c r="B52" t="s" s="10">
        <v>1322</v>
      </c>
      <c r="C52" s="23">
        <f>IF(VLOOKUP($B52,'Ações_Rent'!$B$2:$R$263,2,FALSE)="","",VLOOKUP($B52,'Ações_Rent'!$B$2:$R$263,2,FALSE))</f>
        <v>28.2895060955511</v>
      </c>
      <c r="D52" s="23">
        <f>IF(VLOOKUP($B52,'Ações_Sharpe'!$B$2:$R$263,2,FALSE)&gt;0,VLOOKUP($B52,'Ações_Sharpe'!$B$2:$R$263,2,FALSE)," ")</f>
        <v>1.01432697228179</v>
      </c>
      <c r="E52" s="23">
        <f>IF(VLOOKUP($B52,'Ações_Rent'!$B$2:$R$263,3,FALSE)="","",VLOOKUP($B52,'Ações_Rent'!$B$2:$R$263,3,FALSE))</f>
        <v>28.0476271688292</v>
      </c>
      <c r="F52" s="23">
        <f>IF(VLOOKUP($B52,'Ações_Sharpe'!$B$2:$R$263,3,FALSE)&gt;0,VLOOKUP($B52,'Ações_Sharpe'!$B$2:$R$263,3,FALSE)," ")</f>
        <v>1.11162608041503</v>
      </c>
      <c r="G52" s="23">
        <f>IF(VLOOKUP($B52,'Ações_Rent'!$B$2:$R$263,4,FALSE)="","",VLOOKUP($B52,'Ações_Rent'!$B$2:$R$263,4,FALSE))</f>
        <v>39.3218326598861</v>
      </c>
      <c r="H52" s="23">
        <f>IF(VLOOKUP($B52,'Ações_Sharpe'!$B$2:$R$263,4,FALSE)&gt;0,VLOOKUP($B52,'Ações_Sharpe'!$B$2:$R$263,4,FALSE)," ")</f>
        <v>0.876950722384527</v>
      </c>
      <c r="I52" s="23">
        <f>IF(VLOOKUP($B52,'Ações_Rent'!$B$2:$R$263,5,FALSE)="","",VLOOKUP($B52,'Ações_Rent'!$B$2:$R$263,5,FALSE))</f>
        <v>20.912673830488</v>
      </c>
      <c r="J52" s="23">
        <f>IF(VLOOKUP($B52,'Ações_Sharpe'!$B$2:$R$263,5,FALSE)&gt;0,VLOOKUP($B52,'Ações_Sharpe'!$B$2:$R$263,5,FALSE)," ")</f>
        <v>0.555156707755971</v>
      </c>
      <c r="K52" s="23">
        <f>IF(VLOOKUP($B52,'Ações_Rent'!$B$2:$R$263,6,FALSE)="","",VLOOKUP($B52,'Ações_Rent'!$B$2:$R$263,6,FALSE))</f>
        <v>25.7887545163165</v>
      </c>
      <c r="L52" s="23">
        <f>IF(VLOOKUP($B52,'Ações_Sharpe'!$B$2:$R$263,6,FALSE)&gt;0,VLOOKUP($B52,'Ações_Sharpe'!$B$2:$R$263,6,FALSE)," ")</f>
        <v>0.756807500038079</v>
      </c>
      <c r="M52" s="23">
        <f>IF(VLOOKUP($B52,'Ações_Rent'!$B$2:$R$263,7,FALSE)="","",VLOOKUP($B52,'Ações_Rent'!$B$2:$R$263,7,FALSE))</f>
        <v>15.2220484710571</v>
      </c>
      <c r="N52" s="23">
        <f>IF(VLOOKUP($B52,'Ações_Sharpe'!$B$2:$R$263,7,FALSE)&gt;0,VLOOKUP($B52,'Ações_Sharpe'!$B$2:$R$263,7,FALSE)," ")</f>
        <v>0.375649527840181</v>
      </c>
      <c r="O52" s="23">
        <f>IF(VLOOKUP($B52,'Ações_Rent'!$B$2:$R$263,8,FALSE)="","",VLOOKUP($B52,'Ações_Rent'!$B$2:$R$263,8,FALSE))</f>
        <v>20.1523181264677</v>
      </c>
      <c r="P52" s="23">
        <f>IF(VLOOKUP($B52,'Ações_Sharpe'!$B$2:$R$263,8,FALSE)&gt;0,VLOOKUP($B52,'Ações_Sharpe'!$B$2:$R$263,8,FALSE)," ")</f>
        <v>0.570914384702964</v>
      </c>
      <c r="Q52" s="23">
        <f>IF(VLOOKUP($B52,'Ações_Rent'!$B$2:$R$263,9,FALSE)="","",VLOOKUP($B52,'Ações_Rent'!$B$2:$R$263,9,FALSE))</f>
        <v>18.5091066254359</v>
      </c>
      <c r="R52" s="23">
        <f>IF(VLOOKUP($B52,'Ações_Sharpe'!$B$2:$R$263,9,FALSE)&gt;0,VLOOKUP($B52,'Ações_Sharpe'!$B$2:$R$263,9,FALSE)," ")</f>
        <v>0.526426748286006</v>
      </c>
      <c r="S52" s="23">
        <f>IF(VLOOKUP($B52,'Ações_Rent'!$B$2:$R$263,10,FALSE)="","",VLOOKUP($B52,'Ações_Rent'!$B$2:$R$263,10,FALSE))</f>
        <v>29.0781448874591</v>
      </c>
      <c r="T52" s="23">
        <f>IF(VLOOKUP($B52,'Ações_Sharpe'!$B$2:$R$263,10,FALSE)&gt;0,VLOOKUP($B52,'Ações_Sharpe'!$B$2:$R$263,10,FALSE)," ")</f>
        <v>0.975642162873928</v>
      </c>
      <c r="U52" s="23">
        <f>IF(VLOOKUP($B52,'Ações_Rent'!$B$2:$R$263,11,FALSE)="","",VLOOKUP($B52,'Ações_Rent'!$B$2:$R$263,11,FALSE))</f>
        <v>25.1802874176224</v>
      </c>
      <c r="V52" s="23">
        <f>IF(VLOOKUP($B52,'Ações_Sharpe'!$B$2:$R$263,11,FALSE)&gt;0,VLOOKUP($B52,'Ações_Sharpe'!$B$2:$R$263,11,FALSE)," ")</f>
        <v>0.808437588519062</v>
      </c>
      <c r="W52" s="23">
        <f>IF(VLOOKUP($B52,'Ações_Rent'!$B$2:$R$263,12,FALSE)="","",VLOOKUP($B52,'Ações_Rent'!$B$2:$R$263,12,FALSE))</f>
        <v>15.9526233828046</v>
      </c>
      <c r="X52" s="23">
        <f>IF(VLOOKUP($B52,'Ações_Sharpe'!$B$2:$R$263,12,FALSE)&gt;0,VLOOKUP($B52,'Ações_Sharpe'!$B$2:$R$263,12,FALSE)," ")</f>
        <v>0.478863769587484</v>
      </c>
      <c r="Y52" s="23">
        <f>IF(VLOOKUP($B52,'Ações_Rent'!$B$2:$R$263,13,FALSE)="","",VLOOKUP($B52,'Ações_Rent'!$B$2:$R$263,13,FALSE))</f>
        <v>12.0960591614888</v>
      </c>
      <c r="Z52" s="23">
        <f>IF(VLOOKUP($B52,'Ações_Sharpe'!$B$2:$R$263,13,FALSE)&gt;0,VLOOKUP($B52,'Ações_Sharpe'!$B$2:$R$263,13,FALSE)," ")</f>
        <v>0.307898536632491</v>
      </c>
      <c r="AA52" s="23">
        <f>IF(VLOOKUP($B52,'Ações_Rent'!$B$2:$R$263,14,FALSE)="","",VLOOKUP($B52,'Ações_Rent'!$B$2:$R$263,14,FALSE))</f>
        <v>2.58725391742627</v>
      </c>
      <c r="AB52" t="s" s="26">
        <f>IF(VLOOKUP($B52,'Ações_Sharpe'!$B$2:$R$263,14,FALSE)&gt;0,VLOOKUP($B52,'Ações_Sharpe'!$B$2:$R$263,14,FALSE)," ")</f>
        <v>361</v>
      </c>
      <c r="AC52" s="23">
        <f>IF(VLOOKUP($B52,'Ações_Rent'!$B$2:$R$263,15,FALSE)="","",VLOOKUP($B52,'Ações_Rent'!$B$2:$R$263,15,FALSE))</f>
        <v>4.37787388707254</v>
      </c>
      <c r="AD52" t="s" s="26">
        <f>IF(VLOOKUP($B52,'Ações_Sharpe'!$B$2:$R$263,15,FALSE)&gt;0,VLOOKUP($B52,'Ações_Sharpe'!$B$2:$R$263,15,FALSE)," ")</f>
        <v>361</v>
      </c>
      <c r="AE52" s="23">
        <f>IF(VLOOKUP($B52,'Ações_Rent'!$B$2:$R$263,16,FALSE)="","",VLOOKUP($B52,'Ações_Rent'!$B$2:$R$263,16,FALSE))</f>
        <v>-5.41534914484656</v>
      </c>
      <c r="AF52" t="s" s="26">
        <f>IF(VLOOKUP($B52,'Ações_Sharpe'!$B$2:$R$263,16,FALSE)&gt;0,VLOOKUP($B52,'Ações_Sharpe'!$B$2:$R$263,16,FALSE)," ")</f>
        <v>361</v>
      </c>
      <c r="AG52" s="23">
        <f>IF(VLOOKUP($B52,'Ações_Rent'!$B$2:$R$263,17,FALSE)="","",VLOOKUP($B52,'Ações_Rent'!$B$2:$R$263,17,FALSE))</f>
        <v>1.26938629427995</v>
      </c>
      <c r="AH52" t="s" s="26">
        <f>IF(VLOOKUP($B52,'Ações_Sharpe'!$B$2:$R$263,17,FALSE)&gt;0,VLOOKUP($B52,'Ações_Sharpe'!$B$2:$R$263,17,FALSE)," ")</f>
        <v>361</v>
      </c>
    </row>
    <row r="53" ht="15" customHeight="1">
      <c r="A53" t="s" s="10">
        <v>1323</v>
      </c>
      <c r="B53" t="s" s="10">
        <v>1324</v>
      </c>
      <c r="C53" s="23">
        <f>IF(VLOOKUP($B53,'Ações_Rent'!$B$2:$R$263,2,FALSE)="","",VLOOKUP($B53,'Ações_Rent'!$B$2:$R$263,2,FALSE))</f>
        <v>28.0836165467279</v>
      </c>
      <c r="D53" s="23">
        <f>IF(VLOOKUP($B53,'Ações_Sharpe'!$B$2:$R$263,2,FALSE)&gt;0,VLOOKUP($B53,'Ações_Sharpe'!$B$2:$R$263,2,FALSE)," ")</f>
        <v>1.06939261294931</v>
      </c>
      <c r="E53" s="23">
        <f>IF(VLOOKUP($B53,'Ações_Rent'!$B$2:$R$263,3,FALSE)="","",VLOOKUP($B53,'Ações_Rent'!$B$2:$R$263,3,FALSE))</f>
        <v>22.3802828176784</v>
      </c>
      <c r="F53" s="23">
        <f>IF(VLOOKUP($B53,'Ações_Sharpe'!$B$2:$R$263,3,FALSE)&gt;0,VLOOKUP($B53,'Ações_Sharpe'!$B$2:$R$263,3,FALSE)," ")</f>
        <v>0.831832563152434</v>
      </c>
      <c r="G53" s="23">
        <f>IF(VLOOKUP($B53,'Ações_Rent'!$B$2:$R$263,4,FALSE)="","",VLOOKUP($B53,'Ações_Rent'!$B$2:$R$263,4,FALSE))</f>
        <v>26.7199219336203</v>
      </c>
      <c r="H53" s="23">
        <f>IF(VLOOKUP($B53,'Ações_Sharpe'!$B$2:$R$263,4,FALSE)&gt;0,VLOOKUP($B53,'Ações_Sharpe'!$B$2:$R$263,4,FALSE)," ")</f>
        <v>0.57021827976091</v>
      </c>
      <c r="I53" s="23">
        <f>IF(VLOOKUP($B53,'Ações_Rent'!$B$2:$R$263,5,FALSE)="","",VLOOKUP($B53,'Ações_Rent'!$B$2:$R$263,5,FALSE))</f>
        <v>7.06743536199712</v>
      </c>
      <c r="J53" s="23">
        <f>IF(VLOOKUP($B53,'Ações_Sharpe'!$B$2:$R$263,5,FALSE)&gt;0,VLOOKUP($B53,'Ações_Sharpe'!$B$2:$R$263,5,FALSE)," ")</f>
        <v>0.0149682247809458</v>
      </c>
      <c r="K53" s="23">
        <f>IF(VLOOKUP($B53,'Ações_Rent'!$B$2:$R$263,6,FALSE)="","",VLOOKUP($B53,'Ações_Rent'!$B$2:$R$263,6,FALSE))</f>
        <v>15.3962460323696</v>
      </c>
      <c r="L53" s="23">
        <f>IF(VLOOKUP($B53,'Ações_Sharpe'!$B$2:$R$263,6,FALSE)&gt;0,VLOOKUP($B53,'Ações_Sharpe'!$B$2:$R$263,6,FALSE)," ")</f>
        <v>0.39932017539778</v>
      </c>
      <c r="M53" s="23">
        <f>IF(VLOOKUP($B53,'Ações_Rent'!$B$2:$R$263,7,FALSE)="","",VLOOKUP($B53,'Ações_Rent'!$B$2:$R$263,7,FALSE))</f>
        <v>9.060395591913339</v>
      </c>
      <c r="N53" s="23">
        <f>IF(VLOOKUP($B53,'Ações_Sharpe'!$B$2:$R$263,7,FALSE)&gt;0,VLOOKUP($B53,'Ações_Sharpe'!$B$2:$R$263,7,FALSE)," ")</f>
        <v>0.152141730467458</v>
      </c>
      <c r="O53" s="23">
        <f>IF(VLOOKUP($B53,'Ações_Rent'!$B$2:$R$263,8,FALSE)="","",VLOOKUP($B53,'Ações_Rent'!$B$2:$R$263,8,FALSE))</f>
        <v>14.6119289555317</v>
      </c>
      <c r="P53" s="23">
        <f>IF(VLOOKUP($B53,'Ações_Sharpe'!$B$2:$R$263,8,FALSE)&gt;0,VLOOKUP($B53,'Ações_Sharpe'!$B$2:$R$263,8,FALSE)," ")</f>
        <v>0.385746785893837</v>
      </c>
      <c r="Q53" s="23">
        <f>IF(VLOOKUP($B53,'Ações_Rent'!$B$2:$R$263,9,FALSE)="","",VLOOKUP($B53,'Ações_Rent'!$B$2:$R$263,9,FALSE))</f>
        <v>11.1433070676616</v>
      </c>
      <c r="R53" s="23">
        <f>IF(VLOOKUP($B53,'Ações_Sharpe'!$B$2:$R$263,9,FALSE)&gt;0,VLOOKUP($B53,'Ações_Sharpe'!$B$2:$R$263,9,FALSE)," ")</f>
        <v>0.264114477172996</v>
      </c>
      <c r="S53" s="23">
        <f>IF(VLOOKUP($B53,'Ações_Rent'!$B$2:$R$263,10,FALSE)="","",VLOOKUP($B53,'Ações_Rent'!$B$2:$R$263,10,FALSE))</f>
        <v>20.4614852198153</v>
      </c>
      <c r="T53" s="23">
        <f>IF(VLOOKUP($B53,'Ações_Sharpe'!$B$2:$R$263,10,FALSE)&gt;0,VLOOKUP($B53,'Ações_Sharpe'!$B$2:$R$263,10,FALSE)," ")</f>
        <v>0.686767620358993</v>
      </c>
      <c r="U53" s="23">
        <f>IF(VLOOKUP($B53,'Ações_Rent'!$B$2:$R$263,11,FALSE)="","",VLOOKUP($B53,'Ações_Rent'!$B$2:$R$263,11,FALSE))</f>
        <v>13.4135455451074</v>
      </c>
      <c r="V53" s="23">
        <f>IF(VLOOKUP($B53,'Ações_Sharpe'!$B$2:$R$263,11,FALSE)&gt;0,VLOOKUP($B53,'Ações_Sharpe'!$B$2:$R$263,11,FALSE)," ")</f>
        <v>0.382572352378497</v>
      </c>
      <c r="W53" s="23">
        <f>IF(VLOOKUP($B53,'Ações_Rent'!$B$2:$R$263,12,FALSE)="","",VLOOKUP($B53,'Ações_Rent'!$B$2:$R$263,12,FALSE))</f>
        <v>7.24168191284544</v>
      </c>
      <c r="X53" s="23">
        <f>IF(VLOOKUP($B53,'Ações_Sharpe'!$B$2:$R$263,12,FALSE)&gt;0,VLOOKUP($B53,'Ações_Sharpe'!$B$2:$R$263,12,FALSE)," ")</f>
        <v>0.117253291686671</v>
      </c>
      <c r="Y53" s="23">
        <f>IF(VLOOKUP($B53,'Ações_Rent'!$B$2:$R$263,13,FALSE)="","",VLOOKUP($B53,'Ações_Rent'!$B$2:$R$263,13,FALSE))</f>
        <v>7.5352738292761</v>
      </c>
      <c r="Z53" s="23">
        <f>IF(VLOOKUP($B53,'Ações_Sharpe'!$B$2:$R$263,13,FALSE)&gt;0,VLOOKUP($B53,'Ações_Sharpe'!$B$2:$R$263,13,FALSE)," ")</f>
        <v>0.118180738046946</v>
      </c>
      <c r="AA53" s="23">
        <f>IF(VLOOKUP($B53,'Ações_Rent'!$B$2:$R$263,14,FALSE)="","",VLOOKUP($B53,'Ações_Rent'!$B$2:$R$263,14,FALSE))</f>
        <v>-0.416970381014437</v>
      </c>
      <c r="AB53" t="s" s="26">
        <f>IF(VLOOKUP($B53,'Ações_Sharpe'!$B$2:$R$263,14,FALSE)&gt;0,VLOOKUP($B53,'Ações_Sharpe'!$B$2:$R$263,14,FALSE)," ")</f>
        <v>361</v>
      </c>
      <c r="AC53" s="23">
        <f>IF(VLOOKUP($B53,'Ações_Rent'!$B$2:$R$263,15,FALSE)="","",VLOOKUP($B53,'Ações_Rent'!$B$2:$R$263,15,FALSE))</f>
        <v>4.20728796412053</v>
      </c>
      <c r="AD53" t="s" s="26">
        <f>IF(VLOOKUP($B53,'Ações_Sharpe'!$B$2:$R$263,15,FALSE)&gt;0,VLOOKUP($B53,'Ações_Sharpe'!$B$2:$R$263,15,FALSE)," ")</f>
        <v>361</v>
      </c>
      <c r="AE53" s="23">
        <f>IF(VLOOKUP($B53,'Ações_Rent'!$B$2:$R$263,16,FALSE)="","",VLOOKUP($B53,'Ações_Rent'!$B$2:$R$263,16,FALSE))</f>
        <v>-0.11208833947226</v>
      </c>
      <c r="AF53" t="s" s="26">
        <f>IF(VLOOKUP($B53,'Ações_Sharpe'!$B$2:$R$263,16,FALSE)&gt;0,VLOOKUP($B53,'Ações_Sharpe'!$B$2:$R$263,16,FALSE)," ")</f>
        <v>361</v>
      </c>
      <c r="AG53" s="23">
        <f>IF(VLOOKUP($B53,'Ações_Rent'!$B$2:$R$263,17,FALSE)="","",VLOOKUP($B53,'Ações_Rent'!$B$2:$R$263,17,FALSE))</f>
        <v>12.6782429712889</v>
      </c>
      <c r="AH53" s="23">
        <f>IF(VLOOKUP($B53,'Ações_Sharpe'!$B$2:$R$263,17,FALSE)&gt;0,VLOOKUP($B53,'Ações_Sharpe'!$B$2:$R$263,17,FALSE)," ")</f>
        <v>0.265772295496375</v>
      </c>
    </row>
    <row r="54" ht="15" customHeight="1">
      <c r="A54" t="s" s="10">
        <v>1325</v>
      </c>
      <c r="B54" t="s" s="10">
        <v>1326</v>
      </c>
      <c r="C54" s="23">
        <f>IF(VLOOKUP($B54,'Ações_Rent'!$B$2:$R$263,2,FALSE)="","",VLOOKUP($B54,'Ações_Rent'!$B$2:$R$263,2,FALSE))</f>
        <v>27.8135071477101</v>
      </c>
      <c r="D54" s="23">
        <f>IF(VLOOKUP($B54,'Ações_Sharpe'!$B$2:$R$263,2,FALSE)&gt;0,VLOOKUP($B54,'Ações_Sharpe'!$B$2:$R$263,2,FALSE)," ")</f>
        <v>1.36628815526156</v>
      </c>
      <c r="E54" s="23">
        <f>IF(VLOOKUP($B54,'Ações_Rent'!$B$2:$R$263,3,FALSE)="","",VLOOKUP($B54,'Ações_Rent'!$B$2:$R$263,3,FALSE))</f>
        <v>28.0084446912522</v>
      </c>
      <c r="F54" s="23">
        <f>IF(VLOOKUP($B54,'Ações_Sharpe'!$B$2:$R$263,3,FALSE)&gt;0,VLOOKUP($B54,'Ações_Sharpe'!$B$2:$R$263,3,FALSE)," ")</f>
        <v>1.46611561032868</v>
      </c>
      <c r="G54" s="23">
        <f>IF(VLOOKUP($B54,'Ações_Rent'!$B$2:$R$263,4,FALSE)="","",VLOOKUP($B54,'Ações_Rent'!$B$2:$R$263,4,FALSE))</f>
        <v>36.0791911605433</v>
      </c>
      <c r="H54" s="23">
        <f>IF(VLOOKUP($B54,'Ações_Sharpe'!$B$2:$R$263,4,FALSE)&gt;0,VLOOKUP($B54,'Ações_Sharpe'!$B$2:$R$263,4,FALSE)," ")</f>
        <v>0.884676249976141</v>
      </c>
      <c r="I54" s="23">
        <f>IF(VLOOKUP($B54,'Ações_Rent'!$B$2:$R$263,5,FALSE)="","",VLOOKUP($B54,'Ações_Rent'!$B$2:$R$263,5,FALSE))</f>
        <v>14.9834768140874</v>
      </c>
      <c r="J54" s="23">
        <f>IF(VLOOKUP($B54,'Ações_Sharpe'!$B$2:$R$263,5,FALSE)&gt;0,VLOOKUP($B54,'Ações_Sharpe'!$B$2:$R$263,5,FALSE)," ")</f>
        <v>0.346121389032218</v>
      </c>
      <c r="K54" s="23">
        <f>IF(VLOOKUP($B54,'Ações_Rent'!$B$2:$R$263,6,FALSE)="","",VLOOKUP($B54,'Ações_Rent'!$B$2:$R$263,6,FALSE))</f>
        <v>24.8178706525076</v>
      </c>
      <c r="L54" s="23">
        <f>IF(VLOOKUP($B54,'Ações_Sharpe'!$B$2:$R$263,6,FALSE)&gt;0,VLOOKUP($B54,'Ações_Sharpe'!$B$2:$R$263,6,FALSE)," ")</f>
        <v>0.703528395866035</v>
      </c>
      <c r="M54" s="23">
        <f>IF(VLOOKUP($B54,'Ações_Rent'!$B$2:$R$263,7,FALSE)="","",VLOOKUP($B54,'Ações_Rent'!$B$2:$R$263,7,FALSE))</f>
        <v>23.5286701165522</v>
      </c>
      <c r="N54" s="23">
        <f>IF(VLOOKUP($B54,'Ações_Sharpe'!$B$2:$R$263,7,FALSE)&gt;0,VLOOKUP($B54,'Ações_Sharpe'!$B$2:$R$263,7,FALSE)," ")</f>
        <v>0.654725953725712</v>
      </c>
      <c r="O54" s="23">
        <f>IF(VLOOKUP($B54,'Ações_Rent'!$B$2:$R$263,8,FALSE)="","",VLOOKUP($B54,'Ações_Rent'!$B$2:$R$263,8,FALSE))</f>
        <v>27.4738232549715</v>
      </c>
      <c r="P54" s="23">
        <f>IF(VLOOKUP($B54,'Ações_Sharpe'!$B$2:$R$263,8,FALSE)&gt;0,VLOOKUP($B54,'Ações_Sharpe'!$B$2:$R$263,8,FALSE)," ")</f>
        <v>0.808824921349407</v>
      </c>
      <c r="Q54" s="23">
        <f>IF(VLOOKUP($B54,'Ações_Rent'!$B$2:$R$263,9,FALSE)="","",VLOOKUP($B54,'Ações_Rent'!$B$2:$R$263,9,FALSE))</f>
        <v>21.3975425370587</v>
      </c>
      <c r="R54" s="23">
        <f>IF(VLOOKUP($B54,'Ações_Sharpe'!$B$2:$R$263,9,FALSE)&gt;0,VLOOKUP($B54,'Ações_Sharpe'!$B$2:$R$263,9,FALSE)," ")</f>
        <v>0.598634959663751</v>
      </c>
      <c r="S54" s="23">
        <f>IF(VLOOKUP($B54,'Ações_Rent'!$B$2:$R$263,10,FALSE)="","",VLOOKUP($B54,'Ações_Rent'!$B$2:$R$263,10,FALSE))</f>
        <v>30.8299744330683</v>
      </c>
      <c r="T54" s="23">
        <f>IF(VLOOKUP($B54,'Ações_Sharpe'!$B$2:$R$263,10,FALSE)&gt;0,VLOOKUP($B54,'Ações_Sharpe'!$B$2:$R$263,10,FALSE)," ")</f>
        <v>0.973236088000626</v>
      </c>
      <c r="U54" s="23">
        <f>IF(VLOOKUP($B54,'Ações_Rent'!$B$2:$R$263,11,FALSE)="","",VLOOKUP($B54,'Ações_Rent'!$B$2:$R$263,11,FALSE))</f>
        <v>22.9012766426282</v>
      </c>
      <c r="V54" s="23">
        <f>IF(VLOOKUP($B54,'Ações_Sharpe'!$B$2:$R$263,11,FALSE)&gt;0,VLOOKUP($B54,'Ações_Sharpe'!$B$2:$R$263,11,FALSE)," ")</f>
        <v>0.668068999191148</v>
      </c>
      <c r="W54" s="23">
        <f>IF(VLOOKUP($B54,'Ações_Rent'!$B$2:$R$263,12,FALSE)="","",VLOOKUP($B54,'Ações_Rent'!$B$2:$R$263,12,FALSE))</f>
        <v>13.0938730641845</v>
      </c>
      <c r="X54" s="23">
        <f>IF(VLOOKUP($B54,'Ações_Sharpe'!$B$2:$R$263,12,FALSE)&gt;0,VLOOKUP($B54,'Ações_Sharpe'!$B$2:$R$263,12,FALSE)," ")</f>
        <v>0.300968601238916</v>
      </c>
      <c r="Y54" s="23">
        <f>IF(VLOOKUP($B54,'Ações_Rent'!$B$2:$R$263,13,FALSE)="","",VLOOKUP($B54,'Ações_Rent'!$B$2:$R$263,13,FALSE))</f>
        <v>16.3545447639187</v>
      </c>
      <c r="Z54" s="23">
        <f>IF(VLOOKUP($B54,'Ações_Sharpe'!$B$2:$R$263,13,FALSE)&gt;0,VLOOKUP($B54,'Ações_Sharpe'!$B$2:$R$263,13,FALSE)," ")</f>
        <v>0.395242031155338</v>
      </c>
      <c r="AA54" s="23">
        <f>IF(VLOOKUP($B54,'Ações_Rent'!$B$2:$R$263,14,FALSE)="","",VLOOKUP($B54,'Ações_Rent'!$B$2:$R$263,14,FALSE))</f>
        <v>6.56094476451883</v>
      </c>
      <c r="AB54" s="23">
        <f>IF(VLOOKUP($B54,'Ações_Sharpe'!$B$2:$R$263,14,FALSE)&gt;0,VLOOKUP($B54,'Ações_Sharpe'!$B$2:$R$263,14,FALSE)," ")</f>
        <v>0.0457377379894103</v>
      </c>
      <c r="AC54" s="23">
        <f>IF(VLOOKUP($B54,'Ações_Rent'!$B$2:$R$263,15,FALSE)="","",VLOOKUP($B54,'Ações_Rent'!$B$2:$R$263,15,FALSE))</f>
        <v>8.62120184795543</v>
      </c>
      <c r="AD54" s="23">
        <f>IF(VLOOKUP($B54,'Ações_Sharpe'!$B$2:$R$263,15,FALSE)&gt;0,VLOOKUP($B54,'Ações_Sharpe'!$B$2:$R$263,15,FALSE)," ")</f>
        <v>0.0914293796200646</v>
      </c>
      <c r="AE54" s="23">
        <f>IF(VLOOKUP($B54,'Ações_Rent'!$B$2:$R$263,16,FALSE)="","",VLOOKUP($B54,'Ações_Rent'!$B$2:$R$263,16,FALSE))</f>
        <v>-2.29470358941958</v>
      </c>
      <c r="AF54" t="s" s="26">
        <f>IF(VLOOKUP($B54,'Ações_Sharpe'!$B$2:$R$263,16,FALSE)&gt;0,VLOOKUP($B54,'Ações_Sharpe'!$B$2:$R$263,16,FALSE)," ")</f>
        <v>361</v>
      </c>
      <c r="AG54" s="23">
        <f>IF(VLOOKUP($B54,'Ações_Rent'!$B$2:$R$263,17,FALSE)="","",VLOOKUP($B54,'Ações_Rent'!$B$2:$R$263,17,FALSE))</f>
        <v>9.80151110676035</v>
      </c>
      <c r="AH54" s="23">
        <f>IF(VLOOKUP($B54,'Ações_Sharpe'!$B$2:$R$263,17,FALSE)&gt;0,VLOOKUP($B54,'Ações_Sharpe'!$B$2:$R$263,17,FALSE)," ")</f>
        <v>0.0983341648021539</v>
      </c>
    </row>
    <row r="55" ht="15" customHeight="1">
      <c r="A55" t="s" s="10">
        <v>1327</v>
      </c>
      <c r="B55" t="s" s="10">
        <v>1328</v>
      </c>
      <c r="C55" s="23">
        <f>IF(VLOOKUP($B55,'Ações_Rent'!$B$2:$R$263,2,FALSE)="","",VLOOKUP($B55,'Ações_Rent'!$B$2:$R$263,2,FALSE))</f>
        <v>27.7262570900446</v>
      </c>
      <c r="D55" s="23">
        <f>IF(VLOOKUP($B55,'Ações_Sharpe'!$B$2:$R$263,2,FALSE)&gt;0,VLOOKUP($B55,'Ações_Sharpe'!$B$2:$R$263,2,FALSE)," ")</f>
        <v>1.21528877936857</v>
      </c>
      <c r="E55" s="23">
        <f>IF(VLOOKUP($B55,'Ações_Rent'!$B$2:$R$263,3,FALSE)="","",VLOOKUP($B55,'Ações_Rent'!$B$2:$R$263,3,FALSE))</f>
        <v>25.2434429985603</v>
      </c>
      <c r="F55" s="23">
        <f>IF(VLOOKUP($B55,'Ações_Sharpe'!$B$2:$R$263,3,FALSE)&gt;0,VLOOKUP($B55,'Ações_Sharpe'!$B$2:$R$263,3,FALSE)," ")</f>
        <v>1.17070937374523</v>
      </c>
      <c r="G55" s="23">
        <f>IF(VLOOKUP($B55,'Ações_Rent'!$B$2:$R$263,4,FALSE)="","",VLOOKUP($B55,'Ações_Rent'!$B$2:$R$263,4,FALSE))</f>
        <v>32.0179297295599</v>
      </c>
      <c r="H55" s="23">
        <f>IF(VLOOKUP($B55,'Ações_Sharpe'!$B$2:$R$263,4,FALSE)&gt;0,VLOOKUP($B55,'Ações_Sharpe'!$B$2:$R$263,4,FALSE)," ")</f>
        <v>0.7616265620059109</v>
      </c>
      <c r="I55" s="23">
        <f>IF(VLOOKUP($B55,'Ações_Rent'!$B$2:$R$263,5,FALSE)="","",VLOOKUP($B55,'Ações_Rent'!$B$2:$R$263,5,FALSE))</f>
        <v>12.8147265558654</v>
      </c>
      <c r="J55" s="23">
        <f>IF(VLOOKUP($B55,'Ações_Sharpe'!$B$2:$R$263,5,FALSE)&gt;0,VLOOKUP($B55,'Ações_Sharpe'!$B$2:$R$263,5,FALSE)," ")</f>
        <v>0.271852713403482</v>
      </c>
      <c r="K55" s="23">
        <f>IF(VLOOKUP($B55,'Ações_Rent'!$B$2:$R$263,6,FALSE)="","",VLOOKUP($B55,'Ações_Rent'!$B$2:$R$263,6,FALSE))</f>
        <v>20.8584915852063</v>
      </c>
      <c r="L55" s="23">
        <f>IF(VLOOKUP($B55,'Ações_Sharpe'!$B$2:$R$263,6,FALSE)&gt;0,VLOOKUP($B55,'Ações_Sharpe'!$B$2:$R$263,6,FALSE)," ")</f>
        <v>0.637700450331911</v>
      </c>
      <c r="M55" s="23">
        <f>IF(VLOOKUP($B55,'Ações_Rent'!$B$2:$R$263,7,FALSE)="","",VLOOKUP($B55,'Ações_Rent'!$B$2:$R$263,7,FALSE))</f>
        <v>12.6321488009532</v>
      </c>
      <c r="N55" s="23">
        <f>IF(VLOOKUP($B55,'Ações_Sharpe'!$B$2:$R$263,7,FALSE)&gt;0,VLOOKUP($B55,'Ações_Sharpe'!$B$2:$R$263,7,FALSE)," ")</f>
        <v>0.303561353844242</v>
      </c>
      <c r="O55" s="23">
        <f>IF(VLOOKUP($B55,'Ações_Rent'!$B$2:$R$263,8,FALSE)="","",VLOOKUP($B55,'Ações_Rent'!$B$2:$R$263,8,FALSE))</f>
        <v>18.0397650583423</v>
      </c>
      <c r="P55" s="23">
        <f>IF(VLOOKUP($B55,'Ações_Sharpe'!$B$2:$R$263,8,FALSE)&gt;0,VLOOKUP($B55,'Ações_Sharpe'!$B$2:$R$263,8,FALSE)," ")</f>
        <v>0.541915935574409</v>
      </c>
      <c r="Q55" s="23">
        <f>IF(VLOOKUP($B55,'Ações_Rent'!$B$2:$R$263,9,FALSE)="","",VLOOKUP($B55,'Ações_Rent'!$B$2:$R$263,9,FALSE))</f>
        <v>14.9513289890531</v>
      </c>
      <c r="R55" s="23">
        <f>IF(VLOOKUP($B55,'Ações_Sharpe'!$B$2:$R$263,9,FALSE)&gt;0,VLOOKUP($B55,'Ações_Sharpe'!$B$2:$R$263,9,FALSE)," ")</f>
        <v>0.422254612600841</v>
      </c>
      <c r="S55" s="23">
        <f>IF(VLOOKUP($B55,'Ações_Rent'!$B$2:$R$263,10,FALSE)="","",VLOOKUP($B55,'Ações_Rent'!$B$2:$R$263,10,FALSE))</f>
        <v>25.0136358152596</v>
      </c>
      <c r="T55" s="23">
        <f>IF(VLOOKUP($B55,'Ações_Sharpe'!$B$2:$R$263,10,FALSE)&gt;0,VLOOKUP($B55,'Ações_Sharpe'!$B$2:$R$263,10,FALSE)," ")</f>
        <v>0.873974898064575</v>
      </c>
      <c r="U55" s="23">
        <f>IF(VLOOKUP($B55,'Ações_Rent'!$B$2:$R$263,11,FALSE)="","",VLOOKUP($B55,'Ações_Rent'!$B$2:$R$263,11,FALSE))</f>
        <v>16.6104939869339</v>
      </c>
      <c r="V55" s="23">
        <f>IF(VLOOKUP($B55,'Ações_Sharpe'!$B$2:$R$263,11,FALSE)&gt;0,VLOOKUP($B55,'Ações_Sharpe'!$B$2:$R$263,11,FALSE)," ")</f>
        <v>0.5101785310553349</v>
      </c>
      <c r="W55" s="23">
        <f>IF(VLOOKUP($B55,'Ações_Rent'!$B$2:$R$263,12,FALSE)="","",VLOOKUP($B55,'Ações_Rent'!$B$2:$R$263,12,FALSE))</f>
        <v>10.0113300985066</v>
      </c>
      <c r="X55" s="23">
        <f>IF(VLOOKUP($B55,'Ações_Sharpe'!$B$2:$R$263,12,FALSE)&gt;0,VLOOKUP($B55,'Ações_Sharpe'!$B$2:$R$263,12,FALSE)," ")</f>
        <v>0.22772269859149</v>
      </c>
      <c r="Y55" s="23">
        <f>IF(VLOOKUP($B55,'Ações_Rent'!$B$2:$R$263,13,FALSE)="","",VLOOKUP($B55,'Ações_Rent'!$B$2:$R$263,13,FALSE))</f>
        <v>9.79251685276683</v>
      </c>
      <c r="Z55" s="23">
        <f>IF(VLOOKUP($B55,'Ações_Sharpe'!$B$2:$R$263,13,FALSE)&gt;0,VLOOKUP($B55,'Ações_Sharpe'!$B$2:$R$263,13,FALSE)," ")</f>
        <v>0.210831544418384</v>
      </c>
      <c r="AA55" s="23">
        <f>IF(VLOOKUP($B55,'Ações_Rent'!$B$2:$R$263,14,FALSE)="","",VLOOKUP($B55,'Ações_Rent'!$B$2:$R$263,14,FALSE))</f>
        <v>0.221079348462183</v>
      </c>
      <c r="AB55" t="s" s="26">
        <f>IF(VLOOKUP($B55,'Ações_Sharpe'!$B$2:$R$263,14,FALSE)&gt;0,VLOOKUP($B55,'Ações_Sharpe'!$B$2:$R$263,14,FALSE)," ")</f>
        <v>361</v>
      </c>
      <c r="AC55" s="23">
        <f>IF(VLOOKUP($B55,'Ações_Rent'!$B$2:$R$263,15,FALSE)="","",VLOOKUP($B55,'Ações_Rent'!$B$2:$R$263,15,FALSE))</f>
        <v>1.95548044334815</v>
      </c>
      <c r="AD55" t="s" s="26">
        <f>IF(VLOOKUP($B55,'Ações_Sharpe'!$B$2:$R$263,15,FALSE)&gt;0,VLOOKUP($B55,'Ações_Sharpe'!$B$2:$R$263,15,FALSE)," ")</f>
        <v>361</v>
      </c>
      <c r="AE55" s="23">
        <f>IF(VLOOKUP($B55,'Ações_Rent'!$B$2:$R$263,16,FALSE)="","",VLOOKUP($B55,'Ações_Rent'!$B$2:$R$263,16,FALSE))</f>
        <v>-4.12049826945396</v>
      </c>
      <c r="AF55" t="s" s="26">
        <f>IF(VLOOKUP($B55,'Ações_Sharpe'!$B$2:$R$263,16,FALSE)&gt;0,VLOOKUP($B55,'Ações_Sharpe'!$B$2:$R$263,16,FALSE)," ")</f>
        <v>361</v>
      </c>
      <c r="AG55" s="23">
        <f>IF(VLOOKUP($B55,'Ações_Rent'!$B$2:$R$263,17,FALSE)="","",VLOOKUP($B55,'Ações_Rent'!$B$2:$R$263,17,FALSE))</f>
        <v>5.58912255548263</v>
      </c>
      <c r="AH55" t="s" s="26">
        <f>IF(VLOOKUP($B55,'Ações_Sharpe'!$B$2:$R$263,17,FALSE)&gt;0,VLOOKUP($B55,'Ações_Sharpe'!$B$2:$R$263,17,FALSE)," ")</f>
        <v>361</v>
      </c>
    </row>
    <row r="56" ht="15" customHeight="1">
      <c r="A56" t="s" s="10">
        <v>1329</v>
      </c>
      <c r="B56" t="s" s="10">
        <v>1330</v>
      </c>
      <c r="C56" s="23">
        <f>IF(VLOOKUP($B56,'Ações_Rent'!$B$2:$R$263,2,FALSE)="","",VLOOKUP($B56,'Ações_Rent'!$B$2:$R$263,2,FALSE))</f>
        <v>27.626414151160</v>
      </c>
      <c r="D56" s="23">
        <f>IF(VLOOKUP($B56,'Ações_Sharpe'!$B$2:$R$263,2,FALSE)&gt;0,VLOOKUP($B56,'Ações_Sharpe'!$B$2:$R$263,2,FALSE)," ")</f>
        <v>0.917740390585654</v>
      </c>
      <c r="E56" s="23">
        <f>IF(VLOOKUP($B56,'Ações_Rent'!$B$2:$R$263,3,FALSE)="","",VLOOKUP($B56,'Ações_Rent'!$B$2:$R$263,3,FALSE))</f>
        <v>29.6564580367539</v>
      </c>
      <c r="F56" s="23">
        <f>IF(VLOOKUP($B56,'Ações_Sharpe'!$B$2:$R$263,3,FALSE)&gt;0,VLOOKUP($B56,'Ações_Sharpe'!$B$2:$R$263,3,FALSE)," ")</f>
        <v>1.04667688804888</v>
      </c>
      <c r="G56" s="23">
        <f>IF(VLOOKUP($B56,'Ações_Rent'!$B$2:$R$263,4,FALSE)="","",VLOOKUP($B56,'Ações_Rent'!$B$2:$R$263,4,FALSE))</f>
        <v>31.760155649152</v>
      </c>
      <c r="H56" s="23">
        <f>IF(VLOOKUP($B56,'Ações_Sharpe'!$B$2:$R$263,4,FALSE)&gt;0,VLOOKUP($B56,'Ações_Sharpe'!$B$2:$R$263,4,FALSE)," ")</f>
        <v>0.84441943273765</v>
      </c>
      <c r="I56" s="23">
        <f>IF(VLOOKUP($B56,'Ações_Rent'!$B$2:$R$263,5,FALSE)="","",VLOOKUP($B56,'Ações_Rent'!$B$2:$R$263,5,FALSE))</f>
        <v>12.5597083068605</v>
      </c>
      <c r="J56" s="23">
        <f>IF(VLOOKUP($B56,'Ações_Sharpe'!$B$2:$R$263,5,FALSE)&gt;0,VLOOKUP($B56,'Ações_Sharpe'!$B$2:$R$263,5,FALSE)," ")</f>
        <v>0.211147518111725</v>
      </c>
      <c r="K56" s="23">
        <f>IF(VLOOKUP($B56,'Ações_Rent'!$B$2:$R$263,6,FALSE)="","",VLOOKUP($B56,'Ações_Rent'!$B$2:$R$263,6,FALSE))</f>
        <v>19.7600721391144</v>
      </c>
      <c r="L56" s="23">
        <f>IF(VLOOKUP($B56,'Ações_Sharpe'!$B$2:$R$263,6,FALSE)&gt;0,VLOOKUP($B56,'Ações_Sharpe'!$B$2:$R$263,6,FALSE)," ")</f>
        <v>0.471398612764146</v>
      </c>
      <c r="M56" s="23">
        <f>IF(VLOOKUP($B56,'Ações_Rent'!$B$2:$R$263,7,FALSE)="","",VLOOKUP($B56,'Ações_Rent'!$B$2:$R$263,7,FALSE))</f>
        <v>17.4262100417726</v>
      </c>
      <c r="N56" s="23">
        <f>IF(VLOOKUP($B56,'Ações_Sharpe'!$B$2:$R$263,7,FALSE)&gt;0,VLOOKUP($B56,'Ações_Sharpe'!$B$2:$R$263,7,FALSE)," ")</f>
        <v>0.413526786708644</v>
      </c>
      <c r="O56" s="23">
        <f>IF(VLOOKUP($B56,'Ações_Rent'!$B$2:$R$263,8,FALSE)="","",VLOOKUP($B56,'Ações_Rent'!$B$2:$R$263,8,FALSE))</f>
        <v>16.1702974192249</v>
      </c>
      <c r="P56" s="23">
        <f>IF(VLOOKUP($B56,'Ações_Sharpe'!$B$2:$R$263,8,FALSE)&gt;0,VLOOKUP($B56,'Ações_Sharpe'!$B$2:$R$263,8,FALSE)," ")</f>
        <v>0.38571295365552</v>
      </c>
      <c r="Q56" s="23">
        <f>IF(VLOOKUP($B56,'Ações_Rent'!$B$2:$R$263,9,FALSE)="","",VLOOKUP($B56,'Ações_Rent'!$B$2:$R$263,9,FALSE))</f>
        <v>6.97674721061339</v>
      </c>
      <c r="R56" s="23">
        <f>IF(VLOOKUP($B56,'Ações_Sharpe'!$B$2:$R$263,9,FALSE)&gt;0,VLOOKUP($B56,'Ações_Sharpe'!$B$2:$R$263,9,FALSE)," ")</f>
        <v>0.079804814994781</v>
      </c>
      <c r="S56" s="23">
        <f>IF(VLOOKUP($B56,'Ações_Rent'!$B$2:$R$263,10,FALSE)="","",VLOOKUP($B56,'Ações_Rent'!$B$2:$R$263,10,FALSE))</f>
        <v>24.2983565048388</v>
      </c>
      <c r="T56" s="23">
        <f>IF(VLOOKUP($B56,'Ações_Sharpe'!$B$2:$R$263,10,FALSE)&gt;0,VLOOKUP($B56,'Ações_Sharpe'!$B$2:$R$263,10,FALSE)," ")</f>
        <v>0.691299830593054</v>
      </c>
      <c r="U56" s="23">
        <f>IF(VLOOKUP($B56,'Ações_Rent'!$B$2:$R$263,11,FALSE)="","",VLOOKUP($B56,'Ações_Rent'!$B$2:$R$263,11,FALSE))</f>
        <v>25.7280403802845</v>
      </c>
      <c r="V56" s="23">
        <f>IF(VLOOKUP($B56,'Ações_Sharpe'!$B$2:$R$263,11,FALSE)&gt;0,VLOOKUP($B56,'Ações_Sharpe'!$B$2:$R$263,11,FALSE)," ")</f>
        <v>0.749699268571892</v>
      </c>
      <c r="W56" s="23">
        <f>IF(VLOOKUP($B56,'Ações_Rent'!$B$2:$R$263,12,FALSE)="","",VLOOKUP($B56,'Ações_Rent'!$B$2:$R$263,12,FALSE))</f>
        <v>9.11746935845188</v>
      </c>
      <c r="X56" s="23">
        <f>IF(VLOOKUP($B56,'Ações_Sharpe'!$B$2:$R$263,12,FALSE)&gt;0,VLOOKUP($B56,'Ações_Sharpe'!$B$2:$R$263,12,FALSE)," ")</f>
        <v>0.182251794055185</v>
      </c>
      <c r="Y56" s="23">
        <f>IF(VLOOKUP($B56,'Ações_Rent'!$B$2:$R$263,13,FALSE)="","",VLOOKUP($B56,'Ações_Rent'!$B$2:$R$263,13,FALSE))</f>
        <v>10.8547007559171</v>
      </c>
      <c r="Z56" s="23">
        <f>IF(VLOOKUP($B56,'Ações_Sharpe'!$B$2:$R$263,13,FALSE)&gt;0,VLOOKUP($B56,'Ações_Sharpe'!$B$2:$R$263,13,FALSE)," ")</f>
        <v>0.236330899916333</v>
      </c>
      <c r="AA56" s="23">
        <f>IF(VLOOKUP($B56,'Ações_Rent'!$B$2:$R$263,14,FALSE)="","",VLOOKUP($B56,'Ações_Rent'!$B$2:$R$263,14,FALSE))</f>
        <v>-4.68055851501105</v>
      </c>
      <c r="AB56" t="s" s="26">
        <f>IF(VLOOKUP($B56,'Ações_Sharpe'!$B$2:$R$263,14,FALSE)&gt;0,VLOOKUP($B56,'Ações_Sharpe'!$B$2:$R$263,14,FALSE)," ")</f>
        <v>361</v>
      </c>
      <c r="AC56" s="23">
        <f>IF(VLOOKUP($B56,'Ações_Rent'!$B$2:$R$263,15,FALSE)="","",VLOOKUP($B56,'Ações_Rent'!$B$2:$R$263,15,FALSE))</f>
        <v>-3.17027573350884</v>
      </c>
      <c r="AD56" t="s" s="26">
        <f>IF(VLOOKUP($B56,'Ações_Sharpe'!$B$2:$R$263,15,FALSE)&gt;0,VLOOKUP($B56,'Ações_Sharpe'!$B$2:$R$263,15,FALSE)," ")</f>
        <v>361</v>
      </c>
      <c r="AE56" s="23">
        <f>IF(VLOOKUP($B56,'Ações_Rent'!$B$2:$R$263,16,FALSE)="","",VLOOKUP($B56,'Ações_Rent'!$B$2:$R$263,16,FALSE))</f>
        <v>-11.3320293392601</v>
      </c>
      <c r="AF56" t="s" s="26">
        <f>IF(VLOOKUP($B56,'Ações_Sharpe'!$B$2:$R$263,16,FALSE)&gt;0,VLOOKUP($B56,'Ações_Sharpe'!$B$2:$R$263,16,FALSE)," ")</f>
        <v>361</v>
      </c>
      <c r="AG56" s="23">
        <f>IF(VLOOKUP($B56,'Ações_Rent'!$B$2:$R$263,17,FALSE)="","",VLOOKUP($B56,'Ações_Rent'!$B$2:$R$263,17,FALSE))</f>
        <v>-1.86733249209365</v>
      </c>
      <c r="AH56" t="s" s="26">
        <f>IF(VLOOKUP($B56,'Ações_Sharpe'!$B$2:$R$263,17,FALSE)&gt;0,VLOOKUP($B56,'Ações_Sharpe'!$B$2:$R$263,17,FALSE)," ")</f>
        <v>361</v>
      </c>
    </row>
    <row r="57" ht="15" customHeight="1">
      <c r="A57" t="s" s="10">
        <v>1331</v>
      </c>
      <c r="B57" t="s" s="10">
        <v>1332</v>
      </c>
      <c r="C57" s="23">
        <f>IF(VLOOKUP($B57,'Ações_Rent'!$B$2:$R$263,2,FALSE)="","",VLOOKUP($B57,'Ações_Rent'!$B$2:$R$263,2,FALSE))</f>
        <v>27.4677459879175</v>
      </c>
      <c r="D57" s="23">
        <f>IF(VLOOKUP($B57,'Ações_Sharpe'!$B$2:$R$263,2,FALSE)&gt;0,VLOOKUP($B57,'Ações_Sharpe'!$B$2:$R$263,2,FALSE)," ")</f>
        <v>0.853119576699268</v>
      </c>
      <c r="E57" s="23">
        <f>IF(VLOOKUP($B57,'Ações_Rent'!$B$2:$R$263,3,FALSE)="","",VLOOKUP($B57,'Ações_Rent'!$B$2:$R$263,3,FALSE))</f>
        <v>23.4976140362011</v>
      </c>
      <c r="F57" s="23">
        <f>IF(VLOOKUP($B57,'Ações_Sharpe'!$B$2:$R$263,3,FALSE)&gt;0,VLOOKUP($B57,'Ações_Sharpe'!$B$2:$R$263,3,FALSE)," ")</f>
        <v>0.740403561393958</v>
      </c>
      <c r="G57" s="23">
        <f>IF(VLOOKUP($B57,'Ações_Rent'!$B$2:$R$263,4,FALSE)="","",VLOOKUP($B57,'Ações_Rent'!$B$2:$R$263,4,FALSE))</f>
        <v>23.0691366217432</v>
      </c>
      <c r="H57" s="23">
        <f>IF(VLOOKUP($B57,'Ações_Sharpe'!$B$2:$R$263,4,FALSE)&gt;0,VLOOKUP($B57,'Ações_Sharpe'!$B$2:$R$263,4,FALSE)," ")</f>
        <v>0.472909101571645</v>
      </c>
      <c r="I57" s="23">
        <f>IF(VLOOKUP($B57,'Ações_Rent'!$B$2:$R$263,5,FALSE)="","",VLOOKUP($B57,'Ações_Rent'!$B$2:$R$263,5,FALSE))</f>
        <v>0.956675773900439</v>
      </c>
      <c r="J57" t="s" s="26">
        <f>IF(VLOOKUP($B57,'Ações_Sharpe'!$B$2:$R$263,5,FALSE)&gt;0,VLOOKUP($B57,'Ações_Sharpe'!$B$2:$R$263,5,FALSE)," ")</f>
        <v>361</v>
      </c>
      <c r="K57" s="23">
        <f>IF(VLOOKUP($B57,'Ações_Rent'!$B$2:$R$263,6,FALSE)="","",VLOOKUP($B57,'Ações_Rent'!$B$2:$R$263,6,FALSE))</f>
        <v>14.9246566014715</v>
      </c>
      <c r="L57" s="23">
        <f>IF(VLOOKUP($B57,'Ações_Sharpe'!$B$2:$R$263,6,FALSE)&gt;0,VLOOKUP($B57,'Ações_Sharpe'!$B$2:$R$263,6,FALSE)," ")</f>
        <v>0.30186965438486</v>
      </c>
      <c r="M57" s="23">
        <f>IF(VLOOKUP($B57,'Ações_Rent'!$B$2:$R$263,7,FALSE)="","",VLOOKUP($B57,'Ações_Rent'!$B$2:$R$263,7,FALSE))</f>
        <v>10.421168414751</v>
      </c>
      <c r="N57" s="23">
        <f>IF(VLOOKUP($B57,'Ações_Sharpe'!$B$2:$R$263,7,FALSE)&gt;0,VLOOKUP($B57,'Ações_Sharpe'!$B$2:$R$263,7,FALSE)," ")</f>
        <v>0.165751958084483</v>
      </c>
      <c r="O57" s="23">
        <f>IF(VLOOKUP($B57,'Ações_Rent'!$B$2:$R$263,8,FALSE)="","",VLOOKUP($B57,'Ações_Rent'!$B$2:$R$263,8,FALSE))</f>
        <v>18.9599650430798</v>
      </c>
      <c r="P57" s="23">
        <f>IF(VLOOKUP($B57,'Ações_Sharpe'!$B$2:$R$263,8,FALSE)&gt;0,VLOOKUP($B57,'Ações_Sharpe'!$B$2:$R$263,8,FALSE)," ")</f>
        <v>0.443888226768927</v>
      </c>
      <c r="Q57" s="23">
        <f>IF(VLOOKUP($B57,'Ações_Rent'!$B$2:$R$263,9,FALSE)="","",VLOOKUP($B57,'Ações_Rent'!$B$2:$R$263,9,FALSE))</f>
        <v>15.3068592998892</v>
      </c>
      <c r="R57" s="23">
        <f>IF(VLOOKUP($B57,'Ações_Sharpe'!$B$2:$R$263,9,FALSE)&gt;0,VLOOKUP($B57,'Ações_Sharpe'!$B$2:$R$263,9,FALSE)," ")</f>
        <v>0.334142052233829</v>
      </c>
      <c r="S57" s="23">
        <f>IF(VLOOKUP($B57,'Ações_Rent'!$B$2:$R$263,10,FALSE)="","",VLOOKUP($B57,'Ações_Rent'!$B$2:$R$263,10,FALSE))</f>
        <v>27.6501366288769</v>
      </c>
      <c r="T57" s="23">
        <f>IF(VLOOKUP($B57,'Ações_Sharpe'!$B$2:$R$263,10,FALSE)&gt;0,VLOOKUP($B57,'Ações_Sharpe'!$B$2:$R$263,10,FALSE)," ")</f>
        <v>0.760292096195217</v>
      </c>
      <c r="U57" s="23">
        <f>IF(VLOOKUP($B57,'Ações_Rent'!$B$2:$R$263,11,FALSE)="","",VLOOKUP($B57,'Ações_Rent'!$B$2:$R$263,11,FALSE))</f>
        <v>17.9522845313403</v>
      </c>
      <c r="V57" s="23">
        <f>IF(VLOOKUP($B57,'Ações_Sharpe'!$B$2:$R$263,11,FALSE)&gt;0,VLOOKUP($B57,'Ações_Sharpe'!$B$2:$R$263,11,FALSE)," ")</f>
        <v>0.438611700813075</v>
      </c>
      <c r="W57" s="23">
        <f>IF(VLOOKUP($B57,'Ações_Rent'!$B$2:$R$263,12,FALSE)="","",VLOOKUP($B57,'Ações_Rent'!$B$2:$R$263,12,FALSE))</f>
        <v>7.46399713789581</v>
      </c>
      <c r="X57" s="23">
        <f>IF(VLOOKUP($B57,'Ações_Sharpe'!$B$2:$R$263,12,FALSE)&gt;0,VLOOKUP($B57,'Ações_Sharpe'!$B$2:$R$263,12,FALSE)," ")</f>
        <v>0.101607565833782</v>
      </c>
      <c r="Y57" s="23">
        <f>IF(VLOOKUP($B57,'Ações_Rent'!$B$2:$R$263,13,FALSE)="","",VLOOKUP($B57,'Ações_Rent'!$B$2:$R$263,13,FALSE))</f>
        <v>10.0064246634522</v>
      </c>
      <c r="Z57" s="23">
        <f>IF(VLOOKUP($B57,'Ações_Sharpe'!$B$2:$R$263,13,FALSE)&gt;0,VLOOKUP($B57,'Ações_Sharpe'!$B$2:$R$263,13,FALSE)," ")</f>
        <v>0.176232117824625</v>
      </c>
      <c r="AA57" s="23">
        <f>IF(VLOOKUP($B57,'Ações_Rent'!$B$2:$R$263,14,FALSE)="","",VLOOKUP($B57,'Ações_Rent'!$B$2:$R$263,14,FALSE))</f>
        <v>1.27755170092876</v>
      </c>
      <c r="AB57" t="s" s="26">
        <f>IF(VLOOKUP($B57,'Ações_Sharpe'!$B$2:$R$263,14,FALSE)&gt;0,VLOOKUP($B57,'Ações_Sharpe'!$B$2:$R$263,14,FALSE)," ")</f>
        <v>361</v>
      </c>
      <c r="AC57" s="23">
        <f>IF(VLOOKUP($B57,'Ações_Rent'!$B$2:$R$263,15,FALSE)="","",VLOOKUP($B57,'Ações_Rent'!$B$2:$R$263,15,FALSE))</f>
        <v>3.37693716934842</v>
      </c>
      <c r="AD57" t="s" s="26">
        <f>IF(VLOOKUP($B57,'Ações_Sharpe'!$B$2:$R$263,15,FALSE)&gt;0,VLOOKUP($B57,'Ações_Sharpe'!$B$2:$R$263,15,FALSE)," ")</f>
        <v>361</v>
      </c>
      <c r="AE57" s="23">
        <f>IF(VLOOKUP($B57,'Ações_Rent'!$B$2:$R$263,16,FALSE)="","",VLOOKUP($B57,'Ações_Rent'!$B$2:$R$263,16,FALSE))</f>
        <v>-1.9141178286634</v>
      </c>
      <c r="AF57" t="s" s="26">
        <f>IF(VLOOKUP($B57,'Ações_Sharpe'!$B$2:$R$263,16,FALSE)&gt;0,VLOOKUP($B57,'Ações_Sharpe'!$B$2:$R$263,16,FALSE)," ")</f>
        <v>361</v>
      </c>
      <c r="AG57" s="23">
        <f>IF(VLOOKUP($B57,'Ações_Rent'!$B$2:$R$263,17,FALSE)="","",VLOOKUP($B57,'Ações_Rent'!$B$2:$R$263,17,FALSE))</f>
        <v>11.7293166227705</v>
      </c>
      <c r="AH57" s="23">
        <f>IF(VLOOKUP($B57,'Ações_Sharpe'!$B$2:$R$263,17,FALSE)&gt;0,VLOOKUP($B57,'Ações_Sharpe'!$B$2:$R$263,17,FALSE)," ")</f>
        <v>0.174099916889157</v>
      </c>
    </row>
    <row r="58" ht="15" customHeight="1">
      <c r="A58" t="s" s="10">
        <v>1333</v>
      </c>
      <c r="B58" t="s" s="10">
        <v>1334</v>
      </c>
      <c r="C58" s="23">
        <f>IF(VLOOKUP($B58,'Ações_Rent'!$B$2:$R$263,2,FALSE)="","",VLOOKUP($B58,'Ações_Rent'!$B$2:$R$263,2,FALSE))</f>
        <v>27.3137272845277</v>
      </c>
      <c r="D58" s="23">
        <f>IF(VLOOKUP($B58,'Ações_Sharpe'!$B$2:$R$263,2,FALSE)&gt;0,VLOOKUP($B58,'Ações_Sharpe'!$B$2:$R$263,2,FALSE)," ")</f>
        <v>1.00156676121107</v>
      </c>
      <c r="E58" s="23">
        <f>IF(VLOOKUP($B58,'Ações_Rent'!$B$2:$R$263,3,FALSE)="","",VLOOKUP($B58,'Ações_Rent'!$B$2:$R$263,3,FALSE))</f>
        <v>23.7237555283556</v>
      </c>
      <c r="F58" s="23">
        <f>IF(VLOOKUP($B58,'Ações_Sharpe'!$B$2:$R$263,3,FALSE)&gt;0,VLOOKUP($B58,'Ações_Sharpe'!$B$2:$R$263,3,FALSE)," ")</f>
        <v>0.883957766646832</v>
      </c>
      <c r="G58" s="23">
        <f>IF(VLOOKUP($B58,'Ações_Rent'!$B$2:$R$263,4,FALSE)="","",VLOOKUP($B58,'Ações_Rent'!$B$2:$R$263,4,FALSE))</f>
        <v>29.5159712304798</v>
      </c>
      <c r="H58" s="23">
        <f>IF(VLOOKUP($B58,'Ações_Sharpe'!$B$2:$R$263,4,FALSE)&gt;0,VLOOKUP($B58,'Ações_Sharpe'!$B$2:$R$263,4,FALSE)," ")</f>
        <v>0.442706753697894</v>
      </c>
      <c r="I58" s="23">
        <f>IF(VLOOKUP($B58,'Ações_Rent'!$B$2:$R$263,5,FALSE)="","",VLOOKUP($B58,'Ações_Rent'!$B$2:$R$263,5,FALSE))</f>
        <v>-2.17109133234155</v>
      </c>
      <c r="J58" t="s" s="26">
        <f>IF(VLOOKUP($B58,'Ações_Sharpe'!$B$2:$R$263,5,FALSE)&gt;0,VLOOKUP($B58,'Ações_Sharpe'!$B$2:$R$263,5,FALSE)," ")</f>
        <v>361</v>
      </c>
      <c r="K58" s="23">
        <f>IF(VLOOKUP($B58,'Ações_Rent'!$B$2:$R$263,6,FALSE)="","",VLOOKUP($B58,'Ações_Rent'!$B$2:$R$263,6,FALSE))</f>
        <v>12.7951042196256</v>
      </c>
      <c r="L58" s="23">
        <f>IF(VLOOKUP($B58,'Ações_Sharpe'!$B$2:$R$263,6,FALSE)&gt;0,VLOOKUP($B58,'Ações_Sharpe'!$B$2:$R$263,6,FALSE)," ")</f>
        <v>0.176283765890833</v>
      </c>
      <c r="M58" s="23">
        <f>IF(VLOOKUP($B58,'Ações_Rent'!$B$2:$R$263,7,FALSE)="","",VLOOKUP($B58,'Ações_Rent'!$B$2:$R$263,7,FALSE))</f>
        <v>5.36750543346836</v>
      </c>
      <c r="N58" t="s" s="26">
        <f>IF(VLOOKUP($B58,'Ações_Sharpe'!$B$2:$R$263,7,FALSE)&gt;0,VLOOKUP($B58,'Ações_Sharpe'!$B$2:$R$263,7,FALSE)," ")</f>
        <v>361</v>
      </c>
      <c r="O58" s="23">
        <f>IF(VLOOKUP($B58,'Ações_Rent'!$B$2:$R$263,8,FALSE)="","",VLOOKUP($B58,'Ações_Rent'!$B$2:$R$263,8,FALSE))</f>
        <v>10.8063549634907</v>
      </c>
      <c r="P58" s="23">
        <f>IF(VLOOKUP($B58,'Ações_Sharpe'!$B$2:$R$263,8,FALSE)&gt;0,VLOOKUP($B58,'Ações_Sharpe'!$B$2:$R$263,8,FALSE)," ")</f>
        <v>0.148605770754828</v>
      </c>
      <c r="Q58" s="23">
        <f>IF(VLOOKUP($B58,'Ações_Rent'!$B$2:$R$263,9,FALSE)="","",VLOOKUP($B58,'Ações_Rent'!$B$2:$R$263,9,FALSE))</f>
        <v>10.499254680186</v>
      </c>
      <c r="R58" s="23">
        <f>IF(VLOOKUP($B58,'Ações_Sharpe'!$B$2:$R$263,9,FALSE)&gt;0,VLOOKUP($B58,'Ações_Sharpe'!$B$2:$R$263,9,FALSE)," ")</f>
        <v>0.150847721299765</v>
      </c>
      <c r="S58" s="23">
        <f>IF(VLOOKUP($B58,'Ações_Rent'!$B$2:$R$263,10,FALSE)="","",VLOOKUP($B58,'Ações_Rent'!$B$2:$R$263,10,FALSE))</f>
        <v>21.4867951217196</v>
      </c>
      <c r="T58" s="23">
        <f>IF(VLOOKUP($B58,'Ações_Sharpe'!$B$2:$R$263,10,FALSE)&gt;0,VLOOKUP($B58,'Ações_Sharpe'!$B$2:$R$263,10,FALSE)," ")</f>
        <v>0.451864778038317</v>
      </c>
      <c r="U58" s="23">
        <f>IF(VLOOKUP($B58,'Ações_Rent'!$B$2:$R$263,11,FALSE)="","",VLOOKUP($B58,'Ações_Rent'!$B$2:$R$263,11,FALSE))</f>
        <v>13.9309835593952</v>
      </c>
      <c r="V58" s="23">
        <f>IF(VLOOKUP($B58,'Ações_Sharpe'!$B$2:$R$263,11,FALSE)&gt;0,VLOOKUP($B58,'Ações_Sharpe'!$B$2:$R$263,11,FALSE)," ")</f>
        <v>0.252103836086512</v>
      </c>
      <c r="W58" s="23">
        <f>IF(VLOOKUP($B58,'Ações_Rent'!$B$2:$R$263,12,FALSE)="","",VLOOKUP($B58,'Ações_Rent'!$B$2:$R$263,12,FALSE))</f>
        <v>5.70187699648308</v>
      </c>
      <c r="X58" s="23">
        <f>IF(VLOOKUP($B58,'Ações_Sharpe'!$B$2:$R$263,12,FALSE)&gt;0,VLOOKUP($B58,'Ações_Sharpe'!$B$2:$R$263,12,FALSE)," ")</f>
        <v>0.0342459885511367</v>
      </c>
      <c r="Y58" s="23">
        <f>IF(VLOOKUP($B58,'Ações_Rent'!$B$2:$R$263,13,FALSE)="","",VLOOKUP($B58,'Ações_Rent'!$B$2:$R$263,13,FALSE))</f>
        <v>7.43116949293303</v>
      </c>
      <c r="Z58" s="23">
        <f>IF(VLOOKUP($B58,'Ações_Sharpe'!$B$2:$R$263,13,FALSE)&gt;0,VLOOKUP($B58,'Ações_Sharpe'!$B$2:$R$263,13,FALSE)," ")</f>
        <v>0.0706762069280608</v>
      </c>
      <c r="AA58" s="23">
        <f>IF(VLOOKUP($B58,'Ações_Rent'!$B$2:$R$263,14,FALSE)="","",VLOOKUP($B58,'Ações_Rent'!$B$2:$R$263,14,FALSE))</f>
        <v>-1.28680552019549</v>
      </c>
      <c r="AB58" t="s" s="26">
        <f>IF(VLOOKUP($B58,'Ações_Sharpe'!$B$2:$R$263,14,FALSE)&gt;0,VLOOKUP($B58,'Ações_Sharpe'!$B$2:$R$263,14,FALSE)," ")</f>
        <v>361</v>
      </c>
      <c r="AC58" s="23">
        <f>IF(VLOOKUP($B58,'Ações_Rent'!$B$2:$R$263,15,FALSE)="","",VLOOKUP($B58,'Ações_Rent'!$B$2:$R$263,15,FALSE))</f>
        <v>1.85799713517956</v>
      </c>
      <c r="AD58" t="s" s="26">
        <f>IF(VLOOKUP($B58,'Ações_Sharpe'!$B$2:$R$263,15,FALSE)&gt;0,VLOOKUP($B58,'Ações_Sharpe'!$B$2:$R$263,15,FALSE)," ")</f>
        <v>361</v>
      </c>
      <c r="AE58" s="23">
        <f>IF(VLOOKUP($B58,'Ações_Rent'!$B$2:$R$263,16,FALSE)="","",VLOOKUP($B58,'Ações_Rent'!$B$2:$R$263,16,FALSE))</f>
        <v>-5.03971614943604</v>
      </c>
      <c r="AF58" t="s" s="26">
        <f>IF(VLOOKUP($B58,'Ações_Sharpe'!$B$2:$R$263,16,FALSE)&gt;0,VLOOKUP($B58,'Ações_Sharpe'!$B$2:$R$263,16,FALSE)," ")</f>
        <v>361</v>
      </c>
      <c r="AG58" s="23">
        <f>IF(VLOOKUP($B58,'Ações_Rent'!$B$2:$R$263,17,FALSE)="","",VLOOKUP($B58,'Ações_Rent'!$B$2:$R$263,17,FALSE))</f>
        <v>14.3797579994599</v>
      </c>
      <c r="AH58" s="23">
        <f>IF(VLOOKUP($B58,'Ações_Sharpe'!$B$2:$R$263,17,FALSE)&gt;0,VLOOKUP($B58,'Ações_Sharpe'!$B$2:$R$263,17,FALSE)," ")</f>
        <v>0.24558332791754</v>
      </c>
    </row>
    <row r="59" ht="15" customHeight="1">
      <c r="A59" t="s" s="10">
        <v>1335</v>
      </c>
      <c r="B59" t="s" s="10">
        <v>1336</v>
      </c>
      <c r="C59" s="23">
        <f>IF(VLOOKUP($B59,'Ações_Rent'!$B$2:$R$263,2,FALSE)="","",VLOOKUP($B59,'Ações_Rent'!$B$2:$R$263,2,FALSE))</f>
        <v>27.1154590474038</v>
      </c>
      <c r="D59" s="23">
        <f>IF(VLOOKUP($B59,'Ações_Sharpe'!$B$2:$R$263,2,FALSE)&gt;0,VLOOKUP($B59,'Ações_Sharpe'!$B$2:$R$263,2,FALSE)," ")</f>
        <v>0.852195527857353</v>
      </c>
      <c r="E59" s="23">
        <f>IF(VLOOKUP($B59,'Ações_Rent'!$B$2:$R$263,3,FALSE)="","",VLOOKUP($B59,'Ações_Rent'!$B$2:$R$263,3,FALSE))</f>
        <v>24.0673851715951</v>
      </c>
      <c r="F59" s="23">
        <f>IF(VLOOKUP($B59,'Ações_Sharpe'!$B$2:$R$263,3,FALSE)&gt;0,VLOOKUP($B59,'Ações_Sharpe'!$B$2:$R$263,3,FALSE)," ")</f>
        <v>0.774977412068489</v>
      </c>
      <c r="G59" s="23">
        <f>IF(VLOOKUP($B59,'Ações_Rent'!$B$2:$R$263,4,FALSE)="","",VLOOKUP($B59,'Ações_Rent'!$B$2:$R$263,4,FALSE))</f>
        <v>23.4621490782001</v>
      </c>
      <c r="H59" s="23">
        <f>IF(VLOOKUP($B59,'Ações_Sharpe'!$B$2:$R$263,4,FALSE)&gt;0,VLOOKUP($B59,'Ações_Sharpe'!$B$2:$R$263,4,FALSE)," ")</f>
        <v>0.388715313989705</v>
      </c>
      <c r="I59" s="23">
        <f>IF(VLOOKUP($B59,'Ações_Rent'!$B$2:$R$263,5,FALSE)="","",VLOOKUP($B59,'Ações_Rent'!$B$2:$R$263,5,FALSE))</f>
        <v>3.20750880560192</v>
      </c>
      <c r="J59" t="s" s="26">
        <f>IF(VLOOKUP($B59,'Ações_Sharpe'!$B$2:$R$263,5,FALSE)&gt;0,VLOOKUP($B59,'Ações_Sharpe'!$B$2:$R$263,5,FALSE)," ")</f>
        <v>361</v>
      </c>
      <c r="K59" s="23">
        <f>IF(VLOOKUP($B59,'Ações_Rent'!$B$2:$R$263,6,FALSE)="","",VLOOKUP($B59,'Ações_Rent'!$B$2:$R$263,6,FALSE))</f>
        <v>13.911409329461</v>
      </c>
      <c r="L59" s="23">
        <f>IF(VLOOKUP($B59,'Ações_Sharpe'!$B$2:$R$263,6,FALSE)&gt;0,VLOOKUP($B59,'Ações_Sharpe'!$B$2:$R$263,6,FALSE)," ")</f>
        <v>0.307678958803871</v>
      </c>
      <c r="M59" s="23">
        <f>IF(VLOOKUP($B59,'Ações_Rent'!$B$2:$R$263,7,FALSE)="","",VLOOKUP($B59,'Ações_Rent'!$B$2:$R$263,7,FALSE))</f>
        <v>6.61802103278524</v>
      </c>
      <c r="N59" s="23">
        <f>IF(VLOOKUP($B59,'Ações_Sharpe'!$B$2:$R$263,7,FALSE)&gt;0,VLOOKUP($B59,'Ações_Sharpe'!$B$2:$R$263,7,FALSE)," ")</f>
        <v>0.043947284726218</v>
      </c>
      <c r="O59" s="23">
        <f>IF(VLOOKUP($B59,'Ações_Rent'!$B$2:$R$263,8,FALSE)="","",VLOOKUP($B59,'Ações_Rent'!$B$2:$R$263,8,FALSE))</f>
        <v>15.4012117959591</v>
      </c>
      <c r="P59" s="23">
        <f>IF(VLOOKUP($B59,'Ações_Sharpe'!$B$2:$R$263,8,FALSE)&gt;0,VLOOKUP($B59,'Ações_Sharpe'!$B$2:$R$263,8,FALSE)," ")</f>
        <v>0.386022766180636</v>
      </c>
      <c r="Q59" s="23">
        <f>IF(VLOOKUP($B59,'Ações_Rent'!$B$2:$R$263,9,FALSE)="","",VLOOKUP($B59,'Ações_Rent'!$B$2:$R$263,9,FALSE))</f>
        <v>9.468993343909689</v>
      </c>
      <c r="R59" s="23">
        <f>IF(VLOOKUP($B59,'Ações_Sharpe'!$B$2:$R$263,9,FALSE)&gt;0,VLOOKUP($B59,'Ações_Sharpe'!$B$2:$R$263,9,FALSE)," ")</f>
        <v>0.17960341516692</v>
      </c>
      <c r="S59" s="23">
        <f>IF(VLOOKUP($B59,'Ações_Rent'!$B$2:$R$263,10,FALSE)="","",VLOOKUP($B59,'Ações_Rent'!$B$2:$R$263,10,FALSE))</f>
        <v>17.756010535560</v>
      </c>
      <c r="T59" s="23">
        <f>IF(VLOOKUP($B59,'Ações_Sharpe'!$B$2:$R$263,10,FALSE)&gt;0,VLOOKUP($B59,'Ações_Sharpe'!$B$2:$R$263,10,FALSE)," ")</f>
        <v>0.519217833220069</v>
      </c>
      <c r="U59" s="23">
        <f>IF(VLOOKUP($B59,'Ações_Rent'!$B$2:$R$263,11,FALSE)="","",VLOOKUP($B59,'Ações_Rent'!$B$2:$R$263,11,FALSE))</f>
        <v>12.8798050318122</v>
      </c>
      <c r="V59" s="23">
        <f>IF(VLOOKUP($B59,'Ações_Sharpe'!$B$2:$R$263,11,FALSE)&gt;0,VLOOKUP($B59,'Ações_Sharpe'!$B$2:$R$263,11,FALSE)," ")</f>
        <v>0.335166602901141</v>
      </c>
      <c r="W59" s="23">
        <f>IF(VLOOKUP($B59,'Ações_Rent'!$B$2:$R$263,12,FALSE)="","",VLOOKUP($B59,'Ações_Rent'!$B$2:$R$263,12,FALSE))</f>
        <v>5.59860142285171</v>
      </c>
      <c r="X59" s="23">
        <f>IF(VLOOKUP($B59,'Ações_Sharpe'!$B$2:$R$263,12,FALSE)&gt;0,VLOOKUP($B59,'Ações_Sharpe'!$B$2:$R$263,12,FALSE)," ")</f>
        <v>0.0495384745324856</v>
      </c>
      <c r="Y59" s="23">
        <f>IF(VLOOKUP($B59,'Ações_Rent'!$B$2:$R$263,13,FALSE)="","",VLOOKUP($B59,'Ações_Rent'!$B$2:$R$263,13,FALSE))</f>
        <v>8.419290161731549</v>
      </c>
      <c r="Z59" s="23">
        <f>IF(VLOOKUP($B59,'Ações_Sharpe'!$B$2:$R$263,13,FALSE)&gt;0,VLOOKUP($B59,'Ações_Sharpe'!$B$2:$R$263,13,FALSE)," ")</f>
        <v>0.153148982490119</v>
      </c>
      <c r="AA59" s="23">
        <f>IF(VLOOKUP($B59,'Ações_Rent'!$B$2:$R$263,14,FALSE)="","",VLOOKUP($B59,'Ações_Rent'!$B$2:$R$263,14,FALSE))</f>
        <v>0.11895681046914</v>
      </c>
      <c r="AB59" t="s" s="26">
        <f>IF(VLOOKUP($B59,'Ações_Sharpe'!$B$2:$R$263,14,FALSE)&gt;0,VLOOKUP($B59,'Ações_Sharpe'!$B$2:$R$263,14,FALSE)," ")</f>
        <v>361</v>
      </c>
      <c r="AC59" s="23">
        <f>IF(VLOOKUP($B59,'Ações_Rent'!$B$2:$R$263,15,FALSE)="","",VLOOKUP($B59,'Ações_Rent'!$B$2:$R$263,15,FALSE))</f>
        <v>0.649781018004836</v>
      </c>
      <c r="AD59" t="s" s="26">
        <f>IF(VLOOKUP($B59,'Ações_Sharpe'!$B$2:$R$263,15,FALSE)&gt;0,VLOOKUP($B59,'Ações_Sharpe'!$B$2:$R$263,15,FALSE)," ")</f>
        <v>361</v>
      </c>
      <c r="AE59" s="23">
        <f>IF(VLOOKUP($B59,'Ações_Rent'!$B$2:$R$263,16,FALSE)="","",VLOOKUP($B59,'Ações_Rent'!$B$2:$R$263,16,FALSE))</f>
        <v>-2.4936073352515</v>
      </c>
      <c r="AF59" t="s" s="26">
        <f>IF(VLOOKUP($B59,'Ações_Sharpe'!$B$2:$R$263,16,FALSE)&gt;0,VLOOKUP($B59,'Ações_Sharpe'!$B$2:$R$263,16,FALSE)," ")</f>
        <v>361</v>
      </c>
      <c r="AG59" s="23">
        <f>IF(VLOOKUP($B59,'Ações_Rent'!$B$2:$R$263,17,FALSE)="","",VLOOKUP($B59,'Ações_Rent'!$B$2:$R$263,17,FALSE))</f>
        <v>10.0500125314562</v>
      </c>
      <c r="AH59" s="23">
        <f>IF(VLOOKUP($B59,'Ações_Sharpe'!$B$2:$R$263,17,FALSE)&gt;0,VLOOKUP($B59,'Ações_Sharpe'!$B$2:$R$263,17,FALSE)," ")</f>
        <v>0.145661253196627</v>
      </c>
    </row>
    <row r="60" ht="15" customHeight="1">
      <c r="A60" t="s" s="10">
        <v>1337</v>
      </c>
      <c r="B60" t="s" s="10">
        <v>1338</v>
      </c>
      <c r="C60" s="23">
        <f>IF(VLOOKUP($B60,'Ações_Rent'!$B$2:$R$263,2,FALSE)="","",VLOOKUP($B60,'Ações_Rent'!$B$2:$R$263,2,FALSE))</f>
        <v>27.0912939129435</v>
      </c>
      <c r="D60" s="23">
        <f>IF(VLOOKUP($B60,'Ações_Sharpe'!$B$2:$R$263,2,FALSE)&gt;0,VLOOKUP($B60,'Ações_Sharpe'!$B$2:$R$263,2,FALSE)," ")</f>
        <v>1.09789305956415</v>
      </c>
      <c r="E60" s="23">
        <f>IF(VLOOKUP($B60,'Ações_Rent'!$B$2:$R$263,3,FALSE)="","",VLOOKUP($B60,'Ações_Rent'!$B$2:$R$263,3,FALSE))</f>
        <v>26.5249253134072</v>
      </c>
      <c r="F60" s="23">
        <f>IF(VLOOKUP($B60,'Ações_Sharpe'!$B$2:$R$263,3,FALSE)&gt;0,VLOOKUP($B60,'Ações_Sharpe'!$B$2:$R$263,3,FALSE)," ")</f>
        <v>1.13347359384268</v>
      </c>
      <c r="G60" s="23">
        <f>IF(VLOOKUP($B60,'Ações_Rent'!$B$2:$R$263,4,FALSE)="","",VLOOKUP($B60,'Ações_Rent'!$B$2:$R$263,4,FALSE))</f>
        <v>33.6432300320389</v>
      </c>
      <c r="H60" s="23">
        <f>IF(VLOOKUP($B60,'Ações_Sharpe'!$B$2:$R$263,4,FALSE)&gt;0,VLOOKUP($B60,'Ações_Sharpe'!$B$2:$R$263,4,FALSE)," ")</f>
        <v>0.666418380617631</v>
      </c>
      <c r="I60" s="23">
        <f>IF(VLOOKUP($B60,'Ações_Rent'!$B$2:$R$263,5,FALSE)="","",VLOOKUP($B60,'Ações_Rent'!$B$2:$R$263,5,FALSE))</f>
        <v>7.81739307753833</v>
      </c>
      <c r="J60" s="23">
        <f>IF(VLOOKUP($B60,'Ações_Sharpe'!$B$2:$R$263,5,FALSE)&gt;0,VLOOKUP($B60,'Ações_Sharpe'!$B$2:$R$263,5,FALSE)," ")</f>
        <v>0.039189795290854</v>
      </c>
      <c r="K60" s="23">
        <f>IF(VLOOKUP($B60,'Ações_Rent'!$B$2:$R$263,6,FALSE)="","",VLOOKUP($B60,'Ações_Rent'!$B$2:$R$263,6,FALSE))</f>
        <v>19.4055013622488</v>
      </c>
      <c r="L60" s="23">
        <f>IF(VLOOKUP($B60,'Ações_Sharpe'!$B$2:$R$263,6,FALSE)&gt;0,VLOOKUP($B60,'Ações_Sharpe'!$B$2:$R$263,6,FALSE)," ")</f>
        <v>0.453282156629789</v>
      </c>
      <c r="M60" s="23">
        <f>IF(VLOOKUP($B60,'Ações_Rent'!$B$2:$R$263,7,FALSE)="","",VLOOKUP($B60,'Ações_Rent'!$B$2:$R$263,7,FALSE))</f>
        <v>14.8375692768028</v>
      </c>
      <c r="N60" s="23">
        <f>IF(VLOOKUP($B60,'Ações_Sharpe'!$B$2:$R$263,7,FALSE)&gt;0,VLOOKUP($B60,'Ações_Sharpe'!$B$2:$R$263,7,FALSE)," ")</f>
        <v>0.312873267151479</v>
      </c>
      <c r="O60" s="23">
        <f>IF(VLOOKUP($B60,'Ações_Rent'!$B$2:$R$263,8,FALSE)="","",VLOOKUP($B60,'Ações_Rent'!$B$2:$R$263,8,FALSE))</f>
        <v>20.9436776236443</v>
      </c>
      <c r="P60" s="23">
        <f>IF(VLOOKUP($B60,'Ações_Sharpe'!$B$2:$R$263,8,FALSE)&gt;0,VLOOKUP($B60,'Ações_Sharpe'!$B$2:$R$263,8,FALSE)," ")</f>
        <v>0.517376801865328</v>
      </c>
      <c r="Q60" s="23">
        <f>IF(VLOOKUP($B60,'Ações_Rent'!$B$2:$R$263,9,FALSE)="","",VLOOKUP($B60,'Ações_Rent'!$B$2:$R$263,9,FALSE))</f>
        <v>17.512616499795</v>
      </c>
      <c r="R60" s="23">
        <f>IF(VLOOKUP($B60,'Ações_Sharpe'!$B$2:$R$263,9,FALSE)&gt;0,VLOOKUP($B60,'Ações_Sharpe'!$B$2:$R$263,9,FALSE)," ")</f>
        <v>0.418571449838633</v>
      </c>
      <c r="S60" s="23">
        <f>IF(VLOOKUP($B60,'Ações_Rent'!$B$2:$R$263,10,FALSE)="","",VLOOKUP($B60,'Ações_Rent'!$B$2:$R$263,10,FALSE))</f>
        <v>25.2761241400575</v>
      </c>
      <c r="T60" s="23">
        <f>IF(VLOOKUP($B60,'Ações_Sharpe'!$B$2:$R$263,10,FALSE)&gt;0,VLOOKUP($B60,'Ações_Sharpe'!$B$2:$R$263,10,FALSE)," ")</f>
        <v>0.698487775271623</v>
      </c>
      <c r="U60" s="23">
        <f>IF(VLOOKUP($B60,'Ações_Rent'!$B$2:$R$263,11,FALSE)="","",VLOOKUP($B60,'Ações_Rent'!$B$2:$R$263,11,FALSE))</f>
        <v>20.1757036865921</v>
      </c>
      <c r="V60" s="23">
        <f>IF(VLOOKUP($B60,'Ações_Sharpe'!$B$2:$R$263,11,FALSE)&gt;0,VLOOKUP($B60,'Ações_Sharpe'!$B$2:$R$263,11,FALSE)," ")</f>
        <v>0.525011976625504</v>
      </c>
      <c r="W60" s="23">
        <f>IF(VLOOKUP($B60,'Ações_Rent'!$B$2:$R$263,12,FALSE)="","",VLOOKUP($B60,'Ações_Rent'!$B$2:$R$263,12,FALSE))</f>
        <v>7.78130465821827</v>
      </c>
      <c r="X60" s="23">
        <f>IF(VLOOKUP($B60,'Ações_Sharpe'!$B$2:$R$263,12,FALSE)&gt;0,VLOOKUP($B60,'Ações_Sharpe'!$B$2:$R$263,12,FALSE)," ")</f>
        <v>0.11076182417103</v>
      </c>
      <c r="Y60" s="23">
        <f>IF(VLOOKUP($B60,'Ações_Rent'!$B$2:$R$263,13,FALSE)="","",VLOOKUP($B60,'Ações_Rent'!$B$2:$R$263,13,FALSE))</f>
        <v>6.32027851736214</v>
      </c>
      <c r="Z60" s="23">
        <f>IF(VLOOKUP($B60,'Ações_Sharpe'!$B$2:$R$263,13,FALSE)&gt;0,VLOOKUP($B60,'Ações_Sharpe'!$B$2:$R$263,13,FALSE)," ")</f>
        <v>0.0544038514504072</v>
      </c>
      <c r="AA60" s="23">
        <f>IF(VLOOKUP($B60,'Ações_Rent'!$B$2:$R$263,14,FALSE)="","",VLOOKUP($B60,'Ações_Rent'!$B$2:$R$263,14,FALSE))</f>
        <v>-4.34490775596474</v>
      </c>
      <c r="AB60" t="s" s="26">
        <f>IF(VLOOKUP($B60,'Ações_Sharpe'!$B$2:$R$263,14,FALSE)&gt;0,VLOOKUP($B60,'Ações_Sharpe'!$B$2:$R$263,14,FALSE)," ")</f>
        <v>361</v>
      </c>
      <c r="AC60" s="23">
        <f>IF(VLOOKUP($B60,'Ações_Rent'!$B$2:$R$263,15,FALSE)="","",VLOOKUP($B60,'Ações_Rent'!$B$2:$R$263,15,FALSE))</f>
        <v>-4.18805594502319</v>
      </c>
      <c r="AD60" t="s" s="26">
        <f>IF(VLOOKUP($B60,'Ações_Sharpe'!$B$2:$R$263,15,FALSE)&gt;0,VLOOKUP($B60,'Ações_Sharpe'!$B$2:$R$263,15,FALSE)," ")</f>
        <v>361</v>
      </c>
      <c r="AE60" s="23">
        <f>IF(VLOOKUP($B60,'Ações_Rent'!$B$2:$R$263,16,FALSE)="","",VLOOKUP($B60,'Ações_Rent'!$B$2:$R$263,16,FALSE))</f>
        <v>-8.77234541119252</v>
      </c>
      <c r="AF60" t="s" s="26">
        <f>IF(VLOOKUP($B60,'Ações_Sharpe'!$B$2:$R$263,16,FALSE)&gt;0,VLOOKUP($B60,'Ações_Sharpe'!$B$2:$R$263,16,FALSE)," ")</f>
        <v>361</v>
      </c>
      <c r="AG60" s="23">
        <f>IF(VLOOKUP($B60,'Ações_Rent'!$B$2:$R$263,17,FALSE)="","",VLOOKUP($B60,'Ações_Rent'!$B$2:$R$263,17,FALSE))</f>
        <v>6.96205654798958</v>
      </c>
      <c r="AH60" t="s" s="26">
        <f>IF(VLOOKUP($B60,'Ações_Sharpe'!$B$2:$R$263,17,FALSE)&gt;0,VLOOKUP($B60,'Ações_Sharpe'!$B$2:$R$263,17,FALSE)," ")</f>
        <v>361</v>
      </c>
    </row>
    <row r="61" ht="15" customHeight="1">
      <c r="A61" t="s" s="10">
        <v>1339</v>
      </c>
      <c r="B61" t="s" s="10">
        <v>1340</v>
      </c>
      <c r="C61" s="23">
        <f>IF(VLOOKUP($B61,'Ações_Rent'!$B$2:$R$263,2,FALSE)="","",VLOOKUP($B61,'Ações_Rent'!$B$2:$R$263,2,FALSE))</f>
        <v>27.0447393482064</v>
      </c>
      <c r="D61" s="23">
        <f>IF(VLOOKUP($B61,'Ações_Sharpe'!$B$2:$R$263,2,FALSE)&gt;0,VLOOKUP($B61,'Ações_Sharpe'!$B$2:$R$263,2,FALSE)," ")</f>
        <v>1.07733339332624</v>
      </c>
      <c r="E61" s="23">
        <f>IF(VLOOKUP($B61,'Ações_Rent'!$B$2:$R$263,3,FALSE)="","",VLOOKUP($B61,'Ações_Rent'!$B$2:$R$263,3,FALSE))</f>
        <v>29.1859877324812</v>
      </c>
      <c r="F61" s="23">
        <f>IF(VLOOKUP($B61,'Ações_Sharpe'!$B$2:$R$263,3,FALSE)&gt;0,VLOOKUP($B61,'Ações_Sharpe'!$B$2:$R$263,3,FALSE)," ")</f>
        <v>1.25128027507522</v>
      </c>
      <c r="G61" s="23">
        <f>IF(VLOOKUP($B61,'Ações_Rent'!$B$2:$R$263,4,FALSE)="","",VLOOKUP($B61,'Ações_Rent'!$B$2:$R$263,4,FALSE))</f>
        <v>30.2640687992949</v>
      </c>
      <c r="H61" s="23">
        <f>IF(VLOOKUP($B61,'Ações_Sharpe'!$B$2:$R$263,4,FALSE)&gt;0,VLOOKUP($B61,'Ações_Sharpe'!$B$2:$R$263,4,FALSE)," ")</f>
        <v>0.763332448303533</v>
      </c>
      <c r="I61" s="23">
        <f>IF(VLOOKUP($B61,'Ações_Rent'!$B$2:$R$263,5,FALSE)="","",VLOOKUP($B61,'Ações_Rent'!$B$2:$R$263,5,FALSE))</f>
        <v>12.272723415262</v>
      </c>
      <c r="J61" s="23">
        <f>IF(VLOOKUP($B61,'Ações_Sharpe'!$B$2:$R$263,5,FALSE)&gt;0,VLOOKUP($B61,'Ações_Sharpe'!$B$2:$R$263,5,FALSE)," ")</f>
        <v>0.259846601491172</v>
      </c>
      <c r="K61" s="23">
        <f>IF(VLOOKUP($B61,'Ações_Rent'!$B$2:$R$263,6,FALSE)="","",VLOOKUP($B61,'Ações_Rent'!$B$2:$R$263,6,FALSE))</f>
        <v>20.172029624737</v>
      </c>
      <c r="L61" s="23">
        <f>IF(VLOOKUP($B61,'Ações_Sharpe'!$B$2:$R$263,6,FALSE)&gt;0,VLOOKUP($B61,'Ações_Sharpe'!$B$2:$R$263,6,FALSE)," ")</f>
        <v>0.635589329829684</v>
      </c>
      <c r="M61" s="23">
        <f>IF(VLOOKUP($B61,'Ações_Rent'!$B$2:$R$263,7,FALSE)="","",VLOOKUP($B61,'Ações_Rent'!$B$2:$R$263,7,FALSE))</f>
        <v>10.5678058382762</v>
      </c>
      <c r="N61" s="23">
        <f>IF(VLOOKUP($B61,'Ações_Sharpe'!$B$2:$R$263,7,FALSE)&gt;0,VLOOKUP($B61,'Ações_Sharpe'!$B$2:$R$263,7,FALSE)," ")</f>
        <v>0.233736207756957</v>
      </c>
      <c r="O61" s="23">
        <f>IF(VLOOKUP($B61,'Ações_Rent'!$B$2:$R$263,8,FALSE)="","",VLOOKUP($B61,'Ações_Rent'!$B$2:$R$263,8,FALSE))</f>
        <v>15.6657678086016</v>
      </c>
      <c r="P61" s="23">
        <f>IF(VLOOKUP($B61,'Ações_Sharpe'!$B$2:$R$263,8,FALSE)&gt;0,VLOOKUP($B61,'Ações_Sharpe'!$B$2:$R$263,8,FALSE)," ")</f>
        <v>0.474118200729668</v>
      </c>
      <c r="Q61" s="23">
        <f>IF(VLOOKUP($B61,'Ações_Rent'!$B$2:$R$263,9,FALSE)="","",VLOOKUP($B61,'Ações_Rent'!$B$2:$R$263,9,FALSE))</f>
        <v>11.4410492990955</v>
      </c>
      <c r="R61" s="23">
        <f>IF(VLOOKUP($B61,'Ações_Sharpe'!$B$2:$R$263,9,FALSE)&gt;0,VLOOKUP($B61,'Ações_Sharpe'!$B$2:$R$263,9,FALSE)," ")</f>
        <v>0.299497348838711</v>
      </c>
      <c r="S61" s="23">
        <f>IF(VLOOKUP($B61,'Ações_Rent'!$B$2:$R$263,10,FALSE)="","",VLOOKUP($B61,'Ações_Rent'!$B$2:$R$263,10,FALSE))</f>
        <v>15.7132731110794</v>
      </c>
      <c r="T61" s="23">
        <f>IF(VLOOKUP($B61,'Ações_Sharpe'!$B$2:$R$263,10,FALSE)&gt;0,VLOOKUP($B61,'Ações_Sharpe'!$B$2:$R$263,10,FALSE)," ")</f>
        <v>0.505701947433189</v>
      </c>
      <c r="U61" s="23">
        <f>IF(VLOOKUP($B61,'Ações_Rent'!$B$2:$R$263,11,FALSE)="","",VLOOKUP($B61,'Ações_Rent'!$B$2:$R$263,11,FALSE))</f>
        <v>9.41750063798912</v>
      </c>
      <c r="V61" s="23">
        <f>IF(VLOOKUP($B61,'Ações_Sharpe'!$B$2:$R$263,11,FALSE)&gt;0,VLOOKUP($B61,'Ações_Sharpe'!$B$2:$R$263,11,FALSE)," ")</f>
        <v>0.22391312203419</v>
      </c>
      <c r="W61" s="23">
        <f>IF(VLOOKUP($B61,'Ações_Rent'!$B$2:$R$263,12,FALSE)="","",VLOOKUP($B61,'Ações_Rent'!$B$2:$R$263,12,FALSE))</f>
        <v>3.7250375487349</v>
      </c>
      <c r="X61" t="s" s="26">
        <f>IF(VLOOKUP($B61,'Ações_Sharpe'!$B$2:$R$263,12,FALSE)&gt;0,VLOOKUP($B61,'Ações_Sharpe'!$B$2:$R$263,12,FALSE)," ")</f>
        <v>361</v>
      </c>
      <c r="Y61" s="23">
        <f>IF(VLOOKUP($B61,'Ações_Rent'!$B$2:$R$263,13,FALSE)="","",VLOOKUP($B61,'Ações_Rent'!$B$2:$R$263,13,FALSE))</f>
        <v>5.22396986963658</v>
      </c>
      <c r="Z61" s="23">
        <f>IF(VLOOKUP($B61,'Ações_Sharpe'!$B$2:$R$263,13,FALSE)&gt;0,VLOOKUP($B61,'Ações_Sharpe'!$B$2:$R$263,13,FALSE)," ")</f>
        <v>0.0238280297719137</v>
      </c>
      <c r="AA61" s="23">
        <f>IF(VLOOKUP($B61,'Ações_Rent'!$B$2:$R$263,14,FALSE)="","",VLOOKUP($B61,'Ações_Rent'!$B$2:$R$263,14,FALSE))</f>
        <v>0.343296548691563</v>
      </c>
      <c r="AB61" t="s" s="26">
        <f>IF(VLOOKUP($B61,'Ações_Sharpe'!$B$2:$R$263,14,FALSE)&gt;0,VLOOKUP($B61,'Ações_Sharpe'!$B$2:$R$263,14,FALSE)," ")</f>
        <v>361</v>
      </c>
      <c r="AC61" s="23">
        <f>IF(VLOOKUP($B61,'Ações_Rent'!$B$2:$R$263,15,FALSE)="","",VLOOKUP($B61,'Ações_Rent'!$B$2:$R$263,15,FALSE))</f>
        <v>-1.55583439346386</v>
      </c>
      <c r="AD61" t="s" s="26">
        <f>IF(VLOOKUP($B61,'Ações_Sharpe'!$B$2:$R$263,15,FALSE)&gt;0,VLOOKUP($B61,'Ações_Sharpe'!$B$2:$R$263,15,FALSE)," ")</f>
        <v>361</v>
      </c>
      <c r="AE61" s="23">
        <f>IF(VLOOKUP($B61,'Ações_Rent'!$B$2:$R$263,16,FALSE)="","",VLOOKUP($B61,'Ações_Rent'!$B$2:$R$263,16,FALSE))</f>
        <v>-6.46672234002476</v>
      </c>
      <c r="AF61" t="s" s="26">
        <f>IF(VLOOKUP($B61,'Ações_Sharpe'!$B$2:$R$263,16,FALSE)&gt;0,VLOOKUP($B61,'Ações_Sharpe'!$B$2:$R$263,16,FALSE)," ")</f>
        <v>361</v>
      </c>
      <c r="AG61" s="23">
        <f>IF(VLOOKUP($B61,'Ações_Rent'!$B$2:$R$263,17,FALSE)="","",VLOOKUP($B61,'Ações_Rent'!$B$2:$R$263,17,FALSE))</f>
        <v>2.30302671150946</v>
      </c>
      <c r="AH61" t="s" s="26">
        <f>IF(VLOOKUP($B61,'Ações_Sharpe'!$B$2:$R$263,17,FALSE)&gt;0,VLOOKUP($B61,'Ações_Sharpe'!$B$2:$R$263,17,FALSE)," ")</f>
        <v>361</v>
      </c>
    </row>
    <row r="62" ht="15" customHeight="1">
      <c r="A62" t="s" s="10">
        <v>1341</v>
      </c>
      <c r="B62" t="s" s="10">
        <v>1342</v>
      </c>
      <c r="C62" s="23">
        <f>IF(VLOOKUP($B62,'Ações_Rent'!$B$2:$R$263,2,FALSE)="","",VLOOKUP($B62,'Ações_Rent'!$B$2:$R$263,2,FALSE))</f>
        <v>26.8681466602533</v>
      </c>
      <c r="D62" s="23">
        <f>IF(VLOOKUP($B62,'Ações_Sharpe'!$B$2:$R$263,2,FALSE)&gt;0,VLOOKUP($B62,'Ações_Sharpe'!$B$2:$R$263,2,FALSE)," ")</f>
        <v>0.95014621997464</v>
      </c>
      <c r="E62" s="23">
        <f>IF(VLOOKUP($B62,'Ações_Rent'!$B$2:$R$263,3,FALSE)="","",VLOOKUP($B62,'Ações_Rent'!$B$2:$R$263,3,FALSE))</f>
        <v>24.3519424006899</v>
      </c>
      <c r="F62" s="23">
        <f>IF(VLOOKUP($B62,'Ações_Sharpe'!$B$2:$R$263,3,FALSE)&gt;0,VLOOKUP($B62,'Ações_Sharpe'!$B$2:$R$263,3,FALSE)," ")</f>
        <v>0.890874416125696</v>
      </c>
      <c r="G62" s="23">
        <f>IF(VLOOKUP($B62,'Ações_Rent'!$B$2:$R$263,4,FALSE)="","",VLOOKUP($B62,'Ações_Rent'!$B$2:$R$263,4,FALSE))</f>
        <v>27.6251390807611</v>
      </c>
      <c r="H62" s="23">
        <f>IF(VLOOKUP($B62,'Ações_Sharpe'!$B$2:$R$263,4,FALSE)&gt;0,VLOOKUP($B62,'Ações_Sharpe'!$B$2:$R$263,4,FALSE)," ")</f>
        <v>0.508724629022265</v>
      </c>
      <c r="I62" s="23">
        <f>IF(VLOOKUP($B62,'Ações_Rent'!$B$2:$R$263,5,FALSE)="","",VLOOKUP($B62,'Ações_Rent'!$B$2:$R$263,5,FALSE))</f>
        <v>6.07358468896451</v>
      </c>
      <c r="J62" t="s" s="26">
        <f>IF(VLOOKUP($B62,'Ações_Sharpe'!$B$2:$R$263,5,FALSE)&gt;0,VLOOKUP($B62,'Ações_Sharpe'!$B$2:$R$263,5,FALSE)," ")</f>
        <v>361</v>
      </c>
      <c r="K62" s="23">
        <f>IF(VLOOKUP($B62,'Ações_Rent'!$B$2:$R$263,6,FALSE)="","",VLOOKUP($B62,'Ações_Rent'!$B$2:$R$263,6,FALSE))</f>
        <v>16.4246618159613</v>
      </c>
      <c r="L62" s="23">
        <f>IF(VLOOKUP($B62,'Ações_Sharpe'!$B$2:$R$263,6,FALSE)&gt;0,VLOOKUP($B62,'Ações_Sharpe'!$B$2:$R$263,6,FALSE)," ")</f>
        <v>0.3880240472229</v>
      </c>
      <c r="M62" s="23">
        <f>IF(VLOOKUP($B62,'Ações_Rent'!$B$2:$R$263,7,FALSE)="","",VLOOKUP($B62,'Ações_Rent'!$B$2:$R$263,7,FALSE))</f>
        <v>10.0997141555308</v>
      </c>
      <c r="N62" s="23">
        <f>IF(VLOOKUP($B62,'Ações_Sharpe'!$B$2:$R$263,7,FALSE)&gt;0,VLOOKUP($B62,'Ações_Sharpe'!$B$2:$R$263,7,FALSE)," ")</f>
        <v>0.172425170412793</v>
      </c>
      <c r="O62" s="23">
        <f>IF(VLOOKUP($B62,'Ações_Rent'!$B$2:$R$263,8,FALSE)="","",VLOOKUP($B62,'Ações_Rent'!$B$2:$R$263,8,FALSE))</f>
        <v>17.2766438812072</v>
      </c>
      <c r="P62" s="23">
        <f>IF(VLOOKUP($B62,'Ações_Sharpe'!$B$2:$R$263,8,FALSE)&gt;0,VLOOKUP($B62,'Ações_Sharpe'!$B$2:$R$263,8,FALSE)," ")</f>
        <v>0.443042039361624</v>
      </c>
      <c r="Q62" s="23">
        <f>IF(VLOOKUP($B62,'Ações_Rent'!$B$2:$R$263,9,FALSE)="","",VLOOKUP($B62,'Ações_Rent'!$B$2:$R$263,9,FALSE))</f>
        <v>11.4913573987487</v>
      </c>
      <c r="R62" s="23">
        <f>IF(VLOOKUP($B62,'Ações_Sharpe'!$B$2:$R$263,9,FALSE)&gt;0,VLOOKUP($B62,'Ações_Sharpe'!$B$2:$R$263,9,FALSE)," ")</f>
        <v>0.250496694633041</v>
      </c>
      <c r="S62" s="23">
        <f>IF(VLOOKUP($B62,'Ações_Rent'!$B$2:$R$263,10,FALSE)="","",VLOOKUP($B62,'Ações_Rent'!$B$2:$R$263,10,FALSE))</f>
        <v>20.3268354311994</v>
      </c>
      <c r="T62" s="23">
        <f>IF(VLOOKUP($B62,'Ações_Sharpe'!$B$2:$R$263,10,FALSE)&gt;0,VLOOKUP($B62,'Ações_Sharpe'!$B$2:$R$263,10,FALSE)," ")</f>
        <v>0.606493304004271</v>
      </c>
      <c r="U62" s="23">
        <f>IF(VLOOKUP($B62,'Ações_Rent'!$B$2:$R$263,11,FALSE)="","",VLOOKUP($B62,'Ações_Rent'!$B$2:$R$263,11,FALSE))</f>
        <v>11.9225532878588</v>
      </c>
      <c r="V62" s="23">
        <f>IF(VLOOKUP($B62,'Ações_Sharpe'!$B$2:$R$263,11,FALSE)&gt;0,VLOOKUP($B62,'Ações_Sharpe'!$B$2:$R$263,11,FALSE)," ")</f>
        <v>0.289704384909628</v>
      </c>
      <c r="W62" s="23">
        <f>IF(VLOOKUP($B62,'Ações_Rent'!$B$2:$R$263,12,FALSE)="","",VLOOKUP($B62,'Ações_Rent'!$B$2:$R$263,12,FALSE))</f>
        <v>4.93935054824224</v>
      </c>
      <c r="X62" s="23">
        <f>IF(VLOOKUP($B62,'Ações_Sharpe'!$B$2:$R$263,12,FALSE)&gt;0,VLOOKUP($B62,'Ações_Sharpe'!$B$2:$R$263,12,FALSE)," ")</f>
        <v>0.0218046667280344</v>
      </c>
      <c r="Y62" s="23">
        <f>IF(VLOOKUP($B62,'Ações_Rent'!$B$2:$R$263,13,FALSE)="","",VLOOKUP($B62,'Ações_Rent'!$B$2:$R$263,13,FALSE))</f>
        <v>5.67777626423371</v>
      </c>
      <c r="Z62" s="23">
        <f>IF(VLOOKUP($B62,'Ações_Sharpe'!$B$2:$R$263,13,FALSE)&gt;0,VLOOKUP($B62,'Ações_Sharpe'!$B$2:$R$263,13,FALSE)," ")</f>
        <v>0.0385687828936097</v>
      </c>
      <c r="AA62" s="23">
        <f>IF(VLOOKUP($B62,'Ações_Rent'!$B$2:$R$263,14,FALSE)="","",VLOOKUP($B62,'Ações_Rent'!$B$2:$R$263,14,FALSE))</f>
        <v>-3.177659160215</v>
      </c>
      <c r="AB62" t="s" s="26">
        <f>IF(VLOOKUP($B62,'Ações_Sharpe'!$B$2:$R$263,14,FALSE)&gt;0,VLOOKUP($B62,'Ações_Sharpe'!$B$2:$R$263,14,FALSE)," ")</f>
        <v>361</v>
      </c>
      <c r="AC62" s="23">
        <f>IF(VLOOKUP($B62,'Ações_Rent'!$B$2:$R$263,15,FALSE)="","",VLOOKUP($B62,'Ações_Rent'!$B$2:$R$263,15,FALSE))</f>
        <v>-1.63690692503221</v>
      </c>
      <c r="AD62" t="s" s="26">
        <f>IF(VLOOKUP($B62,'Ações_Sharpe'!$B$2:$R$263,15,FALSE)&gt;0,VLOOKUP($B62,'Ações_Sharpe'!$B$2:$R$263,15,FALSE)," ")</f>
        <v>361</v>
      </c>
      <c r="AE62" s="23">
        <f>IF(VLOOKUP($B62,'Ações_Rent'!$B$2:$R$263,16,FALSE)="","",VLOOKUP($B62,'Ações_Rent'!$B$2:$R$263,16,FALSE))</f>
        <v>-5.29384176024629</v>
      </c>
      <c r="AF62" t="s" s="26">
        <f>IF(VLOOKUP($B62,'Ações_Sharpe'!$B$2:$R$263,16,FALSE)&gt;0,VLOOKUP($B62,'Ações_Sharpe'!$B$2:$R$263,16,FALSE)," ")</f>
        <v>361</v>
      </c>
      <c r="AG62" s="23">
        <f>IF(VLOOKUP($B62,'Ações_Rent'!$B$2:$R$263,17,FALSE)="","",VLOOKUP($B62,'Ações_Rent'!$B$2:$R$263,17,FALSE))</f>
        <v>8.45828672132884</v>
      </c>
      <c r="AH62" s="23">
        <f>IF(VLOOKUP($B62,'Ações_Sharpe'!$B$2:$R$263,17,FALSE)&gt;0,VLOOKUP($B62,'Ações_Sharpe'!$B$2:$R$263,17,FALSE)," ")</f>
        <v>0.0596211116499423</v>
      </c>
    </row>
    <row r="63" ht="15" customHeight="1">
      <c r="A63" t="s" s="10">
        <v>1343</v>
      </c>
      <c r="B63" t="s" s="10">
        <v>1344</v>
      </c>
      <c r="C63" s="23">
        <f>IF(VLOOKUP($B63,'Ações_Rent'!$B$2:$R$263,2,FALSE)="","",VLOOKUP($B63,'Ações_Rent'!$B$2:$R$263,2,FALSE))</f>
        <v>26.7886267444899</v>
      </c>
      <c r="D63" s="23">
        <f>IF(VLOOKUP($B63,'Ações_Sharpe'!$B$2:$R$263,2,FALSE)&gt;0,VLOOKUP($B63,'Ações_Sharpe'!$B$2:$R$263,2,FALSE)," ")</f>
        <v>0.994000571549163</v>
      </c>
      <c r="E63" s="23">
        <f>IF(VLOOKUP($B63,'Ações_Rent'!$B$2:$R$263,3,FALSE)="","",VLOOKUP($B63,'Ações_Rent'!$B$2:$R$263,3,FALSE))</f>
        <v>22.7015883893098</v>
      </c>
      <c r="F63" s="23">
        <f>IF(VLOOKUP($B63,'Ações_Sharpe'!$B$2:$R$263,3,FALSE)&gt;0,VLOOKUP($B63,'Ações_Sharpe'!$B$2:$R$263,3,FALSE)," ")</f>
        <v>0.845010541441528</v>
      </c>
      <c r="G63" s="23">
        <f>IF(VLOOKUP($B63,'Ações_Rent'!$B$2:$R$263,4,FALSE)="","",VLOOKUP($B63,'Ações_Rent'!$B$2:$R$263,4,FALSE))</f>
        <v>26.175966862388</v>
      </c>
      <c r="H63" s="23">
        <f>IF(VLOOKUP($B63,'Ações_Sharpe'!$B$2:$R$263,4,FALSE)&gt;0,VLOOKUP($B63,'Ações_Sharpe'!$B$2:$R$263,4,FALSE)," ")</f>
        <v>0.56417915957452</v>
      </c>
      <c r="I63" s="23">
        <f>IF(VLOOKUP($B63,'Ações_Rent'!$B$2:$R$263,5,FALSE)="","",VLOOKUP($B63,'Ações_Rent'!$B$2:$R$263,5,FALSE))</f>
        <v>5.4584304429254</v>
      </c>
      <c r="J63" t="s" s="26">
        <f>IF(VLOOKUP($B63,'Ações_Sharpe'!$B$2:$R$263,5,FALSE)&gt;0,VLOOKUP($B63,'Ações_Sharpe'!$B$2:$R$263,5,FALSE)," ")</f>
        <v>361</v>
      </c>
      <c r="K63" s="23">
        <f>IF(VLOOKUP($B63,'Ações_Rent'!$B$2:$R$263,6,FALSE)="","",VLOOKUP($B63,'Ações_Rent'!$B$2:$R$263,6,FALSE))</f>
        <v>15.7925859914828</v>
      </c>
      <c r="L63" s="23">
        <f>IF(VLOOKUP($B63,'Ações_Sharpe'!$B$2:$R$263,6,FALSE)&gt;0,VLOOKUP($B63,'Ações_Sharpe'!$B$2:$R$263,6,FALSE)," ")</f>
        <v>0.371375974470623</v>
      </c>
      <c r="M63" s="23">
        <f>IF(VLOOKUP($B63,'Ações_Rent'!$B$2:$R$263,7,FALSE)="","",VLOOKUP($B63,'Ações_Rent'!$B$2:$R$263,7,FALSE))</f>
        <v>10.1650571143704</v>
      </c>
      <c r="N63" s="23">
        <f>IF(VLOOKUP($B63,'Ações_Sharpe'!$B$2:$R$263,7,FALSE)&gt;0,VLOOKUP($B63,'Ações_Sharpe'!$B$2:$R$263,7,FALSE)," ")</f>
        <v>0.17696622809374</v>
      </c>
      <c r="O63" s="23">
        <f>IF(VLOOKUP($B63,'Ações_Rent'!$B$2:$R$263,8,FALSE)="","",VLOOKUP($B63,'Ações_Rent'!$B$2:$R$263,8,FALSE))</f>
        <v>17.9479084284923</v>
      </c>
      <c r="P63" s="23">
        <f>IF(VLOOKUP($B63,'Ações_Sharpe'!$B$2:$R$263,8,FALSE)&gt;0,VLOOKUP($B63,'Ações_Sharpe'!$B$2:$R$263,8,FALSE)," ")</f>
        <v>0.4683307036523</v>
      </c>
      <c r="Q63" s="23">
        <f>IF(VLOOKUP($B63,'Ações_Rent'!$B$2:$R$263,9,FALSE)="","",VLOOKUP($B63,'Ações_Rent'!$B$2:$R$263,9,FALSE))</f>
        <v>12.3268645376961</v>
      </c>
      <c r="R63" s="23">
        <f>IF(VLOOKUP($B63,'Ações_Sharpe'!$B$2:$R$263,9,FALSE)&gt;0,VLOOKUP($B63,'Ações_Sharpe'!$B$2:$R$263,9,FALSE)," ")</f>
        <v>0.277355961524368</v>
      </c>
      <c r="S63" s="23">
        <f>IF(VLOOKUP($B63,'Ações_Rent'!$B$2:$R$263,10,FALSE)="","",VLOOKUP($B63,'Ações_Rent'!$B$2:$R$263,10,FALSE))</f>
        <v>21.4826907922787</v>
      </c>
      <c r="T63" s="23">
        <f>IF(VLOOKUP($B63,'Ações_Sharpe'!$B$2:$R$263,10,FALSE)&gt;0,VLOOKUP($B63,'Ações_Sharpe'!$B$2:$R$263,10,FALSE)," ")</f>
        <v>0.6446363914869671</v>
      </c>
      <c r="U63" s="23">
        <f>IF(VLOOKUP($B63,'Ações_Rent'!$B$2:$R$263,11,FALSE)="","",VLOOKUP($B63,'Ações_Rent'!$B$2:$R$263,11,FALSE))</f>
        <v>12.0644866675633</v>
      </c>
      <c r="V63" s="23">
        <f>IF(VLOOKUP($B63,'Ações_Sharpe'!$B$2:$R$263,11,FALSE)&gt;0,VLOOKUP($B63,'Ações_Sharpe'!$B$2:$R$263,11,FALSE)," ")</f>
        <v>0.291230967721892</v>
      </c>
      <c r="W63" s="23">
        <f>IF(VLOOKUP($B63,'Ações_Rent'!$B$2:$R$263,12,FALSE)="","",VLOOKUP($B63,'Ações_Rent'!$B$2:$R$263,12,FALSE))</f>
        <v>5.59265793420458</v>
      </c>
      <c r="X63" s="23">
        <f>IF(VLOOKUP($B63,'Ações_Sharpe'!$B$2:$R$263,12,FALSE)&gt;0,VLOOKUP($B63,'Ações_Sharpe'!$B$2:$R$263,12,FALSE)," ")</f>
        <v>0.0459867855716396</v>
      </c>
      <c r="Y63" s="23">
        <f>IF(VLOOKUP($B63,'Ações_Rent'!$B$2:$R$263,13,FALSE)="","",VLOOKUP($B63,'Ações_Rent'!$B$2:$R$263,13,FALSE))</f>
        <v>9.283485660158799</v>
      </c>
      <c r="Z63" s="23">
        <f>IF(VLOOKUP($B63,'Ações_Sharpe'!$B$2:$R$263,13,FALSE)&gt;0,VLOOKUP($B63,'Ações_Sharpe'!$B$2:$R$263,13,FALSE)," ")</f>
        <v>0.170718395024493</v>
      </c>
      <c r="AA63" s="23">
        <f>IF(VLOOKUP($B63,'Ações_Rent'!$B$2:$R$263,14,FALSE)="","",VLOOKUP($B63,'Ações_Rent'!$B$2:$R$263,14,FALSE))</f>
        <v>0.926133123025941</v>
      </c>
      <c r="AB63" t="s" s="26">
        <f>IF(VLOOKUP($B63,'Ações_Sharpe'!$B$2:$R$263,14,FALSE)&gt;0,VLOOKUP($B63,'Ações_Sharpe'!$B$2:$R$263,14,FALSE)," ")</f>
        <v>361</v>
      </c>
      <c r="AC63" s="23">
        <f>IF(VLOOKUP($B63,'Ações_Rent'!$B$2:$R$263,15,FALSE)="","",VLOOKUP($B63,'Ações_Rent'!$B$2:$R$263,15,FALSE))</f>
        <v>3.40008174948383</v>
      </c>
      <c r="AD63" t="s" s="26">
        <f>IF(VLOOKUP($B63,'Ações_Sharpe'!$B$2:$R$263,15,FALSE)&gt;0,VLOOKUP($B63,'Ações_Sharpe'!$B$2:$R$263,15,FALSE)," ")</f>
        <v>361</v>
      </c>
      <c r="AE63" s="23">
        <f>IF(VLOOKUP($B63,'Ações_Rent'!$B$2:$R$263,16,FALSE)="","",VLOOKUP($B63,'Ações_Rent'!$B$2:$R$263,16,FALSE))</f>
        <v>-1.40096866988342</v>
      </c>
      <c r="AF63" t="s" s="26">
        <f>IF(VLOOKUP($B63,'Ações_Sharpe'!$B$2:$R$263,16,FALSE)&gt;0,VLOOKUP($B63,'Ações_Sharpe'!$B$2:$R$263,16,FALSE)," ")</f>
        <v>361</v>
      </c>
      <c r="AG63" s="23">
        <f>IF(VLOOKUP($B63,'Ações_Rent'!$B$2:$R$263,17,FALSE)="","",VLOOKUP($B63,'Ações_Rent'!$B$2:$R$263,17,FALSE))</f>
        <v>12.0586206433106</v>
      </c>
      <c r="AH63" s="23">
        <f>IF(VLOOKUP($B63,'Ações_Sharpe'!$B$2:$R$263,17,FALSE)&gt;0,VLOOKUP($B63,'Ações_Sharpe'!$B$2:$R$263,17,FALSE)," ")</f>
        <v>0.22078031619279</v>
      </c>
    </row>
    <row r="64" ht="15" customHeight="1">
      <c r="A64" t="s" s="10">
        <v>1345</v>
      </c>
      <c r="B64" t="s" s="10">
        <v>1346</v>
      </c>
      <c r="C64" s="23">
        <f>IF(VLOOKUP($B64,'Ações_Rent'!$B$2:$R$263,2,FALSE)="","",VLOOKUP($B64,'Ações_Rent'!$B$2:$R$263,2,FALSE))</f>
        <v>26.7158358317077</v>
      </c>
      <c r="D64" s="23">
        <f>IF(VLOOKUP($B64,'Ações_Sharpe'!$B$2:$R$263,2,FALSE)&gt;0,VLOOKUP($B64,'Ações_Sharpe'!$B$2:$R$263,2,FALSE)," ")</f>
        <v>0.726147507830692</v>
      </c>
      <c r="E64" s="23">
        <f>IF(VLOOKUP($B64,'Ações_Rent'!$B$2:$R$263,3,FALSE)="","",VLOOKUP($B64,'Ações_Rent'!$B$2:$R$263,3,FALSE))</f>
        <v>25.8851092663697</v>
      </c>
      <c r="F64" s="23">
        <f>IF(VLOOKUP($B64,'Ações_Sharpe'!$B$2:$R$263,3,FALSE)&gt;0,VLOOKUP($B64,'Ações_Sharpe'!$B$2:$R$263,3,FALSE)," ")</f>
        <v>0.736027215271816</v>
      </c>
      <c r="G64" s="23">
        <f>IF(VLOOKUP($B64,'Ações_Rent'!$B$2:$R$263,4,FALSE)="","",VLOOKUP($B64,'Ações_Rent'!$B$2:$R$263,4,FALSE))</f>
        <v>30.3637690432116</v>
      </c>
      <c r="H64" s="23">
        <f>IF(VLOOKUP($B64,'Ações_Sharpe'!$B$2:$R$263,4,FALSE)&gt;0,VLOOKUP($B64,'Ações_Sharpe'!$B$2:$R$263,4,FALSE)," ")</f>
        <v>0.533513862801226</v>
      </c>
      <c r="I64" s="23">
        <f>IF(VLOOKUP($B64,'Ações_Rent'!$B$2:$R$263,5,FALSE)="","",VLOOKUP($B64,'Ações_Rent'!$B$2:$R$263,5,FALSE))</f>
        <v>4.28368340945109</v>
      </c>
      <c r="J64" t="s" s="26">
        <f>IF(VLOOKUP($B64,'Ações_Sharpe'!$B$2:$R$263,5,FALSE)&gt;0,VLOOKUP($B64,'Ações_Sharpe'!$B$2:$R$263,5,FALSE)," ")</f>
        <v>361</v>
      </c>
      <c r="K64" s="23">
        <f>IF(VLOOKUP($B64,'Ações_Rent'!$B$2:$R$263,6,FALSE)="","",VLOOKUP($B64,'Ações_Rent'!$B$2:$R$263,6,FALSE))</f>
        <v>22.0482143324685</v>
      </c>
      <c r="L64" s="23">
        <f>IF(VLOOKUP($B64,'Ações_Sharpe'!$B$2:$R$263,6,FALSE)&gt;0,VLOOKUP($B64,'Ações_Sharpe'!$B$2:$R$263,6,FALSE)," ")</f>
        <v>0.466609072246398</v>
      </c>
      <c r="M64" s="23">
        <f>IF(VLOOKUP($B64,'Ações_Rent'!$B$2:$R$263,7,FALSE)="","",VLOOKUP($B64,'Ações_Rent'!$B$2:$R$263,7,FALSE))</f>
        <v>12.4711856927398</v>
      </c>
      <c r="N64" s="23">
        <f>IF(VLOOKUP($B64,'Ações_Sharpe'!$B$2:$R$263,7,FALSE)&gt;0,VLOOKUP($B64,'Ações_Sharpe'!$B$2:$R$263,7,FALSE)," ")</f>
        <v>0.205826091645463</v>
      </c>
      <c r="O64" s="23">
        <f>IF(VLOOKUP($B64,'Ações_Rent'!$B$2:$R$263,8,FALSE)="","",VLOOKUP($B64,'Ações_Rent'!$B$2:$R$263,8,FALSE))</f>
        <v>21.5272021588238</v>
      </c>
      <c r="P64" s="23">
        <f>IF(VLOOKUP($B64,'Ações_Sharpe'!$B$2:$R$263,8,FALSE)&gt;0,VLOOKUP($B64,'Ações_Sharpe'!$B$2:$R$263,8,FALSE)," ")</f>
        <v>0.484735740528297</v>
      </c>
      <c r="Q64" s="23">
        <f>IF(VLOOKUP($B64,'Ações_Rent'!$B$2:$R$263,9,FALSE)="","",VLOOKUP($B64,'Ações_Rent'!$B$2:$R$263,9,FALSE))</f>
        <v>11.2051960196696</v>
      </c>
      <c r="R64" s="23">
        <f>IF(VLOOKUP($B64,'Ações_Sharpe'!$B$2:$R$263,9,FALSE)&gt;0,VLOOKUP($B64,'Ações_Sharpe'!$B$2:$R$263,9,FALSE)," ")</f>
        <v>0.19856906061366</v>
      </c>
      <c r="S64" s="23">
        <f>IF(VLOOKUP($B64,'Ações_Rent'!$B$2:$R$263,10,FALSE)="","",VLOOKUP($B64,'Ações_Rent'!$B$2:$R$263,10,FALSE))</f>
        <v>26.1742409056932</v>
      </c>
      <c r="T64" s="23">
        <f>IF(VLOOKUP($B64,'Ações_Sharpe'!$B$2:$R$263,10,FALSE)&gt;0,VLOOKUP($B64,'Ações_Sharpe'!$B$2:$R$263,10,FALSE)," ")</f>
        <v>0.699726119658327</v>
      </c>
      <c r="U64" s="23">
        <f>IF(VLOOKUP($B64,'Ações_Rent'!$B$2:$R$263,11,FALSE)="","",VLOOKUP($B64,'Ações_Rent'!$B$2:$R$263,11,FALSE))</f>
        <v>18.2203516912074</v>
      </c>
      <c r="V64" s="23">
        <f>IF(VLOOKUP($B64,'Ações_Sharpe'!$B$2:$R$263,11,FALSE)&gt;0,VLOOKUP($B64,'Ações_Sharpe'!$B$2:$R$263,11,FALSE)," ")</f>
        <v>0.430199110787194</v>
      </c>
      <c r="W64" s="23">
        <f>IF(VLOOKUP($B64,'Ações_Rent'!$B$2:$R$263,12,FALSE)="","",VLOOKUP($B64,'Ações_Rent'!$B$2:$R$263,12,FALSE))</f>
        <v>-1.26898416557132</v>
      </c>
      <c r="X64" t="s" s="26">
        <f>IF(VLOOKUP($B64,'Ações_Sharpe'!$B$2:$R$263,12,FALSE)&gt;0,VLOOKUP($B64,'Ações_Sharpe'!$B$2:$R$263,12,FALSE)," ")</f>
        <v>361</v>
      </c>
      <c r="Y64" s="23">
        <f>IF(VLOOKUP($B64,'Ações_Rent'!$B$2:$R$263,13,FALSE)="","",VLOOKUP($B64,'Ações_Rent'!$B$2:$R$263,13,FALSE))</f>
        <v>0.433632418782381</v>
      </c>
      <c r="Z64" t="s" s="26">
        <f>IF(VLOOKUP($B64,'Ações_Sharpe'!$B$2:$R$263,13,FALSE)&gt;0,VLOOKUP($B64,'Ações_Sharpe'!$B$2:$R$263,13,FALSE)," ")</f>
        <v>361</v>
      </c>
      <c r="AA64" s="23">
        <f>IF(VLOOKUP($B64,'Ações_Rent'!$B$2:$R$263,14,FALSE)="","",VLOOKUP($B64,'Ações_Rent'!$B$2:$R$263,14,FALSE))</f>
        <v>-11.6710607604273</v>
      </c>
      <c r="AB64" t="s" s="26">
        <f>IF(VLOOKUP($B64,'Ações_Sharpe'!$B$2:$R$263,14,FALSE)&gt;0,VLOOKUP($B64,'Ações_Sharpe'!$B$2:$R$263,14,FALSE)," ")</f>
        <v>361</v>
      </c>
      <c r="AC64" s="23">
        <f>IF(VLOOKUP($B64,'Ações_Rent'!$B$2:$R$263,15,FALSE)="","",VLOOKUP($B64,'Ações_Rent'!$B$2:$R$263,15,FALSE))</f>
        <v>-9.138142855568971</v>
      </c>
      <c r="AD64" t="s" s="26">
        <f>IF(VLOOKUP($B64,'Ações_Sharpe'!$B$2:$R$263,15,FALSE)&gt;0,VLOOKUP($B64,'Ações_Sharpe'!$B$2:$R$263,15,FALSE)," ")</f>
        <v>361</v>
      </c>
      <c r="AE64" s="23">
        <f>IF(VLOOKUP($B64,'Ações_Rent'!$B$2:$R$263,16,FALSE)="","",VLOOKUP($B64,'Ações_Rent'!$B$2:$R$263,16,FALSE))</f>
        <v>-14.2585126518965</v>
      </c>
      <c r="AF64" t="s" s="26">
        <f>IF(VLOOKUP($B64,'Ações_Sharpe'!$B$2:$R$263,16,FALSE)&gt;0,VLOOKUP($B64,'Ações_Sharpe'!$B$2:$R$263,16,FALSE)," ")</f>
        <v>361</v>
      </c>
      <c r="AG64" s="23">
        <f>IF(VLOOKUP($B64,'Ações_Rent'!$B$2:$R$263,17,FALSE)="","",VLOOKUP($B64,'Ações_Rent'!$B$2:$R$263,17,FALSE))</f>
        <v>0.886963910239391</v>
      </c>
      <c r="AH64" t="s" s="26">
        <f>IF(VLOOKUP($B64,'Ações_Sharpe'!$B$2:$R$263,17,FALSE)&gt;0,VLOOKUP($B64,'Ações_Sharpe'!$B$2:$R$263,17,FALSE)," ")</f>
        <v>361</v>
      </c>
    </row>
    <row r="65" ht="15" customHeight="1">
      <c r="A65" t="s" s="10">
        <v>1347</v>
      </c>
      <c r="B65" t="s" s="10">
        <v>1348</v>
      </c>
      <c r="C65" s="23">
        <f>IF(VLOOKUP($B65,'Ações_Rent'!$B$2:$R$263,2,FALSE)="","",VLOOKUP($B65,'Ações_Rent'!$B$2:$R$263,2,FALSE))</f>
        <v>26.6906467006023</v>
      </c>
      <c r="D65" s="23">
        <f>IF(VLOOKUP($B65,'Ações_Sharpe'!$B$2:$R$263,2,FALSE)&gt;0,VLOOKUP($B65,'Ações_Sharpe'!$B$2:$R$263,2,FALSE)," ")</f>
        <v>0.9399617631105029</v>
      </c>
      <c r="E65" s="23">
        <f>IF(VLOOKUP($B65,'Ações_Rent'!$B$2:$R$263,3,FALSE)="","",VLOOKUP($B65,'Ações_Rent'!$B$2:$R$263,3,FALSE))</f>
        <v>25.5270586672188</v>
      </c>
      <c r="F65" s="23">
        <f>IF(VLOOKUP($B65,'Ações_Sharpe'!$B$2:$R$263,3,FALSE)&gt;0,VLOOKUP($B65,'Ações_Sharpe'!$B$2:$R$263,3,FALSE)," ")</f>
        <v>0.968918643714053</v>
      </c>
      <c r="G65" s="23">
        <f>IF(VLOOKUP($B65,'Ações_Rent'!$B$2:$R$263,4,FALSE)="","",VLOOKUP($B65,'Ações_Rent'!$B$2:$R$263,4,FALSE))</f>
        <v>34.3024632513747</v>
      </c>
      <c r="H65" s="23">
        <f>IF(VLOOKUP($B65,'Ações_Sharpe'!$B$2:$R$263,4,FALSE)&gt;0,VLOOKUP($B65,'Ações_Sharpe'!$B$2:$R$263,4,FALSE)," ")</f>
        <v>0.6336074547695409</v>
      </c>
      <c r="I65" s="23">
        <f>IF(VLOOKUP($B65,'Ações_Rent'!$B$2:$R$263,5,FALSE)="","",VLOOKUP($B65,'Ações_Rent'!$B$2:$R$263,5,FALSE))</f>
        <v>7.79544420073286</v>
      </c>
      <c r="J65" s="23">
        <f>IF(VLOOKUP($B65,'Ações_Sharpe'!$B$2:$R$263,5,FALSE)&gt;0,VLOOKUP($B65,'Ações_Sharpe'!$B$2:$R$263,5,FALSE)," ")</f>
        <v>0.0383627498507895</v>
      </c>
      <c r="K65" s="23">
        <f>IF(VLOOKUP($B65,'Ações_Rent'!$B$2:$R$263,6,FALSE)="","",VLOOKUP($B65,'Ações_Rent'!$B$2:$R$263,6,FALSE))</f>
        <v>17.2496259263971</v>
      </c>
      <c r="L65" s="23">
        <f>IF(VLOOKUP($B65,'Ações_Sharpe'!$B$2:$R$263,6,FALSE)&gt;0,VLOOKUP($B65,'Ações_Sharpe'!$B$2:$R$263,6,FALSE)," ")</f>
        <v>0.381273691966542</v>
      </c>
      <c r="M65" s="23">
        <f>IF(VLOOKUP($B65,'Ações_Rent'!$B$2:$R$263,7,FALSE)="","",VLOOKUP($B65,'Ações_Rent'!$B$2:$R$263,7,FALSE))</f>
        <v>10.0875444113567</v>
      </c>
      <c r="N65" s="23">
        <f>IF(VLOOKUP($B65,'Ações_Sharpe'!$B$2:$R$263,7,FALSE)&gt;0,VLOOKUP($B65,'Ações_Sharpe'!$B$2:$R$263,7,FALSE)," ")</f>
        <v>0.156559186142462</v>
      </c>
      <c r="O65" s="23">
        <f>IF(VLOOKUP($B65,'Ações_Rent'!$B$2:$R$263,8,FALSE)="","",VLOOKUP($B65,'Ações_Rent'!$B$2:$R$263,8,FALSE))</f>
        <v>16.2876040282291</v>
      </c>
      <c r="P65" s="23">
        <f>IF(VLOOKUP($B65,'Ações_Sharpe'!$B$2:$R$263,8,FALSE)&gt;0,VLOOKUP($B65,'Ações_Sharpe'!$B$2:$R$263,8,FALSE)," ")</f>
        <v>0.368508156473193</v>
      </c>
      <c r="Q65" s="23">
        <f>IF(VLOOKUP($B65,'Ações_Rent'!$B$2:$R$263,9,FALSE)="","",VLOOKUP($B65,'Ações_Rent'!$B$2:$R$263,9,FALSE))</f>
        <v>14.5285156901505</v>
      </c>
      <c r="R65" s="23">
        <f>IF(VLOOKUP($B65,'Ações_Sharpe'!$B$2:$R$263,9,FALSE)&gt;0,VLOOKUP($B65,'Ações_Sharpe'!$B$2:$R$263,9,FALSE)," ")</f>
        <v>0.321542906199243</v>
      </c>
      <c r="S65" s="23">
        <f>IF(VLOOKUP($B65,'Ações_Rent'!$B$2:$R$263,10,FALSE)="","",VLOOKUP($B65,'Ações_Rent'!$B$2:$R$263,10,FALSE))</f>
        <v>24.9682059335066</v>
      </c>
      <c r="T65" s="23">
        <f>IF(VLOOKUP($B65,'Ações_Sharpe'!$B$2:$R$263,10,FALSE)&gt;0,VLOOKUP($B65,'Ações_Sharpe'!$B$2:$R$263,10,FALSE)," ")</f>
        <v>0.693472349451111</v>
      </c>
      <c r="U65" s="23">
        <f>IF(VLOOKUP($B65,'Ações_Rent'!$B$2:$R$263,11,FALSE)="","",VLOOKUP($B65,'Ações_Rent'!$B$2:$R$263,11,FALSE))</f>
        <v>18.286005471784</v>
      </c>
      <c r="V65" s="23">
        <f>IF(VLOOKUP($B65,'Ações_Sharpe'!$B$2:$R$263,11,FALSE)&gt;0,VLOOKUP($B65,'Ações_Sharpe'!$B$2:$R$263,11,FALSE)," ")</f>
        <v>0.462582360644536</v>
      </c>
      <c r="W65" s="23">
        <f>IF(VLOOKUP($B65,'Ações_Rent'!$B$2:$R$263,12,FALSE)="","",VLOOKUP($B65,'Ações_Rent'!$B$2:$R$263,12,FALSE))</f>
        <v>7.46283082795947</v>
      </c>
      <c r="X65" s="23">
        <f>IF(VLOOKUP($B65,'Ações_Sharpe'!$B$2:$R$263,12,FALSE)&gt;0,VLOOKUP($B65,'Ações_Sharpe'!$B$2:$R$263,12,FALSE)," ")</f>
        <v>0.100175950646962</v>
      </c>
      <c r="Y65" s="23">
        <f>IF(VLOOKUP($B65,'Ações_Rent'!$B$2:$R$263,13,FALSE)="","",VLOOKUP($B65,'Ações_Rent'!$B$2:$R$263,13,FALSE))</f>
        <v>7.4390384458654</v>
      </c>
      <c r="Z65" s="23">
        <f>IF(VLOOKUP($B65,'Ações_Sharpe'!$B$2:$R$263,13,FALSE)&gt;0,VLOOKUP($B65,'Ações_Sharpe'!$B$2:$R$263,13,FALSE)," ")</f>
        <v>0.0891933681081829</v>
      </c>
      <c r="AA65" s="23">
        <f>IF(VLOOKUP($B65,'Ações_Rent'!$B$2:$R$263,14,FALSE)="","",VLOOKUP($B65,'Ações_Rent'!$B$2:$R$263,14,FALSE))</f>
        <v>-5.21363665314512</v>
      </c>
      <c r="AB65" t="s" s="26">
        <f>IF(VLOOKUP($B65,'Ações_Sharpe'!$B$2:$R$263,14,FALSE)&gt;0,VLOOKUP($B65,'Ações_Sharpe'!$B$2:$R$263,14,FALSE)," ")</f>
        <v>361</v>
      </c>
      <c r="AC65" s="23">
        <f>IF(VLOOKUP($B65,'Ações_Rent'!$B$2:$R$263,15,FALSE)="","",VLOOKUP($B65,'Ações_Rent'!$B$2:$R$263,15,FALSE))</f>
        <v>-3.97169817419982</v>
      </c>
      <c r="AD65" t="s" s="26">
        <f>IF(VLOOKUP($B65,'Ações_Sharpe'!$B$2:$R$263,15,FALSE)&gt;0,VLOOKUP($B65,'Ações_Sharpe'!$B$2:$R$263,15,FALSE)," ")</f>
        <v>361</v>
      </c>
      <c r="AE65" s="23">
        <f>IF(VLOOKUP($B65,'Ações_Rent'!$B$2:$R$263,16,FALSE)="","",VLOOKUP($B65,'Ações_Rent'!$B$2:$R$263,16,FALSE))</f>
        <v>-12.1057524536575</v>
      </c>
      <c r="AF65" t="s" s="26">
        <f>IF(VLOOKUP($B65,'Ações_Sharpe'!$B$2:$R$263,16,FALSE)&gt;0,VLOOKUP($B65,'Ações_Sharpe'!$B$2:$R$263,16,FALSE)," ")</f>
        <v>361</v>
      </c>
      <c r="AG65" s="23">
        <f>IF(VLOOKUP($B65,'Ações_Rent'!$B$2:$R$263,17,FALSE)="","",VLOOKUP($B65,'Ações_Rent'!$B$2:$R$263,17,FALSE))</f>
        <v>1.08617996051854</v>
      </c>
      <c r="AH65" t="s" s="26">
        <f>IF(VLOOKUP($B65,'Ações_Sharpe'!$B$2:$R$263,17,FALSE)&gt;0,VLOOKUP($B65,'Ações_Sharpe'!$B$2:$R$263,17,FALSE)," ")</f>
        <v>361</v>
      </c>
    </row>
    <row r="66" ht="15" customHeight="1">
      <c r="A66" t="s" s="10">
        <v>1349</v>
      </c>
      <c r="B66" t="s" s="10">
        <v>1350</v>
      </c>
      <c r="C66" s="23">
        <f>IF(VLOOKUP($B66,'Ações_Rent'!$B$2:$R$263,2,FALSE)="","",VLOOKUP($B66,'Ações_Rent'!$B$2:$R$263,2,FALSE))</f>
        <v>26.6865499638675</v>
      </c>
      <c r="D66" s="23">
        <f>IF(VLOOKUP($B66,'Ações_Sharpe'!$B$2:$R$263,2,FALSE)&gt;0,VLOOKUP($B66,'Ações_Sharpe'!$B$2:$R$263,2,FALSE)," ")</f>
        <v>0.898046279964803</v>
      </c>
      <c r="E66" s="23">
        <f>IF(VLOOKUP($B66,'Ações_Rent'!$B$2:$R$263,3,FALSE)="","",VLOOKUP($B66,'Ações_Rent'!$B$2:$R$263,3,FALSE))</f>
        <v>23.5041057673775</v>
      </c>
      <c r="F66" s="23">
        <f>IF(VLOOKUP($B66,'Ações_Sharpe'!$B$2:$R$263,3,FALSE)&gt;0,VLOOKUP($B66,'Ações_Sharpe'!$B$2:$R$263,3,FALSE)," ")</f>
        <v>0.8236156175374491</v>
      </c>
      <c r="G66" s="23">
        <f>IF(VLOOKUP($B66,'Ações_Rent'!$B$2:$R$263,4,FALSE)="","",VLOOKUP($B66,'Ações_Rent'!$B$2:$R$263,4,FALSE))</f>
        <v>26.4101860623183</v>
      </c>
      <c r="H66" s="23">
        <f>IF(VLOOKUP($B66,'Ações_Sharpe'!$B$2:$R$263,4,FALSE)&gt;0,VLOOKUP($B66,'Ações_Sharpe'!$B$2:$R$263,4,FALSE)," ")</f>
        <v>0.442038030408998</v>
      </c>
      <c r="I66" s="23">
        <f>IF(VLOOKUP($B66,'Ações_Rent'!$B$2:$R$263,5,FALSE)="","",VLOOKUP($B66,'Ações_Rent'!$B$2:$R$263,5,FALSE))</f>
        <v>5.60572096485288</v>
      </c>
      <c r="J66" t="s" s="26">
        <f>IF(VLOOKUP($B66,'Ações_Sharpe'!$B$2:$R$263,5,FALSE)&gt;0,VLOOKUP($B66,'Ações_Sharpe'!$B$2:$R$263,5,FALSE)," ")</f>
        <v>361</v>
      </c>
      <c r="K66" s="23">
        <f>IF(VLOOKUP($B66,'Ações_Rent'!$B$2:$R$263,6,FALSE)="","",VLOOKUP($B66,'Ações_Rent'!$B$2:$R$263,6,FALSE))</f>
        <v>18.1834999663139</v>
      </c>
      <c r="L66" s="23">
        <f>IF(VLOOKUP($B66,'Ações_Sharpe'!$B$2:$R$263,6,FALSE)&gt;0,VLOOKUP($B66,'Ações_Sharpe'!$B$2:$R$263,6,FALSE)," ")</f>
        <v>0.417547393233947</v>
      </c>
      <c r="M66" s="23">
        <f>IF(VLOOKUP($B66,'Ações_Rent'!$B$2:$R$263,7,FALSE)="","",VLOOKUP($B66,'Ações_Rent'!$B$2:$R$263,7,FALSE))</f>
        <v>10.4743847549591</v>
      </c>
      <c r="N66" s="23">
        <f>IF(VLOOKUP($B66,'Ações_Sharpe'!$B$2:$R$263,7,FALSE)&gt;0,VLOOKUP($B66,'Ações_Sharpe'!$B$2:$R$263,7,FALSE)," ")</f>
        <v>0.17107973362836</v>
      </c>
      <c r="O66" s="23">
        <f>IF(VLOOKUP($B66,'Ações_Rent'!$B$2:$R$263,8,FALSE)="","",VLOOKUP($B66,'Ações_Rent'!$B$2:$R$263,8,FALSE))</f>
        <v>15.9575801637939</v>
      </c>
      <c r="P66" s="23">
        <f>IF(VLOOKUP($B66,'Ações_Sharpe'!$B$2:$R$263,8,FALSE)&gt;0,VLOOKUP($B66,'Ações_Sharpe'!$B$2:$R$263,8,FALSE)," ")</f>
        <v>0.372059898657324</v>
      </c>
      <c r="Q66" s="23">
        <f>IF(VLOOKUP($B66,'Ações_Rent'!$B$2:$R$263,9,FALSE)="","",VLOOKUP($B66,'Ações_Rent'!$B$2:$R$263,9,FALSE))</f>
        <v>8.712488044054449</v>
      </c>
      <c r="R66" s="23">
        <f>IF(VLOOKUP($B66,'Ações_Sharpe'!$B$2:$R$263,9,FALSE)&gt;0,VLOOKUP($B66,'Ações_Sharpe'!$B$2:$R$263,9,FALSE)," ")</f>
        <v>0.141754467841262</v>
      </c>
      <c r="S66" s="23">
        <f>IF(VLOOKUP($B66,'Ações_Rent'!$B$2:$R$263,10,FALSE)="","",VLOOKUP($B66,'Ações_Rent'!$B$2:$R$263,10,FALSE))</f>
        <v>17.0569932376897</v>
      </c>
      <c r="T66" s="23">
        <f>IF(VLOOKUP($B66,'Ações_Sharpe'!$B$2:$R$263,10,FALSE)&gt;0,VLOOKUP($B66,'Ações_Sharpe'!$B$2:$R$263,10,FALSE)," ")</f>
        <v>0.452704282233895</v>
      </c>
      <c r="U66" s="23">
        <f>IF(VLOOKUP($B66,'Ações_Rent'!$B$2:$R$263,11,FALSE)="","",VLOOKUP($B66,'Ações_Rent'!$B$2:$R$263,11,FALSE))</f>
        <v>9.218636250576351</v>
      </c>
      <c r="V66" s="23">
        <f>IF(VLOOKUP($B66,'Ações_Sharpe'!$B$2:$R$263,11,FALSE)&gt;0,VLOOKUP($B66,'Ações_Sharpe'!$B$2:$R$263,11,FALSE)," ")</f>
        <v>0.175212182503594</v>
      </c>
      <c r="W66" s="23">
        <f>IF(VLOOKUP($B66,'Ações_Rent'!$B$2:$R$263,12,FALSE)="","",VLOOKUP($B66,'Ações_Rent'!$B$2:$R$263,12,FALSE))</f>
        <v>1.06949325432715</v>
      </c>
      <c r="X66" t="s" s="26">
        <f>IF(VLOOKUP($B66,'Ações_Sharpe'!$B$2:$R$263,12,FALSE)&gt;0,VLOOKUP($B66,'Ações_Sharpe'!$B$2:$R$263,12,FALSE)," ")</f>
        <v>361</v>
      </c>
      <c r="Y66" s="23">
        <f>IF(VLOOKUP($B66,'Ações_Rent'!$B$2:$R$263,13,FALSE)="","",VLOOKUP($B66,'Ações_Rent'!$B$2:$R$263,13,FALSE))</f>
        <v>3.45392833046392</v>
      </c>
      <c r="Z66" t="s" s="26">
        <f>IF(VLOOKUP($B66,'Ações_Sharpe'!$B$2:$R$263,13,FALSE)&gt;0,VLOOKUP($B66,'Ações_Sharpe'!$B$2:$R$263,13,FALSE)," ")</f>
        <v>361</v>
      </c>
      <c r="AA66" s="23">
        <f>IF(VLOOKUP($B66,'Ações_Rent'!$B$2:$R$263,14,FALSE)="","",VLOOKUP($B66,'Ações_Rent'!$B$2:$R$263,14,FALSE))</f>
        <v>-4.55840131441051</v>
      </c>
      <c r="AB66" t="s" s="26">
        <f>IF(VLOOKUP($B66,'Ações_Sharpe'!$B$2:$R$263,14,FALSE)&gt;0,VLOOKUP($B66,'Ações_Sharpe'!$B$2:$R$263,14,FALSE)," ")</f>
        <v>361</v>
      </c>
      <c r="AC66" s="23">
        <f>IF(VLOOKUP($B66,'Ações_Rent'!$B$2:$R$263,15,FALSE)="","",VLOOKUP($B66,'Ações_Rent'!$B$2:$R$263,15,FALSE))</f>
        <v>-3.32379565701693</v>
      </c>
      <c r="AD66" t="s" s="26">
        <f>IF(VLOOKUP($B66,'Ações_Sharpe'!$B$2:$R$263,15,FALSE)&gt;0,VLOOKUP($B66,'Ações_Sharpe'!$B$2:$R$263,15,FALSE)," ")</f>
        <v>361</v>
      </c>
      <c r="AE66" s="23">
        <f>IF(VLOOKUP($B66,'Ações_Rent'!$B$2:$R$263,16,FALSE)="","",VLOOKUP($B66,'Ações_Rent'!$B$2:$R$263,16,FALSE))</f>
        <v>-7.16768614482893</v>
      </c>
      <c r="AF66" t="s" s="26">
        <f>IF(VLOOKUP($B66,'Ações_Sharpe'!$B$2:$R$263,16,FALSE)&gt;0,VLOOKUP($B66,'Ações_Sharpe'!$B$2:$R$263,16,FALSE)," ")</f>
        <v>361</v>
      </c>
      <c r="AG66" s="23">
        <f>IF(VLOOKUP($B66,'Ações_Rent'!$B$2:$R$263,17,FALSE)="","",VLOOKUP($B66,'Ações_Rent'!$B$2:$R$263,17,FALSE))</f>
        <v>6.31582349811119</v>
      </c>
      <c r="AH66" t="s" s="26">
        <f>IF(VLOOKUP($B66,'Ações_Sharpe'!$B$2:$R$263,17,FALSE)&gt;0,VLOOKUP($B66,'Ações_Sharpe'!$B$2:$R$263,17,FALSE)," ")</f>
        <v>361</v>
      </c>
    </row>
    <row r="67" ht="15" customHeight="1">
      <c r="A67" t="s" s="10">
        <v>1351</v>
      </c>
      <c r="B67" t="s" s="10">
        <v>1352</v>
      </c>
      <c r="C67" s="23">
        <f>IF(VLOOKUP($B67,'Ações_Rent'!$B$2:$R$263,2,FALSE)="","",VLOOKUP($B67,'Ações_Rent'!$B$2:$R$263,2,FALSE))</f>
        <v>26.6153695936413</v>
      </c>
      <c r="D67" s="23">
        <f>IF(VLOOKUP($B67,'Ações_Sharpe'!$B$2:$R$263,2,FALSE)&gt;0,VLOOKUP($B67,'Ações_Sharpe'!$B$2:$R$263,2,FALSE)," ")</f>
        <v>0.928687571145279</v>
      </c>
      <c r="E67" s="23">
        <f>IF(VLOOKUP($B67,'Ações_Rent'!$B$2:$R$263,3,FALSE)="","",VLOOKUP($B67,'Ações_Rent'!$B$2:$R$263,3,FALSE))</f>
        <v>23.4918200382528</v>
      </c>
      <c r="F67" s="23">
        <f>IF(VLOOKUP($B67,'Ações_Sharpe'!$B$2:$R$263,3,FALSE)&gt;0,VLOOKUP($B67,'Ações_Sharpe'!$B$2:$R$263,3,FALSE)," ")</f>
        <v>0.831305381733456</v>
      </c>
      <c r="G67" s="23">
        <f>IF(VLOOKUP($B67,'Ações_Rent'!$B$2:$R$263,4,FALSE)="","",VLOOKUP($B67,'Ações_Rent'!$B$2:$R$263,4,FALSE))</f>
        <v>27.5478332222764</v>
      </c>
      <c r="H67" s="23">
        <f>IF(VLOOKUP($B67,'Ações_Sharpe'!$B$2:$R$263,4,FALSE)&gt;0,VLOOKUP($B67,'Ações_Sharpe'!$B$2:$R$263,4,FALSE)," ")</f>
        <v>0.467482513952688</v>
      </c>
      <c r="I67" s="23">
        <f>IF(VLOOKUP($B67,'Ações_Rent'!$B$2:$R$263,5,FALSE)="","",VLOOKUP($B67,'Ações_Rent'!$B$2:$R$263,5,FALSE))</f>
        <v>2.39028165702662</v>
      </c>
      <c r="J67" t="s" s="26">
        <f>IF(VLOOKUP($B67,'Ações_Sharpe'!$B$2:$R$263,5,FALSE)&gt;0,VLOOKUP($B67,'Ações_Sharpe'!$B$2:$R$263,5,FALSE)," ")</f>
        <v>361</v>
      </c>
      <c r="K67" s="23">
        <f>IF(VLOOKUP($B67,'Ações_Rent'!$B$2:$R$263,6,FALSE)="","",VLOOKUP($B67,'Ações_Rent'!$B$2:$R$263,6,FALSE))</f>
        <v>14.8452411996208</v>
      </c>
      <c r="L67" s="23">
        <f>IF(VLOOKUP($B67,'Ações_Sharpe'!$B$2:$R$263,6,FALSE)&gt;0,VLOOKUP($B67,'Ações_Sharpe'!$B$2:$R$263,6,FALSE)," ")</f>
        <v>0.283349712855308</v>
      </c>
      <c r="M67" s="23">
        <f>IF(VLOOKUP($B67,'Ações_Rent'!$B$2:$R$263,7,FALSE)="","",VLOOKUP($B67,'Ações_Rent'!$B$2:$R$263,7,FALSE))</f>
        <v>10.9081616357614</v>
      </c>
      <c r="N67" s="23">
        <f>IF(VLOOKUP($B67,'Ações_Sharpe'!$B$2:$R$263,7,FALSE)&gt;0,VLOOKUP($B67,'Ações_Sharpe'!$B$2:$R$263,7,FALSE)," ")</f>
        <v>0.172488312770879</v>
      </c>
      <c r="O67" s="23">
        <f>IF(VLOOKUP($B67,'Ações_Rent'!$B$2:$R$263,8,FALSE)="","",VLOOKUP($B67,'Ações_Rent'!$B$2:$R$263,8,FALSE))</f>
        <v>18.7304031659745</v>
      </c>
      <c r="P67" s="23">
        <f>IF(VLOOKUP($B67,'Ações_Sharpe'!$B$2:$R$263,8,FALSE)&gt;0,VLOOKUP($B67,'Ações_Sharpe'!$B$2:$R$263,8,FALSE)," ")</f>
        <v>0.418021150427672</v>
      </c>
      <c r="Q67" s="23">
        <f>IF(VLOOKUP($B67,'Ações_Rent'!$B$2:$R$263,9,FALSE)="","",VLOOKUP($B67,'Ações_Rent'!$B$2:$R$263,9,FALSE))</f>
        <v>12.3437979028468</v>
      </c>
      <c r="R67" s="23">
        <f>IF(VLOOKUP($B67,'Ações_Sharpe'!$B$2:$R$263,9,FALSE)&gt;0,VLOOKUP($B67,'Ações_Sharpe'!$B$2:$R$263,9,FALSE)," ")</f>
        <v>0.237353885888803</v>
      </c>
      <c r="S67" s="23">
        <f>IF(VLOOKUP($B67,'Ações_Rent'!$B$2:$R$263,10,FALSE)="","",VLOOKUP($B67,'Ações_Rent'!$B$2:$R$263,10,FALSE))</f>
        <v>21.9555719568677</v>
      </c>
      <c r="T67" s="23">
        <f>IF(VLOOKUP($B67,'Ações_Sharpe'!$B$2:$R$263,10,FALSE)&gt;0,VLOOKUP($B67,'Ações_Sharpe'!$B$2:$R$263,10,FALSE)," ")</f>
        <v>0.557116130630912</v>
      </c>
      <c r="U67" s="23">
        <f>IF(VLOOKUP($B67,'Ações_Rent'!$B$2:$R$263,11,FALSE)="","",VLOOKUP($B67,'Ações_Rent'!$B$2:$R$263,11,FALSE))</f>
        <v>12.2242362400818</v>
      </c>
      <c r="V67" s="23">
        <f>IF(VLOOKUP($B67,'Ações_Sharpe'!$B$2:$R$263,11,FALSE)&gt;0,VLOOKUP($B67,'Ações_Sharpe'!$B$2:$R$263,11,FALSE)," ")</f>
        <v>0.249334585873935</v>
      </c>
      <c r="W67" s="23">
        <f>IF(VLOOKUP($B67,'Ações_Rent'!$B$2:$R$263,12,FALSE)="","",VLOOKUP($B67,'Ações_Rent'!$B$2:$R$263,12,FALSE))</f>
        <v>1.5453985990634</v>
      </c>
      <c r="X67" t="s" s="26">
        <f>IF(VLOOKUP($B67,'Ações_Sharpe'!$B$2:$R$263,12,FALSE)&gt;0,VLOOKUP($B67,'Ações_Sharpe'!$B$2:$R$263,12,FALSE)," ")</f>
        <v>361</v>
      </c>
      <c r="Y67" s="23">
        <f>IF(VLOOKUP($B67,'Ações_Rent'!$B$2:$R$263,13,FALSE)="","",VLOOKUP($B67,'Ações_Rent'!$B$2:$R$263,13,FALSE))</f>
        <v>2.15237003280904</v>
      </c>
      <c r="Z67" t="s" s="26">
        <f>IF(VLOOKUP($B67,'Ações_Sharpe'!$B$2:$R$263,13,FALSE)&gt;0,VLOOKUP($B67,'Ações_Sharpe'!$B$2:$R$263,13,FALSE)," ")</f>
        <v>361</v>
      </c>
      <c r="AA67" s="23">
        <f>IF(VLOOKUP($B67,'Ações_Rent'!$B$2:$R$263,14,FALSE)="","",VLOOKUP($B67,'Ações_Rent'!$B$2:$R$263,14,FALSE))</f>
        <v>-5.85008576865851</v>
      </c>
      <c r="AB67" t="s" s="26">
        <f>IF(VLOOKUP($B67,'Ações_Sharpe'!$B$2:$R$263,14,FALSE)&gt;0,VLOOKUP($B67,'Ações_Sharpe'!$B$2:$R$263,14,FALSE)," ")</f>
        <v>361</v>
      </c>
      <c r="AC67" s="23">
        <f>IF(VLOOKUP($B67,'Ações_Rent'!$B$2:$R$263,15,FALSE)="","",VLOOKUP($B67,'Ações_Rent'!$B$2:$R$263,15,FALSE))</f>
        <v>-1.76761864088898</v>
      </c>
      <c r="AD67" t="s" s="26">
        <f>IF(VLOOKUP($B67,'Ações_Sharpe'!$B$2:$R$263,15,FALSE)&gt;0,VLOOKUP($B67,'Ações_Sharpe'!$B$2:$R$263,15,FALSE)," ")</f>
        <v>361</v>
      </c>
      <c r="AE67" s="23">
        <f>IF(VLOOKUP($B67,'Ações_Rent'!$B$2:$R$263,16,FALSE)="","",VLOOKUP($B67,'Ações_Rent'!$B$2:$R$263,16,FALSE))</f>
        <v>-5.12794409992199</v>
      </c>
      <c r="AF67" t="s" s="26">
        <f>IF(VLOOKUP($B67,'Ações_Sharpe'!$B$2:$R$263,16,FALSE)&gt;0,VLOOKUP($B67,'Ações_Sharpe'!$B$2:$R$263,16,FALSE)," ")</f>
        <v>361</v>
      </c>
      <c r="AG67" s="23">
        <f>IF(VLOOKUP($B67,'Ações_Rent'!$B$2:$R$263,17,FALSE)="","",VLOOKUP($B67,'Ações_Rent'!$B$2:$R$263,17,FALSE))</f>
        <v>12.5476201723265</v>
      </c>
      <c r="AH67" s="23">
        <f>IF(VLOOKUP($B67,'Ações_Sharpe'!$B$2:$R$263,17,FALSE)&gt;0,VLOOKUP($B67,'Ações_Sharpe'!$B$2:$R$263,17,FALSE)," ")</f>
        <v>0.205380386776851</v>
      </c>
    </row>
    <row r="68" ht="15" customHeight="1">
      <c r="A68" t="s" s="10">
        <v>1353</v>
      </c>
      <c r="B68" t="s" s="10">
        <v>1354</v>
      </c>
      <c r="C68" s="23">
        <f>IF(VLOOKUP($B68,'Ações_Rent'!$B$2:$R$263,2,FALSE)="","",VLOOKUP($B68,'Ações_Rent'!$B$2:$R$263,2,FALSE))</f>
        <v>26.4981844591413</v>
      </c>
      <c r="D68" s="23">
        <f>IF(VLOOKUP($B68,'Ações_Sharpe'!$B$2:$R$263,2,FALSE)&gt;0,VLOOKUP($B68,'Ações_Sharpe'!$B$2:$R$263,2,FALSE)," ")</f>
        <v>0.976109415641375</v>
      </c>
      <c r="E68" s="23">
        <f>IF(VLOOKUP($B68,'Ações_Rent'!$B$2:$R$263,3,FALSE)="","",VLOOKUP($B68,'Ações_Rent'!$B$2:$R$263,3,FALSE))</f>
        <v>23.5236113255576</v>
      </c>
      <c r="F68" s="23">
        <f>IF(VLOOKUP($B68,'Ações_Sharpe'!$B$2:$R$263,3,FALSE)&gt;0,VLOOKUP($B68,'Ações_Sharpe'!$B$2:$R$263,3,FALSE)," ")</f>
        <v>0.879563596010949</v>
      </c>
      <c r="G68" s="23">
        <f>IF(VLOOKUP($B68,'Ações_Rent'!$B$2:$R$263,4,FALSE)="","",VLOOKUP($B68,'Ações_Rent'!$B$2:$R$263,4,FALSE))</f>
        <v>27.147416346117</v>
      </c>
      <c r="H68" s="23">
        <f>IF(VLOOKUP($B68,'Ações_Sharpe'!$B$2:$R$263,4,FALSE)&gt;0,VLOOKUP($B68,'Ações_Sharpe'!$B$2:$R$263,4,FALSE)," ")</f>
        <v>0.466787715821964</v>
      </c>
      <c r="I68" s="23">
        <f>IF(VLOOKUP($B68,'Ações_Rent'!$B$2:$R$263,5,FALSE)="","",VLOOKUP($B68,'Ações_Rent'!$B$2:$R$263,5,FALSE))</f>
        <v>4.75679199329722</v>
      </c>
      <c r="J68" t="s" s="26">
        <f>IF(VLOOKUP($B68,'Ações_Sharpe'!$B$2:$R$263,5,FALSE)&gt;0,VLOOKUP($B68,'Ações_Sharpe'!$B$2:$R$263,5,FALSE)," ")</f>
        <v>361</v>
      </c>
      <c r="K68" s="23">
        <f>IF(VLOOKUP($B68,'Ações_Rent'!$B$2:$R$263,6,FALSE)="","",VLOOKUP($B68,'Ações_Rent'!$B$2:$R$263,6,FALSE))</f>
        <v>13.7852404666315</v>
      </c>
      <c r="L68" s="23">
        <f>IF(VLOOKUP($B68,'Ações_Sharpe'!$B$2:$R$263,6,FALSE)&gt;0,VLOOKUP($B68,'Ações_Sharpe'!$B$2:$R$263,6,FALSE)," ")</f>
        <v>0.288995432798372</v>
      </c>
      <c r="M68" s="23">
        <f>IF(VLOOKUP($B68,'Ações_Rent'!$B$2:$R$263,7,FALSE)="","",VLOOKUP($B68,'Ações_Rent'!$B$2:$R$263,7,FALSE))</f>
        <v>7.181259607396</v>
      </c>
      <c r="N68" s="23">
        <f>IF(VLOOKUP($B68,'Ações_Sharpe'!$B$2:$R$263,7,FALSE)&gt;0,VLOOKUP($B68,'Ações_Sharpe'!$B$2:$R$263,7,FALSE)," ")</f>
        <v>0.06312145497609289</v>
      </c>
      <c r="O68" s="23">
        <f>IF(VLOOKUP($B68,'Ações_Rent'!$B$2:$R$263,8,FALSE)="","",VLOOKUP($B68,'Ações_Rent'!$B$2:$R$263,8,FALSE))</f>
        <v>13.233771397071</v>
      </c>
      <c r="P68" s="23">
        <f>IF(VLOOKUP($B68,'Ações_Sharpe'!$B$2:$R$263,8,FALSE)&gt;0,VLOOKUP($B68,'Ações_Sharpe'!$B$2:$R$263,8,FALSE)," ")</f>
        <v>0.298182530859763</v>
      </c>
      <c r="Q68" s="23">
        <f>IF(VLOOKUP($B68,'Ações_Rent'!$B$2:$R$263,9,FALSE)="","",VLOOKUP($B68,'Ações_Rent'!$B$2:$R$263,9,FALSE))</f>
        <v>8.14605879445485</v>
      </c>
      <c r="R68" s="23">
        <f>IF(VLOOKUP($B68,'Ações_Sharpe'!$B$2:$R$263,9,FALSE)&gt;0,VLOOKUP($B68,'Ações_Sharpe'!$B$2:$R$263,9,FALSE)," ")</f>
        <v>0.128504378321807</v>
      </c>
      <c r="S68" s="23">
        <f>IF(VLOOKUP($B68,'Ações_Rent'!$B$2:$R$263,10,FALSE)="","",VLOOKUP($B68,'Ações_Rent'!$B$2:$R$263,10,FALSE))</f>
        <v>18.6757795688903</v>
      </c>
      <c r="T68" s="23">
        <f>IF(VLOOKUP($B68,'Ações_Sharpe'!$B$2:$R$263,10,FALSE)&gt;0,VLOOKUP($B68,'Ações_Sharpe'!$B$2:$R$263,10,FALSE)," ")</f>
        <v>0.544976061420588</v>
      </c>
      <c r="U68" s="23">
        <f>IF(VLOOKUP($B68,'Ações_Rent'!$B$2:$R$263,11,FALSE)="","",VLOOKUP($B68,'Ações_Rent'!$B$2:$R$263,11,FALSE))</f>
        <v>12.0318429930634</v>
      </c>
      <c r="V68" s="23">
        <f>IF(VLOOKUP($B68,'Ações_Sharpe'!$B$2:$R$263,11,FALSE)&gt;0,VLOOKUP($B68,'Ações_Sharpe'!$B$2:$R$263,11,FALSE)," ")</f>
        <v>0.292319765237459</v>
      </c>
      <c r="W68" s="23">
        <f>IF(VLOOKUP($B68,'Ações_Rent'!$B$2:$R$263,12,FALSE)="","",VLOOKUP($B68,'Ações_Rent'!$B$2:$R$263,12,FALSE))</f>
        <v>2.00039857236578</v>
      </c>
      <c r="X68" t="s" s="26">
        <f>IF(VLOOKUP($B68,'Ações_Sharpe'!$B$2:$R$263,12,FALSE)&gt;0,VLOOKUP($B68,'Ações_Sharpe'!$B$2:$R$263,12,FALSE)," ")</f>
        <v>361</v>
      </c>
      <c r="Y68" s="23">
        <f>IF(VLOOKUP($B68,'Ações_Rent'!$B$2:$R$263,13,FALSE)="","",VLOOKUP($B68,'Ações_Rent'!$B$2:$R$263,13,FALSE))</f>
        <v>4.1941268697701</v>
      </c>
      <c r="Z68" t="s" s="26">
        <f>IF(VLOOKUP($B68,'Ações_Sharpe'!$B$2:$R$263,13,FALSE)&gt;0,VLOOKUP($B68,'Ações_Sharpe'!$B$2:$R$263,13,FALSE)," ")</f>
        <v>361</v>
      </c>
      <c r="AA68" s="23">
        <f>IF(VLOOKUP($B68,'Ações_Rent'!$B$2:$R$263,14,FALSE)="","",VLOOKUP($B68,'Ações_Rent'!$B$2:$R$263,14,FALSE))</f>
        <v>-3.92899123303702</v>
      </c>
      <c r="AB68" t="s" s="26">
        <f>IF(VLOOKUP($B68,'Ações_Sharpe'!$B$2:$R$263,14,FALSE)&gt;0,VLOOKUP($B68,'Ações_Sharpe'!$B$2:$R$263,14,FALSE)," ")</f>
        <v>361</v>
      </c>
      <c r="AC68" s="23">
        <f>IF(VLOOKUP($B68,'Ações_Rent'!$B$2:$R$263,15,FALSE)="","",VLOOKUP($B68,'Ações_Rent'!$B$2:$R$263,15,FALSE))</f>
        <v>-1.41057716574918</v>
      </c>
      <c r="AD68" t="s" s="26">
        <f>IF(VLOOKUP($B68,'Ações_Sharpe'!$B$2:$R$263,15,FALSE)&gt;0,VLOOKUP($B68,'Ações_Sharpe'!$B$2:$R$263,15,FALSE)," ")</f>
        <v>361</v>
      </c>
      <c r="AE68" s="23">
        <f>IF(VLOOKUP($B68,'Ações_Rent'!$B$2:$R$263,16,FALSE)="","",VLOOKUP($B68,'Ações_Rent'!$B$2:$R$263,16,FALSE))</f>
        <v>-6.14111321983802</v>
      </c>
      <c r="AF68" t="s" s="26">
        <f>IF(VLOOKUP($B68,'Ações_Sharpe'!$B$2:$R$263,16,FALSE)&gt;0,VLOOKUP($B68,'Ações_Sharpe'!$B$2:$R$263,16,FALSE)," ")</f>
        <v>361</v>
      </c>
      <c r="AG68" s="23">
        <f>IF(VLOOKUP($B68,'Ações_Rent'!$B$2:$R$263,17,FALSE)="","",VLOOKUP($B68,'Ações_Rent'!$B$2:$R$263,17,FALSE))</f>
        <v>7.57798775179084</v>
      </c>
      <c r="AH68" s="23">
        <f>IF(VLOOKUP($B68,'Ações_Sharpe'!$B$2:$R$263,17,FALSE)&gt;0,VLOOKUP($B68,'Ações_Sharpe'!$B$2:$R$263,17,FALSE)," ")</f>
        <v>0.0169377628436725</v>
      </c>
    </row>
    <row r="69" ht="15" customHeight="1">
      <c r="A69" t="s" s="10">
        <v>1355</v>
      </c>
      <c r="B69" t="s" s="10">
        <v>1356</v>
      </c>
      <c r="C69" s="23">
        <f>IF(VLOOKUP($B69,'Ações_Rent'!$B$2:$R$263,2,FALSE)="","",VLOOKUP($B69,'Ações_Rent'!$B$2:$R$263,2,FALSE))</f>
        <v>26.4926373129517</v>
      </c>
      <c r="D69" s="23">
        <f>IF(VLOOKUP($B69,'Ações_Sharpe'!$B$2:$R$263,2,FALSE)&gt;0,VLOOKUP($B69,'Ações_Sharpe'!$B$2:$R$263,2,FALSE)," ")</f>
        <v>0.971874935460069</v>
      </c>
      <c r="E69" s="23">
        <f>IF(VLOOKUP($B69,'Ações_Rent'!$B$2:$R$263,3,FALSE)="","",VLOOKUP($B69,'Ações_Rent'!$B$2:$R$263,3,FALSE))</f>
        <v>23.3984293084975</v>
      </c>
      <c r="F69" s="23">
        <f>IF(VLOOKUP($B69,'Ações_Sharpe'!$B$2:$R$263,3,FALSE)&gt;0,VLOOKUP($B69,'Ações_Sharpe'!$B$2:$R$263,3,FALSE)," ")</f>
        <v>0.866059599397119</v>
      </c>
      <c r="G69" s="23">
        <f>IF(VLOOKUP($B69,'Ações_Rent'!$B$2:$R$263,4,FALSE)="","",VLOOKUP($B69,'Ações_Rent'!$B$2:$R$263,4,FALSE))</f>
        <v>25.1495515731499</v>
      </c>
      <c r="H69" s="23">
        <f>IF(VLOOKUP($B69,'Ações_Sharpe'!$B$2:$R$263,4,FALSE)&gt;0,VLOOKUP($B69,'Ações_Sharpe'!$B$2:$R$263,4,FALSE)," ")</f>
        <v>0.434473395883916</v>
      </c>
      <c r="I69" s="23">
        <f>IF(VLOOKUP($B69,'Ações_Rent'!$B$2:$R$263,5,FALSE)="","",VLOOKUP($B69,'Ações_Rent'!$B$2:$R$263,5,FALSE))</f>
        <v>3.08721177467093</v>
      </c>
      <c r="J69" t="s" s="26">
        <f>IF(VLOOKUP($B69,'Ações_Sharpe'!$B$2:$R$263,5,FALSE)&gt;0,VLOOKUP($B69,'Ações_Sharpe'!$B$2:$R$263,5,FALSE)," ")</f>
        <v>361</v>
      </c>
      <c r="K69" s="23">
        <f>IF(VLOOKUP($B69,'Ações_Rent'!$B$2:$R$263,6,FALSE)="","",VLOOKUP($B69,'Ações_Rent'!$B$2:$R$263,6,FALSE))</f>
        <v>11.0680961904117</v>
      </c>
      <c r="L69" s="23">
        <f>IF(VLOOKUP($B69,'Ações_Sharpe'!$B$2:$R$263,6,FALSE)&gt;0,VLOOKUP($B69,'Ações_Sharpe'!$B$2:$R$263,6,FALSE)," ")</f>
        <v>0.208201399795681</v>
      </c>
      <c r="M69" s="23">
        <f>IF(VLOOKUP($B69,'Ações_Rent'!$B$2:$R$263,7,FALSE)="","",VLOOKUP($B69,'Ações_Rent'!$B$2:$R$263,7,FALSE))</f>
        <v>4.71307005416999</v>
      </c>
      <c r="N69" t="s" s="26">
        <f>IF(VLOOKUP($B69,'Ações_Sharpe'!$B$2:$R$263,7,FALSE)&gt;0,VLOOKUP($B69,'Ações_Sharpe'!$B$2:$R$263,7,FALSE)," ")</f>
        <v>361</v>
      </c>
      <c r="O69" s="23">
        <f>IF(VLOOKUP($B69,'Ações_Rent'!$B$2:$R$263,8,FALSE)="","",VLOOKUP($B69,'Ações_Rent'!$B$2:$R$263,8,FALSE))</f>
        <v>12.217159303324</v>
      </c>
      <c r="P69" s="23">
        <f>IF(VLOOKUP($B69,'Ações_Sharpe'!$B$2:$R$263,8,FALSE)&gt;0,VLOOKUP($B69,'Ações_Sharpe'!$B$2:$R$263,8,FALSE)," ")</f>
        <v>0.274900310197515</v>
      </c>
      <c r="Q69" s="23">
        <f>IF(VLOOKUP($B69,'Ações_Rent'!$B$2:$R$263,9,FALSE)="","",VLOOKUP($B69,'Ações_Rent'!$B$2:$R$263,9,FALSE))</f>
        <v>6.37726752342824</v>
      </c>
      <c r="R69" s="23">
        <f>IF(VLOOKUP($B69,'Ações_Sharpe'!$B$2:$R$263,9,FALSE)&gt;0,VLOOKUP($B69,'Ações_Sharpe'!$B$2:$R$263,9,FALSE)," ")</f>
        <v>0.06627401743997589</v>
      </c>
      <c r="S69" s="23">
        <f>IF(VLOOKUP($B69,'Ações_Rent'!$B$2:$R$263,10,FALSE)="","",VLOOKUP($B69,'Ações_Rent'!$B$2:$R$263,10,FALSE))</f>
        <v>14.8836204630408</v>
      </c>
      <c r="T69" s="23">
        <f>IF(VLOOKUP($B69,'Ações_Sharpe'!$B$2:$R$263,10,FALSE)&gt;0,VLOOKUP($B69,'Ações_Sharpe'!$B$2:$R$263,10,FALSE)," ")</f>
        <v>0.423485099341204</v>
      </c>
      <c r="U69" s="23">
        <f>IF(VLOOKUP($B69,'Ações_Rent'!$B$2:$R$263,11,FALSE)="","",VLOOKUP($B69,'Ações_Rent'!$B$2:$R$263,11,FALSE))</f>
        <v>7.21089350131412</v>
      </c>
      <c r="V69" s="23">
        <f>IF(VLOOKUP($B69,'Ações_Sharpe'!$B$2:$R$263,11,FALSE)&gt;0,VLOOKUP($B69,'Ações_Sharpe'!$B$2:$R$263,11,FALSE)," ")</f>
        <v>0.11861066248862</v>
      </c>
      <c r="W69" s="23">
        <f>IF(VLOOKUP($B69,'Ações_Rent'!$B$2:$R$263,12,FALSE)="","",VLOOKUP($B69,'Ações_Rent'!$B$2:$R$263,12,FALSE))</f>
        <v>2.15096822607046</v>
      </c>
      <c r="X69" t="s" s="26">
        <f>IF(VLOOKUP($B69,'Ações_Sharpe'!$B$2:$R$263,12,FALSE)&gt;0,VLOOKUP($B69,'Ações_Sharpe'!$B$2:$R$263,12,FALSE)," ")</f>
        <v>361</v>
      </c>
      <c r="Y69" s="23">
        <f>IF(VLOOKUP($B69,'Ações_Rent'!$B$2:$R$263,13,FALSE)="","",VLOOKUP($B69,'Ações_Rent'!$B$2:$R$263,13,FALSE))</f>
        <v>4.62583544993072</v>
      </c>
      <c r="Z69" t="s" s="26">
        <f>IF(VLOOKUP($B69,'Ações_Sharpe'!$B$2:$R$263,13,FALSE)&gt;0,VLOOKUP($B69,'Ações_Sharpe'!$B$2:$R$263,13,FALSE)," ")</f>
        <v>361</v>
      </c>
      <c r="AA69" s="23">
        <f>IF(VLOOKUP($B69,'Ações_Rent'!$B$2:$R$263,14,FALSE)="","",VLOOKUP($B69,'Ações_Rent'!$B$2:$R$263,14,FALSE))</f>
        <v>-1.81183086086391</v>
      </c>
      <c r="AB69" t="s" s="26">
        <f>IF(VLOOKUP($B69,'Ações_Sharpe'!$B$2:$R$263,14,FALSE)&gt;0,VLOOKUP($B69,'Ações_Sharpe'!$B$2:$R$263,14,FALSE)," ")</f>
        <v>361</v>
      </c>
      <c r="AC69" s="23">
        <f>IF(VLOOKUP($B69,'Ações_Rent'!$B$2:$R$263,15,FALSE)="","",VLOOKUP($B69,'Ações_Rent'!$B$2:$R$263,15,FALSE))</f>
        <v>0.801476873674822</v>
      </c>
      <c r="AD69" t="s" s="26">
        <f>IF(VLOOKUP($B69,'Ações_Sharpe'!$B$2:$R$263,15,FALSE)&gt;0,VLOOKUP($B69,'Ações_Sharpe'!$B$2:$R$263,15,FALSE)," ")</f>
        <v>361</v>
      </c>
      <c r="AE69" s="23">
        <f>IF(VLOOKUP($B69,'Ações_Rent'!$B$2:$R$263,16,FALSE)="","",VLOOKUP($B69,'Ações_Rent'!$B$2:$R$263,16,FALSE))</f>
        <v>-1.87509778596049</v>
      </c>
      <c r="AF69" t="s" s="26">
        <f>IF(VLOOKUP($B69,'Ações_Sharpe'!$B$2:$R$263,16,FALSE)&gt;0,VLOOKUP($B69,'Ações_Sharpe'!$B$2:$R$263,16,FALSE)," ")</f>
        <v>361</v>
      </c>
      <c r="AG69" s="23">
        <f>IF(VLOOKUP($B69,'Ações_Rent'!$B$2:$R$263,17,FALSE)="","",VLOOKUP($B69,'Ações_Rent'!$B$2:$R$263,17,FALSE))</f>
        <v>10.8171055802418</v>
      </c>
      <c r="AH69" s="23">
        <f>IF(VLOOKUP($B69,'Ações_Sharpe'!$B$2:$R$263,17,FALSE)&gt;0,VLOOKUP($B69,'Ações_Sharpe'!$B$2:$R$263,17,FALSE)," ")</f>
        <v>0.183077979564569</v>
      </c>
    </row>
    <row r="70" ht="15" customHeight="1">
      <c r="A70" t="s" s="10">
        <v>1357</v>
      </c>
      <c r="B70" t="s" s="10">
        <v>1358</v>
      </c>
      <c r="C70" s="23">
        <f>IF(VLOOKUP($B70,'Ações_Rent'!$B$2:$R$263,2,FALSE)="","",VLOOKUP($B70,'Ações_Rent'!$B$2:$R$263,2,FALSE))</f>
        <v>26.4466654441031</v>
      </c>
      <c r="D70" s="23">
        <f>IF(VLOOKUP($B70,'Ações_Sharpe'!$B$2:$R$263,2,FALSE)&gt;0,VLOOKUP($B70,'Ações_Sharpe'!$B$2:$R$263,2,FALSE)," ")</f>
        <v>0.931061359698573</v>
      </c>
      <c r="E70" s="23">
        <f>IF(VLOOKUP($B70,'Ações_Rent'!$B$2:$R$263,3,FALSE)="","",VLOOKUP($B70,'Ações_Rent'!$B$2:$R$263,3,FALSE))</f>
        <v>24.4568026689482</v>
      </c>
      <c r="F70" s="23">
        <f>IF(VLOOKUP($B70,'Ações_Sharpe'!$B$2:$R$263,3,FALSE)&gt;0,VLOOKUP($B70,'Ações_Sharpe'!$B$2:$R$263,3,FALSE)," ")</f>
        <v>0.901392626901828</v>
      </c>
      <c r="G70" s="23">
        <f>IF(VLOOKUP($B70,'Ações_Rent'!$B$2:$R$263,4,FALSE)="","",VLOOKUP($B70,'Ações_Rent'!$B$2:$R$263,4,FALSE))</f>
        <v>28.103256355813</v>
      </c>
      <c r="H70" s="23">
        <f>IF(VLOOKUP($B70,'Ações_Sharpe'!$B$2:$R$263,4,FALSE)&gt;0,VLOOKUP($B70,'Ações_Sharpe'!$B$2:$R$263,4,FALSE)," ")</f>
        <v>0.520187500660748</v>
      </c>
      <c r="I70" s="23">
        <f>IF(VLOOKUP($B70,'Ações_Rent'!$B$2:$R$263,5,FALSE)="","",VLOOKUP($B70,'Ações_Rent'!$B$2:$R$263,5,FALSE))</f>
        <v>6.57338911519663</v>
      </c>
      <c r="J70" t="s" s="26">
        <f>IF(VLOOKUP($B70,'Ações_Sharpe'!$B$2:$R$263,5,FALSE)&gt;0,VLOOKUP($B70,'Ações_Sharpe'!$B$2:$R$263,5,FALSE)," ")</f>
        <v>361</v>
      </c>
      <c r="K70" s="23">
        <f>IF(VLOOKUP($B70,'Ações_Rent'!$B$2:$R$263,6,FALSE)="","",VLOOKUP($B70,'Ações_Rent'!$B$2:$R$263,6,FALSE))</f>
        <v>16.1638757113669</v>
      </c>
      <c r="L70" s="23">
        <f>IF(VLOOKUP($B70,'Ações_Sharpe'!$B$2:$R$263,6,FALSE)&gt;0,VLOOKUP($B70,'Ações_Sharpe'!$B$2:$R$263,6,FALSE)," ")</f>
        <v>0.379503144056361</v>
      </c>
      <c r="M70" s="23">
        <f>IF(VLOOKUP($B70,'Ações_Rent'!$B$2:$R$263,7,FALSE)="","",VLOOKUP($B70,'Ações_Rent'!$B$2:$R$263,7,FALSE))</f>
        <v>9.49251456439621</v>
      </c>
      <c r="N70" s="23">
        <f>IF(VLOOKUP($B70,'Ações_Sharpe'!$B$2:$R$263,7,FALSE)&gt;0,VLOOKUP($B70,'Ações_Sharpe'!$B$2:$R$263,7,FALSE)," ")</f>
        <v>0.15070754268614</v>
      </c>
      <c r="O70" s="23">
        <f>IF(VLOOKUP($B70,'Ações_Rent'!$B$2:$R$263,8,FALSE)="","",VLOOKUP($B70,'Ações_Rent'!$B$2:$R$263,8,FALSE))</f>
        <v>14.8305962857743</v>
      </c>
      <c r="P70" s="23">
        <f>IF(VLOOKUP($B70,'Ações_Sharpe'!$B$2:$R$263,8,FALSE)&gt;0,VLOOKUP($B70,'Ações_Sharpe'!$B$2:$R$263,8,FALSE)," ")</f>
        <v>0.36459633507584</v>
      </c>
      <c r="Q70" s="23">
        <f>IF(VLOOKUP($B70,'Ações_Rent'!$B$2:$R$263,9,FALSE)="","",VLOOKUP($B70,'Ações_Rent'!$B$2:$R$263,9,FALSE))</f>
        <v>6.42079821042074</v>
      </c>
      <c r="R70" s="23">
        <f>IF(VLOOKUP($B70,'Ações_Sharpe'!$B$2:$R$263,9,FALSE)&gt;0,VLOOKUP($B70,'Ações_Sharpe'!$B$2:$R$263,9,FALSE)," ")</f>
        <v>0.06699454836981</v>
      </c>
      <c r="S70" s="23">
        <f>IF(VLOOKUP($B70,'Ações_Rent'!$B$2:$R$263,10,FALSE)="","",VLOOKUP($B70,'Ações_Rent'!$B$2:$R$263,10,FALSE))</f>
        <v>15.6338472138464</v>
      </c>
      <c r="T70" s="23">
        <f>IF(VLOOKUP($B70,'Ações_Sharpe'!$B$2:$R$263,10,FALSE)&gt;0,VLOOKUP($B70,'Ações_Sharpe'!$B$2:$R$263,10,FALSE)," ")</f>
        <v>0.441831141955937</v>
      </c>
      <c r="U70" s="23">
        <f>IF(VLOOKUP($B70,'Ações_Rent'!$B$2:$R$263,11,FALSE)="","",VLOOKUP($B70,'Ações_Rent'!$B$2:$R$263,11,FALSE))</f>
        <v>7.91174028602797</v>
      </c>
      <c r="V70" s="23">
        <f>IF(VLOOKUP($B70,'Ações_Sharpe'!$B$2:$R$263,11,FALSE)&gt;0,VLOOKUP($B70,'Ações_Sharpe'!$B$2:$R$263,11,FALSE)," ")</f>
        <v>0.140803040666588</v>
      </c>
      <c r="W70" s="23">
        <f>IF(VLOOKUP($B70,'Ações_Rent'!$B$2:$R$263,12,FALSE)="","",VLOOKUP($B70,'Ações_Rent'!$B$2:$R$263,12,FALSE))</f>
        <v>0.571843181156151</v>
      </c>
      <c r="X70" t="s" s="26">
        <f>IF(VLOOKUP($B70,'Ações_Sharpe'!$B$2:$R$263,12,FALSE)&gt;0,VLOOKUP($B70,'Ações_Sharpe'!$B$2:$R$263,12,FALSE)," ")</f>
        <v>361</v>
      </c>
      <c r="Y70" s="23">
        <f>IF(VLOOKUP($B70,'Ações_Rent'!$B$2:$R$263,13,FALSE)="","",VLOOKUP($B70,'Ações_Rent'!$B$2:$R$263,13,FALSE))</f>
        <v>3.74903766888186</v>
      </c>
      <c r="Z70" t="s" s="26">
        <f>IF(VLOOKUP($B70,'Ações_Sharpe'!$B$2:$R$263,13,FALSE)&gt;0,VLOOKUP($B70,'Ações_Sharpe'!$B$2:$R$263,13,FALSE)," ")</f>
        <v>361</v>
      </c>
      <c r="AA70" s="23">
        <f>IF(VLOOKUP($B70,'Ações_Rent'!$B$2:$R$263,14,FALSE)="","",VLOOKUP($B70,'Ações_Rent'!$B$2:$R$263,14,FALSE))</f>
        <v>-3.66438587062606</v>
      </c>
      <c r="AB70" t="s" s="26">
        <f>IF(VLOOKUP($B70,'Ações_Sharpe'!$B$2:$R$263,14,FALSE)&gt;0,VLOOKUP($B70,'Ações_Sharpe'!$B$2:$R$263,14,FALSE)," ")</f>
        <v>361</v>
      </c>
      <c r="AC70" s="23">
        <f>IF(VLOOKUP($B70,'Ações_Rent'!$B$2:$R$263,15,FALSE)="","",VLOOKUP($B70,'Ações_Rent'!$B$2:$R$263,15,FALSE))</f>
        <v>-1.44204036329426</v>
      </c>
      <c r="AD70" t="s" s="26">
        <f>IF(VLOOKUP($B70,'Ações_Sharpe'!$B$2:$R$263,15,FALSE)&gt;0,VLOOKUP($B70,'Ações_Sharpe'!$B$2:$R$263,15,FALSE)," ")</f>
        <v>361</v>
      </c>
      <c r="AE70" s="23">
        <f>IF(VLOOKUP($B70,'Ações_Rent'!$B$2:$R$263,16,FALSE)="","",VLOOKUP($B70,'Ações_Rent'!$B$2:$R$263,16,FALSE))</f>
        <v>-4.83454698260583</v>
      </c>
      <c r="AF70" t="s" s="26">
        <f>IF(VLOOKUP($B70,'Ações_Sharpe'!$B$2:$R$263,16,FALSE)&gt;0,VLOOKUP($B70,'Ações_Sharpe'!$B$2:$R$263,16,FALSE)," ")</f>
        <v>361</v>
      </c>
      <c r="AG70" s="23">
        <f>IF(VLOOKUP($B70,'Ações_Rent'!$B$2:$R$263,17,FALSE)="","",VLOOKUP($B70,'Ações_Rent'!$B$2:$R$263,17,FALSE))</f>
        <v>8.5021195409402</v>
      </c>
      <c r="AH70" s="23">
        <f>IF(VLOOKUP($B70,'Ações_Sharpe'!$B$2:$R$263,17,FALSE)&gt;0,VLOOKUP($B70,'Ações_Sharpe'!$B$2:$R$263,17,FALSE)," ")</f>
        <v>0.0633444769689978</v>
      </c>
    </row>
    <row r="71" ht="15" customHeight="1">
      <c r="A71" t="s" s="10">
        <v>1359</v>
      </c>
      <c r="B71" t="s" s="10">
        <v>1360</v>
      </c>
      <c r="C71" s="23">
        <f>IF(VLOOKUP($B71,'Ações_Rent'!$B$2:$R$263,2,FALSE)="","",VLOOKUP($B71,'Ações_Rent'!$B$2:$R$263,2,FALSE))</f>
        <v>26.4217107066163</v>
      </c>
      <c r="D71" s="23">
        <f>IF(VLOOKUP($B71,'Ações_Sharpe'!$B$2:$R$263,2,FALSE)&gt;0,VLOOKUP($B71,'Ações_Sharpe'!$B$2:$R$263,2,FALSE)," ")</f>
        <v>0.910843397428778</v>
      </c>
      <c r="E71" s="23">
        <f>IF(VLOOKUP($B71,'Ações_Rent'!$B$2:$R$263,3,FALSE)="","",VLOOKUP($B71,'Ações_Rent'!$B$2:$R$263,3,FALSE))</f>
        <v>27.5472134990865</v>
      </c>
      <c r="F71" s="23">
        <f>IF(VLOOKUP($B71,'Ações_Sharpe'!$B$2:$R$263,3,FALSE)&gt;0,VLOOKUP($B71,'Ações_Sharpe'!$B$2:$R$263,3,FALSE)," ")</f>
        <v>1.02447143824233</v>
      </c>
      <c r="G71" s="23">
        <f>IF(VLOOKUP($B71,'Ações_Rent'!$B$2:$R$263,4,FALSE)="","",VLOOKUP($B71,'Ações_Rent'!$B$2:$R$263,4,FALSE))</f>
        <v>32.150087869793</v>
      </c>
      <c r="H71" s="23">
        <f>IF(VLOOKUP($B71,'Ações_Sharpe'!$B$2:$R$263,4,FALSE)&gt;0,VLOOKUP($B71,'Ações_Sharpe'!$B$2:$R$263,4,FALSE)," ")</f>
        <v>0.698035191399825</v>
      </c>
      <c r="I71" s="23">
        <f>IF(VLOOKUP($B71,'Ações_Rent'!$B$2:$R$263,5,FALSE)="","",VLOOKUP($B71,'Ações_Rent'!$B$2:$R$263,5,FALSE))</f>
        <v>12.2234572811581</v>
      </c>
      <c r="J71" s="23">
        <f>IF(VLOOKUP($B71,'Ações_Sharpe'!$B$2:$R$263,5,FALSE)&gt;0,VLOOKUP($B71,'Ações_Sharpe'!$B$2:$R$263,5,FALSE)," ")</f>
        <v>0.197361041782454</v>
      </c>
      <c r="K71" s="23">
        <f>IF(VLOOKUP($B71,'Ações_Rent'!$B$2:$R$263,6,FALSE)="","",VLOOKUP($B71,'Ações_Rent'!$B$2:$R$263,6,FALSE))</f>
        <v>24.8485504059416</v>
      </c>
      <c r="L71" s="23">
        <f>IF(VLOOKUP($B71,'Ações_Sharpe'!$B$2:$R$263,6,FALSE)&gt;0,VLOOKUP($B71,'Ações_Sharpe'!$B$2:$R$263,6,FALSE)," ")</f>
        <v>0.653687260558505</v>
      </c>
      <c r="M71" s="23">
        <f>IF(VLOOKUP($B71,'Ações_Rent'!$B$2:$R$263,7,FALSE)="","",VLOOKUP($B71,'Ações_Rent'!$B$2:$R$263,7,FALSE))</f>
        <v>20.1562152880337</v>
      </c>
      <c r="N71" s="23">
        <f>IF(VLOOKUP($B71,'Ações_Sharpe'!$B$2:$R$263,7,FALSE)&gt;0,VLOOKUP($B71,'Ações_Sharpe'!$B$2:$R$263,7,FALSE)," ")</f>
        <v>0.501798686672252</v>
      </c>
      <c r="O71" s="23">
        <f>IF(VLOOKUP($B71,'Ações_Rent'!$B$2:$R$263,8,FALSE)="","",VLOOKUP($B71,'Ações_Rent'!$B$2:$R$263,8,FALSE))</f>
        <v>26.122246666892</v>
      </c>
      <c r="P71" s="23">
        <f>IF(VLOOKUP($B71,'Ações_Sharpe'!$B$2:$R$263,8,FALSE)&gt;0,VLOOKUP($B71,'Ações_Sharpe'!$B$2:$R$263,8,FALSE)," ")</f>
        <v>0.7038231726119299</v>
      </c>
      <c r="Q71" s="23">
        <f>IF(VLOOKUP($B71,'Ações_Rent'!$B$2:$R$263,9,FALSE)="","",VLOOKUP($B71,'Ações_Rent'!$B$2:$R$263,9,FALSE))</f>
        <v>21.4608209695296</v>
      </c>
      <c r="R71" s="23">
        <f>IF(VLOOKUP($B71,'Ações_Sharpe'!$B$2:$R$263,9,FALSE)&gt;0,VLOOKUP($B71,'Ações_Sharpe'!$B$2:$R$263,9,FALSE)," ")</f>
        <v>0.561774225194807</v>
      </c>
      <c r="S71" s="23">
        <f>IF(VLOOKUP($B71,'Ações_Rent'!$B$2:$R$263,10,FALSE)="","",VLOOKUP($B71,'Ações_Rent'!$B$2:$R$263,10,FALSE))</f>
        <v>28.8779029302241</v>
      </c>
      <c r="T71" s="23">
        <f>IF(VLOOKUP($B71,'Ações_Sharpe'!$B$2:$R$263,10,FALSE)&gt;0,VLOOKUP($B71,'Ações_Sharpe'!$B$2:$R$263,10,FALSE)," ")</f>
        <v>0.843490671393293</v>
      </c>
      <c r="U71" s="23">
        <f>IF(VLOOKUP($B71,'Ações_Rent'!$B$2:$R$263,11,FALSE)="","",VLOOKUP($B71,'Ações_Rent'!$B$2:$R$263,11,FALSE))</f>
        <v>23.9201463959385</v>
      </c>
      <c r="V71" s="23">
        <f>IF(VLOOKUP($B71,'Ações_Sharpe'!$B$2:$R$263,11,FALSE)&gt;0,VLOOKUP($B71,'Ações_Sharpe'!$B$2:$R$263,11,FALSE)," ")</f>
        <v>0.673608727981285</v>
      </c>
      <c r="W71" s="23">
        <f>IF(VLOOKUP($B71,'Ações_Rent'!$B$2:$R$263,12,FALSE)="","",VLOOKUP($B71,'Ações_Rent'!$B$2:$R$263,12,FALSE))</f>
        <v>9.40890674654926</v>
      </c>
      <c r="X71" s="23">
        <f>IF(VLOOKUP($B71,'Ações_Sharpe'!$B$2:$R$263,12,FALSE)&gt;0,VLOOKUP($B71,'Ações_Sharpe'!$B$2:$R$263,12,FALSE)," ")</f>
        <v>0.176288497538076</v>
      </c>
      <c r="Y71" s="23">
        <f>IF(VLOOKUP($B71,'Ações_Rent'!$B$2:$R$263,13,FALSE)="","",VLOOKUP($B71,'Ações_Rent'!$B$2:$R$263,13,FALSE))</f>
        <v>8.169668660728661</v>
      </c>
      <c r="Z71" s="23">
        <f>IF(VLOOKUP($B71,'Ações_Sharpe'!$B$2:$R$263,13,FALSE)&gt;0,VLOOKUP($B71,'Ações_Sharpe'!$B$2:$R$263,13,FALSE)," ")</f>
        <v>0.125995252253657</v>
      </c>
      <c r="AA71" s="23">
        <f>IF(VLOOKUP($B71,'Ações_Rent'!$B$2:$R$263,14,FALSE)="","",VLOOKUP($B71,'Ações_Rent'!$B$2:$R$263,14,FALSE))</f>
        <v>-2.57345246934718</v>
      </c>
      <c r="AB71" t="s" s="26">
        <f>IF(VLOOKUP($B71,'Ações_Sharpe'!$B$2:$R$263,14,FALSE)&gt;0,VLOOKUP($B71,'Ações_Sharpe'!$B$2:$R$263,14,FALSE)," ")</f>
        <v>361</v>
      </c>
      <c r="AC71" s="23">
        <f>IF(VLOOKUP($B71,'Ações_Rent'!$B$2:$R$263,15,FALSE)="","",VLOOKUP($B71,'Ações_Rent'!$B$2:$R$263,15,FALSE))</f>
        <v>-0.307575224787082</v>
      </c>
      <c r="AD71" t="s" s="26">
        <f>IF(VLOOKUP($B71,'Ações_Sharpe'!$B$2:$R$263,15,FALSE)&gt;0,VLOOKUP($B71,'Ações_Sharpe'!$B$2:$R$263,15,FALSE)," ")</f>
        <v>361</v>
      </c>
      <c r="AE71" s="23">
        <f>IF(VLOOKUP($B71,'Ações_Rent'!$B$2:$R$263,16,FALSE)="","",VLOOKUP($B71,'Ações_Rent'!$B$2:$R$263,16,FALSE))</f>
        <v>-4.9998148030685</v>
      </c>
      <c r="AF71" t="s" s="26">
        <f>IF(VLOOKUP($B71,'Ações_Sharpe'!$B$2:$R$263,16,FALSE)&gt;0,VLOOKUP($B71,'Ações_Sharpe'!$B$2:$R$263,16,FALSE)," ")</f>
        <v>361</v>
      </c>
      <c r="AG71" s="23">
        <f>IF(VLOOKUP($B71,'Ações_Rent'!$B$2:$R$263,17,FALSE)="","",VLOOKUP($B71,'Ações_Rent'!$B$2:$R$263,17,FALSE))</f>
        <v>7.91637752958891</v>
      </c>
      <c r="AH71" s="23">
        <f>IF(VLOOKUP($B71,'Ações_Sharpe'!$B$2:$R$263,17,FALSE)&gt;0,VLOOKUP($B71,'Ações_Sharpe'!$B$2:$R$263,17,FALSE)," ")</f>
        <v>0.0309803867917325</v>
      </c>
    </row>
    <row r="72" ht="15" customHeight="1">
      <c r="A72" t="s" s="10">
        <v>1361</v>
      </c>
      <c r="B72" t="s" s="10">
        <v>1362</v>
      </c>
      <c r="C72" s="23">
        <f>IF(VLOOKUP($B72,'Ações_Rent'!$B$2:$R$263,2,FALSE)="","",VLOOKUP($B72,'Ações_Rent'!$B$2:$R$263,2,FALSE))</f>
        <v>26.1881787080777</v>
      </c>
      <c r="D72" s="23">
        <f>IF(VLOOKUP($B72,'Ações_Sharpe'!$B$2:$R$263,2,FALSE)&gt;0,VLOOKUP($B72,'Ações_Sharpe'!$B$2:$R$263,2,FALSE)," ")</f>
        <v>0.976040676929411</v>
      </c>
      <c r="E72" s="23">
        <f>IF(VLOOKUP($B72,'Ações_Rent'!$B$2:$R$263,3,FALSE)="","",VLOOKUP($B72,'Ações_Rent'!$B$2:$R$263,3,FALSE))</f>
        <v>27.5714693251823</v>
      </c>
      <c r="F72" s="23">
        <f>IF(VLOOKUP($B72,'Ações_Sharpe'!$B$2:$R$263,3,FALSE)&gt;0,VLOOKUP($B72,'Ações_Sharpe'!$B$2:$R$263,3,FALSE)," ")</f>
        <v>1.11916745201082</v>
      </c>
      <c r="G72" s="23">
        <f>IF(VLOOKUP($B72,'Ações_Rent'!$B$2:$R$263,4,FALSE)="","",VLOOKUP($B72,'Ações_Rent'!$B$2:$R$263,4,FALSE))</f>
        <v>34.0131300599868</v>
      </c>
      <c r="H72" s="23">
        <f>IF(VLOOKUP($B72,'Ações_Sharpe'!$B$2:$R$263,4,FALSE)&gt;0,VLOOKUP($B72,'Ações_Sharpe'!$B$2:$R$263,4,FALSE)," ")</f>
        <v>0.950194483745053</v>
      </c>
      <c r="I72" s="23">
        <f>IF(VLOOKUP($B72,'Ações_Rent'!$B$2:$R$263,5,FALSE)="","",VLOOKUP($B72,'Ações_Rent'!$B$2:$R$263,5,FALSE))</f>
        <v>13.3368518609548</v>
      </c>
      <c r="J72" s="23">
        <f>IF(VLOOKUP($B72,'Ações_Sharpe'!$B$2:$R$263,5,FALSE)&gt;0,VLOOKUP($B72,'Ações_Sharpe'!$B$2:$R$263,5,FALSE)," ")</f>
        <v>0.265392631101554</v>
      </c>
      <c r="K72" s="23">
        <f>IF(VLOOKUP($B72,'Ações_Rent'!$B$2:$R$263,6,FALSE)="","",VLOOKUP($B72,'Ações_Rent'!$B$2:$R$263,6,FALSE))</f>
        <v>27.4769307534016</v>
      </c>
      <c r="L72" s="23">
        <f>IF(VLOOKUP($B72,'Ações_Sharpe'!$B$2:$R$263,6,FALSE)&gt;0,VLOOKUP($B72,'Ações_Sharpe'!$B$2:$R$263,6,FALSE)," ")</f>
        <v>0.782330153750878</v>
      </c>
      <c r="M72" s="23">
        <f>IF(VLOOKUP($B72,'Ações_Rent'!$B$2:$R$263,7,FALSE)="","",VLOOKUP($B72,'Ações_Rent'!$B$2:$R$263,7,FALSE))</f>
        <v>22.8917482745787</v>
      </c>
      <c r="N72" s="23">
        <f>IF(VLOOKUP($B72,'Ações_Sharpe'!$B$2:$R$263,7,FALSE)&gt;0,VLOOKUP($B72,'Ações_Sharpe'!$B$2:$R$263,7,FALSE)," ")</f>
        <v>0.631491864653194</v>
      </c>
      <c r="O72" s="23">
        <f>IF(VLOOKUP($B72,'Ações_Rent'!$B$2:$R$263,8,FALSE)="","",VLOOKUP($B72,'Ações_Rent'!$B$2:$R$263,8,FALSE))</f>
        <v>27.858601134929</v>
      </c>
      <c r="P72" s="23">
        <f>IF(VLOOKUP($B72,'Ações_Sharpe'!$B$2:$R$263,8,FALSE)&gt;0,VLOOKUP($B72,'Ações_Sharpe'!$B$2:$R$263,8,FALSE)," ")</f>
        <v>0.8223256577872869</v>
      </c>
      <c r="Q72" s="23">
        <f>IF(VLOOKUP($B72,'Ações_Rent'!$B$2:$R$263,9,FALSE)="","",VLOOKUP($B72,'Ações_Rent'!$B$2:$R$263,9,FALSE))</f>
        <v>21.361185543673</v>
      </c>
      <c r="R72" s="23">
        <f>IF(VLOOKUP($B72,'Ações_Sharpe'!$B$2:$R$263,9,FALSE)&gt;0,VLOOKUP($B72,'Ações_Sharpe'!$B$2:$R$263,9,FALSE)," ")</f>
        <v>0.603289491243534</v>
      </c>
      <c r="S72" s="23">
        <f>IF(VLOOKUP($B72,'Ações_Rent'!$B$2:$R$263,10,FALSE)="","",VLOOKUP($B72,'Ações_Rent'!$B$2:$R$263,10,FALSE))</f>
        <v>30.7021425204854</v>
      </c>
      <c r="T72" s="23">
        <f>IF(VLOOKUP($B72,'Ações_Sharpe'!$B$2:$R$263,10,FALSE)&gt;0,VLOOKUP($B72,'Ações_Sharpe'!$B$2:$R$263,10,FALSE)," ")</f>
        <v>0.994848923432249</v>
      </c>
      <c r="U72" s="23">
        <f>IF(VLOOKUP($B72,'Ações_Rent'!$B$2:$R$263,11,FALSE)="","",VLOOKUP($B72,'Ações_Rent'!$B$2:$R$263,11,FALSE))</f>
        <v>24.1687898367442</v>
      </c>
      <c r="V72" s="23">
        <f>IF(VLOOKUP($B72,'Ações_Sharpe'!$B$2:$R$263,11,FALSE)&gt;0,VLOOKUP($B72,'Ações_Sharpe'!$B$2:$R$263,11,FALSE)," ")</f>
        <v>0.738830312771362</v>
      </c>
      <c r="W72" s="23">
        <f>IF(VLOOKUP($B72,'Ações_Rent'!$B$2:$R$263,12,FALSE)="","",VLOOKUP($B72,'Ações_Rent'!$B$2:$R$263,12,FALSE))</f>
        <v>8.96113665231637</v>
      </c>
      <c r="X72" s="23">
        <f>IF(VLOOKUP($B72,'Ações_Sharpe'!$B$2:$R$263,12,FALSE)&gt;0,VLOOKUP($B72,'Ações_Sharpe'!$B$2:$R$263,12,FALSE)," ")</f>
        <v>0.164917012201792</v>
      </c>
      <c r="Y72" s="23">
        <f>IF(VLOOKUP($B72,'Ações_Rent'!$B$2:$R$263,13,FALSE)="","",VLOOKUP($B72,'Ações_Rent'!$B$2:$R$263,13,FALSE))</f>
        <v>7.07517039063481</v>
      </c>
      <c r="Z72" s="23">
        <f>IF(VLOOKUP($B72,'Ações_Sharpe'!$B$2:$R$263,13,FALSE)&gt;0,VLOOKUP($B72,'Ações_Sharpe'!$B$2:$R$263,13,FALSE)," ")</f>
        <v>0.0877492627486179</v>
      </c>
      <c r="AA72" s="23">
        <f>IF(VLOOKUP($B72,'Ações_Rent'!$B$2:$R$263,14,FALSE)="","",VLOOKUP($B72,'Ações_Rent'!$B$2:$R$263,14,FALSE))</f>
        <v>-4.5227492791311</v>
      </c>
      <c r="AB72" t="s" s="26">
        <f>IF(VLOOKUP($B72,'Ações_Sharpe'!$B$2:$R$263,14,FALSE)&gt;0,VLOOKUP($B72,'Ações_Sharpe'!$B$2:$R$263,14,FALSE)," ")</f>
        <v>361</v>
      </c>
      <c r="AC72" s="23">
        <f>IF(VLOOKUP($B72,'Ações_Rent'!$B$2:$R$263,15,FALSE)="","",VLOOKUP($B72,'Ações_Rent'!$B$2:$R$263,15,FALSE))</f>
        <v>-4.284770851508</v>
      </c>
      <c r="AD72" t="s" s="26">
        <f>IF(VLOOKUP($B72,'Ações_Sharpe'!$B$2:$R$263,15,FALSE)&gt;0,VLOOKUP($B72,'Ações_Sharpe'!$B$2:$R$263,15,FALSE)," ")</f>
        <v>361</v>
      </c>
      <c r="AE72" s="23">
        <f>IF(VLOOKUP($B72,'Ações_Rent'!$B$2:$R$263,16,FALSE)="","",VLOOKUP($B72,'Ações_Rent'!$B$2:$R$263,16,FALSE))</f>
        <v>-9.86334189862063</v>
      </c>
      <c r="AF72" t="s" s="26">
        <f>IF(VLOOKUP($B72,'Ações_Sharpe'!$B$2:$R$263,16,FALSE)&gt;0,VLOOKUP($B72,'Ações_Sharpe'!$B$2:$R$263,16,FALSE)," ")</f>
        <v>361</v>
      </c>
      <c r="AG72" s="23">
        <f>IF(VLOOKUP($B72,'Ações_Rent'!$B$2:$R$263,17,FALSE)="","",VLOOKUP($B72,'Ações_Rent'!$B$2:$R$263,17,FALSE))</f>
        <v>0.417140897513701</v>
      </c>
      <c r="AH72" t="s" s="26">
        <f>IF(VLOOKUP($B72,'Ações_Sharpe'!$B$2:$R$263,17,FALSE)&gt;0,VLOOKUP($B72,'Ações_Sharpe'!$B$2:$R$263,17,FALSE)," ")</f>
        <v>361</v>
      </c>
    </row>
    <row r="73" ht="15" customHeight="1">
      <c r="A73" t="s" s="10">
        <v>1363</v>
      </c>
      <c r="B73" t="s" s="10">
        <v>1364</v>
      </c>
      <c r="C73" s="23">
        <f>IF(VLOOKUP($B73,'Ações_Rent'!$B$2:$R$263,2,FALSE)="","",VLOOKUP($B73,'Ações_Rent'!$B$2:$R$263,2,FALSE))</f>
        <v>26.1428840908529</v>
      </c>
      <c r="D73" s="23">
        <f>IF(VLOOKUP($B73,'Ações_Sharpe'!$B$2:$R$263,2,FALSE)&gt;0,VLOOKUP($B73,'Ações_Sharpe'!$B$2:$R$263,2,FALSE)," ")</f>
        <v>0.961447830528758</v>
      </c>
      <c r="E73" s="23">
        <f>IF(VLOOKUP($B73,'Ações_Rent'!$B$2:$R$263,3,FALSE)="","",VLOOKUP($B73,'Ações_Rent'!$B$2:$R$263,3,FALSE))</f>
        <v>23.4303680917763</v>
      </c>
      <c r="F73" s="23">
        <f>IF(VLOOKUP($B73,'Ações_Sharpe'!$B$2:$R$263,3,FALSE)&gt;0,VLOOKUP($B73,'Ações_Sharpe'!$B$2:$R$263,3,FALSE)," ")</f>
        <v>0.8902987787144639</v>
      </c>
      <c r="G73" s="23">
        <f>IF(VLOOKUP($B73,'Ações_Rent'!$B$2:$R$263,4,FALSE)="","",VLOOKUP($B73,'Ações_Rent'!$B$2:$R$263,4,FALSE))</f>
        <v>27.8378660242084</v>
      </c>
      <c r="H73" s="23">
        <f>IF(VLOOKUP($B73,'Ações_Sharpe'!$B$2:$R$263,4,FALSE)&gt;0,VLOOKUP($B73,'Ações_Sharpe'!$B$2:$R$263,4,FALSE)," ")</f>
        <v>0.476571836799102</v>
      </c>
      <c r="I73" s="23">
        <f>IF(VLOOKUP($B73,'Ações_Rent'!$B$2:$R$263,5,FALSE)="","",VLOOKUP($B73,'Ações_Rent'!$B$2:$R$263,5,FALSE))</f>
        <v>3.54416114227201</v>
      </c>
      <c r="J73" t="s" s="26">
        <f>IF(VLOOKUP($B73,'Ações_Sharpe'!$B$2:$R$263,5,FALSE)&gt;0,VLOOKUP($B73,'Ações_Sharpe'!$B$2:$R$263,5,FALSE)," ")</f>
        <v>361</v>
      </c>
      <c r="K73" s="23">
        <f>IF(VLOOKUP($B73,'Ações_Rent'!$B$2:$R$263,6,FALSE)="","",VLOOKUP($B73,'Ações_Rent'!$B$2:$R$263,6,FALSE))</f>
        <v>13.6872327563888</v>
      </c>
      <c r="L73" s="23">
        <f>IF(VLOOKUP($B73,'Ações_Sharpe'!$B$2:$R$263,6,FALSE)&gt;0,VLOOKUP($B73,'Ações_Sharpe'!$B$2:$R$263,6,FALSE)," ")</f>
        <v>0.279627106232349</v>
      </c>
      <c r="M73" s="23">
        <f>IF(VLOOKUP($B73,'Ações_Rent'!$B$2:$R$263,7,FALSE)="","",VLOOKUP($B73,'Ações_Rent'!$B$2:$R$263,7,FALSE))</f>
        <v>7.46028290285088</v>
      </c>
      <c r="N73" s="23">
        <f>IF(VLOOKUP($B73,'Ações_Sharpe'!$B$2:$R$263,7,FALSE)&gt;0,VLOOKUP($B73,'Ações_Sharpe'!$B$2:$R$263,7,FALSE)," ")</f>
        <v>0.07257089987465221</v>
      </c>
      <c r="O73" s="23">
        <f>IF(VLOOKUP($B73,'Ações_Rent'!$B$2:$R$263,8,FALSE)="","",VLOOKUP($B73,'Ações_Rent'!$B$2:$R$263,8,FALSE))</f>
        <v>12.7963245693766</v>
      </c>
      <c r="P73" s="23">
        <f>IF(VLOOKUP($B73,'Ações_Sharpe'!$B$2:$R$263,8,FALSE)&gt;0,VLOOKUP($B73,'Ações_Sharpe'!$B$2:$R$263,8,FALSE)," ")</f>
        <v>0.275864691822926</v>
      </c>
      <c r="Q73" s="23">
        <f>IF(VLOOKUP($B73,'Ações_Rent'!$B$2:$R$263,9,FALSE)="","",VLOOKUP($B73,'Ações_Rent'!$B$2:$R$263,9,FALSE))</f>
        <v>8.057207684967141</v>
      </c>
      <c r="R73" s="23">
        <f>IF(VLOOKUP($B73,'Ações_Sharpe'!$B$2:$R$263,9,FALSE)&gt;0,VLOOKUP($B73,'Ações_Sharpe'!$B$2:$R$263,9,FALSE)," ")</f>
        <v>0.120822621520573</v>
      </c>
      <c r="S73" s="23">
        <f>IF(VLOOKUP($B73,'Ações_Rent'!$B$2:$R$263,10,FALSE)="","",VLOOKUP($B73,'Ações_Rent'!$B$2:$R$263,10,FALSE))</f>
        <v>16.1779793133564</v>
      </c>
      <c r="T73" s="23">
        <f>IF(VLOOKUP($B73,'Ações_Sharpe'!$B$2:$R$263,10,FALSE)&gt;0,VLOOKUP($B73,'Ações_Sharpe'!$B$2:$R$263,10,FALSE)," ")</f>
        <v>0.429958097867519</v>
      </c>
      <c r="U73" s="23">
        <f>IF(VLOOKUP($B73,'Ações_Rent'!$B$2:$R$263,11,FALSE)="","",VLOOKUP($B73,'Ações_Rent'!$B$2:$R$263,11,FALSE))</f>
        <v>8.15470710338742</v>
      </c>
      <c r="V73" s="23">
        <f>IF(VLOOKUP($B73,'Ações_Sharpe'!$B$2:$R$263,11,FALSE)&gt;0,VLOOKUP($B73,'Ações_Sharpe'!$B$2:$R$263,11,FALSE)," ")</f>
        <v>0.141607884358106</v>
      </c>
      <c r="W73" s="23">
        <f>IF(VLOOKUP($B73,'Ações_Rent'!$B$2:$R$263,12,FALSE)="","",VLOOKUP($B73,'Ações_Rent'!$B$2:$R$263,12,FALSE))</f>
        <v>-0.286529082255815</v>
      </c>
      <c r="X73" t="s" s="26">
        <f>IF(VLOOKUP($B73,'Ações_Sharpe'!$B$2:$R$263,12,FALSE)&gt;0,VLOOKUP($B73,'Ações_Sharpe'!$B$2:$R$263,12,FALSE)," ")</f>
        <v>361</v>
      </c>
      <c r="Y73" s="23">
        <f>IF(VLOOKUP($B73,'Ações_Rent'!$B$2:$R$263,13,FALSE)="","",VLOOKUP($B73,'Ações_Rent'!$B$2:$R$263,13,FALSE))</f>
        <v>1.64431592568093</v>
      </c>
      <c r="Z73" t="s" s="26">
        <f>IF(VLOOKUP($B73,'Ações_Sharpe'!$B$2:$R$263,13,FALSE)&gt;0,VLOOKUP($B73,'Ações_Sharpe'!$B$2:$R$263,13,FALSE)," ")</f>
        <v>361</v>
      </c>
      <c r="AA73" s="23">
        <f>IF(VLOOKUP($B73,'Ações_Rent'!$B$2:$R$263,14,FALSE)="","",VLOOKUP($B73,'Ações_Rent'!$B$2:$R$263,14,FALSE))</f>
        <v>-6.28395512508538</v>
      </c>
      <c r="AB73" t="s" s="26">
        <f>IF(VLOOKUP($B73,'Ações_Sharpe'!$B$2:$R$263,14,FALSE)&gt;0,VLOOKUP($B73,'Ações_Sharpe'!$B$2:$R$263,14,FALSE)," ")</f>
        <v>361</v>
      </c>
      <c r="AC73" s="23">
        <f>IF(VLOOKUP($B73,'Ações_Rent'!$B$2:$R$263,15,FALSE)="","",VLOOKUP($B73,'Ações_Rent'!$B$2:$R$263,15,FALSE))</f>
        <v>-3.99416060246879</v>
      </c>
      <c r="AD73" t="s" s="26">
        <f>IF(VLOOKUP($B73,'Ações_Sharpe'!$B$2:$R$263,15,FALSE)&gt;0,VLOOKUP($B73,'Ações_Sharpe'!$B$2:$R$263,15,FALSE)," ")</f>
        <v>361</v>
      </c>
      <c r="AE73" s="23">
        <f>IF(VLOOKUP($B73,'Ações_Rent'!$B$2:$R$263,16,FALSE)="","",VLOOKUP($B73,'Ações_Rent'!$B$2:$R$263,16,FALSE))</f>
        <v>-8.355385191693109</v>
      </c>
      <c r="AF73" t="s" s="26">
        <f>IF(VLOOKUP($B73,'Ações_Sharpe'!$B$2:$R$263,16,FALSE)&gt;0,VLOOKUP($B73,'Ações_Sharpe'!$B$2:$R$263,16,FALSE)," ")</f>
        <v>361</v>
      </c>
      <c r="AG73" s="23">
        <f>IF(VLOOKUP($B73,'Ações_Rent'!$B$2:$R$263,17,FALSE)="","",VLOOKUP($B73,'Ações_Rent'!$B$2:$R$263,17,FALSE))</f>
        <v>5.08893583116992</v>
      </c>
      <c r="AH73" t="s" s="26">
        <f>IF(VLOOKUP($B73,'Ações_Sharpe'!$B$2:$R$263,17,FALSE)&gt;0,VLOOKUP($B73,'Ações_Sharpe'!$B$2:$R$263,17,FALSE)," ")</f>
        <v>361</v>
      </c>
    </row>
    <row r="74" ht="15" customHeight="1">
      <c r="A74" t="s" s="10">
        <v>1365</v>
      </c>
      <c r="B74" t="s" s="10">
        <v>1366</v>
      </c>
      <c r="C74" s="23">
        <f>IF(VLOOKUP($B74,'Ações_Rent'!$B$2:$R$263,2,FALSE)="","",VLOOKUP($B74,'Ações_Rent'!$B$2:$R$263,2,FALSE))</f>
        <v>26.107036038379</v>
      </c>
      <c r="D74" s="23">
        <f>IF(VLOOKUP($B74,'Ações_Sharpe'!$B$2:$R$263,2,FALSE)&gt;0,VLOOKUP($B74,'Ações_Sharpe'!$B$2:$R$263,2,FALSE)," ")</f>
        <v>0.964183447306397</v>
      </c>
      <c r="E74" s="23">
        <f>IF(VLOOKUP($B74,'Ações_Rent'!$B$2:$R$263,3,FALSE)="","",VLOOKUP($B74,'Ações_Rent'!$B$2:$R$263,3,FALSE))</f>
        <v>23.9376702325508</v>
      </c>
      <c r="F74" s="23">
        <f>IF(VLOOKUP($B74,'Ações_Sharpe'!$B$2:$R$263,3,FALSE)&gt;0,VLOOKUP($B74,'Ações_Sharpe'!$B$2:$R$263,3,FALSE)," ")</f>
        <v>0.959835975767666</v>
      </c>
      <c r="G74" s="23">
        <f>IF(VLOOKUP($B74,'Ações_Rent'!$B$2:$R$263,4,FALSE)="","",VLOOKUP($B74,'Ações_Rent'!$B$2:$R$263,4,FALSE))</f>
        <v>32.086787808623</v>
      </c>
      <c r="H74" s="23">
        <f>IF(VLOOKUP($B74,'Ações_Sharpe'!$B$2:$R$263,4,FALSE)&gt;0,VLOOKUP($B74,'Ações_Sharpe'!$B$2:$R$263,4,FALSE)," ")</f>
        <v>0.553025033968186</v>
      </c>
      <c r="I74" s="23">
        <f>IF(VLOOKUP($B74,'Ações_Rent'!$B$2:$R$263,5,FALSE)="","",VLOOKUP($B74,'Ações_Rent'!$B$2:$R$263,5,FALSE))</f>
        <v>4.71395328604973</v>
      </c>
      <c r="J74" t="s" s="26">
        <f>IF(VLOOKUP($B74,'Ações_Sharpe'!$B$2:$R$263,5,FALSE)&gt;0,VLOOKUP($B74,'Ações_Sharpe'!$B$2:$R$263,5,FALSE)," ")</f>
        <v>361</v>
      </c>
      <c r="K74" s="23">
        <f>IF(VLOOKUP($B74,'Ações_Rent'!$B$2:$R$263,6,FALSE)="","",VLOOKUP($B74,'Ações_Rent'!$B$2:$R$263,6,FALSE))</f>
        <v>13.693069747638</v>
      </c>
      <c r="L74" s="23">
        <f>IF(VLOOKUP($B74,'Ações_Sharpe'!$B$2:$R$263,6,FALSE)&gt;0,VLOOKUP($B74,'Ações_Sharpe'!$B$2:$R$263,6,FALSE)," ")</f>
        <v>0.240301338499266</v>
      </c>
      <c r="M74" s="23">
        <f>IF(VLOOKUP($B74,'Ações_Rent'!$B$2:$R$263,7,FALSE)="","",VLOOKUP($B74,'Ações_Rent'!$B$2:$R$263,7,FALSE))</f>
        <v>8.67679803588579</v>
      </c>
      <c r="N74" s="23">
        <f>IF(VLOOKUP($B74,'Ações_Sharpe'!$B$2:$R$263,7,FALSE)&gt;0,VLOOKUP($B74,'Ações_Sharpe'!$B$2:$R$263,7,FALSE)," ")</f>
        <v>0.0999097684557794</v>
      </c>
      <c r="O74" s="23">
        <f>IF(VLOOKUP($B74,'Ações_Rent'!$B$2:$R$263,8,FALSE)="","",VLOOKUP($B74,'Ações_Rent'!$B$2:$R$263,8,FALSE))</f>
        <v>15.6778420768229</v>
      </c>
      <c r="P74" s="23">
        <f>IF(VLOOKUP($B74,'Ações_Sharpe'!$B$2:$R$263,8,FALSE)&gt;0,VLOOKUP($B74,'Ações_Sharpe'!$B$2:$R$263,8,FALSE)," ")</f>
        <v>0.32322842291674</v>
      </c>
      <c r="Q74" s="23">
        <f>IF(VLOOKUP($B74,'Ações_Rent'!$B$2:$R$263,9,FALSE)="","",VLOOKUP($B74,'Ações_Rent'!$B$2:$R$263,9,FALSE))</f>
        <v>15.1178066075911</v>
      </c>
      <c r="R74" s="23">
        <f>IF(VLOOKUP($B74,'Ações_Sharpe'!$B$2:$R$263,9,FALSE)&gt;0,VLOOKUP($B74,'Ações_Sharpe'!$B$2:$R$263,9,FALSE)," ")</f>
        <v>0.317311739465765</v>
      </c>
      <c r="S74" s="23">
        <f>IF(VLOOKUP($B74,'Ações_Rent'!$B$2:$R$263,10,FALSE)="","",VLOOKUP($B74,'Ações_Rent'!$B$2:$R$263,10,FALSE))</f>
        <v>25.3056090673537</v>
      </c>
      <c r="T74" s="23">
        <f>IF(VLOOKUP($B74,'Ações_Sharpe'!$B$2:$R$263,10,FALSE)&gt;0,VLOOKUP($B74,'Ações_Sharpe'!$B$2:$R$263,10,FALSE)," ")</f>
        <v>0.651079624464279</v>
      </c>
      <c r="U74" s="23">
        <f>IF(VLOOKUP($B74,'Ações_Rent'!$B$2:$R$263,11,FALSE)="","",VLOOKUP($B74,'Ações_Rent'!$B$2:$R$263,11,FALSE))</f>
        <v>21.1791625691854</v>
      </c>
      <c r="V74" s="23">
        <f>IF(VLOOKUP($B74,'Ações_Sharpe'!$B$2:$R$263,11,FALSE)&gt;0,VLOOKUP($B74,'Ações_Sharpe'!$B$2:$R$263,11,FALSE)," ")</f>
        <v>0.52673794118214</v>
      </c>
      <c r="W74" s="23">
        <f>IF(VLOOKUP($B74,'Ações_Rent'!$B$2:$R$263,12,FALSE)="","",VLOOKUP($B74,'Ações_Rent'!$B$2:$R$263,12,FALSE))</f>
        <v>9.345423751278959</v>
      </c>
      <c r="X74" s="23">
        <f>IF(VLOOKUP($B74,'Ações_Sharpe'!$B$2:$R$263,12,FALSE)&gt;0,VLOOKUP($B74,'Ações_Sharpe'!$B$2:$R$263,12,FALSE)," ")</f>
        <v>0.150944769591643</v>
      </c>
      <c r="Y74" s="23">
        <f>IF(VLOOKUP($B74,'Ações_Rent'!$B$2:$R$263,13,FALSE)="","",VLOOKUP($B74,'Ações_Rent'!$B$2:$R$263,13,FALSE))</f>
        <v>9.96855034014694</v>
      </c>
      <c r="Z74" s="23">
        <f>IF(VLOOKUP($B74,'Ações_Sharpe'!$B$2:$R$263,13,FALSE)&gt;0,VLOOKUP($B74,'Ações_Sharpe'!$B$2:$R$263,13,FALSE)," ")</f>
        <v>0.160790152806394</v>
      </c>
      <c r="AA74" s="23">
        <f>IF(VLOOKUP($B74,'Ações_Rent'!$B$2:$R$263,14,FALSE)="","",VLOOKUP($B74,'Ações_Rent'!$B$2:$R$263,14,FALSE))</f>
        <v>-2.28689124895637</v>
      </c>
      <c r="AB74" t="s" s="26">
        <f>IF(VLOOKUP($B74,'Ações_Sharpe'!$B$2:$R$263,14,FALSE)&gt;0,VLOOKUP($B74,'Ações_Sharpe'!$B$2:$R$263,14,FALSE)," ")</f>
        <v>361</v>
      </c>
      <c r="AC74" s="23">
        <f>IF(VLOOKUP($B74,'Ações_Rent'!$B$2:$R$263,15,FALSE)="","",VLOOKUP($B74,'Ações_Rent'!$B$2:$R$263,15,FALSE))</f>
        <v>-1.87789525695174</v>
      </c>
      <c r="AD74" t="s" s="26">
        <f>IF(VLOOKUP($B74,'Ações_Sharpe'!$B$2:$R$263,15,FALSE)&gt;0,VLOOKUP($B74,'Ações_Sharpe'!$B$2:$R$263,15,FALSE)," ")</f>
        <v>361</v>
      </c>
      <c r="AE74" s="23">
        <f>IF(VLOOKUP($B74,'Ações_Rent'!$B$2:$R$263,16,FALSE)="","",VLOOKUP($B74,'Ações_Rent'!$B$2:$R$263,16,FALSE))</f>
        <v>-10.0704195040821</v>
      </c>
      <c r="AF74" t="s" s="26">
        <f>IF(VLOOKUP($B74,'Ações_Sharpe'!$B$2:$R$263,16,FALSE)&gt;0,VLOOKUP($B74,'Ações_Sharpe'!$B$2:$R$263,16,FALSE)," ")</f>
        <v>361</v>
      </c>
      <c r="AG74" s="23">
        <f>IF(VLOOKUP($B74,'Ações_Rent'!$B$2:$R$263,17,FALSE)="","",VLOOKUP($B74,'Ações_Rent'!$B$2:$R$263,17,FALSE))</f>
        <v>6.36799561904837</v>
      </c>
      <c r="AH74" t="s" s="26">
        <f>IF(VLOOKUP($B74,'Ações_Sharpe'!$B$2:$R$263,17,FALSE)&gt;0,VLOOKUP($B74,'Ações_Sharpe'!$B$2:$R$263,17,FALSE)," ")</f>
        <v>361</v>
      </c>
    </row>
    <row r="75" ht="15" customHeight="1">
      <c r="A75" t="s" s="10">
        <v>1367</v>
      </c>
      <c r="B75" t="s" s="10">
        <v>1368</v>
      </c>
      <c r="C75" s="23">
        <f>IF(VLOOKUP($B75,'Ações_Rent'!$B$2:$R$263,2,FALSE)="","",VLOOKUP($B75,'Ações_Rent'!$B$2:$R$263,2,FALSE))</f>
        <v>26.056372875152</v>
      </c>
      <c r="D75" s="23">
        <f>IF(VLOOKUP($B75,'Ações_Sharpe'!$B$2:$R$263,2,FALSE)&gt;0,VLOOKUP($B75,'Ações_Sharpe'!$B$2:$R$263,2,FALSE)," ")</f>
        <v>0.974652028764711</v>
      </c>
      <c r="E75" s="23">
        <f>IF(VLOOKUP($B75,'Ações_Rent'!$B$2:$R$263,3,FALSE)="","",VLOOKUP($B75,'Ações_Rent'!$B$2:$R$263,3,FALSE))</f>
        <v>20.4996143113039</v>
      </c>
      <c r="F75" s="23">
        <f>IF(VLOOKUP($B75,'Ações_Sharpe'!$B$2:$R$263,3,FALSE)&gt;0,VLOOKUP($B75,'Ações_Sharpe'!$B$2:$R$263,3,FALSE)," ")</f>
        <v>0.744413313152696</v>
      </c>
      <c r="G75" s="23">
        <f>IF(VLOOKUP($B75,'Ações_Rent'!$B$2:$R$263,4,FALSE)="","",VLOOKUP($B75,'Ações_Rent'!$B$2:$R$263,4,FALSE))</f>
        <v>25.3167946641016</v>
      </c>
      <c r="H75" s="23">
        <f>IF(VLOOKUP($B75,'Ações_Sharpe'!$B$2:$R$263,4,FALSE)&gt;0,VLOOKUP($B75,'Ações_Sharpe'!$B$2:$R$263,4,FALSE)," ")</f>
        <v>0.488674046923431</v>
      </c>
      <c r="I75" s="23">
        <f>IF(VLOOKUP($B75,'Ações_Rent'!$B$2:$R$263,5,FALSE)="","",VLOOKUP($B75,'Ações_Rent'!$B$2:$R$263,5,FALSE))</f>
        <v>5.711026013277</v>
      </c>
      <c r="J75" t="s" s="26">
        <f>IF(VLOOKUP($B75,'Ações_Sharpe'!$B$2:$R$263,5,FALSE)&gt;0,VLOOKUP($B75,'Ações_Sharpe'!$B$2:$R$263,5,FALSE)," ")</f>
        <v>361</v>
      </c>
      <c r="K75" s="23">
        <f>IF(VLOOKUP($B75,'Ações_Rent'!$B$2:$R$263,6,FALSE)="","",VLOOKUP($B75,'Ações_Rent'!$B$2:$R$263,6,FALSE))</f>
        <v>13.9509895412048</v>
      </c>
      <c r="L75" s="23">
        <f>IF(VLOOKUP($B75,'Ações_Sharpe'!$B$2:$R$263,6,FALSE)&gt;0,VLOOKUP($B75,'Ações_Sharpe'!$B$2:$R$263,6,FALSE)," ")</f>
        <v>0.329888014426737</v>
      </c>
      <c r="M75" s="23">
        <f>IF(VLOOKUP($B75,'Ações_Rent'!$B$2:$R$263,7,FALSE)="","",VLOOKUP($B75,'Ações_Rent'!$B$2:$R$263,7,FALSE))</f>
        <v>7.80575280419469</v>
      </c>
      <c r="N75" s="23">
        <f>IF(VLOOKUP($B75,'Ações_Sharpe'!$B$2:$R$263,7,FALSE)&gt;0,VLOOKUP($B75,'Ações_Sharpe'!$B$2:$R$263,7,FALSE)," ")</f>
        <v>0.09642595863004071</v>
      </c>
      <c r="O75" s="23">
        <f>IF(VLOOKUP($B75,'Ações_Rent'!$B$2:$R$263,8,FALSE)="","",VLOOKUP($B75,'Ações_Rent'!$B$2:$R$263,8,FALSE))</f>
        <v>13.1988407481543</v>
      </c>
      <c r="P75" s="23">
        <f>IF(VLOOKUP($B75,'Ações_Sharpe'!$B$2:$R$263,8,FALSE)&gt;0,VLOOKUP($B75,'Ações_Sharpe'!$B$2:$R$263,8,FALSE)," ")</f>
        <v>0.321609970599934</v>
      </c>
      <c r="Q75" s="23">
        <f>IF(VLOOKUP($B75,'Ações_Rent'!$B$2:$R$263,9,FALSE)="","",VLOOKUP($B75,'Ações_Rent'!$B$2:$R$263,9,FALSE))</f>
        <v>9.54030426563066</v>
      </c>
      <c r="R75" s="23">
        <f>IF(VLOOKUP($B75,'Ações_Sharpe'!$B$2:$R$263,9,FALSE)&gt;0,VLOOKUP($B75,'Ações_Sharpe'!$B$2:$R$263,9,FALSE)," ")</f>
        <v>0.194284580856754</v>
      </c>
      <c r="S75" s="23">
        <f>IF(VLOOKUP($B75,'Ações_Rent'!$B$2:$R$263,10,FALSE)="","",VLOOKUP($B75,'Ações_Rent'!$B$2:$R$263,10,FALSE))</f>
        <v>19.284756686662</v>
      </c>
      <c r="T75" s="23">
        <f>IF(VLOOKUP($B75,'Ações_Sharpe'!$B$2:$R$263,10,FALSE)&gt;0,VLOOKUP($B75,'Ações_Sharpe'!$B$2:$R$263,10,FALSE)," ")</f>
        <v>0.617169334340979</v>
      </c>
      <c r="U75" s="23">
        <f>IF(VLOOKUP($B75,'Ações_Rent'!$B$2:$R$263,11,FALSE)="","",VLOOKUP($B75,'Ações_Rent'!$B$2:$R$263,11,FALSE))</f>
        <v>11.6398158584369</v>
      </c>
      <c r="V75" s="23">
        <f>IF(VLOOKUP($B75,'Ações_Sharpe'!$B$2:$R$263,11,FALSE)&gt;0,VLOOKUP($B75,'Ações_Sharpe'!$B$2:$R$263,11,FALSE)," ")</f>
        <v>0.298554676632396</v>
      </c>
      <c r="W75" s="23">
        <f>IF(VLOOKUP($B75,'Ações_Rent'!$B$2:$R$263,12,FALSE)="","",VLOOKUP($B75,'Ações_Rent'!$B$2:$R$263,12,FALSE))</f>
        <v>5.83504243556421</v>
      </c>
      <c r="X75" s="23">
        <f>IF(VLOOKUP($B75,'Ações_Sharpe'!$B$2:$R$263,12,FALSE)&gt;0,VLOOKUP($B75,'Ações_Sharpe'!$B$2:$R$263,12,FALSE)," ")</f>
        <v>0.0582501624851443</v>
      </c>
      <c r="Y75" s="23">
        <f>IF(VLOOKUP($B75,'Ações_Rent'!$B$2:$R$263,13,FALSE)="","",VLOOKUP($B75,'Ações_Rent'!$B$2:$R$263,13,FALSE))</f>
        <v>5.65812063783186</v>
      </c>
      <c r="Z75" s="23">
        <f>IF(VLOOKUP($B75,'Ações_Sharpe'!$B$2:$R$263,13,FALSE)&gt;0,VLOOKUP($B75,'Ações_Sharpe'!$B$2:$R$263,13,FALSE)," ")</f>
        <v>0.0394994873831496</v>
      </c>
      <c r="AA75" s="23">
        <f>IF(VLOOKUP($B75,'Ações_Rent'!$B$2:$R$263,14,FALSE)="","",VLOOKUP($B75,'Ações_Rent'!$B$2:$R$263,14,FALSE))</f>
        <v>-2.04471169213054</v>
      </c>
      <c r="AB75" t="s" s="26">
        <f>IF(VLOOKUP($B75,'Ações_Sharpe'!$B$2:$R$263,14,FALSE)&gt;0,VLOOKUP($B75,'Ações_Sharpe'!$B$2:$R$263,14,FALSE)," ")</f>
        <v>361</v>
      </c>
      <c r="AC75" s="23">
        <f>IF(VLOOKUP($B75,'Ações_Rent'!$B$2:$R$263,15,FALSE)="","",VLOOKUP($B75,'Ações_Rent'!$B$2:$R$263,15,FALSE))</f>
        <v>2.73430517331137</v>
      </c>
      <c r="AD75" t="s" s="26">
        <f>IF(VLOOKUP($B75,'Ações_Sharpe'!$B$2:$R$263,15,FALSE)&gt;0,VLOOKUP($B75,'Ações_Sharpe'!$B$2:$R$263,15,FALSE)," ")</f>
        <v>361</v>
      </c>
      <c r="AE75" s="23">
        <f>IF(VLOOKUP($B75,'Ações_Rent'!$B$2:$R$263,16,FALSE)="","",VLOOKUP($B75,'Ações_Rent'!$B$2:$R$263,16,FALSE))</f>
        <v>-1.46185307863438</v>
      </c>
      <c r="AF75" t="s" s="26">
        <f>IF(VLOOKUP($B75,'Ações_Sharpe'!$B$2:$R$263,16,FALSE)&gt;0,VLOOKUP($B75,'Ações_Sharpe'!$B$2:$R$263,16,FALSE)," ")</f>
        <v>361</v>
      </c>
      <c r="AG75" s="23">
        <f>IF(VLOOKUP($B75,'Ações_Rent'!$B$2:$R$263,17,FALSE)="","",VLOOKUP($B75,'Ações_Rent'!$B$2:$R$263,17,FALSE))</f>
        <v>11.976811147821</v>
      </c>
      <c r="AH75" s="23">
        <f>IF(VLOOKUP($B75,'Ações_Sharpe'!$B$2:$R$263,17,FALSE)&gt;0,VLOOKUP($B75,'Ações_Sharpe'!$B$2:$R$263,17,FALSE)," ")</f>
        <v>0.231025689037073</v>
      </c>
    </row>
    <row r="76" ht="15" customHeight="1">
      <c r="A76" t="s" s="10">
        <v>1369</v>
      </c>
      <c r="B76" t="s" s="10">
        <v>1370</v>
      </c>
      <c r="C76" s="23">
        <f>IF(VLOOKUP($B76,'Ações_Rent'!$B$2:$R$263,2,FALSE)="","",VLOOKUP($B76,'Ações_Rent'!$B$2:$R$263,2,FALSE))</f>
        <v>26.0497365600092</v>
      </c>
      <c r="D76" s="23">
        <f>IF(VLOOKUP($B76,'Ações_Sharpe'!$B$2:$R$263,2,FALSE)&gt;0,VLOOKUP($B76,'Ações_Sharpe'!$B$2:$R$263,2,FALSE)," ")</f>
        <v>0.961582978415126</v>
      </c>
      <c r="E76" s="23">
        <f>IF(VLOOKUP($B76,'Ações_Rent'!$B$2:$R$263,3,FALSE)="","",VLOOKUP($B76,'Ações_Rent'!$B$2:$R$263,3,FALSE))</f>
        <v>24.0667597866068</v>
      </c>
      <c r="F76" s="23">
        <f>IF(VLOOKUP($B76,'Ações_Sharpe'!$B$2:$R$263,3,FALSE)&gt;0,VLOOKUP($B76,'Ações_Sharpe'!$B$2:$R$263,3,FALSE)," ")</f>
        <v>0.915353163968976</v>
      </c>
      <c r="G76" s="23">
        <f>IF(VLOOKUP($B76,'Ações_Rent'!$B$2:$R$263,4,FALSE)="","",VLOOKUP($B76,'Ações_Rent'!$B$2:$R$263,4,FALSE))</f>
        <v>26.745033729324</v>
      </c>
      <c r="H76" s="23">
        <f>IF(VLOOKUP($B76,'Ações_Sharpe'!$B$2:$R$263,4,FALSE)&gt;0,VLOOKUP($B76,'Ações_Sharpe'!$B$2:$R$263,4,FALSE)," ")</f>
        <v>0.543227861095633</v>
      </c>
      <c r="I76" s="23">
        <f>IF(VLOOKUP($B76,'Ações_Rent'!$B$2:$R$263,5,FALSE)="","",VLOOKUP($B76,'Ações_Rent'!$B$2:$R$263,5,FALSE))</f>
        <v>4.58578202385891</v>
      </c>
      <c r="J76" t="s" s="26">
        <f>IF(VLOOKUP($B76,'Ações_Sharpe'!$B$2:$R$263,5,FALSE)&gt;0,VLOOKUP($B76,'Ações_Sharpe'!$B$2:$R$263,5,FALSE)," ")</f>
        <v>361</v>
      </c>
      <c r="K76" s="23">
        <f>IF(VLOOKUP($B76,'Ações_Rent'!$B$2:$R$263,6,FALSE)="","",VLOOKUP($B76,'Ações_Rent'!$B$2:$R$263,6,FALSE))</f>
        <v>15.4066350127984</v>
      </c>
      <c r="L76" s="23">
        <f>IF(VLOOKUP($B76,'Ações_Sharpe'!$B$2:$R$263,6,FALSE)&gt;0,VLOOKUP($B76,'Ações_Sharpe'!$B$2:$R$263,6,FALSE)," ")</f>
        <v>0.348760231664831</v>
      </c>
      <c r="M76" s="23">
        <f>IF(VLOOKUP($B76,'Ações_Rent'!$B$2:$R$263,7,FALSE)="","",VLOOKUP($B76,'Ações_Rent'!$B$2:$R$263,7,FALSE))</f>
        <v>9.871556875944959</v>
      </c>
      <c r="N76" s="23">
        <f>IF(VLOOKUP($B76,'Ações_Sharpe'!$B$2:$R$263,7,FALSE)&gt;0,VLOOKUP($B76,'Ações_Sharpe'!$B$2:$R$263,7,FALSE)," ")</f>
        <v>0.162271407593637</v>
      </c>
      <c r="O76" s="23">
        <f>IF(VLOOKUP($B76,'Ações_Rent'!$B$2:$R$263,8,FALSE)="","",VLOOKUP($B76,'Ações_Rent'!$B$2:$R$263,8,FALSE))</f>
        <v>17.6364969684583</v>
      </c>
      <c r="P76" s="23">
        <f>IF(VLOOKUP($B76,'Ações_Sharpe'!$B$2:$R$263,8,FALSE)&gt;0,VLOOKUP($B76,'Ações_Sharpe'!$B$2:$R$263,8,FALSE)," ")</f>
        <v>0.45168375780553</v>
      </c>
      <c r="Q76" s="23">
        <f>IF(VLOOKUP($B76,'Ações_Rent'!$B$2:$R$263,9,FALSE)="","",VLOOKUP($B76,'Ações_Rent'!$B$2:$R$263,9,FALSE))</f>
        <v>11.6235364485654</v>
      </c>
      <c r="R76" s="23">
        <f>IF(VLOOKUP($B76,'Ações_Sharpe'!$B$2:$R$263,9,FALSE)&gt;0,VLOOKUP($B76,'Ações_Sharpe'!$B$2:$R$263,9,FALSE)," ")</f>
        <v>0.252870057462511</v>
      </c>
      <c r="S76" s="23">
        <f>IF(VLOOKUP($B76,'Ações_Rent'!$B$2:$R$263,10,FALSE)="","",VLOOKUP($B76,'Ações_Rent'!$B$2:$R$263,10,FALSE))</f>
        <v>20.432802157020</v>
      </c>
      <c r="T76" s="23">
        <f>IF(VLOOKUP($B76,'Ações_Sharpe'!$B$2:$R$263,10,FALSE)&gt;0,VLOOKUP($B76,'Ações_Sharpe'!$B$2:$R$263,10,FALSE)," ")</f>
        <v>0.604206900742936</v>
      </c>
      <c r="U76" s="23">
        <f>IF(VLOOKUP($B76,'Ações_Rent'!$B$2:$R$263,11,FALSE)="","",VLOOKUP($B76,'Ações_Rent'!$B$2:$R$263,11,FALSE))</f>
        <v>11.2456451847471</v>
      </c>
      <c r="V76" s="23">
        <f>IF(VLOOKUP($B76,'Ações_Sharpe'!$B$2:$R$263,11,FALSE)&gt;0,VLOOKUP($B76,'Ações_Sharpe'!$B$2:$R$263,11,FALSE)," ")</f>
        <v>0.256751751006739</v>
      </c>
      <c r="W76" s="23">
        <f>IF(VLOOKUP($B76,'Ações_Rent'!$B$2:$R$263,12,FALSE)="","",VLOOKUP($B76,'Ações_Rent'!$B$2:$R$263,12,FALSE))</f>
        <v>3.51201512091539</v>
      </c>
      <c r="X76" t="s" s="26">
        <f>IF(VLOOKUP($B76,'Ações_Sharpe'!$B$2:$R$263,12,FALSE)&gt;0,VLOOKUP($B76,'Ações_Sharpe'!$B$2:$R$263,12,FALSE)," ")</f>
        <v>361</v>
      </c>
      <c r="Y76" s="23">
        <f>IF(VLOOKUP($B76,'Ações_Rent'!$B$2:$R$263,13,FALSE)="","",VLOOKUP($B76,'Ações_Rent'!$B$2:$R$263,13,FALSE))</f>
        <v>5.62612017470321</v>
      </c>
      <c r="Z76" s="23">
        <f>IF(VLOOKUP($B76,'Ações_Sharpe'!$B$2:$R$263,13,FALSE)&gt;0,VLOOKUP($B76,'Ações_Sharpe'!$B$2:$R$263,13,FALSE)," ")</f>
        <v>0.0348518592703077</v>
      </c>
      <c r="AA76" s="23">
        <f>IF(VLOOKUP($B76,'Ações_Rent'!$B$2:$R$263,14,FALSE)="","",VLOOKUP($B76,'Ações_Rent'!$B$2:$R$263,14,FALSE))</f>
        <v>-3.43324834066657</v>
      </c>
      <c r="AB76" t="s" s="26">
        <f>IF(VLOOKUP($B76,'Ações_Sharpe'!$B$2:$R$263,14,FALSE)&gt;0,VLOOKUP($B76,'Ações_Sharpe'!$B$2:$R$263,14,FALSE)," ")</f>
        <v>361</v>
      </c>
      <c r="AC76" s="23">
        <f>IF(VLOOKUP($B76,'Ações_Rent'!$B$2:$R$263,15,FALSE)="","",VLOOKUP($B76,'Ações_Rent'!$B$2:$R$263,15,FALSE))</f>
        <v>-0.928340053081222</v>
      </c>
      <c r="AD76" t="s" s="26">
        <f>IF(VLOOKUP($B76,'Ações_Sharpe'!$B$2:$R$263,15,FALSE)&gt;0,VLOOKUP($B76,'Ações_Sharpe'!$B$2:$R$263,15,FALSE)," ")</f>
        <v>361</v>
      </c>
      <c r="AE76" s="23">
        <f>IF(VLOOKUP($B76,'Ações_Rent'!$B$2:$R$263,16,FALSE)="","",VLOOKUP($B76,'Ações_Rent'!$B$2:$R$263,16,FALSE))</f>
        <v>-4.1871312382839</v>
      </c>
      <c r="AF76" t="s" s="26">
        <f>IF(VLOOKUP($B76,'Ações_Sharpe'!$B$2:$R$263,16,FALSE)&gt;0,VLOOKUP($B76,'Ações_Sharpe'!$B$2:$R$263,16,FALSE)," ")</f>
        <v>361</v>
      </c>
      <c r="AG76" s="23">
        <f>IF(VLOOKUP($B76,'Ações_Rent'!$B$2:$R$263,17,FALSE)="","",VLOOKUP($B76,'Ações_Rent'!$B$2:$R$263,17,FALSE))</f>
        <v>9.6344195139954</v>
      </c>
      <c r="AH76" s="23">
        <f>IF(VLOOKUP($B76,'Ações_Sharpe'!$B$2:$R$263,17,FALSE)&gt;0,VLOOKUP($B76,'Ações_Sharpe'!$B$2:$R$263,17,FALSE)," ")</f>
        <v>0.108684430798154</v>
      </c>
    </row>
    <row r="77" ht="15" customHeight="1">
      <c r="A77" t="s" s="10">
        <v>1371</v>
      </c>
      <c r="B77" t="s" s="10">
        <v>1372</v>
      </c>
      <c r="C77" s="23">
        <f>IF(VLOOKUP($B77,'Ações_Rent'!$B$2:$R$263,2,FALSE)="","",VLOOKUP($B77,'Ações_Rent'!$B$2:$R$263,2,FALSE))</f>
        <v>26.027575187899</v>
      </c>
      <c r="D77" s="23">
        <f>IF(VLOOKUP($B77,'Ações_Sharpe'!$B$2:$R$263,2,FALSE)&gt;0,VLOOKUP($B77,'Ações_Sharpe'!$B$2:$R$263,2,FALSE)," ")</f>
        <v>0.5136469117301879</v>
      </c>
      <c r="E77" s="23">
        <f>IF(VLOOKUP($B77,'Ações_Rent'!$B$2:$R$263,3,FALSE)="","",VLOOKUP($B77,'Ações_Rent'!$B$2:$R$263,3,FALSE))</f>
        <v>32.9803303026122</v>
      </c>
      <c r="F77" s="23">
        <f>IF(VLOOKUP($B77,'Ações_Sharpe'!$B$2:$R$263,3,FALSE)&gt;0,VLOOKUP($B77,'Ações_Sharpe'!$B$2:$R$263,3,FALSE)," ")</f>
        <v>0.738528480507893</v>
      </c>
      <c r="G77" s="23">
        <f>IF(VLOOKUP($B77,'Ações_Rent'!$B$2:$R$263,4,FALSE)="","",VLOOKUP($B77,'Ações_Rent'!$B$2:$R$263,4,FALSE))</f>
        <v>43.6425784577003</v>
      </c>
      <c r="H77" s="23">
        <f>IF(VLOOKUP($B77,'Ações_Sharpe'!$B$2:$R$263,4,FALSE)&gt;0,VLOOKUP($B77,'Ações_Sharpe'!$B$2:$R$263,4,FALSE)," ")</f>
        <v>0.837407617922987</v>
      </c>
      <c r="I77" s="23">
        <f>IF(VLOOKUP($B77,'Ações_Rent'!$B$2:$R$263,5,FALSE)="","",VLOOKUP($B77,'Ações_Rent'!$B$2:$R$263,5,FALSE))</f>
        <v>27.8708372576661</v>
      </c>
      <c r="J77" s="23">
        <f>IF(VLOOKUP($B77,'Ações_Sharpe'!$B$2:$R$263,5,FALSE)&gt;0,VLOOKUP($B77,'Ações_Sharpe'!$B$2:$R$263,5,FALSE)," ")</f>
        <v>0.562964165258856</v>
      </c>
      <c r="K77" s="23">
        <f>IF(VLOOKUP($B77,'Ações_Rent'!$B$2:$R$263,6,FALSE)="","",VLOOKUP($B77,'Ações_Rent'!$B$2:$R$263,6,FALSE))</f>
        <v>45.5278745260649</v>
      </c>
      <c r="L77" s="23">
        <f>IF(VLOOKUP($B77,'Ações_Sharpe'!$B$2:$R$263,6,FALSE)&gt;0,VLOOKUP($B77,'Ações_Sharpe'!$B$2:$R$263,6,FALSE)," ")</f>
        <v>1.03534875746334</v>
      </c>
      <c r="M77" s="23">
        <f>IF(VLOOKUP($B77,'Ações_Rent'!$B$2:$R$263,7,FALSE)="","",VLOOKUP($B77,'Ações_Rent'!$B$2:$R$263,7,FALSE))</f>
        <v>31.1469316319558</v>
      </c>
      <c r="N77" s="23">
        <f>IF(VLOOKUP($B77,'Ações_Sharpe'!$B$2:$R$263,7,FALSE)&gt;0,VLOOKUP($B77,'Ações_Sharpe'!$B$2:$R$263,7,FALSE)," ")</f>
        <v>0.652937853729203</v>
      </c>
      <c r="O77" s="23">
        <f>IF(VLOOKUP($B77,'Ações_Rent'!$B$2:$R$263,8,FALSE)="","",VLOOKUP($B77,'Ações_Rent'!$B$2:$R$263,8,FALSE))</f>
        <v>39.0422080821778</v>
      </c>
      <c r="P77" s="23">
        <f>IF(VLOOKUP($B77,'Ações_Sharpe'!$B$2:$R$263,8,FALSE)&gt;0,VLOOKUP($B77,'Ações_Sharpe'!$B$2:$R$263,8,FALSE)," ")</f>
        <v>0.8610371941232871</v>
      </c>
      <c r="Q77" s="23">
        <f>IF(VLOOKUP($B77,'Ações_Rent'!$B$2:$R$263,9,FALSE)="","",VLOOKUP($B77,'Ações_Rent'!$B$2:$R$263,9,FALSE))</f>
        <v>32.3359622705534</v>
      </c>
      <c r="R77" s="23">
        <f>IF(VLOOKUP($B77,'Ações_Sharpe'!$B$2:$R$263,9,FALSE)&gt;0,VLOOKUP($B77,'Ações_Sharpe'!$B$2:$R$263,9,FALSE)," ")</f>
        <v>0.697438195900329</v>
      </c>
      <c r="S77" s="23">
        <f>IF(VLOOKUP($B77,'Ações_Rent'!$B$2:$R$263,10,FALSE)="","",VLOOKUP($B77,'Ações_Rent'!$B$2:$R$263,10,FALSE))</f>
        <v>48.0351263625986</v>
      </c>
      <c r="T77" s="23">
        <f>IF(VLOOKUP($B77,'Ações_Sharpe'!$B$2:$R$263,10,FALSE)&gt;0,VLOOKUP($B77,'Ações_Sharpe'!$B$2:$R$263,10,FALSE)," ")</f>
        <v>1.09488215457817</v>
      </c>
      <c r="U77" s="23">
        <f>IF(VLOOKUP($B77,'Ações_Rent'!$B$2:$R$263,11,FALSE)="","",VLOOKUP($B77,'Ações_Rent'!$B$2:$R$263,11,FALSE))</f>
        <v>37.2185703741447</v>
      </c>
      <c r="V77" s="23">
        <f>IF(VLOOKUP($B77,'Ações_Sharpe'!$B$2:$R$263,11,FALSE)&gt;0,VLOOKUP($B77,'Ações_Sharpe'!$B$2:$R$263,11,FALSE)," ")</f>
        <v>0.790546352806591</v>
      </c>
      <c r="W77" s="23">
        <f>IF(VLOOKUP($B77,'Ações_Rent'!$B$2:$R$263,12,FALSE)="","",VLOOKUP($B77,'Ações_Rent'!$B$2:$R$263,12,FALSE))</f>
        <v>11.4004545626267</v>
      </c>
      <c r="X77" s="23">
        <f>IF(VLOOKUP($B77,'Ações_Sharpe'!$B$2:$R$263,12,FALSE)&gt;0,VLOOKUP($B77,'Ações_Sharpe'!$B$2:$R$263,12,FALSE)," ")</f>
        <v>0.201664231769086</v>
      </c>
      <c r="Y77" s="23">
        <f>IF(VLOOKUP($B77,'Ações_Rent'!$B$2:$R$263,13,FALSE)="","",VLOOKUP($B77,'Ações_Rent'!$B$2:$R$263,13,FALSE))</f>
        <v>20.782008752002</v>
      </c>
      <c r="Z77" s="23">
        <f>IF(VLOOKUP($B77,'Ações_Sharpe'!$B$2:$R$263,13,FALSE)&gt;0,VLOOKUP($B77,'Ações_Sharpe'!$B$2:$R$263,13,FALSE)," ")</f>
        <v>0.472745157656238</v>
      </c>
      <c r="AA77" s="23">
        <f>IF(VLOOKUP($B77,'Ações_Rent'!$B$2:$R$263,14,FALSE)="","",VLOOKUP($B77,'Ações_Rent'!$B$2:$R$263,14,FALSE))</f>
        <v>12.409353550358</v>
      </c>
      <c r="AB77" s="23">
        <f>IF(VLOOKUP($B77,'Ações_Sharpe'!$B$2:$R$263,14,FALSE)&gt;0,VLOOKUP($B77,'Ações_Sharpe'!$B$2:$R$263,14,FALSE)," ")</f>
        <v>0.201539652098351</v>
      </c>
      <c r="AC77" s="23">
        <f>IF(VLOOKUP($B77,'Ações_Rent'!$B$2:$R$263,15,FALSE)="","",VLOOKUP($B77,'Ações_Rent'!$B$2:$R$263,15,FALSE))</f>
        <v>10.8800258658969</v>
      </c>
      <c r="AD77" s="23">
        <f>IF(VLOOKUP($B77,'Ações_Sharpe'!$B$2:$R$263,15,FALSE)&gt;0,VLOOKUP($B77,'Ações_Sharpe'!$B$2:$R$263,15,FALSE)," ")</f>
        <v>0.143750389875507</v>
      </c>
      <c r="AE77" s="23">
        <f>IF(VLOOKUP($B77,'Ações_Rent'!$B$2:$R$263,16,FALSE)="","",VLOOKUP($B77,'Ações_Rent'!$B$2:$R$263,16,FALSE))</f>
        <v>-1.33266323332781</v>
      </c>
      <c r="AF77" t="s" s="26">
        <f>IF(VLOOKUP($B77,'Ações_Sharpe'!$B$2:$R$263,16,FALSE)&gt;0,VLOOKUP($B77,'Ações_Sharpe'!$B$2:$R$263,16,FALSE)," ")</f>
        <v>361</v>
      </c>
      <c r="AG77" s="23">
        <f>IF(VLOOKUP($B77,'Ações_Rent'!$B$2:$R$263,17,FALSE)="","",VLOOKUP($B77,'Ações_Rent'!$B$2:$R$263,17,FALSE))</f>
        <v>1.5709393372551</v>
      </c>
      <c r="AH77" t="s" s="26">
        <f>IF(VLOOKUP($B77,'Ações_Sharpe'!$B$2:$R$263,17,FALSE)&gt;0,VLOOKUP($B77,'Ações_Sharpe'!$B$2:$R$263,17,FALSE)," ")</f>
        <v>361</v>
      </c>
    </row>
    <row r="78" ht="15" customHeight="1">
      <c r="A78" t="s" s="10">
        <v>1373</v>
      </c>
      <c r="B78" t="s" s="10">
        <v>1374</v>
      </c>
      <c r="C78" s="23">
        <f>IF(VLOOKUP($B78,'Ações_Rent'!$B$2:$R$263,2,FALSE)="","",VLOOKUP($B78,'Ações_Rent'!$B$2:$R$263,2,FALSE))</f>
        <v>25.6914798312076</v>
      </c>
      <c r="D78" s="23">
        <f>IF(VLOOKUP($B78,'Ações_Sharpe'!$B$2:$R$263,2,FALSE)&gt;0,VLOOKUP($B78,'Ações_Sharpe'!$B$2:$R$263,2,FALSE)," ")</f>
        <v>1.38899841710141</v>
      </c>
      <c r="E78" s="23">
        <f>IF(VLOOKUP($B78,'Ações_Rent'!$B$2:$R$263,3,FALSE)="","",VLOOKUP($B78,'Ações_Rent'!$B$2:$R$263,3,FALSE))</f>
        <v>24.415146683987</v>
      </c>
      <c r="F78" s="23">
        <f>IF(VLOOKUP($B78,'Ações_Sharpe'!$B$2:$R$263,3,FALSE)&gt;0,VLOOKUP($B78,'Ações_Sharpe'!$B$2:$R$263,3,FALSE)," ")</f>
        <v>1.37774361813575</v>
      </c>
      <c r="G78" s="23">
        <f>IF(VLOOKUP($B78,'Ações_Rent'!$B$2:$R$263,4,FALSE)="","",VLOOKUP($B78,'Ações_Rent'!$B$2:$R$263,4,FALSE))</f>
        <v>32.2050376248493</v>
      </c>
      <c r="H78" s="23">
        <f>IF(VLOOKUP($B78,'Ações_Sharpe'!$B$2:$R$263,4,FALSE)&gt;0,VLOOKUP($B78,'Ações_Sharpe'!$B$2:$R$263,4,FALSE)," ")</f>
        <v>0.768767703480456</v>
      </c>
      <c r="I78" s="23">
        <f>IF(VLOOKUP($B78,'Ações_Rent'!$B$2:$R$263,5,FALSE)="","",VLOOKUP($B78,'Ações_Rent'!$B$2:$R$263,5,FALSE))</f>
        <v>11.2823165156492</v>
      </c>
      <c r="J78" s="23">
        <f>IF(VLOOKUP($B78,'Ações_Sharpe'!$B$2:$R$263,5,FALSE)&gt;0,VLOOKUP($B78,'Ações_Sharpe'!$B$2:$R$263,5,FALSE)," ")</f>
        <v>0.178850502712567</v>
      </c>
      <c r="K78" s="23">
        <f>IF(VLOOKUP($B78,'Ações_Rent'!$B$2:$R$263,6,FALSE)="","",VLOOKUP($B78,'Ações_Rent'!$B$2:$R$263,6,FALSE))</f>
        <v>22.4293010619862</v>
      </c>
      <c r="L78" s="23">
        <f>IF(VLOOKUP($B78,'Ações_Sharpe'!$B$2:$R$263,6,FALSE)&gt;0,VLOOKUP($B78,'Ações_Sharpe'!$B$2:$R$263,6,FALSE)," ")</f>
        <v>0.593370467279723</v>
      </c>
      <c r="M78" s="23">
        <f>IF(VLOOKUP($B78,'Ações_Rent'!$B$2:$R$263,7,FALSE)="","",VLOOKUP($B78,'Ações_Rent'!$B$2:$R$263,7,FALSE))</f>
        <v>16.8724799361117</v>
      </c>
      <c r="N78" s="23">
        <f>IF(VLOOKUP($B78,'Ações_Sharpe'!$B$2:$R$263,7,FALSE)&gt;0,VLOOKUP($B78,'Ações_Sharpe'!$B$2:$R$263,7,FALSE)," ")</f>
        <v>0.397960932901947</v>
      </c>
      <c r="O78" s="23">
        <f>IF(VLOOKUP($B78,'Ações_Rent'!$B$2:$R$263,8,FALSE)="","",VLOOKUP($B78,'Ações_Rent'!$B$2:$R$263,8,FALSE))</f>
        <v>23.1200700052806</v>
      </c>
      <c r="P78" s="23">
        <f>IF(VLOOKUP($B78,'Ações_Sharpe'!$B$2:$R$263,8,FALSE)&gt;0,VLOOKUP($B78,'Ações_Sharpe'!$B$2:$R$263,8,FALSE)," ")</f>
        <v>0.612247098987159</v>
      </c>
      <c r="Q78" s="23">
        <f>IF(VLOOKUP($B78,'Ações_Rent'!$B$2:$R$263,9,FALSE)="","",VLOOKUP($B78,'Ações_Rent'!$B$2:$R$263,9,FALSE))</f>
        <v>23.1423292293782</v>
      </c>
      <c r="R78" s="23">
        <f>IF(VLOOKUP($B78,'Ações_Sharpe'!$B$2:$R$263,9,FALSE)&gt;0,VLOOKUP($B78,'Ações_Sharpe'!$B$2:$R$263,9,FALSE)," ")</f>
        <v>0.623283908996268</v>
      </c>
      <c r="S78" s="23">
        <f>IF(VLOOKUP($B78,'Ações_Rent'!$B$2:$R$263,10,FALSE)="","",VLOOKUP($B78,'Ações_Rent'!$B$2:$R$263,10,FALSE))</f>
        <v>34.3984550745635</v>
      </c>
      <c r="T78" s="23">
        <f>IF(VLOOKUP($B78,'Ações_Sharpe'!$B$2:$R$263,10,FALSE)&gt;0,VLOOKUP($B78,'Ações_Sharpe'!$B$2:$R$263,10,FALSE)," ")</f>
        <v>1.03173274500219</v>
      </c>
      <c r="U78" s="23">
        <f>IF(VLOOKUP($B78,'Ações_Rent'!$B$2:$R$263,11,FALSE)="","",VLOOKUP($B78,'Ações_Rent'!$B$2:$R$263,11,FALSE))</f>
        <v>22.7691050406956</v>
      </c>
      <c r="V78" s="23">
        <f>IF(VLOOKUP($B78,'Ações_Sharpe'!$B$2:$R$263,11,FALSE)&gt;0,VLOOKUP($B78,'Ações_Sharpe'!$B$2:$R$263,11,FALSE)," ")</f>
        <v>0.6196078096857019</v>
      </c>
      <c r="W78" s="23">
        <f>IF(VLOOKUP($B78,'Ações_Rent'!$B$2:$R$263,12,FALSE)="","",VLOOKUP($B78,'Ações_Rent'!$B$2:$R$263,12,FALSE))</f>
        <v>16.5443485169559</v>
      </c>
      <c r="X78" s="23">
        <f>IF(VLOOKUP($B78,'Ações_Sharpe'!$B$2:$R$263,12,FALSE)&gt;0,VLOOKUP($B78,'Ações_Sharpe'!$B$2:$R$263,12,FALSE)," ")</f>
        <v>0.394591464242791</v>
      </c>
      <c r="Y78" s="23">
        <f>IF(VLOOKUP($B78,'Ações_Rent'!$B$2:$R$263,13,FALSE)="","",VLOOKUP($B78,'Ações_Rent'!$B$2:$R$263,13,FALSE))</f>
        <v>17.1073143231903</v>
      </c>
      <c r="Z78" s="23">
        <f>IF(VLOOKUP($B78,'Ações_Sharpe'!$B$2:$R$263,13,FALSE)&gt;0,VLOOKUP($B78,'Ações_Sharpe'!$B$2:$R$263,13,FALSE)," ")</f>
        <v>0.400879524740365</v>
      </c>
      <c r="AA78" s="23">
        <f>IF(VLOOKUP($B78,'Ações_Rent'!$B$2:$R$263,14,FALSE)="","",VLOOKUP($B78,'Ações_Rent'!$B$2:$R$263,14,FALSE))</f>
        <v>6.43094499660082</v>
      </c>
      <c r="AB78" s="23">
        <f>IF(VLOOKUP($B78,'Ações_Sharpe'!$B$2:$R$263,14,FALSE)&gt;0,VLOOKUP($B78,'Ações_Sharpe'!$B$2:$R$263,14,FALSE)," ")</f>
        <v>0.0395342043896586</v>
      </c>
      <c r="AC78" s="23">
        <f>IF(VLOOKUP($B78,'Ações_Rent'!$B$2:$R$263,15,FALSE)="","",VLOOKUP($B78,'Ações_Rent'!$B$2:$R$263,15,FALSE))</f>
        <v>7.95626089042432</v>
      </c>
      <c r="AD78" s="23">
        <f>IF(VLOOKUP($B78,'Ações_Sharpe'!$B$2:$R$263,15,FALSE)&gt;0,VLOOKUP($B78,'Ações_Sharpe'!$B$2:$R$263,15,FALSE)," ")</f>
        <v>0.06733803463535</v>
      </c>
      <c r="AE78" s="23">
        <f>IF(VLOOKUP($B78,'Ações_Rent'!$B$2:$R$263,16,FALSE)="","",VLOOKUP($B78,'Ações_Rent'!$B$2:$R$263,16,FALSE))</f>
        <v>-1.40077974503612</v>
      </c>
      <c r="AF78" t="s" s="26">
        <f>IF(VLOOKUP($B78,'Ações_Sharpe'!$B$2:$R$263,16,FALSE)&gt;0,VLOOKUP($B78,'Ações_Sharpe'!$B$2:$R$263,16,FALSE)," ")</f>
        <v>361</v>
      </c>
      <c r="AG78" s="23">
        <f>IF(VLOOKUP($B78,'Ações_Rent'!$B$2:$R$263,17,FALSE)="","",VLOOKUP($B78,'Ações_Rent'!$B$2:$R$263,17,FALSE))</f>
        <v>12.786151379605</v>
      </c>
      <c r="AH78" s="23">
        <f>IF(VLOOKUP($B78,'Ações_Sharpe'!$B$2:$R$263,17,FALSE)&gt;0,VLOOKUP($B78,'Ações_Sharpe'!$B$2:$R$263,17,FALSE)," ")</f>
        <v>0.229643751392842</v>
      </c>
    </row>
    <row r="79" ht="15" customHeight="1">
      <c r="A79" t="s" s="10">
        <v>1375</v>
      </c>
      <c r="B79" t="s" s="10">
        <v>1376</v>
      </c>
      <c r="C79" s="23">
        <f>IF(VLOOKUP($B79,'Ações_Rent'!$B$2:$R$263,2,FALSE)="","",VLOOKUP($B79,'Ações_Rent'!$B$2:$R$263,2,FALSE))</f>
        <v>25.6040594557583</v>
      </c>
      <c r="D79" s="23">
        <f>IF(VLOOKUP($B79,'Ações_Sharpe'!$B$2:$R$263,2,FALSE)&gt;0,VLOOKUP($B79,'Ações_Sharpe'!$B$2:$R$263,2,FALSE)," ")</f>
        <v>0.9480716553892899</v>
      </c>
      <c r="E79" s="23">
        <f>IF(VLOOKUP($B79,'Ações_Rent'!$B$2:$R$263,3,FALSE)="","",VLOOKUP($B79,'Ações_Rent'!$B$2:$R$263,3,FALSE))</f>
        <v>23.4151717705152</v>
      </c>
      <c r="F79" s="23">
        <f>IF(VLOOKUP($B79,'Ações_Sharpe'!$B$2:$R$263,3,FALSE)&gt;0,VLOOKUP($B79,'Ações_Sharpe'!$B$2:$R$263,3,FALSE)," ")</f>
        <v>0.873428197867877</v>
      </c>
      <c r="G79" s="23">
        <f>IF(VLOOKUP($B79,'Ações_Rent'!$B$2:$R$263,4,FALSE)="","",VLOOKUP($B79,'Ações_Rent'!$B$2:$R$263,4,FALSE))</f>
        <v>30.005935531346</v>
      </c>
      <c r="H79" s="23">
        <f>IF(VLOOKUP($B79,'Ações_Sharpe'!$B$2:$R$263,4,FALSE)&gt;0,VLOOKUP($B79,'Ações_Sharpe'!$B$2:$R$263,4,FALSE)," ")</f>
        <v>0.64001102271785</v>
      </c>
      <c r="I79" s="23">
        <f>IF(VLOOKUP($B79,'Ações_Rent'!$B$2:$R$263,5,FALSE)="","",VLOOKUP($B79,'Ações_Rent'!$B$2:$R$263,5,FALSE))</f>
        <v>8.68205013402417</v>
      </c>
      <c r="J79" s="23">
        <f>IF(VLOOKUP($B79,'Ações_Sharpe'!$B$2:$R$263,5,FALSE)&gt;0,VLOOKUP($B79,'Ações_Sharpe'!$B$2:$R$263,5,FALSE)," ")</f>
        <v>0.0754775281766472</v>
      </c>
      <c r="K79" s="23">
        <f>IF(VLOOKUP($B79,'Ações_Rent'!$B$2:$R$263,6,FALSE)="","",VLOOKUP($B79,'Ações_Rent'!$B$2:$R$263,6,FALSE))</f>
        <v>21.4734372384246</v>
      </c>
      <c r="L79" s="23">
        <f>IF(VLOOKUP($B79,'Ações_Sharpe'!$B$2:$R$263,6,FALSE)&gt;0,VLOOKUP($B79,'Ações_Sharpe'!$B$2:$R$263,6,FALSE)," ")</f>
        <v>0.546102177394548</v>
      </c>
      <c r="M79" s="23">
        <f>IF(VLOOKUP($B79,'Ações_Rent'!$B$2:$R$263,7,FALSE)="","",VLOOKUP($B79,'Ações_Rent'!$B$2:$R$263,7,FALSE))</f>
        <v>15.2663364923799</v>
      </c>
      <c r="N79" s="23">
        <f>IF(VLOOKUP($B79,'Ações_Sharpe'!$B$2:$R$263,7,FALSE)&gt;0,VLOOKUP($B79,'Ações_Sharpe'!$B$2:$R$263,7,FALSE)," ")</f>
        <v>0.3356601159208</v>
      </c>
      <c r="O79" s="23">
        <f>IF(VLOOKUP($B79,'Ações_Rent'!$B$2:$R$263,8,FALSE)="","",VLOOKUP($B79,'Ações_Rent'!$B$2:$R$263,8,FALSE))</f>
        <v>22.1500350121616</v>
      </c>
      <c r="P79" s="23">
        <f>IF(VLOOKUP($B79,'Ações_Sharpe'!$B$2:$R$263,8,FALSE)&gt;0,VLOOKUP($B79,'Ações_Sharpe'!$B$2:$R$263,8,FALSE)," ")</f>
        <v>0.572891635784888</v>
      </c>
      <c r="Q79" s="23">
        <f>IF(VLOOKUP($B79,'Ações_Rent'!$B$2:$R$263,9,FALSE)="","",VLOOKUP($B79,'Ações_Rent'!$B$2:$R$263,9,FALSE))</f>
        <v>16.0390807783385</v>
      </c>
      <c r="R79" s="23">
        <f>IF(VLOOKUP($B79,'Ações_Sharpe'!$B$2:$R$263,9,FALSE)&gt;0,VLOOKUP($B79,'Ações_Sharpe'!$B$2:$R$263,9,FALSE)," ")</f>
        <v>0.3869062864132</v>
      </c>
      <c r="S79" s="23">
        <f>IF(VLOOKUP($B79,'Ações_Rent'!$B$2:$R$263,10,FALSE)="","",VLOOKUP($B79,'Ações_Rent'!$B$2:$R$263,10,FALSE))</f>
        <v>26.3422925677574</v>
      </c>
      <c r="T79" s="23">
        <f>IF(VLOOKUP($B79,'Ações_Sharpe'!$B$2:$R$263,10,FALSE)&gt;0,VLOOKUP($B79,'Ações_Sharpe'!$B$2:$R$263,10,FALSE)," ")</f>
        <v>0.768030002069674</v>
      </c>
      <c r="U79" s="23">
        <f>IF(VLOOKUP($B79,'Ações_Rent'!$B$2:$R$263,11,FALSE)="","",VLOOKUP($B79,'Ações_Rent'!$B$2:$R$263,11,FALSE))</f>
        <v>19.3705140542881</v>
      </c>
      <c r="V79" s="23">
        <f>IF(VLOOKUP($B79,'Ações_Sharpe'!$B$2:$R$263,11,FALSE)&gt;0,VLOOKUP($B79,'Ações_Sharpe'!$B$2:$R$263,11,FALSE)," ")</f>
        <v>0.51979461054748</v>
      </c>
      <c r="W79" s="23">
        <f>IF(VLOOKUP($B79,'Ações_Rent'!$B$2:$R$263,12,FALSE)="","",VLOOKUP($B79,'Ações_Rent'!$B$2:$R$263,12,FALSE))</f>
        <v>10.1923314899283</v>
      </c>
      <c r="X79" s="23">
        <f>IF(VLOOKUP($B79,'Ações_Sharpe'!$B$2:$R$263,12,FALSE)&gt;0,VLOOKUP($B79,'Ações_Sharpe'!$B$2:$R$263,12,FALSE)," ")</f>
        <v>0.200900886428285</v>
      </c>
      <c r="Y79" s="23">
        <f>IF(VLOOKUP($B79,'Ações_Rent'!$B$2:$R$263,13,FALSE)="","",VLOOKUP($B79,'Ações_Rent'!$B$2:$R$263,13,FALSE))</f>
        <v>13.2499932115882</v>
      </c>
      <c r="Z79" s="23">
        <f>IF(VLOOKUP($B79,'Ações_Sharpe'!$B$2:$R$263,13,FALSE)&gt;0,VLOOKUP($B79,'Ações_Sharpe'!$B$2:$R$263,13,FALSE)," ")</f>
        <v>0.298910721634464</v>
      </c>
      <c r="AA79" s="23">
        <f>IF(VLOOKUP($B79,'Ações_Rent'!$B$2:$R$263,14,FALSE)="","",VLOOKUP($B79,'Ações_Rent'!$B$2:$R$263,14,FALSE))</f>
        <v>6.10685770330677</v>
      </c>
      <c r="AB79" s="23">
        <f>IF(VLOOKUP($B79,'Ações_Sharpe'!$B$2:$R$263,14,FALSE)&gt;0,VLOOKUP($B79,'Ações_Sharpe'!$B$2:$R$263,14,FALSE)," ")</f>
        <v>0.0317813628901407</v>
      </c>
      <c r="AC79" s="23">
        <f>IF(VLOOKUP($B79,'Ações_Rent'!$B$2:$R$263,15,FALSE)="","",VLOOKUP($B79,'Ações_Rent'!$B$2:$R$263,15,FALSE))</f>
        <v>8.489244450399941</v>
      </c>
      <c r="AD79" s="23">
        <f>IF(VLOOKUP($B79,'Ações_Sharpe'!$B$2:$R$263,15,FALSE)&gt;0,VLOOKUP($B79,'Ações_Sharpe'!$B$2:$R$263,15,FALSE)," ")</f>
        <v>0.0901237133000516</v>
      </c>
      <c r="AE79" s="23">
        <f>IF(VLOOKUP($B79,'Ações_Rent'!$B$2:$R$263,16,FALSE)="","",VLOOKUP($B79,'Ações_Rent'!$B$2:$R$263,16,FALSE))</f>
        <v>1.86973394135332</v>
      </c>
      <c r="AF79" t="s" s="26">
        <f>IF(VLOOKUP($B79,'Ações_Sharpe'!$B$2:$R$263,16,FALSE)&gt;0,VLOOKUP($B79,'Ações_Sharpe'!$B$2:$R$263,16,FALSE)," ")</f>
        <v>361</v>
      </c>
      <c r="AG79" s="23">
        <f>IF(VLOOKUP($B79,'Ações_Rent'!$B$2:$R$263,17,FALSE)="","",VLOOKUP($B79,'Ações_Rent'!$B$2:$R$263,17,FALSE))</f>
        <v>14.6099719803281</v>
      </c>
      <c r="AH79" s="23">
        <f>IF(VLOOKUP($B79,'Ações_Sharpe'!$B$2:$R$263,17,FALSE)&gt;0,VLOOKUP($B79,'Ações_Sharpe'!$B$2:$R$263,17,FALSE)," ")</f>
        <v>0.313050101927638</v>
      </c>
    </row>
    <row r="80" ht="15" customHeight="1">
      <c r="A80" t="s" s="10">
        <v>1377</v>
      </c>
      <c r="B80" t="s" s="10">
        <v>1378</v>
      </c>
      <c r="C80" s="23">
        <f>IF(VLOOKUP($B80,'Ações_Rent'!$B$2:$R$263,2,FALSE)="","",VLOOKUP($B80,'Ações_Rent'!$B$2:$R$263,2,FALSE))</f>
        <v>25.5975251587471</v>
      </c>
      <c r="D80" s="23">
        <f>IF(VLOOKUP($B80,'Ações_Sharpe'!$B$2:$R$263,2,FALSE)&gt;0,VLOOKUP($B80,'Ações_Sharpe'!$B$2:$R$263,2,FALSE)," ")</f>
        <v>0.847332365571099</v>
      </c>
      <c r="E80" s="23">
        <f>IF(VLOOKUP($B80,'Ações_Rent'!$B$2:$R$263,3,FALSE)="","",VLOOKUP($B80,'Ações_Rent'!$B$2:$R$263,3,FALSE))</f>
        <v>24.2084143223454</v>
      </c>
      <c r="F80" s="23">
        <f>IF(VLOOKUP($B80,'Ações_Sharpe'!$B$2:$R$263,3,FALSE)&gt;0,VLOOKUP($B80,'Ações_Sharpe'!$B$2:$R$263,3,FALSE)," ")</f>
        <v>0.846170262142792</v>
      </c>
      <c r="G80" s="23">
        <f>IF(VLOOKUP($B80,'Ações_Rent'!$B$2:$R$263,4,FALSE)="","",VLOOKUP($B80,'Ações_Rent'!$B$2:$R$263,4,FALSE))</f>
        <v>26.0120684938898</v>
      </c>
      <c r="H80" s="23">
        <f>IF(VLOOKUP($B80,'Ações_Sharpe'!$B$2:$R$263,4,FALSE)&gt;0,VLOOKUP($B80,'Ações_Sharpe'!$B$2:$R$263,4,FALSE)," ")</f>
        <v>0.513396797135896</v>
      </c>
      <c r="I80" s="23">
        <f>IF(VLOOKUP($B80,'Ações_Rent'!$B$2:$R$263,5,FALSE)="","",VLOOKUP($B80,'Ações_Rent'!$B$2:$R$263,5,FALSE))</f>
        <v>6.44182132518618</v>
      </c>
      <c r="J80" t="s" s="26">
        <f>IF(VLOOKUP($B80,'Ações_Sharpe'!$B$2:$R$263,5,FALSE)&gt;0,VLOOKUP($B80,'Ações_Sharpe'!$B$2:$R$263,5,FALSE)," ")</f>
        <v>361</v>
      </c>
      <c r="K80" s="23">
        <f>IF(VLOOKUP($B80,'Ações_Rent'!$B$2:$R$263,6,FALSE)="","",VLOOKUP($B80,'Ações_Rent'!$B$2:$R$263,6,FALSE))</f>
        <v>15.5383134238713</v>
      </c>
      <c r="L80" s="23">
        <f>IF(VLOOKUP($B80,'Ações_Sharpe'!$B$2:$R$263,6,FALSE)&gt;0,VLOOKUP($B80,'Ações_Sharpe'!$B$2:$R$263,6,FALSE)," ")</f>
        <v>0.390294287782935</v>
      </c>
      <c r="M80" s="23">
        <f>IF(VLOOKUP($B80,'Ações_Rent'!$B$2:$R$263,7,FALSE)="","",VLOOKUP($B80,'Ações_Rent'!$B$2:$R$263,7,FALSE))</f>
        <v>8.178413623800161</v>
      </c>
      <c r="N80" s="23">
        <f>IF(VLOOKUP($B80,'Ações_Sharpe'!$B$2:$R$263,7,FALSE)&gt;0,VLOOKUP($B80,'Ações_Sharpe'!$B$2:$R$263,7,FALSE)," ")</f>
        <v>0.109902323631439</v>
      </c>
      <c r="O80" s="23">
        <f>IF(VLOOKUP($B80,'Ações_Rent'!$B$2:$R$263,8,FALSE)="","",VLOOKUP($B80,'Ações_Rent'!$B$2:$R$263,8,FALSE))</f>
        <v>17.8364598751691</v>
      </c>
      <c r="P80" s="23">
        <f>IF(VLOOKUP($B80,'Ações_Sharpe'!$B$2:$R$263,8,FALSE)&gt;0,VLOOKUP($B80,'Ações_Sharpe'!$B$2:$R$263,8,FALSE)," ")</f>
        <v>0.501535984643346</v>
      </c>
      <c r="Q80" s="23">
        <f>IF(VLOOKUP($B80,'Ações_Rent'!$B$2:$R$263,9,FALSE)="","",VLOOKUP($B80,'Ações_Rent'!$B$2:$R$263,9,FALSE))</f>
        <v>12.2255058689894</v>
      </c>
      <c r="R80" s="23">
        <f>IF(VLOOKUP($B80,'Ações_Sharpe'!$B$2:$R$263,9,FALSE)&gt;0,VLOOKUP($B80,'Ações_Sharpe'!$B$2:$R$263,9,FALSE)," ")</f>
        <v>0.294430945510188</v>
      </c>
      <c r="S80" s="23">
        <f>IF(VLOOKUP($B80,'Ações_Rent'!$B$2:$R$263,10,FALSE)="","",VLOOKUP($B80,'Ações_Rent'!$B$2:$R$263,10,FALSE))</f>
        <v>20.9135862621883</v>
      </c>
      <c r="T80" s="23">
        <f>IF(VLOOKUP($B80,'Ações_Sharpe'!$B$2:$R$263,10,FALSE)&gt;0,VLOOKUP($B80,'Ações_Sharpe'!$B$2:$R$263,10,FALSE)," ")</f>
        <v>0.671864790045102</v>
      </c>
      <c r="U80" s="23">
        <f>IF(VLOOKUP($B80,'Ações_Rent'!$B$2:$R$263,11,FALSE)="","",VLOOKUP($B80,'Ações_Rent'!$B$2:$R$263,11,FALSE))</f>
        <v>16.7752802144301</v>
      </c>
      <c r="V80" s="23">
        <f>IF(VLOOKUP($B80,'Ações_Sharpe'!$B$2:$R$263,11,FALSE)&gt;0,VLOOKUP($B80,'Ações_Sharpe'!$B$2:$R$263,11,FALSE)," ")</f>
        <v>0.50937645264436</v>
      </c>
      <c r="W80" s="23">
        <f>IF(VLOOKUP($B80,'Ações_Rent'!$B$2:$R$263,12,FALSE)="","",VLOOKUP($B80,'Ações_Rent'!$B$2:$R$263,12,FALSE))</f>
        <v>9.209312186201069</v>
      </c>
      <c r="X80" s="23">
        <f>IF(VLOOKUP($B80,'Ações_Sharpe'!$B$2:$R$263,12,FALSE)&gt;0,VLOOKUP($B80,'Ações_Sharpe'!$B$2:$R$263,12,FALSE)," ")</f>
        <v>0.203028443793713</v>
      </c>
      <c r="Y80" s="23">
        <f>IF(VLOOKUP($B80,'Ações_Rent'!$B$2:$R$263,13,FALSE)="","",VLOOKUP($B80,'Ações_Rent'!$B$2:$R$263,13,FALSE))</f>
        <v>11.5989676941658</v>
      </c>
      <c r="Z80" s="23">
        <f>IF(VLOOKUP($B80,'Ações_Sharpe'!$B$2:$R$263,13,FALSE)&gt;0,VLOOKUP($B80,'Ações_Sharpe'!$B$2:$R$263,13,FALSE)," ")</f>
        <v>0.291621517371813</v>
      </c>
      <c r="AA80" s="23">
        <f>IF(VLOOKUP($B80,'Ações_Rent'!$B$2:$R$263,14,FALSE)="","",VLOOKUP($B80,'Ações_Rent'!$B$2:$R$263,14,FALSE))</f>
        <v>4.68879348896996</v>
      </c>
      <c r="AB80" t="s" s="26">
        <f>IF(VLOOKUP($B80,'Ações_Sharpe'!$B$2:$R$263,14,FALSE)&gt;0,VLOOKUP($B80,'Ações_Sharpe'!$B$2:$R$263,14,FALSE)," ")</f>
        <v>361</v>
      </c>
      <c r="AC80" s="23">
        <f>IF(VLOOKUP($B80,'Ações_Rent'!$B$2:$R$263,15,FALSE)="","",VLOOKUP($B80,'Ações_Rent'!$B$2:$R$263,15,FALSE))</f>
        <v>3.92628005601332</v>
      </c>
      <c r="AD80" t="s" s="26">
        <f>IF(VLOOKUP($B80,'Ações_Sharpe'!$B$2:$R$263,15,FALSE)&gt;0,VLOOKUP($B80,'Ações_Sharpe'!$B$2:$R$263,15,FALSE)," ")</f>
        <v>361</v>
      </c>
      <c r="AE80" s="23">
        <f>IF(VLOOKUP($B80,'Ações_Rent'!$B$2:$R$263,16,FALSE)="","",VLOOKUP($B80,'Ações_Rent'!$B$2:$R$263,16,FALSE))</f>
        <v>0.479792305886773</v>
      </c>
      <c r="AF80" t="s" s="26">
        <f>IF(VLOOKUP($B80,'Ações_Sharpe'!$B$2:$R$263,16,FALSE)&gt;0,VLOOKUP($B80,'Ações_Sharpe'!$B$2:$R$263,16,FALSE)," ")</f>
        <v>361</v>
      </c>
      <c r="AG80" s="23">
        <f>IF(VLOOKUP($B80,'Ações_Rent'!$B$2:$R$263,17,FALSE)="","",VLOOKUP($B80,'Ações_Rent'!$B$2:$R$263,17,FALSE))</f>
        <v>12.307218584826</v>
      </c>
      <c r="AH80" s="23">
        <f>IF(VLOOKUP($B80,'Ações_Sharpe'!$B$2:$R$263,17,FALSE)&gt;0,VLOOKUP($B80,'Ações_Sharpe'!$B$2:$R$263,17,FALSE)," ")</f>
        <v>0.267574515102321</v>
      </c>
    </row>
    <row r="81" ht="15" customHeight="1">
      <c r="A81" t="s" s="10">
        <v>1379</v>
      </c>
      <c r="B81" t="s" s="10">
        <v>1380</v>
      </c>
      <c r="C81" s="23">
        <f>IF(VLOOKUP($B81,'Ações_Rent'!$B$2:$R$263,2,FALSE)="","",VLOOKUP($B81,'Ações_Rent'!$B$2:$R$263,2,FALSE))</f>
        <v>25.5748738048653</v>
      </c>
      <c r="D81" s="23">
        <f>IF(VLOOKUP($B81,'Ações_Sharpe'!$B$2:$R$263,2,FALSE)&gt;0,VLOOKUP($B81,'Ações_Sharpe'!$B$2:$R$263,2,FALSE)," ")</f>
        <v>0.805170037648007</v>
      </c>
      <c r="E81" s="23">
        <f>IF(VLOOKUP($B81,'Ações_Rent'!$B$2:$R$263,3,FALSE)="","",VLOOKUP($B81,'Ações_Rent'!$B$2:$R$263,3,FALSE))</f>
        <v>26.195231310851</v>
      </c>
      <c r="F81" s="23">
        <f>IF(VLOOKUP($B81,'Ações_Sharpe'!$B$2:$R$263,3,FALSE)&gt;0,VLOOKUP($B81,'Ações_Sharpe'!$B$2:$R$263,3,FALSE)," ")</f>
        <v>0.91699958185437</v>
      </c>
      <c r="G81" s="23">
        <f>IF(VLOOKUP($B81,'Ações_Rent'!$B$2:$R$263,4,FALSE)="","",VLOOKUP($B81,'Ações_Rent'!$B$2:$R$263,4,FALSE))</f>
        <v>34.2708044391254</v>
      </c>
      <c r="H81" s="23">
        <f>IF(VLOOKUP($B81,'Ações_Sharpe'!$B$2:$R$263,4,FALSE)&gt;0,VLOOKUP($B81,'Ações_Sharpe'!$B$2:$R$263,4,FALSE)," ")</f>
        <v>0.821110240620904</v>
      </c>
      <c r="I81" s="23">
        <f>IF(VLOOKUP($B81,'Ações_Rent'!$B$2:$R$263,5,FALSE)="","",VLOOKUP($B81,'Ações_Rent'!$B$2:$R$263,5,FALSE))</f>
        <v>12.6893665210785</v>
      </c>
      <c r="J81" s="23">
        <f>IF(VLOOKUP($B81,'Ações_Sharpe'!$B$2:$R$263,5,FALSE)&gt;0,VLOOKUP($B81,'Ações_Sharpe'!$B$2:$R$263,5,FALSE)," ")</f>
        <v>0.254154478307189</v>
      </c>
      <c r="K81" s="23">
        <f>IF(VLOOKUP($B81,'Ações_Rent'!$B$2:$R$263,6,FALSE)="","",VLOOKUP($B81,'Ações_Rent'!$B$2:$R$263,6,FALSE))</f>
        <v>21.7187250518935</v>
      </c>
      <c r="L81" s="23">
        <f>IF(VLOOKUP($B81,'Ações_Sharpe'!$B$2:$R$263,6,FALSE)&gt;0,VLOOKUP($B81,'Ações_Sharpe'!$B$2:$R$263,6,FALSE)," ")</f>
        <v>0.654545185557032</v>
      </c>
      <c r="M81" s="23">
        <f>IF(VLOOKUP($B81,'Ações_Rent'!$B$2:$R$263,7,FALSE)="","",VLOOKUP($B81,'Ações_Rent'!$B$2:$R$263,7,FALSE))</f>
        <v>14.6748703211261</v>
      </c>
      <c r="N81" s="23">
        <f>IF(VLOOKUP($B81,'Ações_Sharpe'!$B$2:$R$263,7,FALSE)&gt;0,VLOOKUP($B81,'Ações_Sharpe'!$B$2:$R$263,7,FALSE)," ")</f>
        <v>0.378449942491739</v>
      </c>
      <c r="O81" s="23">
        <f>IF(VLOOKUP($B81,'Ações_Rent'!$B$2:$R$263,8,FALSE)="","",VLOOKUP($B81,'Ações_Rent'!$B$2:$R$263,8,FALSE))</f>
        <v>21.8236125609544</v>
      </c>
      <c r="P81" s="23">
        <f>IF(VLOOKUP($B81,'Ações_Sharpe'!$B$2:$R$263,8,FALSE)&gt;0,VLOOKUP($B81,'Ações_Sharpe'!$B$2:$R$263,8,FALSE)," ")</f>
        <v>0.672199193664378</v>
      </c>
      <c r="Q81" s="23">
        <f>IF(VLOOKUP($B81,'Ações_Rent'!$B$2:$R$263,9,FALSE)="","",VLOOKUP($B81,'Ações_Rent'!$B$2:$R$263,9,FALSE))</f>
        <v>19.4202231527763</v>
      </c>
      <c r="R81" s="23">
        <f>IF(VLOOKUP($B81,'Ações_Sharpe'!$B$2:$R$263,9,FALSE)&gt;0,VLOOKUP($B81,'Ações_Sharpe'!$B$2:$R$263,9,FALSE)," ")</f>
        <v>0.596162488747684</v>
      </c>
      <c r="S81" s="23">
        <f>IF(VLOOKUP($B81,'Ações_Rent'!$B$2:$R$263,10,FALSE)="","",VLOOKUP($B81,'Ações_Rent'!$B$2:$R$263,10,FALSE))</f>
        <v>29.9729790677902</v>
      </c>
      <c r="T81" s="23">
        <f>IF(VLOOKUP($B81,'Ações_Sharpe'!$B$2:$R$263,10,FALSE)&gt;0,VLOOKUP($B81,'Ações_Sharpe'!$B$2:$R$263,10,FALSE)," ")</f>
        <v>1.07538913336141</v>
      </c>
      <c r="U81" s="23">
        <f>IF(VLOOKUP($B81,'Ações_Rent'!$B$2:$R$263,11,FALSE)="","",VLOOKUP($B81,'Ações_Rent'!$B$2:$R$263,11,FALSE))</f>
        <v>23.6764224548362</v>
      </c>
      <c r="V81" s="23">
        <f>IF(VLOOKUP($B81,'Ações_Sharpe'!$B$2:$R$263,11,FALSE)&gt;0,VLOOKUP($B81,'Ações_Sharpe'!$B$2:$R$263,11,FALSE)," ")</f>
        <v>0.805593347046655</v>
      </c>
      <c r="W81" s="23">
        <f>IF(VLOOKUP($B81,'Ações_Rent'!$B$2:$R$263,12,FALSE)="","",VLOOKUP($B81,'Ações_Rent'!$B$2:$R$263,12,FALSE))</f>
        <v>14.5804299749547</v>
      </c>
      <c r="X81" s="23">
        <f>IF(VLOOKUP($B81,'Ações_Sharpe'!$B$2:$R$263,12,FALSE)&gt;0,VLOOKUP($B81,'Ações_Sharpe'!$B$2:$R$263,12,FALSE)," ")</f>
        <v>0.426568467449301</v>
      </c>
      <c r="Y81" s="23">
        <f>IF(VLOOKUP($B81,'Ações_Rent'!$B$2:$R$263,13,FALSE)="","",VLOOKUP($B81,'Ações_Rent'!$B$2:$R$263,13,FALSE))</f>
        <v>16.5009572751031</v>
      </c>
      <c r="Z81" s="23">
        <f>IF(VLOOKUP($B81,'Ações_Sharpe'!$B$2:$R$263,13,FALSE)&gt;0,VLOOKUP($B81,'Ações_Sharpe'!$B$2:$R$263,13,FALSE)," ")</f>
        <v>0.51142095455902</v>
      </c>
      <c r="AA81" s="23">
        <f>IF(VLOOKUP($B81,'Ações_Rent'!$B$2:$R$263,14,FALSE)="","",VLOOKUP($B81,'Ações_Rent'!$B$2:$R$263,14,FALSE))</f>
        <v>7.16859664522866</v>
      </c>
      <c r="AB81" s="23">
        <f>IF(VLOOKUP($B81,'Ações_Sharpe'!$B$2:$R$263,14,FALSE)&gt;0,VLOOKUP($B81,'Ações_Sharpe'!$B$2:$R$263,14,FALSE)," ")</f>
        <v>0.0832011668129094</v>
      </c>
      <c r="AC81" s="23">
        <f>IF(VLOOKUP($B81,'Ações_Rent'!$B$2:$R$263,15,FALSE)="","",VLOOKUP($B81,'Ações_Rent'!$B$2:$R$263,15,FALSE))</f>
        <v>10.3020147707931</v>
      </c>
      <c r="AD81" s="23">
        <f>IF(VLOOKUP($B81,'Ações_Sharpe'!$B$2:$R$263,15,FALSE)&gt;0,VLOOKUP($B81,'Ações_Sharpe'!$B$2:$R$263,15,FALSE)," ")</f>
        <v>0.183640566139963</v>
      </c>
      <c r="AE81" s="23">
        <f>IF(VLOOKUP($B81,'Ações_Rent'!$B$2:$R$263,16,FALSE)="","",VLOOKUP($B81,'Ações_Rent'!$B$2:$R$263,16,FALSE))</f>
        <v>2.98050338736151</v>
      </c>
      <c r="AF81" t="s" s="26">
        <f>IF(VLOOKUP($B81,'Ações_Sharpe'!$B$2:$R$263,16,FALSE)&gt;0,VLOOKUP($B81,'Ações_Sharpe'!$B$2:$R$263,16,FALSE)," ")</f>
        <v>361</v>
      </c>
      <c r="AG81" s="23">
        <f>IF(VLOOKUP($B81,'Ações_Rent'!$B$2:$R$263,17,FALSE)="","",VLOOKUP($B81,'Ações_Rent'!$B$2:$R$263,17,FALSE))</f>
        <v>11.5090975472716</v>
      </c>
      <c r="AH81" s="23">
        <f>IF(VLOOKUP($B81,'Ações_Sharpe'!$B$2:$R$263,17,FALSE)&gt;0,VLOOKUP($B81,'Ações_Sharpe'!$B$2:$R$263,17,FALSE)," ")</f>
        <v>0.208569871718484</v>
      </c>
    </row>
    <row r="82" ht="15" customHeight="1">
      <c r="A82" t="s" s="10">
        <v>1381</v>
      </c>
      <c r="B82" t="s" s="10">
        <v>1382</v>
      </c>
      <c r="C82" s="23">
        <f>IF(VLOOKUP($B82,'Ações_Rent'!$B$2:$R$263,2,FALSE)="","",VLOOKUP($B82,'Ações_Rent'!$B$2:$R$263,2,FALSE))</f>
        <v>25.5026336068356</v>
      </c>
      <c r="D82" s="23">
        <f>IF(VLOOKUP($B82,'Ações_Sharpe'!$B$2:$R$263,2,FALSE)&gt;0,VLOOKUP($B82,'Ações_Sharpe'!$B$2:$R$263,2,FALSE)," ")</f>
        <v>0.574609765957605</v>
      </c>
      <c r="E82" s="23">
        <f>IF(VLOOKUP($B82,'Ações_Rent'!$B$2:$R$263,3,FALSE)="","",VLOOKUP($B82,'Ações_Rent'!$B$2:$R$263,3,FALSE))</f>
        <v>23.4392351968453</v>
      </c>
      <c r="F82" s="23">
        <f>IF(VLOOKUP($B82,'Ações_Sharpe'!$B$2:$R$263,3,FALSE)&gt;0,VLOOKUP($B82,'Ações_Sharpe'!$B$2:$R$263,3,FALSE)," ")</f>
        <v>0.5280398489654951</v>
      </c>
      <c r="G82" s="23">
        <f>IF(VLOOKUP($B82,'Ações_Rent'!$B$2:$R$263,4,FALSE)="","",VLOOKUP($B82,'Ações_Rent'!$B$2:$R$263,4,FALSE))</f>
        <v>31.5393639115437</v>
      </c>
      <c r="H82" s="23">
        <f>IF(VLOOKUP($B82,'Ações_Sharpe'!$B$2:$R$263,4,FALSE)&gt;0,VLOOKUP($B82,'Ações_Sharpe'!$B$2:$R$263,4,FALSE)," ")</f>
        <v>0.391170851761589</v>
      </c>
      <c r="I82" s="23">
        <f>IF(VLOOKUP($B82,'Ações_Rent'!$B$2:$R$263,5,FALSE)="","",VLOOKUP($B82,'Ações_Rent'!$B$2:$R$263,5,FALSE))</f>
        <v>-0.968506715418194</v>
      </c>
      <c r="J82" t="s" s="26">
        <f>IF(VLOOKUP($B82,'Ações_Sharpe'!$B$2:$R$263,5,FALSE)&gt;0,VLOOKUP($B82,'Ações_Sharpe'!$B$2:$R$263,5,FALSE)," ")</f>
        <v>361</v>
      </c>
      <c r="K82" s="23">
        <f>IF(VLOOKUP($B82,'Ações_Rent'!$B$2:$R$263,6,FALSE)="","",VLOOKUP($B82,'Ações_Rent'!$B$2:$R$263,6,FALSE))</f>
        <v>19.3804107691913</v>
      </c>
      <c r="L82" s="23">
        <f>IF(VLOOKUP($B82,'Ações_Sharpe'!$B$2:$R$263,6,FALSE)&gt;0,VLOOKUP($B82,'Ações_Sharpe'!$B$2:$R$263,6,FALSE)," ")</f>
        <v>0.282217356900609</v>
      </c>
      <c r="M82" s="23">
        <f>IF(VLOOKUP($B82,'Ações_Rent'!$B$2:$R$263,7,FALSE)="","",VLOOKUP($B82,'Ações_Rent'!$B$2:$R$263,7,FALSE))</f>
        <v>11.320496004145</v>
      </c>
      <c r="N82" s="23">
        <f>IF(VLOOKUP($B82,'Ações_Sharpe'!$B$2:$R$263,7,FALSE)&gt;0,VLOOKUP($B82,'Ações_Sharpe'!$B$2:$R$263,7,FALSE)," ")</f>
        <v>0.121938505834751</v>
      </c>
      <c r="O82" s="23">
        <f>IF(VLOOKUP($B82,'Ações_Rent'!$B$2:$R$263,8,FALSE)="","",VLOOKUP($B82,'Ações_Rent'!$B$2:$R$263,8,FALSE))</f>
        <v>23.190375326688</v>
      </c>
      <c r="P82" s="23">
        <f>IF(VLOOKUP($B82,'Ações_Sharpe'!$B$2:$R$263,8,FALSE)&gt;0,VLOOKUP($B82,'Ações_Sharpe'!$B$2:$R$263,8,FALSE)," ")</f>
        <v>0.371777857308656</v>
      </c>
      <c r="Q82" s="23">
        <f>IF(VLOOKUP($B82,'Ações_Rent'!$B$2:$R$263,9,FALSE)="","",VLOOKUP($B82,'Ações_Rent'!$B$2:$R$263,9,FALSE))</f>
        <v>20.3884938223125</v>
      </c>
      <c r="R82" s="23">
        <f>IF(VLOOKUP($B82,'Ações_Sharpe'!$B$2:$R$263,9,FALSE)&gt;0,VLOOKUP($B82,'Ações_Sharpe'!$B$2:$R$263,9,FALSE)," ")</f>
        <v>0.318657880528241</v>
      </c>
      <c r="S82" s="23">
        <f>IF(VLOOKUP($B82,'Ações_Rent'!$B$2:$R$263,10,FALSE)="","",VLOOKUP($B82,'Ações_Rent'!$B$2:$R$263,10,FALSE))</f>
        <v>39.6376705964788</v>
      </c>
      <c r="T82" s="23">
        <f>IF(VLOOKUP($B82,'Ações_Sharpe'!$B$2:$R$263,10,FALSE)&gt;0,VLOOKUP($B82,'Ações_Sharpe'!$B$2:$R$263,10,FALSE)," ")</f>
        <v>0.746065664407061</v>
      </c>
      <c r="U82" s="23">
        <f>IF(VLOOKUP($B82,'Ações_Rent'!$B$2:$R$263,11,FALSE)="","",VLOOKUP($B82,'Ações_Rent'!$B$2:$R$263,11,FALSE))</f>
        <v>25.6170644175928</v>
      </c>
      <c r="V82" s="23">
        <f>IF(VLOOKUP($B82,'Ações_Sharpe'!$B$2:$R$263,11,FALSE)&gt;0,VLOOKUP($B82,'Ações_Sharpe'!$B$2:$R$263,11,FALSE)," ")</f>
        <v>0.446555900344745</v>
      </c>
      <c r="W82" s="23">
        <f>IF(VLOOKUP($B82,'Ações_Rent'!$B$2:$R$263,12,FALSE)="","",VLOOKUP($B82,'Ações_Rent'!$B$2:$R$263,12,FALSE))</f>
        <v>9.58679719229816</v>
      </c>
      <c r="X82" s="23">
        <f>IF(VLOOKUP($B82,'Ações_Sharpe'!$B$2:$R$263,12,FALSE)&gt;0,VLOOKUP($B82,'Ações_Sharpe'!$B$2:$R$263,12,FALSE)," ")</f>
        <v>0.111321937023356</v>
      </c>
      <c r="Y82" s="23">
        <f>IF(VLOOKUP($B82,'Ações_Rent'!$B$2:$R$263,13,FALSE)="","",VLOOKUP($B82,'Ações_Rent'!$B$2:$R$263,13,FALSE))</f>
        <v>4.51165801958717</v>
      </c>
      <c r="Z82" t="s" s="26">
        <f>IF(VLOOKUP($B82,'Ações_Sharpe'!$B$2:$R$263,13,FALSE)&gt;0,VLOOKUP($B82,'Ações_Sharpe'!$B$2:$R$263,13,FALSE)," ")</f>
        <v>361</v>
      </c>
      <c r="AA82" s="23">
        <f>IF(VLOOKUP($B82,'Ações_Rent'!$B$2:$R$263,14,FALSE)="","",VLOOKUP($B82,'Ações_Rent'!$B$2:$R$263,14,FALSE))</f>
        <v>-11.0826504249855</v>
      </c>
      <c r="AB82" t="s" s="26">
        <f>IF(VLOOKUP($B82,'Ações_Sharpe'!$B$2:$R$263,14,FALSE)&gt;0,VLOOKUP($B82,'Ações_Sharpe'!$B$2:$R$263,14,FALSE)," ")</f>
        <v>361</v>
      </c>
      <c r="AC82" s="23">
        <f>IF(VLOOKUP($B82,'Ações_Rent'!$B$2:$R$263,15,FALSE)="","",VLOOKUP($B82,'Ações_Rent'!$B$2:$R$263,15,FALSE))</f>
        <v>-8.312124577383299</v>
      </c>
      <c r="AD82" t="s" s="26">
        <f>IF(VLOOKUP($B82,'Ações_Sharpe'!$B$2:$R$263,15,FALSE)&gt;0,VLOOKUP($B82,'Ações_Sharpe'!$B$2:$R$263,15,FALSE)," ")</f>
        <v>361</v>
      </c>
      <c r="AE82" s="23">
        <f>IF(VLOOKUP($B82,'Ações_Rent'!$B$2:$R$263,16,FALSE)="","",VLOOKUP($B82,'Ações_Rent'!$B$2:$R$263,16,FALSE))</f>
        <v>-20.4732679163034</v>
      </c>
      <c r="AF82" t="s" s="26">
        <f>IF(VLOOKUP($B82,'Ações_Sharpe'!$B$2:$R$263,16,FALSE)&gt;0,VLOOKUP($B82,'Ações_Sharpe'!$B$2:$R$263,16,FALSE)," ")</f>
        <v>361</v>
      </c>
      <c r="AG82" s="23">
        <f>IF(VLOOKUP($B82,'Ações_Rent'!$B$2:$R$263,17,FALSE)="","",VLOOKUP($B82,'Ações_Rent'!$B$2:$R$263,17,FALSE))</f>
        <v>1.02865470010796</v>
      </c>
      <c r="AH82" t="s" s="26">
        <f>IF(VLOOKUP($B82,'Ações_Sharpe'!$B$2:$R$263,17,FALSE)&gt;0,VLOOKUP($B82,'Ações_Sharpe'!$B$2:$R$263,17,FALSE)," ")</f>
        <v>361</v>
      </c>
    </row>
    <row r="83" ht="15" customHeight="1">
      <c r="A83" t="s" s="10">
        <v>1383</v>
      </c>
      <c r="B83" t="s" s="10">
        <v>1384</v>
      </c>
      <c r="C83" s="23">
        <f>IF(VLOOKUP($B83,'Ações_Rent'!$B$2:$R$263,2,FALSE)="","",VLOOKUP($B83,'Ações_Rent'!$B$2:$R$263,2,FALSE))</f>
        <v>25.4638958974874</v>
      </c>
      <c r="D83" s="23">
        <f>IF(VLOOKUP($B83,'Ações_Sharpe'!$B$2:$R$263,2,FALSE)&gt;0,VLOOKUP($B83,'Ações_Sharpe'!$B$2:$R$263,2,FALSE)," ")</f>
        <v>1.14419927498867</v>
      </c>
      <c r="E83" s="23">
        <f>IF(VLOOKUP($B83,'Ações_Rent'!$B$2:$R$263,3,FALSE)="","",VLOOKUP($B83,'Ações_Rent'!$B$2:$R$263,3,FALSE))</f>
        <v>25.9474069493203</v>
      </c>
      <c r="F83" s="23">
        <f>IF(VLOOKUP($B83,'Ações_Sharpe'!$B$2:$R$263,3,FALSE)&gt;0,VLOOKUP($B83,'Ações_Sharpe'!$B$2:$R$263,3,FALSE)," ")</f>
        <v>1.24049775976916</v>
      </c>
      <c r="G83" s="23">
        <f>IF(VLOOKUP($B83,'Ações_Rent'!$B$2:$R$263,4,FALSE)="","",VLOOKUP($B83,'Ações_Rent'!$B$2:$R$263,4,FALSE))</f>
        <v>30.1192417084747</v>
      </c>
      <c r="H83" s="23">
        <f>IF(VLOOKUP($B83,'Ações_Sharpe'!$B$2:$R$263,4,FALSE)&gt;0,VLOOKUP($B83,'Ações_Sharpe'!$B$2:$R$263,4,FALSE)," ")</f>
        <v>0.627599979205288</v>
      </c>
      <c r="I83" s="23">
        <f>IF(VLOOKUP($B83,'Ações_Rent'!$B$2:$R$263,5,FALSE)="","",VLOOKUP($B83,'Ações_Rent'!$B$2:$R$263,5,FALSE))</f>
        <v>9.32428512439316</v>
      </c>
      <c r="J83" s="23">
        <f>IF(VLOOKUP($B83,'Ações_Sharpe'!$B$2:$R$263,5,FALSE)&gt;0,VLOOKUP($B83,'Ações_Sharpe'!$B$2:$R$263,5,FALSE)," ")</f>
        <v>0.100597338290254</v>
      </c>
      <c r="K83" s="23">
        <f>IF(VLOOKUP($B83,'Ações_Rent'!$B$2:$R$263,6,FALSE)="","",VLOOKUP($B83,'Ações_Rent'!$B$2:$R$263,6,FALSE))</f>
        <v>19.1369331329333</v>
      </c>
      <c r="L83" s="23">
        <f>IF(VLOOKUP($B83,'Ações_Sharpe'!$B$2:$R$263,6,FALSE)&gt;0,VLOOKUP($B83,'Ações_Sharpe'!$B$2:$R$263,6,FALSE)," ")</f>
        <v>0.462140087031611</v>
      </c>
      <c r="M83" s="23">
        <f>IF(VLOOKUP($B83,'Ações_Rent'!$B$2:$R$263,7,FALSE)="","",VLOOKUP($B83,'Ações_Rent'!$B$2:$R$263,7,FALSE))</f>
        <v>14.3209571538915</v>
      </c>
      <c r="N83" s="23">
        <f>IF(VLOOKUP($B83,'Ações_Sharpe'!$B$2:$R$263,7,FALSE)&gt;0,VLOOKUP($B83,'Ações_Sharpe'!$B$2:$R$263,7,FALSE)," ")</f>
        <v>0.302048477366436</v>
      </c>
      <c r="O83" s="23">
        <f>IF(VLOOKUP($B83,'Ações_Rent'!$B$2:$R$263,8,FALSE)="","",VLOOKUP($B83,'Ações_Rent'!$B$2:$R$263,8,FALSE))</f>
        <v>22.4486315524759</v>
      </c>
      <c r="P83" s="23">
        <f>IF(VLOOKUP($B83,'Ações_Sharpe'!$B$2:$R$263,8,FALSE)&gt;0,VLOOKUP($B83,'Ações_Sharpe'!$B$2:$R$263,8,FALSE)," ")</f>
        <v>0.568044576888562</v>
      </c>
      <c r="Q83" s="23">
        <f>IF(VLOOKUP($B83,'Ações_Rent'!$B$2:$R$263,9,FALSE)="","",VLOOKUP($B83,'Ações_Rent'!$B$2:$R$263,9,FALSE))</f>
        <v>18.5600498793103</v>
      </c>
      <c r="R83" s="23">
        <f>IF(VLOOKUP($B83,'Ações_Sharpe'!$B$2:$R$263,9,FALSE)&gt;0,VLOOKUP($B83,'Ações_Sharpe'!$B$2:$R$263,9,FALSE)," ")</f>
        <v>0.452549521886177</v>
      </c>
      <c r="S83" s="23">
        <f>IF(VLOOKUP($B83,'Ações_Rent'!$B$2:$R$263,10,FALSE)="","",VLOOKUP($B83,'Ações_Rent'!$B$2:$R$263,10,FALSE))</f>
        <v>29.3822931243558</v>
      </c>
      <c r="T83" s="23">
        <f>IF(VLOOKUP($B83,'Ações_Sharpe'!$B$2:$R$263,10,FALSE)&gt;0,VLOOKUP($B83,'Ações_Sharpe'!$B$2:$R$263,10,FALSE)," ")</f>
        <v>0.8316393022076169</v>
      </c>
      <c r="U83" s="23">
        <f>IF(VLOOKUP($B83,'Ações_Rent'!$B$2:$R$263,11,FALSE)="","",VLOOKUP($B83,'Ações_Rent'!$B$2:$R$263,11,FALSE))</f>
        <v>18.7942039661269</v>
      </c>
      <c r="V83" s="23">
        <f>IF(VLOOKUP($B83,'Ações_Sharpe'!$B$2:$R$263,11,FALSE)&gt;0,VLOOKUP($B83,'Ações_Sharpe'!$B$2:$R$263,11,FALSE)," ")</f>
        <v>0.471326954189193</v>
      </c>
      <c r="W83" s="23">
        <f>IF(VLOOKUP($B83,'Ações_Rent'!$B$2:$R$263,12,FALSE)="","",VLOOKUP($B83,'Ações_Rent'!$B$2:$R$263,12,FALSE))</f>
        <v>11.8102263285082</v>
      </c>
      <c r="X83" s="23">
        <f>IF(VLOOKUP($B83,'Ações_Sharpe'!$B$2:$R$263,12,FALSE)&gt;0,VLOOKUP($B83,'Ações_Sharpe'!$B$2:$R$263,12,FALSE)," ")</f>
        <v>0.241666383771512</v>
      </c>
      <c r="Y83" s="23">
        <f>IF(VLOOKUP($B83,'Ações_Rent'!$B$2:$R$263,13,FALSE)="","",VLOOKUP($B83,'Ações_Rent'!$B$2:$R$263,13,FALSE))</f>
        <v>9.851795074985009</v>
      </c>
      <c r="Z83" s="23">
        <f>IF(VLOOKUP($B83,'Ações_Sharpe'!$B$2:$R$263,13,FALSE)&gt;0,VLOOKUP($B83,'Ações_Sharpe'!$B$2:$R$263,13,FALSE)," ")</f>
        <v>0.172160326351402</v>
      </c>
      <c r="AA83" s="23">
        <f>IF(VLOOKUP($B83,'Ações_Rent'!$B$2:$R$263,14,FALSE)="","",VLOOKUP($B83,'Ações_Rent'!$B$2:$R$263,14,FALSE))</f>
        <v>2.28459421735683</v>
      </c>
      <c r="AB83" t="s" s="26">
        <f>IF(VLOOKUP($B83,'Ações_Sharpe'!$B$2:$R$263,14,FALSE)&gt;0,VLOOKUP($B83,'Ações_Sharpe'!$B$2:$R$263,14,FALSE)," ")</f>
        <v>361</v>
      </c>
      <c r="AC83" s="23">
        <f>IF(VLOOKUP($B83,'Ações_Rent'!$B$2:$R$263,15,FALSE)="","",VLOOKUP($B83,'Ações_Rent'!$B$2:$R$263,15,FALSE))</f>
        <v>4.71116555162248</v>
      </c>
      <c r="AD83" t="s" s="26">
        <f>IF(VLOOKUP($B83,'Ações_Sharpe'!$B$2:$R$263,15,FALSE)&gt;0,VLOOKUP($B83,'Ações_Sharpe'!$B$2:$R$263,15,FALSE)," ")</f>
        <v>361</v>
      </c>
      <c r="AE83" s="23">
        <f>IF(VLOOKUP($B83,'Ações_Rent'!$B$2:$R$263,16,FALSE)="","",VLOOKUP($B83,'Ações_Rent'!$B$2:$R$263,16,FALSE))</f>
        <v>-2.51209738235886</v>
      </c>
      <c r="AF83" t="s" s="26">
        <f>IF(VLOOKUP($B83,'Ações_Sharpe'!$B$2:$R$263,16,FALSE)&gt;0,VLOOKUP($B83,'Ações_Sharpe'!$B$2:$R$263,16,FALSE)," ")</f>
        <v>361</v>
      </c>
      <c r="AG83" s="23">
        <f>IF(VLOOKUP($B83,'Ações_Rent'!$B$2:$R$263,17,FALSE)="","",VLOOKUP($B83,'Ações_Rent'!$B$2:$R$263,17,FALSE))</f>
        <v>11.6435523677558</v>
      </c>
      <c r="AH83" s="23">
        <f>IF(VLOOKUP($B83,'Ações_Sharpe'!$B$2:$R$263,17,FALSE)&gt;0,VLOOKUP($B83,'Ações_Sharpe'!$B$2:$R$263,17,FALSE)," ")</f>
        <v>0.169551677202087</v>
      </c>
    </row>
    <row r="84" ht="15" customHeight="1">
      <c r="A84" t="s" s="10">
        <v>1385</v>
      </c>
      <c r="B84" t="s" s="10">
        <v>1386</v>
      </c>
      <c r="C84" s="23">
        <f>IF(VLOOKUP($B84,'Ações_Rent'!$B$2:$R$263,2,FALSE)="","",VLOOKUP($B84,'Ações_Rent'!$B$2:$R$263,2,FALSE))</f>
        <v>25.2568537494669</v>
      </c>
      <c r="D84" s="23">
        <f>IF(VLOOKUP($B84,'Ações_Sharpe'!$B$2:$R$263,2,FALSE)&gt;0,VLOOKUP($B84,'Ações_Sharpe'!$B$2:$R$263,2,FALSE)," ")</f>
        <v>0.859159267949052</v>
      </c>
      <c r="E84" s="23">
        <f>IF(VLOOKUP($B84,'Ações_Rent'!$B$2:$R$263,3,FALSE)="","",VLOOKUP($B84,'Ações_Rent'!$B$2:$R$263,3,FALSE))</f>
        <v>23.4062473475603</v>
      </c>
      <c r="F84" s="23">
        <f>IF(VLOOKUP($B84,'Ações_Sharpe'!$B$2:$R$263,3,FALSE)&gt;0,VLOOKUP($B84,'Ações_Sharpe'!$B$2:$R$263,3,FALSE)," ")</f>
        <v>0.857479166596041</v>
      </c>
      <c r="G84" s="23">
        <f>IF(VLOOKUP($B84,'Ações_Rent'!$B$2:$R$263,4,FALSE)="","",VLOOKUP($B84,'Ações_Rent'!$B$2:$R$263,4,FALSE))</f>
        <v>32.4579392404987</v>
      </c>
      <c r="H84" s="23">
        <f>IF(VLOOKUP($B84,'Ações_Sharpe'!$B$2:$R$263,4,FALSE)&gt;0,VLOOKUP($B84,'Ações_Sharpe'!$B$2:$R$263,4,FALSE)," ")</f>
        <v>0.541571533077441</v>
      </c>
      <c r="I84" s="23">
        <f>IF(VLOOKUP($B84,'Ações_Rent'!$B$2:$R$263,5,FALSE)="","",VLOOKUP($B84,'Ações_Rent'!$B$2:$R$263,5,FALSE))</f>
        <v>4.8526344377062</v>
      </c>
      <c r="J84" t="s" s="26">
        <f>IF(VLOOKUP($B84,'Ações_Sharpe'!$B$2:$R$263,5,FALSE)&gt;0,VLOOKUP($B84,'Ações_Sharpe'!$B$2:$R$263,5,FALSE)," ")</f>
        <v>361</v>
      </c>
      <c r="K84" s="23">
        <f>IF(VLOOKUP($B84,'Ações_Rent'!$B$2:$R$263,6,FALSE)="","",VLOOKUP($B84,'Ações_Rent'!$B$2:$R$263,6,FALSE))</f>
        <v>14.1424854653394</v>
      </c>
      <c r="L84" s="23">
        <f>IF(VLOOKUP($B84,'Ações_Sharpe'!$B$2:$R$263,6,FALSE)&gt;0,VLOOKUP($B84,'Ações_Sharpe'!$B$2:$R$263,6,FALSE)," ")</f>
        <v>0.268311395099441</v>
      </c>
      <c r="M84" s="23">
        <f>IF(VLOOKUP($B84,'Ações_Rent'!$B$2:$R$263,7,FALSE)="","",VLOOKUP($B84,'Ações_Rent'!$B$2:$R$263,7,FALSE))</f>
        <v>8.5310342152386</v>
      </c>
      <c r="N84" s="23">
        <f>IF(VLOOKUP($B84,'Ações_Sharpe'!$B$2:$R$263,7,FALSE)&gt;0,VLOOKUP($B84,'Ações_Sharpe'!$B$2:$R$263,7,FALSE)," ")</f>
        <v>0.10075237444729</v>
      </c>
      <c r="O84" s="23">
        <f>IF(VLOOKUP($B84,'Ações_Rent'!$B$2:$R$263,8,FALSE)="","",VLOOKUP($B84,'Ações_Rent'!$B$2:$R$263,8,FALSE))</f>
        <v>15.5848122260517</v>
      </c>
      <c r="P84" s="23">
        <f>IF(VLOOKUP($B84,'Ações_Sharpe'!$B$2:$R$263,8,FALSE)&gt;0,VLOOKUP($B84,'Ações_Sharpe'!$B$2:$R$263,8,FALSE)," ")</f>
        <v>0.335079574116248</v>
      </c>
      <c r="Q84" s="23">
        <f>IF(VLOOKUP($B84,'Ações_Rent'!$B$2:$R$263,9,FALSE)="","",VLOOKUP($B84,'Ações_Rent'!$B$2:$R$263,9,FALSE))</f>
        <v>12.8429313071315</v>
      </c>
      <c r="R84" s="23">
        <f>IF(VLOOKUP($B84,'Ações_Sharpe'!$B$2:$R$263,9,FALSE)&gt;0,VLOOKUP($B84,'Ações_Sharpe'!$B$2:$R$263,9,FALSE)," ")</f>
        <v>0.258103316862598</v>
      </c>
      <c r="S84" s="23">
        <f>IF(VLOOKUP($B84,'Ações_Rent'!$B$2:$R$263,10,FALSE)="","",VLOOKUP($B84,'Ações_Rent'!$B$2:$R$263,10,FALSE))</f>
        <v>23.2432122760045</v>
      </c>
      <c r="T84" s="23">
        <f>IF(VLOOKUP($B84,'Ações_Sharpe'!$B$2:$R$263,10,FALSE)&gt;0,VLOOKUP($B84,'Ações_Sharpe'!$B$2:$R$263,10,FALSE)," ")</f>
        <v>0.6106160340611561</v>
      </c>
      <c r="U84" s="23">
        <f>IF(VLOOKUP($B84,'Ações_Rent'!$B$2:$R$263,11,FALSE)="","",VLOOKUP($B84,'Ações_Rent'!$B$2:$R$263,11,FALSE))</f>
        <v>15.8799929136987</v>
      </c>
      <c r="V84" s="23">
        <f>IF(VLOOKUP($B84,'Ações_Sharpe'!$B$2:$R$263,11,FALSE)&gt;0,VLOOKUP($B84,'Ações_Sharpe'!$B$2:$R$263,11,FALSE)," ")</f>
        <v>0.366759318760204</v>
      </c>
      <c r="W84" s="23">
        <f>IF(VLOOKUP($B84,'Ações_Rent'!$B$2:$R$263,12,FALSE)="","",VLOOKUP($B84,'Ações_Rent'!$B$2:$R$263,12,FALSE))</f>
        <v>4.83717338722949</v>
      </c>
      <c r="X84" s="23">
        <f>IF(VLOOKUP($B84,'Ações_Sharpe'!$B$2:$R$263,12,FALSE)&gt;0,VLOOKUP($B84,'Ações_Sharpe'!$B$2:$R$263,12,FALSE)," ")</f>
        <v>0.0145706863792298</v>
      </c>
      <c r="Y84" s="23">
        <f>IF(VLOOKUP($B84,'Ações_Rent'!$B$2:$R$263,13,FALSE)="","",VLOOKUP($B84,'Ações_Rent'!$B$2:$R$263,13,FALSE))</f>
        <v>5.32731193348484</v>
      </c>
      <c r="Z84" s="23">
        <f>IF(VLOOKUP($B84,'Ações_Sharpe'!$B$2:$R$263,13,FALSE)&gt;0,VLOOKUP($B84,'Ações_Sharpe'!$B$2:$R$263,13,FALSE)," ")</f>
        <v>0.0199878381471163</v>
      </c>
      <c r="AA84" s="23">
        <f>IF(VLOOKUP($B84,'Ações_Rent'!$B$2:$R$263,14,FALSE)="","",VLOOKUP($B84,'Ações_Rent'!$B$2:$R$263,14,FALSE))</f>
        <v>-7.42902596038283</v>
      </c>
      <c r="AB84" t="s" s="26">
        <f>IF(VLOOKUP($B84,'Ações_Sharpe'!$B$2:$R$263,14,FALSE)&gt;0,VLOOKUP($B84,'Ações_Sharpe'!$B$2:$R$263,14,FALSE)," ")</f>
        <v>361</v>
      </c>
      <c r="AC84" s="23">
        <f>IF(VLOOKUP($B84,'Ações_Rent'!$B$2:$R$263,15,FALSE)="","",VLOOKUP($B84,'Ações_Rent'!$B$2:$R$263,15,FALSE))</f>
        <v>-5.86051825535816</v>
      </c>
      <c r="AD84" t="s" s="26">
        <f>IF(VLOOKUP($B84,'Ações_Sharpe'!$B$2:$R$263,15,FALSE)&gt;0,VLOOKUP($B84,'Ações_Sharpe'!$B$2:$R$263,15,FALSE)," ")</f>
        <v>361</v>
      </c>
      <c r="AE84" s="23">
        <f>IF(VLOOKUP($B84,'Ações_Rent'!$B$2:$R$263,16,FALSE)="","",VLOOKUP($B84,'Ações_Rent'!$B$2:$R$263,16,FALSE))</f>
        <v>-14.0153083270626</v>
      </c>
      <c r="AF84" t="s" s="26">
        <f>IF(VLOOKUP($B84,'Ações_Sharpe'!$B$2:$R$263,16,FALSE)&gt;0,VLOOKUP($B84,'Ações_Sharpe'!$B$2:$R$263,16,FALSE)," ")</f>
        <v>361</v>
      </c>
      <c r="AG84" s="23">
        <f>IF(VLOOKUP($B84,'Ações_Rent'!$B$2:$R$263,17,FALSE)="","",VLOOKUP($B84,'Ações_Rent'!$B$2:$R$263,17,FALSE))</f>
        <v>-0.0626494736485128</v>
      </c>
      <c r="AH84" t="s" s="26">
        <f>IF(VLOOKUP($B84,'Ações_Sharpe'!$B$2:$R$263,17,FALSE)&gt;0,VLOOKUP($B84,'Ações_Sharpe'!$B$2:$R$263,17,FALSE)," ")</f>
        <v>361</v>
      </c>
    </row>
    <row r="85" ht="15" customHeight="1">
      <c r="A85" t="s" s="10">
        <v>1387</v>
      </c>
      <c r="B85" t="s" s="10">
        <v>1388</v>
      </c>
      <c r="C85" s="23">
        <f>IF(VLOOKUP($B85,'Ações_Rent'!$B$2:$R$263,2,FALSE)="","",VLOOKUP($B85,'Ações_Rent'!$B$2:$R$263,2,FALSE))</f>
        <v>25.216374583099</v>
      </c>
      <c r="D85" s="23">
        <f>IF(VLOOKUP($B85,'Ações_Sharpe'!$B$2:$R$263,2,FALSE)&gt;0,VLOOKUP($B85,'Ações_Sharpe'!$B$2:$R$263,2,FALSE)," ")</f>
        <v>0.861645389770734</v>
      </c>
      <c r="E85" s="23">
        <f>IF(VLOOKUP($B85,'Ações_Rent'!$B$2:$R$263,3,FALSE)="","",VLOOKUP($B85,'Ações_Rent'!$B$2:$R$263,3,FALSE))</f>
        <v>23.5028258482928</v>
      </c>
      <c r="F85" s="23">
        <f>IF(VLOOKUP($B85,'Ações_Sharpe'!$B$2:$R$263,3,FALSE)&gt;0,VLOOKUP($B85,'Ações_Sharpe'!$B$2:$R$263,3,FALSE)," ")</f>
        <v>0.8552857859031791</v>
      </c>
      <c r="G85" s="23">
        <f>IF(VLOOKUP($B85,'Ações_Rent'!$B$2:$R$263,4,FALSE)="","",VLOOKUP($B85,'Ações_Rent'!$B$2:$R$263,4,FALSE))</f>
        <v>28.0995954175103</v>
      </c>
      <c r="H85" s="23">
        <f>IF(VLOOKUP($B85,'Ações_Sharpe'!$B$2:$R$263,4,FALSE)&gt;0,VLOOKUP($B85,'Ações_Sharpe'!$B$2:$R$263,4,FALSE)," ")</f>
        <v>0.498044005926143</v>
      </c>
      <c r="I85" s="23">
        <f>IF(VLOOKUP($B85,'Ações_Rent'!$B$2:$R$263,5,FALSE)="","",VLOOKUP($B85,'Ações_Rent'!$B$2:$R$263,5,FALSE))</f>
        <v>6.38366967364126</v>
      </c>
      <c r="J85" t="s" s="26">
        <f>IF(VLOOKUP($B85,'Ações_Sharpe'!$B$2:$R$263,5,FALSE)&gt;0,VLOOKUP($B85,'Ações_Sharpe'!$B$2:$R$263,5,FALSE)," ")</f>
        <v>361</v>
      </c>
      <c r="K85" s="23">
        <f>IF(VLOOKUP($B85,'Ações_Rent'!$B$2:$R$263,6,FALSE)="","",VLOOKUP($B85,'Ações_Rent'!$B$2:$R$263,6,FALSE))</f>
        <v>15.2248287514976</v>
      </c>
      <c r="L85" s="23">
        <f>IF(VLOOKUP($B85,'Ações_Sharpe'!$B$2:$R$263,6,FALSE)&gt;0,VLOOKUP($B85,'Ações_Sharpe'!$B$2:$R$263,6,FALSE)," ")</f>
        <v>0.349141500088427</v>
      </c>
      <c r="M85" s="23">
        <f>IF(VLOOKUP($B85,'Ações_Rent'!$B$2:$R$263,7,FALSE)="","",VLOOKUP($B85,'Ações_Rent'!$B$2:$R$263,7,FALSE))</f>
        <v>8.85350099120004</v>
      </c>
      <c r="N85" s="23">
        <f>IF(VLOOKUP($B85,'Ações_Sharpe'!$B$2:$R$263,7,FALSE)&gt;0,VLOOKUP($B85,'Ações_Sharpe'!$B$2:$R$263,7,FALSE)," ")</f>
        <v>0.128459174035555</v>
      </c>
      <c r="O85" s="23">
        <f>IF(VLOOKUP($B85,'Ações_Rent'!$B$2:$R$263,8,FALSE)="","",VLOOKUP($B85,'Ações_Rent'!$B$2:$R$263,8,FALSE))</f>
        <v>13.9315151425131</v>
      </c>
      <c r="P85" s="23">
        <f>IF(VLOOKUP($B85,'Ações_Sharpe'!$B$2:$R$263,8,FALSE)&gt;0,VLOOKUP($B85,'Ações_Sharpe'!$B$2:$R$263,8,FALSE)," ")</f>
        <v>0.33742991987698</v>
      </c>
      <c r="Q85" s="23">
        <f>IF(VLOOKUP($B85,'Ações_Rent'!$B$2:$R$263,9,FALSE)="","",VLOOKUP($B85,'Ações_Rent'!$B$2:$R$263,9,FALSE))</f>
        <v>6.63334350534481</v>
      </c>
      <c r="R85" s="23">
        <f>IF(VLOOKUP($B85,'Ações_Sharpe'!$B$2:$R$263,9,FALSE)&gt;0,VLOOKUP($B85,'Ações_Sharpe'!$B$2:$R$263,9,FALSE)," ")</f>
        <v>0.0764629937976153</v>
      </c>
      <c r="S85" s="23">
        <f>IF(VLOOKUP($B85,'Ações_Rent'!$B$2:$R$263,10,FALSE)="","",VLOOKUP($B85,'Ações_Rent'!$B$2:$R$263,10,FALSE))</f>
        <v>15.4446772664228</v>
      </c>
      <c r="T85" s="23">
        <f>IF(VLOOKUP($B85,'Ações_Sharpe'!$B$2:$R$263,10,FALSE)&gt;0,VLOOKUP($B85,'Ações_Sharpe'!$B$2:$R$263,10,FALSE)," ")</f>
        <v>0.440315776775439</v>
      </c>
      <c r="U85" s="23">
        <f>IF(VLOOKUP($B85,'Ações_Rent'!$B$2:$R$263,11,FALSE)="","",VLOOKUP($B85,'Ações_Rent'!$B$2:$R$263,11,FALSE))</f>
        <v>7.40054983581784</v>
      </c>
      <c r="V85" s="23">
        <f>IF(VLOOKUP($B85,'Ações_Sharpe'!$B$2:$R$263,11,FALSE)&gt;0,VLOOKUP($B85,'Ações_Sharpe'!$B$2:$R$263,11,FALSE)," ")</f>
        <v>0.122407765816864</v>
      </c>
      <c r="W85" s="23">
        <f>IF(VLOOKUP($B85,'Ações_Rent'!$B$2:$R$263,12,FALSE)="","",VLOOKUP($B85,'Ações_Rent'!$B$2:$R$263,12,FALSE))</f>
        <v>0.0574449303668345</v>
      </c>
      <c r="X85" t="s" s="26">
        <f>IF(VLOOKUP($B85,'Ações_Sharpe'!$B$2:$R$263,12,FALSE)&gt;0,VLOOKUP($B85,'Ações_Sharpe'!$B$2:$R$263,12,FALSE)," ")</f>
        <v>361</v>
      </c>
      <c r="Y85" s="23">
        <f>IF(VLOOKUP($B85,'Ações_Rent'!$B$2:$R$263,13,FALSE)="","",VLOOKUP($B85,'Ações_Rent'!$B$2:$R$263,13,FALSE))</f>
        <v>2.36636094905425</v>
      </c>
      <c r="Z85" t="s" s="26">
        <f>IF(VLOOKUP($B85,'Ações_Sharpe'!$B$2:$R$263,13,FALSE)&gt;0,VLOOKUP($B85,'Ações_Sharpe'!$B$2:$R$263,13,FALSE)," ")</f>
        <v>361</v>
      </c>
      <c r="AA85" s="23">
        <f>IF(VLOOKUP($B85,'Ações_Rent'!$B$2:$R$263,14,FALSE)="","",VLOOKUP($B85,'Ações_Rent'!$B$2:$R$263,14,FALSE))</f>
        <v>-4.87816384663385</v>
      </c>
      <c r="AB85" t="s" s="26">
        <f>IF(VLOOKUP($B85,'Ações_Sharpe'!$B$2:$R$263,14,FALSE)&gt;0,VLOOKUP($B85,'Ações_Sharpe'!$B$2:$R$263,14,FALSE)," ")</f>
        <v>361</v>
      </c>
      <c r="AC85" s="23">
        <f>IF(VLOOKUP($B85,'Ações_Rent'!$B$2:$R$263,15,FALSE)="","",VLOOKUP($B85,'Ações_Rent'!$B$2:$R$263,15,FALSE))</f>
        <v>-2.65183263802431</v>
      </c>
      <c r="AD85" t="s" s="26">
        <f>IF(VLOOKUP($B85,'Ações_Sharpe'!$B$2:$R$263,15,FALSE)&gt;0,VLOOKUP($B85,'Ações_Sharpe'!$B$2:$R$263,15,FALSE)," ")</f>
        <v>361</v>
      </c>
      <c r="AE85" s="23">
        <f>IF(VLOOKUP($B85,'Ações_Rent'!$B$2:$R$263,16,FALSE)="","",VLOOKUP($B85,'Ações_Rent'!$B$2:$R$263,16,FALSE))</f>
        <v>-6.43782250355444</v>
      </c>
      <c r="AF85" t="s" s="26">
        <f>IF(VLOOKUP($B85,'Ações_Sharpe'!$B$2:$R$263,16,FALSE)&gt;0,VLOOKUP($B85,'Ações_Sharpe'!$B$2:$R$263,16,FALSE)," ")</f>
        <v>361</v>
      </c>
      <c r="AG85" s="23">
        <f>IF(VLOOKUP($B85,'Ações_Rent'!$B$2:$R$263,17,FALSE)="","",VLOOKUP($B85,'Ações_Rent'!$B$2:$R$263,17,FALSE))</f>
        <v>6.47222711165667</v>
      </c>
      <c r="AH85" t="s" s="26">
        <f>IF(VLOOKUP($B85,'Ações_Sharpe'!$B$2:$R$263,17,FALSE)&gt;0,VLOOKUP($B85,'Ações_Sharpe'!$B$2:$R$263,17,FALSE)," ")</f>
        <v>361</v>
      </c>
    </row>
    <row r="86" ht="15" customHeight="1">
      <c r="A86" t="s" s="10">
        <v>1389</v>
      </c>
      <c r="B86" t="s" s="10">
        <v>1390</v>
      </c>
      <c r="C86" s="23">
        <f>IF(VLOOKUP($B86,'Ações_Rent'!$B$2:$R$263,2,FALSE)="","",VLOOKUP($B86,'Ações_Rent'!$B$2:$R$263,2,FALSE))</f>
        <v>25.2110205467565</v>
      </c>
      <c r="D86" s="23">
        <f>IF(VLOOKUP($B86,'Ações_Sharpe'!$B$2:$R$263,2,FALSE)&gt;0,VLOOKUP($B86,'Ações_Sharpe'!$B$2:$R$263,2,FALSE)," ")</f>
        <v>0.771215801102816</v>
      </c>
      <c r="E86" s="23">
        <f>IF(VLOOKUP($B86,'Ações_Rent'!$B$2:$R$263,3,FALSE)="","",VLOOKUP($B86,'Ações_Rent'!$B$2:$R$263,3,FALSE))</f>
        <v>20.6883398939451</v>
      </c>
      <c r="F86" s="23">
        <f>IF(VLOOKUP($B86,'Ações_Sharpe'!$B$2:$R$263,3,FALSE)&gt;0,VLOOKUP($B86,'Ações_Sharpe'!$B$2:$R$263,3,FALSE)," ")</f>
        <v>0.620968273234661</v>
      </c>
      <c r="G86" s="23">
        <f>IF(VLOOKUP($B86,'Ações_Rent'!$B$2:$R$263,4,FALSE)="","",VLOOKUP($B86,'Ações_Rent'!$B$2:$R$263,4,FALSE))</f>
        <v>21.3724204254761</v>
      </c>
      <c r="H86" s="23">
        <f>IF(VLOOKUP($B86,'Ações_Sharpe'!$B$2:$R$263,4,FALSE)&gt;0,VLOOKUP($B86,'Ações_Sharpe'!$B$2:$R$263,4,FALSE)," ")</f>
        <v>0.438820018953996</v>
      </c>
      <c r="I86" s="23">
        <f>IF(VLOOKUP($B86,'Ações_Rent'!$B$2:$R$263,5,FALSE)="","",VLOOKUP($B86,'Ações_Rent'!$B$2:$R$263,5,FALSE))</f>
        <v>3.61528378137037</v>
      </c>
      <c r="J86" t="s" s="26">
        <f>IF(VLOOKUP($B86,'Ações_Sharpe'!$B$2:$R$263,5,FALSE)&gt;0,VLOOKUP($B86,'Ações_Sharpe'!$B$2:$R$263,5,FALSE)," ")</f>
        <v>361</v>
      </c>
      <c r="K86" s="23">
        <f>IF(VLOOKUP($B86,'Ações_Rent'!$B$2:$R$263,6,FALSE)="","",VLOOKUP($B86,'Ações_Rent'!$B$2:$R$263,6,FALSE))</f>
        <v>16.8083985938082</v>
      </c>
      <c r="L86" s="23">
        <f>IF(VLOOKUP($B86,'Ações_Sharpe'!$B$2:$R$263,6,FALSE)&gt;0,VLOOKUP($B86,'Ações_Sharpe'!$B$2:$R$263,6,FALSE)," ")</f>
        <v>0.386195638795343</v>
      </c>
      <c r="M86" s="23">
        <f>IF(VLOOKUP($B86,'Ações_Rent'!$B$2:$R$263,7,FALSE)="","",VLOOKUP($B86,'Ações_Rent'!$B$2:$R$263,7,FALSE))</f>
        <v>9.75895266879045</v>
      </c>
      <c r="N86" s="23">
        <f>IF(VLOOKUP($B86,'Ações_Sharpe'!$B$2:$R$263,7,FALSE)&gt;0,VLOOKUP($B86,'Ações_Sharpe'!$B$2:$R$263,7,FALSE)," ")</f>
        <v>0.152914795281098</v>
      </c>
      <c r="O86" s="23">
        <f>IF(VLOOKUP($B86,'Ações_Rent'!$B$2:$R$263,8,FALSE)="","",VLOOKUP($B86,'Ações_Rent'!$B$2:$R$263,8,FALSE))</f>
        <v>13.7917133717072</v>
      </c>
      <c r="P86" s="23">
        <f>IF(VLOOKUP($B86,'Ações_Sharpe'!$B$2:$R$263,8,FALSE)&gt;0,VLOOKUP($B86,'Ações_Sharpe'!$B$2:$R$263,8,FALSE)," ")</f>
        <v>0.309050103366405</v>
      </c>
      <c r="Q86" s="23">
        <f>IF(VLOOKUP($B86,'Ações_Rent'!$B$2:$R$263,9,FALSE)="","",VLOOKUP($B86,'Ações_Rent'!$B$2:$R$263,9,FALSE))</f>
        <v>4.06786129093648</v>
      </c>
      <c r="R86" t="s" s="26">
        <f>IF(VLOOKUP($B86,'Ações_Sharpe'!$B$2:$R$263,9,FALSE)&gt;0,VLOOKUP($B86,'Ações_Sharpe'!$B$2:$R$263,9,FALSE)," ")</f>
        <v>361</v>
      </c>
      <c r="S86" s="23">
        <f>IF(VLOOKUP($B86,'Ações_Rent'!$B$2:$R$263,10,FALSE)="","",VLOOKUP($B86,'Ações_Rent'!$B$2:$R$263,10,FALSE))</f>
        <v>16.0261766415656</v>
      </c>
      <c r="T86" s="23">
        <f>IF(VLOOKUP($B86,'Ações_Sharpe'!$B$2:$R$263,10,FALSE)&gt;0,VLOOKUP($B86,'Ações_Sharpe'!$B$2:$R$263,10,FALSE)," ")</f>
        <v>0.419505104706985</v>
      </c>
      <c r="U86" s="23">
        <f>IF(VLOOKUP($B86,'Ações_Rent'!$B$2:$R$263,11,FALSE)="","",VLOOKUP($B86,'Ações_Rent'!$B$2:$R$263,11,FALSE))</f>
        <v>7.44156197497874</v>
      </c>
      <c r="V86" s="23">
        <f>IF(VLOOKUP($B86,'Ações_Sharpe'!$B$2:$R$263,11,FALSE)&gt;0,VLOOKUP($B86,'Ações_Sharpe'!$B$2:$R$263,11,FALSE)," ")</f>
        <v>0.110589884290522</v>
      </c>
      <c r="W86" s="23">
        <f>IF(VLOOKUP($B86,'Ações_Rent'!$B$2:$R$263,12,FALSE)="","",VLOOKUP($B86,'Ações_Rent'!$B$2:$R$263,12,FALSE))</f>
        <v>-1.23287983653316</v>
      </c>
      <c r="X86" t="s" s="26">
        <f>IF(VLOOKUP($B86,'Ações_Sharpe'!$B$2:$R$263,12,FALSE)&gt;0,VLOOKUP($B86,'Ações_Sharpe'!$B$2:$R$263,12,FALSE)," ")</f>
        <v>361</v>
      </c>
      <c r="Y86" s="23">
        <f>IF(VLOOKUP($B86,'Ações_Rent'!$B$2:$R$263,13,FALSE)="","",VLOOKUP($B86,'Ações_Rent'!$B$2:$R$263,13,FALSE))</f>
        <v>-3.87592058375843</v>
      </c>
      <c r="Z86" t="s" s="26">
        <f>IF(VLOOKUP($B86,'Ações_Sharpe'!$B$2:$R$263,13,FALSE)&gt;0,VLOOKUP($B86,'Ações_Sharpe'!$B$2:$R$263,13,FALSE)," ")</f>
        <v>361</v>
      </c>
      <c r="AA86" s="23">
        <f>IF(VLOOKUP($B86,'Ações_Rent'!$B$2:$R$263,14,FALSE)="","",VLOOKUP($B86,'Ações_Rent'!$B$2:$R$263,14,FALSE))</f>
        <v>-16.6182664731854</v>
      </c>
      <c r="AB86" t="s" s="26">
        <f>IF(VLOOKUP($B86,'Ações_Sharpe'!$B$2:$R$263,14,FALSE)&gt;0,VLOOKUP($B86,'Ações_Sharpe'!$B$2:$R$263,14,FALSE)," ")</f>
        <v>361</v>
      </c>
      <c r="AC86" s="23">
        <f>IF(VLOOKUP($B86,'Ações_Rent'!$B$2:$R$263,15,FALSE)="","",VLOOKUP($B86,'Ações_Rent'!$B$2:$R$263,15,FALSE))</f>
        <v>-13.4332129135543</v>
      </c>
      <c r="AD86" t="s" s="26">
        <f>IF(VLOOKUP($B86,'Ações_Sharpe'!$B$2:$R$263,15,FALSE)&gt;0,VLOOKUP($B86,'Ações_Sharpe'!$B$2:$R$263,15,FALSE)," ")</f>
        <v>361</v>
      </c>
      <c r="AE86" s="23">
        <f>IF(VLOOKUP($B86,'Ações_Rent'!$B$2:$R$263,16,FALSE)="","",VLOOKUP($B86,'Ações_Rent'!$B$2:$R$263,16,FALSE))</f>
        <v>-21.9712378615092</v>
      </c>
      <c r="AF86" t="s" s="26">
        <f>IF(VLOOKUP($B86,'Ações_Sharpe'!$B$2:$R$263,16,FALSE)&gt;0,VLOOKUP($B86,'Ações_Sharpe'!$B$2:$R$263,16,FALSE)," ")</f>
        <v>361</v>
      </c>
      <c r="AG86" s="23">
        <f>IF(VLOOKUP($B86,'Ações_Rent'!$B$2:$R$263,17,FALSE)="","",VLOOKUP($B86,'Ações_Rent'!$B$2:$R$263,17,FALSE))</f>
        <v>-15.5366786733997</v>
      </c>
      <c r="AH86" t="s" s="26">
        <f>IF(VLOOKUP($B86,'Ações_Sharpe'!$B$2:$R$263,17,FALSE)&gt;0,VLOOKUP($B86,'Ações_Sharpe'!$B$2:$R$263,17,FALSE)," ")</f>
        <v>361</v>
      </c>
    </row>
    <row r="87" ht="15" customHeight="1">
      <c r="A87" t="s" s="10">
        <v>1391</v>
      </c>
      <c r="B87" t="s" s="10">
        <v>1392</v>
      </c>
      <c r="C87" s="23">
        <f>IF(VLOOKUP($B87,'Ações_Rent'!$B$2:$R$263,2,FALSE)="","",VLOOKUP($B87,'Ações_Rent'!$B$2:$R$263,2,FALSE))</f>
        <v>25.1333163811555</v>
      </c>
      <c r="D87" s="23">
        <f>IF(VLOOKUP($B87,'Ações_Sharpe'!$B$2:$R$263,2,FALSE)&gt;0,VLOOKUP($B87,'Ações_Sharpe'!$B$2:$R$263,2,FALSE)," ")</f>
        <v>0.937957082324693</v>
      </c>
      <c r="E87" s="23">
        <f>IF(VLOOKUP($B87,'Ações_Rent'!$B$2:$R$263,3,FALSE)="","",VLOOKUP($B87,'Ações_Rent'!$B$2:$R$263,3,FALSE))</f>
        <v>22.8881634742877</v>
      </c>
      <c r="F87" s="23">
        <f>IF(VLOOKUP($B87,'Ações_Sharpe'!$B$2:$R$263,3,FALSE)&gt;0,VLOOKUP($B87,'Ações_Sharpe'!$B$2:$R$263,3,FALSE)," ")</f>
        <v>0.898869780254958</v>
      </c>
      <c r="G87" s="23">
        <f>IF(VLOOKUP($B87,'Ações_Rent'!$B$2:$R$263,4,FALSE)="","",VLOOKUP($B87,'Ações_Rent'!$B$2:$R$263,4,FALSE))</f>
        <v>28.6621067820213</v>
      </c>
      <c r="H87" s="23">
        <f>IF(VLOOKUP($B87,'Ações_Sharpe'!$B$2:$R$263,4,FALSE)&gt;0,VLOOKUP($B87,'Ações_Sharpe'!$B$2:$R$263,4,FALSE)," ")</f>
        <v>0.603520140338219</v>
      </c>
      <c r="I87" s="23">
        <f>IF(VLOOKUP($B87,'Ações_Rent'!$B$2:$R$263,5,FALSE)="","",VLOOKUP($B87,'Ações_Rent'!$B$2:$R$263,5,FALSE))</f>
        <v>6.56108411668439</v>
      </c>
      <c r="J87" t="s" s="26">
        <f>IF(VLOOKUP($B87,'Ações_Sharpe'!$B$2:$R$263,5,FALSE)&gt;0,VLOOKUP($B87,'Ações_Sharpe'!$B$2:$R$263,5,FALSE)," ")</f>
        <v>361</v>
      </c>
      <c r="K87" s="23">
        <f>IF(VLOOKUP($B87,'Ações_Rent'!$B$2:$R$263,6,FALSE)="","",VLOOKUP($B87,'Ações_Rent'!$B$2:$R$263,6,FALSE))</f>
        <v>16.5269603979307</v>
      </c>
      <c r="L87" s="23">
        <f>IF(VLOOKUP($B87,'Ações_Sharpe'!$B$2:$R$263,6,FALSE)&gt;0,VLOOKUP($B87,'Ações_Sharpe'!$B$2:$R$263,6,FALSE)," ")</f>
        <v>0.39885247198219</v>
      </c>
      <c r="M87" s="23">
        <f>IF(VLOOKUP($B87,'Ações_Rent'!$B$2:$R$263,7,FALSE)="","",VLOOKUP($B87,'Ações_Rent'!$B$2:$R$263,7,FALSE))</f>
        <v>10.2782899404889</v>
      </c>
      <c r="N87" s="23">
        <f>IF(VLOOKUP($B87,'Ações_Sharpe'!$B$2:$R$263,7,FALSE)&gt;0,VLOOKUP($B87,'Ações_Sharpe'!$B$2:$R$263,7,FALSE)," ")</f>
        <v>0.181485055060776</v>
      </c>
      <c r="O87" s="23">
        <f>IF(VLOOKUP($B87,'Ações_Rent'!$B$2:$R$263,8,FALSE)="","",VLOOKUP($B87,'Ações_Rent'!$B$2:$R$263,8,FALSE))</f>
        <v>17.3774619544138</v>
      </c>
      <c r="P87" s="23">
        <f>IF(VLOOKUP($B87,'Ações_Sharpe'!$B$2:$R$263,8,FALSE)&gt;0,VLOOKUP($B87,'Ações_Sharpe'!$B$2:$R$263,8,FALSE)," ")</f>
        <v>0.445072114269243</v>
      </c>
      <c r="Q87" s="23">
        <f>IF(VLOOKUP($B87,'Ações_Rent'!$B$2:$R$263,9,FALSE)="","",VLOOKUP($B87,'Ações_Rent'!$B$2:$R$263,9,FALSE))</f>
        <v>13.6814634895234</v>
      </c>
      <c r="R87" s="23">
        <f>IF(VLOOKUP($B87,'Ações_Sharpe'!$B$2:$R$263,9,FALSE)&gt;0,VLOOKUP($B87,'Ações_Sharpe'!$B$2:$R$263,9,FALSE)," ")</f>
        <v>0.325654051554894</v>
      </c>
      <c r="S87" s="23">
        <f>IF(VLOOKUP($B87,'Ações_Rent'!$B$2:$R$263,10,FALSE)="","",VLOOKUP($B87,'Ações_Rent'!$B$2:$R$263,10,FALSE))</f>
        <v>22.204210287001</v>
      </c>
      <c r="T87" s="23">
        <f>IF(VLOOKUP($B87,'Ações_Sharpe'!$B$2:$R$263,10,FALSE)&gt;0,VLOOKUP($B87,'Ações_Sharpe'!$B$2:$R$263,10,FALSE)," ")</f>
        <v>0.671606039126498</v>
      </c>
      <c r="U87" s="23">
        <f>IF(VLOOKUP($B87,'Ações_Rent'!$B$2:$R$263,11,FALSE)="","",VLOOKUP($B87,'Ações_Rent'!$B$2:$R$263,11,FALSE))</f>
        <v>16.1652786413668</v>
      </c>
      <c r="V87" s="23">
        <f>IF(VLOOKUP($B87,'Ações_Sharpe'!$B$2:$R$263,11,FALSE)&gt;0,VLOOKUP($B87,'Ações_Sharpe'!$B$2:$R$263,11,FALSE)," ")</f>
        <v>0.44389217741966</v>
      </c>
      <c r="W87" s="23">
        <f>IF(VLOOKUP($B87,'Ações_Rent'!$B$2:$R$263,12,FALSE)="","",VLOOKUP($B87,'Ações_Rent'!$B$2:$R$263,12,FALSE))</f>
        <v>9.369324474600459</v>
      </c>
      <c r="X87" s="23">
        <f>IF(VLOOKUP($B87,'Ações_Sharpe'!$B$2:$R$263,12,FALSE)&gt;0,VLOOKUP($B87,'Ações_Sharpe'!$B$2:$R$263,12,FALSE)," ")</f>
        <v>0.188908025527224</v>
      </c>
      <c r="Y87" s="23">
        <f>IF(VLOOKUP($B87,'Ações_Rent'!$B$2:$R$263,13,FALSE)="","",VLOOKUP($B87,'Ações_Rent'!$B$2:$R$263,13,FALSE))</f>
        <v>10.7496610886612</v>
      </c>
      <c r="Z87" s="23">
        <f>IF(VLOOKUP($B87,'Ações_Sharpe'!$B$2:$R$263,13,FALSE)&gt;0,VLOOKUP($B87,'Ações_Sharpe'!$B$2:$R$263,13,FALSE)," ")</f>
        <v>0.232049267363191</v>
      </c>
      <c r="AA87" s="23">
        <f>IF(VLOOKUP($B87,'Ações_Rent'!$B$2:$R$263,14,FALSE)="","",VLOOKUP($B87,'Ações_Rent'!$B$2:$R$263,14,FALSE))</f>
        <v>3.59213381377377</v>
      </c>
      <c r="AB87" t="s" s="26">
        <f>IF(VLOOKUP($B87,'Ações_Sharpe'!$B$2:$R$263,14,FALSE)&gt;0,VLOOKUP($B87,'Ações_Sharpe'!$B$2:$R$263,14,FALSE)," ")</f>
        <v>361</v>
      </c>
      <c r="AC87" s="23">
        <f>IF(VLOOKUP($B87,'Ações_Rent'!$B$2:$R$263,15,FALSE)="","",VLOOKUP($B87,'Ações_Rent'!$B$2:$R$263,15,FALSE))</f>
        <v>4.42667127873613</v>
      </c>
      <c r="AD87" t="s" s="26">
        <f>IF(VLOOKUP($B87,'Ações_Sharpe'!$B$2:$R$263,15,FALSE)&gt;0,VLOOKUP($B87,'Ações_Sharpe'!$B$2:$R$263,15,FALSE)," ")</f>
        <v>361</v>
      </c>
      <c r="AE87" s="23">
        <f>IF(VLOOKUP($B87,'Ações_Rent'!$B$2:$R$263,16,FALSE)="","",VLOOKUP($B87,'Ações_Rent'!$B$2:$R$263,16,FALSE))</f>
        <v>-0.581927423236783</v>
      </c>
      <c r="AF87" t="s" s="26">
        <f>IF(VLOOKUP($B87,'Ações_Sharpe'!$B$2:$R$263,16,FALSE)&gt;0,VLOOKUP($B87,'Ações_Sharpe'!$B$2:$R$263,16,FALSE)," ")</f>
        <v>361</v>
      </c>
      <c r="AG87" s="23">
        <f>IF(VLOOKUP($B87,'Ações_Rent'!$B$2:$R$263,17,FALSE)="","",VLOOKUP($B87,'Ações_Rent'!$B$2:$R$263,17,FALSE))</f>
        <v>12.3682285684548</v>
      </c>
      <c r="AH87" s="23">
        <f>IF(VLOOKUP($B87,'Ações_Sharpe'!$B$2:$R$263,17,FALSE)&gt;0,VLOOKUP($B87,'Ações_Sharpe'!$B$2:$R$263,17,FALSE)," ")</f>
        <v>0.265671748907525</v>
      </c>
    </row>
    <row r="88" ht="15" customHeight="1">
      <c r="A88" t="s" s="10">
        <v>1393</v>
      </c>
      <c r="B88" t="s" s="10">
        <v>1394</v>
      </c>
      <c r="C88" s="23">
        <f>IF(VLOOKUP($B88,'Ações_Rent'!$B$2:$R$263,2,FALSE)="","",VLOOKUP($B88,'Ações_Rent'!$B$2:$R$263,2,FALSE))</f>
        <v>25.0668847494172</v>
      </c>
      <c r="D88" s="23">
        <f>IF(VLOOKUP($B88,'Ações_Sharpe'!$B$2:$R$263,2,FALSE)&gt;0,VLOOKUP($B88,'Ações_Sharpe'!$B$2:$R$263,2,FALSE)," ")</f>
        <v>0.980443354819677</v>
      </c>
      <c r="E88" s="23">
        <f>IF(VLOOKUP($B88,'Ações_Rent'!$B$2:$R$263,3,FALSE)="","",VLOOKUP($B88,'Ações_Rent'!$B$2:$R$263,3,FALSE))</f>
        <v>25.9761015850658</v>
      </c>
      <c r="F88" s="23">
        <f>IF(VLOOKUP($B88,'Ações_Sharpe'!$B$2:$R$263,3,FALSE)&gt;0,VLOOKUP($B88,'Ações_Sharpe'!$B$2:$R$263,3,FALSE)," ")</f>
        <v>1.10279211157555</v>
      </c>
      <c r="G88" s="23">
        <f>IF(VLOOKUP($B88,'Ações_Rent'!$B$2:$R$263,4,FALSE)="","",VLOOKUP($B88,'Ações_Rent'!$B$2:$R$263,4,FALSE))</f>
        <v>31.9039804810296</v>
      </c>
      <c r="H88" s="23">
        <f>IF(VLOOKUP($B88,'Ações_Sharpe'!$B$2:$R$263,4,FALSE)&gt;0,VLOOKUP($B88,'Ações_Sharpe'!$B$2:$R$263,4,FALSE)," ")</f>
        <v>0.822156397591095</v>
      </c>
      <c r="I88" s="23">
        <f>IF(VLOOKUP($B88,'Ações_Rent'!$B$2:$R$263,5,FALSE)="","",VLOOKUP($B88,'Ações_Rent'!$B$2:$R$263,5,FALSE))</f>
        <v>11.4526134815427</v>
      </c>
      <c r="J88" s="23">
        <f>IF(VLOOKUP($B88,'Ações_Sharpe'!$B$2:$R$263,5,FALSE)&gt;0,VLOOKUP($B88,'Ações_Sharpe'!$B$2:$R$263,5,FALSE)," ")</f>
        <v>0.192608594222969</v>
      </c>
      <c r="K88" s="23">
        <f>IF(VLOOKUP($B88,'Ações_Rent'!$B$2:$R$263,6,FALSE)="","",VLOOKUP($B88,'Ações_Rent'!$B$2:$R$263,6,FALSE))</f>
        <v>22.6598947501542</v>
      </c>
      <c r="L88" s="23">
        <f>IF(VLOOKUP($B88,'Ações_Sharpe'!$B$2:$R$263,6,FALSE)&gt;0,VLOOKUP($B88,'Ações_Sharpe'!$B$2:$R$263,6,FALSE)," ")</f>
        <v>0.6395871789709791</v>
      </c>
      <c r="M88" s="23">
        <f>IF(VLOOKUP($B88,'Ações_Rent'!$B$2:$R$263,7,FALSE)="","",VLOOKUP($B88,'Ações_Rent'!$B$2:$R$263,7,FALSE))</f>
        <v>17.9969031896838</v>
      </c>
      <c r="N88" s="23">
        <f>IF(VLOOKUP($B88,'Ações_Sharpe'!$B$2:$R$263,7,FALSE)&gt;0,VLOOKUP($B88,'Ações_Sharpe'!$B$2:$R$263,7,FALSE)," ")</f>
        <v>0.468359918357942</v>
      </c>
      <c r="O88" s="23">
        <f>IF(VLOOKUP($B88,'Ações_Rent'!$B$2:$R$263,8,FALSE)="","",VLOOKUP($B88,'Ações_Rent'!$B$2:$R$263,8,FALSE))</f>
        <v>24.9371779782277</v>
      </c>
      <c r="P88" s="23">
        <f>IF(VLOOKUP($B88,'Ações_Sharpe'!$B$2:$R$263,8,FALSE)&gt;0,VLOOKUP($B88,'Ações_Sharpe'!$B$2:$R$263,8,FALSE)," ")</f>
        <v>0.730249807388105</v>
      </c>
      <c r="Q88" s="23">
        <f>IF(VLOOKUP($B88,'Ações_Rent'!$B$2:$R$263,9,FALSE)="","",VLOOKUP($B88,'Ações_Rent'!$B$2:$R$263,9,FALSE))</f>
        <v>24.7291891848772</v>
      </c>
      <c r="R88" s="23">
        <f>IF(VLOOKUP($B88,'Ações_Sharpe'!$B$2:$R$263,9,FALSE)&gt;0,VLOOKUP($B88,'Ações_Sharpe'!$B$2:$R$263,9,FALSE)," ")</f>
        <v>0.740484186201709</v>
      </c>
      <c r="S88" s="23">
        <f>IF(VLOOKUP($B88,'Ações_Rent'!$B$2:$R$263,10,FALSE)="","",VLOOKUP($B88,'Ações_Rent'!$B$2:$R$263,10,FALSE))</f>
        <v>37.517879426506</v>
      </c>
      <c r="T88" s="23">
        <f>IF(VLOOKUP($B88,'Ações_Sharpe'!$B$2:$R$263,10,FALSE)&gt;0,VLOOKUP($B88,'Ações_Sharpe'!$B$2:$R$263,10,FALSE)," ")</f>
        <v>1.2612196666895</v>
      </c>
      <c r="U88" s="23">
        <f>IF(VLOOKUP($B88,'Ações_Rent'!$B$2:$R$263,11,FALSE)="","",VLOOKUP($B88,'Ações_Rent'!$B$2:$R$263,11,FALSE))</f>
        <v>27.8795024547647</v>
      </c>
      <c r="V88" s="23">
        <f>IF(VLOOKUP($B88,'Ações_Sharpe'!$B$2:$R$263,11,FALSE)&gt;0,VLOOKUP($B88,'Ações_Sharpe'!$B$2:$R$263,11,FALSE)," ")</f>
        <v>0.854544845949983</v>
      </c>
      <c r="W88" s="23">
        <f>IF(VLOOKUP($B88,'Ações_Rent'!$B$2:$R$263,12,FALSE)="","",VLOOKUP($B88,'Ações_Rent'!$B$2:$R$263,12,FALSE))</f>
        <v>12.506706269285</v>
      </c>
      <c r="X88" s="23">
        <f>IF(VLOOKUP($B88,'Ações_Sharpe'!$B$2:$R$263,12,FALSE)&gt;0,VLOOKUP($B88,'Ações_Sharpe'!$B$2:$R$263,12,FALSE)," ")</f>
        <v>0.287171815903736</v>
      </c>
      <c r="Y88" s="23">
        <f>IF(VLOOKUP($B88,'Ações_Rent'!$B$2:$R$263,13,FALSE)="","",VLOOKUP($B88,'Ações_Rent'!$B$2:$R$263,13,FALSE))</f>
        <v>10.5500115005701</v>
      </c>
      <c r="Z88" s="23">
        <f>IF(VLOOKUP($B88,'Ações_Sharpe'!$B$2:$R$263,13,FALSE)&gt;0,VLOOKUP($B88,'Ações_Sharpe'!$B$2:$R$263,13,FALSE)," ")</f>
        <v>0.210675280879305</v>
      </c>
      <c r="AA88" s="23">
        <f>IF(VLOOKUP($B88,'Ações_Rent'!$B$2:$R$263,14,FALSE)="","",VLOOKUP($B88,'Ações_Rent'!$B$2:$R$263,14,FALSE))</f>
        <v>-3.96682313489715</v>
      </c>
      <c r="AB88" t="s" s="26">
        <f>IF(VLOOKUP($B88,'Ações_Sharpe'!$B$2:$R$263,14,FALSE)&gt;0,VLOOKUP($B88,'Ações_Sharpe'!$B$2:$R$263,14,FALSE)," ")</f>
        <v>361</v>
      </c>
      <c r="AC88" s="23">
        <f>IF(VLOOKUP($B88,'Ações_Rent'!$B$2:$R$263,15,FALSE)="","",VLOOKUP($B88,'Ações_Rent'!$B$2:$R$263,15,FALSE))</f>
        <v>-3.780404805201</v>
      </c>
      <c r="AD88" t="s" s="26">
        <f>IF(VLOOKUP($B88,'Ações_Sharpe'!$B$2:$R$263,15,FALSE)&gt;0,VLOOKUP($B88,'Ações_Sharpe'!$B$2:$R$263,15,FALSE)," ")</f>
        <v>361</v>
      </c>
      <c r="AE88" s="23">
        <f>IF(VLOOKUP($B88,'Ações_Rent'!$B$2:$R$263,16,FALSE)="","",VLOOKUP($B88,'Ações_Rent'!$B$2:$R$263,16,FALSE))</f>
        <v>-11.5591805896666</v>
      </c>
      <c r="AF88" t="s" s="26">
        <f>IF(VLOOKUP($B88,'Ações_Sharpe'!$B$2:$R$263,16,FALSE)&gt;0,VLOOKUP($B88,'Ações_Sharpe'!$B$2:$R$263,16,FALSE)," ")</f>
        <v>361</v>
      </c>
      <c r="AG88" s="23">
        <f>IF(VLOOKUP($B88,'Ações_Rent'!$B$2:$R$263,17,FALSE)="","",VLOOKUP($B88,'Ações_Rent'!$B$2:$R$263,17,FALSE))</f>
        <v>-3.67604788843072</v>
      </c>
      <c r="AH88" t="s" s="26">
        <f>IF(VLOOKUP($B88,'Ações_Sharpe'!$B$2:$R$263,17,FALSE)&gt;0,VLOOKUP($B88,'Ações_Sharpe'!$B$2:$R$263,17,FALSE)," ")</f>
        <v>361</v>
      </c>
    </row>
    <row r="89" ht="15" customHeight="1">
      <c r="A89" t="s" s="10">
        <v>1395</v>
      </c>
      <c r="B89" t="s" s="10">
        <v>1396</v>
      </c>
      <c r="C89" s="23">
        <f>IF(VLOOKUP($B89,'Ações_Rent'!$B$2:$R$263,2,FALSE)="","",VLOOKUP($B89,'Ações_Rent'!$B$2:$R$263,2,FALSE))</f>
        <v>25.0531740464486</v>
      </c>
      <c r="D89" s="23">
        <f>IF(VLOOKUP($B89,'Ações_Sharpe'!$B$2:$R$263,2,FALSE)&gt;0,VLOOKUP($B89,'Ações_Sharpe'!$B$2:$R$263,2,FALSE)," ")</f>
        <v>0.851381427941556</v>
      </c>
      <c r="E89" s="23">
        <f>IF(VLOOKUP($B89,'Ações_Rent'!$B$2:$R$263,3,FALSE)="","",VLOOKUP($B89,'Ações_Rent'!$B$2:$R$263,3,FALSE))</f>
        <v>22.5802872297943</v>
      </c>
      <c r="F89" s="23">
        <f>IF(VLOOKUP($B89,'Ações_Sharpe'!$B$2:$R$263,3,FALSE)&gt;0,VLOOKUP($B89,'Ações_Sharpe'!$B$2:$R$263,3,FALSE)," ")</f>
        <v>0.800952794128585</v>
      </c>
      <c r="G89" s="23">
        <f>IF(VLOOKUP($B89,'Ações_Rent'!$B$2:$R$263,4,FALSE)="","",VLOOKUP($B89,'Ações_Rent'!$B$2:$R$263,4,FALSE))</f>
        <v>25.9261237683848</v>
      </c>
      <c r="H89" s="23">
        <f>IF(VLOOKUP($B89,'Ações_Sharpe'!$B$2:$R$263,4,FALSE)&gt;0,VLOOKUP($B89,'Ações_Sharpe'!$B$2:$R$263,4,FALSE)," ")</f>
        <v>0.393655032624624</v>
      </c>
      <c r="I89" s="23">
        <f>IF(VLOOKUP($B89,'Ações_Rent'!$B$2:$R$263,5,FALSE)="","",VLOOKUP($B89,'Ações_Rent'!$B$2:$R$263,5,FALSE))</f>
        <v>3.58772343723206</v>
      </c>
      <c r="J89" t="s" s="26">
        <f>IF(VLOOKUP($B89,'Ações_Sharpe'!$B$2:$R$263,5,FALSE)&gt;0,VLOOKUP($B89,'Ações_Sharpe'!$B$2:$R$263,5,FALSE)," ")</f>
        <v>361</v>
      </c>
      <c r="K89" s="23">
        <f>IF(VLOOKUP($B89,'Ações_Rent'!$B$2:$R$263,6,FALSE)="","",VLOOKUP($B89,'Ações_Rent'!$B$2:$R$263,6,FALSE))</f>
        <v>12.5302431192886</v>
      </c>
      <c r="L89" s="23">
        <f>IF(VLOOKUP($B89,'Ações_Sharpe'!$B$2:$R$263,6,FALSE)&gt;0,VLOOKUP($B89,'Ações_Sharpe'!$B$2:$R$263,6,FALSE)," ")</f>
        <v>0.242167184640542</v>
      </c>
      <c r="M89" s="23">
        <f>IF(VLOOKUP($B89,'Ações_Rent'!$B$2:$R$263,7,FALSE)="","",VLOOKUP($B89,'Ações_Rent'!$B$2:$R$263,7,FALSE))</f>
        <v>6.36534689469528</v>
      </c>
      <c r="N89" s="23">
        <f>IF(VLOOKUP($B89,'Ações_Sharpe'!$B$2:$R$263,7,FALSE)&gt;0,VLOOKUP($B89,'Ações_Sharpe'!$B$2:$R$263,7,FALSE)," ")</f>
        <v>0.0330218225868117</v>
      </c>
      <c r="O89" s="23">
        <f>IF(VLOOKUP($B89,'Ações_Rent'!$B$2:$R$263,8,FALSE)="","",VLOOKUP($B89,'Ações_Rent'!$B$2:$R$263,8,FALSE))</f>
        <v>11.3160406710419</v>
      </c>
      <c r="P89" s="23">
        <f>IF(VLOOKUP($B89,'Ações_Sharpe'!$B$2:$R$263,8,FALSE)&gt;0,VLOOKUP($B89,'Ações_Sharpe'!$B$2:$R$263,8,FALSE)," ")</f>
        <v>0.23420041518618</v>
      </c>
      <c r="Q89" s="23">
        <f>IF(VLOOKUP($B89,'Ações_Rent'!$B$2:$R$263,9,FALSE)="","",VLOOKUP($B89,'Ações_Rent'!$B$2:$R$263,9,FALSE))</f>
        <v>3.59541095345077</v>
      </c>
      <c r="R89" t="s" s="26">
        <f>IF(VLOOKUP($B89,'Ações_Sharpe'!$B$2:$R$263,9,FALSE)&gt;0,VLOOKUP($B89,'Ações_Sharpe'!$B$2:$R$263,9,FALSE)," ")</f>
        <v>361</v>
      </c>
      <c r="S89" s="23">
        <f>IF(VLOOKUP($B89,'Ações_Rent'!$B$2:$R$263,10,FALSE)="","",VLOOKUP($B89,'Ações_Rent'!$B$2:$R$263,10,FALSE))</f>
        <v>12.586152725520</v>
      </c>
      <c r="T89" s="23">
        <f>IF(VLOOKUP($B89,'Ações_Sharpe'!$B$2:$R$263,10,FALSE)&gt;0,VLOOKUP($B89,'Ações_Sharpe'!$B$2:$R$263,10,FALSE)," ")</f>
        <v>0.322590996302349</v>
      </c>
      <c r="U89" s="23">
        <f>IF(VLOOKUP($B89,'Ações_Rent'!$B$2:$R$263,11,FALSE)="","",VLOOKUP($B89,'Ações_Rent'!$B$2:$R$263,11,FALSE))</f>
        <v>4.63098458153841</v>
      </c>
      <c r="V89" s="23">
        <f>IF(VLOOKUP($B89,'Ações_Sharpe'!$B$2:$R$263,11,FALSE)&gt;0,VLOOKUP($B89,'Ações_Sharpe'!$B$2:$R$263,11,FALSE)," ")</f>
        <v>0.0141975992606208</v>
      </c>
      <c r="W89" s="23">
        <f>IF(VLOOKUP($B89,'Ações_Rent'!$B$2:$R$263,12,FALSE)="","",VLOOKUP($B89,'Ações_Rent'!$B$2:$R$263,12,FALSE))</f>
        <v>-2.50066138105839</v>
      </c>
      <c r="X89" t="s" s="26">
        <f>IF(VLOOKUP($B89,'Ações_Sharpe'!$B$2:$R$263,12,FALSE)&gt;0,VLOOKUP($B89,'Ações_Sharpe'!$B$2:$R$263,12,FALSE)," ")</f>
        <v>361</v>
      </c>
      <c r="Y89" s="23">
        <f>IF(VLOOKUP($B89,'Ações_Rent'!$B$2:$R$263,13,FALSE)="","",VLOOKUP($B89,'Ações_Rent'!$B$2:$R$263,13,FALSE))</f>
        <v>-0.0307627922365716</v>
      </c>
      <c r="Z89" t="s" s="26">
        <f>IF(VLOOKUP($B89,'Ações_Sharpe'!$B$2:$R$263,13,FALSE)&gt;0,VLOOKUP($B89,'Ações_Sharpe'!$B$2:$R$263,13,FALSE)," ")</f>
        <v>361</v>
      </c>
      <c r="AA89" s="23">
        <f>IF(VLOOKUP($B89,'Ações_Rent'!$B$2:$R$263,14,FALSE)="","",VLOOKUP($B89,'Ações_Rent'!$B$2:$R$263,14,FALSE))</f>
        <v>-7.01793284444942</v>
      </c>
      <c r="AB89" t="s" s="26">
        <f>IF(VLOOKUP($B89,'Ações_Sharpe'!$B$2:$R$263,14,FALSE)&gt;0,VLOOKUP($B89,'Ações_Sharpe'!$B$2:$R$263,14,FALSE)," ")</f>
        <v>361</v>
      </c>
      <c r="AC89" s="23">
        <f>IF(VLOOKUP($B89,'Ações_Rent'!$B$2:$R$263,15,FALSE)="","",VLOOKUP($B89,'Ações_Rent'!$B$2:$R$263,15,FALSE))</f>
        <v>-4.15776874263529</v>
      </c>
      <c r="AD89" t="s" s="26">
        <f>IF(VLOOKUP($B89,'Ações_Sharpe'!$B$2:$R$263,15,FALSE)&gt;0,VLOOKUP($B89,'Ações_Sharpe'!$B$2:$R$263,15,FALSE)," ")</f>
        <v>361</v>
      </c>
      <c r="AE89" s="23">
        <f>IF(VLOOKUP($B89,'Ações_Rent'!$B$2:$R$263,16,FALSE)="","",VLOOKUP($B89,'Ações_Rent'!$B$2:$R$263,16,FALSE))</f>
        <v>-7.08386685830492</v>
      </c>
      <c r="AF89" t="s" s="26">
        <f>IF(VLOOKUP($B89,'Ações_Sharpe'!$B$2:$R$263,16,FALSE)&gt;0,VLOOKUP($B89,'Ações_Sharpe'!$B$2:$R$263,16,FALSE)," ")</f>
        <v>361</v>
      </c>
      <c r="AG89" s="23">
        <f>IF(VLOOKUP($B89,'Ações_Rent'!$B$2:$R$263,17,FALSE)="","",VLOOKUP($B89,'Ações_Rent'!$B$2:$R$263,17,FALSE))</f>
        <v>7.29180385168202</v>
      </c>
      <c r="AH89" s="23">
        <f>IF(VLOOKUP($B89,'Ações_Sharpe'!$B$2:$R$263,17,FALSE)&gt;0,VLOOKUP($B89,'Ações_Sharpe'!$B$2:$R$263,17,FALSE)," ")</f>
        <v>0.00404103194919951</v>
      </c>
    </row>
    <row r="90" ht="15" customHeight="1">
      <c r="A90" t="s" s="10">
        <v>1397</v>
      </c>
      <c r="B90" t="s" s="10">
        <v>1398</v>
      </c>
      <c r="C90" s="23">
        <f>IF(VLOOKUP($B90,'Ações_Rent'!$B$2:$R$263,2,FALSE)="","",VLOOKUP($B90,'Ações_Rent'!$B$2:$R$263,2,FALSE))</f>
        <v>25.0479560687504</v>
      </c>
      <c r="D90" s="23">
        <f>IF(VLOOKUP($B90,'Ações_Sharpe'!$B$2:$R$263,2,FALSE)&gt;0,VLOOKUP($B90,'Ações_Sharpe'!$B$2:$R$263,2,FALSE)," ")</f>
        <v>1.04030634479303</v>
      </c>
      <c r="E90" s="23">
        <f>IF(VLOOKUP($B90,'Ações_Rent'!$B$2:$R$263,3,FALSE)="","",VLOOKUP($B90,'Ações_Rent'!$B$2:$R$263,3,FALSE))</f>
        <v>24.0877522354647</v>
      </c>
      <c r="F90" s="23">
        <f>IF(VLOOKUP($B90,'Ações_Sharpe'!$B$2:$R$263,3,FALSE)&gt;0,VLOOKUP($B90,'Ações_Sharpe'!$B$2:$R$263,3,FALSE)," ")</f>
        <v>1.05001224543009</v>
      </c>
      <c r="G90" s="23">
        <f>IF(VLOOKUP($B90,'Ações_Rent'!$B$2:$R$263,4,FALSE)="","",VLOOKUP($B90,'Ações_Rent'!$B$2:$R$263,4,FALSE))</f>
        <v>28.1201399698438</v>
      </c>
      <c r="H90" s="23">
        <f>IF(VLOOKUP($B90,'Ações_Sharpe'!$B$2:$R$263,4,FALSE)&gt;0,VLOOKUP($B90,'Ações_Sharpe'!$B$2:$R$263,4,FALSE)," ")</f>
        <v>0.490134364079189</v>
      </c>
      <c r="I90" s="23">
        <f>IF(VLOOKUP($B90,'Ações_Rent'!$B$2:$R$263,5,FALSE)="","",VLOOKUP($B90,'Ações_Rent'!$B$2:$R$263,5,FALSE))</f>
        <v>8.967444229703011</v>
      </c>
      <c r="J90" s="23">
        <f>IF(VLOOKUP($B90,'Ações_Sharpe'!$B$2:$R$263,5,FALSE)&gt;0,VLOOKUP($B90,'Ações_Sharpe'!$B$2:$R$263,5,FALSE)," ")</f>
        <v>0.093734329067549</v>
      </c>
      <c r="K90" s="23">
        <f>IF(VLOOKUP($B90,'Ações_Rent'!$B$2:$R$263,6,FALSE)="","",VLOOKUP($B90,'Ações_Rent'!$B$2:$R$263,6,FALSE))</f>
        <v>15.6286879864893</v>
      </c>
      <c r="L90" s="23">
        <f>IF(VLOOKUP($B90,'Ações_Sharpe'!$B$2:$R$263,6,FALSE)&gt;0,VLOOKUP($B90,'Ações_Sharpe'!$B$2:$R$263,6,FALSE)," ")</f>
        <v>0.389303953079237</v>
      </c>
      <c r="M90" s="23">
        <f>IF(VLOOKUP($B90,'Ações_Rent'!$B$2:$R$263,7,FALSE)="","",VLOOKUP($B90,'Ações_Rent'!$B$2:$R$263,7,FALSE))</f>
        <v>10.2361058096381</v>
      </c>
      <c r="N90" s="23">
        <f>IF(VLOOKUP($B90,'Ações_Sharpe'!$B$2:$R$263,7,FALSE)&gt;0,VLOOKUP($B90,'Ações_Sharpe'!$B$2:$R$263,7,FALSE)," ")</f>
        <v>0.189618296973403</v>
      </c>
      <c r="O90" s="23">
        <f>IF(VLOOKUP($B90,'Ações_Rent'!$B$2:$R$263,8,FALSE)="","",VLOOKUP($B90,'Ações_Rent'!$B$2:$R$263,8,FALSE))</f>
        <v>16.2472761687871</v>
      </c>
      <c r="P90" s="23">
        <f>IF(VLOOKUP($B90,'Ações_Sharpe'!$B$2:$R$263,8,FALSE)&gt;0,VLOOKUP($B90,'Ações_Sharpe'!$B$2:$R$263,8,FALSE)," ")</f>
        <v>0.42610097783911</v>
      </c>
      <c r="Q90" s="23">
        <f>IF(VLOOKUP($B90,'Ações_Rent'!$B$2:$R$263,9,FALSE)="","",VLOOKUP($B90,'Ações_Rent'!$B$2:$R$263,9,FALSE))</f>
        <v>10.6527285590145</v>
      </c>
      <c r="R90" s="23">
        <f>IF(VLOOKUP($B90,'Ações_Sharpe'!$B$2:$R$263,9,FALSE)&gt;0,VLOOKUP($B90,'Ações_Sharpe'!$B$2:$R$263,9,FALSE)," ")</f>
        <v>0.227856029280072</v>
      </c>
      <c r="S90" s="23">
        <f>IF(VLOOKUP($B90,'Ações_Rent'!$B$2:$R$263,10,FALSE)="","",VLOOKUP($B90,'Ações_Rent'!$B$2:$R$263,10,FALSE))</f>
        <v>19.2499765479501</v>
      </c>
      <c r="T90" s="23">
        <f>IF(VLOOKUP($B90,'Ações_Sharpe'!$B$2:$R$263,10,FALSE)&gt;0,VLOOKUP($B90,'Ações_Sharpe'!$B$2:$R$263,10,FALSE)," ")</f>
        <v>0.588770968483957</v>
      </c>
      <c r="U90" s="23">
        <f>IF(VLOOKUP($B90,'Ações_Rent'!$B$2:$R$263,11,FALSE)="","",VLOOKUP($B90,'Ações_Rent'!$B$2:$R$263,11,FALSE))</f>
        <v>11.9004512857108</v>
      </c>
      <c r="V90" s="23">
        <f>IF(VLOOKUP($B90,'Ações_Sharpe'!$B$2:$R$263,11,FALSE)&gt;0,VLOOKUP($B90,'Ações_Sharpe'!$B$2:$R$263,11,FALSE)," ")</f>
        <v>0.294548792753566</v>
      </c>
      <c r="W90" s="23">
        <f>IF(VLOOKUP($B90,'Ações_Rent'!$B$2:$R$263,12,FALSE)="","",VLOOKUP($B90,'Ações_Rent'!$B$2:$R$263,12,FALSE))</f>
        <v>1.82254611514254</v>
      </c>
      <c r="X90" t="s" s="26">
        <f>IF(VLOOKUP($B90,'Ações_Sharpe'!$B$2:$R$263,12,FALSE)&gt;0,VLOOKUP($B90,'Ações_Sharpe'!$B$2:$R$263,12,FALSE)," ")</f>
        <v>361</v>
      </c>
      <c r="Y90" s="23">
        <f>IF(VLOOKUP($B90,'Ações_Rent'!$B$2:$R$263,13,FALSE)="","",VLOOKUP($B90,'Ações_Rent'!$B$2:$R$263,13,FALSE))</f>
        <v>3.06739629330453</v>
      </c>
      <c r="Z90" t="s" s="26">
        <f>IF(VLOOKUP($B90,'Ações_Sharpe'!$B$2:$R$263,13,FALSE)&gt;0,VLOOKUP($B90,'Ações_Sharpe'!$B$2:$R$263,13,FALSE)," ")</f>
        <v>361</v>
      </c>
      <c r="AA90" s="23">
        <f>IF(VLOOKUP($B90,'Ações_Rent'!$B$2:$R$263,14,FALSE)="","",VLOOKUP($B90,'Ações_Rent'!$B$2:$R$263,14,FALSE))</f>
        <v>-6.18396273824281</v>
      </c>
      <c r="AB90" t="s" s="26">
        <f>IF(VLOOKUP($B90,'Ações_Sharpe'!$B$2:$R$263,14,FALSE)&gt;0,VLOOKUP($B90,'Ações_Sharpe'!$B$2:$R$263,14,FALSE)," ")</f>
        <v>361</v>
      </c>
      <c r="AC90" s="23">
        <f>IF(VLOOKUP($B90,'Ações_Rent'!$B$2:$R$263,15,FALSE)="","",VLOOKUP($B90,'Ações_Rent'!$B$2:$R$263,15,FALSE))</f>
        <v>-5.11426333899255</v>
      </c>
      <c r="AD90" t="s" s="26">
        <f>IF(VLOOKUP($B90,'Ações_Sharpe'!$B$2:$R$263,15,FALSE)&gt;0,VLOOKUP($B90,'Ações_Sharpe'!$B$2:$R$263,15,FALSE)," ")</f>
        <v>361</v>
      </c>
      <c r="AE90" s="23">
        <f>IF(VLOOKUP($B90,'Ações_Rent'!$B$2:$R$263,16,FALSE)="","",VLOOKUP($B90,'Ações_Rent'!$B$2:$R$263,16,FALSE))</f>
        <v>-7.95946007915196</v>
      </c>
      <c r="AF90" t="s" s="26">
        <f>IF(VLOOKUP($B90,'Ações_Sharpe'!$B$2:$R$263,16,FALSE)&gt;0,VLOOKUP($B90,'Ações_Sharpe'!$B$2:$R$263,16,FALSE)," ")</f>
        <v>361</v>
      </c>
      <c r="AG90" s="23">
        <f>IF(VLOOKUP($B90,'Ações_Rent'!$B$2:$R$263,17,FALSE)="","",VLOOKUP($B90,'Ações_Rent'!$B$2:$R$263,17,FALSE))</f>
        <v>3.22913095643462</v>
      </c>
      <c r="AH90" t="s" s="26">
        <f>IF(VLOOKUP($B90,'Ações_Sharpe'!$B$2:$R$263,17,FALSE)&gt;0,VLOOKUP($B90,'Ações_Sharpe'!$B$2:$R$263,17,FALSE)," ")</f>
        <v>361</v>
      </c>
    </row>
    <row r="91" ht="15" customHeight="1">
      <c r="A91" t="s" s="10">
        <v>1399</v>
      </c>
      <c r="B91" t="s" s="10">
        <v>1400</v>
      </c>
      <c r="C91" s="23">
        <f>IF(VLOOKUP($B91,'Ações_Rent'!$B$2:$R$263,2,FALSE)="","",VLOOKUP($B91,'Ações_Rent'!$B$2:$R$263,2,FALSE))</f>
        <v>24.9906919266844</v>
      </c>
      <c r="D91" s="23">
        <f>IF(VLOOKUP($B91,'Ações_Sharpe'!$B$2:$R$263,2,FALSE)&gt;0,VLOOKUP($B91,'Ações_Sharpe'!$B$2:$R$263,2,FALSE)," ")</f>
        <v>0.8956052376159021</v>
      </c>
      <c r="E91" s="23">
        <f>IF(VLOOKUP($B91,'Ações_Rent'!$B$2:$R$263,3,FALSE)="","",VLOOKUP($B91,'Ações_Rent'!$B$2:$R$263,3,FALSE))</f>
        <v>24.3330698151828</v>
      </c>
      <c r="F91" s="23">
        <f>IF(VLOOKUP($B91,'Ações_Sharpe'!$B$2:$R$263,3,FALSE)&gt;0,VLOOKUP($B91,'Ações_Sharpe'!$B$2:$R$263,3,FALSE)," ")</f>
        <v>0.9302270461878011</v>
      </c>
      <c r="G91" s="23">
        <f>IF(VLOOKUP($B91,'Ações_Rent'!$B$2:$R$263,4,FALSE)="","",VLOOKUP($B91,'Ações_Rent'!$B$2:$R$263,4,FALSE))</f>
        <v>27.9652230659055</v>
      </c>
      <c r="H91" s="23">
        <f>IF(VLOOKUP($B91,'Ações_Sharpe'!$B$2:$R$263,4,FALSE)&gt;0,VLOOKUP($B91,'Ações_Sharpe'!$B$2:$R$263,4,FALSE)," ")</f>
        <v>0.447812032022491</v>
      </c>
      <c r="I91" s="23">
        <f>IF(VLOOKUP($B91,'Ações_Rent'!$B$2:$R$263,5,FALSE)="","",VLOOKUP($B91,'Ações_Rent'!$B$2:$R$263,5,FALSE))</f>
        <v>5.64727538574838</v>
      </c>
      <c r="J91" t="s" s="26">
        <f>IF(VLOOKUP($B91,'Ações_Sharpe'!$B$2:$R$263,5,FALSE)&gt;0,VLOOKUP($B91,'Ações_Sharpe'!$B$2:$R$263,5,FALSE)," ")</f>
        <v>361</v>
      </c>
      <c r="K91" s="23">
        <f>IF(VLOOKUP($B91,'Ações_Rent'!$B$2:$R$263,6,FALSE)="","",VLOOKUP($B91,'Ações_Rent'!$B$2:$R$263,6,FALSE))</f>
        <v>16.2192175425924</v>
      </c>
      <c r="L91" s="23">
        <f>IF(VLOOKUP($B91,'Ações_Sharpe'!$B$2:$R$263,6,FALSE)&gt;0,VLOOKUP($B91,'Ações_Sharpe'!$B$2:$R$263,6,FALSE)," ")</f>
        <v>0.361339825468242</v>
      </c>
      <c r="M91" s="23">
        <f>IF(VLOOKUP($B91,'Ações_Rent'!$B$2:$R$263,7,FALSE)="","",VLOOKUP($B91,'Ações_Rent'!$B$2:$R$263,7,FALSE))</f>
        <v>9.31968287827751</v>
      </c>
      <c r="N91" s="23">
        <f>IF(VLOOKUP($B91,'Ações_Sharpe'!$B$2:$R$263,7,FALSE)&gt;0,VLOOKUP($B91,'Ações_Sharpe'!$B$2:$R$263,7,FALSE)," ")</f>
        <v>0.136722063948224</v>
      </c>
      <c r="O91" s="23">
        <f>IF(VLOOKUP($B91,'Ações_Rent'!$B$2:$R$263,8,FALSE)="","",VLOOKUP($B91,'Ações_Rent'!$B$2:$R$263,8,FALSE))</f>
        <v>15.1503176186343</v>
      </c>
      <c r="P91" s="23">
        <f>IF(VLOOKUP($B91,'Ações_Sharpe'!$B$2:$R$263,8,FALSE)&gt;0,VLOOKUP($B91,'Ações_Sharpe'!$B$2:$R$263,8,FALSE)," ")</f>
        <v>0.347660636290125</v>
      </c>
      <c r="Q91" s="23">
        <f>IF(VLOOKUP($B91,'Ações_Rent'!$B$2:$R$263,9,FALSE)="","",VLOOKUP($B91,'Ações_Rent'!$B$2:$R$263,9,FALSE))</f>
        <v>8.65954793469632</v>
      </c>
      <c r="R91" s="23">
        <f>IF(VLOOKUP($B91,'Ações_Sharpe'!$B$2:$R$263,9,FALSE)&gt;0,VLOOKUP($B91,'Ações_Sharpe'!$B$2:$R$263,9,FALSE)," ")</f>
        <v>0.139630145890576</v>
      </c>
      <c r="S91" s="23">
        <f>IF(VLOOKUP($B91,'Ações_Rent'!$B$2:$R$263,10,FALSE)="","",VLOOKUP($B91,'Ações_Rent'!$B$2:$R$263,10,FALSE))</f>
        <v>15.9231447844578</v>
      </c>
      <c r="T91" s="23">
        <f>IF(VLOOKUP($B91,'Ações_Sharpe'!$B$2:$R$263,10,FALSE)&gt;0,VLOOKUP($B91,'Ações_Sharpe'!$B$2:$R$263,10,FALSE)," ")</f>
        <v>0.410856495634496</v>
      </c>
      <c r="U91" s="23">
        <f>IF(VLOOKUP($B91,'Ações_Rent'!$B$2:$R$263,11,FALSE)="","",VLOOKUP($B91,'Ações_Rent'!$B$2:$R$263,11,FALSE))</f>
        <v>9.08561849406655</v>
      </c>
      <c r="V91" s="23">
        <f>IF(VLOOKUP($B91,'Ações_Sharpe'!$B$2:$R$263,11,FALSE)&gt;0,VLOOKUP($B91,'Ações_Sharpe'!$B$2:$R$263,11,FALSE)," ")</f>
        <v>0.168883700186672</v>
      </c>
      <c r="W91" s="23">
        <f>IF(VLOOKUP($B91,'Ações_Rent'!$B$2:$R$263,12,FALSE)="","",VLOOKUP($B91,'Ações_Rent'!$B$2:$R$263,12,FALSE))</f>
        <v>1.24638839056739</v>
      </c>
      <c r="X91" t="s" s="26">
        <f>IF(VLOOKUP($B91,'Ações_Sharpe'!$B$2:$R$263,12,FALSE)&gt;0,VLOOKUP($B91,'Ações_Sharpe'!$B$2:$R$263,12,FALSE)," ")</f>
        <v>361</v>
      </c>
      <c r="Y91" s="23">
        <f>IF(VLOOKUP($B91,'Ações_Rent'!$B$2:$R$263,13,FALSE)="","",VLOOKUP($B91,'Ações_Rent'!$B$2:$R$263,13,FALSE))</f>
        <v>3.62784471748911</v>
      </c>
      <c r="Z91" t="s" s="26">
        <f>IF(VLOOKUP($B91,'Ações_Sharpe'!$B$2:$R$263,13,FALSE)&gt;0,VLOOKUP($B91,'Ações_Sharpe'!$B$2:$R$263,13,FALSE)," ")</f>
        <v>361</v>
      </c>
      <c r="AA91" s="23">
        <f>IF(VLOOKUP($B91,'Ações_Rent'!$B$2:$R$263,14,FALSE)="","",VLOOKUP($B91,'Ações_Rent'!$B$2:$R$263,14,FALSE))</f>
        <v>-3.3662866920102</v>
      </c>
      <c r="AB91" t="s" s="26">
        <f>IF(VLOOKUP($B91,'Ações_Sharpe'!$B$2:$R$263,14,FALSE)&gt;0,VLOOKUP($B91,'Ações_Sharpe'!$B$2:$R$263,14,FALSE)," ")</f>
        <v>361</v>
      </c>
      <c r="AC91" s="23">
        <f>IF(VLOOKUP($B91,'Ações_Rent'!$B$2:$R$263,15,FALSE)="","",VLOOKUP($B91,'Ações_Rent'!$B$2:$R$263,15,FALSE))</f>
        <v>-0.6599892483898691</v>
      </c>
      <c r="AD91" t="s" s="26">
        <f>IF(VLOOKUP($B91,'Ações_Sharpe'!$B$2:$R$263,15,FALSE)&gt;0,VLOOKUP($B91,'Ações_Sharpe'!$B$2:$R$263,15,FALSE)," ")</f>
        <v>361</v>
      </c>
      <c r="AE91" s="23">
        <f>IF(VLOOKUP($B91,'Ações_Rent'!$B$2:$R$263,16,FALSE)="","",VLOOKUP($B91,'Ações_Rent'!$B$2:$R$263,16,FALSE))</f>
        <v>-5.76723617202266</v>
      </c>
      <c r="AF91" t="s" s="26">
        <f>IF(VLOOKUP($B91,'Ações_Sharpe'!$B$2:$R$263,16,FALSE)&gt;0,VLOOKUP($B91,'Ações_Sharpe'!$B$2:$R$263,16,FALSE)," ")</f>
        <v>361</v>
      </c>
      <c r="AG91" s="23">
        <f>IF(VLOOKUP($B91,'Ações_Rent'!$B$2:$R$263,17,FALSE)="","",VLOOKUP($B91,'Ações_Rent'!$B$2:$R$263,17,FALSE))</f>
        <v>8.570844576265801</v>
      </c>
      <c r="AH91" s="23">
        <f>IF(VLOOKUP($B91,'Ações_Sharpe'!$B$2:$R$263,17,FALSE)&gt;0,VLOOKUP($B91,'Ações_Sharpe'!$B$2:$R$263,17,FALSE)," ")</f>
        <v>0.06365316947269641</v>
      </c>
    </row>
    <row r="92" ht="15" customHeight="1">
      <c r="A92" t="s" s="10">
        <v>1401</v>
      </c>
      <c r="B92" t="s" s="10">
        <v>1402</v>
      </c>
      <c r="C92" s="23">
        <f>IF(VLOOKUP($B92,'Ações_Rent'!$B$2:$R$263,2,FALSE)="","",VLOOKUP($B92,'Ações_Rent'!$B$2:$R$263,2,FALSE))</f>
        <v>24.8765129128999</v>
      </c>
      <c r="D92" s="23">
        <f>IF(VLOOKUP($B92,'Ações_Sharpe'!$B$2:$R$263,2,FALSE)&gt;0,VLOOKUP($B92,'Ações_Sharpe'!$B$2:$R$263,2,FALSE)," ")</f>
        <v>0.917156069151649</v>
      </c>
      <c r="E92" s="23">
        <f>IF(VLOOKUP($B92,'Ações_Rent'!$B$2:$R$263,3,FALSE)="","",VLOOKUP($B92,'Ações_Rent'!$B$2:$R$263,3,FALSE))</f>
        <v>21.7763406991334</v>
      </c>
      <c r="F92" s="23">
        <f>IF(VLOOKUP($B92,'Ações_Sharpe'!$B$2:$R$263,3,FALSE)&gt;0,VLOOKUP($B92,'Ações_Sharpe'!$B$2:$R$263,3,FALSE)," ")</f>
        <v>0.819359463060403</v>
      </c>
      <c r="G92" s="23">
        <f>IF(VLOOKUP($B92,'Ações_Rent'!$B$2:$R$263,4,FALSE)="","",VLOOKUP($B92,'Ações_Rent'!$B$2:$R$263,4,FALSE))</f>
        <v>25.5990083590727</v>
      </c>
      <c r="H92" s="23">
        <f>IF(VLOOKUP($B92,'Ações_Sharpe'!$B$2:$R$263,4,FALSE)&gt;0,VLOOKUP($B92,'Ações_Sharpe'!$B$2:$R$263,4,FALSE)," ")</f>
        <v>0.528551631695927</v>
      </c>
      <c r="I92" s="23">
        <f>IF(VLOOKUP($B92,'Ações_Rent'!$B$2:$R$263,5,FALSE)="","",VLOOKUP($B92,'Ações_Rent'!$B$2:$R$263,5,FALSE))</f>
        <v>4.6361426674437</v>
      </c>
      <c r="J92" t="s" s="26">
        <f>IF(VLOOKUP($B92,'Ações_Sharpe'!$B$2:$R$263,5,FALSE)&gt;0,VLOOKUP($B92,'Ações_Sharpe'!$B$2:$R$263,5,FALSE)," ")</f>
        <v>361</v>
      </c>
      <c r="K92" s="23">
        <f>IF(VLOOKUP($B92,'Ações_Rent'!$B$2:$R$263,6,FALSE)="","",VLOOKUP($B92,'Ações_Rent'!$B$2:$R$263,6,FALSE))</f>
        <v>15.1224685126095</v>
      </c>
      <c r="L92" s="23">
        <f>IF(VLOOKUP($B92,'Ações_Sharpe'!$B$2:$R$263,6,FALSE)&gt;0,VLOOKUP($B92,'Ações_Sharpe'!$B$2:$R$263,6,FALSE)," ")</f>
        <v>0.349857810432609</v>
      </c>
      <c r="M92" s="23">
        <f>IF(VLOOKUP($B92,'Ações_Rent'!$B$2:$R$263,7,FALSE)="","",VLOOKUP($B92,'Ações_Rent'!$B$2:$R$263,7,FALSE))</f>
        <v>9.193618499555621</v>
      </c>
      <c r="N92" s="23">
        <f>IF(VLOOKUP($B92,'Ações_Sharpe'!$B$2:$R$263,7,FALSE)&gt;0,VLOOKUP($B92,'Ações_Sharpe'!$B$2:$R$263,7,FALSE)," ")</f>
        <v>0.142606710660</v>
      </c>
      <c r="O92" s="23">
        <f>IF(VLOOKUP($B92,'Ações_Rent'!$B$2:$R$263,8,FALSE)="","",VLOOKUP($B92,'Ações_Rent'!$B$2:$R$263,8,FALSE))</f>
        <v>16.3846511754827</v>
      </c>
      <c r="P92" s="23">
        <f>IF(VLOOKUP($B92,'Ações_Sharpe'!$B$2:$R$263,8,FALSE)&gt;0,VLOOKUP($B92,'Ações_Sharpe'!$B$2:$R$263,8,FALSE)," ")</f>
        <v>0.416163483996652</v>
      </c>
      <c r="Q92" s="23">
        <f>IF(VLOOKUP($B92,'Ações_Rent'!$B$2:$R$263,9,FALSE)="","",VLOOKUP($B92,'Ações_Rent'!$B$2:$R$263,9,FALSE))</f>
        <v>11.8956224983109</v>
      </c>
      <c r="R92" s="23">
        <f>IF(VLOOKUP($B92,'Ações_Sharpe'!$B$2:$R$263,9,FALSE)&gt;0,VLOOKUP($B92,'Ações_Sharpe'!$B$2:$R$263,9,FALSE)," ")</f>
        <v>0.267520195199053</v>
      </c>
      <c r="S92" s="23">
        <f>IF(VLOOKUP($B92,'Ações_Rent'!$B$2:$R$263,10,FALSE)="","",VLOOKUP($B92,'Ações_Rent'!$B$2:$R$263,10,FALSE))</f>
        <v>19.5250614721007</v>
      </c>
      <c r="T92" s="23">
        <f>IF(VLOOKUP($B92,'Ações_Sharpe'!$B$2:$R$263,10,FALSE)&gt;0,VLOOKUP($B92,'Ações_Sharpe'!$B$2:$R$263,10,FALSE)," ")</f>
        <v>0.578745266983727</v>
      </c>
      <c r="U92" s="23">
        <f>IF(VLOOKUP($B92,'Ações_Rent'!$B$2:$R$263,11,FALSE)="","",VLOOKUP($B92,'Ações_Rent'!$B$2:$R$263,11,FALSE))</f>
        <v>11.6150322916754</v>
      </c>
      <c r="V92" s="23">
        <f>IF(VLOOKUP($B92,'Ações_Sharpe'!$B$2:$R$263,11,FALSE)&gt;0,VLOOKUP($B92,'Ações_Sharpe'!$B$2:$R$263,11,FALSE)," ")</f>
        <v>0.276933040986244</v>
      </c>
      <c r="W92" s="23">
        <f>IF(VLOOKUP($B92,'Ações_Rent'!$B$2:$R$263,12,FALSE)="","",VLOOKUP($B92,'Ações_Rent'!$B$2:$R$263,12,FALSE))</f>
        <v>5.26037790126179</v>
      </c>
      <c r="X92" s="23">
        <f>IF(VLOOKUP($B92,'Ações_Sharpe'!$B$2:$R$263,12,FALSE)&gt;0,VLOOKUP($B92,'Ações_Sharpe'!$B$2:$R$263,12,FALSE)," ")</f>
        <v>0.0336412107655861</v>
      </c>
      <c r="Y92" s="23">
        <f>IF(VLOOKUP($B92,'Ações_Rent'!$B$2:$R$263,13,FALSE)="","",VLOOKUP($B92,'Ações_Rent'!$B$2:$R$263,13,FALSE))</f>
        <v>6.25448551918535</v>
      </c>
      <c r="Z92" s="23">
        <f>IF(VLOOKUP($B92,'Ações_Sharpe'!$B$2:$R$263,13,FALSE)&gt;0,VLOOKUP($B92,'Ações_Sharpe'!$B$2:$R$263,13,FALSE)," ")</f>
        <v>0.0598823915851501</v>
      </c>
      <c r="AA92" s="23">
        <f>IF(VLOOKUP($B92,'Ações_Rent'!$B$2:$R$263,14,FALSE)="","",VLOOKUP($B92,'Ações_Rent'!$B$2:$R$263,14,FALSE))</f>
        <v>-2.97571898277952</v>
      </c>
      <c r="AB92" t="s" s="26">
        <f>IF(VLOOKUP($B92,'Ações_Sharpe'!$B$2:$R$263,14,FALSE)&gt;0,VLOOKUP($B92,'Ações_Sharpe'!$B$2:$R$263,14,FALSE)," ")</f>
        <v>361</v>
      </c>
      <c r="AC92" s="23">
        <f>IF(VLOOKUP($B92,'Ações_Rent'!$B$2:$R$263,15,FALSE)="","",VLOOKUP($B92,'Ações_Rent'!$B$2:$R$263,15,FALSE))</f>
        <v>-0.242272214259609</v>
      </c>
      <c r="AD92" t="s" s="26">
        <f>IF(VLOOKUP($B92,'Ações_Sharpe'!$B$2:$R$263,15,FALSE)&gt;0,VLOOKUP($B92,'Ações_Sharpe'!$B$2:$R$263,15,FALSE)," ")</f>
        <v>361</v>
      </c>
      <c r="AE92" s="23">
        <f>IF(VLOOKUP($B92,'Ações_Rent'!$B$2:$R$263,16,FALSE)="","",VLOOKUP($B92,'Ações_Rent'!$B$2:$R$263,16,FALSE))</f>
        <v>-4.83068847168384</v>
      </c>
      <c r="AF92" t="s" s="26">
        <f>IF(VLOOKUP($B92,'Ações_Sharpe'!$B$2:$R$263,16,FALSE)&gt;0,VLOOKUP($B92,'Ações_Sharpe'!$B$2:$R$263,16,FALSE)," ")</f>
        <v>361</v>
      </c>
      <c r="AG92" s="23">
        <f>IF(VLOOKUP($B92,'Ações_Rent'!$B$2:$R$263,17,FALSE)="","",VLOOKUP($B92,'Ações_Rent'!$B$2:$R$263,17,FALSE))</f>
        <v>8.30669760908544</v>
      </c>
      <c r="AH92" s="23">
        <f>IF(VLOOKUP($B92,'Ações_Sharpe'!$B$2:$R$263,17,FALSE)&gt;0,VLOOKUP($B92,'Ações_Sharpe'!$B$2:$R$263,17,FALSE)," ")</f>
        <v>0.0503090071604874</v>
      </c>
    </row>
    <row r="93" ht="15" customHeight="1">
      <c r="A93" t="s" s="10">
        <v>1403</v>
      </c>
      <c r="B93" t="s" s="10">
        <v>1404</v>
      </c>
      <c r="C93" s="23">
        <f>IF(VLOOKUP($B93,'Ações_Rent'!$B$2:$R$263,2,FALSE)="","",VLOOKUP($B93,'Ações_Rent'!$B$2:$R$263,2,FALSE))</f>
        <v>24.8746269723618</v>
      </c>
      <c r="D93" s="23">
        <f>IF(VLOOKUP($B93,'Ações_Sharpe'!$B$2:$R$263,2,FALSE)&gt;0,VLOOKUP($B93,'Ações_Sharpe'!$B$2:$R$263,2,FALSE)," ")</f>
        <v>1.06938438409999</v>
      </c>
      <c r="E93" s="23">
        <f>IF(VLOOKUP($B93,'Ações_Rent'!$B$2:$R$263,3,FALSE)="","",VLOOKUP($B93,'Ações_Rent'!$B$2:$R$263,3,FALSE))</f>
        <v>21.8788390736317</v>
      </c>
      <c r="F93" s="23">
        <f>IF(VLOOKUP($B93,'Ações_Sharpe'!$B$2:$R$263,3,FALSE)&gt;0,VLOOKUP($B93,'Ações_Sharpe'!$B$2:$R$263,3,FALSE)," ")</f>
        <v>0.974910656653179</v>
      </c>
      <c r="G93" s="23">
        <f>IF(VLOOKUP($B93,'Ações_Rent'!$B$2:$R$263,4,FALSE)="","",VLOOKUP($B93,'Ações_Rent'!$B$2:$R$263,4,FALSE))</f>
        <v>25.8007053727673</v>
      </c>
      <c r="H93" s="23">
        <f>IF(VLOOKUP($B93,'Ações_Sharpe'!$B$2:$R$263,4,FALSE)&gt;0,VLOOKUP($B93,'Ações_Sharpe'!$B$2:$R$263,4,FALSE)," ")</f>
        <v>0.423909117826356</v>
      </c>
      <c r="I93" s="23">
        <f>IF(VLOOKUP($B93,'Ações_Rent'!$B$2:$R$263,5,FALSE)="","",VLOOKUP($B93,'Ações_Rent'!$B$2:$R$263,5,FALSE))</f>
        <v>5.50382320968277</v>
      </c>
      <c r="J93" t="s" s="26">
        <f>IF(VLOOKUP($B93,'Ações_Sharpe'!$B$2:$R$263,5,FALSE)&gt;0,VLOOKUP($B93,'Ações_Sharpe'!$B$2:$R$263,5,FALSE)," ")</f>
        <v>361</v>
      </c>
      <c r="K93" s="23">
        <f>IF(VLOOKUP($B93,'Ações_Rent'!$B$2:$R$263,6,FALSE)="","",VLOOKUP($B93,'Ações_Rent'!$B$2:$R$263,6,FALSE))</f>
        <v>16.3927759999566</v>
      </c>
      <c r="L93" s="23">
        <f>IF(VLOOKUP($B93,'Ações_Sharpe'!$B$2:$R$263,6,FALSE)&gt;0,VLOOKUP($B93,'Ações_Sharpe'!$B$2:$R$263,6,FALSE)," ")</f>
        <v>0.386968118681375</v>
      </c>
      <c r="M93" s="23">
        <f>IF(VLOOKUP($B93,'Ações_Rent'!$B$2:$R$263,7,FALSE)="","",VLOOKUP($B93,'Ações_Rent'!$B$2:$R$263,7,FALSE))</f>
        <v>11.4172629310139</v>
      </c>
      <c r="N93" s="23">
        <f>IF(VLOOKUP($B93,'Ações_Sharpe'!$B$2:$R$263,7,FALSE)&gt;0,VLOOKUP($B93,'Ações_Sharpe'!$B$2:$R$263,7,FALSE)," ")</f>
        <v>0.217810591720406</v>
      </c>
      <c r="O93" s="23">
        <f>IF(VLOOKUP($B93,'Ações_Rent'!$B$2:$R$263,8,FALSE)="","",VLOOKUP($B93,'Ações_Rent'!$B$2:$R$263,8,FALSE))</f>
        <v>13.0573057909137</v>
      </c>
      <c r="P93" s="23">
        <f>IF(VLOOKUP($B93,'Ações_Sharpe'!$B$2:$R$263,8,FALSE)&gt;0,VLOOKUP($B93,'Ações_Sharpe'!$B$2:$R$263,8,FALSE)," ")</f>
        <v>0.296050227203419</v>
      </c>
      <c r="Q93" s="23">
        <f>IF(VLOOKUP($B93,'Ações_Rent'!$B$2:$R$263,9,FALSE)="","",VLOOKUP($B93,'Ações_Rent'!$B$2:$R$263,9,FALSE))</f>
        <v>10.7280081433793</v>
      </c>
      <c r="R93" s="23">
        <f>IF(VLOOKUP($B93,'Ações_Sharpe'!$B$2:$R$263,9,FALSE)&gt;0,VLOOKUP($B93,'Ações_Sharpe'!$B$2:$R$263,9,FALSE)," ")</f>
        <v>0.222509985132739</v>
      </c>
      <c r="S93" s="23">
        <f>IF(VLOOKUP($B93,'Ações_Rent'!$B$2:$R$263,10,FALSE)="","",VLOOKUP($B93,'Ações_Rent'!$B$2:$R$263,10,FALSE))</f>
        <v>19.5522721151354</v>
      </c>
      <c r="T93" s="23">
        <f>IF(VLOOKUP($B93,'Ações_Sharpe'!$B$2:$R$263,10,FALSE)&gt;0,VLOOKUP($B93,'Ações_Sharpe'!$B$2:$R$263,10,FALSE)," ")</f>
        <v>0.575655425697905</v>
      </c>
      <c r="U93" s="23">
        <f>IF(VLOOKUP($B93,'Ações_Rent'!$B$2:$R$263,11,FALSE)="","",VLOOKUP($B93,'Ações_Rent'!$B$2:$R$263,11,FALSE))</f>
        <v>10.0195197505721</v>
      </c>
      <c r="V93" s="23">
        <f>IF(VLOOKUP($B93,'Ações_Sharpe'!$B$2:$R$263,11,FALSE)&gt;0,VLOOKUP($B93,'Ações_Sharpe'!$B$2:$R$263,11,FALSE)," ")</f>
        <v>0.209692208942996</v>
      </c>
      <c r="W93" s="23">
        <f>IF(VLOOKUP($B93,'Ações_Rent'!$B$2:$R$263,12,FALSE)="","",VLOOKUP($B93,'Ações_Rent'!$B$2:$R$263,12,FALSE))</f>
        <v>0.105738260454458</v>
      </c>
      <c r="X93" t="s" s="26">
        <f>IF(VLOOKUP($B93,'Ações_Sharpe'!$B$2:$R$263,12,FALSE)&gt;0,VLOOKUP($B93,'Ações_Sharpe'!$B$2:$R$263,12,FALSE)," ")</f>
        <v>361</v>
      </c>
      <c r="Y93" s="23">
        <f>IF(VLOOKUP($B93,'Ações_Rent'!$B$2:$R$263,13,FALSE)="","",VLOOKUP($B93,'Ações_Rent'!$B$2:$R$263,13,FALSE))</f>
        <v>-0.437122070663765</v>
      </c>
      <c r="Z93" t="s" s="26">
        <f>IF(VLOOKUP($B93,'Ações_Sharpe'!$B$2:$R$263,13,FALSE)&gt;0,VLOOKUP($B93,'Ações_Sharpe'!$B$2:$R$263,13,FALSE)," ")</f>
        <v>361</v>
      </c>
      <c r="AA93" s="23">
        <f>IF(VLOOKUP($B93,'Ações_Rent'!$B$2:$R$263,14,FALSE)="","",VLOOKUP($B93,'Ações_Rent'!$B$2:$R$263,14,FALSE))</f>
        <v>-8.12561611156919</v>
      </c>
      <c r="AB93" t="s" s="26">
        <f>IF(VLOOKUP($B93,'Ações_Sharpe'!$B$2:$R$263,14,FALSE)&gt;0,VLOOKUP($B93,'Ações_Sharpe'!$B$2:$R$263,14,FALSE)," ")</f>
        <v>361</v>
      </c>
      <c r="AC93" s="23">
        <f>IF(VLOOKUP($B93,'Ações_Rent'!$B$2:$R$263,15,FALSE)="","",VLOOKUP($B93,'Ações_Rent'!$B$2:$R$263,15,FALSE))</f>
        <v>-5.7398801558281</v>
      </c>
      <c r="AD93" t="s" s="26">
        <f>IF(VLOOKUP($B93,'Ações_Sharpe'!$B$2:$R$263,15,FALSE)&gt;0,VLOOKUP($B93,'Ações_Sharpe'!$B$2:$R$263,15,FALSE)," ")</f>
        <v>361</v>
      </c>
      <c r="AE93" s="23">
        <f>IF(VLOOKUP($B93,'Ações_Rent'!$B$2:$R$263,16,FALSE)="","",VLOOKUP($B93,'Ações_Rent'!$B$2:$R$263,16,FALSE))</f>
        <v>-11.4413963046355</v>
      </c>
      <c r="AF93" t="s" s="26">
        <f>IF(VLOOKUP($B93,'Ações_Sharpe'!$B$2:$R$263,16,FALSE)&gt;0,VLOOKUP($B93,'Ações_Sharpe'!$B$2:$R$263,16,FALSE)," ")</f>
        <v>361</v>
      </c>
      <c r="AG93" s="23">
        <f>IF(VLOOKUP($B93,'Ações_Rent'!$B$2:$R$263,17,FALSE)="","",VLOOKUP($B93,'Ações_Rent'!$B$2:$R$263,17,FALSE))</f>
        <v>-0.337905515722325</v>
      </c>
      <c r="AH93" t="s" s="26">
        <f>IF(VLOOKUP($B93,'Ações_Sharpe'!$B$2:$R$263,17,FALSE)&gt;0,VLOOKUP($B93,'Ações_Sharpe'!$B$2:$R$263,17,FALSE)," ")</f>
        <v>361</v>
      </c>
    </row>
    <row r="94" ht="15" customHeight="1">
      <c r="A94" t="s" s="10">
        <v>1405</v>
      </c>
      <c r="B94" t="s" s="10">
        <v>1406</v>
      </c>
      <c r="C94" s="23">
        <f>IF(VLOOKUP($B94,'Ações_Rent'!$B$2:$R$263,2,FALSE)="","",VLOOKUP($B94,'Ações_Rent'!$B$2:$R$263,2,FALSE))</f>
        <v>24.824477995018</v>
      </c>
      <c r="D94" s="23">
        <f>IF(VLOOKUP($B94,'Ações_Sharpe'!$B$2:$R$263,2,FALSE)&gt;0,VLOOKUP($B94,'Ações_Sharpe'!$B$2:$R$263,2,FALSE)," ")</f>
        <v>0.8849122441910851</v>
      </c>
      <c r="E94" s="23">
        <f>IF(VLOOKUP($B94,'Ações_Rent'!$B$2:$R$263,3,FALSE)="","",VLOOKUP($B94,'Ações_Rent'!$B$2:$R$263,3,FALSE))</f>
        <v>25.2108558649245</v>
      </c>
      <c r="F94" s="23">
        <f>IF(VLOOKUP($B94,'Ações_Sharpe'!$B$2:$R$263,3,FALSE)&gt;0,VLOOKUP($B94,'Ações_Sharpe'!$B$2:$R$263,3,FALSE)," ")</f>
        <v>0.94973773672919</v>
      </c>
      <c r="G94" s="23">
        <f>IF(VLOOKUP($B94,'Ações_Rent'!$B$2:$R$263,4,FALSE)="","",VLOOKUP($B94,'Ações_Rent'!$B$2:$R$263,4,FALSE))</f>
        <v>30.6963316250639</v>
      </c>
      <c r="H94" s="23">
        <f>IF(VLOOKUP($B94,'Ações_Sharpe'!$B$2:$R$263,4,FALSE)&gt;0,VLOOKUP($B94,'Ações_Sharpe'!$B$2:$R$263,4,FALSE)," ")</f>
        <v>0.637254521559703</v>
      </c>
      <c r="I94" s="23">
        <f>IF(VLOOKUP($B94,'Ações_Rent'!$B$2:$R$263,5,FALSE)="","",VLOOKUP($B94,'Ações_Rent'!$B$2:$R$263,5,FALSE))</f>
        <v>7.08226711512148</v>
      </c>
      <c r="J94" s="23">
        <f>IF(VLOOKUP($B94,'Ações_Sharpe'!$B$2:$R$263,5,FALSE)&gt;0,VLOOKUP($B94,'Ações_Sharpe'!$B$2:$R$263,5,FALSE)," ")</f>
        <v>0.0139344329048481</v>
      </c>
      <c r="K94" s="23">
        <f>IF(VLOOKUP($B94,'Ações_Rent'!$B$2:$R$263,6,FALSE)="","",VLOOKUP($B94,'Ações_Rent'!$B$2:$R$263,6,FALSE))</f>
        <v>15.7981069766244</v>
      </c>
      <c r="L94" s="23">
        <f>IF(VLOOKUP($B94,'Ações_Sharpe'!$B$2:$R$263,6,FALSE)&gt;0,VLOOKUP($B94,'Ações_Sharpe'!$B$2:$R$263,6,FALSE)," ")</f>
        <v>0.368575474140492</v>
      </c>
      <c r="M94" s="23">
        <f>IF(VLOOKUP($B94,'Ações_Rent'!$B$2:$R$263,7,FALSE)="","",VLOOKUP($B94,'Ações_Rent'!$B$2:$R$263,7,FALSE))</f>
        <v>8.84235650828418</v>
      </c>
      <c r="N94" s="23">
        <f>IF(VLOOKUP($B94,'Ações_Sharpe'!$B$2:$R$263,7,FALSE)&gt;0,VLOOKUP($B94,'Ações_Sharpe'!$B$2:$R$263,7,FALSE)," ")</f>
        <v>0.128459596618066</v>
      </c>
      <c r="O94" s="23">
        <f>IF(VLOOKUP($B94,'Ações_Rent'!$B$2:$R$263,8,FALSE)="","",VLOOKUP($B94,'Ações_Rent'!$B$2:$R$263,8,FALSE))</f>
        <v>14.8037037442991</v>
      </c>
      <c r="P94" s="23">
        <f>IF(VLOOKUP($B94,'Ações_Sharpe'!$B$2:$R$263,8,FALSE)&gt;0,VLOOKUP($B94,'Ações_Sharpe'!$B$2:$R$263,8,FALSE)," ")</f>
        <v>0.353167150614605</v>
      </c>
      <c r="Q94" s="23">
        <f>IF(VLOOKUP($B94,'Ações_Rent'!$B$2:$R$263,9,FALSE)="","",VLOOKUP($B94,'Ações_Rent'!$B$2:$R$263,9,FALSE))</f>
        <v>10.6537780480441</v>
      </c>
      <c r="R94" s="23">
        <f>IF(VLOOKUP($B94,'Ações_Sharpe'!$B$2:$R$263,9,FALSE)&gt;0,VLOOKUP($B94,'Ações_Sharpe'!$B$2:$R$263,9,FALSE)," ")</f>
        <v>0.214730348992621</v>
      </c>
      <c r="S94" s="23">
        <f>IF(VLOOKUP($B94,'Ações_Rent'!$B$2:$R$263,10,FALSE)="","",VLOOKUP($B94,'Ações_Rent'!$B$2:$R$263,10,FALSE))</f>
        <v>22.5779647349554</v>
      </c>
      <c r="T94" s="23">
        <f>IF(VLOOKUP($B94,'Ações_Sharpe'!$B$2:$R$263,10,FALSE)&gt;0,VLOOKUP($B94,'Ações_Sharpe'!$B$2:$R$263,10,FALSE)," ")</f>
        <v>0.676135982518612</v>
      </c>
      <c r="U94" s="23">
        <f>IF(VLOOKUP($B94,'Ações_Rent'!$B$2:$R$263,11,FALSE)="","",VLOOKUP($B94,'Ações_Rent'!$B$2:$R$263,11,FALSE))</f>
        <v>17.0963537289369</v>
      </c>
      <c r="V94" s="23">
        <f>IF(VLOOKUP($B94,'Ações_Sharpe'!$B$2:$R$263,11,FALSE)&gt;0,VLOOKUP($B94,'Ações_Sharpe'!$B$2:$R$263,11,FALSE)," ")</f>
        <v>0.470341160762055</v>
      </c>
      <c r="W94" s="23">
        <f>IF(VLOOKUP($B94,'Ações_Rent'!$B$2:$R$263,12,FALSE)="","",VLOOKUP($B94,'Ações_Rent'!$B$2:$R$263,12,FALSE))</f>
        <v>1.89011892094593</v>
      </c>
      <c r="X94" t="s" s="26">
        <f>IF(VLOOKUP($B94,'Ações_Sharpe'!$B$2:$R$263,12,FALSE)&gt;0,VLOOKUP($B94,'Ações_Sharpe'!$B$2:$R$263,12,FALSE)," ")</f>
        <v>361</v>
      </c>
      <c r="Y94" s="23">
        <f>IF(VLOOKUP($B94,'Ações_Rent'!$B$2:$R$263,13,FALSE)="","",VLOOKUP($B94,'Ações_Rent'!$B$2:$R$263,13,FALSE))</f>
        <v>-0.886286411858428</v>
      </c>
      <c r="Z94" t="s" s="26">
        <f>IF(VLOOKUP($B94,'Ações_Sharpe'!$B$2:$R$263,13,FALSE)&gt;0,VLOOKUP($B94,'Ações_Sharpe'!$B$2:$R$263,13,FALSE)," ")</f>
        <v>361</v>
      </c>
      <c r="AA94" s="23">
        <f>IF(VLOOKUP($B94,'Ações_Rent'!$B$2:$R$263,14,FALSE)="","",VLOOKUP($B94,'Ações_Rent'!$B$2:$R$263,14,FALSE))</f>
        <v>-8.3157547885098</v>
      </c>
      <c r="AB94" t="s" s="26">
        <f>IF(VLOOKUP($B94,'Ações_Sharpe'!$B$2:$R$263,14,FALSE)&gt;0,VLOOKUP($B94,'Ações_Sharpe'!$B$2:$R$263,14,FALSE)," ")</f>
        <v>361</v>
      </c>
      <c r="AC94" s="23">
        <f>IF(VLOOKUP($B94,'Ações_Rent'!$B$2:$R$263,15,FALSE)="","",VLOOKUP($B94,'Ações_Rent'!$B$2:$R$263,15,FALSE))</f>
        <v>-7.87767725586124</v>
      </c>
      <c r="AD94" t="s" s="26">
        <f>IF(VLOOKUP($B94,'Ações_Sharpe'!$B$2:$R$263,15,FALSE)&gt;0,VLOOKUP($B94,'Ações_Sharpe'!$B$2:$R$263,15,FALSE)," ")</f>
        <v>361</v>
      </c>
      <c r="AE94" s="23">
        <f>IF(VLOOKUP($B94,'Ações_Rent'!$B$2:$R$263,16,FALSE)="","",VLOOKUP($B94,'Ações_Rent'!$B$2:$R$263,16,FALSE))</f>
        <v>-11.614025318727</v>
      </c>
      <c r="AF94" t="s" s="26">
        <f>IF(VLOOKUP($B94,'Ações_Sharpe'!$B$2:$R$263,16,FALSE)&gt;0,VLOOKUP($B94,'Ações_Sharpe'!$B$2:$R$263,16,FALSE)," ")</f>
        <v>361</v>
      </c>
      <c r="AG94" s="23">
        <f>IF(VLOOKUP($B94,'Ações_Rent'!$B$2:$R$263,17,FALSE)="","",VLOOKUP($B94,'Ações_Rent'!$B$2:$R$263,17,FALSE))</f>
        <v>0.430216361250824</v>
      </c>
      <c r="AH94" t="s" s="26">
        <f>IF(VLOOKUP($B94,'Ações_Sharpe'!$B$2:$R$263,17,FALSE)&gt;0,VLOOKUP($B94,'Ações_Sharpe'!$B$2:$R$263,17,FALSE)," ")</f>
        <v>361</v>
      </c>
    </row>
    <row r="95" ht="15" customHeight="1">
      <c r="A95" t="s" s="10">
        <v>1407</v>
      </c>
      <c r="B95" t="s" s="10">
        <v>1408</v>
      </c>
      <c r="C95" s="23">
        <f>IF(VLOOKUP($B95,'Ações_Rent'!$B$2:$R$263,2,FALSE)="","",VLOOKUP($B95,'Ações_Rent'!$B$2:$R$263,2,FALSE))</f>
        <v>24.7276279865983</v>
      </c>
      <c r="D95" s="23">
        <f>IF(VLOOKUP($B95,'Ações_Sharpe'!$B$2:$R$263,2,FALSE)&gt;0,VLOOKUP($B95,'Ações_Sharpe'!$B$2:$R$263,2,FALSE)," ")</f>
        <v>1.03692500038626</v>
      </c>
      <c r="E95" s="23">
        <f>IF(VLOOKUP($B95,'Ações_Rent'!$B$2:$R$263,3,FALSE)="","",VLOOKUP($B95,'Ações_Rent'!$B$2:$R$263,3,FALSE))</f>
        <v>20.0388596759895</v>
      </c>
      <c r="F95" s="23">
        <f>IF(VLOOKUP($B95,'Ações_Sharpe'!$B$2:$R$263,3,FALSE)&gt;0,VLOOKUP($B95,'Ações_Sharpe'!$B$2:$R$263,3,FALSE)," ")</f>
        <v>0.844850798678547</v>
      </c>
      <c r="G95" s="23">
        <f>IF(VLOOKUP($B95,'Ações_Rent'!$B$2:$R$263,4,FALSE)="","",VLOOKUP($B95,'Ações_Rent'!$B$2:$R$263,4,FALSE))</f>
        <v>26.2438108443284</v>
      </c>
      <c r="H95" s="23">
        <f>IF(VLOOKUP($B95,'Ações_Sharpe'!$B$2:$R$263,4,FALSE)&gt;0,VLOOKUP($B95,'Ações_Sharpe'!$B$2:$R$263,4,FALSE)," ")</f>
        <v>0.89458114442218</v>
      </c>
      <c r="I95" s="23">
        <f>IF(VLOOKUP($B95,'Ações_Rent'!$B$2:$R$263,5,FALSE)="","",VLOOKUP($B95,'Ações_Rent'!$B$2:$R$263,5,FALSE))</f>
        <v>11.4544600813615</v>
      </c>
      <c r="J95" s="23">
        <f>IF(VLOOKUP($B95,'Ações_Sharpe'!$B$2:$R$263,5,FALSE)&gt;0,VLOOKUP($B95,'Ações_Sharpe'!$B$2:$R$263,5,FALSE)," ")</f>
        <v>0.261663336061855</v>
      </c>
      <c r="K95" s="23">
        <f>IF(VLOOKUP($B95,'Ações_Rent'!$B$2:$R$263,6,FALSE)="","",VLOOKUP($B95,'Ações_Rent'!$B$2:$R$263,6,FALSE))</f>
        <v>18.1003438669169</v>
      </c>
      <c r="L95" s="23">
        <f>IF(VLOOKUP($B95,'Ações_Sharpe'!$B$2:$R$263,6,FALSE)&gt;0,VLOOKUP($B95,'Ações_Sharpe'!$B$2:$R$263,6,FALSE)," ")</f>
        <v>0.62415071591702</v>
      </c>
      <c r="M95" s="23">
        <f>IF(VLOOKUP($B95,'Ações_Rent'!$B$2:$R$263,7,FALSE)="","",VLOOKUP($B95,'Ações_Rent'!$B$2:$R$263,7,FALSE))</f>
        <v>12.4081914980279</v>
      </c>
      <c r="N95" s="23">
        <f>IF(VLOOKUP($B95,'Ações_Sharpe'!$B$2:$R$263,7,FALSE)&gt;0,VLOOKUP($B95,'Ações_Sharpe'!$B$2:$R$263,7,FALSE)," ")</f>
        <v>0.370100796327965</v>
      </c>
      <c r="O95" s="23">
        <f>IF(VLOOKUP($B95,'Ações_Rent'!$B$2:$R$263,8,FALSE)="","",VLOOKUP($B95,'Ações_Rent'!$B$2:$R$263,8,FALSE))</f>
        <v>14.6079432303337</v>
      </c>
      <c r="P95" s="23">
        <f>IF(VLOOKUP($B95,'Ações_Sharpe'!$B$2:$R$263,8,FALSE)&gt;0,VLOOKUP($B95,'Ações_Sharpe'!$B$2:$R$263,8,FALSE)," ")</f>
        <v>0.50727779968091</v>
      </c>
      <c r="Q95" s="23">
        <f>IF(VLOOKUP($B95,'Ações_Rent'!$B$2:$R$263,9,FALSE)="","",VLOOKUP($B95,'Ações_Rent'!$B$2:$R$263,9,FALSE))</f>
        <v>13.6274602845146</v>
      </c>
      <c r="R95" s="23">
        <f>IF(VLOOKUP($B95,'Ações_Sharpe'!$B$2:$R$263,9,FALSE)&gt;0,VLOOKUP($B95,'Ações_Sharpe'!$B$2:$R$263,9,FALSE)," ")</f>
        <v>0.480330863530186</v>
      </c>
      <c r="S95" s="23">
        <f>IF(VLOOKUP($B95,'Ações_Rent'!$B$2:$R$263,10,FALSE)="","",VLOOKUP($B95,'Ações_Rent'!$B$2:$R$263,10,FALSE))</f>
        <v>19.5617154219402</v>
      </c>
      <c r="T95" s="23">
        <f>IF(VLOOKUP($B95,'Ações_Sharpe'!$B$2:$R$263,10,FALSE)&gt;0,VLOOKUP($B95,'Ações_Sharpe'!$B$2:$R$263,10,FALSE)," ")</f>
        <v>0.838061007240294</v>
      </c>
      <c r="U95" s="23">
        <f>IF(VLOOKUP($B95,'Ações_Rent'!$B$2:$R$263,11,FALSE)="","",VLOOKUP($B95,'Ações_Rent'!$B$2:$R$263,11,FALSE))</f>
        <v>13.1612280408891</v>
      </c>
      <c r="V95" s="23">
        <f>IF(VLOOKUP($B95,'Ações_Sharpe'!$B$2:$R$263,11,FALSE)&gt;0,VLOOKUP($B95,'Ações_Sharpe'!$B$2:$R$263,11,FALSE)," ")</f>
        <v>0.448659704855549</v>
      </c>
      <c r="W95" s="23">
        <f>IF(VLOOKUP($B95,'Ações_Rent'!$B$2:$R$263,12,FALSE)="","",VLOOKUP($B95,'Ações_Rent'!$B$2:$R$263,12,FALSE))</f>
        <v>7.86292128264015</v>
      </c>
      <c r="X95" s="23">
        <f>IF(VLOOKUP($B95,'Ações_Sharpe'!$B$2:$R$263,12,FALSE)&gt;0,VLOOKUP($B95,'Ações_Sharpe'!$B$2:$R$263,12,FALSE)," ")</f>
        <v>0.174892249014794</v>
      </c>
      <c r="Y95" s="23">
        <f>IF(VLOOKUP($B95,'Ações_Rent'!$B$2:$R$263,13,FALSE)="","",VLOOKUP($B95,'Ações_Rent'!$B$2:$R$263,13,FALSE))</f>
        <v>6.78284244058556</v>
      </c>
      <c r="Z95" s="23">
        <f>IF(VLOOKUP($B95,'Ações_Sharpe'!$B$2:$R$263,13,FALSE)&gt;0,VLOOKUP($B95,'Ações_Sharpe'!$B$2:$R$263,13,FALSE)," ")</f>
        <v>0.105887222789319</v>
      </c>
      <c r="AA95" s="23">
        <f>IF(VLOOKUP($B95,'Ações_Rent'!$B$2:$R$263,14,FALSE)="","",VLOOKUP($B95,'Ações_Rent'!$B$2:$R$263,14,FALSE))</f>
        <v>1.88405697803651</v>
      </c>
      <c r="AB95" t="s" s="26">
        <f>IF(VLOOKUP($B95,'Ações_Sharpe'!$B$2:$R$263,14,FALSE)&gt;0,VLOOKUP($B95,'Ações_Sharpe'!$B$2:$R$263,14,FALSE)," ")</f>
        <v>361</v>
      </c>
      <c r="AC95" s="23">
        <f>IF(VLOOKUP($B95,'Ações_Rent'!$B$2:$R$263,15,FALSE)="","",VLOOKUP($B95,'Ações_Rent'!$B$2:$R$263,15,FALSE))</f>
        <v>2.60128601653016</v>
      </c>
      <c r="AD95" t="s" s="26">
        <f>IF(VLOOKUP($B95,'Ações_Sharpe'!$B$2:$R$263,15,FALSE)&gt;0,VLOOKUP($B95,'Ações_Sharpe'!$B$2:$R$263,15,FALSE)," ")</f>
        <v>361</v>
      </c>
      <c r="AE95" s="23">
        <f>IF(VLOOKUP($B95,'Ações_Rent'!$B$2:$R$263,16,FALSE)="","",VLOOKUP($B95,'Ações_Rent'!$B$2:$R$263,16,FALSE))</f>
        <v>0.296261886898197</v>
      </c>
      <c r="AF95" t="s" s="26">
        <f>IF(VLOOKUP($B95,'Ações_Sharpe'!$B$2:$R$263,16,FALSE)&gt;0,VLOOKUP($B95,'Ações_Sharpe'!$B$2:$R$263,16,FALSE)," ")</f>
        <v>361</v>
      </c>
      <c r="AG95" s="23">
        <f>IF(VLOOKUP($B95,'Ações_Rent'!$B$2:$R$263,17,FALSE)="","",VLOOKUP($B95,'Ações_Rent'!$B$2:$R$263,17,FALSE))</f>
        <v>6.49563082531237</v>
      </c>
      <c r="AH95" t="s" s="26">
        <f>IF(VLOOKUP($B95,'Ações_Sharpe'!$B$2:$R$263,17,FALSE)&gt;0,VLOOKUP($B95,'Ações_Sharpe'!$B$2:$R$263,17,FALSE)," ")</f>
        <v>361</v>
      </c>
    </row>
    <row r="96" ht="15" customHeight="1">
      <c r="A96" t="s" s="10">
        <v>1409</v>
      </c>
      <c r="B96" t="s" s="10">
        <v>1410</v>
      </c>
      <c r="C96" s="23">
        <f>IF(VLOOKUP($B96,'Ações_Rent'!$B$2:$R$263,2,FALSE)="","",VLOOKUP($B96,'Ações_Rent'!$B$2:$R$263,2,FALSE))</f>
        <v>24.6470338719056</v>
      </c>
      <c r="D96" s="23">
        <f>IF(VLOOKUP($B96,'Ações_Sharpe'!$B$2:$R$263,2,FALSE)&gt;0,VLOOKUP($B96,'Ações_Sharpe'!$B$2:$R$263,2,FALSE)," ")</f>
        <v>0.842998095911025</v>
      </c>
      <c r="E96" s="23">
        <f>IF(VLOOKUP($B96,'Ações_Rent'!$B$2:$R$263,3,FALSE)="","",VLOOKUP($B96,'Ações_Rent'!$B$2:$R$263,3,FALSE))</f>
        <v>22.1607657593543</v>
      </c>
      <c r="F96" s="23">
        <f>IF(VLOOKUP($B96,'Ações_Sharpe'!$B$2:$R$263,3,FALSE)&gt;0,VLOOKUP($B96,'Ações_Sharpe'!$B$2:$R$263,3,FALSE)," ")</f>
        <v>0.781203162061051</v>
      </c>
      <c r="G96" s="23">
        <f>IF(VLOOKUP($B96,'Ações_Rent'!$B$2:$R$263,4,FALSE)="","",VLOOKUP($B96,'Ações_Rent'!$B$2:$R$263,4,FALSE))</f>
        <v>25.4675574656524</v>
      </c>
      <c r="H96" s="23">
        <f>IF(VLOOKUP($B96,'Ações_Sharpe'!$B$2:$R$263,4,FALSE)&gt;0,VLOOKUP($B96,'Ações_Sharpe'!$B$2:$R$263,4,FALSE)," ")</f>
        <v>0.457809273417322</v>
      </c>
      <c r="I96" s="23">
        <f>IF(VLOOKUP($B96,'Ações_Rent'!$B$2:$R$263,5,FALSE)="","",VLOOKUP($B96,'Ações_Rent'!$B$2:$R$263,5,FALSE))</f>
        <v>4.89513370119383</v>
      </c>
      <c r="J96" t="s" s="26">
        <f>IF(VLOOKUP($B96,'Ações_Sharpe'!$B$2:$R$263,5,FALSE)&gt;0,VLOOKUP($B96,'Ações_Sharpe'!$B$2:$R$263,5,FALSE)," ")</f>
        <v>361</v>
      </c>
      <c r="K96" s="23">
        <f>IF(VLOOKUP($B96,'Ações_Rent'!$B$2:$R$263,6,FALSE)="","",VLOOKUP($B96,'Ações_Rent'!$B$2:$R$263,6,FALSE))</f>
        <v>14.8240472155369</v>
      </c>
      <c r="L96" s="23">
        <f>IF(VLOOKUP($B96,'Ações_Sharpe'!$B$2:$R$263,6,FALSE)&gt;0,VLOOKUP($B96,'Ações_Sharpe'!$B$2:$R$263,6,FALSE)," ")</f>
        <v>0.336791317695043</v>
      </c>
      <c r="M96" s="23">
        <f>IF(VLOOKUP($B96,'Ações_Rent'!$B$2:$R$263,7,FALSE)="","",VLOOKUP($B96,'Ações_Rent'!$B$2:$R$263,7,FALSE))</f>
        <v>8.689713883112571</v>
      </c>
      <c r="N96" s="23">
        <f>IF(VLOOKUP($B96,'Ações_Sharpe'!$B$2:$R$263,7,FALSE)&gt;0,VLOOKUP($B96,'Ações_Sharpe'!$B$2:$R$263,7,FALSE)," ")</f>
        <v>0.122821466159107</v>
      </c>
      <c r="O96" s="23">
        <f>IF(VLOOKUP($B96,'Ações_Rent'!$B$2:$R$263,8,FALSE)="","",VLOOKUP($B96,'Ações_Rent'!$B$2:$R$263,8,FALSE))</f>
        <v>15.7810612158823</v>
      </c>
      <c r="P96" s="23">
        <f>IF(VLOOKUP($B96,'Ações_Sharpe'!$B$2:$R$263,8,FALSE)&gt;0,VLOOKUP($B96,'Ações_Sharpe'!$B$2:$R$263,8,FALSE)," ")</f>
        <v>0.399717509482601</v>
      </c>
      <c r="Q96" s="23">
        <f>IF(VLOOKUP($B96,'Ações_Rent'!$B$2:$R$263,9,FALSE)="","",VLOOKUP($B96,'Ações_Rent'!$B$2:$R$263,9,FALSE))</f>
        <v>10.2180836249616</v>
      </c>
      <c r="R96" s="23">
        <f>IF(VLOOKUP($B96,'Ações_Sharpe'!$B$2:$R$263,9,FALSE)&gt;0,VLOOKUP($B96,'Ações_Sharpe'!$B$2:$R$263,9,FALSE)," ")</f>
        <v>0.209273584346809</v>
      </c>
      <c r="S96" s="23">
        <f>IF(VLOOKUP($B96,'Ações_Rent'!$B$2:$R$263,10,FALSE)="","",VLOOKUP($B96,'Ações_Rent'!$B$2:$R$263,10,FALSE))</f>
        <v>19.2084803128792</v>
      </c>
      <c r="T96" s="23">
        <f>IF(VLOOKUP($B96,'Ações_Sharpe'!$B$2:$R$263,10,FALSE)&gt;0,VLOOKUP($B96,'Ações_Sharpe'!$B$2:$R$263,10,FALSE)," ")</f>
        <v>0.580405353467193</v>
      </c>
      <c r="U96" s="23">
        <f>IF(VLOOKUP($B96,'Ações_Rent'!$B$2:$R$263,11,FALSE)="","",VLOOKUP($B96,'Ações_Rent'!$B$2:$R$263,11,FALSE))</f>
        <v>10.5607275184061</v>
      </c>
      <c r="V96" s="23">
        <f>IF(VLOOKUP($B96,'Ações_Sharpe'!$B$2:$R$263,11,FALSE)&gt;0,VLOOKUP($B96,'Ações_Sharpe'!$B$2:$R$263,11,FALSE)," ")</f>
        <v>0.243807357380243</v>
      </c>
      <c r="W96" s="23">
        <f>IF(VLOOKUP($B96,'Ações_Rent'!$B$2:$R$263,12,FALSE)="","",VLOOKUP($B96,'Ações_Rent'!$B$2:$R$263,12,FALSE))</f>
        <v>3.31705274679293</v>
      </c>
      <c r="X96" t="s" s="26">
        <f>IF(VLOOKUP($B96,'Ações_Sharpe'!$B$2:$R$263,12,FALSE)&gt;0,VLOOKUP($B96,'Ações_Sharpe'!$B$2:$R$263,12,FALSE)," ")</f>
        <v>361</v>
      </c>
      <c r="Y96" s="23">
        <f>IF(VLOOKUP($B96,'Ações_Rent'!$B$2:$R$263,13,FALSE)="","",VLOOKUP($B96,'Ações_Rent'!$B$2:$R$263,13,FALSE))</f>
        <v>4.08066782441678</v>
      </c>
      <c r="Z96" t="s" s="26">
        <f>IF(VLOOKUP($B96,'Ações_Sharpe'!$B$2:$R$263,13,FALSE)&gt;0,VLOOKUP($B96,'Ações_Sharpe'!$B$2:$R$263,13,FALSE)," ")</f>
        <v>361</v>
      </c>
      <c r="AA96" s="23">
        <f>IF(VLOOKUP($B96,'Ações_Rent'!$B$2:$R$263,14,FALSE)="","",VLOOKUP($B96,'Ações_Rent'!$B$2:$R$263,14,FALSE))</f>
        <v>-4.43609276446403</v>
      </c>
      <c r="AB96" t="s" s="26">
        <f>IF(VLOOKUP($B96,'Ações_Sharpe'!$B$2:$R$263,14,FALSE)&gt;0,VLOOKUP($B96,'Ações_Sharpe'!$B$2:$R$263,14,FALSE)," ")</f>
        <v>361</v>
      </c>
      <c r="AC96" s="23">
        <f>IF(VLOOKUP($B96,'Ações_Rent'!$B$2:$R$263,15,FALSE)="","",VLOOKUP($B96,'Ações_Rent'!$B$2:$R$263,15,FALSE))</f>
        <v>-3.05496192047449</v>
      </c>
      <c r="AD96" t="s" s="26">
        <f>IF(VLOOKUP($B96,'Ações_Sharpe'!$B$2:$R$263,15,FALSE)&gt;0,VLOOKUP($B96,'Ações_Sharpe'!$B$2:$R$263,15,FALSE)," ")</f>
        <v>361</v>
      </c>
      <c r="AE96" s="23">
        <f>IF(VLOOKUP($B96,'Ações_Rent'!$B$2:$R$263,16,FALSE)="","",VLOOKUP($B96,'Ações_Rent'!$B$2:$R$263,16,FALSE))</f>
        <v>-6.67689711885863</v>
      </c>
      <c r="AF96" t="s" s="26">
        <f>IF(VLOOKUP($B96,'Ações_Sharpe'!$B$2:$R$263,16,FALSE)&gt;0,VLOOKUP($B96,'Ações_Sharpe'!$B$2:$R$263,16,FALSE)," ")</f>
        <v>361</v>
      </c>
      <c r="AG96" s="23">
        <f>IF(VLOOKUP($B96,'Ações_Rent'!$B$2:$R$263,17,FALSE)="","",VLOOKUP($B96,'Ações_Rent'!$B$2:$R$263,17,FALSE))</f>
        <v>6.04387459740932</v>
      </c>
      <c r="AH96" t="s" s="26">
        <f>IF(VLOOKUP($B96,'Ações_Sharpe'!$B$2:$R$263,17,FALSE)&gt;0,VLOOKUP($B96,'Ações_Sharpe'!$B$2:$R$263,17,FALSE)," ")</f>
        <v>361</v>
      </c>
    </row>
    <row r="97" ht="15" customHeight="1">
      <c r="A97" t="s" s="10">
        <v>1411</v>
      </c>
      <c r="B97" t="s" s="10">
        <v>1412</v>
      </c>
      <c r="C97" s="23">
        <f>IF(VLOOKUP($B97,'Ações_Rent'!$B$2:$R$263,2,FALSE)="","",VLOOKUP($B97,'Ações_Rent'!$B$2:$R$263,2,FALSE))</f>
        <v>24.5844758672984</v>
      </c>
      <c r="D97" s="23">
        <f>IF(VLOOKUP($B97,'Ações_Sharpe'!$B$2:$R$263,2,FALSE)&gt;0,VLOOKUP($B97,'Ações_Sharpe'!$B$2:$R$263,2,FALSE)," ")</f>
        <v>0.839981221258881</v>
      </c>
      <c r="E97" s="23">
        <f>IF(VLOOKUP($B97,'Ações_Rent'!$B$2:$R$263,3,FALSE)="","",VLOOKUP($B97,'Ações_Rent'!$B$2:$R$263,3,FALSE))</f>
        <v>22.1002403741199</v>
      </c>
      <c r="F97" s="23">
        <f>IF(VLOOKUP($B97,'Ações_Sharpe'!$B$2:$R$263,3,FALSE)&gt;0,VLOOKUP($B97,'Ações_Sharpe'!$B$2:$R$263,3,FALSE)," ")</f>
        <v>0.7781055322392</v>
      </c>
      <c r="G97" s="23">
        <f>IF(VLOOKUP($B97,'Ações_Rent'!$B$2:$R$263,4,FALSE)="","",VLOOKUP($B97,'Ações_Rent'!$B$2:$R$263,4,FALSE))</f>
        <v>25.4053546926896</v>
      </c>
      <c r="H97" s="23">
        <f>IF(VLOOKUP($B97,'Ações_Sharpe'!$B$2:$R$263,4,FALSE)&gt;0,VLOOKUP($B97,'Ações_Sharpe'!$B$2:$R$263,4,FALSE)," ")</f>
        <v>0.455940712921881</v>
      </c>
      <c r="I97" s="23">
        <f>IF(VLOOKUP($B97,'Ações_Rent'!$B$2:$R$263,5,FALSE)="","",VLOOKUP($B97,'Ações_Rent'!$B$2:$R$263,5,FALSE))</f>
        <v>4.84973836920446</v>
      </c>
      <c r="J97" t="s" s="26">
        <f>IF(VLOOKUP($B97,'Ações_Sharpe'!$B$2:$R$263,5,FALSE)&gt;0,VLOOKUP($B97,'Ações_Sharpe'!$B$2:$R$263,5,FALSE)," ")</f>
        <v>361</v>
      </c>
      <c r="K97" s="23">
        <f>IF(VLOOKUP($B97,'Ações_Rent'!$B$2:$R$263,6,FALSE)="","",VLOOKUP($B97,'Ações_Rent'!$B$2:$R$263,6,FALSE))</f>
        <v>14.7748979149278</v>
      </c>
      <c r="L97" s="23">
        <f>IF(VLOOKUP($B97,'Ações_Sharpe'!$B$2:$R$263,6,FALSE)&gt;0,VLOOKUP($B97,'Ações_Sharpe'!$B$2:$R$263,6,FALSE)," ")</f>
        <v>0.334973190044154</v>
      </c>
      <c r="M97" s="23">
        <f>IF(VLOOKUP($B97,'Ações_Rent'!$B$2:$R$263,7,FALSE)="","",VLOOKUP($B97,'Ações_Rent'!$B$2:$R$263,7,FALSE))</f>
        <v>8.64507612948662</v>
      </c>
      <c r="N97" s="23">
        <f>IF(VLOOKUP($B97,'Ações_Sharpe'!$B$2:$R$263,7,FALSE)&gt;0,VLOOKUP($B97,'Ações_Sharpe'!$B$2:$R$263,7,FALSE)," ")</f>
        <v>0.121134986882484</v>
      </c>
      <c r="O97" s="23">
        <f>IF(VLOOKUP($B97,'Ações_Rent'!$B$2:$R$263,8,FALSE)="","",VLOOKUP($B97,'Ações_Rent'!$B$2:$R$263,8,FALSE))</f>
        <v>15.7360995720072</v>
      </c>
      <c r="P97" s="23">
        <f>IF(VLOOKUP($B97,'Ações_Sharpe'!$B$2:$R$263,8,FALSE)&gt;0,VLOOKUP($B97,'Ações_Sharpe'!$B$2:$R$263,8,FALSE)," ")</f>
        <v>0.398101956584864</v>
      </c>
      <c r="Q97" s="23">
        <f>IF(VLOOKUP($B97,'Ações_Rent'!$B$2:$R$263,9,FALSE)="","",VLOOKUP($B97,'Ações_Rent'!$B$2:$R$263,9,FALSE))</f>
        <v>10.1770029740939</v>
      </c>
      <c r="R97" s="23">
        <f>IF(VLOOKUP($B97,'Ações_Sharpe'!$B$2:$R$263,9,FALSE)&gt;0,VLOOKUP($B97,'Ações_Sharpe'!$B$2:$R$263,9,FALSE)," ")</f>
        <v>0.207755284497276</v>
      </c>
      <c r="S97" s="23">
        <f>IF(VLOOKUP($B97,'Ações_Rent'!$B$2:$R$263,10,FALSE)="","",VLOOKUP($B97,'Ações_Rent'!$B$2:$R$263,10,FALSE))</f>
        <v>19.1641493429891</v>
      </c>
      <c r="T97" s="23">
        <f>IF(VLOOKUP($B97,'Ações_Sharpe'!$B$2:$R$263,10,FALSE)&gt;0,VLOOKUP($B97,'Ações_Sharpe'!$B$2:$R$263,10,FALSE)," ")</f>
        <v>0.578752767417184</v>
      </c>
      <c r="U97" s="23">
        <f>IF(VLOOKUP($B97,'Ações_Rent'!$B$2:$R$263,11,FALSE)="","",VLOOKUP($B97,'Ações_Rent'!$B$2:$R$263,11,FALSE))</f>
        <v>10.5215974682962</v>
      </c>
      <c r="V97" s="23">
        <f>IF(VLOOKUP($B97,'Ações_Sharpe'!$B$2:$R$263,11,FALSE)&gt;0,VLOOKUP($B97,'Ações_Sharpe'!$B$2:$R$263,11,FALSE)," ")</f>
        <v>0.242328865626753</v>
      </c>
      <c r="W97" s="23">
        <f>IF(VLOOKUP($B97,'Ações_Rent'!$B$2:$R$263,12,FALSE)="","",VLOOKUP($B97,'Ações_Rent'!$B$2:$R$263,12,FALSE))</f>
        <v>3.28288411048747</v>
      </c>
      <c r="X97" t="s" s="26">
        <f>IF(VLOOKUP($B97,'Ações_Sharpe'!$B$2:$R$263,12,FALSE)&gt;0,VLOOKUP($B97,'Ações_Sharpe'!$B$2:$R$263,12,FALSE)," ")</f>
        <v>361</v>
      </c>
      <c r="Y97" s="23">
        <f>IF(VLOOKUP($B97,'Ações_Rent'!$B$2:$R$263,13,FALSE)="","",VLOOKUP($B97,'Ações_Rent'!$B$2:$R$263,13,FALSE))</f>
        <v>4.04794802438255</v>
      </c>
      <c r="Z97" t="s" s="26">
        <f>IF(VLOOKUP($B97,'Ações_Sharpe'!$B$2:$R$263,13,FALSE)&gt;0,VLOOKUP($B97,'Ações_Sharpe'!$B$2:$R$263,13,FALSE)," ")</f>
        <v>361</v>
      </c>
      <c r="AA97" s="23">
        <f>IF(VLOOKUP($B97,'Ações_Rent'!$B$2:$R$263,14,FALSE)="","",VLOOKUP($B97,'Ações_Rent'!$B$2:$R$263,14,FALSE))</f>
        <v>-4.46778848906479</v>
      </c>
      <c r="AB97" t="s" s="26">
        <f>IF(VLOOKUP($B97,'Ações_Sharpe'!$B$2:$R$263,14,FALSE)&gt;0,VLOOKUP($B97,'Ações_Sharpe'!$B$2:$R$263,14,FALSE)," ")</f>
        <v>361</v>
      </c>
      <c r="AC97" s="23">
        <f>IF(VLOOKUP($B97,'Ações_Rent'!$B$2:$R$263,15,FALSE)="","",VLOOKUP($B97,'Ações_Rent'!$B$2:$R$263,15,FALSE))</f>
        <v>-3.08812372696449</v>
      </c>
      <c r="AD97" t="s" s="26">
        <f>IF(VLOOKUP($B97,'Ações_Sharpe'!$B$2:$R$263,15,FALSE)&gt;0,VLOOKUP($B97,'Ações_Sharpe'!$B$2:$R$263,15,FALSE)," ")</f>
        <v>361</v>
      </c>
      <c r="AE97" s="23">
        <f>IF(VLOOKUP($B97,'Ações_Rent'!$B$2:$R$263,16,FALSE)="","",VLOOKUP($B97,'Ações_Rent'!$B$2:$R$263,16,FALSE))</f>
        <v>-6.70849203954218</v>
      </c>
      <c r="AF97" t="s" s="26">
        <f>IF(VLOOKUP($B97,'Ações_Sharpe'!$B$2:$R$263,16,FALSE)&gt;0,VLOOKUP($B97,'Ações_Sharpe'!$B$2:$R$263,16,FALSE)," ")</f>
        <v>361</v>
      </c>
      <c r="AG97" s="23">
        <f>IF(VLOOKUP($B97,'Ações_Rent'!$B$2:$R$263,17,FALSE)="","",VLOOKUP($B97,'Ações_Rent'!$B$2:$R$263,17,FALSE))</f>
        <v>6.00112184194055</v>
      </c>
      <c r="AH97" t="s" s="26">
        <f>IF(VLOOKUP($B97,'Ações_Sharpe'!$B$2:$R$263,17,FALSE)&gt;0,VLOOKUP($B97,'Ações_Sharpe'!$B$2:$R$263,17,FALSE)," ")</f>
        <v>361</v>
      </c>
    </row>
    <row r="98" ht="15" customHeight="1">
      <c r="A98" t="s" s="10">
        <v>1413</v>
      </c>
      <c r="B98" t="s" s="10">
        <v>1414</v>
      </c>
      <c r="C98" s="23">
        <f>IF(VLOOKUP($B98,'Ações_Rent'!$B$2:$R$263,2,FALSE)="","",VLOOKUP($B98,'Ações_Rent'!$B$2:$R$263,2,FALSE))</f>
        <v>24.5833965967815</v>
      </c>
      <c r="D98" s="23">
        <f>IF(VLOOKUP($B98,'Ações_Sharpe'!$B$2:$R$263,2,FALSE)&gt;0,VLOOKUP($B98,'Ações_Sharpe'!$B$2:$R$263,2,FALSE)," ")</f>
        <v>0.918762457859316</v>
      </c>
      <c r="E98" s="23">
        <f>IF(VLOOKUP($B98,'Ações_Rent'!$B$2:$R$263,3,FALSE)="","",VLOOKUP($B98,'Ações_Rent'!$B$2:$R$263,3,FALSE))</f>
        <v>21.6386773165266</v>
      </c>
      <c r="F98" s="23">
        <f>IF(VLOOKUP($B98,'Ações_Sharpe'!$B$2:$R$263,3,FALSE)&gt;0,VLOOKUP($B98,'Ações_Sharpe'!$B$2:$R$263,3,FALSE)," ")</f>
        <v>0.81084066621867</v>
      </c>
      <c r="G98" s="23">
        <f>IF(VLOOKUP($B98,'Ações_Rent'!$B$2:$R$263,4,FALSE)="","",VLOOKUP($B98,'Ações_Rent'!$B$2:$R$263,4,FALSE))</f>
        <v>25.4989486743942</v>
      </c>
      <c r="H98" s="23">
        <f>IF(VLOOKUP($B98,'Ações_Sharpe'!$B$2:$R$263,4,FALSE)&gt;0,VLOOKUP($B98,'Ações_Sharpe'!$B$2:$R$263,4,FALSE)," ")</f>
        <v>0.409829206137018</v>
      </c>
      <c r="I98" s="23">
        <f>IF(VLOOKUP($B98,'Ações_Rent'!$B$2:$R$263,5,FALSE)="","",VLOOKUP($B98,'Ações_Rent'!$B$2:$R$263,5,FALSE))</f>
        <v>5.1920969248062</v>
      </c>
      <c r="J98" t="s" s="26">
        <f>IF(VLOOKUP($B98,'Ações_Sharpe'!$B$2:$R$263,5,FALSE)&gt;0,VLOOKUP($B98,'Ações_Sharpe'!$B$2:$R$263,5,FALSE)," ")</f>
        <v>361</v>
      </c>
      <c r="K98" s="23">
        <f>IF(VLOOKUP($B98,'Ações_Rent'!$B$2:$R$263,6,FALSE)="","",VLOOKUP($B98,'Ações_Rent'!$B$2:$R$263,6,FALSE))</f>
        <v>14.8628613179061</v>
      </c>
      <c r="L98" s="23">
        <f>IF(VLOOKUP($B98,'Ações_Sharpe'!$B$2:$R$263,6,FALSE)&gt;0,VLOOKUP($B98,'Ações_Sharpe'!$B$2:$R$263,6,FALSE)," ")</f>
        <v>0.333345375711077</v>
      </c>
      <c r="M98" s="23">
        <f>IF(VLOOKUP($B98,'Ações_Rent'!$B$2:$R$263,7,FALSE)="","",VLOOKUP($B98,'Ações_Rent'!$B$2:$R$263,7,FALSE))</f>
        <v>8.050538665989841</v>
      </c>
      <c r="N98" s="23">
        <f>IF(VLOOKUP($B98,'Ações_Sharpe'!$B$2:$R$263,7,FALSE)&gt;0,VLOOKUP($B98,'Ações_Sharpe'!$B$2:$R$263,7,FALSE)," ")</f>
        <v>0.0949200032680487</v>
      </c>
      <c r="O98" s="23">
        <f>IF(VLOOKUP($B98,'Ações_Rent'!$B$2:$R$263,8,FALSE)="","",VLOOKUP($B98,'Ações_Rent'!$B$2:$R$263,8,FALSE))</f>
        <v>14.7354242660057</v>
      </c>
      <c r="P98" s="23">
        <f>IF(VLOOKUP($B98,'Ações_Sharpe'!$B$2:$R$263,8,FALSE)&gt;0,VLOOKUP($B98,'Ações_Sharpe'!$B$2:$R$263,8,FALSE)," ")</f>
        <v>0.347260975521351</v>
      </c>
      <c r="Q98" s="23">
        <f>IF(VLOOKUP($B98,'Ações_Rent'!$B$2:$R$263,9,FALSE)="","",VLOOKUP($B98,'Ações_Rent'!$B$2:$R$263,9,FALSE))</f>
        <v>10.3459430097419</v>
      </c>
      <c r="R98" s="23">
        <f>IF(VLOOKUP($B98,'Ações_Sharpe'!$B$2:$R$263,9,FALSE)&gt;0,VLOOKUP($B98,'Ações_Sharpe'!$B$2:$R$263,9,FALSE)," ")</f>
        <v>0.204810595000992</v>
      </c>
      <c r="S98" s="23">
        <f>IF(VLOOKUP($B98,'Ações_Rent'!$B$2:$R$263,10,FALSE)="","",VLOOKUP($B98,'Ações_Rent'!$B$2:$R$263,10,FALSE))</f>
        <v>18.7685175608991</v>
      </c>
      <c r="T98" s="23">
        <f>IF(VLOOKUP($B98,'Ações_Sharpe'!$B$2:$R$263,10,FALSE)&gt;0,VLOOKUP($B98,'Ações_Sharpe'!$B$2:$R$263,10,FALSE)," ")</f>
        <v>0.534404789082538</v>
      </c>
      <c r="U98" s="23">
        <f>IF(VLOOKUP($B98,'Ações_Rent'!$B$2:$R$263,11,FALSE)="","",VLOOKUP($B98,'Ações_Rent'!$B$2:$R$263,11,FALSE))</f>
        <v>10.3342115498531</v>
      </c>
      <c r="V98" s="23">
        <f>IF(VLOOKUP($B98,'Ações_Sharpe'!$B$2:$R$263,11,FALSE)&gt;0,VLOOKUP($B98,'Ações_Sharpe'!$B$2:$R$263,11,FALSE)," ")</f>
        <v>0.224489123887356</v>
      </c>
      <c r="W98" s="23">
        <f>IF(VLOOKUP($B98,'Ações_Rent'!$B$2:$R$263,12,FALSE)="","",VLOOKUP($B98,'Ações_Rent'!$B$2:$R$263,12,FALSE))</f>
        <v>3.91681828747505</v>
      </c>
      <c r="X98" t="s" s="26">
        <f>IF(VLOOKUP($B98,'Ações_Sharpe'!$B$2:$R$263,12,FALSE)&gt;0,VLOOKUP($B98,'Ações_Sharpe'!$B$2:$R$263,12,FALSE)," ")</f>
        <v>361</v>
      </c>
      <c r="Y98" s="23">
        <f>IF(VLOOKUP($B98,'Ações_Rent'!$B$2:$R$263,13,FALSE)="","",VLOOKUP($B98,'Ações_Rent'!$B$2:$R$263,13,FALSE))</f>
        <v>4.39643871668425</v>
      </c>
      <c r="Z98" t="s" s="26">
        <f>IF(VLOOKUP($B98,'Ações_Sharpe'!$B$2:$R$263,13,FALSE)&gt;0,VLOOKUP($B98,'Ações_Sharpe'!$B$2:$R$263,13,FALSE)," ")</f>
        <v>361</v>
      </c>
      <c r="AA98" s="23">
        <f>IF(VLOOKUP($B98,'Ações_Rent'!$B$2:$R$263,14,FALSE)="","",VLOOKUP($B98,'Ações_Rent'!$B$2:$R$263,14,FALSE))</f>
        <v>-4.01803784790168</v>
      </c>
      <c r="AB98" t="s" s="26">
        <f>IF(VLOOKUP($B98,'Ações_Sharpe'!$B$2:$R$263,14,FALSE)&gt;0,VLOOKUP($B98,'Ações_Sharpe'!$B$2:$R$263,14,FALSE)," ")</f>
        <v>361</v>
      </c>
      <c r="AC98" s="23">
        <f>IF(VLOOKUP($B98,'Ações_Rent'!$B$2:$R$263,15,FALSE)="","",VLOOKUP($B98,'Ações_Rent'!$B$2:$R$263,15,FALSE))</f>
        <v>-1.3426083544844</v>
      </c>
      <c r="AD98" t="s" s="26">
        <f>IF(VLOOKUP($B98,'Ações_Sharpe'!$B$2:$R$263,15,FALSE)&gt;0,VLOOKUP($B98,'Ações_Sharpe'!$B$2:$R$263,15,FALSE)," ")</f>
        <v>361</v>
      </c>
      <c r="AE98" s="23">
        <f>IF(VLOOKUP($B98,'Ações_Rent'!$B$2:$R$263,16,FALSE)="","",VLOOKUP($B98,'Ações_Rent'!$B$2:$R$263,16,FALSE))</f>
        <v>-5.96295047503481</v>
      </c>
      <c r="AF98" t="s" s="26">
        <f>IF(VLOOKUP($B98,'Ações_Sharpe'!$B$2:$R$263,16,FALSE)&gt;0,VLOOKUP($B98,'Ações_Sharpe'!$B$2:$R$263,16,FALSE)," ")</f>
        <v>361</v>
      </c>
      <c r="AG98" s="23">
        <f>IF(VLOOKUP($B98,'Ações_Rent'!$B$2:$R$263,17,FALSE)="","",VLOOKUP($B98,'Ações_Rent'!$B$2:$R$263,17,FALSE))</f>
        <v>5.54677764824152</v>
      </c>
      <c r="AH98" t="s" s="26">
        <f>IF(VLOOKUP($B98,'Ações_Sharpe'!$B$2:$R$263,17,FALSE)&gt;0,VLOOKUP($B98,'Ações_Sharpe'!$B$2:$R$263,17,FALSE)," ")</f>
        <v>361</v>
      </c>
    </row>
    <row r="99" ht="15" customHeight="1">
      <c r="A99" t="s" s="10">
        <v>1415</v>
      </c>
      <c r="B99" t="s" s="10">
        <v>1416</v>
      </c>
      <c r="C99" s="23">
        <f>IF(VLOOKUP($B99,'Ações_Rent'!$B$2:$R$263,2,FALSE)="","",VLOOKUP($B99,'Ações_Rent'!$B$2:$R$263,2,FALSE))</f>
        <v>24.403417840990</v>
      </c>
      <c r="D99" s="23">
        <f>IF(VLOOKUP($B99,'Ações_Sharpe'!$B$2:$R$263,2,FALSE)&gt;0,VLOOKUP($B99,'Ações_Sharpe'!$B$2:$R$263,2,FALSE)," ")</f>
        <v>0.822652202467628</v>
      </c>
      <c r="E99" s="23">
        <f>IF(VLOOKUP($B99,'Ações_Rent'!$B$2:$R$263,3,FALSE)="","",VLOOKUP($B99,'Ações_Rent'!$B$2:$R$263,3,FALSE))</f>
        <v>25.800366154566</v>
      </c>
      <c r="F99" s="23">
        <f>IF(VLOOKUP($B99,'Ações_Sharpe'!$B$2:$R$263,3,FALSE)&gt;0,VLOOKUP($B99,'Ações_Sharpe'!$B$2:$R$263,3,FALSE)," ")</f>
        <v>0.946879550172399</v>
      </c>
      <c r="G99" s="23">
        <f>IF(VLOOKUP($B99,'Ações_Rent'!$B$2:$R$263,4,FALSE)="","",VLOOKUP($B99,'Ações_Rent'!$B$2:$R$263,4,FALSE))</f>
        <v>27.9077527958141</v>
      </c>
      <c r="H99" s="23">
        <f>IF(VLOOKUP($B99,'Ações_Sharpe'!$B$2:$R$263,4,FALSE)&gt;0,VLOOKUP($B99,'Ações_Sharpe'!$B$2:$R$263,4,FALSE)," ")</f>
        <v>0.680062736950279</v>
      </c>
      <c r="I99" s="23">
        <f>IF(VLOOKUP($B99,'Ações_Rent'!$B$2:$R$263,5,FALSE)="","",VLOOKUP($B99,'Ações_Rent'!$B$2:$R$263,5,FALSE))</f>
        <v>9.358454420523429</v>
      </c>
      <c r="J99" s="23">
        <f>IF(VLOOKUP($B99,'Ações_Sharpe'!$B$2:$R$263,5,FALSE)&gt;0,VLOOKUP($B99,'Ações_Sharpe'!$B$2:$R$263,5,FALSE)," ")</f>
        <v>0.109290630290605</v>
      </c>
      <c r="K99" s="23">
        <f>IF(VLOOKUP($B99,'Ações_Rent'!$B$2:$R$263,6,FALSE)="","",VLOOKUP($B99,'Ações_Rent'!$B$2:$R$263,6,FALSE))</f>
        <v>20.5458614726989</v>
      </c>
      <c r="L99" s="23">
        <f>IF(VLOOKUP($B99,'Ações_Sharpe'!$B$2:$R$263,6,FALSE)&gt;0,VLOOKUP($B99,'Ações_Sharpe'!$B$2:$R$263,6,FALSE)," ")</f>
        <v>0.578594254485216</v>
      </c>
      <c r="M99" s="23">
        <f>IF(VLOOKUP($B99,'Ações_Rent'!$B$2:$R$263,7,FALSE)="","",VLOOKUP($B99,'Ações_Rent'!$B$2:$R$263,7,FALSE))</f>
        <v>14.4220188320019</v>
      </c>
      <c r="N99" s="23">
        <f>IF(VLOOKUP($B99,'Ações_Sharpe'!$B$2:$R$263,7,FALSE)&gt;0,VLOOKUP($B99,'Ações_Sharpe'!$B$2:$R$263,7,FALSE)," ")</f>
        <v>0.349667663293357</v>
      </c>
      <c r="O99" s="23">
        <f>IF(VLOOKUP($B99,'Ações_Rent'!$B$2:$R$263,8,FALSE)="","",VLOOKUP($B99,'Ações_Rent'!$B$2:$R$263,8,FALSE))</f>
        <v>21.5279138840196</v>
      </c>
      <c r="P99" s="23">
        <f>IF(VLOOKUP($B99,'Ações_Sharpe'!$B$2:$R$263,8,FALSE)&gt;0,VLOOKUP($B99,'Ações_Sharpe'!$B$2:$R$263,8,FALSE)," ")</f>
        <v>0.622698702855715</v>
      </c>
      <c r="Q99" s="23">
        <f>IF(VLOOKUP($B99,'Ações_Rent'!$B$2:$R$263,9,FALSE)="","",VLOOKUP($B99,'Ações_Rent'!$B$2:$R$263,9,FALSE))</f>
        <v>14.5659461887947</v>
      </c>
      <c r="R99" s="23">
        <f>IF(VLOOKUP($B99,'Ações_Sharpe'!$B$2:$R$263,9,FALSE)&gt;0,VLOOKUP($B99,'Ações_Sharpe'!$B$2:$R$263,9,FALSE)," ")</f>
        <v>0.380409648720802</v>
      </c>
      <c r="S99" s="23">
        <f>IF(VLOOKUP($B99,'Ações_Rent'!$B$2:$R$263,10,FALSE)="","",VLOOKUP($B99,'Ações_Rent'!$B$2:$R$263,10,FALSE))</f>
        <v>23.3879876503927</v>
      </c>
      <c r="T99" s="23">
        <f>IF(VLOOKUP($B99,'Ações_Sharpe'!$B$2:$R$263,10,FALSE)&gt;0,VLOOKUP($B99,'Ações_Sharpe'!$B$2:$R$263,10,FALSE)," ")</f>
        <v>0.765738802373983</v>
      </c>
      <c r="U99" s="23">
        <f>IF(VLOOKUP($B99,'Ações_Rent'!$B$2:$R$263,11,FALSE)="","",VLOOKUP($B99,'Ações_Rent'!$B$2:$R$263,11,FALSE))</f>
        <v>14.1799277845454</v>
      </c>
      <c r="V99" s="23">
        <f>IF(VLOOKUP($B99,'Ações_Sharpe'!$B$2:$R$263,11,FALSE)&gt;0,VLOOKUP($B99,'Ações_Sharpe'!$B$2:$R$263,11,FALSE)," ")</f>
        <v>0.393497377093121</v>
      </c>
      <c r="W99" s="23">
        <f>IF(VLOOKUP($B99,'Ações_Rent'!$B$2:$R$263,12,FALSE)="","",VLOOKUP($B99,'Ações_Rent'!$B$2:$R$263,12,FALSE))</f>
        <v>8.42944651402153</v>
      </c>
      <c r="X99" s="23">
        <f>IF(VLOOKUP($B99,'Ações_Sharpe'!$B$2:$R$263,12,FALSE)&gt;0,VLOOKUP($B99,'Ações_Sharpe'!$B$2:$R$263,12,FALSE)," ")</f>
        <v>0.162733049834206</v>
      </c>
      <c r="Y99" s="23">
        <f>IF(VLOOKUP($B99,'Ações_Rent'!$B$2:$R$263,13,FALSE)="","",VLOOKUP($B99,'Ações_Rent'!$B$2:$R$263,13,FALSE))</f>
        <v>9.907756346425581</v>
      </c>
      <c r="Z99" s="23">
        <f>IF(VLOOKUP($B99,'Ações_Sharpe'!$B$2:$R$263,13,FALSE)&gt;0,VLOOKUP($B99,'Ações_Sharpe'!$B$2:$R$263,13,FALSE)," ")</f>
        <v>0.211343307049816</v>
      </c>
      <c r="AA99" s="23">
        <f>IF(VLOOKUP($B99,'Ações_Rent'!$B$2:$R$263,14,FALSE)="","",VLOOKUP($B99,'Ações_Rent'!$B$2:$R$263,14,FALSE))</f>
        <v>2.62115680787109</v>
      </c>
      <c r="AB99" t="s" s="26">
        <f>IF(VLOOKUP($B99,'Ações_Sharpe'!$B$2:$R$263,14,FALSE)&gt;0,VLOOKUP($B99,'Ações_Sharpe'!$B$2:$R$263,14,FALSE)," ")</f>
        <v>361</v>
      </c>
      <c r="AC99" s="23">
        <f>IF(VLOOKUP($B99,'Ações_Rent'!$B$2:$R$263,15,FALSE)="","",VLOOKUP($B99,'Ações_Rent'!$B$2:$R$263,15,FALSE))</f>
        <v>2.30506808026989</v>
      </c>
      <c r="AD99" t="s" s="26">
        <f>IF(VLOOKUP($B99,'Ações_Sharpe'!$B$2:$R$263,15,FALSE)&gt;0,VLOOKUP($B99,'Ações_Sharpe'!$B$2:$R$263,15,FALSE)," ")</f>
        <v>361</v>
      </c>
      <c r="AE99" s="23">
        <f>IF(VLOOKUP($B99,'Ações_Rent'!$B$2:$R$263,16,FALSE)="","",VLOOKUP($B99,'Ações_Rent'!$B$2:$R$263,16,FALSE))</f>
        <v>-0.545282254304391</v>
      </c>
      <c r="AF99" t="s" s="26">
        <f>IF(VLOOKUP($B99,'Ações_Sharpe'!$B$2:$R$263,16,FALSE)&gt;0,VLOOKUP($B99,'Ações_Sharpe'!$B$2:$R$263,16,FALSE)," ")</f>
        <v>361</v>
      </c>
      <c r="AG99" s="23">
        <f>IF(VLOOKUP($B99,'Ações_Rent'!$B$2:$R$263,17,FALSE)="","",VLOOKUP($B99,'Ações_Rent'!$B$2:$R$263,17,FALSE))</f>
        <v>11.3040194033335</v>
      </c>
      <c r="AH99" s="23">
        <f>IF(VLOOKUP($B99,'Ações_Sharpe'!$B$2:$R$263,17,FALSE)&gt;0,VLOOKUP($B99,'Ações_Sharpe'!$B$2:$R$263,17,FALSE)," ")</f>
        <v>0.201970546028586</v>
      </c>
    </row>
    <row r="100" ht="15" customHeight="1">
      <c r="A100" t="s" s="10">
        <v>1417</v>
      </c>
      <c r="B100" t="s" s="10">
        <v>1418</v>
      </c>
      <c r="C100" s="23">
        <f>IF(VLOOKUP($B100,'Ações_Rent'!$B$2:$R$263,2,FALSE)="","",VLOOKUP($B100,'Ações_Rent'!$B$2:$R$263,2,FALSE))</f>
        <v>24.3880473447974</v>
      </c>
      <c r="D100" s="23">
        <f>IF(VLOOKUP($B100,'Ações_Sharpe'!$B$2:$R$263,2,FALSE)&gt;0,VLOOKUP($B100,'Ações_Sharpe'!$B$2:$R$263,2,FALSE)," ")</f>
        <v>0.894098274742922</v>
      </c>
      <c r="E100" s="23">
        <f>IF(VLOOKUP($B100,'Ações_Rent'!$B$2:$R$263,3,FALSE)="","",VLOOKUP($B100,'Ações_Rent'!$B$2:$R$263,3,FALSE))</f>
        <v>22.7107509888485</v>
      </c>
      <c r="F100" s="23">
        <f>IF(VLOOKUP($B100,'Ações_Sharpe'!$B$2:$R$263,3,FALSE)&gt;0,VLOOKUP($B100,'Ações_Sharpe'!$B$2:$R$263,3,FALSE)," ")</f>
        <v>0.881188600350283</v>
      </c>
      <c r="G100" s="23">
        <f>IF(VLOOKUP($B100,'Ações_Rent'!$B$2:$R$263,4,FALSE)="","",VLOOKUP($B100,'Ações_Rent'!$B$2:$R$263,4,FALSE))</f>
        <v>27.0280629424571</v>
      </c>
      <c r="H100" s="23">
        <f>IF(VLOOKUP($B100,'Ações_Sharpe'!$B$2:$R$263,4,FALSE)&gt;0,VLOOKUP($B100,'Ações_Sharpe'!$B$2:$R$263,4,FALSE)," ")</f>
        <v>0.539918765420913</v>
      </c>
      <c r="I100" s="23">
        <f>IF(VLOOKUP($B100,'Ações_Rent'!$B$2:$R$263,5,FALSE)="","",VLOOKUP($B100,'Ações_Rent'!$B$2:$R$263,5,FALSE))</f>
        <v>5.60216539302618</v>
      </c>
      <c r="J100" t="s" s="26">
        <f>IF(VLOOKUP($B100,'Ações_Sharpe'!$B$2:$R$263,5,FALSE)&gt;0,VLOOKUP($B100,'Ações_Sharpe'!$B$2:$R$263,5,FALSE)," ")</f>
        <v>361</v>
      </c>
      <c r="K100" s="23">
        <f>IF(VLOOKUP($B100,'Ações_Rent'!$B$2:$R$263,6,FALSE)="","",VLOOKUP($B100,'Ações_Rent'!$B$2:$R$263,6,FALSE))</f>
        <v>16.0012205921624</v>
      </c>
      <c r="L100" s="23">
        <f>IF(VLOOKUP($B100,'Ações_Sharpe'!$B$2:$R$263,6,FALSE)&gt;0,VLOOKUP($B100,'Ações_Sharpe'!$B$2:$R$263,6,FALSE)," ")</f>
        <v>0.382931535875679</v>
      </c>
      <c r="M100" s="23">
        <f>IF(VLOOKUP($B100,'Ações_Rent'!$B$2:$R$263,7,FALSE)="","",VLOOKUP($B100,'Ações_Rent'!$B$2:$R$263,7,FALSE))</f>
        <v>10.7176748137137</v>
      </c>
      <c r="N100" s="23">
        <f>IF(VLOOKUP($B100,'Ações_Sharpe'!$B$2:$R$263,7,FALSE)&gt;0,VLOOKUP($B100,'Ações_Sharpe'!$B$2:$R$263,7,FALSE)," ")</f>
        <v>0.199960350198885</v>
      </c>
      <c r="O100" s="23">
        <f>IF(VLOOKUP($B100,'Ações_Rent'!$B$2:$R$263,8,FALSE)="","",VLOOKUP($B100,'Ações_Rent'!$B$2:$R$263,8,FALSE))</f>
        <v>16.0196391559271</v>
      </c>
      <c r="P100" s="23">
        <f>IF(VLOOKUP($B100,'Ações_Sharpe'!$B$2:$R$263,8,FALSE)&gt;0,VLOOKUP($B100,'Ações_Sharpe'!$B$2:$R$263,8,FALSE)," ")</f>
        <v>0.411423319003888</v>
      </c>
      <c r="Q100" s="23">
        <f>IF(VLOOKUP($B100,'Ações_Rent'!$B$2:$R$263,9,FALSE)="","",VLOOKUP($B100,'Ações_Rent'!$B$2:$R$263,9,FALSE))</f>
        <v>10.1719427099299</v>
      </c>
      <c r="R100" s="23">
        <f>IF(VLOOKUP($B100,'Ações_Sharpe'!$B$2:$R$263,9,FALSE)&gt;0,VLOOKUP($B100,'Ações_Sharpe'!$B$2:$R$263,9,FALSE)," ")</f>
        <v>0.206318616870151</v>
      </c>
      <c r="S100" s="23">
        <f>IF(VLOOKUP($B100,'Ações_Rent'!$B$2:$R$263,10,FALSE)="","",VLOOKUP($B100,'Ações_Rent'!$B$2:$R$263,10,FALSE))</f>
        <v>19.6154224446569</v>
      </c>
      <c r="T100" s="23">
        <f>IF(VLOOKUP($B100,'Ações_Sharpe'!$B$2:$R$263,10,FALSE)&gt;0,VLOOKUP($B100,'Ações_Sharpe'!$B$2:$R$263,10,FALSE)," ")</f>
        <v>0.594469390073979</v>
      </c>
      <c r="U100" s="23">
        <f>IF(VLOOKUP($B100,'Ações_Rent'!$B$2:$R$263,11,FALSE)="","",VLOOKUP($B100,'Ações_Rent'!$B$2:$R$263,11,FALSE))</f>
        <v>12.3674650250829</v>
      </c>
      <c r="V100" s="23">
        <f>IF(VLOOKUP($B100,'Ações_Sharpe'!$B$2:$R$263,11,FALSE)&gt;0,VLOOKUP($B100,'Ações_Sharpe'!$B$2:$R$263,11,FALSE)," ")</f>
        <v>0.31140092005839</v>
      </c>
      <c r="W100" s="23">
        <f>IF(VLOOKUP($B100,'Ações_Rent'!$B$2:$R$263,12,FALSE)="","",VLOOKUP($B100,'Ações_Rent'!$B$2:$R$263,12,FALSE))</f>
        <v>3.64190836005729</v>
      </c>
      <c r="X100" t="s" s="26">
        <f>IF(VLOOKUP($B100,'Ações_Sharpe'!$B$2:$R$263,12,FALSE)&gt;0,VLOOKUP($B100,'Ações_Sharpe'!$B$2:$R$263,12,FALSE)," ")</f>
        <v>361</v>
      </c>
      <c r="Y100" s="23">
        <f>IF(VLOOKUP($B100,'Ações_Rent'!$B$2:$R$263,13,FALSE)="","",VLOOKUP($B100,'Ações_Rent'!$B$2:$R$263,13,FALSE))</f>
        <v>4.9142882499621</v>
      </c>
      <c r="Z100" s="23">
        <f>IF(VLOOKUP($B100,'Ações_Sharpe'!$B$2:$R$263,13,FALSE)&gt;0,VLOOKUP($B100,'Ações_Sharpe'!$B$2:$R$263,13,FALSE)," ")</f>
        <v>0.008950523258230829</v>
      </c>
      <c r="AA100" s="23">
        <f>IF(VLOOKUP($B100,'Ações_Rent'!$B$2:$R$263,14,FALSE)="","",VLOOKUP($B100,'Ações_Rent'!$B$2:$R$263,14,FALSE))</f>
        <v>-3.92763243220523</v>
      </c>
      <c r="AB100" t="s" s="26">
        <f>IF(VLOOKUP($B100,'Ações_Sharpe'!$B$2:$R$263,14,FALSE)&gt;0,VLOOKUP($B100,'Ações_Sharpe'!$B$2:$R$263,14,FALSE)," ")</f>
        <v>361</v>
      </c>
      <c r="AC100" s="23">
        <f>IF(VLOOKUP($B100,'Ações_Rent'!$B$2:$R$263,15,FALSE)="","",VLOOKUP($B100,'Ações_Rent'!$B$2:$R$263,15,FALSE))</f>
        <v>-3.48081514310835</v>
      </c>
      <c r="AD100" t="s" s="26">
        <f>IF(VLOOKUP($B100,'Ações_Sharpe'!$B$2:$R$263,15,FALSE)&gt;0,VLOOKUP($B100,'Ações_Sharpe'!$B$2:$R$263,15,FALSE)," ")</f>
        <v>361</v>
      </c>
      <c r="AE100" s="23">
        <f>IF(VLOOKUP($B100,'Ações_Rent'!$B$2:$R$263,16,FALSE)="","",VLOOKUP($B100,'Ações_Rent'!$B$2:$R$263,16,FALSE))</f>
        <v>-10.1804378813781</v>
      </c>
      <c r="AF100" t="s" s="26">
        <f>IF(VLOOKUP($B100,'Ações_Sharpe'!$B$2:$R$263,16,FALSE)&gt;0,VLOOKUP($B100,'Ações_Sharpe'!$B$2:$R$263,16,FALSE)," ")</f>
        <v>361</v>
      </c>
      <c r="AG100" s="23">
        <f>IF(VLOOKUP($B100,'Ações_Rent'!$B$2:$R$263,17,FALSE)="","",VLOOKUP($B100,'Ações_Rent'!$B$2:$R$263,17,FALSE))</f>
        <v>1.48269318804286</v>
      </c>
      <c r="AH100" t="s" s="26">
        <f>IF(VLOOKUP($B100,'Ações_Sharpe'!$B$2:$R$263,17,FALSE)&gt;0,VLOOKUP($B100,'Ações_Sharpe'!$B$2:$R$263,17,FALSE)," ")</f>
        <v>361</v>
      </c>
    </row>
    <row r="101" ht="15" customHeight="1">
      <c r="A101" t="s" s="10">
        <v>1419</v>
      </c>
      <c r="B101" t="s" s="10">
        <v>1420</v>
      </c>
      <c r="C101" s="23">
        <f>IF(VLOOKUP($B101,'Ações_Rent'!$B$2:$R$263,2,FALSE)="","",VLOOKUP($B101,'Ações_Rent'!$B$2:$R$263,2,FALSE))</f>
        <v>24.3372105775022</v>
      </c>
      <c r="D101" s="23">
        <f>IF(VLOOKUP($B101,'Ações_Sharpe'!$B$2:$R$263,2,FALSE)&gt;0,VLOOKUP($B101,'Ações_Sharpe'!$B$2:$R$263,2,FALSE)," ")</f>
        <v>0.818128164019126</v>
      </c>
      <c r="E101" s="23">
        <f>IF(VLOOKUP($B101,'Ações_Rent'!$B$2:$R$263,3,FALSE)="","",VLOOKUP($B101,'Ações_Rent'!$B$2:$R$263,3,FALSE))</f>
        <v>21.8635063665586</v>
      </c>
      <c r="F101" s="23">
        <f>IF(VLOOKUP($B101,'Ações_Sharpe'!$B$2:$R$263,3,FALSE)&gt;0,VLOOKUP($B101,'Ações_Sharpe'!$B$2:$R$263,3,FALSE)," ")</f>
        <v>0.755266969265839</v>
      </c>
      <c r="G101" s="23">
        <f>IF(VLOOKUP($B101,'Ações_Rent'!$B$2:$R$263,4,FALSE)="","",VLOOKUP($B101,'Ações_Rent'!$B$2:$R$263,4,FALSE))</f>
        <v>25.0657674656213</v>
      </c>
      <c r="H101" s="23">
        <f>IF(VLOOKUP($B101,'Ações_Sharpe'!$B$2:$R$263,4,FALSE)&gt;0,VLOOKUP($B101,'Ações_Sharpe'!$B$2:$R$263,4,FALSE)," ")</f>
        <v>0.413753838230251</v>
      </c>
      <c r="I101" s="23">
        <f>IF(VLOOKUP($B101,'Ações_Rent'!$B$2:$R$263,5,FALSE)="","",VLOOKUP($B101,'Ações_Rent'!$B$2:$R$263,5,FALSE))</f>
        <v>3.94235243941081</v>
      </c>
      <c r="J101" t="s" s="26">
        <f>IF(VLOOKUP($B101,'Ações_Sharpe'!$B$2:$R$263,5,FALSE)&gt;0,VLOOKUP($B101,'Ações_Sharpe'!$B$2:$R$263,5,FALSE)," ")</f>
        <v>361</v>
      </c>
      <c r="K101" s="23">
        <f>IF(VLOOKUP($B101,'Ações_Rent'!$B$2:$R$263,6,FALSE)="","",VLOOKUP($B101,'Ações_Rent'!$B$2:$R$263,6,FALSE))</f>
        <v>14.093368705684</v>
      </c>
      <c r="L101" s="23">
        <f>IF(VLOOKUP($B101,'Ações_Sharpe'!$B$2:$R$263,6,FALSE)&gt;0,VLOOKUP($B101,'Ações_Sharpe'!$B$2:$R$263,6,FALSE)," ")</f>
        <v>0.300849777071232</v>
      </c>
      <c r="M101" s="23">
        <f>IF(VLOOKUP($B101,'Ações_Rent'!$B$2:$R$263,7,FALSE)="","",VLOOKUP($B101,'Ações_Rent'!$B$2:$R$263,7,FALSE))</f>
        <v>7.88788468291917</v>
      </c>
      <c r="N101" s="23">
        <f>IF(VLOOKUP($B101,'Ações_Sharpe'!$B$2:$R$263,7,FALSE)&gt;0,VLOOKUP($B101,'Ações_Sharpe'!$B$2:$R$263,7,FALSE)," ")</f>
        <v>0.0898394071266078</v>
      </c>
      <c r="O101" s="23">
        <f>IF(VLOOKUP($B101,'Ações_Rent'!$B$2:$R$263,8,FALSE)="","",VLOOKUP($B101,'Ações_Rent'!$B$2:$R$263,8,FALSE))</f>
        <v>14.9159662250792</v>
      </c>
      <c r="P101" s="23">
        <f>IF(VLOOKUP($B101,'Ações_Sharpe'!$B$2:$R$263,8,FALSE)&gt;0,VLOOKUP($B101,'Ações_Sharpe'!$B$2:$R$263,8,FALSE)," ")</f>
        <v>0.358016510284159</v>
      </c>
      <c r="Q101" s="23">
        <f>IF(VLOOKUP($B101,'Ações_Rent'!$B$2:$R$263,9,FALSE)="","",VLOOKUP($B101,'Ações_Rent'!$B$2:$R$263,9,FALSE))</f>
        <v>9.237213294025141</v>
      </c>
      <c r="R101" s="23">
        <f>IF(VLOOKUP($B101,'Ações_Sharpe'!$B$2:$R$263,9,FALSE)&gt;0,VLOOKUP($B101,'Ações_Sharpe'!$B$2:$R$263,9,FALSE)," ")</f>
        <v>0.168081523561159</v>
      </c>
      <c r="S101" s="23">
        <f>IF(VLOOKUP($B101,'Ações_Rent'!$B$2:$R$263,10,FALSE)="","",VLOOKUP($B101,'Ações_Rent'!$B$2:$R$263,10,FALSE))</f>
        <v>17.9054926690197</v>
      </c>
      <c r="T101" s="23">
        <f>IF(VLOOKUP($B101,'Ações_Sharpe'!$B$2:$R$263,10,FALSE)&gt;0,VLOOKUP($B101,'Ações_Sharpe'!$B$2:$R$263,10,FALSE)," ")</f>
        <v>0.515006238701778</v>
      </c>
      <c r="U101" s="23">
        <f>IF(VLOOKUP($B101,'Ações_Rent'!$B$2:$R$263,11,FALSE)="","",VLOOKUP($B101,'Ações_Rent'!$B$2:$R$263,11,FALSE))</f>
        <v>9.661274532124841</v>
      </c>
      <c r="V101" s="23">
        <f>IF(VLOOKUP($B101,'Ações_Sharpe'!$B$2:$R$263,11,FALSE)&gt;0,VLOOKUP($B101,'Ações_Sharpe'!$B$2:$R$263,11,FALSE)," ")</f>
        <v>0.204410125139712</v>
      </c>
      <c r="W101" s="23">
        <f>IF(VLOOKUP($B101,'Ações_Rent'!$B$2:$R$263,12,FALSE)="","",VLOOKUP($B101,'Ações_Rent'!$B$2:$R$263,12,FALSE))</f>
        <v>2.81112438931987</v>
      </c>
      <c r="X101" t="s" s="26">
        <f>IF(VLOOKUP($B101,'Ações_Sharpe'!$B$2:$R$263,12,FALSE)&gt;0,VLOOKUP($B101,'Ações_Sharpe'!$B$2:$R$263,12,FALSE)," ")</f>
        <v>361</v>
      </c>
      <c r="Y101" s="23">
        <f>IF(VLOOKUP($B101,'Ações_Rent'!$B$2:$R$263,13,FALSE)="","",VLOOKUP($B101,'Ações_Rent'!$B$2:$R$263,13,FALSE))</f>
        <v>3.54163204323308</v>
      </c>
      <c r="Z101" t="s" s="26">
        <f>IF(VLOOKUP($B101,'Ações_Sharpe'!$B$2:$R$263,13,FALSE)&gt;0,VLOOKUP($B101,'Ações_Sharpe'!$B$2:$R$263,13,FALSE)," ")</f>
        <v>361</v>
      </c>
      <c r="AA101" s="23">
        <f>IF(VLOOKUP($B101,'Ações_Rent'!$B$2:$R$263,14,FALSE)="","",VLOOKUP($B101,'Ações_Rent'!$B$2:$R$263,14,FALSE))</f>
        <v>-5.13532115933896</v>
      </c>
      <c r="AB101" t="s" s="26">
        <f>IF(VLOOKUP($B101,'Ações_Sharpe'!$B$2:$R$263,14,FALSE)&gt;0,VLOOKUP($B101,'Ações_Sharpe'!$B$2:$R$263,14,FALSE)," ")</f>
        <v>361</v>
      </c>
      <c r="AC101" s="23">
        <f>IF(VLOOKUP($B101,'Ações_Rent'!$B$2:$R$263,15,FALSE)="","",VLOOKUP($B101,'Ações_Rent'!$B$2:$R$263,15,FALSE))</f>
        <v>-3.61981832602685</v>
      </c>
      <c r="AD101" t="s" s="26">
        <f>IF(VLOOKUP($B101,'Ações_Sharpe'!$B$2:$R$263,15,FALSE)&gt;0,VLOOKUP($B101,'Ações_Sharpe'!$B$2:$R$263,15,FALSE)," ")</f>
        <v>361</v>
      </c>
      <c r="AE101" s="23">
        <f>IF(VLOOKUP($B101,'Ações_Rent'!$B$2:$R$263,16,FALSE)="","",VLOOKUP($B101,'Ações_Rent'!$B$2:$R$263,16,FALSE))</f>
        <v>-7.20053411121746</v>
      </c>
      <c r="AF101" t="s" s="26">
        <f>IF(VLOOKUP($B101,'Ações_Sharpe'!$B$2:$R$263,16,FALSE)&gt;0,VLOOKUP($B101,'Ações_Sharpe'!$B$2:$R$263,16,FALSE)," ")</f>
        <v>361</v>
      </c>
      <c r="AG101" s="23">
        <f>IF(VLOOKUP($B101,'Ações_Rent'!$B$2:$R$263,17,FALSE)="","",VLOOKUP($B101,'Ações_Rent'!$B$2:$R$263,17,FALSE))</f>
        <v>6.53192444075235</v>
      </c>
      <c r="AH101" t="s" s="26">
        <f>IF(VLOOKUP($B101,'Ações_Sharpe'!$B$2:$R$263,17,FALSE)&gt;0,VLOOKUP($B101,'Ações_Sharpe'!$B$2:$R$263,17,FALSE)," ")</f>
        <v>361</v>
      </c>
    </row>
    <row r="102" ht="15" customHeight="1">
      <c r="A102" t="s" s="10">
        <v>1421</v>
      </c>
      <c r="B102" t="s" s="10">
        <v>1422</v>
      </c>
      <c r="C102" s="23">
        <f>IF(VLOOKUP($B102,'Ações_Rent'!$B$2:$R$263,2,FALSE)="","",VLOOKUP($B102,'Ações_Rent'!$B$2:$R$263,2,FALSE))</f>
        <v>24.3071936016146</v>
      </c>
      <c r="D102" s="23">
        <f>IF(VLOOKUP($B102,'Ações_Sharpe'!$B$2:$R$263,2,FALSE)&gt;0,VLOOKUP($B102,'Ações_Sharpe'!$B$2:$R$263,2,FALSE)," ")</f>
        <v>0.816592811493618</v>
      </c>
      <c r="E102" s="23">
        <f>IF(VLOOKUP($B102,'Ações_Rent'!$B$2:$R$263,3,FALSE)="","",VLOOKUP($B102,'Ações_Rent'!$B$2:$R$263,3,FALSE))</f>
        <v>21.8305206101136</v>
      </c>
      <c r="F102" s="23">
        <f>IF(VLOOKUP($B102,'Ações_Sharpe'!$B$2:$R$263,3,FALSE)&gt;0,VLOOKUP($B102,'Ações_Sharpe'!$B$2:$R$263,3,FALSE)," ")</f>
        <v>0.75347170052729</v>
      </c>
      <c r="G102" s="23">
        <f>IF(VLOOKUP($B102,'Ações_Rent'!$B$2:$R$263,4,FALSE)="","",VLOOKUP($B102,'Ações_Rent'!$B$2:$R$263,4,FALSE))</f>
        <v>25.0261557383626</v>
      </c>
      <c r="H102" s="23">
        <f>IF(VLOOKUP($B102,'Ações_Sharpe'!$B$2:$R$263,4,FALSE)&gt;0,VLOOKUP($B102,'Ações_Sharpe'!$B$2:$R$263,4,FALSE)," ")</f>
        <v>0.412563934530306</v>
      </c>
      <c r="I102" s="23">
        <f>IF(VLOOKUP($B102,'Ações_Rent'!$B$2:$R$263,5,FALSE)="","",VLOOKUP($B102,'Ações_Rent'!$B$2:$R$263,5,FALSE))</f>
        <v>3.91099945803661</v>
      </c>
      <c r="J102" t="s" s="26">
        <f>IF(VLOOKUP($B102,'Ações_Sharpe'!$B$2:$R$263,5,FALSE)&gt;0,VLOOKUP($B102,'Ações_Sharpe'!$B$2:$R$263,5,FALSE)," ")</f>
        <v>361</v>
      </c>
      <c r="K102" s="23">
        <f>IF(VLOOKUP($B102,'Ações_Rent'!$B$2:$R$263,6,FALSE)="","",VLOOKUP($B102,'Ações_Rent'!$B$2:$R$263,6,FALSE))</f>
        <v>14.0639570320062</v>
      </c>
      <c r="L102" s="23">
        <f>IF(VLOOKUP($B102,'Ações_Sharpe'!$B$2:$R$263,6,FALSE)&gt;0,VLOOKUP($B102,'Ações_Sharpe'!$B$2:$R$263,6,FALSE)," ")</f>
        <v>0.299734776085584</v>
      </c>
      <c r="M102" s="23">
        <f>IF(VLOOKUP($B102,'Ações_Rent'!$B$2:$R$263,7,FALSE)="","",VLOOKUP($B102,'Ações_Rent'!$B$2:$R$263,7,FALSE))</f>
        <v>7.85764653075927</v>
      </c>
      <c r="N102" s="23">
        <f>IF(VLOOKUP($B102,'Ações_Sharpe'!$B$2:$R$263,7,FALSE)&gt;0,VLOOKUP($B102,'Ações_Sharpe'!$B$2:$R$263,7,FALSE)," ")</f>
        <v>0.0887059155665037</v>
      </c>
      <c r="O102" s="23">
        <f>IF(VLOOKUP($B102,'Ações_Rent'!$B$2:$R$263,8,FALSE)="","",VLOOKUP($B102,'Ações_Rent'!$B$2:$R$263,8,FALSE))</f>
        <v>14.8869620517091</v>
      </c>
      <c r="P102" s="23">
        <f>IF(VLOOKUP($B102,'Ações_Sharpe'!$B$2:$R$263,8,FALSE)&gt;0,VLOOKUP($B102,'Ações_Sharpe'!$B$2:$R$263,8,FALSE)," ")</f>
        <v>0.356916017461925</v>
      </c>
      <c r="Q102" s="23">
        <f>IF(VLOOKUP($B102,'Ações_Rent'!$B$2:$R$263,9,FALSE)="","",VLOOKUP($B102,'Ações_Rent'!$B$2:$R$263,9,FALSE))</f>
        <v>9.21678624063464</v>
      </c>
      <c r="R102" s="23">
        <f>IF(VLOOKUP($B102,'Ações_Sharpe'!$B$2:$R$263,9,FALSE)&gt;0,VLOOKUP($B102,'Ações_Sharpe'!$B$2:$R$263,9,FALSE)," ")</f>
        <v>0.167315335048096</v>
      </c>
      <c r="S102" s="23">
        <f>IF(VLOOKUP($B102,'Ações_Rent'!$B$2:$R$263,10,FALSE)="","",VLOOKUP($B102,'Ações_Rent'!$B$2:$R$263,10,FALSE))</f>
        <v>17.8845082700815</v>
      </c>
      <c r="T102" s="23">
        <f>IF(VLOOKUP($B102,'Ações_Sharpe'!$B$2:$R$263,10,FALSE)&gt;0,VLOOKUP($B102,'Ações_Sharpe'!$B$2:$R$263,10,FALSE)," ")</f>
        <v>0.514161465663308</v>
      </c>
      <c r="U102" s="23">
        <f>IF(VLOOKUP($B102,'Ações_Rent'!$B$2:$R$263,11,FALSE)="","",VLOOKUP($B102,'Ações_Rent'!$B$2:$R$263,11,FALSE))</f>
        <v>9.641136883525331</v>
      </c>
      <c r="V102" s="23">
        <f>IF(VLOOKUP($B102,'Ações_Sharpe'!$B$2:$R$263,11,FALSE)&gt;0,VLOOKUP($B102,'Ações_Sharpe'!$B$2:$R$263,11,FALSE)," ")</f>
        <v>0.203631496398133</v>
      </c>
      <c r="W102" s="23">
        <f>IF(VLOOKUP($B102,'Ações_Rent'!$B$2:$R$263,12,FALSE)="","",VLOOKUP($B102,'Ações_Rent'!$B$2:$R$263,12,FALSE))</f>
        <v>2.79393258485716</v>
      </c>
      <c r="X102" t="s" s="26">
        <f>IF(VLOOKUP($B102,'Ações_Sharpe'!$B$2:$R$263,12,FALSE)&gt;0,VLOOKUP($B102,'Ações_Sharpe'!$B$2:$R$263,12,FALSE)," ")</f>
        <v>361</v>
      </c>
      <c r="Y102" s="23">
        <f>IF(VLOOKUP($B102,'Ações_Rent'!$B$2:$R$263,13,FALSE)="","",VLOOKUP($B102,'Ações_Rent'!$B$2:$R$263,13,FALSE))</f>
        <v>3.50528119126456</v>
      </c>
      <c r="Z102" t="s" s="26">
        <f>IF(VLOOKUP($B102,'Ações_Sharpe'!$B$2:$R$263,13,FALSE)&gt;0,VLOOKUP($B102,'Ações_Sharpe'!$B$2:$R$263,13,FALSE)," ")</f>
        <v>361</v>
      </c>
      <c r="AA102" s="23">
        <f>IF(VLOOKUP($B102,'Ações_Rent'!$B$2:$R$263,14,FALSE)="","",VLOOKUP($B102,'Ações_Rent'!$B$2:$R$263,14,FALSE))</f>
        <v>-5.17340367710967</v>
      </c>
      <c r="AB102" t="s" s="26">
        <f>IF(VLOOKUP($B102,'Ações_Sharpe'!$B$2:$R$263,14,FALSE)&gt;0,VLOOKUP($B102,'Ações_Sharpe'!$B$2:$R$263,14,FALSE)," ")</f>
        <v>361</v>
      </c>
      <c r="AC102" s="23">
        <f>IF(VLOOKUP($B102,'Ações_Rent'!$B$2:$R$263,15,FALSE)="","",VLOOKUP($B102,'Ações_Rent'!$B$2:$R$263,15,FALSE))</f>
        <v>-3.65563735942188</v>
      </c>
      <c r="AD102" t="s" s="26">
        <f>IF(VLOOKUP($B102,'Ações_Sharpe'!$B$2:$R$263,15,FALSE)&gt;0,VLOOKUP($B102,'Ações_Sharpe'!$B$2:$R$263,15,FALSE)," ")</f>
        <v>361</v>
      </c>
      <c r="AE102" s="23">
        <f>IF(VLOOKUP($B102,'Ações_Rent'!$B$2:$R$263,16,FALSE)="","",VLOOKUP($B102,'Ações_Rent'!$B$2:$R$263,16,FALSE))</f>
        <v>-7.23380222355083</v>
      </c>
      <c r="AF102" t="s" s="26">
        <f>IF(VLOOKUP($B102,'Ações_Sharpe'!$B$2:$R$263,16,FALSE)&gt;0,VLOOKUP($B102,'Ações_Sharpe'!$B$2:$R$263,16,FALSE)," ")</f>
        <v>361</v>
      </c>
      <c r="AG102" s="23">
        <f>IF(VLOOKUP($B102,'Ações_Rent'!$B$2:$R$263,17,FALSE)="","",VLOOKUP($B102,'Ações_Rent'!$B$2:$R$263,17,FALSE))</f>
        <v>6.22999615083502</v>
      </c>
      <c r="AH102" t="s" s="26">
        <f>IF(VLOOKUP($B102,'Ações_Sharpe'!$B$2:$R$263,17,FALSE)&gt;0,VLOOKUP($B102,'Ações_Sharpe'!$B$2:$R$263,17,FALSE)," ")</f>
        <v>361</v>
      </c>
    </row>
    <row r="103" ht="15" customHeight="1">
      <c r="A103" t="s" s="10">
        <v>1423</v>
      </c>
      <c r="B103" t="s" s="10">
        <v>1424</v>
      </c>
      <c r="C103" s="23">
        <f>IF(VLOOKUP($B103,'Ações_Rent'!$B$2:$R$263,2,FALSE)="","",VLOOKUP($B103,'Ações_Rent'!$B$2:$R$263,2,FALSE))</f>
        <v>24.2467015354852</v>
      </c>
      <c r="D103" s="23">
        <f>IF(VLOOKUP($B103,'Ações_Sharpe'!$B$2:$R$263,2,FALSE)&gt;0,VLOOKUP($B103,'Ações_Sharpe'!$B$2:$R$263,2,FALSE)," ")</f>
        <v>0.810787260736466</v>
      </c>
      <c r="E103" s="23">
        <f>IF(VLOOKUP($B103,'Ações_Rent'!$B$2:$R$263,3,FALSE)="","",VLOOKUP($B103,'Ações_Rent'!$B$2:$R$263,3,FALSE))</f>
        <v>23.9865655424056</v>
      </c>
      <c r="F103" s="23">
        <f>IF(VLOOKUP($B103,'Ações_Sharpe'!$B$2:$R$263,3,FALSE)&gt;0,VLOOKUP($B103,'Ações_Sharpe'!$B$2:$R$263,3,FALSE)," ")</f>
        <v>0.843409916107526</v>
      </c>
      <c r="G103" s="23">
        <f>IF(VLOOKUP($B103,'Ações_Rent'!$B$2:$R$263,4,FALSE)="","",VLOOKUP($B103,'Ações_Rent'!$B$2:$R$263,4,FALSE))</f>
        <v>30.5305897445987</v>
      </c>
      <c r="H103" s="23">
        <f>IF(VLOOKUP($B103,'Ações_Sharpe'!$B$2:$R$263,4,FALSE)&gt;0,VLOOKUP($B103,'Ações_Sharpe'!$B$2:$R$263,4,FALSE)," ")</f>
        <v>0.449329037931914</v>
      </c>
      <c r="I103" s="23">
        <f>IF(VLOOKUP($B103,'Ações_Rent'!$B$2:$R$263,5,FALSE)="","",VLOOKUP($B103,'Ações_Rent'!$B$2:$R$263,5,FALSE))</f>
        <v>10.3237864091355</v>
      </c>
      <c r="J103" s="23">
        <f>IF(VLOOKUP($B103,'Ações_Sharpe'!$B$2:$R$263,5,FALSE)&gt;0,VLOOKUP($B103,'Ações_Sharpe'!$B$2:$R$263,5,FALSE)," ")</f>
        <v>0.141521758316611</v>
      </c>
      <c r="K103" s="23">
        <f>IF(VLOOKUP($B103,'Ações_Rent'!$B$2:$R$263,6,FALSE)="","",VLOOKUP($B103,'Ações_Rent'!$B$2:$R$263,6,FALSE))</f>
        <v>14.6364930393886</v>
      </c>
      <c r="L103" s="23">
        <f>IF(VLOOKUP($B103,'Ações_Sharpe'!$B$2:$R$263,6,FALSE)&gt;0,VLOOKUP($B103,'Ações_Sharpe'!$B$2:$R$263,6,FALSE)," ")</f>
        <v>0.333653836370565</v>
      </c>
      <c r="M103" s="23">
        <f>IF(VLOOKUP($B103,'Ações_Rent'!$B$2:$R$263,7,FALSE)="","",VLOOKUP($B103,'Ações_Rent'!$B$2:$R$263,7,FALSE))</f>
        <v>9.216179907421321</v>
      </c>
      <c r="N103" s="23">
        <f>IF(VLOOKUP($B103,'Ações_Sharpe'!$B$2:$R$263,7,FALSE)&gt;0,VLOOKUP($B103,'Ações_Sharpe'!$B$2:$R$263,7,FALSE)," ")</f>
        <v>0.14235002940035</v>
      </c>
      <c r="O103" s="23">
        <f>IF(VLOOKUP($B103,'Ações_Rent'!$B$2:$R$263,8,FALSE)="","",VLOOKUP($B103,'Ações_Rent'!$B$2:$R$263,8,FALSE))</f>
        <v>14.9115960019142</v>
      </c>
      <c r="P103" s="23">
        <f>IF(VLOOKUP($B103,'Ações_Sharpe'!$B$2:$R$263,8,FALSE)&gt;0,VLOOKUP($B103,'Ações_Sharpe'!$B$2:$R$263,8,FALSE)," ")</f>
        <v>0.366997239109341</v>
      </c>
      <c r="Q103" s="23">
        <f>IF(VLOOKUP($B103,'Ações_Rent'!$B$2:$R$263,9,FALSE)="","",VLOOKUP($B103,'Ações_Rent'!$B$2:$R$263,9,FALSE))</f>
        <v>9.755709145890551</v>
      </c>
      <c r="R103" s="23">
        <f>IF(VLOOKUP($B103,'Ações_Sharpe'!$B$2:$R$263,9,FALSE)&gt;0,VLOOKUP($B103,'Ações_Sharpe'!$B$2:$R$263,9,FALSE)," ")</f>
        <v>0.184631161674867</v>
      </c>
      <c r="S103" s="23">
        <f>IF(VLOOKUP($B103,'Ações_Rent'!$B$2:$R$263,10,FALSE)="","",VLOOKUP($B103,'Ações_Rent'!$B$2:$R$263,10,FALSE))</f>
        <v>17.3248092288267</v>
      </c>
      <c r="T103" s="23">
        <f>IF(VLOOKUP($B103,'Ações_Sharpe'!$B$2:$R$263,10,FALSE)&gt;0,VLOOKUP($B103,'Ações_Sharpe'!$B$2:$R$263,10,FALSE)," ")</f>
        <v>0.483803601529356</v>
      </c>
      <c r="U103" s="23">
        <f>IF(VLOOKUP($B103,'Ações_Rent'!$B$2:$R$263,11,FALSE)="","",VLOOKUP($B103,'Ações_Rent'!$B$2:$R$263,11,FALSE))</f>
        <v>13.662601282069</v>
      </c>
      <c r="V103" s="23">
        <f>IF(VLOOKUP($B103,'Ações_Sharpe'!$B$2:$R$263,11,FALSE)&gt;0,VLOOKUP($B103,'Ações_Sharpe'!$B$2:$R$263,11,FALSE)," ")</f>
        <v>0.351417183587953</v>
      </c>
      <c r="W103" s="23">
        <f>IF(VLOOKUP($B103,'Ações_Rent'!$B$2:$R$263,12,FALSE)="","",VLOOKUP($B103,'Ações_Rent'!$B$2:$R$263,12,FALSE))</f>
        <v>3.12781226389596</v>
      </c>
      <c r="X103" t="s" s="26">
        <f>IF(VLOOKUP($B103,'Ações_Sharpe'!$B$2:$R$263,12,FALSE)&gt;0,VLOOKUP($B103,'Ações_Sharpe'!$B$2:$R$263,12,FALSE)," ")</f>
        <v>361</v>
      </c>
      <c r="Y103" s="23">
        <f>IF(VLOOKUP($B103,'Ações_Rent'!$B$2:$R$263,13,FALSE)="","",VLOOKUP($B103,'Ações_Rent'!$B$2:$R$263,13,FALSE))</f>
        <v>4.96998189650908</v>
      </c>
      <c r="Z103" s="23">
        <f>IF(VLOOKUP($B103,'Ações_Sharpe'!$B$2:$R$263,13,FALSE)&gt;0,VLOOKUP($B103,'Ações_Sharpe'!$B$2:$R$263,13,FALSE)," ")</f>
        <v>0.0117613168971032</v>
      </c>
      <c r="AA103" s="23">
        <f>IF(VLOOKUP($B103,'Ações_Rent'!$B$2:$R$263,14,FALSE)="","",VLOOKUP($B103,'Ações_Rent'!$B$2:$R$263,14,FALSE))</f>
        <v>-1.55061965270107</v>
      </c>
      <c r="AB103" t="s" s="26">
        <f>IF(VLOOKUP($B103,'Ações_Sharpe'!$B$2:$R$263,14,FALSE)&gt;0,VLOOKUP($B103,'Ações_Sharpe'!$B$2:$R$263,14,FALSE)," ")</f>
        <v>361</v>
      </c>
      <c r="AC103" s="23">
        <f>IF(VLOOKUP($B103,'Ações_Rent'!$B$2:$R$263,15,FALSE)="","",VLOOKUP($B103,'Ações_Rent'!$B$2:$R$263,15,FALSE))</f>
        <v>0.131557242823055</v>
      </c>
      <c r="AD103" t="s" s="26">
        <f>IF(VLOOKUP($B103,'Ações_Sharpe'!$B$2:$R$263,15,FALSE)&gt;0,VLOOKUP($B103,'Ações_Sharpe'!$B$2:$R$263,15,FALSE)," ")</f>
        <v>361</v>
      </c>
      <c r="AE103" s="23">
        <f>IF(VLOOKUP($B103,'Ações_Rent'!$B$2:$R$263,16,FALSE)="","",VLOOKUP($B103,'Ações_Rent'!$B$2:$R$263,16,FALSE))</f>
        <v>-6.01503751627208</v>
      </c>
      <c r="AF103" t="s" s="26">
        <f>IF(VLOOKUP($B103,'Ações_Sharpe'!$B$2:$R$263,16,FALSE)&gt;0,VLOOKUP($B103,'Ações_Sharpe'!$B$2:$R$263,16,FALSE)," ")</f>
        <v>361</v>
      </c>
      <c r="AG103" s="23">
        <f>IF(VLOOKUP($B103,'Ações_Rent'!$B$2:$R$263,17,FALSE)="","",VLOOKUP($B103,'Ações_Rent'!$B$2:$R$263,17,FALSE))</f>
        <v>6.82573731157168</v>
      </c>
      <c r="AH103" t="s" s="26">
        <f>IF(VLOOKUP($B103,'Ações_Sharpe'!$B$2:$R$263,17,FALSE)&gt;0,VLOOKUP($B103,'Ações_Sharpe'!$B$2:$R$263,17,FALSE)," ")</f>
        <v>361</v>
      </c>
    </row>
    <row r="104" ht="15" customHeight="1">
      <c r="A104" t="s" s="10">
        <v>1425</v>
      </c>
      <c r="B104" t="s" s="10">
        <v>1426</v>
      </c>
      <c r="C104" s="23">
        <f>IF(VLOOKUP($B104,'Ações_Rent'!$B$2:$R$263,2,FALSE)="","",VLOOKUP($B104,'Ações_Rent'!$B$2:$R$263,2,FALSE))</f>
        <v>24.0913362656103</v>
      </c>
      <c r="D104" s="23">
        <f>IF(VLOOKUP($B104,'Ações_Sharpe'!$B$2:$R$263,2,FALSE)&gt;0,VLOOKUP($B104,'Ações_Sharpe'!$B$2:$R$263,2,FALSE)," ")</f>
        <v>1.18532273333479</v>
      </c>
      <c r="E104" s="23">
        <f>IF(VLOOKUP($B104,'Ações_Rent'!$B$2:$R$263,3,FALSE)="","",VLOOKUP($B104,'Ações_Rent'!$B$2:$R$263,3,FALSE))</f>
        <v>21.9657061484893</v>
      </c>
      <c r="F104" s="23">
        <f>IF(VLOOKUP($B104,'Ações_Sharpe'!$B$2:$R$263,3,FALSE)&gt;0,VLOOKUP($B104,'Ações_Sharpe'!$B$2:$R$263,3,FALSE)," ")</f>
        <v>1.11269243521362</v>
      </c>
      <c r="G104" s="23">
        <f>IF(VLOOKUP($B104,'Ações_Rent'!$B$2:$R$263,4,FALSE)="","",VLOOKUP($B104,'Ações_Rent'!$B$2:$R$263,4,FALSE))</f>
        <v>27.7478256147644</v>
      </c>
      <c r="H104" s="23">
        <f>IF(VLOOKUP($B104,'Ações_Sharpe'!$B$2:$R$263,4,FALSE)&gt;0,VLOOKUP($B104,'Ações_Sharpe'!$B$2:$R$263,4,FALSE)," ")</f>
        <v>0.821513168269196</v>
      </c>
      <c r="I104" s="23">
        <f>IF(VLOOKUP($B104,'Ações_Rent'!$B$2:$R$263,5,FALSE)="","",VLOOKUP($B104,'Ações_Rent'!$B$2:$R$263,5,FALSE))</f>
        <v>11.0081356704846</v>
      </c>
      <c r="J104" s="23">
        <f>IF(VLOOKUP($B104,'Ações_Sharpe'!$B$2:$R$263,5,FALSE)&gt;0,VLOOKUP($B104,'Ações_Sharpe'!$B$2:$R$263,5,FALSE)," ")</f>
        <v>0.208961649152909</v>
      </c>
      <c r="K104" s="23">
        <f>IF(VLOOKUP($B104,'Ações_Rent'!$B$2:$R$263,6,FALSE)="","",VLOOKUP($B104,'Ações_Rent'!$B$2:$R$263,6,FALSE))</f>
        <v>20.8188322284294</v>
      </c>
      <c r="L104" s="23">
        <f>IF(VLOOKUP($B104,'Ações_Sharpe'!$B$2:$R$263,6,FALSE)&gt;0,VLOOKUP($B104,'Ações_Sharpe'!$B$2:$R$263,6,FALSE)," ")</f>
        <v>0.681125896939658</v>
      </c>
      <c r="M104" s="23">
        <f>IF(VLOOKUP($B104,'Ações_Rent'!$B$2:$R$263,7,FALSE)="","",VLOOKUP($B104,'Ações_Rent'!$B$2:$R$263,7,FALSE))</f>
        <v>15.1729083738466</v>
      </c>
      <c r="N104" s="23">
        <f>IF(VLOOKUP($B104,'Ações_Sharpe'!$B$2:$R$263,7,FALSE)&gt;0,VLOOKUP($B104,'Ações_Sharpe'!$B$2:$R$263,7,FALSE)," ")</f>
        <v>0.438668607295398</v>
      </c>
      <c r="O104" s="23">
        <f>IF(VLOOKUP($B104,'Ações_Rent'!$B$2:$R$263,8,FALSE)="","",VLOOKUP($B104,'Ações_Rent'!$B$2:$R$263,8,FALSE))</f>
        <v>23.1000454652277</v>
      </c>
      <c r="P104" s="23">
        <f>IF(VLOOKUP($B104,'Ações_Sharpe'!$B$2:$R$263,8,FALSE)&gt;0,VLOOKUP($B104,'Ações_Sharpe'!$B$2:$R$263,8,FALSE)," ")</f>
        <v>0.762440717400703</v>
      </c>
      <c r="Q104" s="23">
        <f>IF(VLOOKUP($B104,'Ações_Rent'!$B$2:$R$263,9,FALSE)="","",VLOOKUP($B104,'Ações_Rent'!$B$2:$R$263,9,FALSE))</f>
        <v>19.3390623639727</v>
      </c>
      <c r="R104" s="23">
        <f>IF(VLOOKUP($B104,'Ações_Sharpe'!$B$2:$R$263,9,FALSE)&gt;0,VLOOKUP($B104,'Ações_Sharpe'!$B$2:$R$263,9,FALSE)," ")</f>
        <v>0.615867684659727</v>
      </c>
      <c r="S104" s="23">
        <f>IF(VLOOKUP($B104,'Ações_Rent'!$B$2:$R$263,10,FALSE)="","",VLOOKUP($B104,'Ações_Rent'!$B$2:$R$263,10,FALSE))</f>
        <v>23.6738129477557</v>
      </c>
      <c r="T104" s="23">
        <f>IF(VLOOKUP($B104,'Ações_Sharpe'!$B$2:$R$263,10,FALSE)&gt;0,VLOOKUP($B104,'Ações_Sharpe'!$B$2:$R$263,10,FALSE)," ")</f>
        <v>0.816874297159495</v>
      </c>
      <c r="U104" s="23">
        <f>IF(VLOOKUP($B104,'Ações_Rent'!$B$2:$R$263,11,FALSE)="","",VLOOKUP($B104,'Ações_Rent'!$B$2:$R$263,11,FALSE))</f>
        <v>16.9711407637994</v>
      </c>
      <c r="V104" s="23">
        <f>IF(VLOOKUP($B104,'Ações_Sharpe'!$B$2:$R$263,11,FALSE)&gt;0,VLOOKUP($B104,'Ações_Sharpe'!$B$2:$R$263,11,FALSE)," ")</f>
        <v>0.525643399790538</v>
      </c>
      <c r="W104" s="23">
        <f>IF(VLOOKUP($B104,'Ações_Rent'!$B$2:$R$263,12,FALSE)="","",VLOOKUP($B104,'Ações_Rent'!$B$2:$R$263,12,FALSE))</f>
        <v>15.8331250174347</v>
      </c>
      <c r="X104" s="23">
        <f>IF(VLOOKUP($B104,'Ações_Sharpe'!$B$2:$R$263,12,FALSE)&gt;0,VLOOKUP($B104,'Ações_Sharpe'!$B$2:$R$263,12,FALSE)," ")</f>
        <v>0.468066391645748</v>
      </c>
      <c r="Y104" s="23">
        <f>IF(VLOOKUP($B104,'Ações_Rent'!$B$2:$R$263,13,FALSE)="","",VLOOKUP($B104,'Ações_Rent'!$B$2:$R$263,13,FALSE))</f>
        <v>15.1999082895338</v>
      </c>
      <c r="Z104" s="23">
        <f>IF(VLOOKUP($B104,'Ações_Sharpe'!$B$2:$R$263,13,FALSE)&gt;0,VLOOKUP($B104,'Ações_Sharpe'!$B$2:$R$263,13,FALSE)," ")</f>
        <v>0.433162869603279</v>
      </c>
      <c r="AA104" s="23">
        <f>IF(VLOOKUP($B104,'Ações_Rent'!$B$2:$R$263,14,FALSE)="","",VLOOKUP($B104,'Ações_Rent'!$B$2:$R$263,14,FALSE))</f>
        <v>9.05726882395399</v>
      </c>
      <c r="AB104" s="23">
        <f>IF(VLOOKUP($B104,'Ações_Sharpe'!$B$2:$R$263,14,FALSE)&gt;0,VLOOKUP($B104,'Ações_Sharpe'!$B$2:$R$263,14,FALSE)," ")</f>
        <v>0.153813356530984</v>
      </c>
      <c r="AC104" s="23">
        <f>IF(VLOOKUP($B104,'Ações_Rent'!$B$2:$R$263,15,FALSE)="","",VLOOKUP($B104,'Ações_Rent'!$B$2:$R$263,15,FALSE))</f>
        <v>9.735239055668091</v>
      </c>
      <c r="AD104" s="23">
        <f>IF(VLOOKUP($B104,'Ações_Sharpe'!$B$2:$R$263,15,FALSE)&gt;0,VLOOKUP($B104,'Ações_Sharpe'!$B$2:$R$263,15,FALSE)," ")</f>
        <v>0.156586510722609</v>
      </c>
      <c r="AE104" s="23">
        <f>IF(VLOOKUP($B104,'Ações_Rent'!$B$2:$R$263,16,FALSE)="","",VLOOKUP($B104,'Ações_Rent'!$B$2:$R$263,16,FALSE))</f>
        <v>3.70167214014778</v>
      </c>
      <c r="AF104" t="s" s="26">
        <f>IF(VLOOKUP($B104,'Ações_Sharpe'!$B$2:$R$263,16,FALSE)&gt;0,VLOOKUP($B104,'Ações_Sharpe'!$B$2:$R$263,16,FALSE)," ")</f>
        <v>361</v>
      </c>
      <c r="AG104" s="23">
        <f>IF(VLOOKUP($B104,'Ações_Rent'!$B$2:$R$263,17,FALSE)="","",VLOOKUP($B104,'Ações_Rent'!$B$2:$R$263,17,FALSE))</f>
        <v>14.5839595488704</v>
      </c>
      <c r="AH104" s="23">
        <f>IF(VLOOKUP($B104,'Ações_Sharpe'!$B$2:$R$263,17,FALSE)&gt;0,VLOOKUP($B104,'Ações_Sharpe'!$B$2:$R$263,17,FALSE)," ")</f>
        <v>0.370184173354029</v>
      </c>
    </row>
    <row r="105" ht="15" customHeight="1">
      <c r="A105" t="s" s="10">
        <v>1427</v>
      </c>
      <c r="B105" t="s" s="10">
        <v>1428</v>
      </c>
      <c r="C105" s="23">
        <f>IF(VLOOKUP($B105,'Ações_Rent'!$B$2:$R$263,2,FALSE)="","",VLOOKUP($B105,'Ações_Rent'!$B$2:$R$263,2,FALSE))</f>
        <v>24.0479641332139</v>
      </c>
      <c r="D105" s="23">
        <f>IF(VLOOKUP($B105,'Ações_Sharpe'!$B$2:$R$263,2,FALSE)&gt;0,VLOOKUP($B105,'Ações_Sharpe'!$B$2:$R$263,2,FALSE)," ")</f>
        <v>0.786205046950983</v>
      </c>
      <c r="E105" s="23">
        <f>IF(VLOOKUP($B105,'Ações_Rent'!$B$2:$R$263,3,FALSE)="","",VLOOKUP($B105,'Ações_Rent'!$B$2:$R$263,3,FALSE))</f>
        <v>26.0449231431027</v>
      </c>
      <c r="F105" s="23">
        <f>IF(VLOOKUP($B105,'Ações_Sharpe'!$B$2:$R$263,3,FALSE)&gt;0,VLOOKUP($B105,'Ações_Sharpe'!$B$2:$R$263,3,FALSE)," ")</f>
        <v>0.9401264713488841</v>
      </c>
      <c r="G105" s="23">
        <f>IF(VLOOKUP($B105,'Ações_Rent'!$B$2:$R$263,4,FALSE)="","",VLOOKUP($B105,'Ações_Rent'!$B$2:$R$263,4,FALSE))</f>
        <v>31.503742539199</v>
      </c>
      <c r="H105" s="23">
        <f>IF(VLOOKUP($B105,'Ações_Sharpe'!$B$2:$R$263,4,FALSE)&gt;0,VLOOKUP($B105,'Ações_Sharpe'!$B$2:$R$263,4,FALSE)," ")</f>
        <v>0.641280150049847</v>
      </c>
      <c r="I105" s="23">
        <f>IF(VLOOKUP($B105,'Ações_Rent'!$B$2:$R$263,5,FALSE)="","",VLOOKUP($B105,'Ações_Rent'!$B$2:$R$263,5,FALSE))</f>
        <v>9.54987354733605</v>
      </c>
      <c r="J105" s="23">
        <f>IF(VLOOKUP($B105,'Ações_Sharpe'!$B$2:$R$263,5,FALSE)&gt;0,VLOOKUP($B105,'Ações_Sharpe'!$B$2:$R$263,5,FALSE)," ")</f>
        <v>0.0985402934634851</v>
      </c>
      <c r="K105" s="23">
        <f>IF(VLOOKUP($B105,'Ações_Rent'!$B$2:$R$263,6,FALSE)="","",VLOOKUP($B105,'Ações_Rent'!$B$2:$R$263,6,FALSE))</f>
        <v>19.9795736421973</v>
      </c>
      <c r="L105" s="23">
        <f>IF(VLOOKUP($B105,'Ações_Sharpe'!$B$2:$R$263,6,FALSE)&gt;0,VLOOKUP($B105,'Ações_Sharpe'!$B$2:$R$263,6,FALSE)," ")</f>
        <v>0.469263644103945</v>
      </c>
      <c r="M105" s="23">
        <f>IF(VLOOKUP($B105,'Ações_Rent'!$B$2:$R$263,7,FALSE)="","",VLOOKUP($B105,'Ações_Rent'!$B$2:$R$263,7,FALSE))</f>
        <v>15.6658762316251</v>
      </c>
      <c r="N105" s="23">
        <f>IF(VLOOKUP($B105,'Ações_Sharpe'!$B$2:$R$263,7,FALSE)&gt;0,VLOOKUP($B105,'Ações_Sharpe'!$B$2:$R$263,7,FALSE)," ")</f>
        <v>0.341118379003622</v>
      </c>
      <c r="O105" s="23">
        <f>IF(VLOOKUP($B105,'Ações_Rent'!$B$2:$R$263,8,FALSE)="","",VLOOKUP($B105,'Ações_Rent'!$B$2:$R$263,8,FALSE))</f>
        <v>23.4801258949432</v>
      </c>
      <c r="P105" s="23">
        <f>IF(VLOOKUP($B105,'Ações_Sharpe'!$B$2:$R$263,8,FALSE)&gt;0,VLOOKUP($B105,'Ações_Sharpe'!$B$2:$R$263,8,FALSE)," ")</f>
        <v>0.60261349342813</v>
      </c>
      <c r="Q105" s="23">
        <f>IF(VLOOKUP($B105,'Ações_Rent'!$B$2:$R$263,9,FALSE)="","",VLOOKUP($B105,'Ações_Rent'!$B$2:$R$263,9,FALSE))</f>
        <v>22.1881904889916</v>
      </c>
      <c r="R105" s="23">
        <f>IF(VLOOKUP($B105,'Ações_Sharpe'!$B$2:$R$263,9,FALSE)&gt;0,VLOOKUP($B105,'Ações_Sharpe'!$B$2:$R$263,9,FALSE)," ")</f>
        <v>0.573572535658505</v>
      </c>
      <c r="S105" s="23">
        <f>IF(VLOOKUP($B105,'Ações_Rent'!$B$2:$R$263,10,FALSE)="","",VLOOKUP($B105,'Ações_Rent'!$B$2:$R$263,10,FALSE))</f>
        <v>35.4974477386047</v>
      </c>
      <c r="T105" s="23">
        <f>IF(VLOOKUP($B105,'Ações_Sharpe'!$B$2:$R$263,10,FALSE)&gt;0,VLOOKUP($B105,'Ações_Sharpe'!$B$2:$R$263,10,FALSE)," ")</f>
        <v>1.05938437826477</v>
      </c>
      <c r="U105" s="23">
        <f>IF(VLOOKUP($B105,'Ações_Rent'!$B$2:$R$263,11,FALSE)="","",VLOOKUP($B105,'Ações_Rent'!$B$2:$R$263,11,FALSE))</f>
        <v>27.5050150099974</v>
      </c>
      <c r="V105" s="23">
        <f>IF(VLOOKUP($B105,'Ações_Sharpe'!$B$2:$R$263,11,FALSE)&gt;0,VLOOKUP($B105,'Ações_Sharpe'!$B$2:$R$263,11,FALSE)," ")</f>
        <v>0.774153587558119</v>
      </c>
      <c r="W105" s="23">
        <f>IF(VLOOKUP($B105,'Ações_Rent'!$B$2:$R$263,12,FALSE)="","",VLOOKUP($B105,'Ações_Rent'!$B$2:$R$263,12,FALSE))</f>
        <v>10.825404135261</v>
      </c>
      <c r="X105" s="23">
        <f>IF(VLOOKUP($B105,'Ações_Sharpe'!$B$2:$R$263,12,FALSE)&gt;0,VLOOKUP($B105,'Ações_Sharpe'!$B$2:$R$263,12,FALSE)," ")</f>
        <v>0.224089313778941</v>
      </c>
      <c r="Y105" s="23">
        <f>IF(VLOOKUP($B105,'Ações_Rent'!$B$2:$R$263,13,FALSE)="","",VLOOKUP($B105,'Ações_Rent'!$B$2:$R$263,13,FALSE))</f>
        <v>8.91370489699796</v>
      </c>
      <c r="Z105" s="23">
        <f>IF(VLOOKUP($B105,'Ações_Sharpe'!$B$2:$R$263,13,FALSE)&gt;0,VLOOKUP($B105,'Ações_Sharpe'!$B$2:$R$263,13,FALSE)," ")</f>
        <v>0.149811999225184</v>
      </c>
      <c r="AA105" s="23">
        <f>IF(VLOOKUP($B105,'Ações_Rent'!$B$2:$R$263,14,FALSE)="","",VLOOKUP($B105,'Ações_Rent'!$B$2:$R$263,14,FALSE))</f>
        <v>-3.65905285422474</v>
      </c>
      <c r="AB105" t="s" s="26">
        <f>IF(VLOOKUP($B105,'Ações_Sharpe'!$B$2:$R$263,14,FALSE)&gt;0,VLOOKUP($B105,'Ações_Sharpe'!$B$2:$R$263,14,FALSE)," ")</f>
        <v>361</v>
      </c>
      <c r="AC105" s="23">
        <f>IF(VLOOKUP($B105,'Ações_Rent'!$B$2:$R$263,15,FALSE)="","",VLOOKUP($B105,'Ações_Rent'!$B$2:$R$263,15,FALSE))</f>
        <v>-3.16555030509534</v>
      </c>
      <c r="AD105" t="s" s="26">
        <f>IF(VLOOKUP($B105,'Ações_Sharpe'!$B$2:$R$263,15,FALSE)&gt;0,VLOOKUP($B105,'Ações_Sharpe'!$B$2:$R$263,15,FALSE)," ")</f>
        <v>361</v>
      </c>
      <c r="AE105" s="23">
        <f>IF(VLOOKUP($B105,'Ações_Rent'!$B$2:$R$263,16,FALSE)="","",VLOOKUP($B105,'Ações_Rent'!$B$2:$R$263,16,FALSE))</f>
        <v>-10.5183890150724</v>
      </c>
      <c r="AF105" t="s" s="26">
        <f>IF(VLOOKUP($B105,'Ações_Sharpe'!$B$2:$R$263,16,FALSE)&gt;0,VLOOKUP($B105,'Ações_Sharpe'!$B$2:$R$263,16,FALSE)," ")</f>
        <v>361</v>
      </c>
      <c r="AG105" s="23">
        <f>IF(VLOOKUP($B105,'Ações_Rent'!$B$2:$R$263,17,FALSE)="","",VLOOKUP($B105,'Ações_Rent'!$B$2:$R$263,17,FALSE))</f>
        <v>3.45357230178613</v>
      </c>
      <c r="AH105" t="s" s="26">
        <f>IF(VLOOKUP($B105,'Ações_Sharpe'!$B$2:$R$263,17,FALSE)&gt;0,VLOOKUP($B105,'Ações_Sharpe'!$B$2:$R$263,17,FALSE)," ")</f>
        <v>361</v>
      </c>
    </row>
    <row r="106" ht="15" customHeight="1">
      <c r="A106" t="s" s="10">
        <v>1429</v>
      </c>
      <c r="B106" t="s" s="10">
        <v>1430</v>
      </c>
      <c r="C106" s="23">
        <f>IF(VLOOKUP($B106,'Ações_Rent'!$B$2:$R$263,2,FALSE)="","",VLOOKUP($B106,'Ações_Rent'!$B$2:$R$263,2,FALSE))</f>
        <v>24.038536654423</v>
      </c>
      <c r="D106" s="23">
        <f>IF(VLOOKUP($B106,'Ações_Sharpe'!$B$2:$R$263,2,FALSE)&gt;0,VLOOKUP($B106,'Ações_Sharpe'!$B$2:$R$263,2,FALSE)," ")</f>
        <v>0.803513562140411</v>
      </c>
      <c r="E106" s="23">
        <f>IF(VLOOKUP($B106,'Ações_Rent'!$B$2:$R$263,3,FALSE)="","",VLOOKUP($B106,'Ações_Rent'!$B$2:$R$263,3,FALSE))</f>
        <v>22.3911683026178</v>
      </c>
      <c r="F106" s="23">
        <f>IF(VLOOKUP($B106,'Ações_Sharpe'!$B$2:$R$263,3,FALSE)&gt;0,VLOOKUP($B106,'Ações_Sharpe'!$B$2:$R$263,3,FALSE)," ")</f>
        <v>0.789273016358783</v>
      </c>
      <c r="G106" s="23">
        <f>IF(VLOOKUP($B106,'Ações_Rent'!$B$2:$R$263,4,FALSE)="","",VLOOKUP($B106,'Ações_Rent'!$B$2:$R$263,4,FALSE))</f>
        <v>25.1470000733421</v>
      </c>
      <c r="H106" s="23">
        <f>IF(VLOOKUP($B106,'Ações_Sharpe'!$B$2:$R$263,4,FALSE)&gt;0,VLOOKUP($B106,'Ações_Sharpe'!$B$2:$R$263,4,FALSE)," ")</f>
        <v>0.399909269027476</v>
      </c>
      <c r="I106" s="23">
        <f>IF(VLOOKUP($B106,'Ações_Rent'!$B$2:$R$263,5,FALSE)="","",VLOOKUP($B106,'Ações_Rent'!$B$2:$R$263,5,FALSE))</f>
        <v>3.62444652612535</v>
      </c>
      <c r="J106" t="s" s="26">
        <f>IF(VLOOKUP($B106,'Ações_Sharpe'!$B$2:$R$263,5,FALSE)&gt;0,VLOOKUP($B106,'Ações_Sharpe'!$B$2:$R$263,5,FALSE)," ")</f>
        <v>361</v>
      </c>
      <c r="K106" s="23">
        <f>IF(VLOOKUP($B106,'Ações_Rent'!$B$2:$R$263,6,FALSE)="","",VLOOKUP($B106,'Ações_Rent'!$B$2:$R$263,6,FALSE))</f>
        <v>12.1909599610554</v>
      </c>
      <c r="L106" s="23">
        <f>IF(VLOOKUP($B106,'Ações_Sharpe'!$B$2:$R$263,6,FALSE)&gt;0,VLOOKUP($B106,'Ações_Sharpe'!$B$2:$R$263,6,FALSE)," ")</f>
        <v>0.24907254836119</v>
      </c>
      <c r="M106" s="23">
        <f>IF(VLOOKUP($B106,'Ações_Rent'!$B$2:$R$263,7,FALSE)="","",VLOOKUP($B106,'Ações_Rent'!$B$2:$R$263,7,FALSE))</f>
        <v>5.15188616130582</v>
      </c>
      <c r="N106" t="s" s="26">
        <f>IF(VLOOKUP($B106,'Ações_Sharpe'!$B$2:$R$263,7,FALSE)&gt;0,VLOOKUP($B106,'Ações_Sharpe'!$B$2:$R$263,7,FALSE)," ")</f>
        <v>361</v>
      </c>
      <c r="O106" s="23">
        <f>IF(VLOOKUP($B106,'Ações_Rent'!$B$2:$R$263,8,FALSE)="","",VLOOKUP($B106,'Ações_Rent'!$B$2:$R$263,8,FALSE))</f>
        <v>14.2621683646857</v>
      </c>
      <c r="P106" s="23">
        <f>IF(VLOOKUP($B106,'Ações_Sharpe'!$B$2:$R$263,8,FALSE)&gt;0,VLOOKUP($B106,'Ações_Sharpe'!$B$2:$R$263,8,FALSE)," ")</f>
        <v>0.357950400034424</v>
      </c>
      <c r="Q106" s="23">
        <f>IF(VLOOKUP($B106,'Ações_Rent'!$B$2:$R$263,9,FALSE)="","",VLOOKUP($B106,'Ações_Rent'!$B$2:$R$263,9,FALSE))</f>
        <v>9.128338297858861</v>
      </c>
      <c r="R106" s="23">
        <f>IF(VLOOKUP($B106,'Ações_Sharpe'!$B$2:$R$263,9,FALSE)&gt;0,VLOOKUP($B106,'Ações_Sharpe'!$B$2:$R$263,9,FALSE)," ")</f>
        <v>0.171299459743771</v>
      </c>
      <c r="S106" s="23">
        <f>IF(VLOOKUP($B106,'Ações_Rent'!$B$2:$R$263,10,FALSE)="","",VLOOKUP($B106,'Ações_Rent'!$B$2:$R$263,10,FALSE))</f>
        <v>17.3005674906173</v>
      </c>
      <c r="T106" s="23">
        <f>IF(VLOOKUP($B106,'Ações_Sharpe'!$B$2:$R$263,10,FALSE)&gt;0,VLOOKUP($B106,'Ações_Sharpe'!$B$2:$R$263,10,FALSE)," ")</f>
        <v>0.5121184005059251</v>
      </c>
      <c r="U106" s="23">
        <f>IF(VLOOKUP($B106,'Ações_Rent'!$B$2:$R$263,11,FALSE)="","",VLOOKUP($B106,'Ações_Rent'!$B$2:$R$263,11,FALSE))</f>
        <v>12.2869683858268</v>
      </c>
      <c r="V106" s="23">
        <f>IF(VLOOKUP($B106,'Ações_Sharpe'!$B$2:$R$263,11,FALSE)&gt;0,VLOOKUP($B106,'Ações_Sharpe'!$B$2:$R$263,11,FALSE)," ")</f>
        <v>0.319185222858752</v>
      </c>
      <c r="W106" s="23">
        <f>IF(VLOOKUP($B106,'Ações_Rent'!$B$2:$R$263,12,FALSE)="","",VLOOKUP($B106,'Ações_Rent'!$B$2:$R$263,12,FALSE))</f>
        <v>5.28855447173113</v>
      </c>
      <c r="X106" s="23">
        <f>IF(VLOOKUP($B106,'Ações_Sharpe'!$B$2:$R$263,12,FALSE)&gt;0,VLOOKUP($B106,'Ações_Sharpe'!$B$2:$R$263,12,FALSE)," ")</f>
        <v>0.0374545383474392</v>
      </c>
      <c r="Y106" s="23">
        <f>IF(VLOOKUP($B106,'Ações_Rent'!$B$2:$R$263,13,FALSE)="","",VLOOKUP($B106,'Ações_Rent'!$B$2:$R$263,13,FALSE))</f>
        <v>8.898042343162521</v>
      </c>
      <c r="Z106" s="23">
        <f>IF(VLOOKUP($B106,'Ações_Sharpe'!$B$2:$R$263,13,FALSE)&gt;0,VLOOKUP($B106,'Ações_Sharpe'!$B$2:$R$263,13,FALSE)," ")</f>
        <v>0.169582341074308</v>
      </c>
      <c r="AA106" s="23">
        <f>IF(VLOOKUP($B106,'Ações_Rent'!$B$2:$R$263,14,FALSE)="","",VLOOKUP($B106,'Ações_Rent'!$B$2:$R$263,14,FALSE))</f>
        <v>2.65174168101778</v>
      </c>
      <c r="AB106" t="s" s="26">
        <f>IF(VLOOKUP($B106,'Ações_Sharpe'!$B$2:$R$263,14,FALSE)&gt;0,VLOOKUP($B106,'Ações_Sharpe'!$B$2:$R$263,14,FALSE)," ")</f>
        <v>361</v>
      </c>
      <c r="AC106" s="23">
        <f>IF(VLOOKUP($B106,'Ações_Rent'!$B$2:$R$263,15,FALSE)="","",VLOOKUP($B106,'Ações_Rent'!$B$2:$R$263,15,FALSE))</f>
        <v>1.90273226348192</v>
      </c>
      <c r="AD106" t="s" s="26">
        <f>IF(VLOOKUP($B106,'Ações_Sharpe'!$B$2:$R$263,15,FALSE)&gt;0,VLOOKUP($B106,'Ações_Sharpe'!$B$2:$R$263,15,FALSE)," ")</f>
        <v>361</v>
      </c>
      <c r="AE106" s="23">
        <f>IF(VLOOKUP($B106,'Ações_Rent'!$B$2:$R$263,16,FALSE)="","",VLOOKUP($B106,'Ações_Rent'!$B$2:$R$263,16,FALSE))</f>
        <v>-1.67894462386499</v>
      </c>
      <c r="AF106" t="s" s="26">
        <f>IF(VLOOKUP($B106,'Ações_Sharpe'!$B$2:$R$263,16,FALSE)&gt;0,VLOOKUP($B106,'Ações_Sharpe'!$B$2:$R$263,16,FALSE)," ")</f>
        <v>361</v>
      </c>
      <c r="AG106" s="23">
        <f>IF(VLOOKUP($B106,'Ações_Rent'!$B$2:$R$263,17,FALSE)="","",VLOOKUP($B106,'Ações_Rent'!$B$2:$R$263,17,FALSE))</f>
        <v>11.9637643736245</v>
      </c>
      <c r="AH106" s="23">
        <f>IF(VLOOKUP($B106,'Ações_Sharpe'!$B$2:$R$263,17,FALSE)&gt;0,VLOOKUP($B106,'Ações_Sharpe'!$B$2:$R$263,17,FALSE)," ")</f>
        <v>0.253199210277163</v>
      </c>
    </row>
    <row r="107" ht="15" customHeight="1">
      <c r="A107" t="s" s="10">
        <v>1431</v>
      </c>
      <c r="B107" t="s" s="10">
        <v>1432</v>
      </c>
      <c r="C107" s="23">
        <f>IF(VLOOKUP($B107,'Ações_Rent'!$B$2:$R$263,2,FALSE)="","",VLOOKUP($B107,'Ações_Rent'!$B$2:$R$263,2,FALSE))</f>
        <v>23.8673109399261</v>
      </c>
      <c r="D107" s="23">
        <f>IF(VLOOKUP($B107,'Ações_Sharpe'!$B$2:$R$263,2,FALSE)&gt;0,VLOOKUP($B107,'Ações_Sharpe'!$B$2:$R$263,2,FALSE)," ")</f>
        <v>0.946104979845373</v>
      </c>
      <c r="E107" s="23">
        <f>IF(VLOOKUP($B107,'Ações_Rent'!$B$2:$R$263,3,FALSE)="","",VLOOKUP($B107,'Ações_Rent'!$B$2:$R$263,3,FALSE))</f>
        <v>22.9578925767944</v>
      </c>
      <c r="F107" s="23">
        <f>IF(VLOOKUP($B107,'Ações_Sharpe'!$B$2:$R$263,3,FALSE)&gt;0,VLOOKUP($B107,'Ações_Sharpe'!$B$2:$R$263,3,FALSE)," ")</f>
        <v>0.977611397255235</v>
      </c>
      <c r="G107" s="23">
        <f>IF(VLOOKUP($B107,'Ações_Rent'!$B$2:$R$263,4,FALSE)="","",VLOOKUP($B107,'Ações_Rent'!$B$2:$R$263,4,FALSE))</f>
        <v>27.5761978546632</v>
      </c>
      <c r="H107" s="23">
        <f>IF(VLOOKUP($B107,'Ações_Sharpe'!$B$2:$R$263,4,FALSE)&gt;0,VLOOKUP($B107,'Ações_Sharpe'!$B$2:$R$263,4,FALSE)," ")</f>
        <v>0.6452742854380989</v>
      </c>
      <c r="I107" s="23">
        <f>IF(VLOOKUP($B107,'Ações_Rent'!$B$2:$R$263,5,FALSE)="","",VLOOKUP($B107,'Ações_Rent'!$B$2:$R$263,5,FALSE))</f>
        <v>6.63569189029805</v>
      </c>
      <c r="J107" t="s" s="26">
        <f>IF(VLOOKUP($B107,'Ações_Sharpe'!$B$2:$R$263,5,FALSE)&gt;0,VLOOKUP($B107,'Ações_Sharpe'!$B$2:$R$263,5,FALSE)," ")</f>
        <v>361</v>
      </c>
      <c r="K107" s="23">
        <f>IF(VLOOKUP($B107,'Ações_Rent'!$B$2:$R$263,6,FALSE)="","",VLOOKUP($B107,'Ações_Rent'!$B$2:$R$263,6,FALSE))</f>
        <v>18.220602640373</v>
      </c>
      <c r="L107" s="23">
        <f>IF(VLOOKUP($B107,'Ações_Sharpe'!$B$2:$R$263,6,FALSE)&gt;0,VLOOKUP($B107,'Ações_Sharpe'!$B$2:$R$263,6,FALSE)," ")</f>
        <v>0.466341826929819</v>
      </c>
      <c r="M107" s="23">
        <f>IF(VLOOKUP($B107,'Ações_Rent'!$B$2:$R$263,7,FALSE)="","",VLOOKUP($B107,'Ações_Rent'!$B$2:$R$263,7,FALSE))</f>
        <v>15.1554725864907</v>
      </c>
      <c r="N107" s="23">
        <f>IF(VLOOKUP($B107,'Ações_Sharpe'!$B$2:$R$263,7,FALSE)&gt;0,VLOOKUP($B107,'Ações_Sharpe'!$B$2:$R$263,7,FALSE)," ")</f>
        <v>0.365253954897674</v>
      </c>
      <c r="O107" s="23">
        <f>IF(VLOOKUP($B107,'Ações_Rent'!$B$2:$R$263,8,FALSE)="","",VLOOKUP($B107,'Ações_Rent'!$B$2:$R$263,8,FALSE))</f>
        <v>20.8151314132402</v>
      </c>
      <c r="P107" s="23">
        <f>IF(VLOOKUP($B107,'Ações_Sharpe'!$B$2:$R$263,8,FALSE)&gt;0,VLOOKUP($B107,'Ações_Sharpe'!$B$2:$R$263,8,FALSE)," ")</f>
        <v>0.582254174390454</v>
      </c>
      <c r="Q107" s="23">
        <f>IF(VLOOKUP($B107,'Ações_Rent'!$B$2:$R$263,9,FALSE)="","",VLOOKUP($B107,'Ações_Rent'!$B$2:$R$263,9,FALSE))</f>
        <v>16.5029988407096</v>
      </c>
      <c r="R107" s="23">
        <f>IF(VLOOKUP($B107,'Ações_Sharpe'!$B$2:$R$263,9,FALSE)&gt;0,VLOOKUP($B107,'Ações_Sharpe'!$B$2:$R$263,9,FALSE)," ")</f>
        <v>0.438532442145022</v>
      </c>
      <c r="S107" s="23">
        <f>IF(VLOOKUP($B107,'Ações_Rent'!$B$2:$R$263,10,FALSE)="","",VLOOKUP($B107,'Ações_Rent'!$B$2:$R$263,10,FALSE))</f>
        <v>26.6939457809428</v>
      </c>
      <c r="T107" s="23">
        <f>IF(VLOOKUP($B107,'Ações_Sharpe'!$B$2:$R$263,10,FALSE)&gt;0,VLOOKUP($B107,'Ações_Sharpe'!$B$2:$R$263,10,FALSE)," ")</f>
        <v>0.8616389660149461</v>
      </c>
      <c r="U107" s="23">
        <f>IF(VLOOKUP($B107,'Ações_Rent'!$B$2:$R$263,11,FALSE)="","",VLOOKUP($B107,'Ações_Rent'!$B$2:$R$263,11,FALSE))</f>
        <v>20.1419813186143</v>
      </c>
      <c r="V107" s="23">
        <f>IF(VLOOKUP($B107,'Ações_Sharpe'!$B$2:$R$263,11,FALSE)&gt;0,VLOOKUP($B107,'Ações_Sharpe'!$B$2:$R$263,11,FALSE)," ")</f>
        <v>0.605709690459846</v>
      </c>
      <c r="W107" s="23">
        <f>IF(VLOOKUP($B107,'Ações_Rent'!$B$2:$R$263,12,FALSE)="","",VLOOKUP($B107,'Ações_Rent'!$B$2:$R$263,12,FALSE))</f>
        <v>6.75914531130173</v>
      </c>
      <c r="X107" s="23">
        <f>IF(VLOOKUP($B107,'Ações_Sharpe'!$B$2:$R$263,12,FALSE)&gt;0,VLOOKUP($B107,'Ações_Sharpe'!$B$2:$R$263,12,FALSE)," ")</f>
        <v>0.0880381736560337</v>
      </c>
      <c r="Y107" s="23">
        <f>IF(VLOOKUP($B107,'Ações_Rent'!$B$2:$R$263,13,FALSE)="","",VLOOKUP($B107,'Ações_Rent'!$B$2:$R$263,13,FALSE))</f>
        <v>8.548771489337611</v>
      </c>
      <c r="Z107" s="23">
        <f>IF(VLOOKUP($B107,'Ações_Sharpe'!$B$2:$R$263,13,FALSE)&gt;0,VLOOKUP($B107,'Ações_Sharpe'!$B$2:$R$263,13,FALSE)," ")</f>
        <v>0.142356869196273</v>
      </c>
      <c r="AA107" s="23">
        <f>IF(VLOOKUP($B107,'Ações_Rent'!$B$2:$R$263,14,FALSE)="","",VLOOKUP($B107,'Ações_Rent'!$B$2:$R$263,14,FALSE))</f>
        <v>-2.79650268399539</v>
      </c>
      <c r="AB107" t="s" s="26">
        <f>IF(VLOOKUP($B107,'Ações_Sharpe'!$B$2:$R$263,14,FALSE)&gt;0,VLOOKUP($B107,'Ações_Sharpe'!$B$2:$R$263,14,FALSE)," ")</f>
        <v>361</v>
      </c>
      <c r="AC107" s="23">
        <f>IF(VLOOKUP($B107,'Ações_Rent'!$B$2:$R$263,15,FALSE)="","",VLOOKUP($B107,'Ações_Rent'!$B$2:$R$263,15,FALSE))</f>
        <v>0.892635618013915</v>
      </c>
      <c r="AD107" t="s" s="26">
        <f>IF(VLOOKUP($B107,'Ações_Sharpe'!$B$2:$R$263,15,FALSE)&gt;0,VLOOKUP($B107,'Ações_Sharpe'!$B$2:$R$263,15,FALSE)," ")</f>
        <v>361</v>
      </c>
      <c r="AE107" s="23">
        <f>IF(VLOOKUP($B107,'Ações_Rent'!$B$2:$R$263,16,FALSE)="","",VLOOKUP($B107,'Ações_Rent'!$B$2:$R$263,16,FALSE))</f>
        <v>-5.28895441350837</v>
      </c>
      <c r="AF107" t="s" s="26">
        <f>IF(VLOOKUP($B107,'Ações_Sharpe'!$B$2:$R$263,16,FALSE)&gt;0,VLOOKUP($B107,'Ações_Sharpe'!$B$2:$R$263,16,FALSE)," ")</f>
        <v>361</v>
      </c>
      <c r="AG107" s="23">
        <f>IF(VLOOKUP($B107,'Ações_Rent'!$B$2:$R$263,17,FALSE)="","",VLOOKUP($B107,'Ações_Rent'!$B$2:$R$263,17,FALSE))</f>
        <v>6.14536080924604</v>
      </c>
      <c r="AH107" t="s" s="26">
        <f>IF(VLOOKUP($B107,'Ações_Sharpe'!$B$2:$R$263,17,FALSE)&gt;0,VLOOKUP($B107,'Ações_Sharpe'!$B$2:$R$263,17,FALSE)," ")</f>
        <v>361</v>
      </c>
    </row>
    <row r="108" ht="15" customHeight="1">
      <c r="A108" t="s" s="10">
        <v>1433</v>
      </c>
      <c r="B108" t="s" s="10">
        <v>1434</v>
      </c>
      <c r="C108" s="23">
        <f>IF(VLOOKUP($B108,'Ações_Rent'!$B$2:$R$263,2,FALSE)="","",VLOOKUP($B108,'Ações_Rent'!$B$2:$R$263,2,FALSE))</f>
        <v>23.8356354305337</v>
      </c>
      <c r="D108" s="23">
        <f>IF(VLOOKUP($B108,'Ações_Sharpe'!$B$2:$R$263,2,FALSE)&gt;0,VLOOKUP($B108,'Ações_Sharpe'!$B$2:$R$263,2,FALSE)," ")</f>
        <v>0.805542783556827</v>
      </c>
      <c r="E108" s="23">
        <f>IF(VLOOKUP($B108,'Ações_Rent'!$B$2:$R$263,3,FALSE)="","",VLOOKUP($B108,'Ações_Rent'!$B$2:$R$263,3,FALSE))</f>
        <v>19.746225400567</v>
      </c>
      <c r="F108" s="23">
        <f>IF(VLOOKUP($B108,'Ações_Sharpe'!$B$2:$R$263,3,FALSE)&gt;0,VLOOKUP($B108,'Ações_Sharpe'!$B$2:$R$263,3,FALSE)," ")</f>
        <v>0.652865856281468</v>
      </c>
      <c r="G108" s="23">
        <f>IF(VLOOKUP($B108,'Ações_Rent'!$B$2:$R$263,4,FALSE)="","",VLOOKUP($B108,'Ações_Rent'!$B$2:$R$263,4,FALSE))</f>
        <v>25.5656531241477</v>
      </c>
      <c r="H108" s="23">
        <f>IF(VLOOKUP($B108,'Ações_Sharpe'!$B$2:$R$263,4,FALSE)&gt;0,VLOOKUP($B108,'Ações_Sharpe'!$B$2:$R$263,4,FALSE)," ")</f>
        <v>0.248788591558442</v>
      </c>
      <c r="I108" s="23">
        <f>IF(VLOOKUP($B108,'Ações_Rent'!$B$2:$R$263,5,FALSE)="","",VLOOKUP($B108,'Ações_Rent'!$B$2:$R$263,5,FALSE))</f>
        <v>1.87496320299227</v>
      </c>
      <c r="J108" t="s" s="26">
        <f>IF(VLOOKUP($B108,'Ações_Sharpe'!$B$2:$R$263,5,FALSE)&gt;0,VLOOKUP($B108,'Ações_Sharpe'!$B$2:$R$263,5,FALSE)," ")</f>
        <v>361</v>
      </c>
      <c r="K108" s="23">
        <f>IF(VLOOKUP($B108,'Ações_Rent'!$B$2:$R$263,6,FALSE)="","",VLOOKUP($B108,'Ações_Rent'!$B$2:$R$263,6,FALSE))</f>
        <v>7.82586445070843</v>
      </c>
      <c r="L108" s="23">
        <f>IF(VLOOKUP($B108,'Ações_Sharpe'!$B$2:$R$263,6,FALSE)&gt;0,VLOOKUP($B108,'Ações_Sharpe'!$B$2:$R$263,6,FALSE)," ")</f>
        <v>0.06378400911090561</v>
      </c>
      <c r="M108" s="23">
        <f>IF(VLOOKUP($B108,'Ações_Rent'!$B$2:$R$263,7,FALSE)="","",VLOOKUP($B108,'Ações_Rent'!$B$2:$R$263,7,FALSE))</f>
        <v>1.98818433392989</v>
      </c>
      <c r="N108" t="s" s="26">
        <f>IF(VLOOKUP($B108,'Ações_Sharpe'!$B$2:$R$263,7,FALSE)&gt;0,VLOOKUP($B108,'Ações_Sharpe'!$B$2:$R$263,7,FALSE)," ")</f>
        <v>361</v>
      </c>
      <c r="O108" s="23">
        <f>IF(VLOOKUP($B108,'Ações_Rent'!$B$2:$R$263,8,FALSE)="","",VLOOKUP($B108,'Ações_Rent'!$B$2:$R$263,8,FALSE))</f>
        <v>6.78394548297052</v>
      </c>
      <c r="P108" s="23">
        <f>IF(VLOOKUP($B108,'Ações_Sharpe'!$B$2:$R$263,8,FALSE)&gt;0,VLOOKUP($B108,'Ações_Sharpe'!$B$2:$R$263,8,FALSE)," ")</f>
        <v>0.06269274974595319</v>
      </c>
      <c r="Q108" s="23">
        <f>IF(VLOOKUP($B108,'Ações_Rent'!$B$2:$R$263,9,FALSE)="","",VLOOKUP($B108,'Ações_Rent'!$B$2:$R$263,9,FALSE))</f>
        <v>5.02857215370842</v>
      </c>
      <c r="R108" s="23">
        <f>IF(VLOOKUP($B108,'Ações_Sharpe'!$B$2:$R$263,9,FALSE)&gt;0,VLOOKUP($B108,'Ações_Sharpe'!$B$2:$R$263,9,FALSE)," ")</f>
        <v>0.0133796757708492</v>
      </c>
      <c r="S108" s="23">
        <f>IF(VLOOKUP($B108,'Ações_Rent'!$B$2:$R$263,10,FALSE)="","",VLOOKUP($B108,'Ações_Rent'!$B$2:$R$263,10,FALSE))</f>
        <v>15.4637542365193</v>
      </c>
      <c r="T108" s="23">
        <f>IF(VLOOKUP($B108,'Ações_Sharpe'!$B$2:$R$263,10,FALSE)&gt;0,VLOOKUP($B108,'Ações_Sharpe'!$B$2:$R$263,10,FALSE)," ")</f>
        <v>0.412324276515455</v>
      </c>
      <c r="U108" s="23">
        <f>IF(VLOOKUP($B108,'Ações_Rent'!$B$2:$R$263,11,FALSE)="","",VLOOKUP($B108,'Ações_Rent'!$B$2:$R$263,11,FALSE))</f>
        <v>9.48514016517499</v>
      </c>
      <c r="V108" s="23">
        <f>IF(VLOOKUP($B108,'Ações_Sharpe'!$B$2:$R$263,11,FALSE)&gt;0,VLOOKUP($B108,'Ações_Sharpe'!$B$2:$R$263,11,FALSE)," ")</f>
        <v>0.191274092316594</v>
      </c>
      <c r="W108" s="23">
        <f>IF(VLOOKUP($B108,'Ações_Rent'!$B$2:$R$263,12,FALSE)="","",VLOOKUP($B108,'Ações_Rent'!$B$2:$R$263,12,FALSE))</f>
        <v>-0.716316452506116</v>
      </c>
      <c r="X108" t="s" s="26">
        <f>IF(VLOOKUP($B108,'Ações_Sharpe'!$B$2:$R$263,12,FALSE)&gt;0,VLOOKUP($B108,'Ações_Sharpe'!$B$2:$R$263,12,FALSE)," ")</f>
        <v>361</v>
      </c>
      <c r="Y108" s="23">
        <f>IF(VLOOKUP($B108,'Ações_Rent'!$B$2:$R$263,13,FALSE)="","",VLOOKUP($B108,'Ações_Rent'!$B$2:$R$263,13,FALSE))</f>
        <v>-3.1793663902964</v>
      </c>
      <c r="Z108" t="s" s="26">
        <f>IF(VLOOKUP($B108,'Ações_Sharpe'!$B$2:$R$263,13,FALSE)&gt;0,VLOOKUP($B108,'Ações_Sharpe'!$B$2:$R$263,13,FALSE)," ")</f>
        <v>361</v>
      </c>
      <c r="AA108" s="23">
        <f>IF(VLOOKUP($B108,'Ações_Rent'!$B$2:$R$263,14,FALSE)="","",VLOOKUP($B108,'Ações_Rent'!$B$2:$R$263,14,FALSE))</f>
        <v>-8.416736285587611</v>
      </c>
      <c r="AB108" t="s" s="26">
        <f>IF(VLOOKUP($B108,'Ações_Sharpe'!$B$2:$R$263,14,FALSE)&gt;0,VLOOKUP($B108,'Ações_Sharpe'!$B$2:$R$263,14,FALSE)," ")</f>
        <v>361</v>
      </c>
      <c r="AC108" s="23">
        <f>IF(VLOOKUP($B108,'Ações_Rent'!$B$2:$R$263,15,FALSE)="","",VLOOKUP($B108,'Ações_Rent'!$B$2:$R$263,15,FALSE))</f>
        <v>-8.58112493719457</v>
      </c>
      <c r="AD108" t="s" s="26">
        <f>IF(VLOOKUP($B108,'Ações_Sharpe'!$B$2:$R$263,15,FALSE)&gt;0,VLOOKUP($B108,'Ações_Sharpe'!$B$2:$R$263,15,FALSE)," ")</f>
        <v>361</v>
      </c>
      <c r="AE108" s="23">
        <f>IF(VLOOKUP($B108,'Ações_Rent'!$B$2:$R$263,16,FALSE)="","",VLOOKUP($B108,'Ações_Rent'!$B$2:$R$263,16,FALSE))</f>
        <v>-15.1626856686393</v>
      </c>
      <c r="AF108" t="s" s="26">
        <f>IF(VLOOKUP($B108,'Ações_Sharpe'!$B$2:$R$263,16,FALSE)&gt;0,VLOOKUP($B108,'Ações_Sharpe'!$B$2:$R$263,16,FALSE)," ")</f>
        <v>361</v>
      </c>
      <c r="AG108" s="23">
        <f>IF(VLOOKUP($B108,'Ações_Rent'!$B$2:$R$263,17,FALSE)="","",VLOOKUP($B108,'Ações_Rent'!$B$2:$R$263,17,FALSE))</f>
        <v>-0.213867146464941</v>
      </c>
      <c r="AH108" t="s" s="26">
        <f>IF(VLOOKUP($B108,'Ações_Sharpe'!$B$2:$R$263,17,FALSE)&gt;0,VLOOKUP($B108,'Ações_Sharpe'!$B$2:$R$263,17,FALSE)," ")</f>
        <v>361</v>
      </c>
    </row>
    <row r="109" ht="15" customHeight="1">
      <c r="A109" t="s" s="10">
        <v>1435</v>
      </c>
      <c r="B109" t="s" s="10">
        <v>1436</v>
      </c>
      <c r="C109" s="23">
        <f>IF(VLOOKUP($B109,'Ações_Rent'!$B$2:$R$263,2,FALSE)="","",VLOOKUP($B109,'Ações_Rent'!$B$2:$R$263,2,FALSE))</f>
        <v>23.7583948668971</v>
      </c>
      <c r="D109" s="23">
        <f>IF(VLOOKUP($B109,'Ações_Sharpe'!$B$2:$R$263,2,FALSE)&gt;0,VLOOKUP($B109,'Ações_Sharpe'!$B$2:$R$263,2,FALSE)," ")</f>
        <v>0.8467249206891621</v>
      </c>
      <c r="E109" s="23">
        <f>IF(VLOOKUP($B109,'Ações_Rent'!$B$2:$R$263,3,FALSE)="","",VLOOKUP($B109,'Ações_Rent'!$B$2:$R$263,3,FALSE))</f>
        <v>21.8767875980385</v>
      </c>
      <c r="F109" s="23">
        <f>IF(VLOOKUP($B109,'Ações_Sharpe'!$B$2:$R$263,3,FALSE)&gt;0,VLOOKUP($B109,'Ações_Sharpe'!$B$2:$R$263,3,FALSE)," ")</f>
        <v>0.809896805526495</v>
      </c>
      <c r="G109" s="23">
        <f>IF(VLOOKUP($B109,'Ações_Rent'!$B$2:$R$263,4,FALSE)="","",VLOOKUP($B109,'Ações_Rent'!$B$2:$R$263,4,FALSE))</f>
        <v>27.1020133943709</v>
      </c>
      <c r="H109" s="23">
        <f>IF(VLOOKUP($B109,'Ações_Sharpe'!$B$2:$R$263,4,FALSE)&gt;0,VLOOKUP($B109,'Ações_Sharpe'!$B$2:$R$263,4,FALSE)," ")</f>
        <v>0.591018911452407</v>
      </c>
      <c r="I109" s="23">
        <f>IF(VLOOKUP($B109,'Ações_Rent'!$B$2:$R$263,5,FALSE)="","",VLOOKUP($B109,'Ações_Rent'!$B$2:$R$263,5,FALSE))</f>
        <v>6.19551474288018</v>
      </c>
      <c r="J109" t="s" s="26">
        <f>IF(VLOOKUP($B109,'Ações_Sharpe'!$B$2:$R$263,5,FALSE)&gt;0,VLOOKUP($B109,'Ações_Sharpe'!$B$2:$R$263,5,FALSE)," ")</f>
        <v>361</v>
      </c>
      <c r="K109" s="23">
        <f>IF(VLOOKUP($B109,'Ações_Rent'!$B$2:$R$263,6,FALSE)="","",VLOOKUP($B109,'Ações_Rent'!$B$2:$R$263,6,FALSE))</f>
        <v>16.8935279072212</v>
      </c>
      <c r="L109" s="23">
        <f>IF(VLOOKUP($B109,'Ações_Sharpe'!$B$2:$R$263,6,FALSE)&gt;0,VLOOKUP($B109,'Ações_Sharpe'!$B$2:$R$263,6,FALSE)," ")</f>
        <v>0.409518582998423</v>
      </c>
      <c r="M109" s="23">
        <f>IF(VLOOKUP($B109,'Ações_Rent'!$B$2:$R$263,7,FALSE)="","",VLOOKUP($B109,'Ações_Rent'!$B$2:$R$263,7,FALSE))</f>
        <v>11.4042454223616</v>
      </c>
      <c r="N109" s="23">
        <f>IF(VLOOKUP($B109,'Ações_Sharpe'!$B$2:$R$263,7,FALSE)&gt;0,VLOOKUP($B109,'Ações_Sharpe'!$B$2:$R$263,7,FALSE)," ")</f>
        <v>0.221570899222998</v>
      </c>
      <c r="O109" s="23">
        <f>IF(VLOOKUP($B109,'Ações_Rent'!$B$2:$R$263,8,FALSE)="","",VLOOKUP($B109,'Ações_Rent'!$B$2:$R$263,8,FALSE))</f>
        <v>19.3275836850783</v>
      </c>
      <c r="P109" s="23">
        <f>IF(VLOOKUP($B109,'Ações_Sharpe'!$B$2:$R$263,8,FALSE)&gt;0,VLOOKUP($B109,'Ações_Sharpe'!$B$2:$R$263,8,FALSE)," ")</f>
        <v>0.515078157101709</v>
      </c>
      <c r="Q109" s="23">
        <f>IF(VLOOKUP($B109,'Ações_Rent'!$B$2:$R$263,9,FALSE)="","",VLOOKUP($B109,'Ações_Rent'!$B$2:$R$263,9,FALSE))</f>
        <v>13.799781227261</v>
      </c>
      <c r="R109" s="23">
        <f>IF(VLOOKUP($B109,'Ações_Sharpe'!$B$2:$R$263,9,FALSE)&gt;0,VLOOKUP($B109,'Ações_Sharpe'!$B$2:$R$263,9,FALSE)," ")</f>
        <v>0.328982749579597</v>
      </c>
      <c r="S109" s="23">
        <f>IF(VLOOKUP($B109,'Ações_Rent'!$B$2:$R$263,10,FALSE)="","",VLOOKUP($B109,'Ações_Rent'!$B$2:$R$263,10,FALSE))</f>
        <v>23.2900808725377</v>
      </c>
      <c r="T109" s="23">
        <f>IF(VLOOKUP($B109,'Ações_Sharpe'!$B$2:$R$263,10,FALSE)&gt;0,VLOOKUP($B109,'Ações_Sharpe'!$B$2:$R$263,10,FALSE)," ")</f>
        <v>0.710594981217326</v>
      </c>
      <c r="U109" s="23">
        <f>IF(VLOOKUP($B109,'Ações_Rent'!$B$2:$R$263,11,FALSE)="","",VLOOKUP($B109,'Ações_Rent'!$B$2:$R$263,11,FALSE))</f>
        <v>14.1768782245774</v>
      </c>
      <c r="V109" s="23">
        <f>IF(VLOOKUP($B109,'Ações_Sharpe'!$B$2:$R$263,11,FALSE)&gt;0,VLOOKUP($B109,'Ações_Sharpe'!$B$2:$R$263,11,FALSE)," ")</f>
        <v>0.368628342430362</v>
      </c>
      <c r="W109" s="23">
        <f>IF(VLOOKUP($B109,'Ações_Rent'!$B$2:$R$263,12,FALSE)="","",VLOOKUP($B109,'Ações_Rent'!$B$2:$R$263,12,FALSE))</f>
        <v>7.36940274717452</v>
      </c>
      <c r="X109" s="23">
        <f>IF(VLOOKUP($B109,'Ações_Sharpe'!$B$2:$R$263,12,FALSE)&gt;0,VLOOKUP($B109,'Ações_Sharpe'!$B$2:$R$263,12,FALSE)," ")</f>
        <v>0.112242379110628</v>
      </c>
      <c r="Y109" s="23">
        <f>IF(VLOOKUP($B109,'Ações_Rent'!$B$2:$R$263,13,FALSE)="","",VLOOKUP($B109,'Ações_Rent'!$B$2:$R$263,13,FALSE))</f>
        <v>9.6584659841239</v>
      </c>
      <c r="Z109" s="23">
        <f>IF(VLOOKUP($B109,'Ações_Sharpe'!$B$2:$R$263,13,FALSE)&gt;0,VLOOKUP($B109,'Ações_Sharpe'!$B$2:$R$263,13,FALSE)," ")</f>
        <v>0.184391348269807</v>
      </c>
      <c r="AA109" s="23">
        <f>IF(VLOOKUP($B109,'Ações_Rent'!$B$2:$R$263,14,FALSE)="","",VLOOKUP($B109,'Ações_Rent'!$B$2:$R$263,14,FALSE))</f>
        <v>1.18906315579661</v>
      </c>
      <c r="AB109" t="s" s="26">
        <f>IF(VLOOKUP($B109,'Ações_Sharpe'!$B$2:$R$263,14,FALSE)&gt;0,VLOOKUP($B109,'Ações_Sharpe'!$B$2:$R$263,14,FALSE)," ")</f>
        <v>361</v>
      </c>
      <c r="AC109" s="23">
        <f>IF(VLOOKUP($B109,'Ações_Rent'!$B$2:$R$263,15,FALSE)="","",VLOOKUP($B109,'Ações_Rent'!$B$2:$R$263,15,FALSE))</f>
        <v>3.32138024698325</v>
      </c>
      <c r="AD109" t="s" s="26">
        <f>IF(VLOOKUP($B109,'Ações_Sharpe'!$B$2:$R$263,15,FALSE)&gt;0,VLOOKUP($B109,'Ações_Sharpe'!$B$2:$R$263,15,FALSE)," ")</f>
        <v>361</v>
      </c>
      <c r="AE109" s="23">
        <f>IF(VLOOKUP($B109,'Ações_Rent'!$B$2:$R$263,16,FALSE)="","",VLOOKUP($B109,'Ações_Rent'!$B$2:$R$263,16,FALSE))</f>
        <v>-1.64197222961928</v>
      </c>
      <c r="AF109" t="s" s="26">
        <f>IF(VLOOKUP($B109,'Ações_Sharpe'!$B$2:$R$263,16,FALSE)&gt;0,VLOOKUP($B109,'Ações_Sharpe'!$B$2:$R$263,16,FALSE)," ")</f>
        <v>361</v>
      </c>
      <c r="AG109" s="23">
        <f>IF(VLOOKUP($B109,'Ações_Rent'!$B$2:$R$263,17,FALSE)="","",VLOOKUP($B109,'Ações_Rent'!$B$2:$R$263,17,FALSE))</f>
        <v>11.9966678892574</v>
      </c>
      <c r="AH109" s="23">
        <f>IF(VLOOKUP($B109,'Ações_Sharpe'!$B$2:$R$263,17,FALSE)&gt;0,VLOOKUP($B109,'Ações_Sharpe'!$B$2:$R$263,17,FALSE)," ")</f>
        <v>0.220666454240187</v>
      </c>
    </row>
    <row r="110" ht="15" customHeight="1">
      <c r="A110" t="s" s="10">
        <v>1437</v>
      </c>
      <c r="B110" t="s" s="10">
        <v>1438</v>
      </c>
      <c r="C110" s="23">
        <f>IF(VLOOKUP($B110,'Ações_Rent'!$B$2:$R$263,2,FALSE)="","",VLOOKUP($B110,'Ações_Rent'!$B$2:$R$263,2,FALSE))</f>
        <v>23.6540022603806</v>
      </c>
      <c r="D110" s="23">
        <f>IF(VLOOKUP($B110,'Ações_Sharpe'!$B$2:$R$263,2,FALSE)&gt;0,VLOOKUP($B110,'Ações_Sharpe'!$B$2:$R$263,2,FALSE)," ")</f>
        <v>0.799571162465704</v>
      </c>
      <c r="E110" s="23">
        <f>IF(VLOOKUP($B110,'Ações_Rent'!$B$2:$R$263,3,FALSE)="","",VLOOKUP($B110,'Ações_Rent'!$B$2:$R$263,3,FALSE))</f>
        <v>25.7856300286694</v>
      </c>
      <c r="F110" s="23">
        <f>IF(VLOOKUP($B110,'Ações_Sharpe'!$B$2:$R$263,3,FALSE)&gt;0,VLOOKUP($B110,'Ações_Sharpe'!$B$2:$R$263,3,FALSE)," ")</f>
        <v>0.96045037935797</v>
      </c>
      <c r="G110" s="23">
        <f>IF(VLOOKUP($B110,'Ações_Rent'!$B$2:$R$263,4,FALSE)="","",VLOOKUP($B110,'Ações_Rent'!$B$2:$R$263,4,FALSE))</f>
        <v>31.0911432640334</v>
      </c>
      <c r="H110" s="23">
        <f>IF(VLOOKUP($B110,'Ações_Sharpe'!$B$2:$R$263,4,FALSE)&gt;0,VLOOKUP($B110,'Ações_Sharpe'!$B$2:$R$263,4,FALSE)," ")</f>
        <v>0.79349391962196</v>
      </c>
      <c r="I110" s="23">
        <f>IF(VLOOKUP($B110,'Ações_Rent'!$B$2:$R$263,5,FALSE)="","",VLOOKUP($B110,'Ações_Rent'!$B$2:$R$263,5,FALSE))</f>
        <v>11.8012433286854</v>
      </c>
      <c r="J110" s="23">
        <f>IF(VLOOKUP($B110,'Ações_Sharpe'!$B$2:$R$263,5,FALSE)&gt;0,VLOOKUP($B110,'Ações_Sharpe'!$B$2:$R$263,5,FALSE)," ")</f>
        <v>0.187280849408222</v>
      </c>
      <c r="K110" s="23">
        <f>IF(VLOOKUP($B110,'Ações_Rent'!$B$2:$R$263,6,FALSE)="","",VLOOKUP($B110,'Ações_Rent'!$B$2:$R$263,6,FALSE))</f>
        <v>23.6085883888489</v>
      </c>
      <c r="L110" s="23">
        <f>IF(VLOOKUP($B110,'Ações_Sharpe'!$B$2:$R$263,6,FALSE)&gt;0,VLOOKUP($B110,'Ações_Sharpe'!$B$2:$R$263,6,FALSE)," ")</f>
        <v>0.616101149324104</v>
      </c>
      <c r="M110" s="23">
        <f>IF(VLOOKUP($B110,'Ações_Rent'!$B$2:$R$263,7,FALSE)="","",VLOOKUP($B110,'Ações_Rent'!$B$2:$R$263,7,FALSE))</f>
        <v>21.5886567776662</v>
      </c>
      <c r="N110" s="23">
        <f>IF(VLOOKUP($B110,'Ações_Sharpe'!$B$2:$R$263,7,FALSE)&gt;0,VLOOKUP($B110,'Ações_Sharpe'!$B$2:$R$263,7,FALSE)," ")</f>
        <v>0.559098555628238</v>
      </c>
      <c r="O110" s="23">
        <f>IF(VLOOKUP($B110,'Ações_Rent'!$B$2:$R$263,8,FALSE)="","",VLOOKUP($B110,'Ações_Rent'!$B$2:$R$263,8,FALSE))</f>
        <v>28.8218046069336</v>
      </c>
      <c r="P110" s="23">
        <f>IF(VLOOKUP($B110,'Ações_Sharpe'!$B$2:$R$263,8,FALSE)&gt;0,VLOOKUP($B110,'Ações_Sharpe'!$B$2:$R$263,8,FALSE)," ")</f>
        <v>0.81058724408491</v>
      </c>
      <c r="Q110" s="23">
        <f>IF(VLOOKUP($B110,'Ações_Rent'!$B$2:$R$263,9,FALSE)="","",VLOOKUP($B110,'Ações_Rent'!$B$2:$R$263,9,FALSE))</f>
        <v>28.5146391835114</v>
      </c>
      <c r="R110" s="23">
        <f>IF(VLOOKUP($B110,'Ações_Sharpe'!$B$2:$R$263,9,FALSE)&gt;0,VLOOKUP($B110,'Ações_Sharpe'!$B$2:$R$263,9,FALSE)," ")</f>
        <v>0.8163164878813201</v>
      </c>
      <c r="S110" s="23">
        <f>IF(VLOOKUP($B110,'Ações_Rent'!$B$2:$R$263,10,FALSE)="","",VLOOKUP($B110,'Ações_Rent'!$B$2:$R$263,10,FALSE))</f>
        <v>42.5205879021193</v>
      </c>
      <c r="T110" s="23">
        <f>IF(VLOOKUP($B110,'Ações_Sharpe'!$B$2:$R$263,10,FALSE)&gt;0,VLOOKUP($B110,'Ações_Sharpe'!$B$2:$R$263,10,FALSE)," ")</f>
        <v>1.37627189440099</v>
      </c>
      <c r="U110" s="23">
        <f>IF(VLOOKUP($B110,'Ações_Rent'!$B$2:$R$263,11,FALSE)="","",VLOOKUP($B110,'Ações_Rent'!$B$2:$R$263,11,FALSE))</f>
        <v>33.8476294046473</v>
      </c>
      <c r="V110" s="23">
        <f>IF(VLOOKUP($B110,'Ações_Sharpe'!$B$2:$R$263,11,FALSE)&gt;0,VLOOKUP($B110,'Ações_Sharpe'!$B$2:$R$263,11,FALSE)," ")</f>
        <v>1.04119349676404</v>
      </c>
      <c r="W110" s="23">
        <f>IF(VLOOKUP($B110,'Ações_Rent'!$B$2:$R$263,12,FALSE)="","",VLOOKUP($B110,'Ações_Rent'!$B$2:$R$263,12,FALSE))</f>
        <v>17.5329287658319</v>
      </c>
      <c r="X110" s="23">
        <f>IF(VLOOKUP($B110,'Ações_Sharpe'!$B$2:$R$263,12,FALSE)&gt;0,VLOOKUP($B110,'Ações_Sharpe'!$B$2:$R$263,12,FALSE)," ")</f>
        <v>0.492085460619829</v>
      </c>
      <c r="Y110" s="23">
        <f>IF(VLOOKUP($B110,'Ações_Rent'!$B$2:$R$263,13,FALSE)="","",VLOOKUP($B110,'Ações_Rent'!$B$2:$R$263,13,FALSE))</f>
        <v>15.0839737187287</v>
      </c>
      <c r="Z110" s="23">
        <f>IF(VLOOKUP($B110,'Ações_Sharpe'!$B$2:$R$263,13,FALSE)&gt;0,VLOOKUP($B110,'Ações_Sharpe'!$B$2:$R$263,13,FALSE)," ")</f>
        <v>0.394561801334481</v>
      </c>
      <c r="AA110" s="23">
        <f>IF(VLOOKUP($B110,'Ações_Rent'!$B$2:$R$263,14,FALSE)="","",VLOOKUP($B110,'Ações_Rent'!$B$2:$R$263,14,FALSE))</f>
        <v>1.31415044607337</v>
      </c>
      <c r="AB110" t="s" s="26">
        <f>IF(VLOOKUP($B110,'Ações_Sharpe'!$B$2:$R$263,14,FALSE)&gt;0,VLOOKUP($B110,'Ações_Sharpe'!$B$2:$R$263,14,FALSE)," ")</f>
        <v>361</v>
      </c>
      <c r="AC110" s="23">
        <f>IF(VLOOKUP($B110,'Ações_Rent'!$B$2:$R$263,15,FALSE)="","",VLOOKUP($B110,'Ações_Rent'!$B$2:$R$263,15,FALSE))</f>
        <v>1.77755483049196</v>
      </c>
      <c r="AD110" t="s" s="26">
        <f>IF(VLOOKUP($B110,'Ações_Sharpe'!$B$2:$R$263,15,FALSE)&gt;0,VLOOKUP($B110,'Ações_Sharpe'!$B$2:$R$263,15,FALSE)," ")</f>
        <v>361</v>
      </c>
      <c r="AE110" s="23">
        <f>IF(VLOOKUP($B110,'Ações_Rent'!$B$2:$R$263,16,FALSE)="","",VLOOKUP($B110,'Ações_Rent'!$B$2:$R$263,16,FALSE))</f>
        <v>-5.46547958546232</v>
      </c>
      <c r="AF110" t="s" s="26">
        <f>IF(VLOOKUP($B110,'Ações_Sharpe'!$B$2:$R$263,16,FALSE)&gt;0,VLOOKUP($B110,'Ações_Sharpe'!$B$2:$R$263,16,FALSE)," ")</f>
        <v>361</v>
      </c>
      <c r="AG110" s="23">
        <f>IF(VLOOKUP($B110,'Ações_Rent'!$B$2:$R$263,17,FALSE)="","",VLOOKUP($B110,'Ações_Rent'!$B$2:$R$263,17,FALSE))</f>
        <v>8.23606688220762</v>
      </c>
      <c r="AH110" s="23">
        <f>IF(VLOOKUP($B110,'Ações_Sharpe'!$B$2:$R$263,17,FALSE)&gt;0,VLOOKUP($B110,'Ações_Sharpe'!$B$2:$R$263,17,FALSE)," ")</f>
        <v>0.0456712804314055</v>
      </c>
    </row>
    <row r="111" ht="15" customHeight="1">
      <c r="A111" t="s" s="10">
        <v>1439</v>
      </c>
      <c r="B111" t="s" s="10">
        <v>1440</v>
      </c>
      <c r="C111" s="23">
        <f>IF(VLOOKUP($B111,'Ações_Rent'!$B$2:$R$263,2,FALSE)="","",VLOOKUP($B111,'Ações_Rent'!$B$2:$R$263,2,FALSE))</f>
        <v>23.623243735675</v>
      </c>
      <c r="D111" s="23">
        <f>IF(VLOOKUP($B111,'Ações_Sharpe'!$B$2:$R$263,2,FALSE)&gt;0,VLOOKUP($B111,'Ações_Sharpe'!$B$2:$R$263,2,FALSE)," ")</f>
        <v>0.715483114316302</v>
      </c>
      <c r="E111" s="23">
        <f>IF(VLOOKUP($B111,'Ações_Rent'!$B$2:$R$263,3,FALSE)="","",VLOOKUP($B111,'Ações_Rent'!$B$2:$R$263,3,FALSE))</f>
        <v>21.4390405089331</v>
      </c>
      <c r="F111" s="23">
        <f>IF(VLOOKUP($B111,'Ações_Sharpe'!$B$2:$R$263,3,FALSE)&gt;0,VLOOKUP($B111,'Ações_Sharpe'!$B$2:$R$263,3,FALSE)," ")</f>
        <v>0.647734463182024</v>
      </c>
      <c r="G111" s="23">
        <f>IF(VLOOKUP($B111,'Ações_Rent'!$B$2:$R$263,4,FALSE)="","",VLOOKUP($B111,'Ações_Rent'!$B$2:$R$263,4,FALSE))</f>
        <v>27.2352332877242</v>
      </c>
      <c r="H111" s="23">
        <f>IF(VLOOKUP($B111,'Ações_Sharpe'!$B$2:$R$263,4,FALSE)&gt;0,VLOOKUP($B111,'Ações_Sharpe'!$B$2:$R$263,4,FALSE)," ")</f>
        <v>0.630423674515815</v>
      </c>
      <c r="I111" s="23">
        <f>IF(VLOOKUP($B111,'Ações_Rent'!$B$2:$R$263,5,FALSE)="","",VLOOKUP($B111,'Ações_Rent'!$B$2:$R$263,5,FALSE))</f>
        <v>6.90665301352851</v>
      </c>
      <c r="J111" s="23">
        <f>IF(VLOOKUP($B111,'Ações_Sharpe'!$B$2:$R$263,5,FALSE)&gt;0,VLOOKUP($B111,'Ações_Sharpe'!$B$2:$R$263,5,FALSE)," ")</f>
        <v>0.00642261172291898</v>
      </c>
      <c r="K111" s="23">
        <f>IF(VLOOKUP($B111,'Ações_Rent'!$B$2:$R$263,6,FALSE)="","",VLOOKUP($B111,'Ações_Rent'!$B$2:$R$263,6,FALSE))</f>
        <v>18.8532196326084</v>
      </c>
      <c r="L111" s="23">
        <f>IF(VLOOKUP($B111,'Ações_Sharpe'!$B$2:$R$263,6,FALSE)&gt;0,VLOOKUP($B111,'Ações_Sharpe'!$B$2:$R$263,6,FALSE)," ")</f>
        <v>0.431315807127557</v>
      </c>
      <c r="M111" s="23">
        <f>IF(VLOOKUP($B111,'Ações_Rent'!$B$2:$R$263,7,FALSE)="","",VLOOKUP($B111,'Ações_Rent'!$B$2:$R$263,7,FALSE))</f>
        <v>12.897125486335</v>
      </c>
      <c r="N111" s="23">
        <f>IF(VLOOKUP($B111,'Ações_Sharpe'!$B$2:$R$263,7,FALSE)&gt;0,VLOOKUP($B111,'Ações_Sharpe'!$B$2:$R$263,7,FALSE)," ")</f>
        <v>0.24799404676459</v>
      </c>
      <c r="O111" s="23">
        <f>IF(VLOOKUP($B111,'Ações_Rent'!$B$2:$R$263,8,FALSE)="","",VLOOKUP($B111,'Ações_Rent'!$B$2:$R$263,8,FALSE))</f>
        <v>21.9263788673633</v>
      </c>
      <c r="P111" s="23">
        <f>IF(VLOOKUP($B111,'Ações_Sharpe'!$B$2:$R$263,8,FALSE)&gt;0,VLOOKUP($B111,'Ações_Sharpe'!$B$2:$R$263,8,FALSE)," ")</f>
        <v>0.541641780724466</v>
      </c>
      <c r="Q111" s="23">
        <f>IF(VLOOKUP($B111,'Ações_Rent'!$B$2:$R$263,9,FALSE)="","",VLOOKUP($B111,'Ações_Rent'!$B$2:$R$263,9,FALSE))</f>
        <v>17.5864657260407</v>
      </c>
      <c r="R111" s="23">
        <f>IF(VLOOKUP($B111,'Ações_Sharpe'!$B$2:$R$263,9,FALSE)&gt;0,VLOOKUP($B111,'Ações_Sharpe'!$B$2:$R$263,9,FALSE)," ")</f>
        <v>0.410020419650013</v>
      </c>
      <c r="S111" s="23">
        <f>IF(VLOOKUP($B111,'Ações_Rent'!$B$2:$R$263,10,FALSE)="","",VLOOKUP($B111,'Ações_Rent'!$B$2:$R$263,10,FALSE))</f>
        <v>27.4536531693395</v>
      </c>
      <c r="T111" s="23">
        <f>IF(VLOOKUP($B111,'Ações_Sharpe'!$B$2:$R$263,10,FALSE)&gt;0,VLOOKUP($B111,'Ações_Sharpe'!$B$2:$R$263,10,FALSE)," ")</f>
        <v>0.761349930930541</v>
      </c>
      <c r="U111" s="23">
        <f>IF(VLOOKUP($B111,'Ações_Rent'!$B$2:$R$263,11,FALSE)="","",VLOOKUP($B111,'Ações_Rent'!$B$2:$R$263,11,FALSE))</f>
        <v>23.9950090961137</v>
      </c>
      <c r="V111" s="23">
        <f>IF(VLOOKUP($B111,'Ações_Sharpe'!$B$2:$R$263,11,FALSE)&gt;0,VLOOKUP($B111,'Ações_Sharpe'!$B$2:$R$263,11,FALSE)," ")</f>
        <v>0.650941220067636</v>
      </c>
      <c r="W111" s="23">
        <f>IF(VLOOKUP($B111,'Ações_Rent'!$B$2:$R$263,12,FALSE)="","",VLOOKUP($B111,'Ações_Rent'!$B$2:$R$263,12,FALSE))</f>
        <v>16.142138991597</v>
      </c>
      <c r="X111" s="23">
        <f>IF(VLOOKUP($B111,'Ações_Sharpe'!$B$2:$R$263,12,FALSE)&gt;0,VLOOKUP($B111,'Ações_Sharpe'!$B$2:$R$263,12,FALSE)," ")</f>
        <v>0.398180811947702</v>
      </c>
      <c r="Y111" s="23">
        <f>IF(VLOOKUP($B111,'Ações_Rent'!$B$2:$R$263,13,FALSE)="","",VLOOKUP($B111,'Ações_Rent'!$B$2:$R$263,13,FALSE))</f>
        <v>15.4818766052</v>
      </c>
      <c r="Z111" s="23">
        <f>IF(VLOOKUP($B111,'Ações_Sharpe'!$B$2:$R$263,13,FALSE)&gt;0,VLOOKUP($B111,'Ações_Sharpe'!$B$2:$R$263,13,FALSE)," ")</f>
        <v>0.380848735198843</v>
      </c>
      <c r="AA111" s="23">
        <f>IF(VLOOKUP($B111,'Ações_Rent'!$B$2:$R$263,14,FALSE)="","",VLOOKUP($B111,'Ações_Rent'!$B$2:$R$263,14,FALSE))</f>
        <v>5.72946818514881</v>
      </c>
      <c r="AB111" s="23">
        <f>IF(VLOOKUP($B111,'Ações_Sharpe'!$B$2:$R$263,14,FALSE)&gt;0,VLOOKUP($B111,'Ações_Sharpe'!$B$2:$R$263,14,FALSE)," ")</f>
        <v>0.0193716308615311</v>
      </c>
      <c r="AC111" s="23">
        <f>IF(VLOOKUP($B111,'Ações_Rent'!$B$2:$R$263,15,FALSE)="","",VLOOKUP($B111,'Ações_Rent'!$B$2:$R$263,15,FALSE))</f>
        <v>7.21285846060826</v>
      </c>
      <c r="AD111" s="23">
        <f>IF(VLOOKUP($B111,'Ações_Sharpe'!$B$2:$R$263,15,FALSE)&gt;0,VLOOKUP($B111,'Ações_Sharpe'!$B$2:$R$263,15,FALSE)," ")</f>
        <v>0.0483933969740736</v>
      </c>
      <c r="AE111" s="23">
        <f>IF(VLOOKUP($B111,'Ações_Rent'!$B$2:$R$263,16,FALSE)="","",VLOOKUP($B111,'Ações_Rent'!$B$2:$R$263,16,FALSE))</f>
        <v>1.98629959769854</v>
      </c>
      <c r="AF111" t="s" s="26">
        <f>IF(VLOOKUP($B111,'Ações_Sharpe'!$B$2:$R$263,16,FALSE)&gt;0,VLOOKUP($B111,'Ações_Sharpe'!$B$2:$R$263,16,FALSE)," ")</f>
        <v>361</v>
      </c>
      <c r="AG111" s="23">
        <f>IF(VLOOKUP($B111,'Ações_Rent'!$B$2:$R$263,17,FALSE)="","",VLOOKUP($B111,'Ações_Rent'!$B$2:$R$263,17,FALSE))</f>
        <v>15.3742927571147</v>
      </c>
      <c r="AH111" s="23">
        <f>IF(VLOOKUP($B111,'Ações_Sharpe'!$B$2:$R$263,17,FALSE)&gt;0,VLOOKUP($B111,'Ações_Sharpe'!$B$2:$R$263,17,FALSE)," ")</f>
        <v>0.354822659768959</v>
      </c>
    </row>
    <row r="112" ht="15" customHeight="1">
      <c r="A112" t="s" s="10">
        <v>1441</v>
      </c>
      <c r="B112" t="s" s="10">
        <v>1442</v>
      </c>
      <c r="C112" s="23">
        <f>IF(VLOOKUP($B112,'Ações_Rent'!$B$2:$R$263,2,FALSE)="","",VLOOKUP($B112,'Ações_Rent'!$B$2:$R$263,2,FALSE))</f>
        <v>23.5061713379399</v>
      </c>
      <c r="D112" s="23">
        <f>IF(VLOOKUP($B112,'Ações_Sharpe'!$B$2:$R$263,2,FALSE)&gt;0,VLOOKUP($B112,'Ações_Sharpe'!$B$2:$R$263,2,FALSE)," ")</f>
        <v>0.843438418566161</v>
      </c>
      <c r="E112" s="23">
        <f>IF(VLOOKUP($B112,'Ações_Rent'!$B$2:$R$263,3,FALSE)="","",VLOOKUP($B112,'Ações_Rent'!$B$2:$R$263,3,FALSE))</f>
        <v>21.2715939185223</v>
      </c>
      <c r="F112" s="23">
        <f>IF(VLOOKUP($B112,'Ações_Sharpe'!$B$2:$R$263,3,FALSE)&gt;0,VLOOKUP($B112,'Ações_Sharpe'!$B$2:$R$263,3,FALSE)," ")</f>
        <v>0.788727688550612</v>
      </c>
      <c r="G112" s="23">
        <f>IF(VLOOKUP($B112,'Ações_Rent'!$B$2:$R$263,4,FALSE)="","",VLOOKUP($B112,'Ações_Rent'!$B$2:$R$263,4,FALSE))</f>
        <v>25.2498587954856</v>
      </c>
      <c r="H112" s="23">
        <f>IF(VLOOKUP($B112,'Ações_Sharpe'!$B$2:$R$263,4,FALSE)&gt;0,VLOOKUP($B112,'Ações_Sharpe'!$B$2:$R$263,4,FALSE)," ")</f>
        <v>0.438150530224607</v>
      </c>
      <c r="I112" s="23">
        <f>IF(VLOOKUP($B112,'Ações_Rent'!$B$2:$R$263,5,FALSE)="","",VLOOKUP($B112,'Ações_Rent'!$B$2:$R$263,5,FALSE))</f>
        <v>4.47568722412295</v>
      </c>
      <c r="J112" t="s" s="26">
        <f>IF(VLOOKUP($B112,'Ações_Sharpe'!$B$2:$R$263,5,FALSE)&gt;0,VLOOKUP($B112,'Ações_Sharpe'!$B$2:$R$263,5,FALSE)," ")</f>
        <v>361</v>
      </c>
      <c r="K112" s="23">
        <f>IF(VLOOKUP($B112,'Ações_Rent'!$B$2:$R$263,6,FALSE)="","",VLOOKUP($B112,'Ações_Rent'!$B$2:$R$263,6,FALSE))</f>
        <v>14.3563865596143</v>
      </c>
      <c r="L112" s="23">
        <f>IF(VLOOKUP($B112,'Ações_Sharpe'!$B$2:$R$263,6,FALSE)&gt;0,VLOOKUP($B112,'Ações_Sharpe'!$B$2:$R$263,6,FALSE)," ")</f>
        <v>0.312055141105556</v>
      </c>
      <c r="M112" s="23">
        <f>IF(VLOOKUP($B112,'Ações_Rent'!$B$2:$R$263,7,FALSE)="","",VLOOKUP($B112,'Ações_Rent'!$B$2:$R$263,7,FALSE))</f>
        <v>8.37359719114994</v>
      </c>
      <c r="N112" s="23">
        <f>IF(VLOOKUP($B112,'Ações_Sharpe'!$B$2:$R$263,7,FALSE)&gt;0,VLOOKUP($B112,'Ações_Sharpe'!$B$2:$R$263,7,FALSE)," ")</f>
        <v>0.107973344776775</v>
      </c>
      <c r="O112" s="23">
        <f>IF(VLOOKUP($B112,'Ações_Rent'!$B$2:$R$263,8,FALSE)="","",VLOOKUP($B112,'Ações_Rent'!$B$2:$R$263,8,FALSE))</f>
        <v>14.1543115616783</v>
      </c>
      <c r="P112" s="23">
        <f>IF(VLOOKUP($B112,'Ações_Sharpe'!$B$2:$R$263,8,FALSE)&gt;0,VLOOKUP($B112,'Ações_Sharpe'!$B$2:$R$263,8,FALSE)," ")</f>
        <v>0.333536833363676</v>
      </c>
      <c r="Q112" s="23">
        <f>IF(VLOOKUP($B112,'Ações_Rent'!$B$2:$R$263,9,FALSE)="","",VLOOKUP($B112,'Ações_Rent'!$B$2:$R$263,9,FALSE))</f>
        <v>8.642264294269131</v>
      </c>
      <c r="R112" s="23">
        <f>IF(VLOOKUP($B112,'Ações_Sharpe'!$B$2:$R$263,9,FALSE)&gt;0,VLOOKUP($B112,'Ações_Sharpe'!$B$2:$R$263,9,FALSE)," ")</f>
        <v>0.146522304144782</v>
      </c>
      <c r="S112" s="23">
        <f>IF(VLOOKUP($B112,'Ações_Rent'!$B$2:$R$263,10,FALSE)="","",VLOOKUP($B112,'Ações_Rent'!$B$2:$R$263,10,FALSE))</f>
        <v>17.7633926458479</v>
      </c>
      <c r="T112" s="23">
        <f>IF(VLOOKUP($B112,'Ações_Sharpe'!$B$2:$R$263,10,FALSE)&gt;0,VLOOKUP($B112,'Ações_Sharpe'!$B$2:$R$263,10,FALSE)," ")</f>
        <v>0.50822382092385</v>
      </c>
      <c r="U112" s="23">
        <f>IF(VLOOKUP($B112,'Ações_Rent'!$B$2:$R$263,11,FALSE)="","",VLOOKUP($B112,'Ações_Rent'!$B$2:$R$263,11,FALSE))</f>
        <v>9.88303745304586</v>
      </c>
      <c r="V112" s="23">
        <f>IF(VLOOKUP($B112,'Ações_Sharpe'!$B$2:$R$263,11,FALSE)&gt;0,VLOOKUP($B112,'Ações_Sharpe'!$B$2:$R$263,11,FALSE)," ")</f>
        <v>0.211770100378078</v>
      </c>
      <c r="W112" s="23">
        <f>IF(VLOOKUP($B112,'Ações_Rent'!$B$2:$R$263,12,FALSE)="","",VLOOKUP($B112,'Ações_Rent'!$B$2:$R$263,12,FALSE))</f>
        <v>3.42209813753089</v>
      </c>
      <c r="X112" t="s" s="26">
        <f>IF(VLOOKUP($B112,'Ações_Sharpe'!$B$2:$R$263,12,FALSE)&gt;0,VLOOKUP($B112,'Ações_Sharpe'!$B$2:$R$263,12,FALSE)," ")</f>
        <v>361</v>
      </c>
      <c r="Y112" s="23">
        <f>IF(VLOOKUP($B112,'Ações_Rent'!$B$2:$R$263,13,FALSE)="","",VLOOKUP($B112,'Ações_Rent'!$B$2:$R$263,13,FALSE))</f>
        <v>5.95176347664559</v>
      </c>
      <c r="Z112" s="23">
        <f>IF(VLOOKUP($B112,'Ações_Sharpe'!$B$2:$R$263,13,FALSE)&gt;0,VLOOKUP($B112,'Ações_Sharpe'!$B$2:$R$263,13,FALSE)," ")</f>
        <v>0.0482606347941048</v>
      </c>
      <c r="AA112" s="23">
        <f>IF(VLOOKUP($B112,'Ações_Rent'!$B$2:$R$263,14,FALSE)="","",VLOOKUP($B112,'Ações_Rent'!$B$2:$R$263,14,FALSE))</f>
        <v>-1.83012732465124</v>
      </c>
      <c r="AB112" t="s" s="26">
        <f>IF(VLOOKUP($B112,'Ações_Sharpe'!$B$2:$R$263,14,FALSE)&gt;0,VLOOKUP($B112,'Ações_Sharpe'!$B$2:$R$263,14,FALSE)," ")</f>
        <v>361</v>
      </c>
      <c r="AC112" s="23">
        <f>IF(VLOOKUP($B112,'Ações_Rent'!$B$2:$R$263,15,FALSE)="","",VLOOKUP($B112,'Ações_Rent'!$B$2:$R$263,15,FALSE))</f>
        <v>0.634653665745111</v>
      </c>
      <c r="AD112" t="s" s="26">
        <f>IF(VLOOKUP($B112,'Ações_Sharpe'!$B$2:$R$263,15,FALSE)&gt;0,VLOOKUP($B112,'Ações_Sharpe'!$B$2:$R$263,15,FALSE)," ")</f>
        <v>361</v>
      </c>
      <c r="AE112" s="23">
        <f>IF(VLOOKUP($B112,'Ações_Rent'!$B$2:$R$263,16,FALSE)="","",VLOOKUP($B112,'Ações_Rent'!$B$2:$R$263,16,FALSE))</f>
        <v>-3.3083301504748</v>
      </c>
      <c r="AF112" t="s" s="26">
        <f>IF(VLOOKUP($B112,'Ações_Sharpe'!$B$2:$R$263,16,FALSE)&gt;0,VLOOKUP($B112,'Ações_Sharpe'!$B$2:$R$263,16,FALSE)," ")</f>
        <v>361</v>
      </c>
      <c r="AG112" s="23">
        <f>IF(VLOOKUP($B112,'Ações_Rent'!$B$2:$R$263,17,FALSE)="","",VLOOKUP($B112,'Ações_Rent'!$B$2:$R$263,17,FALSE))</f>
        <v>10.295462912543</v>
      </c>
      <c r="AH112" s="23">
        <f>IF(VLOOKUP($B112,'Ações_Sharpe'!$B$2:$R$263,17,FALSE)&gt;0,VLOOKUP($B112,'Ações_Sharpe'!$B$2:$R$263,17,FALSE)," ")</f>
        <v>0.153796735889829</v>
      </c>
    </row>
    <row r="113" ht="15" customHeight="1">
      <c r="A113" t="s" s="10">
        <v>1443</v>
      </c>
      <c r="B113" t="s" s="10">
        <v>1444</v>
      </c>
      <c r="C113" s="23">
        <f>IF(VLOOKUP($B113,'Ações_Rent'!$B$2:$R$263,2,FALSE)="","",VLOOKUP($B113,'Ações_Rent'!$B$2:$R$263,2,FALSE))</f>
        <v>23.3921156343408</v>
      </c>
      <c r="D113" s="23">
        <f>IF(VLOOKUP($B113,'Ações_Sharpe'!$B$2:$R$263,2,FALSE)&gt;0,VLOOKUP($B113,'Ações_Sharpe'!$B$2:$R$263,2,FALSE)," ")</f>
        <v>0.798199640535834</v>
      </c>
      <c r="E113" s="23">
        <f>IF(VLOOKUP($B113,'Ações_Rent'!$B$2:$R$263,3,FALSE)="","",VLOOKUP($B113,'Ações_Rent'!$B$2:$R$263,3,FALSE))</f>
        <v>23.7818852381767</v>
      </c>
      <c r="F113" s="23">
        <f>IF(VLOOKUP($B113,'Ações_Sharpe'!$B$2:$R$263,3,FALSE)&gt;0,VLOOKUP($B113,'Ações_Sharpe'!$B$2:$R$263,3,FALSE)," ")</f>
        <v>0.894325829160089</v>
      </c>
      <c r="G113" s="23">
        <f>IF(VLOOKUP($B113,'Ações_Rent'!$B$2:$R$263,4,FALSE)="","",VLOOKUP($B113,'Ações_Rent'!$B$2:$R$263,4,FALSE))</f>
        <v>27.7997971835257</v>
      </c>
      <c r="H113" s="23">
        <f>IF(VLOOKUP($B113,'Ações_Sharpe'!$B$2:$R$263,4,FALSE)&gt;0,VLOOKUP($B113,'Ações_Sharpe'!$B$2:$R$263,4,FALSE)," ")</f>
        <v>0.599831915189731</v>
      </c>
      <c r="I113" s="23">
        <f>IF(VLOOKUP($B113,'Ações_Rent'!$B$2:$R$263,5,FALSE)="","",VLOOKUP($B113,'Ações_Rent'!$B$2:$R$263,5,FALSE))</f>
        <v>8.92085238040927</v>
      </c>
      <c r="J113" s="23">
        <f>IF(VLOOKUP($B113,'Ações_Sharpe'!$B$2:$R$263,5,FALSE)&gt;0,VLOOKUP($B113,'Ações_Sharpe'!$B$2:$R$263,5,FALSE)," ")</f>
        <v>0.0865249468440225</v>
      </c>
      <c r="K113" s="23">
        <f>IF(VLOOKUP($B113,'Ações_Rent'!$B$2:$R$263,6,FALSE)="","",VLOOKUP($B113,'Ações_Rent'!$B$2:$R$263,6,FALSE))</f>
        <v>21.804141658599</v>
      </c>
      <c r="L113" s="23">
        <f>IF(VLOOKUP($B113,'Ações_Sharpe'!$B$2:$R$263,6,FALSE)&gt;0,VLOOKUP($B113,'Ações_Sharpe'!$B$2:$R$263,6,FALSE)," ")</f>
        <v>0.587124049332567</v>
      </c>
      <c r="M113" s="23">
        <f>IF(VLOOKUP($B113,'Ações_Rent'!$B$2:$R$263,7,FALSE)="","",VLOOKUP($B113,'Ações_Rent'!$B$2:$R$263,7,FALSE))</f>
        <v>15.6923177163581</v>
      </c>
      <c r="N113" s="23">
        <f>IF(VLOOKUP($B113,'Ações_Sharpe'!$B$2:$R$263,7,FALSE)&gt;0,VLOOKUP($B113,'Ações_Sharpe'!$B$2:$R$263,7,FALSE)," ")</f>
        <v>0.372903813863068</v>
      </c>
      <c r="O113" s="23">
        <f>IF(VLOOKUP($B113,'Ações_Rent'!$B$2:$R$263,8,FALSE)="","",VLOOKUP($B113,'Ações_Rent'!$B$2:$R$263,8,FALSE))</f>
        <v>22.6036887366493</v>
      </c>
      <c r="P113" s="23">
        <f>IF(VLOOKUP($B113,'Ações_Sharpe'!$B$2:$R$263,8,FALSE)&gt;0,VLOOKUP($B113,'Ações_Sharpe'!$B$2:$R$263,8,FALSE)," ")</f>
        <v>0.616926268056572</v>
      </c>
      <c r="Q113" s="23">
        <f>IF(VLOOKUP($B113,'Ações_Rent'!$B$2:$R$263,9,FALSE)="","",VLOOKUP($B113,'Ações_Rent'!$B$2:$R$263,9,FALSE))</f>
        <v>16.2418394904155</v>
      </c>
      <c r="R113" s="23">
        <f>IF(VLOOKUP($B113,'Ações_Sharpe'!$B$2:$R$263,9,FALSE)&gt;0,VLOOKUP($B113,'Ações_Sharpe'!$B$2:$R$263,9,FALSE)," ")</f>
        <v>0.404841123798779</v>
      </c>
      <c r="S113" s="23">
        <f>IF(VLOOKUP($B113,'Ações_Rent'!$B$2:$R$263,10,FALSE)="","",VLOOKUP($B113,'Ações_Rent'!$B$2:$R$263,10,FALSE))</f>
        <v>26.7216587089634</v>
      </c>
      <c r="T113" s="23">
        <f>IF(VLOOKUP($B113,'Ações_Sharpe'!$B$2:$R$263,10,FALSE)&gt;0,VLOOKUP($B113,'Ações_Sharpe'!$B$2:$R$263,10,FALSE)," ")</f>
        <v>0.813097064548072</v>
      </c>
      <c r="U113" s="23">
        <f>IF(VLOOKUP($B113,'Ações_Rent'!$B$2:$R$263,11,FALSE)="","",VLOOKUP($B113,'Ações_Rent'!$B$2:$R$263,11,FALSE))</f>
        <v>19.6461292973695</v>
      </c>
      <c r="V113" s="23">
        <f>IF(VLOOKUP($B113,'Ações_Sharpe'!$B$2:$R$263,11,FALSE)&gt;0,VLOOKUP($B113,'Ações_Sharpe'!$B$2:$R$263,11,FALSE)," ")</f>
        <v>0.5543455809917009</v>
      </c>
      <c r="W113" s="23">
        <f>IF(VLOOKUP($B113,'Ações_Rent'!$B$2:$R$263,12,FALSE)="","",VLOOKUP($B113,'Ações_Rent'!$B$2:$R$263,12,FALSE))</f>
        <v>11.3265339318119</v>
      </c>
      <c r="X113" s="23">
        <f>IF(VLOOKUP($B113,'Ações_Sharpe'!$B$2:$R$263,12,FALSE)&gt;0,VLOOKUP($B113,'Ações_Sharpe'!$B$2:$R$263,12,FALSE)," ")</f>
        <v>0.251800314064098</v>
      </c>
      <c r="Y113" s="23">
        <f>IF(VLOOKUP($B113,'Ações_Rent'!$B$2:$R$263,13,FALSE)="","",VLOOKUP($B113,'Ações_Rent'!$B$2:$R$263,13,FALSE))</f>
        <v>9.277570087229851</v>
      </c>
      <c r="Z113" s="23">
        <f>IF(VLOOKUP($B113,'Ações_Sharpe'!$B$2:$R$263,13,FALSE)&gt;0,VLOOKUP($B113,'Ações_Sharpe'!$B$2:$R$263,13,FALSE)," ")</f>
        <v>0.168710523642902</v>
      </c>
      <c r="AA113" s="23">
        <f>IF(VLOOKUP($B113,'Ações_Rent'!$B$2:$R$263,14,FALSE)="","",VLOOKUP($B113,'Ações_Rent'!$B$2:$R$263,14,FALSE))</f>
        <v>-1.62680868649281</v>
      </c>
      <c r="AB113" t="s" s="26">
        <f>IF(VLOOKUP($B113,'Ações_Sharpe'!$B$2:$R$263,14,FALSE)&gt;0,VLOOKUP($B113,'Ações_Sharpe'!$B$2:$R$263,14,FALSE)," ")</f>
        <v>361</v>
      </c>
      <c r="AC113" s="23">
        <f>IF(VLOOKUP($B113,'Ações_Rent'!$B$2:$R$263,15,FALSE)="","",VLOOKUP($B113,'Ações_Rent'!$B$2:$R$263,15,FALSE))</f>
        <v>-1.94935714112857</v>
      </c>
      <c r="AD113" t="s" s="26">
        <f>IF(VLOOKUP($B113,'Ações_Sharpe'!$B$2:$R$263,15,FALSE)&gt;0,VLOOKUP($B113,'Ações_Sharpe'!$B$2:$R$263,15,FALSE)," ")</f>
        <v>361</v>
      </c>
      <c r="AE113" s="23">
        <f>IF(VLOOKUP($B113,'Ações_Rent'!$B$2:$R$263,16,FALSE)="","",VLOOKUP($B113,'Ações_Rent'!$B$2:$R$263,16,FALSE))</f>
        <v>-9.95925111203754</v>
      </c>
      <c r="AF113" t="s" s="26">
        <f>IF(VLOOKUP($B113,'Ações_Sharpe'!$B$2:$R$263,16,FALSE)&gt;0,VLOOKUP($B113,'Ações_Sharpe'!$B$2:$R$263,16,FALSE)," ")</f>
        <v>361</v>
      </c>
      <c r="AG113" s="23">
        <f>IF(VLOOKUP($B113,'Ações_Rent'!$B$2:$R$263,17,FALSE)="","",VLOOKUP($B113,'Ações_Rent'!$B$2:$R$263,17,FALSE))</f>
        <v>3.61612671091986</v>
      </c>
      <c r="AH113" t="s" s="26">
        <f>IF(VLOOKUP($B113,'Ações_Sharpe'!$B$2:$R$263,17,FALSE)&gt;0,VLOOKUP($B113,'Ações_Sharpe'!$B$2:$R$263,17,FALSE)," ")</f>
        <v>361</v>
      </c>
    </row>
    <row r="114" ht="15" customHeight="1">
      <c r="A114" t="s" s="10">
        <v>1445</v>
      </c>
      <c r="B114" t="s" s="10">
        <v>1446</v>
      </c>
      <c r="C114" s="23">
        <f>IF(VLOOKUP($B114,'Ações_Rent'!$B$2:$R$263,2,FALSE)="","",VLOOKUP($B114,'Ações_Rent'!$B$2:$R$263,2,FALSE))</f>
        <v>23.3871729879809</v>
      </c>
      <c r="D114" s="23">
        <f>IF(VLOOKUP($B114,'Ações_Sharpe'!$B$2:$R$263,2,FALSE)&gt;0,VLOOKUP($B114,'Ações_Sharpe'!$B$2:$R$263,2,FALSE)," ")</f>
        <v>0.970692937810574</v>
      </c>
      <c r="E114" s="23">
        <f>IF(VLOOKUP($B114,'Ações_Rent'!$B$2:$R$263,3,FALSE)="","",VLOOKUP($B114,'Ações_Rent'!$B$2:$R$263,3,FALSE))</f>
        <v>23.1211169292474</v>
      </c>
      <c r="F114" s="23">
        <f>IF(VLOOKUP($B114,'Ações_Sharpe'!$B$2:$R$263,3,FALSE)&gt;0,VLOOKUP($B114,'Ações_Sharpe'!$B$2:$R$263,3,FALSE)," ")</f>
        <v>1.00615342212205</v>
      </c>
      <c r="G114" s="23">
        <f>IF(VLOOKUP($B114,'Ações_Rent'!$B$2:$R$263,4,FALSE)="","",VLOOKUP($B114,'Ações_Rent'!$B$2:$R$263,4,FALSE))</f>
        <v>29.3258567269834</v>
      </c>
      <c r="H114" s="23">
        <f>IF(VLOOKUP($B114,'Ações_Sharpe'!$B$2:$R$263,4,FALSE)&gt;0,VLOOKUP($B114,'Ações_Sharpe'!$B$2:$R$263,4,FALSE)," ")</f>
        <v>0.793026242795705</v>
      </c>
      <c r="I114" s="23">
        <f>IF(VLOOKUP($B114,'Ações_Rent'!$B$2:$R$263,5,FALSE)="","",VLOOKUP($B114,'Ações_Rent'!$B$2:$R$263,5,FALSE))</f>
        <v>12.9654190537617</v>
      </c>
      <c r="J114" s="23">
        <f>IF(VLOOKUP($B114,'Ações_Sharpe'!$B$2:$R$263,5,FALSE)&gt;0,VLOOKUP($B114,'Ações_Sharpe'!$B$2:$R$263,5,FALSE)," ")</f>
        <v>0.303055052706404</v>
      </c>
      <c r="K114" s="23">
        <f>IF(VLOOKUP($B114,'Ações_Rent'!$B$2:$R$263,6,FALSE)="","",VLOOKUP($B114,'Ações_Rent'!$B$2:$R$263,6,FALSE))</f>
        <v>22.2448712431966</v>
      </c>
      <c r="L114" s="23">
        <f>IF(VLOOKUP($B114,'Ações_Sharpe'!$B$2:$R$263,6,FALSE)&gt;0,VLOOKUP($B114,'Ações_Sharpe'!$B$2:$R$263,6,FALSE)," ")</f>
        <v>0.735943653786211</v>
      </c>
      <c r="M114" s="23">
        <f>IF(VLOOKUP($B114,'Ações_Rent'!$B$2:$R$263,7,FALSE)="","",VLOOKUP($B114,'Ações_Rent'!$B$2:$R$263,7,FALSE))</f>
        <v>13.6000567017876</v>
      </c>
      <c r="N114" s="23">
        <f>IF(VLOOKUP($B114,'Ações_Sharpe'!$B$2:$R$263,7,FALSE)&gt;0,VLOOKUP($B114,'Ações_Sharpe'!$B$2:$R$263,7,FALSE)," ")</f>
        <v>0.372559342997903</v>
      </c>
      <c r="O114" s="23">
        <f>IF(VLOOKUP($B114,'Ações_Rent'!$B$2:$R$263,8,FALSE)="","",VLOOKUP($B114,'Ações_Rent'!$B$2:$R$263,8,FALSE))</f>
        <v>16.6644972326809</v>
      </c>
      <c r="P114" s="23">
        <f>IF(VLOOKUP($B114,'Ações_Sharpe'!$B$2:$R$263,8,FALSE)&gt;0,VLOOKUP($B114,'Ações_Sharpe'!$B$2:$R$263,8,FALSE)," ")</f>
        <v>0.525877233796103</v>
      </c>
      <c r="Q114" s="23">
        <f>IF(VLOOKUP($B114,'Ações_Rent'!$B$2:$R$263,9,FALSE)="","",VLOOKUP($B114,'Ações_Rent'!$B$2:$R$263,9,FALSE))</f>
        <v>10.9514113539803</v>
      </c>
      <c r="R114" s="23">
        <f>IF(VLOOKUP($B114,'Ações_Sharpe'!$B$2:$R$263,9,FALSE)&gt;0,VLOOKUP($B114,'Ações_Sharpe'!$B$2:$R$263,9,FALSE)," ")</f>
        <v>0.27814945642974</v>
      </c>
      <c r="S114" s="23">
        <f>IF(VLOOKUP($B114,'Ações_Rent'!$B$2:$R$263,10,FALSE)="","",VLOOKUP($B114,'Ações_Rent'!$B$2:$R$263,10,FALSE))</f>
        <v>19.0520660392935</v>
      </c>
      <c r="T114" s="23">
        <f>IF(VLOOKUP($B114,'Ações_Sharpe'!$B$2:$R$263,10,FALSE)&gt;0,VLOOKUP($B114,'Ações_Sharpe'!$B$2:$R$263,10,FALSE)," ")</f>
        <v>0.673172888757451</v>
      </c>
      <c r="U114" s="23">
        <f>IF(VLOOKUP($B114,'Ações_Rent'!$B$2:$R$263,11,FALSE)="","",VLOOKUP($B114,'Ações_Rent'!$B$2:$R$263,11,FALSE))</f>
        <v>14.3689843251559</v>
      </c>
      <c r="V114" s="23">
        <f>IF(VLOOKUP($B114,'Ações_Sharpe'!$B$2:$R$263,11,FALSE)&gt;0,VLOOKUP($B114,'Ações_Sharpe'!$B$2:$R$263,11,FALSE)," ")</f>
        <v>0.458741608553754</v>
      </c>
      <c r="W114" s="23">
        <f>IF(VLOOKUP($B114,'Ações_Rent'!$B$2:$R$263,12,FALSE)="","",VLOOKUP($B114,'Ações_Rent'!$B$2:$R$263,12,FALSE))</f>
        <v>5.10636607719326</v>
      </c>
      <c r="X114" s="23">
        <f>IF(VLOOKUP($B114,'Ações_Sharpe'!$B$2:$R$263,12,FALSE)&gt;0,VLOOKUP($B114,'Ações_Sharpe'!$B$2:$R$263,12,FALSE)," ")</f>
        <v>0.0335577851065281</v>
      </c>
      <c r="Y114" s="23">
        <f>IF(VLOOKUP($B114,'Ações_Rent'!$B$2:$R$263,13,FALSE)="","",VLOOKUP($B114,'Ações_Rent'!$B$2:$R$263,13,FALSE))</f>
        <v>4.98795513416905</v>
      </c>
      <c r="Z114" s="23">
        <f>IF(VLOOKUP($B114,'Ações_Sharpe'!$B$2:$R$263,13,FALSE)&gt;0,VLOOKUP($B114,'Ações_Sharpe'!$B$2:$R$263,13,FALSE)," ")</f>
        <v>0.0143166611220452</v>
      </c>
      <c r="AA114" s="23">
        <f>IF(VLOOKUP($B114,'Ações_Rent'!$B$2:$R$263,14,FALSE)="","",VLOOKUP($B114,'Ações_Rent'!$B$2:$R$263,14,FALSE))</f>
        <v>-3.50700584812117</v>
      </c>
      <c r="AB114" t="s" s="26">
        <f>IF(VLOOKUP($B114,'Ações_Sharpe'!$B$2:$R$263,14,FALSE)&gt;0,VLOOKUP($B114,'Ações_Sharpe'!$B$2:$R$263,14,FALSE)," ")</f>
        <v>361</v>
      </c>
      <c r="AC114" s="23">
        <f>IF(VLOOKUP($B114,'Ações_Rent'!$B$2:$R$263,15,FALSE)="","",VLOOKUP($B114,'Ações_Rent'!$B$2:$R$263,15,FALSE))</f>
        <v>-1.80555641683601</v>
      </c>
      <c r="AD114" t="s" s="26">
        <f>IF(VLOOKUP($B114,'Ações_Sharpe'!$B$2:$R$263,15,FALSE)&gt;0,VLOOKUP($B114,'Ações_Sharpe'!$B$2:$R$263,15,FALSE)," ")</f>
        <v>361</v>
      </c>
      <c r="AE114" s="23">
        <f>IF(VLOOKUP($B114,'Ações_Rent'!$B$2:$R$263,16,FALSE)="","",VLOOKUP($B114,'Ações_Rent'!$B$2:$R$263,16,FALSE))</f>
        <v>-9.056928658267539</v>
      </c>
      <c r="AF114" t="s" s="26">
        <f>IF(VLOOKUP($B114,'Ações_Sharpe'!$B$2:$R$263,16,FALSE)&gt;0,VLOOKUP($B114,'Ações_Sharpe'!$B$2:$R$263,16,FALSE)," ")</f>
        <v>361</v>
      </c>
      <c r="AG114" s="23">
        <f>IF(VLOOKUP($B114,'Ações_Rent'!$B$2:$R$263,17,FALSE)="","",VLOOKUP($B114,'Ações_Rent'!$B$2:$R$263,17,FALSE))</f>
        <v>-3.87672614554877</v>
      </c>
      <c r="AH114" t="s" s="26">
        <f>IF(VLOOKUP($B114,'Ações_Sharpe'!$B$2:$R$263,17,FALSE)&gt;0,VLOOKUP($B114,'Ações_Sharpe'!$B$2:$R$263,17,FALSE)," ")</f>
        <v>361</v>
      </c>
    </row>
    <row r="115" ht="15" customHeight="1">
      <c r="A115" t="s" s="10">
        <v>1447</v>
      </c>
      <c r="B115" t="s" s="10">
        <v>1448</v>
      </c>
      <c r="C115" s="23">
        <f>IF(VLOOKUP($B115,'Ações_Rent'!$B$2:$R$263,2,FALSE)="","",VLOOKUP($B115,'Ações_Rent'!$B$2:$R$263,2,FALSE))</f>
        <v>23.2992213632855</v>
      </c>
      <c r="D115" s="23">
        <f>IF(VLOOKUP($B115,'Ações_Sharpe'!$B$2:$R$263,2,FALSE)&gt;0,VLOOKUP($B115,'Ações_Sharpe'!$B$2:$R$263,2,FALSE)," ")</f>
        <v>0.839408315967489</v>
      </c>
      <c r="E115" s="23">
        <f>IF(VLOOKUP($B115,'Ações_Rent'!$B$2:$R$263,3,FALSE)="","",VLOOKUP($B115,'Ações_Rent'!$B$2:$R$263,3,FALSE))</f>
        <v>22.9517388603417</v>
      </c>
      <c r="F115" s="23">
        <f>IF(VLOOKUP($B115,'Ações_Sharpe'!$B$2:$R$263,3,FALSE)&gt;0,VLOOKUP($B115,'Ações_Sharpe'!$B$2:$R$263,3,FALSE)," ")</f>
        <v>0.903355821341071</v>
      </c>
      <c r="G115" s="23">
        <f>IF(VLOOKUP($B115,'Ações_Rent'!$B$2:$R$263,4,FALSE)="","",VLOOKUP($B115,'Ações_Rent'!$B$2:$R$263,4,FALSE))</f>
        <v>28.0846053155247</v>
      </c>
      <c r="H115" s="23">
        <f>IF(VLOOKUP($B115,'Ações_Sharpe'!$B$2:$R$263,4,FALSE)&gt;0,VLOOKUP($B115,'Ações_Sharpe'!$B$2:$R$263,4,FALSE)," ")</f>
        <v>0.7126215334992601</v>
      </c>
      <c r="I115" s="23">
        <f>IF(VLOOKUP($B115,'Ações_Rent'!$B$2:$R$263,5,FALSE)="","",VLOOKUP($B115,'Ações_Rent'!$B$2:$R$263,5,FALSE))</f>
        <v>8.66742973312695</v>
      </c>
      <c r="J115" s="23">
        <f>IF(VLOOKUP($B115,'Ações_Sharpe'!$B$2:$R$263,5,FALSE)&gt;0,VLOOKUP($B115,'Ações_Sharpe'!$B$2:$R$263,5,FALSE)," ")</f>
        <v>0.0799346714168508</v>
      </c>
      <c r="K115" s="23">
        <f>IF(VLOOKUP($B115,'Ações_Rent'!$B$2:$R$263,6,FALSE)="","",VLOOKUP($B115,'Ações_Rent'!$B$2:$R$263,6,FALSE))</f>
        <v>19.8740615783813</v>
      </c>
      <c r="L115" s="23">
        <f>IF(VLOOKUP($B115,'Ações_Sharpe'!$B$2:$R$263,6,FALSE)&gt;0,VLOOKUP($B115,'Ações_Sharpe'!$B$2:$R$263,6,FALSE)," ")</f>
        <v>0.54160497321221</v>
      </c>
      <c r="M115" s="23">
        <f>IF(VLOOKUP($B115,'Ações_Rent'!$B$2:$R$263,7,FALSE)="","",VLOOKUP($B115,'Ações_Rent'!$B$2:$R$263,7,FALSE))</f>
        <v>16.107696921797</v>
      </c>
      <c r="N115" s="23">
        <f>IF(VLOOKUP($B115,'Ações_Sharpe'!$B$2:$R$263,7,FALSE)&gt;0,VLOOKUP($B115,'Ações_Sharpe'!$B$2:$R$263,7,FALSE)," ")</f>
        <v>0.408358103580002</v>
      </c>
      <c r="O115" s="23">
        <f>IF(VLOOKUP($B115,'Ações_Rent'!$B$2:$R$263,8,FALSE)="","",VLOOKUP($B115,'Ações_Rent'!$B$2:$R$263,8,FALSE))</f>
        <v>22.874234151836</v>
      </c>
      <c r="P115" s="23">
        <f>IF(VLOOKUP($B115,'Ações_Sharpe'!$B$2:$R$263,8,FALSE)&gt;0,VLOOKUP($B115,'Ações_Sharpe'!$B$2:$R$263,8,FALSE)," ")</f>
        <v>0.670288915432957</v>
      </c>
      <c r="Q115" s="23">
        <f>IF(VLOOKUP($B115,'Ações_Rent'!$B$2:$R$263,9,FALSE)="","",VLOOKUP($B115,'Ações_Rent'!$B$2:$R$263,9,FALSE))</f>
        <v>19.0529001383624</v>
      </c>
      <c r="R115" s="23">
        <f>IF(VLOOKUP($B115,'Ações_Sharpe'!$B$2:$R$263,9,FALSE)&gt;0,VLOOKUP($B115,'Ações_Sharpe'!$B$2:$R$263,9,FALSE)," ")</f>
        <v>0.54124840275348</v>
      </c>
      <c r="S115" s="23">
        <f>IF(VLOOKUP($B115,'Ações_Rent'!$B$2:$R$263,10,FALSE)="","",VLOOKUP($B115,'Ações_Rent'!$B$2:$R$263,10,FALSE))</f>
        <v>27.3329432120734</v>
      </c>
      <c r="T115" s="23">
        <f>IF(VLOOKUP($B115,'Ações_Sharpe'!$B$2:$R$263,10,FALSE)&gt;0,VLOOKUP($B115,'Ações_Sharpe'!$B$2:$R$263,10,FALSE)," ")</f>
        <v>0.90420157716309</v>
      </c>
      <c r="U115" s="23">
        <f>IF(VLOOKUP($B115,'Ações_Rent'!$B$2:$R$263,11,FALSE)="","",VLOOKUP($B115,'Ações_Rent'!$B$2:$R$263,11,FALSE))</f>
        <v>20.2053909445224</v>
      </c>
      <c r="V115" s="23">
        <f>IF(VLOOKUP($B115,'Ações_Sharpe'!$B$2:$R$263,11,FALSE)&gt;0,VLOOKUP($B115,'Ações_Sharpe'!$B$2:$R$263,11,FALSE)," ")</f>
        <v>0.620280966732541</v>
      </c>
      <c r="W115" s="23">
        <f>IF(VLOOKUP($B115,'Ações_Rent'!$B$2:$R$263,12,FALSE)="","",VLOOKUP($B115,'Ações_Rent'!$B$2:$R$263,12,FALSE))</f>
        <v>7.45318562832009</v>
      </c>
      <c r="X115" s="23">
        <f>IF(VLOOKUP($B115,'Ações_Sharpe'!$B$2:$R$263,12,FALSE)&gt;0,VLOOKUP($B115,'Ações_Sharpe'!$B$2:$R$263,12,FALSE)," ")</f>
        <v>0.118799193767606</v>
      </c>
      <c r="Y115" s="23">
        <f>IF(VLOOKUP($B115,'Ações_Rent'!$B$2:$R$263,13,FALSE)="","",VLOOKUP($B115,'Ações_Rent'!$B$2:$R$263,13,FALSE))</f>
        <v>8.48536814642846</v>
      </c>
      <c r="Z115" s="23">
        <f>IF(VLOOKUP($B115,'Ações_Sharpe'!$B$2:$R$263,13,FALSE)&gt;0,VLOOKUP($B115,'Ações_Sharpe'!$B$2:$R$263,13,FALSE)," ")</f>
        <v>0.147414643789771</v>
      </c>
      <c r="AA115" s="23">
        <f>IF(VLOOKUP($B115,'Ações_Rent'!$B$2:$R$263,14,FALSE)="","",VLOOKUP($B115,'Ações_Rent'!$B$2:$R$263,14,FALSE))</f>
        <v>-1.50994560875496</v>
      </c>
      <c r="AB115" t="s" s="26">
        <f>IF(VLOOKUP($B115,'Ações_Sharpe'!$B$2:$R$263,14,FALSE)&gt;0,VLOOKUP($B115,'Ações_Sharpe'!$B$2:$R$263,14,FALSE)," ")</f>
        <v>361</v>
      </c>
      <c r="AC115" s="23">
        <f>IF(VLOOKUP($B115,'Ações_Rent'!$B$2:$R$263,15,FALSE)="","",VLOOKUP($B115,'Ações_Rent'!$B$2:$R$263,15,FALSE))</f>
        <v>0.652229410509375</v>
      </c>
      <c r="AD115" t="s" s="26">
        <f>IF(VLOOKUP($B115,'Ações_Sharpe'!$B$2:$R$263,15,FALSE)&gt;0,VLOOKUP($B115,'Ações_Sharpe'!$B$2:$R$263,15,FALSE)," ")</f>
        <v>361</v>
      </c>
      <c r="AE115" s="23">
        <f>IF(VLOOKUP($B115,'Ações_Rent'!$B$2:$R$263,16,FALSE)="","",VLOOKUP($B115,'Ações_Rent'!$B$2:$R$263,16,FALSE))</f>
        <v>-4.95719524433258</v>
      </c>
      <c r="AF115" t="s" s="26">
        <f>IF(VLOOKUP($B115,'Ações_Sharpe'!$B$2:$R$263,16,FALSE)&gt;0,VLOOKUP($B115,'Ações_Sharpe'!$B$2:$R$263,16,FALSE)," ")</f>
        <v>361</v>
      </c>
      <c r="AG115" s="23">
        <f>IF(VLOOKUP($B115,'Ações_Rent'!$B$2:$R$263,17,FALSE)="","",VLOOKUP($B115,'Ações_Rent'!$B$2:$R$263,17,FALSE))</f>
        <v>6.40036242188322</v>
      </c>
      <c r="AH115" t="s" s="26">
        <f>IF(VLOOKUP($B115,'Ações_Sharpe'!$B$2:$R$263,17,FALSE)&gt;0,VLOOKUP($B115,'Ações_Sharpe'!$B$2:$R$263,17,FALSE)," ")</f>
        <v>361</v>
      </c>
    </row>
    <row r="116" ht="15" customHeight="1">
      <c r="A116" t="s" s="10">
        <v>1449</v>
      </c>
      <c r="B116" t="s" s="10">
        <v>1450</v>
      </c>
      <c r="C116" s="23">
        <f>IF(VLOOKUP($B116,'Ações_Rent'!$B$2:$R$263,2,FALSE)="","",VLOOKUP($B116,'Ações_Rent'!$B$2:$R$263,2,FALSE))</f>
        <v>23.2956923361422</v>
      </c>
      <c r="D116" s="23">
        <f>IF(VLOOKUP($B116,'Ações_Sharpe'!$B$2:$R$263,2,FALSE)&gt;0,VLOOKUP($B116,'Ações_Sharpe'!$B$2:$R$263,2,FALSE)," ")</f>
        <v>0.996322604083451</v>
      </c>
      <c r="E116" s="23">
        <f>IF(VLOOKUP($B116,'Ações_Rent'!$B$2:$R$263,3,FALSE)="","",VLOOKUP($B116,'Ações_Rent'!$B$2:$R$263,3,FALSE))</f>
        <v>21.5239818074134</v>
      </c>
      <c r="F116" s="23">
        <f>IF(VLOOKUP($B116,'Ações_Sharpe'!$B$2:$R$263,3,FALSE)&gt;0,VLOOKUP($B116,'Ações_Sharpe'!$B$2:$R$263,3,FALSE)," ")</f>
        <v>0.958268131270303</v>
      </c>
      <c r="G116" s="23">
        <f>IF(VLOOKUP($B116,'Ações_Rent'!$B$2:$R$263,4,FALSE)="","",VLOOKUP($B116,'Ações_Rent'!$B$2:$R$263,4,FALSE))</f>
        <v>28.1215212347875</v>
      </c>
      <c r="H116" s="23">
        <f>IF(VLOOKUP($B116,'Ações_Sharpe'!$B$2:$R$263,4,FALSE)&gt;0,VLOOKUP($B116,'Ações_Sharpe'!$B$2:$R$263,4,FALSE)," ")</f>
        <v>0.581866106306909</v>
      </c>
      <c r="I116" s="23">
        <f>IF(VLOOKUP($B116,'Ações_Rent'!$B$2:$R$263,5,FALSE)="","",VLOOKUP($B116,'Ações_Rent'!$B$2:$R$263,5,FALSE))</f>
        <v>9.16948164509375</v>
      </c>
      <c r="J116" s="23">
        <f>IF(VLOOKUP($B116,'Ações_Sharpe'!$B$2:$R$263,5,FALSE)&gt;0,VLOOKUP($B116,'Ações_Sharpe'!$B$2:$R$263,5,FALSE)," ")</f>
        <v>0.105147881252517</v>
      </c>
      <c r="K116" s="23">
        <f>IF(VLOOKUP($B116,'Ações_Rent'!$B$2:$R$263,6,FALSE)="","",VLOOKUP($B116,'Ações_Rent'!$B$2:$R$263,6,FALSE))</f>
        <v>18.9600027442113</v>
      </c>
      <c r="L116" s="23">
        <f>IF(VLOOKUP($B116,'Ações_Sharpe'!$B$2:$R$263,6,FALSE)&gt;0,VLOOKUP($B116,'Ações_Sharpe'!$B$2:$R$263,6,FALSE)," ")</f>
        <v>0.52543168614909</v>
      </c>
      <c r="M116" s="23">
        <f>IF(VLOOKUP($B116,'Ações_Rent'!$B$2:$R$263,7,FALSE)="","",VLOOKUP($B116,'Ações_Rent'!$B$2:$R$263,7,FALSE))</f>
        <v>11.8285239722976</v>
      </c>
      <c r="N116" s="23">
        <f>IF(VLOOKUP($B116,'Ações_Sharpe'!$B$2:$R$263,7,FALSE)&gt;0,VLOOKUP($B116,'Ações_Sharpe'!$B$2:$R$263,7,FALSE)," ")</f>
        <v>0.25481567032761</v>
      </c>
      <c r="O116" s="23">
        <f>IF(VLOOKUP($B116,'Ações_Rent'!$B$2:$R$263,8,FALSE)="","",VLOOKUP($B116,'Ações_Rent'!$B$2:$R$263,8,FALSE))</f>
        <v>16.8523923535821</v>
      </c>
      <c r="P116" s="23">
        <f>IF(VLOOKUP($B116,'Ações_Sharpe'!$B$2:$R$263,8,FALSE)&gt;0,VLOOKUP($B116,'Ações_Sharpe'!$B$2:$R$263,8,FALSE)," ")</f>
        <v>0.466990607941546</v>
      </c>
      <c r="Q116" s="23">
        <f>IF(VLOOKUP($B116,'Ações_Rent'!$B$2:$R$263,9,FALSE)="","",VLOOKUP($B116,'Ações_Rent'!$B$2:$R$263,9,FALSE))</f>
        <v>15.137294878846</v>
      </c>
      <c r="R116" s="23">
        <f>IF(VLOOKUP($B116,'Ações_Sharpe'!$B$2:$R$263,9,FALSE)&gt;0,VLOOKUP($B116,'Ações_Sharpe'!$B$2:$R$263,9,FALSE)," ")</f>
        <v>0.404846478931898</v>
      </c>
      <c r="S116" s="23">
        <f>IF(VLOOKUP($B116,'Ações_Rent'!$B$2:$R$263,10,FALSE)="","",VLOOKUP($B116,'Ações_Rent'!$B$2:$R$263,10,FALSE))</f>
        <v>21.4836289905911</v>
      </c>
      <c r="T116" s="23">
        <f>IF(VLOOKUP($B116,'Ações_Sharpe'!$B$2:$R$263,10,FALSE)&gt;0,VLOOKUP($B116,'Ações_Sharpe'!$B$2:$R$263,10,FALSE)," ")</f>
        <v>0.674804736864842</v>
      </c>
      <c r="U116" s="23">
        <f>IF(VLOOKUP($B116,'Ações_Rent'!$B$2:$R$263,11,FALSE)="","",VLOOKUP($B116,'Ações_Rent'!$B$2:$R$263,11,FALSE))</f>
        <v>14.0001030721446</v>
      </c>
      <c r="V116" s="23">
        <f>IF(VLOOKUP($B116,'Ações_Sharpe'!$B$2:$R$263,11,FALSE)&gt;0,VLOOKUP($B116,'Ações_Sharpe'!$B$2:$R$263,11,FALSE)," ")</f>
        <v>0.374168149797854</v>
      </c>
      <c r="W116" s="23">
        <f>IF(VLOOKUP($B116,'Ações_Rent'!$B$2:$R$263,12,FALSE)="","",VLOOKUP($B116,'Ações_Rent'!$B$2:$R$263,12,FALSE))</f>
        <v>11.7297286016927</v>
      </c>
      <c r="X116" s="23">
        <f>IF(VLOOKUP($B116,'Ações_Sharpe'!$B$2:$R$263,12,FALSE)&gt;0,VLOOKUP($B116,'Ações_Sharpe'!$B$2:$R$263,12,FALSE)," ")</f>
        <v>0.28037399918428</v>
      </c>
      <c r="Y116" s="23">
        <f>IF(VLOOKUP($B116,'Ações_Rent'!$B$2:$R$263,13,FALSE)="","",VLOOKUP($B116,'Ações_Rent'!$B$2:$R$263,13,FALSE))</f>
        <v>8.945207609863189</v>
      </c>
      <c r="Z116" s="23">
        <f>IF(VLOOKUP($B116,'Ações_Sharpe'!$B$2:$R$263,13,FALSE)&gt;0,VLOOKUP($B116,'Ações_Sharpe'!$B$2:$R$263,13,FALSE)," ")</f>
        <v>0.166134126215087</v>
      </c>
      <c r="AA116" s="23">
        <f>IF(VLOOKUP($B116,'Ações_Rent'!$B$2:$R$263,14,FALSE)="","",VLOOKUP($B116,'Ações_Rent'!$B$2:$R$263,14,FALSE))</f>
        <v>-2.24296761174867</v>
      </c>
      <c r="AB116" t="s" s="26">
        <f>IF(VLOOKUP($B116,'Ações_Sharpe'!$B$2:$R$263,14,FALSE)&gt;0,VLOOKUP($B116,'Ações_Sharpe'!$B$2:$R$263,14,FALSE)," ")</f>
        <v>361</v>
      </c>
      <c r="AC116" s="23">
        <f>IF(VLOOKUP($B116,'Ações_Rent'!$B$2:$R$263,15,FALSE)="","",VLOOKUP($B116,'Ações_Rent'!$B$2:$R$263,15,FALSE))</f>
        <v>0.703486874160952</v>
      </c>
      <c r="AD116" t="s" s="26">
        <f>IF(VLOOKUP($B116,'Ações_Sharpe'!$B$2:$R$263,15,FALSE)&gt;0,VLOOKUP($B116,'Ações_Sharpe'!$B$2:$R$263,15,FALSE)," ")</f>
        <v>361</v>
      </c>
      <c r="AE116" s="23">
        <f>IF(VLOOKUP($B116,'Ações_Rent'!$B$2:$R$263,16,FALSE)="","",VLOOKUP($B116,'Ações_Rent'!$B$2:$R$263,16,FALSE))</f>
        <v>-6.38437305034321</v>
      </c>
      <c r="AF116" t="s" s="26">
        <f>IF(VLOOKUP($B116,'Ações_Sharpe'!$B$2:$R$263,16,FALSE)&gt;0,VLOOKUP($B116,'Ações_Sharpe'!$B$2:$R$263,16,FALSE)," ")</f>
        <v>361</v>
      </c>
      <c r="AG116" s="23">
        <f>IF(VLOOKUP($B116,'Ações_Rent'!$B$2:$R$263,17,FALSE)="","",VLOOKUP($B116,'Ações_Rent'!$B$2:$R$263,17,FALSE))</f>
        <v>5.67595104032701</v>
      </c>
      <c r="AH116" t="s" s="26">
        <f>IF(VLOOKUP($B116,'Ações_Sharpe'!$B$2:$R$263,17,FALSE)&gt;0,VLOOKUP($B116,'Ações_Sharpe'!$B$2:$R$263,17,FALSE)," ")</f>
        <v>361</v>
      </c>
    </row>
    <row r="117" ht="15" customHeight="1">
      <c r="A117" t="s" s="10">
        <v>1451</v>
      </c>
      <c r="B117" t="s" s="10">
        <v>1452</v>
      </c>
      <c r="C117" s="23">
        <f>IF(VLOOKUP($B117,'Ações_Rent'!$B$2:$R$263,2,FALSE)="","",VLOOKUP($B117,'Ações_Rent'!$B$2:$R$263,2,FALSE))</f>
        <v>23.1170613730819</v>
      </c>
      <c r="D117" s="23">
        <f>IF(VLOOKUP($B117,'Ações_Sharpe'!$B$2:$R$263,2,FALSE)&gt;0,VLOOKUP($B117,'Ações_Sharpe'!$B$2:$R$263,2,FALSE)," ")</f>
        <v>0.779597447008101</v>
      </c>
      <c r="E117" s="23">
        <f>IF(VLOOKUP($B117,'Ações_Rent'!$B$2:$R$263,3,FALSE)="","",VLOOKUP($B117,'Ações_Rent'!$B$2:$R$263,3,FALSE))</f>
        <v>21.0447131404383</v>
      </c>
      <c r="F117" s="23">
        <f>IF(VLOOKUP($B117,'Ações_Sharpe'!$B$2:$R$263,3,FALSE)&gt;0,VLOOKUP($B117,'Ações_Sharpe'!$B$2:$R$263,3,FALSE)," ")</f>
        <v>0.731226367365219</v>
      </c>
      <c r="G117" s="23">
        <f>IF(VLOOKUP($B117,'Ações_Rent'!$B$2:$R$263,4,FALSE)="","",VLOOKUP($B117,'Ações_Rent'!$B$2:$R$263,4,FALSE))</f>
        <v>26.0296121148448</v>
      </c>
      <c r="H117" s="23">
        <f>IF(VLOOKUP($B117,'Ações_Sharpe'!$B$2:$R$263,4,FALSE)&gt;0,VLOOKUP($B117,'Ações_Sharpe'!$B$2:$R$263,4,FALSE)," ")</f>
        <v>0.479805423538505</v>
      </c>
      <c r="I117" s="23">
        <f>IF(VLOOKUP($B117,'Ações_Rent'!$B$2:$R$263,5,FALSE)="","",VLOOKUP($B117,'Ações_Rent'!$B$2:$R$263,5,FALSE))</f>
        <v>4.97087564048273</v>
      </c>
      <c r="J117" t="s" s="26">
        <f>IF(VLOOKUP($B117,'Ações_Sharpe'!$B$2:$R$263,5,FALSE)&gt;0,VLOOKUP($B117,'Ações_Sharpe'!$B$2:$R$263,5,FALSE)," ")</f>
        <v>361</v>
      </c>
      <c r="K117" s="23">
        <f>IF(VLOOKUP($B117,'Ações_Rent'!$B$2:$R$263,6,FALSE)="","",VLOOKUP($B117,'Ações_Rent'!$B$2:$R$263,6,FALSE))</f>
        <v>15.2322286500766</v>
      </c>
      <c r="L117" s="23">
        <f>IF(VLOOKUP($B117,'Ações_Sharpe'!$B$2:$R$263,6,FALSE)&gt;0,VLOOKUP($B117,'Ações_Sharpe'!$B$2:$R$263,6,FALSE)," ")</f>
        <v>0.350941099347856</v>
      </c>
      <c r="M117" s="23">
        <f>IF(VLOOKUP($B117,'Ações_Rent'!$B$2:$R$263,7,FALSE)="","",VLOOKUP($B117,'Ações_Rent'!$B$2:$R$263,7,FALSE))</f>
        <v>9.00817492452342</v>
      </c>
      <c r="N117" s="23">
        <f>IF(VLOOKUP($B117,'Ações_Sharpe'!$B$2:$R$263,7,FALSE)&gt;0,VLOOKUP($B117,'Ações_Sharpe'!$B$2:$R$263,7,FALSE)," ")</f>
        <v>0.134619955781514</v>
      </c>
      <c r="O117" s="23">
        <f>IF(VLOOKUP($B117,'Ações_Rent'!$B$2:$R$263,8,FALSE)="","",VLOOKUP($B117,'Ações_Rent'!$B$2:$R$263,8,FALSE))</f>
        <v>14.6648350370541</v>
      </c>
      <c r="P117" s="23">
        <f>IF(VLOOKUP($B117,'Ações_Sharpe'!$B$2:$R$263,8,FALSE)&gt;0,VLOOKUP($B117,'Ações_Sharpe'!$B$2:$R$263,8,FALSE)," ")</f>
        <v>0.360972308886533</v>
      </c>
      <c r="Q117" s="23">
        <f>IF(VLOOKUP($B117,'Ações_Rent'!$B$2:$R$263,9,FALSE)="","",VLOOKUP($B117,'Ações_Rent'!$B$2:$R$263,9,FALSE))</f>
        <v>9.86395256584542</v>
      </c>
      <c r="R117" s="23">
        <f>IF(VLOOKUP($B117,'Ações_Sharpe'!$B$2:$R$263,9,FALSE)&gt;0,VLOOKUP($B117,'Ações_Sharpe'!$B$2:$R$263,9,FALSE)," ")</f>
        <v>0.197754978265437</v>
      </c>
      <c r="S117" s="23">
        <f>IF(VLOOKUP($B117,'Ações_Rent'!$B$2:$R$263,10,FALSE)="","",VLOOKUP($B117,'Ações_Rent'!$B$2:$R$263,10,FALSE))</f>
        <v>20.4906734172587</v>
      </c>
      <c r="T117" s="23">
        <f>IF(VLOOKUP($B117,'Ações_Sharpe'!$B$2:$R$263,10,FALSE)&gt;0,VLOOKUP($B117,'Ações_Sharpe'!$B$2:$R$263,10,FALSE)," ")</f>
        <v>0.634518380172948</v>
      </c>
      <c r="U117" s="23">
        <f>IF(VLOOKUP($B117,'Ações_Rent'!$B$2:$R$263,11,FALSE)="","",VLOOKUP($B117,'Ações_Rent'!$B$2:$R$263,11,FALSE))</f>
        <v>14.0869456119616</v>
      </c>
      <c r="V117" s="23">
        <f>IF(VLOOKUP($B117,'Ações_Sharpe'!$B$2:$R$263,11,FALSE)&gt;0,VLOOKUP($B117,'Ações_Sharpe'!$B$2:$R$263,11,FALSE)," ")</f>
        <v>0.38160460153563</v>
      </c>
      <c r="W117" s="23">
        <f>IF(VLOOKUP($B117,'Ações_Rent'!$B$2:$R$263,12,FALSE)="","",VLOOKUP($B117,'Ações_Rent'!$B$2:$R$263,12,FALSE))</f>
        <v>4.24011100436481</v>
      </c>
      <c r="X117" t="s" s="26">
        <f>IF(VLOOKUP($B117,'Ações_Sharpe'!$B$2:$R$263,12,FALSE)&gt;0,VLOOKUP($B117,'Ações_Sharpe'!$B$2:$R$263,12,FALSE)," ")</f>
        <v>361</v>
      </c>
      <c r="Y117" s="23">
        <f>IF(VLOOKUP($B117,'Ações_Rent'!$B$2:$R$263,13,FALSE)="","",VLOOKUP($B117,'Ações_Rent'!$B$2:$R$263,13,FALSE))</f>
        <v>6.38602594200604</v>
      </c>
      <c r="Z117" s="23">
        <f>IF(VLOOKUP($B117,'Ações_Sharpe'!$B$2:$R$263,13,FALSE)&gt;0,VLOOKUP($B117,'Ações_Sharpe'!$B$2:$R$263,13,FALSE)," ")</f>
        <v>0.0670354991650788</v>
      </c>
      <c r="AA117" s="23">
        <f>IF(VLOOKUP($B117,'Ações_Rent'!$B$2:$R$263,14,FALSE)="","",VLOOKUP($B117,'Ações_Rent'!$B$2:$R$263,14,FALSE))</f>
        <v>-1.89498149250762</v>
      </c>
      <c r="AB117" t="s" s="26">
        <f>IF(VLOOKUP($B117,'Ações_Sharpe'!$B$2:$R$263,14,FALSE)&gt;0,VLOOKUP($B117,'Ações_Sharpe'!$B$2:$R$263,14,FALSE)," ")</f>
        <v>361</v>
      </c>
      <c r="AC117" s="23">
        <f>IF(VLOOKUP($B117,'Ações_Rent'!$B$2:$R$263,15,FALSE)="","",VLOOKUP($B117,'Ações_Rent'!$B$2:$R$263,15,FALSE))</f>
        <v>-0.263117395182144</v>
      </c>
      <c r="AD117" t="s" s="26">
        <f>IF(VLOOKUP($B117,'Ações_Sharpe'!$B$2:$R$263,15,FALSE)&gt;0,VLOOKUP($B117,'Ações_Sharpe'!$B$2:$R$263,15,FALSE)," ")</f>
        <v>361</v>
      </c>
      <c r="AE117" s="23">
        <f>IF(VLOOKUP($B117,'Ações_Rent'!$B$2:$R$263,16,FALSE)="","",VLOOKUP($B117,'Ações_Rent'!$B$2:$R$263,16,FALSE))</f>
        <v>-5.53309325879242</v>
      </c>
      <c r="AF117" t="s" s="26">
        <f>IF(VLOOKUP($B117,'Ações_Sharpe'!$B$2:$R$263,16,FALSE)&gt;0,VLOOKUP($B117,'Ações_Sharpe'!$B$2:$R$263,16,FALSE)," ")</f>
        <v>361</v>
      </c>
      <c r="AG117" s="23">
        <f>IF(VLOOKUP($B117,'Ações_Rent'!$B$2:$R$263,17,FALSE)="","",VLOOKUP($B117,'Ações_Rent'!$B$2:$R$263,17,FALSE))</f>
        <v>7.58165929127321</v>
      </c>
      <c r="AH117" s="23">
        <f>IF(VLOOKUP($B117,'Ações_Sharpe'!$B$2:$R$263,17,FALSE)&gt;0,VLOOKUP($B117,'Ações_Sharpe'!$B$2:$R$263,17,FALSE)," ")</f>
        <v>0.0177167685382832</v>
      </c>
    </row>
    <row r="118" ht="15" customHeight="1">
      <c r="A118" t="s" s="10">
        <v>1453</v>
      </c>
      <c r="B118" t="s" s="10">
        <v>1454</v>
      </c>
      <c r="C118" s="23">
        <f>IF(VLOOKUP($B118,'Ações_Rent'!$B$2:$R$263,2,FALSE)="","",VLOOKUP($B118,'Ações_Rent'!$B$2:$R$263,2,FALSE))</f>
        <v>23.0943380217838</v>
      </c>
      <c r="D118" s="23">
        <f>IF(VLOOKUP($B118,'Ações_Sharpe'!$B$2:$R$263,2,FALSE)&gt;0,VLOOKUP($B118,'Ações_Sharpe'!$B$2:$R$263,2,FALSE)," ")</f>
        <v>0.762269929911494</v>
      </c>
      <c r="E118" s="23">
        <f>IF(VLOOKUP($B118,'Ações_Rent'!$B$2:$R$263,3,FALSE)="","",VLOOKUP($B118,'Ações_Rent'!$B$2:$R$263,3,FALSE))</f>
        <v>17.7586111765537</v>
      </c>
      <c r="F118" s="23">
        <f>IF(VLOOKUP($B118,'Ações_Sharpe'!$B$2:$R$263,3,FALSE)&gt;0,VLOOKUP($B118,'Ações_Sharpe'!$B$2:$R$263,3,FALSE)," ")</f>
        <v>0.571270849878692</v>
      </c>
      <c r="G118" s="23">
        <f>IF(VLOOKUP($B118,'Ações_Rent'!$B$2:$R$263,4,FALSE)="","",VLOOKUP($B118,'Ações_Rent'!$B$2:$R$263,4,FALSE))</f>
        <v>21.9572885309224</v>
      </c>
      <c r="H118" s="23">
        <f>IF(VLOOKUP($B118,'Ações_Sharpe'!$B$2:$R$263,4,FALSE)&gt;0,VLOOKUP($B118,'Ações_Sharpe'!$B$2:$R$263,4,FALSE)," ")</f>
        <v>0.400790207668159</v>
      </c>
      <c r="I118" s="23">
        <f>IF(VLOOKUP($B118,'Ações_Rent'!$B$2:$R$263,5,FALSE)="","",VLOOKUP($B118,'Ações_Rent'!$B$2:$R$263,5,FALSE))</f>
        <v>1.05876582303426</v>
      </c>
      <c r="J118" t="s" s="26">
        <f>IF(VLOOKUP($B118,'Ações_Sharpe'!$B$2:$R$263,5,FALSE)&gt;0,VLOOKUP($B118,'Ações_Sharpe'!$B$2:$R$263,5,FALSE)," ")</f>
        <v>361</v>
      </c>
      <c r="K118" s="23">
        <f>IF(VLOOKUP($B118,'Ações_Rent'!$B$2:$R$263,6,FALSE)="","",VLOOKUP($B118,'Ações_Rent'!$B$2:$R$263,6,FALSE))</f>
        <v>12.4895060479153</v>
      </c>
      <c r="L118" s="23">
        <f>IF(VLOOKUP($B118,'Ações_Sharpe'!$B$2:$R$263,6,FALSE)&gt;0,VLOOKUP($B118,'Ações_Sharpe'!$B$2:$R$263,6,FALSE)," ")</f>
        <v>0.228686688319364</v>
      </c>
      <c r="M118" s="23">
        <f>IF(VLOOKUP($B118,'Ações_Rent'!$B$2:$R$263,7,FALSE)="","",VLOOKUP($B118,'Ações_Rent'!$B$2:$R$263,7,FALSE))</f>
        <v>7.18741262113463</v>
      </c>
      <c r="N118" s="23">
        <f>IF(VLOOKUP($B118,'Ações_Sharpe'!$B$2:$R$263,7,FALSE)&gt;0,VLOOKUP($B118,'Ações_Sharpe'!$B$2:$R$263,7,FALSE)," ")</f>
        <v>0.0606084419311493</v>
      </c>
      <c r="O118" s="23">
        <f>IF(VLOOKUP($B118,'Ações_Rent'!$B$2:$R$263,8,FALSE)="","",VLOOKUP($B118,'Ações_Rent'!$B$2:$R$263,8,FALSE))</f>
        <v>14.1960269678729</v>
      </c>
      <c r="P118" s="23">
        <f>IF(VLOOKUP($B118,'Ações_Sharpe'!$B$2:$R$263,8,FALSE)&gt;0,VLOOKUP($B118,'Ações_Sharpe'!$B$2:$R$263,8,FALSE)," ")</f>
        <v>0.319787579488302</v>
      </c>
      <c r="Q118" s="23">
        <f>IF(VLOOKUP($B118,'Ações_Rent'!$B$2:$R$263,9,FALSE)="","",VLOOKUP($B118,'Ações_Rent'!$B$2:$R$263,9,FALSE))</f>
        <v>9.046845453152001</v>
      </c>
      <c r="R118" s="23">
        <f>IF(VLOOKUP($B118,'Ações_Sharpe'!$B$2:$R$263,9,FALSE)&gt;0,VLOOKUP($B118,'Ações_Sharpe'!$B$2:$R$263,9,FALSE)," ")</f>
        <v>0.152876684931976</v>
      </c>
      <c r="S118" s="23">
        <f>IF(VLOOKUP($B118,'Ações_Rent'!$B$2:$R$263,10,FALSE)="","",VLOOKUP($B118,'Ações_Rent'!$B$2:$R$263,10,FALSE))</f>
        <v>17.191816923969</v>
      </c>
      <c r="T118" s="23">
        <f>IF(VLOOKUP($B118,'Ações_Sharpe'!$B$2:$R$263,10,FALSE)&gt;0,VLOOKUP($B118,'Ações_Sharpe'!$B$2:$R$263,10,FALSE)," ")</f>
        <v>0.460165750773047</v>
      </c>
      <c r="U118" s="23">
        <f>IF(VLOOKUP($B118,'Ações_Rent'!$B$2:$R$263,11,FALSE)="","",VLOOKUP($B118,'Ações_Rent'!$B$2:$R$263,11,FALSE))</f>
        <v>9.74510904194659</v>
      </c>
      <c r="V118" s="23">
        <f>IF(VLOOKUP($B118,'Ações_Sharpe'!$B$2:$R$263,11,FALSE)&gt;0,VLOOKUP($B118,'Ações_Sharpe'!$B$2:$R$263,11,FALSE)," ")</f>
        <v>0.192722509160325</v>
      </c>
      <c r="W118" s="23">
        <f>IF(VLOOKUP($B118,'Ações_Rent'!$B$2:$R$263,12,FALSE)="","",VLOOKUP($B118,'Ações_Rent'!$B$2:$R$263,12,FALSE))</f>
        <v>-0.125307689566534</v>
      </c>
      <c r="X118" t="s" s="26">
        <f>IF(VLOOKUP($B118,'Ações_Sharpe'!$B$2:$R$263,12,FALSE)&gt;0,VLOOKUP($B118,'Ações_Sharpe'!$B$2:$R$263,12,FALSE)," ")</f>
        <v>361</v>
      </c>
      <c r="Y118" s="23">
        <f>IF(VLOOKUP($B118,'Ações_Rent'!$B$2:$R$263,13,FALSE)="","",VLOOKUP($B118,'Ações_Rent'!$B$2:$R$263,13,FALSE))</f>
        <v>2.29044573950514</v>
      </c>
      <c r="Z118" t="s" s="26">
        <f>IF(VLOOKUP($B118,'Ações_Sharpe'!$B$2:$R$263,13,FALSE)&gt;0,VLOOKUP($B118,'Ações_Sharpe'!$B$2:$R$263,13,FALSE)," ")</f>
        <v>361</v>
      </c>
      <c r="AA118" s="23">
        <f>IF(VLOOKUP($B118,'Ações_Rent'!$B$2:$R$263,14,FALSE)="","",VLOOKUP($B118,'Ações_Rent'!$B$2:$R$263,14,FALSE))</f>
        <v>-6.67814103231428</v>
      </c>
      <c r="AB118" t="s" s="26">
        <f>IF(VLOOKUP($B118,'Ações_Sharpe'!$B$2:$R$263,14,FALSE)&gt;0,VLOOKUP($B118,'Ações_Sharpe'!$B$2:$R$263,14,FALSE)," ")</f>
        <v>361</v>
      </c>
      <c r="AC118" s="23">
        <f>IF(VLOOKUP($B118,'Ações_Rent'!$B$2:$R$263,15,FALSE)="","",VLOOKUP($B118,'Ações_Rent'!$B$2:$R$263,15,FALSE))</f>
        <v>-4.82037719644148</v>
      </c>
      <c r="AD118" t="s" s="26">
        <f>IF(VLOOKUP($B118,'Ações_Sharpe'!$B$2:$R$263,15,FALSE)&gt;0,VLOOKUP($B118,'Ações_Sharpe'!$B$2:$R$263,15,FALSE)," ")</f>
        <v>361</v>
      </c>
      <c r="AE118" s="23">
        <f>IF(VLOOKUP($B118,'Ações_Rent'!$B$2:$R$263,16,FALSE)="","",VLOOKUP($B118,'Ações_Rent'!$B$2:$R$263,16,FALSE))</f>
        <v>-9.42512143770824</v>
      </c>
      <c r="AF118" t="s" s="26">
        <f>IF(VLOOKUP($B118,'Ações_Sharpe'!$B$2:$R$263,16,FALSE)&gt;0,VLOOKUP($B118,'Ações_Sharpe'!$B$2:$R$263,16,FALSE)," ")</f>
        <v>361</v>
      </c>
      <c r="AG118" s="23">
        <f>IF(VLOOKUP($B118,'Ações_Rent'!$B$2:$R$263,17,FALSE)="","",VLOOKUP($B118,'Ações_Rent'!$B$2:$R$263,17,FALSE))</f>
        <v>3.88788845524854</v>
      </c>
      <c r="AH118" t="s" s="26">
        <f>IF(VLOOKUP($B118,'Ações_Sharpe'!$B$2:$R$263,17,FALSE)&gt;0,VLOOKUP($B118,'Ações_Sharpe'!$B$2:$R$263,17,FALSE)," ")</f>
        <v>361</v>
      </c>
    </row>
    <row r="119" ht="15" customHeight="1">
      <c r="A119" t="s" s="10">
        <v>1455</v>
      </c>
      <c r="B119" t="s" s="10">
        <v>1456</v>
      </c>
      <c r="C119" s="23">
        <f>IF(VLOOKUP($B119,'Ações_Rent'!$B$2:$R$263,2,FALSE)="","",VLOOKUP($B119,'Ações_Rent'!$B$2:$R$263,2,FALSE))</f>
        <v>23.0896693183078</v>
      </c>
      <c r="D119" s="23">
        <f>IF(VLOOKUP($B119,'Ações_Sharpe'!$B$2:$R$263,2,FALSE)&gt;0,VLOOKUP($B119,'Ações_Sharpe'!$B$2:$R$263,2,FALSE)," ")</f>
        <v>0.728965792269589</v>
      </c>
      <c r="E119" s="23">
        <f>IF(VLOOKUP($B119,'Ações_Rent'!$B$2:$R$263,3,FALSE)="","",VLOOKUP($B119,'Ações_Rent'!$B$2:$R$263,3,FALSE))</f>
        <v>21.8751879312447</v>
      </c>
      <c r="F119" s="23">
        <f>IF(VLOOKUP($B119,'Ações_Sharpe'!$B$2:$R$263,3,FALSE)&gt;0,VLOOKUP($B119,'Ações_Sharpe'!$B$2:$R$263,3,FALSE)," ")</f>
        <v>0.74247413489384</v>
      </c>
      <c r="G119" s="23">
        <f>IF(VLOOKUP($B119,'Ações_Rent'!$B$2:$R$263,4,FALSE)="","",VLOOKUP($B119,'Ações_Rent'!$B$2:$R$263,4,FALSE))</f>
        <v>25.9988389722382</v>
      </c>
      <c r="H119" s="23">
        <f>IF(VLOOKUP($B119,'Ações_Sharpe'!$B$2:$R$263,4,FALSE)&gt;0,VLOOKUP($B119,'Ações_Sharpe'!$B$2:$R$263,4,FALSE)," ")</f>
        <v>0.420408304623851</v>
      </c>
      <c r="I119" s="23">
        <f>IF(VLOOKUP($B119,'Ações_Rent'!$B$2:$R$263,5,FALSE)="","",VLOOKUP($B119,'Ações_Rent'!$B$2:$R$263,5,FALSE))</f>
        <v>4.03695066973879</v>
      </c>
      <c r="J119" t="s" s="26">
        <f>IF(VLOOKUP($B119,'Ações_Sharpe'!$B$2:$R$263,5,FALSE)&gt;0,VLOOKUP($B119,'Ações_Sharpe'!$B$2:$R$263,5,FALSE)," ")</f>
        <v>361</v>
      </c>
      <c r="K119" s="23">
        <f>IF(VLOOKUP($B119,'Ações_Rent'!$B$2:$R$263,6,FALSE)="","",VLOOKUP($B119,'Ações_Rent'!$B$2:$R$263,6,FALSE))</f>
        <v>12.929941493212</v>
      </c>
      <c r="L119" s="23">
        <f>IF(VLOOKUP($B119,'Ações_Sharpe'!$B$2:$R$263,6,FALSE)&gt;0,VLOOKUP($B119,'Ações_Sharpe'!$B$2:$R$263,6,FALSE)," ")</f>
        <v>0.254917199370221</v>
      </c>
      <c r="M119" s="23">
        <f>IF(VLOOKUP($B119,'Ações_Rent'!$B$2:$R$263,7,FALSE)="","",VLOOKUP($B119,'Ações_Rent'!$B$2:$R$263,7,FALSE))</f>
        <v>6.51610730768168</v>
      </c>
      <c r="N119" s="23">
        <f>IF(VLOOKUP($B119,'Ações_Sharpe'!$B$2:$R$263,7,FALSE)&gt;0,VLOOKUP($B119,'Ações_Sharpe'!$B$2:$R$263,7,FALSE)," ")</f>
        <v>0.038270352250715</v>
      </c>
      <c r="O119" s="23">
        <f>IF(VLOOKUP($B119,'Ações_Rent'!$B$2:$R$263,8,FALSE)="","",VLOOKUP($B119,'Ações_Rent'!$B$2:$R$263,8,FALSE))</f>
        <v>11.8212795175046</v>
      </c>
      <c r="P119" s="23">
        <f>IF(VLOOKUP($B119,'Ações_Sharpe'!$B$2:$R$263,8,FALSE)&gt;0,VLOOKUP($B119,'Ações_Sharpe'!$B$2:$R$263,8,FALSE)," ")</f>
        <v>0.249845078752811</v>
      </c>
      <c r="Q119" s="23">
        <f>IF(VLOOKUP($B119,'Ações_Rent'!$B$2:$R$263,9,FALSE)="","",VLOOKUP($B119,'Ações_Rent'!$B$2:$R$263,9,FALSE))</f>
        <v>3.93520074075919</v>
      </c>
      <c r="R119" t="s" s="26">
        <f>IF(VLOOKUP($B119,'Ações_Sharpe'!$B$2:$R$263,9,FALSE)&gt;0,VLOOKUP($B119,'Ações_Sharpe'!$B$2:$R$263,9,FALSE)," ")</f>
        <v>361</v>
      </c>
      <c r="S119" s="23">
        <f>IF(VLOOKUP($B119,'Ações_Rent'!$B$2:$R$263,10,FALSE)="","",VLOOKUP($B119,'Ações_Rent'!$B$2:$R$263,10,FALSE))</f>
        <v>13.6063320563594</v>
      </c>
      <c r="T119" s="23">
        <f>IF(VLOOKUP($B119,'Ações_Sharpe'!$B$2:$R$263,10,FALSE)&gt;0,VLOOKUP($B119,'Ações_Sharpe'!$B$2:$R$263,10,FALSE)," ")</f>
        <v>0.358999753562991</v>
      </c>
      <c r="U119" s="23">
        <f>IF(VLOOKUP($B119,'Ações_Rent'!$B$2:$R$263,11,FALSE)="","",VLOOKUP($B119,'Ações_Rent'!$B$2:$R$263,11,FALSE))</f>
        <v>5.98699187759024</v>
      </c>
      <c r="V119" s="23">
        <f>IF(VLOOKUP($B119,'Ações_Sharpe'!$B$2:$R$263,11,FALSE)&gt;0,VLOOKUP($B119,'Ações_Sharpe'!$B$2:$R$263,11,FALSE)," ")</f>
        <v>0.0661672517768019</v>
      </c>
      <c r="W119" s="23">
        <f>IF(VLOOKUP($B119,'Ações_Rent'!$B$2:$R$263,12,FALSE)="","",VLOOKUP($B119,'Ações_Rent'!$B$2:$R$263,12,FALSE))</f>
        <v>-0.773702284376421</v>
      </c>
      <c r="X119" t="s" s="26">
        <f>IF(VLOOKUP($B119,'Ações_Sharpe'!$B$2:$R$263,12,FALSE)&gt;0,VLOOKUP($B119,'Ações_Sharpe'!$B$2:$R$263,12,FALSE)," ")</f>
        <v>361</v>
      </c>
      <c r="Y119" s="23">
        <f>IF(VLOOKUP($B119,'Ações_Rent'!$B$2:$R$263,13,FALSE)="","",VLOOKUP($B119,'Ações_Rent'!$B$2:$R$263,13,FALSE))</f>
        <v>2.2113743120405</v>
      </c>
      <c r="Z119" t="s" s="26">
        <f>IF(VLOOKUP($B119,'Ações_Sharpe'!$B$2:$R$263,13,FALSE)&gt;0,VLOOKUP($B119,'Ações_Sharpe'!$B$2:$R$263,13,FALSE)," ")</f>
        <v>361</v>
      </c>
      <c r="AA119" s="23">
        <f>IF(VLOOKUP($B119,'Ações_Rent'!$B$2:$R$263,14,FALSE)="","",VLOOKUP($B119,'Ações_Rent'!$B$2:$R$263,14,FALSE))</f>
        <v>-5.39537278621635</v>
      </c>
      <c r="AB119" t="s" s="26">
        <f>IF(VLOOKUP($B119,'Ações_Sharpe'!$B$2:$R$263,14,FALSE)&gt;0,VLOOKUP($B119,'Ações_Sharpe'!$B$2:$R$263,14,FALSE)," ")</f>
        <v>361</v>
      </c>
      <c r="AC119" s="23">
        <f>IF(VLOOKUP($B119,'Ações_Rent'!$B$2:$R$263,15,FALSE)="","",VLOOKUP($B119,'Ações_Rent'!$B$2:$R$263,15,FALSE))</f>
        <v>-3.5465748561367</v>
      </c>
      <c r="AD119" t="s" s="26">
        <f>IF(VLOOKUP($B119,'Ações_Sharpe'!$B$2:$R$263,15,FALSE)&gt;0,VLOOKUP($B119,'Ações_Sharpe'!$B$2:$R$263,15,FALSE)," ")</f>
        <v>361</v>
      </c>
      <c r="AE119" s="23">
        <f>IF(VLOOKUP($B119,'Ações_Rent'!$B$2:$R$263,16,FALSE)="","",VLOOKUP($B119,'Ações_Rent'!$B$2:$R$263,16,FALSE))</f>
        <v>-6.91723333593187</v>
      </c>
      <c r="AF119" t="s" s="26">
        <f>IF(VLOOKUP($B119,'Ações_Sharpe'!$B$2:$R$263,16,FALSE)&gt;0,VLOOKUP($B119,'Ações_Sharpe'!$B$2:$R$263,16,FALSE)," ")</f>
        <v>361</v>
      </c>
      <c r="AG119" s="23">
        <f>IF(VLOOKUP($B119,'Ações_Rent'!$B$2:$R$263,17,FALSE)="","",VLOOKUP($B119,'Ações_Rent'!$B$2:$R$263,17,FALSE))</f>
        <v>6.47155402372144</v>
      </c>
      <c r="AH119" t="s" s="26">
        <f>IF(VLOOKUP($B119,'Ações_Sharpe'!$B$2:$R$263,17,FALSE)&gt;0,VLOOKUP($B119,'Ações_Sharpe'!$B$2:$R$263,17,FALSE)," ")</f>
        <v>361</v>
      </c>
    </row>
    <row r="120" ht="15" customHeight="1">
      <c r="A120" t="s" s="10">
        <v>1457</v>
      </c>
      <c r="B120" t="s" s="10">
        <v>1458</v>
      </c>
      <c r="C120" s="23">
        <f>IF(VLOOKUP($B120,'Ações_Rent'!$B$2:$R$263,2,FALSE)="","",VLOOKUP($B120,'Ações_Rent'!$B$2:$R$263,2,FALSE))</f>
        <v>23.0519036960268</v>
      </c>
      <c r="D120" s="23">
        <f>IF(VLOOKUP($B120,'Ações_Sharpe'!$B$2:$R$263,2,FALSE)&gt;0,VLOOKUP($B120,'Ações_Sharpe'!$B$2:$R$263,2,FALSE)," ")</f>
        <v>0.954181040087835</v>
      </c>
      <c r="E120" s="23">
        <f>IF(VLOOKUP($B120,'Ações_Rent'!$B$2:$R$263,3,FALSE)="","",VLOOKUP($B120,'Ações_Rent'!$B$2:$R$263,3,FALSE))</f>
        <v>20.8318679923866</v>
      </c>
      <c r="F120" s="23">
        <f>IF(VLOOKUP($B120,'Ações_Sharpe'!$B$2:$R$263,3,FALSE)&gt;0,VLOOKUP($B120,'Ações_Sharpe'!$B$2:$R$263,3,FALSE)," ")</f>
        <v>0.886400057622135</v>
      </c>
      <c r="G120" s="23">
        <f>IF(VLOOKUP($B120,'Ações_Rent'!$B$2:$R$263,4,FALSE)="","",VLOOKUP($B120,'Ações_Rent'!$B$2:$R$263,4,FALSE))</f>
        <v>27.9247797232311</v>
      </c>
      <c r="H120" s="23">
        <f>IF(VLOOKUP($B120,'Ações_Sharpe'!$B$2:$R$263,4,FALSE)&gt;0,VLOOKUP($B120,'Ações_Sharpe'!$B$2:$R$263,4,FALSE)," ")</f>
        <v>0.666762951378419</v>
      </c>
      <c r="I120" s="23">
        <f>IF(VLOOKUP($B120,'Ações_Rent'!$B$2:$R$263,5,FALSE)="","",VLOOKUP($B120,'Ações_Rent'!$B$2:$R$263,5,FALSE))</f>
        <v>7.36065337185929</v>
      </c>
      <c r="J120" s="23">
        <f>IF(VLOOKUP($B120,'Ações_Sharpe'!$B$2:$R$263,5,FALSE)&gt;0,VLOOKUP($B120,'Ações_Sharpe'!$B$2:$R$263,5,FALSE)," ")</f>
        <v>0.0272486379553345</v>
      </c>
      <c r="K120" s="23">
        <f>IF(VLOOKUP($B120,'Ações_Rent'!$B$2:$R$263,6,FALSE)="","",VLOOKUP($B120,'Ações_Rent'!$B$2:$R$263,6,FALSE))</f>
        <v>16.8534613106763</v>
      </c>
      <c r="L120" s="23">
        <f>IF(VLOOKUP($B120,'Ações_Sharpe'!$B$2:$R$263,6,FALSE)&gt;0,VLOOKUP($B120,'Ações_Sharpe'!$B$2:$R$263,6,FALSE)," ")</f>
        <v>0.436547142999343</v>
      </c>
      <c r="M120" s="23">
        <f>IF(VLOOKUP($B120,'Ações_Rent'!$B$2:$R$263,7,FALSE)="","",VLOOKUP($B120,'Ações_Rent'!$B$2:$R$263,7,FALSE))</f>
        <v>13.7910504143678</v>
      </c>
      <c r="N120" s="23">
        <f>IF(VLOOKUP($B120,'Ações_Sharpe'!$B$2:$R$263,7,FALSE)&gt;0,VLOOKUP($B120,'Ações_Sharpe'!$B$2:$R$263,7,FALSE)," ")</f>
        <v>0.332730993263656</v>
      </c>
      <c r="O120" s="23">
        <f>IF(VLOOKUP($B120,'Ações_Rent'!$B$2:$R$263,8,FALSE)="","",VLOOKUP($B120,'Ações_Rent'!$B$2:$R$263,8,FALSE))</f>
        <v>18.3399490265433</v>
      </c>
      <c r="P120" s="23">
        <f>IF(VLOOKUP($B120,'Ações_Sharpe'!$B$2:$R$263,8,FALSE)&gt;0,VLOOKUP($B120,'Ações_Sharpe'!$B$2:$R$263,8,FALSE)," ")</f>
        <v>0.51949137252672</v>
      </c>
      <c r="Q120" s="23">
        <f>IF(VLOOKUP($B120,'Ações_Rent'!$B$2:$R$263,9,FALSE)="","",VLOOKUP($B120,'Ações_Rent'!$B$2:$R$263,9,FALSE))</f>
        <v>16.4887005651197</v>
      </c>
      <c r="R120" s="23">
        <f>IF(VLOOKUP($B120,'Ações_Sharpe'!$B$2:$R$263,9,FALSE)&gt;0,VLOOKUP($B120,'Ações_Sharpe'!$B$2:$R$263,9,FALSE)," ")</f>
        <v>0.458336418640892</v>
      </c>
      <c r="S120" s="23">
        <f>IF(VLOOKUP($B120,'Ações_Rent'!$B$2:$R$263,10,FALSE)="","",VLOOKUP($B120,'Ações_Rent'!$B$2:$R$263,10,FALSE))</f>
        <v>22.5851439512874</v>
      </c>
      <c r="T120" s="23">
        <f>IF(VLOOKUP($B120,'Ações_Sharpe'!$B$2:$R$263,10,FALSE)&gt;0,VLOOKUP($B120,'Ações_Sharpe'!$B$2:$R$263,10,FALSE)," ")</f>
        <v>0.725930678705656</v>
      </c>
      <c r="U120" s="23">
        <f>IF(VLOOKUP($B120,'Ações_Rent'!$B$2:$R$263,11,FALSE)="","",VLOOKUP($B120,'Ações_Rent'!$B$2:$R$263,11,FALSE))</f>
        <v>17.6492701679943</v>
      </c>
      <c r="V120" s="23">
        <f>IF(VLOOKUP($B120,'Ações_Sharpe'!$B$2:$R$263,11,FALSE)&gt;0,VLOOKUP($B120,'Ações_Sharpe'!$B$2:$R$263,11,FALSE)," ")</f>
        <v>0.526788616067006</v>
      </c>
      <c r="W120" s="23">
        <f>IF(VLOOKUP($B120,'Ações_Rent'!$B$2:$R$263,12,FALSE)="","",VLOOKUP($B120,'Ações_Rent'!$B$2:$R$263,12,FALSE))</f>
        <v>9.000124381381021</v>
      </c>
      <c r="X120" s="23">
        <f>IF(VLOOKUP($B120,'Ações_Sharpe'!$B$2:$R$263,12,FALSE)&gt;0,VLOOKUP($B120,'Ações_Sharpe'!$B$2:$R$263,12,FALSE)," ")</f>
        <v>0.17996910781101</v>
      </c>
      <c r="Y120" s="23">
        <f>IF(VLOOKUP($B120,'Ações_Rent'!$B$2:$R$263,13,FALSE)="","",VLOOKUP($B120,'Ações_Rent'!$B$2:$R$263,13,FALSE))</f>
        <v>8.427551947222</v>
      </c>
      <c r="Z120" s="23">
        <f>IF(VLOOKUP($B120,'Ações_Sharpe'!$B$2:$R$263,13,FALSE)&gt;0,VLOOKUP($B120,'Ações_Sharpe'!$B$2:$R$263,13,FALSE)," ")</f>
        <v>0.148934192273974</v>
      </c>
      <c r="AA120" s="23">
        <f>IF(VLOOKUP($B120,'Ações_Rent'!$B$2:$R$263,14,FALSE)="","",VLOOKUP($B120,'Ações_Rent'!$B$2:$R$263,14,FALSE))</f>
        <v>-2.30018336628007</v>
      </c>
      <c r="AB120" t="s" s="26">
        <f>IF(VLOOKUP($B120,'Ações_Sharpe'!$B$2:$R$263,14,FALSE)&gt;0,VLOOKUP($B120,'Ações_Sharpe'!$B$2:$R$263,14,FALSE)," ")</f>
        <v>361</v>
      </c>
      <c r="AC120" s="23">
        <f>IF(VLOOKUP($B120,'Ações_Rent'!$B$2:$R$263,15,FALSE)="","",VLOOKUP($B120,'Ações_Rent'!$B$2:$R$263,15,FALSE))</f>
        <v>-1.47040891154763</v>
      </c>
      <c r="AD120" t="s" s="26">
        <f>IF(VLOOKUP($B120,'Ações_Sharpe'!$B$2:$R$263,15,FALSE)&gt;0,VLOOKUP($B120,'Ações_Sharpe'!$B$2:$R$263,15,FALSE)," ")</f>
        <v>361</v>
      </c>
      <c r="AE120" s="23">
        <f>IF(VLOOKUP($B120,'Ações_Rent'!$B$2:$R$263,16,FALSE)="","",VLOOKUP($B120,'Ações_Rent'!$B$2:$R$263,16,FALSE))</f>
        <v>-7.9858348703463</v>
      </c>
      <c r="AF120" t="s" s="26">
        <f>IF(VLOOKUP($B120,'Ações_Sharpe'!$B$2:$R$263,16,FALSE)&gt;0,VLOOKUP($B120,'Ações_Sharpe'!$B$2:$R$263,16,FALSE)," ")</f>
        <v>361</v>
      </c>
      <c r="AG120" s="23">
        <f>IF(VLOOKUP($B120,'Ações_Rent'!$B$2:$R$263,17,FALSE)="","",VLOOKUP($B120,'Ações_Rent'!$B$2:$R$263,17,FALSE))</f>
        <v>3.94701272658293</v>
      </c>
      <c r="AH120" t="s" s="26">
        <f>IF(VLOOKUP($B120,'Ações_Sharpe'!$B$2:$R$263,17,FALSE)&gt;0,VLOOKUP($B120,'Ações_Sharpe'!$B$2:$R$263,17,FALSE)," ")</f>
        <v>361</v>
      </c>
    </row>
    <row r="121" ht="15" customHeight="1">
      <c r="A121" t="s" s="10">
        <v>1459</v>
      </c>
      <c r="B121" t="s" s="10">
        <v>1460</v>
      </c>
      <c r="C121" s="23">
        <f>IF(VLOOKUP($B121,'Ações_Rent'!$B$2:$R$263,2,FALSE)="","",VLOOKUP($B121,'Ações_Rent'!$B$2:$R$263,2,FALSE))</f>
        <v>22.9527750771301</v>
      </c>
      <c r="D121" s="23">
        <f>IF(VLOOKUP($B121,'Ações_Sharpe'!$B$2:$R$263,2,FALSE)&gt;0,VLOOKUP($B121,'Ações_Sharpe'!$B$2:$R$263,2,FALSE)," ")</f>
        <v>0.7052451772092591</v>
      </c>
      <c r="E121" s="23">
        <f>IF(VLOOKUP($B121,'Ações_Rent'!$B$2:$R$263,3,FALSE)="","",VLOOKUP($B121,'Ações_Rent'!$B$2:$R$263,3,FALSE))</f>
        <v>21.0399713972555</v>
      </c>
      <c r="F121" s="23">
        <f>IF(VLOOKUP($B121,'Ações_Sharpe'!$B$2:$R$263,3,FALSE)&gt;0,VLOOKUP($B121,'Ações_Sharpe'!$B$2:$R$263,3,FALSE)," ")</f>
        <v>0.671512839863309</v>
      </c>
      <c r="G121" s="23">
        <f>IF(VLOOKUP($B121,'Ações_Rent'!$B$2:$R$263,4,FALSE)="","",VLOOKUP($B121,'Ações_Rent'!$B$2:$R$263,4,FALSE))</f>
        <v>26.3035691679479</v>
      </c>
      <c r="H121" s="23">
        <f>IF(VLOOKUP($B121,'Ações_Sharpe'!$B$2:$R$263,4,FALSE)&gt;0,VLOOKUP($B121,'Ações_Sharpe'!$B$2:$R$263,4,FALSE)," ")</f>
        <v>0.395716557833276</v>
      </c>
      <c r="I121" s="23">
        <f>IF(VLOOKUP($B121,'Ações_Rent'!$B$2:$R$263,5,FALSE)="","",VLOOKUP($B121,'Ações_Rent'!$B$2:$R$263,5,FALSE))</f>
        <v>0.85653004774251</v>
      </c>
      <c r="J121" t="s" s="26">
        <f>IF(VLOOKUP($B121,'Ações_Sharpe'!$B$2:$R$263,5,FALSE)&gt;0,VLOOKUP($B121,'Ações_Sharpe'!$B$2:$R$263,5,FALSE)," ")</f>
        <v>361</v>
      </c>
      <c r="K121" s="23">
        <f>IF(VLOOKUP($B121,'Ações_Rent'!$B$2:$R$263,6,FALSE)="","",VLOOKUP($B121,'Ações_Rent'!$B$2:$R$263,6,FALSE))</f>
        <v>13.7648371808635</v>
      </c>
      <c r="L121" s="23">
        <f>IF(VLOOKUP($B121,'Ações_Sharpe'!$B$2:$R$263,6,FALSE)&gt;0,VLOOKUP($B121,'Ações_Sharpe'!$B$2:$R$263,6,FALSE)," ")</f>
        <v>0.244744265580699</v>
      </c>
      <c r="M121" s="23">
        <f>IF(VLOOKUP($B121,'Ações_Rent'!$B$2:$R$263,7,FALSE)="","",VLOOKUP($B121,'Ações_Rent'!$B$2:$R$263,7,FALSE))</f>
        <v>6.91889334293685</v>
      </c>
      <c r="N121" s="23">
        <f>IF(VLOOKUP($B121,'Ações_Sharpe'!$B$2:$R$263,7,FALSE)&gt;0,VLOOKUP($B121,'Ações_Sharpe'!$B$2:$R$263,7,FALSE)," ")</f>
        <v>0.0443831866061194</v>
      </c>
      <c r="O121" s="23">
        <f>IF(VLOOKUP($B121,'Ações_Rent'!$B$2:$R$263,8,FALSE)="","",VLOOKUP($B121,'Ações_Rent'!$B$2:$R$263,8,FALSE))</f>
        <v>17.1462531575968</v>
      </c>
      <c r="P121" s="23">
        <f>IF(VLOOKUP($B121,'Ações_Sharpe'!$B$2:$R$263,8,FALSE)&gt;0,VLOOKUP($B121,'Ações_Sharpe'!$B$2:$R$263,8,FALSE)," ")</f>
        <v>0.354439148913129</v>
      </c>
      <c r="Q121" s="23">
        <f>IF(VLOOKUP($B121,'Ações_Rent'!$B$2:$R$263,9,FALSE)="","",VLOOKUP($B121,'Ações_Rent'!$B$2:$R$263,9,FALSE))</f>
        <v>12.7668029283354</v>
      </c>
      <c r="R121" s="23">
        <f>IF(VLOOKUP($B121,'Ações_Sharpe'!$B$2:$R$263,9,FALSE)&gt;0,VLOOKUP($B121,'Ações_Sharpe'!$B$2:$R$263,9,FALSE)," ")</f>
        <v>0.237013528280902</v>
      </c>
      <c r="S121" s="23">
        <f>IF(VLOOKUP($B121,'Ações_Rent'!$B$2:$R$263,10,FALSE)="","",VLOOKUP($B121,'Ações_Rent'!$B$2:$R$263,10,FALSE))</f>
        <v>22.7451376063397</v>
      </c>
      <c r="T121" s="23">
        <f>IF(VLOOKUP($B121,'Ações_Sharpe'!$B$2:$R$263,10,FALSE)&gt;0,VLOOKUP($B121,'Ações_Sharpe'!$B$2:$R$263,10,FALSE)," ")</f>
        <v>0.551050586818241</v>
      </c>
      <c r="U121" s="23">
        <f>IF(VLOOKUP($B121,'Ações_Rent'!$B$2:$R$263,11,FALSE)="","",VLOOKUP($B121,'Ações_Rent'!$B$2:$R$263,11,FALSE))</f>
        <v>10.5047969168637</v>
      </c>
      <c r="V121" s="23">
        <f>IF(VLOOKUP($B121,'Ações_Sharpe'!$B$2:$R$263,11,FALSE)&gt;0,VLOOKUP($B121,'Ações_Sharpe'!$B$2:$R$263,11,FALSE)," ")</f>
        <v>0.183496469973125</v>
      </c>
      <c r="W121" s="23">
        <f>IF(VLOOKUP($B121,'Ações_Rent'!$B$2:$R$263,12,FALSE)="","",VLOOKUP($B121,'Ações_Rent'!$B$2:$R$263,12,FALSE))</f>
        <v>-0.389864902914283</v>
      </c>
      <c r="X121" t="s" s="26">
        <f>IF(VLOOKUP($B121,'Ações_Sharpe'!$B$2:$R$263,12,FALSE)&gt;0,VLOOKUP($B121,'Ações_Sharpe'!$B$2:$R$263,12,FALSE)," ")</f>
        <v>361</v>
      </c>
      <c r="Y121" s="23">
        <f>IF(VLOOKUP($B121,'Ações_Rent'!$B$2:$R$263,13,FALSE)="","",VLOOKUP($B121,'Ações_Rent'!$B$2:$R$263,13,FALSE))</f>
        <v>-3.09076254115739</v>
      </c>
      <c r="Z121" t="s" s="26">
        <f>IF(VLOOKUP($B121,'Ações_Sharpe'!$B$2:$R$263,13,FALSE)&gt;0,VLOOKUP($B121,'Ações_Sharpe'!$B$2:$R$263,13,FALSE)," ")</f>
        <v>361</v>
      </c>
      <c r="AA121" s="23">
        <f>IF(VLOOKUP($B121,'Ações_Rent'!$B$2:$R$263,14,FALSE)="","",VLOOKUP($B121,'Ações_Rent'!$B$2:$R$263,14,FALSE))</f>
        <v>-12.9056219917821</v>
      </c>
      <c r="AB121" t="s" s="26">
        <f>IF(VLOOKUP($B121,'Ações_Sharpe'!$B$2:$R$263,14,FALSE)&gt;0,VLOOKUP($B121,'Ações_Sharpe'!$B$2:$R$263,14,FALSE)," ")</f>
        <v>361</v>
      </c>
      <c r="AC121" s="23">
        <f>IF(VLOOKUP($B121,'Ações_Rent'!$B$2:$R$263,15,FALSE)="","",VLOOKUP($B121,'Ações_Rent'!$B$2:$R$263,15,FALSE))</f>
        <v>-12.1622651931904</v>
      </c>
      <c r="AD121" t="s" s="26">
        <f>IF(VLOOKUP($B121,'Ações_Sharpe'!$B$2:$R$263,15,FALSE)&gt;0,VLOOKUP($B121,'Ações_Sharpe'!$B$2:$R$263,15,FALSE)," ")</f>
        <v>361</v>
      </c>
      <c r="AE121" s="23">
        <f>IF(VLOOKUP($B121,'Ações_Rent'!$B$2:$R$263,16,FALSE)="","",VLOOKUP($B121,'Ações_Rent'!$B$2:$R$263,16,FALSE))</f>
        <v>-18.4542585641166</v>
      </c>
      <c r="AF121" t="s" s="26">
        <f>IF(VLOOKUP($B121,'Ações_Sharpe'!$B$2:$R$263,16,FALSE)&gt;0,VLOOKUP($B121,'Ações_Sharpe'!$B$2:$R$263,16,FALSE)," ")</f>
        <v>361</v>
      </c>
      <c r="AG121" s="23">
        <f>IF(VLOOKUP($B121,'Ações_Rent'!$B$2:$R$263,17,FALSE)="","",VLOOKUP($B121,'Ações_Rent'!$B$2:$R$263,17,FALSE))</f>
        <v>-5.24674931667974</v>
      </c>
      <c r="AH121" t="s" s="26">
        <f>IF(VLOOKUP($B121,'Ações_Sharpe'!$B$2:$R$263,17,FALSE)&gt;0,VLOOKUP($B121,'Ações_Sharpe'!$B$2:$R$263,17,FALSE)," ")</f>
        <v>361</v>
      </c>
    </row>
    <row r="122" ht="15" customHeight="1">
      <c r="A122" t="s" s="10">
        <v>1461</v>
      </c>
      <c r="B122" t="s" s="10">
        <v>1462</v>
      </c>
      <c r="C122" s="23">
        <f>IF(VLOOKUP($B122,'Ações_Rent'!$B$2:$R$263,2,FALSE)="","",VLOOKUP($B122,'Ações_Rent'!$B$2:$R$263,2,FALSE))</f>
        <v>22.846359790186</v>
      </c>
      <c r="D122" s="23">
        <f>IF(VLOOKUP($B122,'Ações_Sharpe'!$B$2:$R$263,2,FALSE)&gt;0,VLOOKUP($B122,'Ações_Sharpe'!$B$2:$R$263,2,FALSE)," ")</f>
        <v>0.773219391385405</v>
      </c>
      <c r="E122" s="23">
        <f>IF(VLOOKUP($B122,'Ações_Rent'!$B$2:$R$263,3,FALSE)="","",VLOOKUP($B122,'Ações_Rent'!$B$2:$R$263,3,FALSE))</f>
        <v>21.4969429895829</v>
      </c>
      <c r="F122" s="23">
        <f>IF(VLOOKUP($B122,'Ações_Sharpe'!$B$2:$R$263,3,FALSE)&gt;0,VLOOKUP($B122,'Ações_Sharpe'!$B$2:$R$263,3,FALSE)," ")</f>
        <v>0.776306443986294</v>
      </c>
      <c r="G122" s="23">
        <f>IF(VLOOKUP($B122,'Ações_Rent'!$B$2:$R$263,4,FALSE)="","",VLOOKUP($B122,'Ações_Rent'!$B$2:$R$263,4,FALSE))</f>
        <v>26.8736968864468</v>
      </c>
      <c r="H122" s="23">
        <f>IF(VLOOKUP($B122,'Ações_Sharpe'!$B$2:$R$263,4,FALSE)&gt;0,VLOOKUP($B122,'Ações_Sharpe'!$B$2:$R$263,4,FALSE)," ")</f>
        <v>0.536394516098865</v>
      </c>
      <c r="I122" s="23">
        <f>IF(VLOOKUP($B122,'Ações_Rent'!$B$2:$R$263,5,FALSE)="","",VLOOKUP($B122,'Ações_Rent'!$B$2:$R$263,5,FALSE))</f>
        <v>3.93431545547061</v>
      </c>
      <c r="J122" t="s" s="26">
        <f>IF(VLOOKUP($B122,'Ações_Sharpe'!$B$2:$R$263,5,FALSE)&gt;0,VLOOKUP($B122,'Ações_Sharpe'!$B$2:$R$263,5,FALSE)," ")</f>
        <v>361</v>
      </c>
      <c r="K122" s="23">
        <f>IF(VLOOKUP($B122,'Ações_Rent'!$B$2:$R$263,6,FALSE)="","",VLOOKUP($B122,'Ações_Rent'!$B$2:$R$263,6,FALSE))</f>
        <v>14.4541594986519</v>
      </c>
      <c r="L122" s="23">
        <f>IF(VLOOKUP($B122,'Ações_Sharpe'!$B$2:$R$263,6,FALSE)&gt;0,VLOOKUP($B122,'Ações_Sharpe'!$B$2:$R$263,6,FALSE)," ")</f>
        <v>0.297710225405006</v>
      </c>
      <c r="M122" s="23">
        <f>IF(VLOOKUP($B122,'Ações_Rent'!$B$2:$R$263,7,FALSE)="","",VLOOKUP($B122,'Ações_Rent'!$B$2:$R$263,7,FALSE))</f>
        <v>10.168881868193</v>
      </c>
      <c r="N122" s="23">
        <f>IF(VLOOKUP($B122,'Ações_Sharpe'!$B$2:$R$263,7,FALSE)&gt;0,VLOOKUP($B122,'Ações_Sharpe'!$B$2:$R$263,7,FALSE)," ")</f>
        <v>0.165335512641115</v>
      </c>
      <c r="O122" s="23">
        <f>IF(VLOOKUP($B122,'Ações_Rent'!$B$2:$R$263,8,FALSE)="","",VLOOKUP($B122,'Ações_Rent'!$B$2:$R$263,8,FALSE))</f>
        <v>17.2893205129259</v>
      </c>
      <c r="P122" s="23">
        <f>IF(VLOOKUP($B122,'Ações_Sharpe'!$B$2:$R$263,8,FALSE)&gt;0,VLOOKUP($B122,'Ações_Sharpe'!$B$2:$R$263,8,FALSE)," ")</f>
        <v>0.420410941326887</v>
      </c>
      <c r="Q122" s="23">
        <f>IF(VLOOKUP($B122,'Ações_Rent'!$B$2:$R$263,9,FALSE)="","",VLOOKUP($B122,'Ações_Rent'!$B$2:$R$263,9,FALSE))</f>
        <v>11.8646270403131</v>
      </c>
      <c r="R122" s="23">
        <f>IF(VLOOKUP($B122,'Ações_Sharpe'!$B$2:$R$263,9,FALSE)&gt;0,VLOOKUP($B122,'Ações_Sharpe'!$B$2:$R$263,9,FALSE)," ")</f>
        <v>0.249752625166567</v>
      </c>
      <c r="S122" s="23">
        <f>IF(VLOOKUP($B122,'Ações_Rent'!$B$2:$R$263,10,FALSE)="","",VLOOKUP($B122,'Ações_Rent'!$B$2:$R$263,10,FALSE))</f>
        <v>21.9933908308957</v>
      </c>
      <c r="T122" s="23">
        <f>IF(VLOOKUP($B122,'Ações_Sharpe'!$B$2:$R$263,10,FALSE)&gt;0,VLOOKUP($B122,'Ações_Sharpe'!$B$2:$R$263,10,FALSE)," ")</f>
        <v>0.624149807949241</v>
      </c>
      <c r="U122" s="23">
        <f>IF(VLOOKUP($B122,'Ações_Rent'!$B$2:$R$263,11,FALSE)="","",VLOOKUP($B122,'Ações_Rent'!$B$2:$R$263,11,FALSE))</f>
        <v>15.4015831414228</v>
      </c>
      <c r="V122" s="23">
        <f>IF(VLOOKUP($B122,'Ações_Sharpe'!$B$2:$R$263,11,FALSE)&gt;0,VLOOKUP($B122,'Ações_Sharpe'!$B$2:$R$263,11,FALSE)," ")</f>
        <v>0.385459913183685</v>
      </c>
      <c r="W122" s="23">
        <f>IF(VLOOKUP($B122,'Ações_Rent'!$B$2:$R$263,12,FALSE)="","",VLOOKUP($B122,'Ações_Rent'!$B$2:$R$263,12,FALSE))</f>
        <v>2.43363232104878</v>
      </c>
      <c r="X122" t="s" s="26">
        <f>IF(VLOOKUP($B122,'Ações_Sharpe'!$B$2:$R$263,12,FALSE)&gt;0,VLOOKUP($B122,'Ações_Sharpe'!$B$2:$R$263,12,FALSE)," ")</f>
        <v>361</v>
      </c>
      <c r="Y122" s="23">
        <f>IF(VLOOKUP($B122,'Ações_Rent'!$B$2:$R$263,13,FALSE)="","",VLOOKUP($B122,'Ações_Rent'!$B$2:$R$263,13,FALSE))</f>
        <v>4.60170060260816</v>
      </c>
      <c r="Z122" t="s" s="26">
        <f>IF(VLOOKUP($B122,'Ações_Sharpe'!$B$2:$R$263,13,FALSE)&gt;0,VLOOKUP($B122,'Ações_Sharpe'!$B$2:$R$263,13,FALSE)," ")</f>
        <v>361</v>
      </c>
      <c r="AA122" s="23">
        <f>IF(VLOOKUP($B122,'Ações_Rent'!$B$2:$R$263,14,FALSE)="","",VLOOKUP($B122,'Ações_Rent'!$B$2:$R$263,14,FALSE))</f>
        <v>-5.17725572926772</v>
      </c>
      <c r="AB122" t="s" s="26">
        <f>IF(VLOOKUP($B122,'Ações_Sharpe'!$B$2:$R$263,14,FALSE)&gt;0,VLOOKUP($B122,'Ações_Sharpe'!$B$2:$R$263,14,FALSE)," ")</f>
        <v>361</v>
      </c>
      <c r="AC122" s="23">
        <f>IF(VLOOKUP($B122,'Ações_Rent'!$B$2:$R$263,15,FALSE)="","",VLOOKUP($B122,'Ações_Rent'!$B$2:$R$263,15,FALSE))</f>
        <v>-3.1829252070192</v>
      </c>
      <c r="AD122" t="s" s="26">
        <f>IF(VLOOKUP($B122,'Ações_Sharpe'!$B$2:$R$263,15,FALSE)&gt;0,VLOOKUP($B122,'Ações_Sharpe'!$B$2:$R$263,15,FALSE)," ")</f>
        <v>361</v>
      </c>
      <c r="AE122" s="23">
        <f>IF(VLOOKUP($B122,'Ações_Rent'!$B$2:$R$263,16,FALSE)="","",VLOOKUP($B122,'Ações_Rent'!$B$2:$R$263,16,FALSE))</f>
        <v>-8.13473079147793</v>
      </c>
      <c r="AF122" t="s" s="26">
        <f>IF(VLOOKUP($B122,'Ações_Sharpe'!$B$2:$R$263,16,FALSE)&gt;0,VLOOKUP($B122,'Ações_Sharpe'!$B$2:$R$263,16,FALSE)," ")</f>
        <v>361</v>
      </c>
      <c r="AG122" s="23">
        <f>IF(VLOOKUP($B122,'Ações_Rent'!$B$2:$R$263,17,FALSE)="","",VLOOKUP($B122,'Ações_Rent'!$B$2:$R$263,17,FALSE))</f>
        <v>4.93290226191103</v>
      </c>
      <c r="AH122" t="s" s="26">
        <f>IF(VLOOKUP($B122,'Ações_Sharpe'!$B$2:$R$263,17,FALSE)&gt;0,VLOOKUP($B122,'Ações_Sharpe'!$B$2:$R$263,17,FALSE)," ")</f>
        <v>361</v>
      </c>
    </row>
    <row r="123" ht="15" customHeight="1">
      <c r="A123" t="s" s="10">
        <v>1463</v>
      </c>
      <c r="B123" t="s" s="10">
        <v>1464</v>
      </c>
      <c r="C123" s="23">
        <f>IF(VLOOKUP($B123,'Ações_Rent'!$B$2:$R$263,2,FALSE)="","",VLOOKUP($B123,'Ações_Rent'!$B$2:$R$263,2,FALSE))</f>
        <v>22.8317605378413</v>
      </c>
      <c r="D123" s="23">
        <f>IF(VLOOKUP($B123,'Ações_Sharpe'!$B$2:$R$263,2,FALSE)&gt;0,VLOOKUP($B123,'Ações_Sharpe'!$B$2:$R$263,2,FALSE)," ")</f>
        <v>0.76972794131408</v>
      </c>
      <c r="E123" s="23">
        <f>IF(VLOOKUP($B123,'Ações_Rent'!$B$2:$R$263,3,FALSE)="","",VLOOKUP($B123,'Ações_Rent'!$B$2:$R$263,3,FALSE))</f>
        <v>22.3194011198126</v>
      </c>
      <c r="F123" s="23">
        <f>IF(VLOOKUP($B123,'Ações_Sharpe'!$B$2:$R$263,3,FALSE)&gt;0,VLOOKUP($B123,'Ações_Sharpe'!$B$2:$R$263,3,FALSE)," ")</f>
        <v>0.802253217933508</v>
      </c>
      <c r="G123" s="23">
        <f>IF(VLOOKUP($B123,'Ações_Rent'!$B$2:$R$263,4,FALSE)="","",VLOOKUP($B123,'Ações_Rent'!$B$2:$R$263,4,FALSE))</f>
        <v>27.5438087500097</v>
      </c>
      <c r="H123" s="23">
        <f>IF(VLOOKUP($B123,'Ações_Sharpe'!$B$2:$R$263,4,FALSE)&gt;0,VLOOKUP($B123,'Ações_Sharpe'!$B$2:$R$263,4,FALSE)," ")</f>
        <v>0.73428824657284</v>
      </c>
      <c r="I123" s="23">
        <f>IF(VLOOKUP($B123,'Ações_Rent'!$B$2:$R$263,5,FALSE)="","",VLOOKUP($B123,'Ações_Rent'!$B$2:$R$263,5,FALSE))</f>
        <v>9.31104304129804</v>
      </c>
      <c r="J123" s="23">
        <f>IF(VLOOKUP($B123,'Ações_Sharpe'!$B$2:$R$263,5,FALSE)&gt;0,VLOOKUP($B123,'Ações_Sharpe'!$B$2:$R$263,5,FALSE)," ")</f>
        <v>0.101485663732184</v>
      </c>
      <c r="K123" s="23">
        <f>IF(VLOOKUP($B123,'Ações_Rent'!$B$2:$R$263,6,FALSE)="","",VLOOKUP($B123,'Ações_Rent'!$B$2:$R$263,6,FALSE))</f>
        <v>22.6955873499494</v>
      </c>
      <c r="L123" s="23">
        <f>IF(VLOOKUP($B123,'Ações_Sharpe'!$B$2:$R$263,6,FALSE)&gt;0,VLOOKUP($B123,'Ações_Sharpe'!$B$2:$R$263,6,FALSE)," ")</f>
        <v>0.60336687840806</v>
      </c>
      <c r="M123" s="23">
        <f>IF(VLOOKUP($B123,'Ações_Rent'!$B$2:$R$263,7,FALSE)="","",VLOOKUP($B123,'Ações_Rent'!$B$2:$R$263,7,FALSE))</f>
        <v>17.3721657635721</v>
      </c>
      <c r="N123" s="23">
        <f>IF(VLOOKUP($B123,'Ações_Sharpe'!$B$2:$R$263,7,FALSE)&gt;0,VLOOKUP($B123,'Ações_Sharpe'!$B$2:$R$263,7,FALSE)," ")</f>
        <v>0.431871730481548</v>
      </c>
      <c r="O123" s="23">
        <f>IF(VLOOKUP($B123,'Ações_Rent'!$B$2:$R$263,8,FALSE)="","",VLOOKUP($B123,'Ações_Rent'!$B$2:$R$263,8,FALSE))</f>
        <v>23.5637274763519</v>
      </c>
      <c r="P123" s="23">
        <f>IF(VLOOKUP($B123,'Ações_Sharpe'!$B$2:$R$263,8,FALSE)&gt;0,VLOOKUP($B123,'Ações_Sharpe'!$B$2:$R$263,8,FALSE)," ")</f>
        <v>0.668686710586374</v>
      </c>
      <c r="Q123" s="23">
        <f>IF(VLOOKUP($B123,'Ações_Rent'!$B$2:$R$263,9,FALSE)="","",VLOOKUP($B123,'Ações_Rent'!$B$2:$R$263,9,FALSE))</f>
        <v>18.6465962834454</v>
      </c>
      <c r="R123" s="23">
        <f>IF(VLOOKUP($B123,'Ações_Sharpe'!$B$2:$R$263,9,FALSE)&gt;0,VLOOKUP($B123,'Ações_Sharpe'!$B$2:$R$263,9,FALSE)," ")</f>
        <v>0.507863193637522</v>
      </c>
      <c r="S123" s="23">
        <f>IF(VLOOKUP($B123,'Ações_Rent'!$B$2:$R$263,10,FALSE)="","",VLOOKUP($B123,'Ações_Rent'!$B$2:$R$263,10,FALSE))</f>
        <v>29.1318862785007</v>
      </c>
      <c r="T123" s="23">
        <f>IF(VLOOKUP($B123,'Ações_Sharpe'!$B$2:$R$263,10,FALSE)&gt;0,VLOOKUP($B123,'Ações_Sharpe'!$B$2:$R$263,10,FALSE)," ")</f>
        <v>0.9474660178115381</v>
      </c>
      <c r="U123" s="23">
        <f>IF(VLOOKUP($B123,'Ações_Rent'!$B$2:$R$263,11,FALSE)="","",VLOOKUP($B123,'Ações_Rent'!$B$2:$R$263,11,FALSE))</f>
        <v>20.1340508639483</v>
      </c>
      <c r="V123" s="23">
        <f>IF(VLOOKUP($B123,'Ações_Sharpe'!$B$2:$R$263,11,FALSE)&gt;0,VLOOKUP($B123,'Ações_Sharpe'!$B$2:$R$263,11,FALSE)," ")</f>
        <v>0.593749718024687</v>
      </c>
      <c r="W123" s="23">
        <f>IF(VLOOKUP($B123,'Ações_Rent'!$B$2:$R$263,12,FALSE)="","",VLOOKUP($B123,'Ações_Rent'!$B$2:$R$263,12,FALSE))</f>
        <v>8.50894993334002</v>
      </c>
      <c r="X123" s="23">
        <f>IF(VLOOKUP($B123,'Ações_Sharpe'!$B$2:$R$263,12,FALSE)&gt;0,VLOOKUP($B123,'Ações_Sharpe'!$B$2:$R$263,12,FALSE)," ")</f>
        <v>0.159273215778605</v>
      </c>
      <c r="Y123" s="23">
        <f>IF(VLOOKUP($B123,'Ações_Rent'!$B$2:$R$263,13,FALSE)="","",VLOOKUP($B123,'Ações_Rent'!$B$2:$R$263,13,FALSE))</f>
        <v>6.96436915157073</v>
      </c>
      <c r="Z123" s="23">
        <f>IF(VLOOKUP($B123,'Ações_Sharpe'!$B$2:$R$263,13,FALSE)&gt;0,VLOOKUP($B123,'Ações_Sharpe'!$B$2:$R$263,13,FALSE)," ")</f>
        <v>0.0894250032756163</v>
      </c>
      <c r="AA123" s="23">
        <f>IF(VLOOKUP($B123,'Ações_Rent'!$B$2:$R$263,14,FALSE)="","",VLOOKUP($B123,'Ações_Rent'!$B$2:$R$263,14,FALSE))</f>
        <v>-3.826000287293</v>
      </c>
      <c r="AB123" t="s" s="26">
        <f>IF(VLOOKUP($B123,'Ações_Sharpe'!$B$2:$R$263,14,FALSE)&gt;0,VLOOKUP($B123,'Ações_Sharpe'!$B$2:$R$263,14,FALSE)," ")</f>
        <v>361</v>
      </c>
      <c r="AC123" s="23">
        <f>IF(VLOOKUP($B123,'Ações_Rent'!$B$2:$R$263,15,FALSE)="","",VLOOKUP($B123,'Ações_Rent'!$B$2:$R$263,15,FALSE))</f>
        <v>-2.62671069937011</v>
      </c>
      <c r="AD123" t="s" s="26">
        <f>IF(VLOOKUP($B123,'Ações_Sharpe'!$B$2:$R$263,15,FALSE)&gt;0,VLOOKUP($B123,'Ações_Sharpe'!$B$2:$R$263,15,FALSE)," ")</f>
        <v>361</v>
      </c>
      <c r="AE123" s="23">
        <f>IF(VLOOKUP($B123,'Ações_Rent'!$B$2:$R$263,16,FALSE)="","",VLOOKUP($B123,'Ações_Rent'!$B$2:$R$263,16,FALSE))</f>
        <v>-7.01520046195115</v>
      </c>
      <c r="AF123" t="s" s="26">
        <f>IF(VLOOKUP($B123,'Ações_Sharpe'!$B$2:$R$263,16,FALSE)&gt;0,VLOOKUP($B123,'Ações_Sharpe'!$B$2:$R$263,16,FALSE)," ")</f>
        <v>361</v>
      </c>
      <c r="AG123" s="23">
        <f>IF(VLOOKUP($B123,'Ações_Rent'!$B$2:$R$263,17,FALSE)="","",VLOOKUP($B123,'Ações_Rent'!$B$2:$R$263,17,FALSE))</f>
        <v>3.52333090837129</v>
      </c>
      <c r="AH123" t="s" s="26">
        <f>IF(VLOOKUP($B123,'Ações_Sharpe'!$B$2:$R$263,17,FALSE)&gt;0,VLOOKUP($B123,'Ações_Sharpe'!$B$2:$R$263,17,FALSE)," ")</f>
        <v>361</v>
      </c>
    </row>
    <row r="124" ht="15" customHeight="1">
      <c r="A124" t="s" s="10">
        <v>1465</v>
      </c>
      <c r="B124" t="s" s="10">
        <v>1466</v>
      </c>
      <c r="C124" s="23">
        <f>IF(VLOOKUP($B124,'Ações_Rent'!$B$2:$R$263,2,FALSE)="","",VLOOKUP($B124,'Ações_Rent'!$B$2:$R$263,2,FALSE))</f>
        <v>22.7902676176312</v>
      </c>
      <c r="D124" s="23">
        <f>IF(VLOOKUP($B124,'Ações_Sharpe'!$B$2:$R$263,2,FALSE)&gt;0,VLOOKUP($B124,'Ações_Sharpe'!$B$2:$R$263,2,FALSE)," ")</f>
        <v>0.763285312600935</v>
      </c>
      <c r="E124" s="23">
        <f>IF(VLOOKUP($B124,'Ações_Rent'!$B$2:$R$263,3,FALSE)="","",VLOOKUP($B124,'Ações_Rent'!$B$2:$R$263,3,FALSE))</f>
        <v>22.6116357270928</v>
      </c>
      <c r="F124" s="23">
        <f>IF(VLOOKUP($B124,'Ações_Sharpe'!$B$2:$R$263,3,FALSE)&gt;0,VLOOKUP($B124,'Ações_Sharpe'!$B$2:$R$263,3,FALSE)," ")</f>
        <v>0.8276215224894919</v>
      </c>
      <c r="G124" s="23">
        <f>IF(VLOOKUP($B124,'Ações_Rent'!$B$2:$R$263,4,FALSE)="","",VLOOKUP($B124,'Ações_Rent'!$B$2:$R$263,4,FALSE))</f>
        <v>27.6805213263865</v>
      </c>
      <c r="H124" s="23">
        <f>IF(VLOOKUP($B124,'Ações_Sharpe'!$B$2:$R$263,4,FALSE)&gt;0,VLOOKUP($B124,'Ações_Sharpe'!$B$2:$R$263,4,FALSE)," ")</f>
        <v>0.5983305086458039</v>
      </c>
      <c r="I124" s="23">
        <f>IF(VLOOKUP($B124,'Ações_Rent'!$B$2:$R$263,5,FALSE)="","",VLOOKUP($B124,'Ações_Rent'!$B$2:$R$263,5,FALSE))</f>
        <v>6.61163770208508</v>
      </c>
      <c r="J124" t="s" s="26">
        <f>IF(VLOOKUP($B124,'Ações_Sharpe'!$B$2:$R$263,5,FALSE)&gt;0,VLOOKUP($B124,'Ações_Sharpe'!$B$2:$R$263,5,FALSE)," ")</f>
        <v>361</v>
      </c>
      <c r="K124" s="23">
        <f>IF(VLOOKUP($B124,'Ações_Rent'!$B$2:$R$263,6,FALSE)="","",VLOOKUP($B124,'Ações_Rent'!$B$2:$R$263,6,FALSE))</f>
        <v>17.8199734301521</v>
      </c>
      <c r="L124" s="23">
        <f>IF(VLOOKUP($B124,'Ações_Sharpe'!$B$2:$R$263,6,FALSE)&gt;0,VLOOKUP($B124,'Ações_Sharpe'!$B$2:$R$263,6,FALSE)," ")</f>
        <v>0.428126618908778</v>
      </c>
      <c r="M124" s="23">
        <f>IF(VLOOKUP($B124,'Ações_Rent'!$B$2:$R$263,7,FALSE)="","",VLOOKUP($B124,'Ações_Rent'!$B$2:$R$263,7,FALSE))</f>
        <v>11.6667496669889</v>
      </c>
      <c r="N124" s="23">
        <f>IF(VLOOKUP($B124,'Ações_Sharpe'!$B$2:$R$263,7,FALSE)&gt;0,VLOOKUP($B124,'Ações_Sharpe'!$B$2:$R$263,7,FALSE)," ")</f>
        <v>0.223209420703399</v>
      </c>
      <c r="O124" s="23">
        <f>IF(VLOOKUP($B124,'Ações_Rent'!$B$2:$R$263,8,FALSE)="","",VLOOKUP($B124,'Ações_Rent'!$B$2:$R$263,8,FALSE))</f>
        <v>19.1121712573016</v>
      </c>
      <c r="P124" s="23">
        <f>IF(VLOOKUP($B124,'Ações_Sharpe'!$B$2:$R$263,8,FALSE)&gt;0,VLOOKUP($B124,'Ações_Sharpe'!$B$2:$R$263,8,FALSE)," ")</f>
        <v>0.491406228127173</v>
      </c>
      <c r="Q124" s="23">
        <f>IF(VLOOKUP($B124,'Ações_Rent'!$B$2:$R$263,9,FALSE)="","",VLOOKUP($B124,'Ações_Rent'!$B$2:$R$263,9,FALSE))</f>
        <v>14.2407174697134</v>
      </c>
      <c r="R124" s="23">
        <f>IF(VLOOKUP($B124,'Ações_Sharpe'!$B$2:$R$263,9,FALSE)&gt;0,VLOOKUP($B124,'Ações_Sharpe'!$B$2:$R$263,9,FALSE)," ")</f>
        <v>0.336823152005608</v>
      </c>
      <c r="S124" s="23">
        <f>IF(VLOOKUP($B124,'Ações_Rent'!$B$2:$R$263,10,FALSE)="","",VLOOKUP($B124,'Ações_Rent'!$B$2:$R$263,10,FALSE))</f>
        <v>23.8579389746603</v>
      </c>
      <c r="T124" s="23">
        <f>IF(VLOOKUP($B124,'Ações_Sharpe'!$B$2:$R$263,10,FALSE)&gt;0,VLOOKUP($B124,'Ações_Sharpe'!$B$2:$R$263,10,FALSE)," ")</f>
        <v>0.716948522538123</v>
      </c>
      <c r="U124" s="23">
        <f>IF(VLOOKUP($B124,'Ações_Rent'!$B$2:$R$263,11,FALSE)="","",VLOOKUP($B124,'Ações_Rent'!$B$2:$R$263,11,FALSE))</f>
        <v>15.7993107298626</v>
      </c>
      <c r="V124" s="23">
        <f>IF(VLOOKUP($B124,'Ações_Sharpe'!$B$2:$R$263,11,FALSE)&gt;0,VLOOKUP($B124,'Ações_Sharpe'!$B$2:$R$263,11,FALSE)," ")</f>
        <v>0.419541061438538</v>
      </c>
      <c r="W124" s="23">
        <f>IF(VLOOKUP($B124,'Ações_Rent'!$B$2:$R$263,12,FALSE)="","",VLOOKUP($B124,'Ações_Rent'!$B$2:$R$263,12,FALSE))</f>
        <v>4.93567336224039</v>
      </c>
      <c r="X124" s="23">
        <f>IF(VLOOKUP($B124,'Ações_Sharpe'!$B$2:$R$263,12,FALSE)&gt;0,VLOOKUP($B124,'Ações_Sharpe'!$B$2:$R$263,12,FALSE)," ")</f>
        <v>0.0205426219122654</v>
      </c>
      <c r="Y124" s="23">
        <f>IF(VLOOKUP($B124,'Ações_Rent'!$B$2:$R$263,13,FALSE)="","",VLOOKUP($B124,'Ações_Rent'!$B$2:$R$263,13,FALSE))</f>
        <v>8.07614463010642</v>
      </c>
      <c r="Z124" s="23">
        <f>IF(VLOOKUP($B124,'Ações_Sharpe'!$B$2:$R$263,13,FALSE)&gt;0,VLOOKUP($B124,'Ações_Sharpe'!$B$2:$R$263,13,FALSE)," ")</f>
        <v>0.122758363984328</v>
      </c>
      <c r="AA124" s="23">
        <f>IF(VLOOKUP($B124,'Ações_Rent'!$B$2:$R$263,14,FALSE)="","",VLOOKUP($B124,'Ações_Rent'!$B$2:$R$263,14,FALSE))</f>
        <v>-2.37149893312261</v>
      </c>
      <c r="AB124" t="s" s="26">
        <f>IF(VLOOKUP($B124,'Ações_Sharpe'!$B$2:$R$263,14,FALSE)&gt;0,VLOOKUP($B124,'Ações_Sharpe'!$B$2:$R$263,14,FALSE)," ")</f>
        <v>361</v>
      </c>
      <c r="AC124" s="23">
        <f>IF(VLOOKUP($B124,'Ações_Rent'!$B$2:$R$263,15,FALSE)="","",VLOOKUP($B124,'Ações_Rent'!$B$2:$R$263,15,FALSE))</f>
        <v>-0.986124913786612</v>
      </c>
      <c r="AD124" t="s" s="26">
        <f>IF(VLOOKUP($B124,'Ações_Sharpe'!$B$2:$R$263,15,FALSE)&gt;0,VLOOKUP($B124,'Ações_Sharpe'!$B$2:$R$263,15,FALSE)," ")</f>
        <v>361</v>
      </c>
      <c r="AE124" s="23">
        <f>IF(VLOOKUP($B124,'Ações_Rent'!$B$2:$R$263,16,FALSE)="","",VLOOKUP($B124,'Ações_Rent'!$B$2:$R$263,16,FALSE))</f>
        <v>-4.80404653740771</v>
      </c>
      <c r="AF124" t="s" s="26">
        <f>IF(VLOOKUP($B124,'Ações_Sharpe'!$B$2:$R$263,16,FALSE)&gt;0,VLOOKUP($B124,'Ações_Sharpe'!$B$2:$R$263,16,FALSE)," ")</f>
        <v>361</v>
      </c>
      <c r="AG124" s="23">
        <f>IF(VLOOKUP($B124,'Ações_Rent'!$B$2:$R$263,17,FALSE)="","",VLOOKUP($B124,'Ações_Rent'!$B$2:$R$263,17,FALSE))</f>
        <v>7.85207614983212</v>
      </c>
      <c r="AH124" s="23">
        <f>IF(VLOOKUP($B124,'Ações_Sharpe'!$B$2:$R$263,17,FALSE)&gt;0,VLOOKUP($B124,'Ações_Sharpe'!$B$2:$R$263,17,FALSE)," ")</f>
        <v>0.0283968841027176</v>
      </c>
    </row>
    <row r="125" ht="15" customHeight="1">
      <c r="A125" t="s" s="10">
        <v>1467</v>
      </c>
      <c r="B125" t="s" s="10">
        <v>1468</v>
      </c>
      <c r="C125" s="23">
        <f>IF(VLOOKUP($B125,'Ações_Rent'!$B$2:$R$263,2,FALSE)="","",VLOOKUP($B125,'Ações_Rent'!$B$2:$R$263,2,FALSE))</f>
        <v>22.6942104805684</v>
      </c>
      <c r="D125" s="23">
        <f>IF(VLOOKUP($B125,'Ações_Sharpe'!$B$2:$R$263,2,FALSE)&gt;0,VLOOKUP($B125,'Ações_Sharpe'!$B$2:$R$263,2,FALSE)," ")</f>
        <v>0.752993650715305</v>
      </c>
      <c r="E125" s="23">
        <f>IF(VLOOKUP($B125,'Ações_Rent'!$B$2:$R$263,3,FALSE)="","",VLOOKUP($B125,'Ações_Rent'!$B$2:$R$263,3,FALSE))</f>
        <v>21.2374688047255</v>
      </c>
      <c r="F125" s="23">
        <f>IF(VLOOKUP($B125,'Ações_Sharpe'!$B$2:$R$263,3,FALSE)&gt;0,VLOOKUP($B125,'Ações_Sharpe'!$B$2:$R$263,3,FALSE)," ")</f>
        <v>0.740803051305567</v>
      </c>
      <c r="G125" s="23">
        <f>IF(VLOOKUP($B125,'Ações_Rent'!$B$2:$R$263,4,FALSE)="","",VLOOKUP($B125,'Ações_Rent'!$B$2:$R$263,4,FALSE))</f>
        <v>31.2098162852379</v>
      </c>
      <c r="H125" s="23">
        <f>IF(VLOOKUP($B125,'Ações_Sharpe'!$B$2:$R$263,4,FALSE)&gt;0,VLOOKUP($B125,'Ações_Sharpe'!$B$2:$R$263,4,FALSE)," ")</f>
        <v>0.635758214306773</v>
      </c>
      <c r="I125" s="23">
        <f>IF(VLOOKUP($B125,'Ações_Rent'!$B$2:$R$263,5,FALSE)="","",VLOOKUP($B125,'Ações_Rent'!$B$2:$R$263,5,FALSE))</f>
        <v>7.14615320071452</v>
      </c>
      <c r="J125" s="23">
        <f>IF(VLOOKUP($B125,'Ações_Sharpe'!$B$2:$R$263,5,FALSE)&gt;0,VLOOKUP($B125,'Ações_Sharpe'!$B$2:$R$263,5,FALSE)," ")</f>
        <v>0.0148668947015373</v>
      </c>
      <c r="K125" s="23">
        <f>IF(VLOOKUP($B125,'Ações_Rent'!$B$2:$R$263,6,FALSE)="","",VLOOKUP($B125,'Ações_Rent'!$B$2:$R$263,6,FALSE))</f>
        <v>17.4597268282727</v>
      </c>
      <c r="L125" s="23">
        <f>IF(VLOOKUP($B125,'Ações_Sharpe'!$B$2:$R$263,6,FALSE)&gt;0,VLOOKUP($B125,'Ações_Sharpe'!$B$2:$R$263,6,FALSE)," ")</f>
        <v>0.374299029555606</v>
      </c>
      <c r="M125" s="23">
        <f>IF(VLOOKUP($B125,'Ações_Rent'!$B$2:$R$263,7,FALSE)="","",VLOOKUP($B125,'Ações_Rent'!$B$2:$R$263,7,FALSE))</f>
        <v>12.6621728062468</v>
      </c>
      <c r="N125" s="23">
        <f>IF(VLOOKUP($B125,'Ações_Sharpe'!$B$2:$R$263,7,FALSE)&gt;0,VLOOKUP($B125,'Ações_Sharpe'!$B$2:$R$263,7,FALSE)," ")</f>
        <v>0.237301541619856</v>
      </c>
      <c r="O125" s="23">
        <f>IF(VLOOKUP($B125,'Ações_Rent'!$B$2:$R$263,8,FALSE)="","",VLOOKUP($B125,'Ações_Rent'!$B$2:$R$263,8,FALSE))</f>
        <v>16.861676543185</v>
      </c>
      <c r="P125" s="23">
        <f>IF(VLOOKUP($B125,'Ações_Sharpe'!$B$2:$R$263,8,FALSE)&gt;0,VLOOKUP($B125,'Ações_Sharpe'!$B$2:$R$263,8,FALSE)," ")</f>
        <v>0.389094438967836</v>
      </c>
      <c r="Q125" s="23">
        <f>IF(VLOOKUP($B125,'Ações_Rent'!$B$2:$R$263,9,FALSE)="","",VLOOKUP($B125,'Ações_Rent'!$B$2:$R$263,9,FALSE))</f>
        <v>12.8121393797806</v>
      </c>
      <c r="R125" s="23">
        <f>IF(VLOOKUP($B125,'Ações_Sharpe'!$B$2:$R$263,9,FALSE)&gt;0,VLOOKUP($B125,'Ações_Sharpe'!$B$2:$R$263,9,FALSE)," ")</f>
        <v>0.266789905615578</v>
      </c>
      <c r="S125" s="23">
        <f>IF(VLOOKUP($B125,'Ações_Rent'!$B$2:$R$263,10,FALSE)="","",VLOOKUP($B125,'Ações_Rent'!$B$2:$R$263,10,FALSE))</f>
        <v>22.4541549747151</v>
      </c>
      <c r="T125" s="23">
        <f>IF(VLOOKUP($B125,'Ações_Sharpe'!$B$2:$R$263,10,FALSE)&gt;0,VLOOKUP($B125,'Ações_Sharpe'!$B$2:$R$263,10,FALSE)," ")</f>
        <v>0.611941781486752</v>
      </c>
      <c r="U125" s="23">
        <f>IF(VLOOKUP($B125,'Ações_Rent'!$B$2:$R$263,11,FALSE)="","",VLOOKUP($B125,'Ações_Rent'!$B$2:$R$263,11,FALSE))</f>
        <v>14.9233925381866</v>
      </c>
      <c r="V125" s="23">
        <f>IF(VLOOKUP($B125,'Ações_Sharpe'!$B$2:$R$263,11,FALSE)&gt;0,VLOOKUP($B125,'Ações_Sharpe'!$B$2:$R$263,11,FALSE)," ")</f>
        <v>0.353306075622309</v>
      </c>
      <c r="W125" s="23">
        <f>IF(VLOOKUP($B125,'Ações_Rent'!$B$2:$R$263,12,FALSE)="","",VLOOKUP($B125,'Ações_Rent'!$B$2:$R$263,12,FALSE))</f>
        <v>4.04475701433451</v>
      </c>
      <c r="X125" t="s" s="26">
        <f>IF(VLOOKUP($B125,'Ações_Sharpe'!$B$2:$R$263,12,FALSE)&gt;0,VLOOKUP($B125,'Ações_Sharpe'!$B$2:$R$263,12,FALSE)," ")</f>
        <v>361</v>
      </c>
      <c r="Y125" s="23">
        <f>IF(VLOOKUP($B125,'Ações_Rent'!$B$2:$R$263,13,FALSE)="","",VLOOKUP($B125,'Ações_Rent'!$B$2:$R$263,13,FALSE))</f>
        <v>4.79763040445216</v>
      </c>
      <c r="Z125" s="23">
        <f>IF(VLOOKUP($B125,'Ações_Sharpe'!$B$2:$R$263,13,FALSE)&gt;0,VLOOKUP($B125,'Ações_Sharpe'!$B$2:$R$263,13,FALSE)," ")</f>
        <v>0.00397692923348028</v>
      </c>
      <c r="AA125" s="23">
        <f>IF(VLOOKUP($B125,'Ações_Rent'!$B$2:$R$263,14,FALSE)="","",VLOOKUP($B125,'Ações_Rent'!$B$2:$R$263,14,FALSE))</f>
        <v>-7.5888383239292</v>
      </c>
      <c r="AB125" t="s" s="26">
        <f>IF(VLOOKUP($B125,'Ações_Sharpe'!$B$2:$R$263,14,FALSE)&gt;0,VLOOKUP($B125,'Ações_Sharpe'!$B$2:$R$263,14,FALSE)," ")</f>
        <v>361</v>
      </c>
      <c r="AC125" s="23">
        <f>IF(VLOOKUP($B125,'Ações_Rent'!$B$2:$R$263,15,FALSE)="","",VLOOKUP($B125,'Ações_Rent'!$B$2:$R$263,15,FALSE))</f>
        <v>-4.77464865428383</v>
      </c>
      <c r="AD125" t="s" s="26">
        <f>IF(VLOOKUP($B125,'Ações_Sharpe'!$B$2:$R$263,15,FALSE)&gt;0,VLOOKUP($B125,'Ações_Sharpe'!$B$2:$R$263,15,FALSE)," ")</f>
        <v>361</v>
      </c>
      <c r="AE125" s="23">
        <f>IF(VLOOKUP($B125,'Ações_Rent'!$B$2:$R$263,16,FALSE)="","",VLOOKUP($B125,'Ações_Rent'!$B$2:$R$263,16,FALSE))</f>
        <v>-14.3968717401887</v>
      </c>
      <c r="AF125" t="s" s="26">
        <f>IF(VLOOKUP($B125,'Ações_Sharpe'!$B$2:$R$263,16,FALSE)&gt;0,VLOOKUP($B125,'Ações_Sharpe'!$B$2:$R$263,16,FALSE)," ")</f>
        <v>361</v>
      </c>
      <c r="AG125" s="23">
        <f>IF(VLOOKUP($B125,'Ações_Rent'!$B$2:$R$263,17,FALSE)="","",VLOOKUP($B125,'Ações_Rent'!$B$2:$R$263,17,FALSE))</f>
        <v>-3.48968251381344</v>
      </c>
      <c r="AH125" t="s" s="26">
        <f>IF(VLOOKUP($B125,'Ações_Sharpe'!$B$2:$R$263,17,FALSE)&gt;0,VLOOKUP($B125,'Ações_Sharpe'!$B$2:$R$263,17,FALSE)," ")</f>
        <v>361</v>
      </c>
    </row>
    <row r="126" ht="15" customHeight="1">
      <c r="A126" t="s" s="10">
        <v>1469</v>
      </c>
      <c r="B126" t="s" s="10">
        <v>1470</v>
      </c>
      <c r="C126" s="23">
        <f>IF(VLOOKUP($B126,'Ações_Rent'!$B$2:$R$263,2,FALSE)="","",VLOOKUP($B126,'Ações_Rent'!$B$2:$R$263,2,FALSE))</f>
        <v>22.6684762218149</v>
      </c>
      <c r="D126" s="23">
        <f>IF(VLOOKUP($B126,'Ações_Sharpe'!$B$2:$R$263,2,FALSE)&gt;0,VLOOKUP($B126,'Ações_Sharpe'!$B$2:$R$263,2,FALSE)," ")</f>
        <v>0.880743605791529</v>
      </c>
      <c r="E126" s="23">
        <f>IF(VLOOKUP($B126,'Ações_Rent'!$B$2:$R$263,3,FALSE)="","",VLOOKUP($B126,'Ações_Rent'!$B$2:$R$263,3,FALSE))</f>
        <v>23.9628322175099</v>
      </c>
      <c r="F126" s="23">
        <f>IF(VLOOKUP($B126,'Ações_Sharpe'!$B$2:$R$263,3,FALSE)&gt;0,VLOOKUP($B126,'Ações_Sharpe'!$B$2:$R$263,3,FALSE)," ")</f>
        <v>1.02234248384841</v>
      </c>
      <c r="G126" s="23">
        <f>IF(VLOOKUP($B126,'Ações_Rent'!$B$2:$R$263,4,FALSE)="","",VLOOKUP($B126,'Ações_Rent'!$B$2:$R$263,4,FALSE))</f>
        <v>36.5868479083566</v>
      </c>
      <c r="H126" s="23">
        <f>IF(VLOOKUP($B126,'Ações_Sharpe'!$B$2:$R$263,4,FALSE)&gt;0,VLOOKUP($B126,'Ações_Sharpe'!$B$2:$R$263,4,FALSE)," ")</f>
        <v>1.37267911719301</v>
      </c>
      <c r="I126" s="23">
        <f>IF(VLOOKUP($B126,'Ações_Rent'!$B$2:$R$263,5,FALSE)="","",VLOOKUP($B126,'Ações_Rent'!$B$2:$R$263,5,FALSE))</f>
        <v>25.6645395616064</v>
      </c>
      <c r="J126" s="23">
        <f>IF(VLOOKUP($B126,'Ações_Sharpe'!$B$2:$R$263,5,FALSE)&gt;0,VLOOKUP($B126,'Ações_Sharpe'!$B$2:$R$263,5,FALSE)," ")</f>
        <v>0.989023286272674</v>
      </c>
      <c r="K126" s="23">
        <f>IF(VLOOKUP($B126,'Ações_Rent'!$B$2:$R$263,6,FALSE)="","",VLOOKUP($B126,'Ações_Rent'!$B$2:$R$263,6,FALSE))</f>
        <v>31.1808105172052</v>
      </c>
      <c r="L126" s="23">
        <f>IF(VLOOKUP($B126,'Ações_Sharpe'!$B$2:$R$263,6,FALSE)&gt;0,VLOOKUP($B126,'Ações_Sharpe'!$B$2:$R$263,6,FALSE)," ")</f>
        <v>1.27608141250758</v>
      </c>
      <c r="M126" s="23">
        <f>IF(VLOOKUP($B126,'Ações_Rent'!$B$2:$R$263,7,FALSE)="","",VLOOKUP($B126,'Ações_Rent'!$B$2:$R$263,7,FALSE))</f>
        <v>21.3848183792405</v>
      </c>
      <c r="N126" s="23">
        <f>IF(VLOOKUP($B126,'Ações_Sharpe'!$B$2:$R$263,7,FALSE)&gt;0,VLOOKUP($B126,'Ações_Sharpe'!$B$2:$R$263,7,FALSE)," ")</f>
        <v>0.808580048846103</v>
      </c>
      <c r="O126" s="23">
        <f>IF(VLOOKUP($B126,'Ações_Rent'!$B$2:$R$263,8,FALSE)="","",VLOOKUP($B126,'Ações_Rent'!$B$2:$R$263,8,FALSE))</f>
        <v>27.9475337738555</v>
      </c>
      <c r="P126" s="23">
        <f>IF(VLOOKUP($B126,'Ações_Sharpe'!$B$2:$R$263,8,FALSE)&gt;0,VLOOKUP($B126,'Ações_Sharpe'!$B$2:$R$263,8,FALSE)," ")</f>
        <v>1.10929307938886</v>
      </c>
      <c r="Q126" s="23">
        <f>IF(VLOOKUP($B126,'Ações_Rent'!$B$2:$R$263,9,FALSE)="","",VLOOKUP($B126,'Ações_Rent'!$B$2:$R$263,9,FALSE))</f>
        <v>26.9760805872559</v>
      </c>
      <c r="R126" s="23">
        <f>IF(VLOOKUP($B126,'Ações_Sharpe'!$B$2:$R$263,9,FALSE)&gt;0,VLOOKUP($B126,'Ações_Sharpe'!$B$2:$R$263,9,FALSE)," ")</f>
        <v>1.07690997519603</v>
      </c>
      <c r="S126" s="23">
        <f>IF(VLOOKUP($B126,'Ações_Rent'!$B$2:$R$263,10,FALSE)="","",VLOOKUP($B126,'Ações_Rent'!$B$2:$R$263,10,FALSE))</f>
        <v>41.1717679348126</v>
      </c>
      <c r="T126" s="23">
        <f>IF(VLOOKUP($B126,'Ações_Sharpe'!$B$2:$R$263,10,FALSE)&gt;0,VLOOKUP($B126,'Ações_Sharpe'!$B$2:$R$263,10,FALSE)," ")</f>
        <v>1.81699927553532</v>
      </c>
      <c r="U126" s="23">
        <f>IF(VLOOKUP($B126,'Ações_Rent'!$B$2:$R$263,11,FALSE)="","",VLOOKUP($B126,'Ações_Rent'!$B$2:$R$263,11,FALSE))</f>
        <v>34.8738714816932</v>
      </c>
      <c r="V126" s="23">
        <f>IF(VLOOKUP($B126,'Ações_Sharpe'!$B$2:$R$263,11,FALSE)&gt;0,VLOOKUP($B126,'Ações_Sharpe'!$B$2:$R$263,11,FALSE)," ")</f>
        <v>1.41344967682742</v>
      </c>
      <c r="W126" s="23">
        <f>IF(VLOOKUP($B126,'Ações_Rent'!$B$2:$R$263,12,FALSE)="","",VLOOKUP($B126,'Ações_Rent'!$B$2:$R$263,12,FALSE))</f>
        <v>25.1730187972912</v>
      </c>
      <c r="X126" s="23">
        <f>IF(VLOOKUP($B126,'Ações_Sharpe'!$B$2:$R$263,12,FALSE)&gt;0,VLOOKUP($B126,'Ações_Sharpe'!$B$2:$R$263,12,FALSE)," ")</f>
        <v>0.942863330853456</v>
      </c>
      <c r="Y126" s="23">
        <f>IF(VLOOKUP($B126,'Ações_Rent'!$B$2:$R$263,13,FALSE)="","",VLOOKUP($B126,'Ações_Rent'!$B$2:$R$263,13,FALSE))</f>
        <v>21.9548827100364</v>
      </c>
      <c r="Z126" s="23">
        <f>IF(VLOOKUP($B126,'Ações_Sharpe'!$B$2:$R$263,13,FALSE)&gt;0,VLOOKUP($B126,'Ações_Sharpe'!$B$2:$R$263,13,FALSE)," ")</f>
        <v>0.779084487565339</v>
      </c>
      <c r="AA126" s="23">
        <f>IF(VLOOKUP($B126,'Ações_Rent'!$B$2:$R$263,14,FALSE)="","",VLOOKUP($B126,'Ações_Rent'!$B$2:$R$263,14,FALSE))</f>
        <v>11.8807039310384</v>
      </c>
      <c r="AB126" s="23">
        <f>IF(VLOOKUP($B126,'Ações_Sharpe'!$B$2:$R$263,14,FALSE)&gt;0,VLOOKUP($B126,'Ações_Sharpe'!$B$2:$R$263,14,FALSE)," ")</f>
        <v>0.291316695935973</v>
      </c>
      <c r="AC126" s="23">
        <f>IF(VLOOKUP($B126,'Ações_Rent'!$B$2:$R$263,15,FALSE)="","",VLOOKUP($B126,'Ações_Rent'!$B$2:$R$263,15,FALSE))</f>
        <v>11.4539803247201</v>
      </c>
      <c r="AD126" s="23">
        <f>IF(VLOOKUP($B126,'Ações_Sharpe'!$B$2:$R$263,15,FALSE)&gt;0,VLOOKUP($B126,'Ações_Sharpe'!$B$2:$R$263,15,FALSE)," ")</f>
        <v>0.247094828965874</v>
      </c>
      <c r="AE126" s="23">
        <f>IF(VLOOKUP($B126,'Ações_Rent'!$B$2:$R$263,16,FALSE)="","",VLOOKUP($B126,'Ações_Rent'!$B$2:$R$263,16,FALSE))</f>
        <v>0.0181451310670155</v>
      </c>
      <c r="AF126" t="s" s="26">
        <f>IF(VLOOKUP($B126,'Ações_Sharpe'!$B$2:$R$263,16,FALSE)&gt;0,VLOOKUP($B126,'Ações_Sharpe'!$B$2:$R$263,16,FALSE)," ")</f>
        <v>361</v>
      </c>
      <c r="AG126" s="23">
        <f>IF(VLOOKUP($B126,'Ações_Rent'!$B$2:$R$263,17,FALSE)="","",VLOOKUP($B126,'Ações_Rent'!$B$2:$R$263,17,FALSE))</f>
        <v>1.89847344012668</v>
      </c>
      <c r="AH126" t="s" s="26">
        <f>IF(VLOOKUP($B126,'Ações_Sharpe'!$B$2:$R$263,17,FALSE)&gt;0,VLOOKUP($B126,'Ações_Sharpe'!$B$2:$R$263,17,FALSE)," ")</f>
        <v>361</v>
      </c>
    </row>
    <row r="127" ht="15" customHeight="1">
      <c r="A127" t="s" s="10">
        <v>1471</v>
      </c>
      <c r="B127" t="s" s="10">
        <v>1472</v>
      </c>
      <c r="C127" s="23">
        <f>IF(VLOOKUP($B127,'Ações_Rent'!$B$2:$R$263,2,FALSE)="","",VLOOKUP($B127,'Ações_Rent'!$B$2:$R$263,2,FALSE))</f>
        <v>22.604390019747</v>
      </c>
      <c r="D127" s="23">
        <f>IF(VLOOKUP($B127,'Ações_Sharpe'!$B$2:$R$263,2,FALSE)&gt;0,VLOOKUP($B127,'Ações_Sharpe'!$B$2:$R$263,2,FALSE)," ")</f>
        <v>1.12358378698693</v>
      </c>
      <c r="E127" s="23">
        <f>IF(VLOOKUP($B127,'Ações_Rent'!$B$2:$R$263,3,FALSE)="","",VLOOKUP($B127,'Ações_Rent'!$B$2:$R$263,3,FALSE))</f>
        <v>23.9800506633861</v>
      </c>
      <c r="F127" s="23">
        <f>IF(VLOOKUP($B127,'Ações_Sharpe'!$B$2:$R$263,3,FALSE)&gt;0,VLOOKUP($B127,'Ações_Sharpe'!$B$2:$R$263,3,FALSE)," ")</f>
        <v>1.32672832428798</v>
      </c>
      <c r="G127" s="23">
        <f>IF(VLOOKUP($B127,'Ações_Rent'!$B$2:$R$263,4,FALSE)="","",VLOOKUP($B127,'Ações_Rent'!$B$2:$R$263,4,FALSE))</f>
        <v>27.7694366794239</v>
      </c>
      <c r="H127" s="23">
        <f>IF(VLOOKUP($B127,'Ações_Sharpe'!$B$2:$R$263,4,FALSE)&gt;0,VLOOKUP($B127,'Ações_Sharpe'!$B$2:$R$263,4,FALSE)," ")</f>
        <v>0.860229246908552</v>
      </c>
      <c r="I127" s="23">
        <f>IF(VLOOKUP($B127,'Ações_Rent'!$B$2:$R$263,5,FALSE)="","",VLOOKUP($B127,'Ações_Rent'!$B$2:$R$263,5,FALSE))</f>
        <v>10.4951268602595</v>
      </c>
      <c r="J127" s="23">
        <f>IF(VLOOKUP($B127,'Ações_Sharpe'!$B$2:$R$263,5,FALSE)&gt;0,VLOOKUP($B127,'Ações_Sharpe'!$B$2:$R$263,5,FALSE)," ")</f>
        <v>0.172809171095849</v>
      </c>
      <c r="K127" s="23">
        <f>IF(VLOOKUP($B127,'Ações_Rent'!$B$2:$R$263,6,FALSE)="","",VLOOKUP($B127,'Ações_Rent'!$B$2:$R$263,6,FALSE))</f>
        <v>21.691684602633</v>
      </c>
      <c r="L127" s="23">
        <f>IF(VLOOKUP($B127,'Ações_Sharpe'!$B$2:$R$263,6,FALSE)&gt;0,VLOOKUP($B127,'Ações_Sharpe'!$B$2:$R$263,6,FALSE)," ")</f>
        <v>0.649930101543568</v>
      </c>
      <c r="M127" s="23">
        <f>IF(VLOOKUP($B127,'Ações_Rent'!$B$2:$R$263,7,FALSE)="","",VLOOKUP($B127,'Ações_Rent'!$B$2:$R$263,7,FALSE))</f>
        <v>20.1712937098305</v>
      </c>
      <c r="N127" s="23">
        <f>IF(VLOOKUP($B127,'Ações_Sharpe'!$B$2:$R$263,7,FALSE)&gt;0,VLOOKUP($B127,'Ações_Sharpe'!$B$2:$R$263,7,FALSE)," ")</f>
        <v>0.597976005327998</v>
      </c>
      <c r="O127" s="23">
        <f>IF(VLOOKUP($B127,'Ações_Rent'!$B$2:$R$263,8,FALSE)="","",VLOOKUP($B127,'Ações_Rent'!$B$2:$R$263,8,FALSE))</f>
        <v>25.7020297685309</v>
      </c>
      <c r="P127" s="23">
        <f>IF(VLOOKUP($B127,'Ações_Sharpe'!$B$2:$R$263,8,FALSE)&gt;0,VLOOKUP($B127,'Ações_Sharpe'!$B$2:$R$263,8,FALSE)," ")</f>
        <v>0.825977857068307</v>
      </c>
      <c r="Q127" s="23">
        <f>IF(VLOOKUP($B127,'Ações_Rent'!$B$2:$R$263,9,FALSE)="","",VLOOKUP($B127,'Ações_Rent'!$B$2:$R$263,9,FALSE))</f>
        <v>21.2227703022808</v>
      </c>
      <c r="R127" s="23">
        <f>IF(VLOOKUP($B127,'Ações_Sharpe'!$B$2:$R$263,9,FALSE)&gt;0,VLOOKUP($B127,'Ações_Sharpe'!$B$2:$R$263,9,FALSE)," ")</f>
        <v>0.659472806853187</v>
      </c>
      <c r="S127" s="23">
        <f>IF(VLOOKUP($B127,'Ações_Rent'!$B$2:$R$263,10,FALSE)="","",VLOOKUP($B127,'Ações_Rent'!$B$2:$R$263,10,FALSE))</f>
        <v>26.8526123251489</v>
      </c>
      <c r="T127" s="23">
        <f>IF(VLOOKUP($B127,'Ações_Sharpe'!$B$2:$R$263,10,FALSE)&gt;0,VLOOKUP($B127,'Ações_Sharpe'!$B$2:$R$263,10,FALSE)," ")</f>
        <v>0.9128702126525901</v>
      </c>
      <c r="U127" s="23">
        <f>IF(VLOOKUP($B127,'Ações_Rent'!$B$2:$R$263,11,FALSE)="","",VLOOKUP($B127,'Ações_Rent'!$B$2:$R$263,11,FALSE))</f>
        <v>23.0508550395505</v>
      </c>
      <c r="V127" s="23">
        <f>IF(VLOOKUP($B127,'Ações_Sharpe'!$B$2:$R$263,11,FALSE)&gt;0,VLOOKUP($B127,'Ações_Sharpe'!$B$2:$R$263,11,FALSE)," ")</f>
        <v>0.7529154430274611</v>
      </c>
      <c r="W127" s="23">
        <f>IF(VLOOKUP($B127,'Ações_Rent'!$B$2:$R$263,12,FALSE)="","",VLOOKUP($B127,'Ações_Rent'!$B$2:$R$263,12,FALSE))</f>
        <v>10.6371471487566</v>
      </c>
      <c r="X127" s="23">
        <f>IF(VLOOKUP($B127,'Ações_Sharpe'!$B$2:$R$263,12,FALSE)&gt;0,VLOOKUP($B127,'Ações_Sharpe'!$B$2:$R$263,12,FALSE)," ")</f>
        <v>0.247713743113876</v>
      </c>
      <c r="Y127" s="23">
        <f>IF(VLOOKUP($B127,'Ações_Rent'!$B$2:$R$263,13,FALSE)="","",VLOOKUP($B127,'Ações_Rent'!$B$2:$R$263,13,FALSE))</f>
        <v>9.107937369595209</v>
      </c>
      <c r="Z127" s="23">
        <f>IF(VLOOKUP($B127,'Ações_Sharpe'!$B$2:$R$263,13,FALSE)&gt;0,VLOOKUP($B127,'Ações_Sharpe'!$B$2:$R$263,13,FALSE)," ")</f>
        <v>0.177629654093448</v>
      </c>
      <c r="AA127" s="23">
        <f>IF(VLOOKUP($B127,'Ações_Rent'!$B$2:$R$263,14,FALSE)="","",VLOOKUP($B127,'Ações_Rent'!$B$2:$R$263,14,FALSE))</f>
        <v>-0.218190892975578</v>
      </c>
      <c r="AB127" t="s" s="26">
        <f>IF(VLOOKUP($B127,'Ações_Sharpe'!$B$2:$R$263,14,FALSE)&gt;0,VLOOKUP($B127,'Ações_Sharpe'!$B$2:$R$263,14,FALSE)," ")</f>
        <v>361</v>
      </c>
      <c r="AC127" s="23">
        <f>IF(VLOOKUP($B127,'Ações_Rent'!$B$2:$R$263,15,FALSE)="","",VLOOKUP($B127,'Ações_Rent'!$B$2:$R$263,15,FALSE))</f>
        <v>1.67472095217645</v>
      </c>
      <c r="AD127" t="s" s="26">
        <f>IF(VLOOKUP($B127,'Ações_Sharpe'!$B$2:$R$263,15,FALSE)&gt;0,VLOOKUP($B127,'Ações_Sharpe'!$B$2:$R$263,15,FALSE)," ")</f>
        <v>361</v>
      </c>
      <c r="AE127" s="23">
        <f>IF(VLOOKUP($B127,'Ações_Rent'!$B$2:$R$263,16,FALSE)="","",VLOOKUP($B127,'Ações_Rent'!$B$2:$R$263,16,FALSE))</f>
        <v>-1.52876598609406</v>
      </c>
      <c r="AF127" t="s" s="26">
        <f>IF(VLOOKUP($B127,'Ações_Sharpe'!$B$2:$R$263,16,FALSE)&gt;0,VLOOKUP($B127,'Ações_Sharpe'!$B$2:$R$263,16,FALSE)," ")</f>
        <v>361</v>
      </c>
      <c r="AG127" s="23">
        <f>IF(VLOOKUP($B127,'Ações_Rent'!$B$2:$R$263,17,FALSE)="","",VLOOKUP($B127,'Ações_Rent'!$B$2:$R$263,17,FALSE))</f>
        <v>8.08978166027687</v>
      </c>
      <c r="AH127" s="23">
        <f>IF(VLOOKUP($B127,'Ações_Sharpe'!$B$2:$R$263,17,FALSE)&gt;0,VLOOKUP($B127,'Ações_Sharpe'!$B$2:$R$263,17,FALSE)," ")</f>
        <v>0.0426138497770702</v>
      </c>
    </row>
    <row r="128" ht="15" customHeight="1">
      <c r="A128" t="s" s="10">
        <v>1473</v>
      </c>
      <c r="B128" t="s" s="10">
        <v>1474</v>
      </c>
      <c r="C128" s="23">
        <f>IF(VLOOKUP($B128,'Ações_Rent'!$B$2:$R$263,2,FALSE)="","",VLOOKUP($B128,'Ações_Rent'!$B$2:$R$263,2,FALSE))</f>
        <v>22.409687551648</v>
      </c>
      <c r="D128" s="23">
        <f>IF(VLOOKUP($B128,'Ações_Sharpe'!$B$2:$R$263,2,FALSE)&gt;0,VLOOKUP($B128,'Ações_Sharpe'!$B$2:$R$263,2,FALSE)," ")</f>
        <v>0.671161839710733</v>
      </c>
      <c r="E128" s="23">
        <f>IF(VLOOKUP($B128,'Ações_Rent'!$B$2:$R$263,3,FALSE)="","",VLOOKUP($B128,'Ações_Rent'!$B$2:$R$263,3,FALSE))</f>
        <v>20.1080364441347</v>
      </c>
      <c r="F128" s="23">
        <f>IF(VLOOKUP($B128,'Ações_Sharpe'!$B$2:$R$263,3,FALSE)&gt;0,VLOOKUP($B128,'Ações_Sharpe'!$B$2:$R$263,3,FALSE)," ")</f>
        <v>0.610507181335247</v>
      </c>
      <c r="G128" s="23">
        <f>IF(VLOOKUP($B128,'Ações_Rent'!$B$2:$R$263,4,FALSE)="","",VLOOKUP($B128,'Ações_Rent'!$B$2:$R$263,4,FALSE))</f>
        <v>26.2463594843194</v>
      </c>
      <c r="H128" s="23">
        <f>IF(VLOOKUP($B128,'Ações_Sharpe'!$B$2:$R$263,4,FALSE)&gt;0,VLOOKUP($B128,'Ações_Sharpe'!$B$2:$R$263,4,FALSE)," ")</f>
        <v>0.49812849804012</v>
      </c>
      <c r="I128" s="23">
        <f>IF(VLOOKUP($B128,'Ações_Rent'!$B$2:$R$263,5,FALSE)="","",VLOOKUP($B128,'Ações_Rent'!$B$2:$R$263,5,FALSE))</f>
        <v>0.021980263024024</v>
      </c>
      <c r="J128" t="s" s="26">
        <f>IF(VLOOKUP($B128,'Ações_Sharpe'!$B$2:$R$263,5,FALSE)&gt;0,VLOOKUP($B128,'Ações_Sharpe'!$B$2:$R$263,5,FALSE)," ")</f>
        <v>361</v>
      </c>
      <c r="K128" s="23">
        <f>IF(VLOOKUP($B128,'Ações_Rent'!$B$2:$R$263,6,FALSE)="","",VLOOKUP($B128,'Ações_Rent'!$B$2:$R$263,6,FALSE))</f>
        <v>14.5240582442608</v>
      </c>
      <c r="L128" s="23">
        <f>IF(VLOOKUP($B128,'Ações_Sharpe'!$B$2:$R$263,6,FALSE)&gt;0,VLOOKUP($B128,'Ações_Sharpe'!$B$2:$R$263,6,FALSE)," ")</f>
        <v>0.261625868946972</v>
      </c>
      <c r="M128" s="23">
        <f>IF(VLOOKUP($B128,'Ações_Rent'!$B$2:$R$263,7,FALSE)="","",VLOOKUP($B128,'Ações_Rent'!$B$2:$R$263,7,FALSE))</f>
        <v>10.8980262299421</v>
      </c>
      <c r="N128" s="23">
        <f>IF(VLOOKUP($B128,'Ações_Sharpe'!$B$2:$R$263,7,FALSE)&gt;0,VLOOKUP($B128,'Ações_Sharpe'!$B$2:$R$263,7,FALSE)," ")</f>
        <v>0.166769515574059</v>
      </c>
      <c r="O128" s="23">
        <f>IF(VLOOKUP($B128,'Ações_Rent'!$B$2:$R$263,8,FALSE)="","",VLOOKUP($B128,'Ações_Rent'!$B$2:$R$263,8,FALSE))</f>
        <v>18.3660987030329</v>
      </c>
      <c r="P128" s="23">
        <f>IF(VLOOKUP($B128,'Ações_Sharpe'!$B$2:$R$263,8,FALSE)&gt;0,VLOOKUP($B128,'Ações_Sharpe'!$B$2:$R$263,8,FALSE)," ")</f>
        <v>0.410010055692533</v>
      </c>
      <c r="Q128" s="23">
        <f>IF(VLOOKUP($B128,'Ações_Rent'!$B$2:$R$263,9,FALSE)="","",VLOOKUP($B128,'Ações_Rent'!$B$2:$R$263,9,FALSE))</f>
        <v>13.2947115683223</v>
      </c>
      <c r="R128" s="23">
        <f>IF(VLOOKUP($B128,'Ações_Sharpe'!$B$2:$R$263,9,FALSE)&gt;0,VLOOKUP($B128,'Ações_Sharpe'!$B$2:$R$263,9,FALSE)," ")</f>
        <v>0.266978427295787</v>
      </c>
      <c r="S128" s="23">
        <f>IF(VLOOKUP($B128,'Ações_Rent'!$B$2:$R$263,10,FALSE)="","",VLOOKUP($B128,'Ações_Rent'!$B$2:$R$263,10,FALSE))</f>
        <v>25.7854783565661</v>
      </c>
      <c r="T128" s="23">
        <f>IF(VLOOKUP($B128,'Ações_Sharpe'!$B$2:$R$263,10,FALSE)&gt;0,VLOOKUP($B128,'Ações_Sharpe'!$B$2:$R$263,10,FALSE)," ")</f>
        <v>0.682542475713539</v>
      </c>
      <c r="U128" s="23">
        <f>IF(VLOOKUP($B128,'Ações_Rent'!$B$2:$R$263,11,FALSE)="","",VLOOKUP($B128,'Ações_Rent'!$B$2:$R$263,11,FALSE))</f>
        <v>16.0049781188694</v>
      </c>
      <c r="V128" s="23">
        <f>IF(VLOOKUP($B128,'Ações_Sharpe'!$B$2:$R$263,11,FALSE)&gt;0,VLOOKUP($B128,'Ações_Sharpe'!$B$2:$R$263,11,FALSE)," ")</f>
        <v>0.367547294471005</v>
      </c>
      <c r="W128" s="23">
        <f>IF(VLOOKUP($B128,'Ações_Rent'!$B$2:$R$263,12,FALSE)="","",VLOOKUP($B128,'Ações_Rent'!$B$2:$R$263,12,FALSE))</f>
        <v>6.68285794403758</v>
      </c>
      <c r="X128" s="23">
        <f>IF(VLOOKUP($B128,'Ações_Sharpe'!$B$2:$R$263,12,FALSE)&gt;0,VLOOKUP($B128,'Ações_Sharpe'!$B$2:$R$263,12,FALSE)," ")</f>
        <v>0.0735240470773745</v>
      </c>
      <c r="Y128" s="23">
        <f>IF(VLOOKUP($B128,'Ações_Rent'!$B$2:$R$263,13,FALSE)="","",VLOOKUP($B128,'Ações_Rent'!$B$2:$R$263,13,FALSE))</f>
        <v>6.98041509766667</v>
      </c>
      <c r="Z128" s="23">
        <f>IF(VLOOKUP($B128,'Ações_Sharpe'!$B$2:$R$263,13,FALSE)&gt;0,VLOOKUP($B128,'Ações_Sharpe'!$B$2:$R$263,13,FALSE)," ")</f>
        <v>0.07274245125674079</v>
      </c>
      <c r="AA128" s="23">
        <f>IF(VLOOKUP($B128,'Ações_Rent'!$B$2:$R$263,14,FALSE)="","",VLOOKUP($B128,'Ações_Rent'!$B$2:$R$263,14,FALSE))</f>
        <v>-0.195924218665133</v>
      </c>
      <c r="AB128" t="s" s="26">
        <f>IF(VLOOKUP($B128,'Ações_Sharpe'!$B$2:$R$263,14,FALSE)&gt;0,VLOOKUP($B128,'Ações_Sharpe'!$B$2:$R$263,14,FALSE)," ")</f>
        <v>361</v>
      </c>
      <c r="AC128" s="23">
        <f>IF(VLOOKUP($B128,'Ações_Rent'!$B$2:$R$263,15,FALSE)="","",VLOOKUP($B128,'Ações_Rent'!$B$2:$R$263,15,FALSE))</f>
        <v>1.36185788001641</v>
      </c>
      <c r="AD128" t="s" s="26">
        <f>IF(VLOOKUP($B128,'Ações_Sharpe'!$B$2:$R$263,15,FALSE)&gt;0,VLOOKUP($B128,'Ações_Sharpe'!$B$2:$R$263,15,FALSE)," ")</f>
        <v>361</v>
      </c>
      <c r="AE128" s="23">
        <f>IF(VLOOKUP($B128,'Ações_Rent'!$B$2:$R$263,16,FALSE)="","",VLOOKUP($B128,'Ações_Rent'!$B$2:$R$263,16,FALSE))</f>
        <v>-5.33169853878538</v>
      </c>
      <c r="AF128" t="s" s="26">
        <f>IF(VLOOKUP($B128,'Ações_Sharpe'!$B$2:$R$263,16,FALSE)&gt;0,VLOOKUP($B128,'Ações_Sharpe'!$B$2:$R$263,16,FALSE)," ")</f>
        <v>361</v>
      </c>
      <c r="AG128" s="23">
        <f>IF(VLOOKUP($B128,'Ações_Rent'!$B$2:$R$263,17,FALSE)="","",VLOOKUP($B128,'Ações_Rent'!$B$2:$R$263,17,FALSE))</f>
        <v>11.3574820904112</v>
      </c>
      <c r="AH128" s="23">
        <f>IF(VLOOKUP($B128,'Ações_Sharpe'!$B$2:$R$263,17,FALSE)&gt;0,VLOOKUP($B128,'Ações_Sharpe'!$B$2:$R$263,17,FALSE)," ")</f>
        <v>0.172093573726246</v>
      </c>
    </row>
    <row r="129" ht="15" customHeight="1">
      <c r="A129" t="s" s="10">
        <v>1475</v>
      </c>
      <c r="B129" t="s" s="10">
        <v>1476</v>
      </c>
      <c r="C129" s="23">
        <f>IF(VLOOKUP($B129,'Ações_Rent'!$B$2:$R$263,2,FALSE)="","",VLOOKUP($B129,'Ações_Rent'!$B$2:$R$263,2,FALSE))</f>
        <v>22.3680244405162</v>
      </c>
      <c r="D129" s="23">
        <f>IF(VLOOKUP($B129,'Ações_Sharpe'!$B$2:$R$263,2,FALSE)&gt;0,VLOOKUP($B129,'Ações_Sharpe'!$B$2:$R$263,2,FALSE)," ")</f>
        <v>0.748165324286506</v>
      </c>
      <c r="E129" s="23">
        <f>IF(VLOOKUP($B129,'Ações_Rent'!$B$2:$R$263,3,FALSE)="","",VLOOKUP($B129,'Ações_Rent'!$B$2:$R$263,3,FALSE))</f>
        <v>21.0114209102197</v>
      </c>
      <c r="F129" s="23">
        <f>IF(VLOOKUP($B129,'Ações_Sharpe'!$B$2:$R$263,3,FALSE)&gt;0,VLOOKUP($B129,'Ações_Sharpe'!$B$2:$R$263,3,FALSE)," ")</f>
        <v>0.725569797058213</v>
      </c>
      <c r="G129" s="23">
        <f>IF(VLOOKUP($B129,'Ações_Rent'!$B$2:$R$263,4,FALSE)="","",VLOOKUP($B129,'Ações_Rent'!$B$2:$R$263,4,FALSE))</f>
        <v>25.9764934762117</v>
      </c>
      <c r="H129" s="23">
        <f>IF(VLOOKUP($B129,'Ações_Sharpe'!$B$2:$R$263,4,FALSE)&gt;0,VLOOKUP($B129,'Ações_Sharpe'!$B$2:$R$263,4,FALSE)," ")</f>
        <v>0.490836940298253</v>
      </c>
      <c r="I129" s="23">
        <f>IF(VLOOKUP($B129,'Ações_Rent'!$B$2:$R$263,5,FALSE)="","",VLOOKUP($B129,'Ações_Rent'!$B$2:$R$263,5,FALSE))</f>
        <v>3.875290521251</v>
      </c>
      <c r="J129" t="s" s="26">
        <f>IF(VLOOKUP($B129,'Ações_Sharpe'!$B$2:$R$263,5,FALSE)&gt;0,VLOOKUP($B129,'Ações_Sharpe'!$B$2:$R$263,5,FALSE)," ")</f>
        <v>361</v>
      </c>
      <c r="K129" s="23">
        <f>IF(VLOOKUP($B129,'Ações_Rent'!$B$2:$R$263,6,FALSE)="","",VLOOKUP($B129,'Ações_Rent'!$B$2:$R$263,6,FALSE))</f>
        <v>17.3233610718476</v>
      </c>
      <c r="L129" s="23">
        <f>IF(VLOOKUP($B129,'Ações_Sharpe'!$B$2:$R$263,6,FALSE)&gt;0,VLOOKUP($B129,'Ações_Sharpe'!$B$2:$R$263,6,FALSE)," ")</f>
        <v>0.364451631969545</v>
      </c>
      <c r="M129" s="23">
        <f>IF(VLOOKUP($B129,'Ações_Rent'!$B$2:$R$263,7,FALSE)="","",VLOOKUP($B129,'Ações_Rent'!$B$2:$R$263,7,FALSE))</f>
        <v>11.8942986797496</v>
      </c>
      <c r="N129" s="23">
        <f>IF(VLOOKUP($B129,'Ações_Sharpe'!$B$2:$R$263,7,FALSE)&gt;0,VLOOKUP($B129,'Ações_Sharpe'!$B$2:$R$263,7,FALSE)," ")</f>
        <v>0.2053029420163</v>
      </c>
      <c r="O129" s="23">
        <f>IF(VLOOKUP($B129,'Ações_Rent'!$B$2:$R$263,8,FALSE)="","",VLOOKUP($B129,'Ações_Rent'!$B$2:$R$263,8,FALSE))</f>
        <v>19.6578661621292</v>
      </c>
      <c r="P129" s="23">
        <f>IF(VLOOKUP($B129,'Ações_Sharpe'!$B$2:$R$263,8,FALSE)&gt;0,VLOOKUP($B129,'Ações_Sharpe'!$B$2:$R$263,8,FALSE)," ")</f>
        <v>0.452865697551026</v>
      </c>
      <c r="Q129" s="23">
        <f>IF(VLOOKUP($B129,'Ações_Rent'!$B$2:$R$263,9,FALSE)="","",VLOOKUP($B129,'Ações_Rent'!$B$2:$R$263,9,FALSE))</f>
        <v>13.6838209660817</v>
      </c>
      <c r="R129" s="23">
        <f>IF(VLOOKUP($B129,'Ações_Sharpe'!$B$2:$R$263,9,FALSE)&gt;0,VLOOKUP($B129,'Ações_Sharpe'!$B$2:$R$263,9,FALSE)," ")</f>
        <v>0.280229618190878</v>
      </c>
      <c r="S129" s="23">
        <f>IF(VLOOKUP($B129,'Ações_Rent'!$B$2:$R$263,10,FALSE)="","",VLOOKUP($B129,'Ações_Rent'!$B$2:$R$263,10,FALSE))</f>
        <v>26.2703805907739</v>
      </c>
      <c r="T129" s="23">
        <f>IF(VLOOKUP($B129,'Ações_Sharpe'!$B$2:$R$263,10,FALSE)&gt;0,VLOOKUP($B129,'Ações_Sharpe'!$B$2:$R$263,10,FALSE)," ")</f>
        <v>0.693349966752691</v>
      </c>
      <c r="U129" s="23">
        <f>IF(VLOOKUP($B129,'Ações_Rent'!$B$2:$R$263,11,FALSE)="","",VLOOKUP($B129,'Ações_Rent'!$B$2:$R$263,11,FALSE))</f>
        <v>19.3343528851684</v>
      </c>
      <c r="V129" s="23">
        <f>IF(VLOOKUP($B129,'Ações_Sharpe'!$B$2:$R$263,11,FALSE)&gt;0,VLOOKUP($B129,'Ações_Sharpe'!$B$2:$R$263,11,FALSE)," ")</f>
        <v>0.473524890549033</v>
      </c>
      <c r="W129" s="23">
        <f>IF(VLOOKUP($B129,'Ações_Rent'!$B$2:$R$263,12,FALSE)="","",VLOOKUP($B129,'Ações_Rent'!$B$2:$R$263,12,FALSE))</f>
        <v>5.56977782986086</v>
      </c>
      <c r="X129" s="23">
        <f>IF(VLOOKUP($B129,'Ações_Sharpe'!$B$2:$R$263,12,FALSE)&gt;0,VLOOKUP($B129,'Ações_Sharpe'!$B$2:$R$263,12,FALSE)," ")</f>
        <v>0.0374469578524384</v>
      </c>
      <c r="Y129" s="23">
        <f>IF(VLOOKUP($B129,'Ações_Rent'!$B$2:$R$263,13,FALSE)="","",VLOOKUP($B129,'Ações_Rent'!$B$2:$R$263,13,FALSE))</f>
        <v>4.95031271373438</v>
      </c>
      <c r="Z129" s="23">
        <f>IF(VLOOKUP($B129,'Ações_Sharpe'!$B$2:$R$263,13,FALSE)&gt;0,VLOOKUP($B129,'Ações_Sharpe'!$B$2:$R$263,13,FALSE)," ")</f>
        <v>0.00846357635914349</v>
      </c>
      <c r="AA129" s="23">
        <f>IF(VLOOKUP($B129,'Ações_Rent'!$B$2:$R$263,14,FALSE)="","",VLOOKUP($B129,'Ações_Rent'!$B$2:$R$263,14,FALSE))</f>
        <v>-4.4764671556436</v>
      </c>
      <c r="AB129" t="s" s="26">
        <f>IF(VLOOKUP($B129,'Ações_Sharpe'!$B$2:$R$263,14,FALSE)&gt;0,VLOOKUP($B129,'Ações_Sharpe'!$B$2:$R$263,14,FALSE)," ")</f>
        <v>361</v>
      </c>
      <c r="AC129" s="23">
        <f>IF(VLOOKUP($B129,'Ações_Rent'!$B$2:$R$263,15,FALSE)="","",VLOOKUP($B129,'Ações_Rent'!$B$2:$R$263,15,FALSE))</f>
        <v>-2.02301162834652</v>
      </c>
      <c r="AD129" t="s" s="26">
        <f>IF(VLOOKUP($B129,'Ações_Sharpe'!$B$2:$R$263,15,FALSE)&gt;0,VLOOKUP($B129,'Ações_Sharpe'!$B$2:$R$263,15,FALSE)," ")</f>
        <v>361</v>
      </c>
      <c r="AE129" s="23">
        <f>IF(VLOOKUP($B129,'Ações_Rent'!$B$2:$R$263,16,FALSE)="","",VLOOKUP($B129,'Ações_Rent'!$B$2:$R$263,16,FALSE))</f>
        <v>-8.102855362819129</v>
      </c>
      <c r="AF129" t="s" s="26">
        <f>IF(VLOOKUP($B129,'Ações_Sharpe'!$B$2:$R$263,16,FALSE)&gt;0,VLOOKUP($B129,'Ações_Sharpe'!$B$2:$R$263,16,FALSE)," ")</f>
        <v>361</v>
      </c>
      <c r="AG129" s="23">
        <f>IF(VLOOKUP($B129,'Ações_Rent'!$B$2:$R$263,17,FALSE)="","",VLOOKUP($B129,'Ações_Rent'!$B$2:$R$263,17,FALSE))</f>
        <v>6.66451205181895</v>
      </c>
      <c r="AH129" t="s" s="26">
        <f>IF(VLOOKUP($B129,'Ações_Sharpe'!$B$2:$R$263,17,FALSE)&gt;0,VLOOKUP($B129,'Ações_Sharpe'!$B$2:$R$263,17,FALSE)," ")</f>
        <v>361</v>
      </c>
    </row>
    <row r="130" ht="15" customHeight="1">
      <c r="A130" t="s" s="10">
        <v>1477</v>
      </c>
      <c r="B130" t="s" s="10">
        <v>1478</v>
      </c>
      <c r="C130" s="23">
        <f>IF(VLOOKUP($B130,'Ações_Rent'!$B$2:$R$263,2,FALSE)="","",VLOOKUP($B130,'Ações_Rent'!$B$2:$R$263,2,FALSE))</f>
        <v>22.3267950614252</v>
      </c>
      <c r="D130" s="23">
        <f>IF(VLOOKUP($B130,'Ações_Sharpe'!$B$2:$R$263,2,FALSE)&gt;0,VLOOKUP($B130,'Ações_Sharpe'!$B$2:$R$263,2,FALSE)," ")</f>
        <v>0.7747278293240299</v>
      </c>
      <c r="E130" s="23">
        <f>IF(VLOOKUP($B130,'Ações_Rent'!$B$2:$R$263,3,FALSE)="","",VLOOKUP($B130,'Ações_Rent'!$B$2:$R$263,3,FALSE))</f>
        <v>20.3603188781529</v>
      </c>
      <c r="F130" s="23">
        <f>IF(VLOOKUP($B130,'Ações_Sharpe'!$B$2:$R$263,3,FALSE)&gt;0,VLOOKUP($B130,'Ações_Sharpe'!$B$2:$R$263,3,FALSE)," ")</f>
        <v>0.7208321258591019</v>
      </c>
      <c r="G130" s="23">
        <f>IF(VLOOKUP($B130,'Ações_Rent'!$B$2:$R$263,4,FALSE)="","",VLOOKUP($B130,'Ações_Rent'!$B$2:$R$263,4,FALSE))</f>
        <v>25.287115013667</v>
      </c>
      <c r="H130" s="23">
        <f>IF(VLOOKUP($B130,'Ações_Sharpe'!$B$2:$R$263,4,FALSE)&gt;0,VLOOKUP($B130,'Ações_Sharpe'!$B$2:$R$263,4,FALSE)," ")</f>
        <v>0.544748493974849</v>
      </c>
      <c r="I130" s="23">
        <f>IF(VLOOKUP($B130,'Ações_Rent'!$B$2:$R$263,5,FALSE)="","",VLOOKUP($B130,'Ações_Rent'!$B$2:$R$263,5,FALSE))</f>
        <v>7.61234656694767</v>
      </c>
      <c r="J130" s="23">
        <f>IF(VLOOKUP($B130,'Ações_Sharpe'!$B$2:$R$263,5,FALSE)&gt;0,VLOOKUP($B130,'Ações_Sharpe'!$B$2:$R$263,5,FALSE)," ")</f>
        <v>0.0360238484314619</v>
      </c>
      <c r="K130" s="23">
        <f>IF(VLOOKUP($B130,'Ações_Rent'!$B$2:$R$263,6,FALSE)="","",VLOOKUP($B130,'Ações_Rent'!$B$2:$R$263,6,FALSE))</f>
        <v>16.5969241081975</v>
      </c>
      <c r="L130" s="23">
        <f>IF(VLOOKUP($B130,'Ações_Sharpe'!$B$2:$R$263,6,FALSE)&gt;0,VLOOKUP($B130,'Ações_Sharpe'!$B$2:$R$263,6,FALSE)," ")</f>
        <v>0.416755667263503</v>
      </c>
      <c r="M130" s="23">
        <f>IF(VLOOKUP($B130,'Ações_Rent'!$B$2:$R$263,7,FALSE)="","",VLOOKUP($B130,'Ações_Rent'!$B$2:$R$263,7,FALSE))</f>
        <v>10.4548375713834</v>
      </c>
      <c r="N130" s="23">
        <f>IF(VLOOKUP($B130,'Ações_Sharpe'!$B$2:$R$263,7,FALSE)&gt;0,VLOOKUP($B130,'Ações_Sharpe'!$B$2:$R$263,7,FALSE)," ")</f>
        <v>0.193436348482006</v>
      </c>
      <c r="O130" s="23">
        <f>IF(VLOOKUP($B130,'Ações_Rent'!$B$2:$R$263,8,FALSE)="","",VLOOKUP($B130,'Ações_Rent'!$B$2:$R$263,8,FALSE))</f>
        <v>18.7697658035137</v>
      </c>
      <c r="P130" s="23">
        <f>IF(VLOOKUP($B130,'Ações_Sharpe'!$B$2:$R$263,8,FALSE)&gt;0,VLOOKUP($B130,'Ações_Sharpe'!$B$2:$R$263,8,FALSE)," ")</f>
        <v>0.509222908426517</v>
      </c>
      <c r="Q130" s="23">
        <f>IF(VLOOKUP($B130,'Ações_Rent'!$B$2:$R$263,9,FALSE)="","",VLOOKUP($B130,'Ações_Rent'!$B$2:$R$263,9,FALSE))</f>
        <v>14.0115015358134</v>
      </c>
      <c r="R130" s="23">
        <f>IF(VLOOKUP($B130,'Ações_Sharpe'!$B$2:$R$263,9,FALSE)&gt;0,VLOOKUP($B130,'Ações_Sharpe'!$B$2:$R$263,9,FALSE)," ")</f>
        <v>0.342747669735304</v>
      </c>
      <c r="S130" s="23">
        <f>IF(VLOOKUP($B130,'Ações_Rent'!$B$2:$R$263,10,FALSE)="","",VLOOKUP($B130,'Ações_Rent'!$B$2:$R$263,10,FALSE))</f>
        <v>23.3493632078214</v>
      </c>
      <c r="T130" s="23">
        <f>IF(VLOOKUP($B130,'Ações_Sharpe'!$B$2:$R$263,10,FALSE)&gt;0,VLOOKUP($B130,'Ações_Sharpe'!$B$2:$R$263,10,FALSE)," ")</f>
        <v>0.72443270807677</v>
      </c>
      <c r="U130" s="23">
        <f>IF(VLOOKUP($B130,'Ações_Rent'!$B$2:$R$263,11,FALSE)="","",VLOOKUP($B130,'Ações_Rent'!$B$2:$R$263,11,FALSE))</f>
        <v>18.423862885671</v>
      </c>
      <c r="V130" s="23">
        <f>IF(VLOOKUP($B130,'Ações_Sharpe'!$B$2:$R$263,11,FALSE)&gt;0,VLOOKUP($B130,'Ações_Sharpe'!$B$2:$R$263,11,FALSE)," ")</f>
        <v>0.531652588481868</v>
      </c>
      <c r="W130" s="23">
        <f>IF(VLOOKUP($B130,'Ações_Rent'!$B$2:$R$263,12,FALSE)="","",VLOOKUP($B130,'Ações_Rent'!$B$2:$R$263,12,FALSE))</f>
        <v>9.391364540891219</v>
      </c>
      <c r="X130" s="23">
        <f>IF(VLOOKUP($B130,'Ações_Sharpe'!$B$2:$R$263,12,FALSE)&gt;0,VLOOKUP($B130,'Ações_Sharpe'!$B$2:$R$263,12,FALSE)," ")</f>
        <v>0.194106398512669</v>
      </c>
      <c r="Y130" s="23">
        <f>IF(VLOOKUP($B130,'Ações_Rent'!$B$2:$R$263,13,FALSE)="","",VLOOKUP($B130,'Ações_Rent'!$B$2:$R$263,13,FALSE))</f>
        <v>11.0096518193726</v>
      </c>
      <c r="Z130" s="23">
        <f>IF(VLOOKUP($B130,'Ações_Sharpe'!$B$2:$R$263,13,FALSE)&gt;0,VLOOKUP($B130,'Ações_Sharpe'!$B$2:$R$263,13,FALSE)," ")</f>
        <v>0.247635061629774</v>
      </c>
      <c r="AA130" s="23">
        <f>IF(VLOOKUP($B130,'Ações_Rent'!$B$2:$R$263,14,FALSE)="","",VLOOKUP($B130,'Ações_Rent'!$B$2:$R$263,14,FALSE))</f>
        <v>2.09345446392495</v>
      </c>
      <c r="AB130" t="s" s="26">
        <f>IF(VLOOKUP($B130,'Ações_Sharpe'!$B$2:$R$263,14,FALSE)&gt;0,VLOOKUP($B130,'Ações_Sharpe'!$B$2:$R$263,14,FALSE)," ")</f>
        <v>361</v>
      </c>
      <c r="AC130" s="23">
        <f>IF(VLOOKUP($B130,'Ações_Rent'!$B$2:$R$263,15,FALSE)="","",VLOOKUP($B130,'Ações_Rent'!$B$2:$R$263,15,FALSE))</f>
        <v>4.13473492287297</v>
      </c>
      <c r="AD130" t="s" s="26">
        <f>IF(VLOOKUP($B130,'Ações_Sharpe'!$B$2:$R$263,15,FALSE)&gt;0,VLOOKUP($B130,'Ações_Sharpe'!$B$2:$R$263,15,FALSE)," ")</f>
        <v>361</v>
      </c>
      <c r="AE130" s="23">
        <f>IF(VLOOKUP($B130,'Ações_Rent'!$B$2:$R$263,16,FALSE)="","",VLOOKUP($B130,'Ações_Rent'!$B$2:$R$263,16,FALSE))</f>
        <v>-0.956096792202055</v>
      </c>
      <c r="AF130" t="s" s="26">
        <f>IF(VLOOKUP($B130,'Ações_Sharpe'!$B$2:$R$263,16,FALSE)&gt;0,VLOOKUP($B130,'Ações_Sharpe'!$B$2:$R$263,16,FALSE)," ")</f>
        <v>361</v>
      </c>
      <c r="AG130" s="23">
        <f>IF(VLOOKUP($B130,'Ações_Rent'!$B$2:$R$263,17,FALSE)="","",VLOOKUP($B130,'Ações_Rent'!$B$2:$R$263,17,FALSE))</f>
        <v>10.4763036842533</v>
      </c>
      <c r="AH130" s="23">
        <f>IF(VLOOKUP($B130,'Ações_Sharpe'!$B$2:$R$263,17,FALSE)&gt;0,VLOOKUP($B130,'Ações_Sharpe'!$B$2:$R$263,17,FALSE)," ")</f>
        <v>0.158425792196988</v>
      </c>
    </row>
    <row r="131" ht="15" customHeight="1">
      <c r="A131" t="s" s="10">
        <v>1479</v>
      </c>
      <c r="B131" t="s" s="10">
        <v>1480</v>
      </c>
      <c r="C131" s="23">
        <f>IF(VLOOKUP($B131,'Ações_Rent'!$B$2:$R$263,2,FALSE)="","",VLOOKUP($B131,'Ações_Rent'!$B$2:$R$263,2,FALSE))</f>
        <v>22.1650365416329</v>
      </c>
      <c r="D131" s="23">
        <f>IF(VLOOKUP($B131,'Ações_Sharpe'!$B$2:$R$263,2,FALSE)&gt;0,VLOOKUP($B131,'Ações_Sharpe'!$B$2:$R$263,2,FALSE)," ")</f>
        <v>0.881820767737309</v>
      </c>
      <c r="E131" s="23">
        <f>IF(VLOOKUP($B131,'Ações_Rent'!$B$2:$R$263,3,FALSE)="","",VLOOKUP($B131,'Ações_Rent'!$B$2:$R$263,3,FALSE))</f>
        <v>25.1266548355689</v>
      </c>
      <c r="F131" s="23">
        <f>IF(VLOOKUP($B131,'Ações_Sharpe'!$B$2:$R$263,3,FALSE)&gt;0,VLOOKUP($B131,'Ações_Sharpe'!$B$2:$R$263,3,FALSE)," ")</f>
        <v>1.07683598326237</v>
      </c>
      <c r="G131" s="23">
        <f>IF(VLOOKUP($B131,'Ações_Rent'!$B$2:$R$263,4,FALSE)="","",VLOOKUP($B131,'Ações_Rent'!$B$2:$R$263,4,FALSE))</f>
        <v>26.9321105136354</v>
      </c>
      <c r="H131" s="23">
        <f>IF(VLOOKUP($B131,'Ações_Sharpe'!$B$2:$R$263,4,FALSE)&gt;0,VLOOKUP($B131,'Ações_Sharpe'!$B$2:$R$263,4,FALSE)," ")</f>
        <v>1.07437822510483</v>
      </c>
      <c r="I131" s="23">
        <f>IF(VLOOKUP($B131,'Ações_Rent'!$B$2:$R$263,5,FALSE)="","",VLOOKUP($B131,'Ações_Rent'!$B$2:$R$263,5,FALSE))</f>
        <v>25.5654399418304</v>
      </c>
      <c r="J131" s="23">
        <f>IF(VLOOKUP($B131,'Ações_Sharpe'!$B$2:$R$263,5,FALSE)&gt;0,VLOOKUP($B131,'Ações_Sharpe'!$B$2:$R$263,5,FALSE)," ")</f>
        <v>1.17268417001801</v>
      </c>
      <c r="K131" s="23">
        <f>IF(VLOOKUP($B131,'Ações_Rent'!$B$2:$R$263,6,FALSE)="","",VLOOKUP($B131,'Ações_Rent'!$B$2:$R$263,6,FALSE))</f>
        <v>28.1087437937628</v>
      </c>
      <c r="L131" s="23">
        <f>IF(VLOOKUP($B131,'Ações_Sharpe'!$B$2:$R$263,6,FALSE)&gt;0,VLOOKUP($B131,'Ações_Sharpe'!$B$2:$R$263,6,FALSE)," ")</f>
        <v>1.25874247958321</v>
      </c>
      <c r="M131" s="23">
        <f>IF(VLOOKUP($B131,'Ações_Rent'!$B$2:$R$263,7,FALSE)="","",VLOOKUP($B131,'Ações_Rent'!$B$2:$R$263,7,FALSE))</f>
        <v>23.1199325699832</v>
      </c>
      <c r="N131" s="23">
        <f>IF(VLOOKUP($B131,'Ações_Sharpe'!$B$2:$R$263,7,FALSE)&gt;0,VLOOKUP($B131,'Ações_Sharpe'!$B$2:$R$263,7,FALSE)," ")</f>
        <v>1.01523262376752</v>
      </c>
      <c r="O131" s="23">
        <f>IF(VLOOKUP($B131,'Ações_Rent'!$B$2:$R$263,8,FALSE)="","",VLOOKUP($B131,'Ações_Rent'!$B$2:$R$263,8,FALSE))</f>
        <v>22.0927118905784</v>
      </c>
      <c r="P131" s="23">
        <f>IF(VLOOKUP($B131,'Ações_Sharpe'!$B$2:$R$263,8,FALSE)&gt;0,VLOOKUP($B131,'Ações_Sharpe'!$B$2:$R$263,8,FALSE)," ")</f>
        <v>0.980093887799979</v>
      </c>
      <c r="Q131" s="23">
        <f>IF(VLOOKUP($B131,'Ações_Rent'!$B$2:$R$263,9,FALSE)="","",VLOOKUP($B131,'Ações_Rent'!$B$2:$R$263,9,FALSE))</f>
        <v>21.0077032472858</v>
      </c>
      <c r="R131" s="23">
        <f>IF(VLOOKUP($B131,'Ações_Sharpe'!$B$2:$R$263,9,FALSE)&gt;0,VLOOKUP($B131,'Ações_Sharpe'!$B$2:$R$263,9,FALSE)," ")</f>
        <v>0.943133046582349</v>
      </c>
      <c r="S131" s="23">
        <f>IF(VLOOKUP($B131,'Ações_Rent'!$B$2:$R$263,10,FALSE)="","",VLOOKUP($B131,'Ações_Rent'!$B$2:$R$263,10,FALSE))</f>
        <v>25.6896436436456</v>
      </c>
      <c r="T131" s="23">
        <f>IF(VLOOKUP($B131,'Ações_Sharpe'!$B$2:$R$263,10,FALSE)&gt;0,VLOOKUP($B131,'Ações_Sharpe'!$B$2:$R$263,10,FALSE)," ")</f>
        <v>1.1637170345999</v>
      </c>
      <c r="U131" s="23">
        <f>IF(VLOOKUP($B131,'Ações_Rent'!$B$2:$R$263,11,FALSE)="","",VLOOKUP($B131,'Ações_Rent'!$B$2:$R$263,11,FALSE))</f>
        <v>20.2577832978429</v>
      </c>
      <c r="V131" s="23">
        <f>IF(VLOOKUP($B131,'Ações_Sharpe'!$B$2:$R$263,11,FALSE)&gt;0,VLOOKUP($B131,'Ações_Sharpe'!$B$2:$R$263,11,FALSE)," ")</f>
        <v>0.825911298712667</v>
      </c>
      <c r="W131" s="23">
        <f>IF(VLOOKUP($B131,'Ações_Rent'!$B$2:$R$263,12,FALSE)="","",VLOOKUP($B131,'Ações_Rent'!$B$2:$R$263,12,FALSE))</f>
        <v>18.6039052739652</v>
      </c>
      <c r="X131" s="23">
        <f>IF(VLOOKUP($B131,'Ações_Sharpe'!$B$2:$R$263,12,FALSE)&gt;0,VLOOKUP($B131,'Ações_Sharpe'!$B$2:$R$263,12,FALSE)," ")</f>
        <v>0.779062958569875</v>
      </c>
      <c r="Y131" s="23">
        <f>IF(VLOOKUP($B131,'Ações_Rent'!$B$2:$R$263,13,FALSE)="","",VLOOKUP($B131,'Ações_Rent'!$B$2:$R$263,13,FALSE))</f>
        <v>16.8035950382251</v>
      </c>
      <c r="Z131" s="23">
        <f>IF(VLOOKUP($B131,'Ações_Sharpe'!$B$2:$R$263,13,FALSE)&gt;0,VLOOKUP($B131,'Ações_Sharpe'!$B$2:$R$263,13,FALSE)," ")</f>
        <v>0.661772461427606</v>
      </c>
      <c r="AA131" s="23">
        <f>IF(VLOOKUP($B131,'Ações_Rent'!$B$2:$R$263,14,FALSE)="","",VLOOKUP($B131,'Ações_Rent'!$B$2:$R$263,14,FALSE))</f>
        <v>9.81266114717687</v>
      </c>
      <c r="AB131" s="23">
        <f>IF(VLOOKUP($B131,'Ações_Sharpe'!$B$2:$R$263,14,FALSE)&gt;0,VLOOKUP($B131,'Ações_Sharpe'!$B$2:$R$263,14,FALSE)," ")</f>
        <v>0.24693996005383</v>
      </c>
      <c r="AC131" s="23">
        <f>IF(VLOOKUP($B131,'Ações_Rent'!$B$2:$R$263,15,FALSE)="","",VLOOKUP($B131,'Ações_Rent'!$B$2:$R$263,15,FALSE))</f>
        <v>9.025252746224959</v>
      </c>
      <c r="AD131" s="23">
        <f>IF(VLOOKUP($B131,'Ações_Sharpe'!$B$2:$R$263,15,FALSE)&gt;0,VLOOKUP($B131,'Ações_Sharpe'!$B$2:$R$263,15,FALSE)," ")</f>
        <v>0.171779106122362</v>
      </c>
      <c r="AE131" s="23">
        <f>IF(VLOOKUP($B131,'Ações_Rent'!$B$2:$R$263,16,FALSE)="","",VLOOKUP($B131,'Ações_Rent'!$B$2:$R$263,16,FALSE))</f>
        <v>5.10462499299431</v>
      </c>
      <c r="AF131" t="s" s="26">
        <f>IF(VLOOKUP($B131,'Ações_Sharpe'!$B$2:$R$263,16,FALSE)&gt;0,VLOOKUP($B131,'Ações_Sharpe'!$B$2:$R$263,16,FALSE)," ")</f>
        <v>361</v>
      </c>
      <c r="AG131" s="23">
        <f>IF(VLOOKUP($B131,'Ações_Rent'!$B$2:$R$263,17,FALSE)="","",VLOOKUP($B131,'Ações_Rent'!$B$2:$R$263,17,FALSE))</f>
        <v>0.573133577691065</v>
      </c>
      <c r="AH131" t="s" s="26">
        <f>IF(VLOOKUP($B131,'Ações_Sharpe'!$B$2:$R$263,17,FALSE)&gt;0,VLOOKUP($B131,'Ações_Sharpe'!$B$2:$R$263,17,FALSE)," ")</f>
        <v>361</v>
      </c>
    </row>
    <row r="132" ht="15" customHeight="1">
      <c r="A132" t="s" s="10">
        <v>1481</v>
      </c>
      <c r="B132" t="s" s="10">
        <v>1482</v>
      </c>
      <c r="C132" s="23">
        <f>IF(VLOOKUP($B132,'Ações_Rent'!$B$2:$R$263,2,FALSE)="","",VLOOKUP($B132,'Ações_Rent'!$B$2:$R$263,2,FALSE))</f>
        <v>22.1310954361818</v>
      </c>
      <c r="D132" s="23">
        <f>IF(VLOOKUP($B132,'Ações_Sharpe'!$B$2:$R$263,2,FALSE)&gt;0,VLOOKUP($B132,'Ações_Sharpe'!$B$2:$R$263,2,FALSE)," ")</f>
        <v>0.939772561116913</v>
      </c>
      <c r="E132" s="23">
        <f>IF(VLOOKUP($B132,'Ações_Rent'!$B$2:$R$263,3,FALSE)="","",VLOOKUP($B132,'Ações_Rent'!$B$2:$R$263,3,FALSE))</f>
        <v>24.4683496022143</v>
      </c>
      <c r="F132" s="23">
        <f>IF(VLOOKUP($B132,'Ações_Sharpe'!$B$2:$R$263,3,FALSE)&gt;0,VLOOKUP($B132,'Ações_Sharpe'!$B$2:$R$263,3,FALSE)," ")</f>
        <v>1.18055141353006</v>
      </c>
      <c r="G132" s="23">
        <f>IF(VLOOKUP($B132,'Ações_Rent'!$B$2:$R$263,4,FALSE)="","",VLOOKUP($B132,'Ações_Rent'!$B$2:$R$263,4,FALSE))</f>
        <v>29.1540125363362</v>
      </c>
      <c r="H132" s="23">
        <f>IF(VLOOKUP($B132,'Ações_Sharpe'!$B$2:$R$263,4,FALSE)&gt;0,VLOOKUP($B132,'Ações_Sharpe'!$B$2:$R$263,4,FALSE)," ")</f>
        <v>0.725525960719948</v>
      </c>
      <c r="I132" s="23">
        <f>IF(VLOOKUP($B132,'Ações_Rent'!$B$2:$R$263,5,FALSE)="","",VLOOKUP($B132,'Ações_Rent'!$B$2:$R$263,5,FALSE))</f>
        <v>9.87406909521675</v>
      </c>
      <c r="J132" s="23">
        <f>IF(VLOOKUP($B132,'Ações_Sharpe'!$B$2:$R$263,5,FALSE)&gt;0,VLOOKUP($B132,'Ações_Sharpe'!$B$2:$R$263,5,FALSE)," ")</f>
        <v>0.13023122541702</v>
      </c>
      <c r="K132" s="23">
        <f>IF(VLOOKUP($B132,'Ações_Rent'!$B$2:$R$263,6,FALSE)="","",VLOOKUP($B132,'Ações_Rent'!$B$2:$R$263,6,FALSE))</f>
        <v>20.0375409786119</v>
      </c>
      <c r="L132" s="23">
        <f>IF(VLOOKUP($B132,'Ações_Sharpe'!$B$2:$R$263,6,FALSE)&gt;0,VLOOKUP($B132,'Ações_Sharpe'!$B$2:$R$263,6,FALSE)," ")</f>
        <v>0.540036440126009</v>
      </c>
      <c r="M132" s="23">
        <f>IF(VLOOKUP($B132,'Ações_Rent'!$B$2:$R$263,7,FALSE)="","",VLOOKUP($B132,'Ações_Rent'!$B$2:$R$263,7,FALSE))</f>
        <v>17.1902407261492</v>
      </c>
      <c r="N132" s="23">
        <f>IF(VLOOKUP($B132,'Ações_Sharpe'!$B$2:$R$263,7,FALSE)&gt;0,VLOOKUP($B132,'Ações_Sharpe'!$B$2:$R$263,7,FALSE)," ")</f>
        <v>0.444857529714536</v>
      </c>
      <c r="O132" s="23">
        <f>IF(VLOOKUP($B132,'Ações_Rent'!$B$2:$R$263,8,FALSE)="","",VLOOKUP($B132,'Ações_Rent'!$B$2:$R$263,8,FALSE))</f>
        <v>23.0286936906813</v>
      </c>
      <c r="P132" s="23">
        <f>IF(VLOOKUP($B132,'Ações_Sharpe'!$B$2:$R$263,8,FALSE)&gt;0,VLOOKUP($B132,'Ações_Sharpe'!$B$2:$R$263,8,FALSE)," ")</f>
        <v>0.66514196769477</v>
      </c>
      <c r="Q132" s="23">
        <f>IF(VLOOKUP($B132,'Ações_Rent'!$B$2:$R$263,9,FALSE)="","",VLOOKUP($B132,'Ações_Rent'!$B$2:$R$263,9,FALSE))</f>
        <v>18.7502465668364</v>
      </c>
      <c r="R132" s="23">
        <f>IF(VLOOKUP($B132,'Ações_Sharpe'!$B$2:$R$263,9,FALSE)&gt;0,VLOOKUP($B132,'Ações_Sharpe'!$B$2:$R$263,9,FALSE)," ")</f>
        <v>0.519072452305321</v>
      </c>
      <c r="S132" s="23">
        <f>IF(VLOOKUP($B132,'Ações_Rent'!$B$2:$R$263,10,FALSE)="","",VLOOKUP($B132,'Ações_Rent'!$B$2:$R$263,10,FALSE))</f>
        <v>25.1772598899684</v>
      </c>
      <c r="T132" s="23">
        <f>IF(VLOOKUP($B132,'Ações_Sharpe'!$B$2:$R$263,10,FALSE)&gt;0,VLOOKUP($B132,'Ações_Sharpe'!$B$2:$R$263,10,FALSE)," ")</f>
        <v>0.78086685059501</v>
      </c>
      <c r="U132" s="23">
        <f>IF(VLOOKUP($B132,'Ações_Rent'!$B$2:$R$263,11,FALSE)="","",VLOOKUP($B132,'Ações_Rent'!$B$2:$R$263,11,FALSE))</f>
        <v>20.6102093003309</v>
      </c>
      <c r="V132" s="23">
        <f>IF(VLOOKUP($B132,'Ações_Sharpe'!$B$2:$R$263,11,FALSE)&gt;0,VLOOKUP($B132,'Ações_Sharpe'!$B$2:$R$263,11,FALSE)," ")</f>
        <v>0.606040985333823</v>
      </c>
      <c r="W132" s="23">
        <f>IF(VLOOKUP($B132,'Ações_Rent'!$B$2:$R$263,12,FALSE)="","",VLOOKUP($B132,'Ações_Rent'!$B$2:$R$263,12,FALSE))</f>
        <v>8.05452801995412</v>
      </c>
      <c r="X132" s="23">
        <f>IF(VLOOKUP($B132,'Ações_Sharpe'!$B$2:$R$263,12,FALSE)&gt;0,VLOOKUP($B132,'Ações_Sharpe'!$B$2:$R$263,12,FALSE)," ")</f>
        <v>0.136662437109911</v>
      </c>
      <c r="Y132" s="23">
        <f>IF(VLOOKUP($B132,'Ações_Rent'!$B$2:$R$263,13,FALSE)="","",VLOOKUP($B132,'Ações_Rent'!$B$2:$R$263,13,FALSE))</f>
        <v>8.36279997232805</v>
      </c>
      <c r="Z132" s="23">
        <f>IF(VLOOKUP($B132,'Ações_Sharpe'!$B$2:$R$263,13,FALSE)&gt;0,VLOOKUP($B132,'Ações_Sharpe'!$B$2:$R$263,13,FALSE)," ")</f>
        <v>0.139511114520721</v>
      </c>
      <c r="AA132" s="23">
        <f>IF(VLOOKUP($B132,'Ações_Rent'!$B$2:$R$263,14,FALSE)="","",VLOOKUP($B132,'Ações_Rent'!$B$2:$R$263,14,FALSE))</f>
        <v>0.0483011867134397</v>
      </c>
      <c r="AB132" t="s" s="26">
        <f>IF(VLOOKUP($B132,'Ações_Sharpe'!$B$2:$R$263,14,FALSE)&gt;0,VLOOKUP($B132,'Ações_Sharpe'!$B$2:$R$263,14,FALSE)," ")</f>
        <v>361</v>
      </c>
      <c r="AC132" s="23">
        <f>IF(VLOOKUP($B132,'Ações_Rent'!$B$2:$R$263,15,FALSE)="","",VLOOKUP($B132,'Ações_Rent'!$B$2:$R$263,15,FALSE))</f>
        <v>1.23628961425593</v>
      </c>
      <c r="AD132" t="s" s="26">
        <f>IF(VLOOKUP($B132,'Ações_Sharpe'!$B$2:$R$263,15,FALSE)&gt;0,VLOOKUP($B132,'Ações_Sharpe'!$B$2:$R$263,15,FALSE)," ")</f>
        <v>361</v>
      </c>
      <c r="AE132" s="23">
        <f>IF(VLOOKUP($B132,'Ações_Rent'!$B$2:$R$263,16,FALSE)="","",VLOOKUP($B132,'Ações_Rent'!$B$2:$R$263,16,FALSE))</f>
        <v>-2.16675308660642</v>
      </c>
      <c r="AF132" t="s" s="26">
        <f>IF(VLOOKUP($B132,'Ações_Sharpe'!$B$2:$R$263,16,FALSE)&gt;0,VLOOKUP($B132,'Ações_Sharpe'!$B$2:$R$263,16,FALSE)," ")</f>
        <v>361</v>
      </c>
      <c r="AG132" s="23">
        <f>IF(VLOOKUP($B132,'Ações_Rent'!$B$2:$R$263,17,FALSE)="","",VLOOKUP($B132,'Ações_Rent'!$B$2:$R$263,17,FALSE))</f>
        <v>8.527776416076289</v>
      </c>
      <c r="AH132" s="23">
        <f>IF(VLOOKUP($B132,'Ações_Sharpe'!$B$2:$R$263,17,FALSE)&gt;0,VLOOKUP($B132,'Ações_Sharpe'!$B$2:$R$263,17,FALSE)," ")</f>
        <v>0.06409318102319821</v>
      </c>
    </row>
    <row r="133" ht="15" customHeight="1">
      <c r="A133" t="s" s="10">
        <v>1483</v>
      </c>
      <c r="B133" t="s" s="10">
        <v>1484</v>
      </c>
      <c r="C133" s="23">
        <f>IF(VLOOKUP($B133,'Ações_Rent'!$B$2:$R$263,2,FALSE)="","",VLOOKUP($B133,'Ações_Rent'!$B$2:$R$263,2,FALSE))</f>
        <v>22.1120089421802</v>
      </c>
      <c r="D133" s="23">
        <f>IF(VLOOKUP($B133,'Ações_Sharpe'!$B$2:$R$263,2,FALSE)&gt;0,VLOOKUP($B133,'Ações_Sharpe'!$B$2:$R$263,2,FALSE)," ")</f>
        <v>0.6836385041815261</v>
      </c>
      <c r="E133" s="23">
        <f>IF(VLOOKUP($B133,'Ações_Rent'!$B$2:$R$263,3,FALSE)="","",VLOOKUP($B133,'Ações_Rent'!$B$2:$R$263,3,FALSE))</f>
        <v>22.9000436328173</v>
      </c>
      <c r="F133" s="23">
        <f>IF(VLOOKUP($B133,'Ações_Sharpe'!$B$2:$R$263,3,FALSE)&gt;0,VLOOKUP($B133,'Ações_Sharpe'!$B$2:$R$263,3,FALSE)," ")</f>
        <v>0.756304986851066</v>
      </c>
      <c r="G133" s="23">
        <f>IF(VLOOKUP($B133,'Ações_Rent'!$B$2:$R$263,4,FALSE)="","",VLOOKUP($B133,'Ações_Rent'!$B$2:$R$263,4,FALSE))</f>
        <v>31.3453620724898</v>
      </c>
      <c r="H133" s="23">
        <f>IF(VLOOKUP($B133,'Ações_Sharpe'!$B$2:$R$263,4,FALSE)&gt;0,VLOOKUP($B133,'Ações_Sharpe'!$B$2:$R$263,4,FALSE)," ")</f>
        <v>0.606990611410174</v>
      </c>
      <c r="I133" s="23">
        <f>IF(VLOOKUP($B133,'Ações_Rent'!$B$2:$R$263,5,FALSE)="","",VLOOKUP($B133,'Ações_Rent'!$B$2:$R$263,5,FALSE))</f>
        <v>2.98830922388456</v>
      </c>
      <c r="J133" t="s" s="26">
        <f>IF(VLOOKUP($B133,'Ações_Sharpe'!$B$2:$R$263,5,FALSE)&gt;0,VLOOKUP($B133,'Ações_Sharpe'!$B$2:$R$263,5,FALSE)," ")</f>
        <v>361</v>
      </c>
      <c r="K133" s="23">
        <f>IF(VLOOKUP($B133,'Ações_Rent'!$B$2:$R$263,6,FALSE)="","",VLOOKUP($B133,'Ações_Rent'!$B$2:$R$263,6,FALSE))</f>
        <v>17.825434726799</v>
      </c>
      <c r="L133" s="23">
        <f>IF(VLOOKUP($B133,'Ações_Sharpe'!$B$2:$R$263,6,FALSE)&gt;0,VLOOKUP($B133,'Ações_Sharpe'!$B$2:$R$263,6,FALSE)," ")</f>
        <v>0.342015268100023</v>
      </c>
      <c r="M133" s="23">
        <f>IF(VLOOKUP($B133,'Ações_Rent'!$B$2:$R$263,7,FALSE)="","",VLOOKUP($B133,'Ações_Rent'!$B$2:$R$263,7,FALSE))</f>
        <v>13.5581250477103</v>
      </c>
      <c r="N133" s="23">
        <f>IF(VLOOKUP($B133,'Ações_Sharpe'!$B$2:$R$263,7,FALSE)&gt;0,VLOOKUP($B133,'Ações_Sharpe'!$B$2:$R$263,7,FALSE)," ")</f>
        <v>0.231060007160468</v>
      </c>
      <c r="O133" s="23">
        <f>IF(VLOOKUP($B133,'Ações_Rent'!$B$2:$R$263,8,FALSE)="","",VLOOKUP($B133,'Ações_Rent'!$B$2:$R$263,8,FALSE))</f>
        <v>21.3721775698563</v>
      </c>
      <c r="P133" s="23">
        <f>IF(VLOOKUP($B133,'Ações_Sharpe'!$B$2:$R$263,8,FALSE)&gt;0,VLOOKUP($B133,'Ações_Sharpe'!$B$2:$R$263,8,FALSE)," ")</f>
        <v>0.458798401325314</v>
      </c>
      <c r="Q133" s="23">
        <f>IF(VLOOKUP($B133,'Ações_Rent'!$B$2:$R$263,9,FALSE)="","",VLOOKUP($B133,'Ações_Rent'!$B$2:$R$263,9,FALSE))</f>
        <v>15.9000995292232</v>
      </c>
      <c r="R133" s="23">
        <f>IF(VLOOKUP($B133,'Ações_Sharpe'!$B$2:$R$263,9,FALSE)&gt;0,VLOOKUP($B133,'Ações_Sharpe'!$B$2:$R$263,9,FALSE)," ")</f>
        <v>0.315077958931582</v>
      </c>
      <c r="S133" s="23">
        <f>IF(VLOOKUP($B133,'Ações_Rent'!$B$2:$R$263,10,FALSE)="","",VLOOKUP($B133,'Ações_Rent'!$B$2:$R$263,10,FALSE))</f>
        <v>27.100880934307</v>
      </c>
      <c r="T133" s="23">
        <f>IF(VLOOKUP($B133,'Ações_Sharpe'!$B$2:$R$263,10,FALSE)&gt;0,VLOOKUP($B133,'Ações_Sharpe'!$B$2:$R$263,10,FALSE)," ")</f>
        <v>0.655109554735904</v>
      </c>
      <c r="U133" s="23">
        <f>IF(VLOOKUP($B133,'Ações_Rent'!$B$2:$R$263,11,FALSE)="","",VLOOKUP($B133,'Ações_Rent'!$B$2:$R$263,11,FALSE))</f>
        <v>17.7634676659483</v>
      </c>
      <c r="V133" s="23">
        <f>IF(VLOOKUP($B133,'Ações_Sharpe'!$B$2:$R$263,11,FALSE)&gt;0,VLOOKUP($B133,'Ações_Sharpe'!$B$2:$R$263,11,FALSE)," ")</f>
        <v>0.384372442587623</v>
      </c>
      <c r="W133" s="23">
        <f>IF(VLOOKUP($B133,'Ações_Rent'!$B$2:$R$263,12,FALSE)="","",VLOOKUP($B133,'Ações_Rent'!$B$2:$R$263,12,FALSE))</f>
        <v>8.66148338957364</v>
      </c>
      <c r="X133" s="23">
        <f>IF(VLOOKUP($B133,'Ações_Sharpe'!$B$2:$R$263,12,FALSE)&gt;0,VLOOKUP($B133,'Ações_Sharpe'!$B$2:$R$263,12,FALSE)," ")</f>
        <v>0.119044543201798</v>
      </c>
      <c r="Y133" s="23">
        <f>IF(VLOOKUP($B133,'Ações_Rent'!$B$2:$R$263,13,FALSE)="","",VLOOKUP($B133,'Ações_Rent'!$B$2:$R$263,13,FALSE))</f>
        <v>5.00229637123437</v>
      </c>
      <c r="Z133" s="23">
        <f>IF(VLOOKUP($B133,'Ações_Sharpe'!$B$2:$R$263,13,FALSE)&gt;0,VLOOKUP($B133,'Ações_Sharpe'!$B$2:$R$263,13,FALSE)," ")</f>
        <v>0.009011272793686</v>
      </c>
      <c r="AA133" s="23">
        <f>IF(VLOOKUP($B133,'Ações_Rent'!$B$2:$R$263,14,FALSE)="","",VLOOKUP($B133,'Ações_Rent'!$B$2:$R$263,14,FALSE))</f>
        <v>-6.89983307825248</v>
      </c>
      <c r="AB133" t="s" s="26">
        <f>IF(VLOOKUP($B133,'Ações_Sharpe'!$B$2:$R$263,14,FALSE)&gt;0,VLOOKUP($B133,'Ações_Sharpe'!$B$2:$R$263,14,FALSE)," ")</f>
        <v>361</v>
      </c>
      <c r="AC133" s="23">
        <f>IF(VLOOKUP($B133,'Ações_Rent'!$B$2:$R$263,15,FALSE)="","",VLOOKUP($B133,'Ações_Rent'!$B$2:$R$263,15,FALSE))</f>
        <v>-6.36346032021667</v>
      </c>
      <c r="AD133" t="s" s="26">
        <f>IF(VLOOKUP($B133,'Ações_Sharpe'!$B$2:$R$263,15,FALSE)&gt;0,VLOOKUP($B133,'Ações_Sharpe'!$B$2:$R$263,15,FALSE)," ")</f>
        <v>361</v>
      </c>
      <c r="AE133" s="23">
        <f>IF(VLOOKUP($B133,'Ações_Rent'!$B$2:$R$263,16,FALSE)="","",VLOOKUP($B133,'Ações_Rent'!$B$2:$R$263,16,FALSE))</f>
        <v>-13.8194918064663</v>
      </c>
      <c r="AF133" t="s" s="26">
        <f>IF(VLOOKUP($B133,'Ações_Sharpe'!$B$2:$R$263,16,FALSE)&gt;0,VLOOKUP($B133,'Ações_Sharpe'!$B$2:$R$263,16,FALSE)," ")</f>
        <v>361</v>
      </c>
      <c r="AG133" s="23">
        <f>IF(VLOOKUP($B133,'Ações_Rent'!$B$2:$R$263,17,FALSE)="","",VLOOKUP($B133,'Ações_Rent'!$B$2:$R$263,17,FALSE))</f>
        <v>2.34097968969824</v>
      </c>
      <c r="AH133" t="s" s="26">
        <f>IF(VLOOKUP($B133,'Ações_Sharpe'!$B$2:$R$263,17,FALSE)&gt;0,VLOOKUP($B133,'Ações_Sharpe'!$B$2:$R$263,17,FALSE)," ")</f>
        <v>361</v>
      </c>
    </row>
    <row r="134" ht="15" customHeight="1">
      <c r="A134" t="s" s="10">
        <v>1485</v>
      </c>
      <c r="B134" t="s" s="10">
        <v>1486</v>
      </c>
      <c r="C134" s="23">
        <f>IF(VLOOKUP($B134,'Ações_Rent'!$B$2:$R$263,2,FALSE)="","",VLOOKUP($B134,'Ações_Rent'!$B$2:$R$263,2,FALSE))</f>
        <v>22.1080847452405</v>
      </c>
      <c r="D134" s="23">
        <f>IF(VLOOKUP($B134,'Ações_Sharpe'!$B$2:$R$263,2,FALSE)&gt;0,VLOOKUP($B134,'Ações_Sharpe'!$B$2:$R$263,2,FALSE)," ")</f>
        <v>0.712908165255676</v>
      </c>
      <c r="E134" s="23">
        <f>IF(VLOOKUP($B134,'Ações_Rent'!$B$2:$R$263,3,FALSE)="","",VLOOKUP($B134,'Ações_Rent'!$B$2:$R$263,3,FALSE))</f>
        <v>21.3331522295778</v>
      </c>
      <c r="F134" s="23">
        <f>IF(VLOOKUP($B134,'Ações_Sharpe'!$B$2:$R$263,3,FALSE)&gt;0,VLOOKUP($B134,'Ações_Sharpe'!$B$2:$R$263,3,FALSE)," ")</f>
        <v>0.745245803578947</v>
      </c>
      <c r="G134" s="23">
        <f>IF(VLOOKUP($B134,'Ações_Rent'!$B$2:$R$263,4,FALSE)="","",VLOOKUP($B134,'Ações_Rent'!$B$2:$R$263,4,FALSE))</f>
        <v>26.301102216422</v>
      </c>
      <c r="H134" s="23">
        <f>IF(VLOOKUP($B134,'Ações_Sharpe'!$B$2:$R$263,4,FALSE)&gt;0,VLOOKUP($B134,'Ações_Sharpe'!$B$2:$R$263,4,FALSE)," ")</f>
        <v>0.426623525912015</v>
      </c>
      <c r="I134" s="23">
        <f>IF(VLOOKUP($B134,'Ações_Rent'!$B$2:$R$263,5,FALSE)="","",VLOOKUP($B134,'Ações_Rent'!$B$2:$R$263,5,FALSE))</f>
        <v>11.2831321285856</v>
      </c>
      <c r="J134" s="23">
        <f>IF(VLOOKUP($B134,'Ações_Sharpe'!$B$2:$R$263,5,FALSE)&gt;0,VLOOKUP($B134,'Ações_Sharpe'!$B$2:$R$263,5,FALSE)," ")</f>
        <v>0.184128935409842</v>
      </c>
      <c r="K134" s="23">
        <f>IF(VLOOKUP($B134,'Ações_Rent'!$B$2:$R$263,6,FALSE)="","",VLOOKUP($B134,'Ações_Rent'!$B$2:$R$263,6,FALSE))</f>
        <v>15.9742836381767</v>
      </c>
      <c r="L134" s="23">
        <f>IF(VLOOKUP($B134,'Ações_Sharpe'!$B$2:$R$263,6,FALSE)&gt;0,VLOOKUP($B134,'Ações_Sharpe'!$B$2:$R$263,6,FALSE)," ")</f>
        <v>0.40011024485925</v>
      </c>
      <c r="M134" s="23">
        <f>IF(VLOOKUP($B134,'Ações_Rent'!$B$2:$R$263,7,FALSE)="","",VLOOKUP($B134,'Ações_Rent'!$B$2:$R$263,7,FALSE))</f>
        <v>11.1673810221883</v>
      </c>
      <c r="N134" s="23">
        <f>IF(VLOOKUP($B134,'Ações_Sharpe'!$B$2:$R$263,7,FALSE)&gt;0,VLOOKUP($B134,'Ações_Sharpe'!$B$2:$R$263,7,FALSE)," ")</f>
        <v>0.221707378919411</v>
      </c>
      <c r="O134" s="23">
        <f>IF(VLOOKUP($B134,'Ações_Rent'!$B$2:$R$263,8,FALSE)="","",VLOOKUP($B134,'Ações_Rent'!$B$2:$R$263,8,FALSE))</f>
        <v>17.1631357716271</v>
      </c>
      <c r="P134" s="23">
        <f>IF(VLOOKUP($B134,'Ações_Sharpe'!$B$2:$R$263,8,FALSE)&gt;0,VLOOKUP($B134,'Ações_Sharpe'!$B$2:$R$263,8,FALSE)," ")</f>
        <v>0.470497912013261</v>
      </c>
      <c r="Q134" s="23">
        <f>IF(VLOOKUP($B134,'Ações_Rent'!$B$2:$R$263,9,FALSE)="","",VLOOKUP($B134,'Ações_Rent'!$B$2:$R$263,9,FALSE))</f>
        <v>16.2991964941659</v>
      </c>
      <c r="R134" s="23">
        <f>IF(VLOOKUP($B134,'Ações_Sharpe'!$B$2:$R$263,9,FALSE)&gt;0,VLOOKUP($B134,'Ações_Sharpe'!$B$2:$R$263,9,FALSE)," ")</f>
        <v>0.443230399375654</v>
      </c>
      <c r="S134" s="23">
        <f>IF(VLOOKUP($B134,'Ações_Rent'!$B$2:$R$263,10,FALSE)="","",VLOOKUP($B134,'Ações_Rent'!$B$2:$R$263,10,FALSE))</f>
        <v>26.0288265027783</v>
      </c>
      <c r="T134" s="23">
        <f>IF(VLOOKUP($B134,'Ações_Sharpe'!$B$2:$R$263,10,FALSE)&gt;0,VLOOKUP($B134,'Ações_Sharpe'!$B$2:$R$263,10,FALSE)," ")</f>
        <v>0.814617906305967</v>
      </c>
      <c r="U134" s="23">
        <f>IF(VLOOKUP($B134,'Ações_Rent'!$B$2:$R$263,11,FALSE)="","",VLOOKUP($B134,'Ações_Rent'!$B$2:$R$263,11,FALSE))</f>
        <v>19.7940512489946</v>
      </c>
      <c r="V134" s="23">
        <f>IF(VLOOKUP($B134,'Ações_Sharpe'!$B$2:$R$263,11,FALSE)&gt;0,VLOOKUP($B134,'Ações_Sharpe'!$B$2:$R$263,11,FALSE)," ")</f>
        <v>0.593462540241999</v>
      </c>
      <c r="W134" s="23">
        <f>IF(VLOOKUP($B134,'Ações_Rent'!$B$2:$R$263,12,FALSE)="","",VLOOKUP($B134,'Ações_Rent'!$B$2:$R$263,12,FALSE))</f>
        <v>10.0245415779569</v>
      </c>
      <c r="X134" s="23">
        <f>IF(VLOOKUP($B134,'Ações_Sharpe'!$B$2:$R$263,12,FALSE)&gt;0,VLOOKUP($B134,'Ações_Sharpe'!$B$2:$R$263,12,FALSE)," ")</f>
        <v>0.223564170094663</v>
      </c>
      <c r="Y134" s="23">
        <f>IF(VLOOKUP($B134,'Ações_Rent'!$B$2:$R$263,13,FALSE)="","",VLOOKUP($B134,'Ações_Rent'!$B$2:$R$263,13,FALSE))</f>
        <v>10.3880361300506</v>
      </c>
      <c r="Z134" s="23">
        <f>IF(VLOOKUP($B134,'Ações_Sharpe'!$B$2:$R$263,13,FALSE)&gt;0,VLOOKUP($B134,'Ações_Sharpe'!$B$2:$R$263,13,FALSE)," ")</f>
        <v>0.219221264432252</v>
      </c>
      <c r="AA134" s="23">
        <f>IF(VLOOKUP($B134,'Ações_Rent'!$B$2:$R$263,14,FALSE)="","",VLOOKUP($B134,'Ações_Rent'!$B$2:$R$263,14,FALSE))</f>
        <v>4.23920098198589</v>
      </c>
      <c r="AB134" t="s" s="26">
        <f>IF(VLOOKUP($B134,'Ações_Sharpe'!$B$2:$R$263,14,FALSE)&gt;0,VLOOKUP($B134,'Ações_Sharpe'!$B$2:$R$263,14,FALSE)," ")</f>
        <v>361</v>
      </c>
      <c r="AC134" s="23">
        <f>IF(VLOOKUP($B134,'Ações_Rent'!$B$2:$R$263,15,FALSE)="","",VLOOKUP($B134,'Ações_Rent'!$B$2:$R$263,15,FALSE))</f>
        <v>-0.153383074661873</v>
      </c>
      <c r="AD134" t="s" s="26">
        <f>IF(VLOOKUP($B134,'Ações_Sharpe'!$B$2:$R$263,15,FALSE)&gt;0,VLOOKUP($B134,'Ações_Sharpe'!$B$2:$R$263,15,FALSE)," ")</f>
        <v>361</v>
      </c>
      <c r="AE134" s="23">
        <f>IF(VLOOKUP($B134,'Ações_Rent'!$B$2:$R$263,16,FALSE)="","",VLOOKUP($B134,'Ações_Rent'!$B$2:$R$263,16,FALSE))</f>
        <v>-4.48794259956155</v>
      </c>
      <c r="AF134" t="s" s="26">
        <f>IF(VLOOKUP($B134,'Ações_Sharpe'!$B$2:$R$263,16,FALSE)&gt;0,VLOOKUP($B134,'Ações_Sharpe'!$B$2:$R$263,16,FALSE)," ")</f>
        <v>361</v>
      </c>
      <c r="AG134" s="23">
        <f>IF(VLOOKUP($B134,'Ações_Rent'!$B$2:$R$263,17,FALSE)="","",VLOOKUP($B134,'Ações_Rent'!$B$2:$R$263,17,FALSE))</f>
        <v>5.31403534602173</v>
      </c>
      <c r="AH134" t="s" s="26">
        <f>IF(VLOOKUP($B134,'Ações_Sharpe'!$B$2:$R$263,17,FALSE)&gt;0,VLOOKUP($B134,'Ações_Sharpe'!$B$2:$R$263,17,FALSE)," ")</f>
        <v>361</v>
      </c>
    </row>
    <row r="135" ht="15" customHeight="1">
      <c r="A135" t="s" s="10">
        <v>1487</v>
      </c>
      <c r="B135" t="s" s="10">
        <v>1488</v>
      </c>
      <c r="C135" s="23">
        <f>IF(VLOOKUP($B135,'Ações_Rent'!$B$2:$R$263,2,FALSE)="","",VLOOKUP($B135,'Ações_Rent'!$B$2:$R$263,2,FALSE))</f>
        <v>22.0302056713004</v>
      </c>
      <c r="D135" s="23">
        <f>IF(VLOOKUP($B135,'Ações_Sharpe'!$B$2:$R$263,2,FALSE)&gt;0,VLOOKUP($B135,'Ações_Sharpe'!$B$2:$R$263,2,FALSE)," ")</f>
        <v>0.810264604272587</v>
      </c>
      <c r="E135" s="23">
        <f>IF(VLOOKUP($B135,'Ações_Rent'!$B$2:$R$263,3,FALSE)="","",VLOOKUP($B135,'Ações_Rent'!$B$2:$R$263,3,FALSE))</f>
        <v>23.7050800411796</v>
      </c>
      <c r="F135" s="23">
        <f>IF(VLOOKUP($B135,'Ações_Sharpe'!$B$2:$R$263,3,FALSE)&gt;0,VLOOKUP($B135,'Ações_Sharpe'!$B$2:$R$263,3,FALSE)," ")</f>
        <v>0.998860546257334</v>
      </c>
      <c r="G135" s="23">
        <f>IF(VLOOKUP($B135,'Ações_Rent'!$B$2:$R$263,4,FALSE)="","",VLOOKUP($B135,'Ações_Rent'!$B$2:$R$263,4,FALSE))</f>
        <v>29.7607546838261</v>
      </c>
      <c r="H135" s="23">
        <f>IF(VLOOKUP($B135,'Ações_Sharpe'!$B$2:$R$263,4,FALSE)&gt;0,VLOOKUP($B135,'Ações_Sharpe'!$B$2:$R$263,4,FALSE)," ")</f>
        <v>0.730150098666741</v>
      </c>
      <c r="I135" s="23">
        <f>IF(VLOOKUP($B135,'Ações_Rent'!$B$2:$R$263,5,FALSE)="","",VLOOKUP($B135,'Ações_Rent'!$B$2:$R$263,5,FALSE))</f>
        <v>9.3005922658564</v>
      </c>
      <c r="J135" s="23">
        <f>IF(VLOOKUP($B135,'Ações_Sharpe'!$B$2:$R$263,5,FALSE)&gt;0,VLOOKUP($B135,'Ações_Sharpe'!$B$2:$R$263,5,FALSE)," ")</f>
        <v>0.104726115085356</v>
      </c>
      <c r="K135" s="23">
        <f>IF(VLOOKUP($B135,'Ações_Rent'!$B$2:$R$263,6,FALSE)="","",VLOOKUP($B135,'Ações_Rent'!$B$2:$R$263,6,FALSE))</f>
        <v>21.8123006089008</v>
      </c>
      <c r="L135" s="23">
        <f>IF(VLOOKUP($B135,'Ações_Sharpe'!$B$2:$R$263,6,FALSE)&gt;0,VLOOKUP($B135,'Ações_Sharpe'!$B$2:$R$263,6,FALSE)," ")</f>
        <v>0.58219665890946</v>
      </c>
      <c r="M135" s="23">
        <f>IF(VLOOKUP($B135,'Ações_Rent'!$B$2:$R$263,7,FALSE)="","",VLOOKUP($B135,'Ações_Rent'!$B$2:$R$263,7,FALSE))</f>
        <v>17.4143553623499</v>
      </c>
      <c r="N135" s="23">
        <f>IF(VLOOKUP($B135,'Ações_Sharpe'!$B$2:$R$263,7,FALSE)&gt;0,VLOOKUP($B135,'Ações_Sharpe'!$B$2:$R$263,7,FALSE)," ")</f>
        <v>0.438440314776172</v>
      </c>
      <c r="O135" s="23">
        <f>IF(VLOOKUP($B135,'Ações_Rent'!$B$2:$R$263,8,FALSE)="","",VLOOKUP($B135,'Ações_Rent'!$B$2:$R$263,8,FALSE))</f>
        <v>22.0245865644561</v>
      </c>
      <c r="P135" s="23">
        <f>IF(VLOOKUP($B135,'Ações_Sharpe'!$B$2:$R$263,8,FALSE)&gt;0,VLOOKUP($B135,'Ações_Sharpe'!$B$2:$R$263,8,FALSE)," ")</f>
        <v>0.620607587877441</v>
      </c>
      <c r="Q135" s="23">
        <f>IF(VLOOKUP($B135,'Ações_Rent'!$B$2:$R$263,9,FALSE)="","",VLOOKUP($B135,'Ações_Rent'!$B$2:$R$263,9,FALSE))</f>
        <v>17.5955694435628</v>
      </c>
      <c r="R135" s="23">
        <f>IF(VLOOKUP($B135,'Ações_Sharpe'!$B$2:$R$263,9,FALSE)&gt;0,VLOOKUP($B135,'Ações_Sharpe'!$B$2:$R$263,9,FALSE)," ")</f>
        <v>0.474124251994326</v>
      </c>
      <c r="S135" s="23">
        <f>IF(VLOOKUP($B135,'Ações_Rent'!$B$2:$R$263,10,FALSE)="","",VLOOKUP($B135,'Ações_Rent'!$B$2:$R$263,10,FALSE))</f>
        <v>24.9588809782578</v>
      </c>
      <c r="T135" s="23">
        <f>IF(VLOOKUP($B135,'Ações_Sharpe'!$B$2:$R$263,10,FALSE)&gt;0,VLOOKUP($B135,'Ações_Sharpe'!$B$2:$R$263,10,FALSE)," ")</f>
        <v>0.779297900870254</v>
      </c>
      <c r="U135" s="23">
        <f>IF(VLOOKUP($B135,'Ações_Rent'!$B$2:$R$263,11,FALSE)="","",VLOOKUP($B135,'Ações_Rent'!$B$2:$R$263,11,FALSE))</f>
        <v>15.2111833915183</v>
      </c>
      <c r="V135" s="23">
        <f>IF(VLOOKUP($B135,'Ações_Sharpe'!$B$2:$R$263,11,FALSE)&gt;0,VLOOKUP($B135,'Ações_Sharpe'!$B$2:$R$263,11,FALSE)," ")</f>
        <v>0.39832549978926</v>
      </c>
      <c r="W135" s="23">
        <f>IF(VLOOKUP($B135,'Ações_Rent'!$B$2:$R$263,12,FALSE)="","",VLOOKUP($B135,'Ações_Rent'!$B$2:$R$263,12,FALSE))</f>
        <v>0.8119872941266369</v>
      </c>
      <c r="X135" t="s" s="26">
        <f>IF(VLOOKUP($B135,'Ações_Sharpe'!$B$2:$R$263,12,FALSE)&gt;0,VLOOKUP($B135,'Ações_Sharpe'!$B$2:$R$263,12,FALSE)," ")</f>
        <v>361</v>
      </c>
      <c r="Y135" s="23">
        <f>IF(VLOOKUP($B135,'Ações_Rent'!$B$2:$R$263,13,FALSE)="","",VLOOKUP($B135,'Ações_Rent'!$B$2:$R$263,13,FALSE))</f>
        <v>2.63813401815041</v>
      </c>
      <c r="Z135" t="s" s="26">
        <f>IF(VLOOKUP($B135,'Ações_Sharpe'!$B$2:$R$263,13,FALSE)&gt;0,VLOOKUP($B135,'Ações_Sharpe'!$B$2:$R$263,13,FALSE)," ")</f>
        <v>361</v>
      </c>
      <c r="AA135" s="23">
        <f>IF(VLOOKUP($B135,'Ações_Rent'!$B$2:$R$263,14,FALSE)="","",VLOOKUP($B135,'Ações_Rent'!$B$2:$R$263,14,FALSE))</f>
        <v>-8.817688923653749</v>
      </c>
      <c r="AB135" t="s" s="26">
        <f>IF(VLOOKUP($B135,'Ações_Sharpe'!$B$2:$R$263,14,FALSE)&gt;0,VLOOKUP($B135,'Ações_Sharpe'!$B$2:$R$263,14,FALSE)," ")</f>
        <v>361</v>
      </c>
      <c r="AC135" s="23">
        <f>IF(VLOOKUP($B135,'Ações_Rent'!$B$2:$R$263,15,FALSE)="","",VLOOKUP($B135,'Ações_Rent'!$B$2:$R$263,15,FALSE))</f>
        <v>-7.04270826134101</v>
      </c>
      <c r="AD135" t="s" s="26">
        <f>IF(VLOOKUP($B135,'Ações_Sharpe'!$B$2:$R$263,15,FALSE)&gt;0,VLOOKUP($B135,'Ações_Sharpe'!$B$2:$R$263,15,FALSE)," ")</f>
        <v>361</v>
      </c>
      <c r="AE135" s="23">
        <f>IF(VLOOKUP($B135,'Ações_Rent'!$B$2:$R$263,16,FALSE)="","",VLOOKUP($B135,'Ações_Rent'!$B$2:$R$263,16,FALSE))</f>
        <v>-11.147777011728</v>
      </c>
      <c r="AF135" t="s" s="26">
        <f>IF(VLOOKUP($B135,'Ações_Sharpe'!$B$2:$R$263,16,FALSE)&gt;0,VLOOKUP($B135,'Ações_Sharpe'!$B$2:$R$263,16,FALSE)," ")</f>
        <v>361</v>
      </c>
      <c r="AG135" s="23">
        <f>IF(VLOOKUP($B135,'Ações_Rent'!$B$2:$R$263,17,FALSE)="","",VLOOKUP($B135,'Ações_Rent'!$B$2:$R$263,17,FALSE))</f>
        <v>0.151440253353452</v>
      </c>
      <c r="AH135" t="s" s="26">
        <f>IF(VLOOKUP($B135,'Ações_Sharpe'!$B$2:$R$263,17,FALSE)&gt;0,VLOOKUP($B135,'Ações_Sharpe'!$B$2:$R$263,17,FALSE)," ")</f>
        <v>361</v>
      </c>
    </row>
    <row r="136" ht="15" customHeight="1">
      <c r="A136" t="s" s="10">
        <v>1489</v>
      </c>
      <c r="B136" t="s" s="10">
        <v>1490</v>
      </c>
      <c r="C136" s="23">
        <f>IF(VLOOKUP($B136,'Ações_Rent'!$B$2:$R$263,2,FALSE)="","",VLOOKUP($B136,'Ações_Rent'!$B$2:$R$263,2,FALSE))</f>
        <v>21.8636499884256</v>
      </c>
      <c r="D136" s="23">
        <f>IF(VLOOKUP($B136,'Ações_Sharpe'!$B$2:$R$263,2,FALSE)&gt;0,VLOOKUP($B136,'Ações_Sharpe'!$B$2:$R$263,2,FALSE)," ")</f>
        <v>0.689961853216768</v>
      </c>
      <c r="E136" s="23">
        <f>IF(VLOOKUP($B136,'Ações_Rent'!$B$2:$R$263,3,FALSE)="","",VLOOKUP($B136,'Ações_Rent'!$B$2:$R$263,3,FALSE))</f>
        <v>21.1295152762958</v>
      </c>
      <c r="F136" s="23">
        <f>IF(VLOOKUP($B136,'Ações_Sharpe'!$B$2:$R$263,3,FALSE)&gt;0,VLOOKUP($B136,'Ações_Sharpe'!$B$2:$R$263,3,FALSE)," ")</f>
        <v>0.722323433590734</v>
      </c>
      <c r="G136" s="23">
        <f>IF(VLOOKUP($B136,'Ações_Rent'!$B$2:$R$263,4,FALSE)="","",VLOOKUP($B136,'Ações_Rent'!$B$2:$R$263,4,FALSE))</f>
        <v>27.190399084196</v>
      </c>
      <c r="H136" s="23">
        <f>IF(VLOOKUP($B136,'Ações_Sharpe'!$B$2:$R$263,4,FALSE)&gt;0,VLOOKUP($B136,'Ações_Sharpe'!$B$2:$R$263,4,FALSE)," ")</f>
        <v>0.5208460785629651</v>
      </c>
      <c r="I136" s="23">
        <f>IF(VLOOKUP($B136,'Ações_Rent'!$B$2:$R$263,5,FALSE)="","",VLOOKUP($B136,'Ações_Rent'!$B$2:$R$263,5,FALSE))</f>
        <v>8.21029494291254</v>
      </c>
      <c r="J136" s="23">
        <f>IF(VLOOKUP($B136,'Ações_Sharpe'!$B$2:$R$263,5,FALSE)&gt;0,VLOOKUP($B136,'Ações_Sharpe'!$B$2:$R$263,5,FALSE)," ")</f>
        <v>0.0592362852357609</v>
      </c>
      <c r="K136" s="23">
        <f>IF(VLOOKUP($B136,'Ações_Rent'!$B$2:$R$263,6,FALSE)="","",VLOOKUP($B136,'Ações_Rent'!$B$2:$R$263,6,FALSE))</f>
        <v>18.8814797803005</v>
      </c>
      <c r="L136" s="23">
        <f>IF(VLOOKUP($B136,'Ações_Sharpe'!$B$2:$R$263,6,FALSE)&gt;0,VLOOKUP($B136,'Ações_Sharpe'!$B$2:$R$263,6,FALSE)," ")</f>
        <v>0.502696018072325</v>
      </c>
      <c r="M136" s="23">
        <f>IF(VLOOKUP($B136,'Ações_Rent'!$B$2:$R$263,7,FALSE)="","",VLOOKUP($B136,'Ações_Rent'!$B$2:$R$263,7,FALSE))</f>
        <v>11.472185827583</v>
      </c>
      <c r="N136" s="23">
        <f>IF(VLOOKUP($B136,'Ações_Sharpe'!$B$2:$R$263,7,FALSE)&gt;0,VLOOKUP($B136,'Ações_Sharpe'!$B$2:$R$263,7,FALSE)," ")</f>
        <v>0.233060661097645</v>
      </c>
      <c r="O136" s="23">
        <f>IF(VLOOKUP($B136,'Ações_Rent'!$B$2:$R$263,8,FALSE)="","",VLOOKUP($B136,'Ações_Rent'!$B$2:$R$263,8,FALSE))</f>
        <v>18.9550174499365</v>
      </c>
      <c r="P136" s="23">
        <f>IF(VLOOKUP($B136,'Ações_Sharpe'!$B$2:$R$263,8,FALSE)&gt;0,VLOOKUP($B136,'Ações_Sharpe'!$B$2:$R$263,8,FALSE)," ")</f>
        <v>0.533026977993455</v>
      </c>
      <c r="Q136" s="23">
        <f>IF(VLOOKUP($B136,'Ações_Rent'!$B$2:$R$263,9,FALSE)="","",VLOOKUP($B136,'Ações_Rent'!$B$2:$R$263,9,FALSE))</f>
        <v>15.8901758002344</v>
      </c>
      <c r="R136" s="23">
        <f>IF(VLOOKUP($B136,'Ações_Sharpe'!$B$2:$R$263,9,FALSE)&gt;0,VLOOKUP($B136,'Ações_Sharpe'!$B$2:$R$263,9,FALSE)," ")</f>
        <v>0.434281717781332</v>
      </c>
      <c r="S136" s="23">
        <f>IF(VLOOKUP($B136,'Ações_Rent'!$B$2:$R$263,10,FALSE)="","",VLOOKUP($B136,'Ações_Rent'!$B$2:$R$263,10,FALSE))</f>
        <v>25.0443978095801</v>
      </c>
      <c r="T136" s="23">
        <f>IF(VLOOKUP($B136,'Ações_Sharpe'!$B$2:$R$263,10,FALSE)&gt;0,VLOOKUP($B136,'Ações_Sharpe'!$B$2:$R$263,10,FALSE)," ")</f>
        <v>0.827314306328509</v>
      </c>
      <c r="U136" s="23">
        <f>IF(VLOOKUP($B136,'Ações_Rent'!$B$2:$R$263,11,FALSE)="","",VLOOKUP($B136,'Ações_Rent'!$B$2:$R$263,11,FALSE))</f>
        <v>14.5089229175474</v>
      </c>
      <c r="V136" s="23">
        <f>IF(VLOOKUP($B136,'Ações_Sharpe'!$B$2:$R$263,11,FALSE)&gt;0,VLOOKUP($B136,'Ações_Sharpe'!$B$2:$R$263,11,FALSE)," ")</f>
        <v>0.398764293113783</v>
      </c>
      <c r="W136" s="23">
        <f>IF(VLOOKUP($B136,'Ações_Rent'!$B$2:$R$263,12,FALSE)="","",VLOOKUP($B136,'Ações_Rent'!$B$2:$R$263,12,FALSE))</f>
        <v>7.8264826280291</v>
      </c>
      <c r="X136" s="23">
        <f>IF(VLOOKUP($B136,'Ações_Sharpe'!$B$2:$R$263,12,FALSE)&gt;0,VLOOKUP($B136,'Ações_Sharpe'!$B$2:$R$263,12,FALSE)," ")</f>
        <v>0.132571985532718</v>
      </c>
      <c r="Y136" s="23">
        <f>IF(VLOOKUP($B136,'Ações_Rent'!$B$2:$R$263,13,FALSE)="","",VLOOKUP($B136,'Ações_Rent'!$B$2:$R$263,13,FALSE))</f>
        <v>6.15904070814781</v>
      </c>
      <c r="Z136" s="23">
        <f>IF(VLOOKUP($B136,'Ações_Sharpe'!$B$2:$R$263,13,FALSE)&gt;0,VLOOKUP($B136,'Ações_Sharpe'!$B$2:$R$263,13,FALSE)," ")</f>
        <v>0.0578251474551759</v>
      </c>
      <c r="AA136" s="23">
        <f>IF(VLOOKUP($B136,'Ações_Rent'!$B$2:$R$263,14,FALSE)="","",VLOOKUP($B136,'Ações_Rent'!$B$2:$R$263,14,FALSE))</f>
        <v>-1.86614735135554</v>
      </c>
      <c r="AB136" t="s" s="26">
        <f>IF(VLOOKUP($B136,'Ações_Sharpe'!$B$2:$R$263,14,FALSE)&gt;0,VLOOKUP($B136,'Ações_Sharpe'!$B$2:$R$263,14,FALSE)," ")</f>
        <v>361</v>
      </c>
      <c r="AC136" s="23">
        <f>IF(VLOOKUP($B136,'Ações_Rent'!$B$2:$R$263,15,FALSE)="","",VLOOKUP($B136,'Ações_Rent'!$B$2:$R$263,15,FALSE))</f>
        <v>-2.20940327500195</v>
      </c>
      <c r="AD136" t="s" s="26">
        <f>IF(VLOOKUP($B136,'Ações_Sharpe'!$B$2:$R$263,15,FALSE)&gt;0,VLOOKUP($B136,'Ações_Sharpe'!$B$2:$R$263,15,FALSE)," ")</f>
        <v>361</v>
      </c>
      <c r="AE136" s="23">
        <f>IF(VLOOKUP($B136,'Ações_Rent'!$B$2:$R$263,16,FALSE)="","",VLOOKUP($B136,'Ações_Rent'!$B$2:$R$263,16,FALSE))</f>
        <v>-8.97195660069241</v>
      </c>
      <c r="AF136" t="s" s="26">
        <f>IF(VLOOKUP($B136,'Ações_Sharpe'!$B$2:$R$263,16,FALSE)&gt;0,VLOOKUP($B136,'Ações_Sharpe'!$B$2:$R$263,16,FALSE)," ")</f>
        <v>361</v>
      </c>
      <c r="AG136" s="23">
        <f>IF(VLOOKUP($B136,'Ações_Rent'!$B$2:$R$263,17,FALSE)="","",VLOOKUP($B136,'Ações_Rent'!$B$2:$R$263,17,FALSE))</f>
        <v>2.30885006198305</v>
      </c>
      <c r="AH136" t="s" s="26">
        <f>IF(VLOOKUP($B136,'Ações_Sharpe'!$B$2:$R$263,17,FALSE)&gt;0,VLOOKUP($B136,'Ações_Sharpe'!$B$2:$R$263,17,FALSE)," ")</f>
        <v>361</v>
      </c>
    </row>
    <row r="137" ht="15" customHeight="1">
      <c r="A137" t="s" s="10">
        <v>1491</v>
      </c>
      <c r="B137" t="s" s="10">
        <v>1492</v>
      </c>
      <c r="C137" s="23">
        <f>IF(VLOOKUP($B137,'Ações_Rent'!$B$2:$R$263,2,FALSE)="","",VLOOKUP($B137,'Ações_Rent'!$B$2:$R$263,2,FALSE))</f>
        <v>21.8021649570535</v>
      </c>
      <c r="D137" s="23">
        <f>IF(VLOOKUP($B137,'Ações_Sharpe'!$B$2:$R$263,2,FALSE)&gt;0,VLOOKUP($B137,'Ações_Sharpe'!$B$2:$R$263,2,FALSE)," ")</f>
        <v>0.736333784884971</v>
      </c>
      <c r="E137" s="23">
        <f>IF(VLOOKUP($B137,'Ações_Rent'!$B$2:$R$263,3,FALSE)="","",VLOOKUP($B137,'Ações_Rent'!$B$2:$R$263,3,FALSE))</f>
        <v>21.3453850851655</v>
      </c>
      <c r="F137" s="23">
        <f>IF(VLOOKUP($B137,'Ações_Sharpe'!$B$2:$R$263,3,FALSE)&gt;0,VLOOKUP($B137,'Ações_Sharpe'!$B$2:$R$263,3,FALSE)," ")</f>
        <v>0.7854679551511951</v>
      </c>
      <c r="G137" s="23">
        <f>IF(VLOOKUP($B137,'Ações_Rent'!$B$2:$R$263,4,FALSE)="","",VLOOKUP($B137,'Ações_Rent'!$B$2:$R$263,4,FALSE))</f>
        <v>29.8016907930388</v>
      </c>
      <c r="H137" s="23">
        <f>IF(VLOOKUP($B137,'Ações_Sharpe'!$B$2:$R$263,4,FALSE)&gt;0,VLOOKUP($B137,'Ações_Sharpe'!$B$2:$R$263,4,FALSE)," ")</f>
        <v>0.577756359738407</v>
      </c>
      <c r="I137" s="23">
        <f>IF(VLOOKUP($B137,'Ações_Rent'!$B$2:$R$263,5,FALSE)="","",VLOOKUP($B137,'Ações_Rent'!$B$2:$R$263,5,FALSE))</f>
        <v>8.561772407366769</v>
      </c>
      <c r="J137" s="23">
        <f>IF(VLOOKUP($B137,'Ações_Sharpe'!$B$2:$R$263,5,FALSE)&gt;0,VLOOKUP($B137,'Ações_Sharpe'!$B$2:$R$263,5,FALSE)," ")</f>
        <v>0.06791330301682311</v>
      </c>
      <c r="K137" s="23">
        <f>IF(VLOOKUP($B137,'Ações_Rent'!$B$2:$R$263,6,FALSE)="","",VLOOKUP($B137,'Ações_Rent'!$B$2:$R$263,6,FALSE))</f>
        <v>17.5127058524597</v>
      </c>
      <c r="L137" s="23">
        <f>IF(VLOOKUP($B137,'Ações_Sharpe'!$B$2:$R$263,6,FALSE)&gt;0,VLOOKUP($B137,'Ações_Sharpe'!$B$2:$R$263,6,FALSE)," ")</f>
        <v>0.408164488522248</v>
      </c>
      <c r="M137" s="23">
        <f>IF(VLOOKUP($B137,'Ações_Rent'!$B$2:$R$263,7,FALSE)="","",VLOOKUP($B137,'Ações_Rent'!$B$2:$R$263,7,FALSE))</f>
        <v>11.6573422472094</v>
      </c>
      <c r="N137" s="23">
        <f>IF(VLOOKUP($B137,'Ações_Sharpe'!$B$2:$R$263,7,FALSE)&gt;0,VLOOKUP($B137,'Ações_Sharpe'!$B$2:$R$263,7,FALSE)," ")</f>
        <v>0.218114594114176</v>
      </c>
      <c r="O137" s="23">
        <f>IF(VLOOKUP($B137,'Ações_Rent'!$B$2:$R$263,8,FALSE)="","",VLOOKUP($B137,'Ações_Rent'!$B$2:$R$263,8,FALSE))</f>
        <v>17.7863727685691</v>
      </c>
      <c r="P137" s="23">
        <f>IF(VLOOKUP($B137,'Ações_Sharpe'!$B$2:$R$263,8,FALSE)&gt;0,VLOOKUP($B137,'Ações_Sharpe'!$B$2:$R$263,8,FALSE)," ")</f>
        <v>0.443261726362553</v>
      </c>
      <c r="Q137" s="23">
        <f>IF(VLOOKUP($B137,'Ações_Rent'!$B$2:$R$263,9,FALSE)="","",VLOOKUP($B137,'Ações_Rent'!$B$2:$R$263,9,FALSE))</f>
        <v>18.4215422885226</v>
      </c>
      <c r="R137" s="23">
        <f>IF(VLOOKUP($B137,'Ações_Sharpe'!$B$2:$R$263,9,FALSE)&gt;0,VLOOKUP($B137,'Ações_Sharpe'!$B$2:$R$263,9,FALSE)," ")</f>
        <v>0.484215743707241</v>
      </c>
      <c r="S137" s="23">
        <f>IF(VLOOKUP($B137,'Ações_Rent'!$B$2:$R$263,10,FALSE)="","",VLOOKUP($B137,'Ações_Rent'!$B$2:$R$263,10,FALSE))</f>
        <v>31.995289254773</v>
      </c>
      <c r="T137" s="23">
        <f>IF(VLOOKUP($B137,'Ações_Sharpe'!$B$2:$R$263,10,FALSE)&gt;0,VLOOKUP($B137,'Ações_Sharpe'!$B$2:$R$263,10,FALSE)," ")</f>
        <v>1.00950490156171</v>
      </c>
      <c r="U137" s="23">
        <f>IF(VLOOKUP($B137,'Ações_Rent'!$B$2:$R$263,11,FALSE)="","",VLOOKUP($B137,'Ações_Rent'!$B$2:$R$263,11,FALSE))</f>
        <v>25.1697619020384</v>
      </c>
      <c r="V137" s="23">
        <f>IF(VLOOKUP($B137,'Ações_Sharpe'!$B$2:$R$263,11,FALSE)&gt;0,VLOOKUP($B137,'Ações_Sharpe'!$B$2:$R$263,11,FALSE)," ")</f>
        <v>0.754366351377738</v>
      </c>
      <c r="W137" s="23">
        <f>IF(VLOOKUP($B137,'Ações_Rent'!$B$2:$R$263,12,FALSE)="","",VLOOKUP($B137,'Ações_Rent'!$B$2:$R$263,12,FALSE))</f>
        <v>18.1581999961666</v>
      </c>
      <c r="X137" s="23">
        <f>IF(VLOOKUP($B137,'Ações_Sharpe'!$B$2:$R$263,12,FALSE)&gt;0,VLOOKUP($B137,'Ações_Sharpe'!$B$2:$R$263,12,FALSE)," ")</f>
        <v>0.492087146342325</v>
      </c>
      <c r="Y137" s="23">
        <f>IF(VLOOKUP($B137,'Ações_Rent'!$B$2:$R$263,13,FALSE)="","",VLOOKUP($B137,'Ações_Rent'!$B$2:$R$263,13,FALSE))</f>
        <v>15.7424602909547</v>
      </c>
      <c r="Z137" s="23">
        <f>IF(VLOOKUP($B137,'Ações_Sharpe'!$B$2:$R$263,13,FALSE)&gt;0,VLOOKUP($B137,'Ações_Sharpe'!$B$2:$R$263,13,FALSE)," ")</f>
        <v>0.401319278315882</v>
      </c>
      <c r="AA137" s="23">
        <f>IF(VLOOKUP($B137,'Ações_Rent'!$B$2:$R$263,14,FALSE)="","",VLOOKUP($B137,'Ações_Rent'!$B$2:$R$263,14,FALSE))</f>
        <v>8.88821513631488</v>
      </c>
      <c r="AB137" s="23">
        <f>IF(VLOOKUP($B137,'Ações_Sharpe'!$B$2:$R$263,14,FALSE)&gt;0,VLOOKUP($B137,'Ações_Sharpe'!$B$2:$R$263,14,FALSE)," ")</f>
        <v>0.131897405166003</v>
      </c>
      <c r="AC137" s="23">
        <f>IF(VLOOKUP($B137,'Ações_Rent'!$B$2:$R$263,15,FALSE)="","",VLOOKUP($B137,'Ações_Rent'!$B$2:$R$263,15,FALSE))</f>
        <v>8.01033702878458</v>
      </c>
      <c r="AD137" s="23">
        <f>IF(VLOOKUP($B137,'Ações_Sharpe'!$B$2:$R$263,15,FALSE)&gt;0,VLOOKUP($B137,'Ações_Sharpe'!$B$2:$R$263,15,FALSE)," ")</f>
        <v>0.0790001421460081</v>
      </c>
      <c r="AE137" s="23">
        <f>IF(VLOOKUP($B137,'Ações_Rent'!$B$2:$R$263,16,FALSE)="","",VLOOKUP($B137,'Ações_Rent'!$B$2:$R$263,16,FALSE))</f>
        <v>1.21897597609539</v>
      </c>
      <c r="AF137" t="s" s="26">
        <f>IF(VLOOKUP($B137,'Ações_Sharpe'!$B$2:$R$263,16,FALSE)&gt;0,VLOOKUP($B137,'Ações_Sharpe'!$B$2:$R$263,16,FALSE)," ")</f>
        <v>361</v>
      </c>
      <c r="AG137" s="23">
        <f>IF(VLOOKUP($B137,'Ações_Rent'!$B$2:$R$263,17,FALSE)="","",VLOOKUP($B137,'Ações_Rent'!$B$2:$R$263,17,FALSE))</f>
        <v>15.1408613043129</v>
      </c>
      <c r="AH137" s="23">
        <f>IF(VLOOKUP($B137,'Ações_Sharpe'!$B$2:$R$263,17,FALSE)&gt;0,VLOOKUP($B137,'Ações_Sharpe'!$B$2:$R$263,17,FALSE)," ")</f>
        <v>0.404530339406729</v>
      </c>
    </row>
    <row r="138" ht="15" customHeight="1">
      <c r="A138" t="s" s="10">
        <v>1493</v>
      </c>
      <c r="B138" t="s" s="10">
        <v>1494</v>
      </c>
      <c r="C138" s="23">
        <f>IF(VLOOKUP($B138,'Ações_Rent'!$B$2:$R$263,2,FALSE)="","",VLOOKUP($B138,'Ações_Rent'!$B$2:$R$263,2,FALSE))</f>
        <v>21.6130398645772</v>
      </c>
      <c r="D138" s="23">
        <f>IF(VLOOKUP($B138,'Ações_Sharpe'!$B$2:$R$263,2,FALSE)&gt;0,VLOOKUP($B138,'Ações_Sharpe'!$B$2:$R$263,2,FALSE)," ")</f>
        <v>0.866566709848148</v>
      </c>
      <c r="E138" s="23">
        <f>IF(VLOOKUP($B138,'Ações_Rent'!$B$2:$R$263,3,FALSE)="","",VLOOKUP($B138,'Ações_Rent'!$B$2:$R$263,3,FALSE))</f>
        <v>22.8373314610592</v>
      </c>
      <c r="F138" s="23">
        <f>IF(VLOOKUP($B138,'Ações_Sharpe'!$B$2:$R$263,3,FALSE)&gt;0,VLOOKUP($B138,'Ações_Sharpe'!$B$2:$R$263,3,FALSE)," ")</f>
        <v>1.0129722433983</v>
      </c>
      <c r="G138" s="23">
        <f>IF(VLOOKUP($B138,'Ações_Rent'!$B$2:$R$263,4,FALSE)="","",VLOOKUP($B138,'Ações_Rent'!$B$2:$R$263,4,FALSE))</f>
        <v>32.595521685702</v>
      </c>
      <c r="H138" s="23">
        <f>IF(VLOOKUP($B138,'Ações_Sharpe'!$B$2:$R$263,4,FALSE)&gt;0,VLOOKUP($B138,'Ações_Sharpe'!$B$2:$R$263,4,FALSE)," ")</f>
        <v>0.80654601304689</v>
      </c>
      <c r="I138" s="23">
        <f>IF(VLOOKUP($B138,'Ações_Rent'!$B$2:$R$263,5,FALSE)="","",VLOOKUP($B138,'Ações_Rent'!$B$2:$R$263,5,FALSE))</f>
        <v>11.2121200963125</v>
      </c>
      <c r="J138" s="23">
        <f>IF(VLOOKUP($B138,'Ações_Sharpe'!$B$2:$R$263,5,FALSE)&gt;0,VLOOKUP($B138,'Ações_Sharpe'!$B$2:$R$263,5,FALSE)," ")</f>
        <v>0.186861166291489</v>
      </c>
      <c r="K138" s="23">
        <f>IF(VLOOKUP($B138,'Ações_Rent'!$B$2:$R$263,6,FALSE)="","",VLOOKUP($B138,'Ações_Rent'!$B$2:$R$263,6,FALSE))</f>
        <v>22.1690506958806</v>
      </c>
      <c r="L138" s="23">
        <f>IF(VLOOKUP($B138,'Ações_Sharpe'!$B$2:$R$263,6,FALSE)&gt;0,VLOOKUP($B138,'Ações_Sharpe'!$B$2:$R$263,6,FALSE)," ")</f>
        <v>0.628499685138472</v>
      </c>
      <c r="M138" s="23">
        <f>IF(VLOOKUP($B138,'Ações_Rent'!$B$2:$R$263,7,FALSE)="","",VLOOKUP($B138,'Ações_Rent'!$B$2:$R$263,7,FALSE))</f>
        <v>15.3393345753238</v>
      </c>
      <c r="N138" s="23">
        <f>IF(VLOOKUP($B138,'Ações_Sharpe'!$B$2:$R$263,7,FALSE)&gt;0,VLOOKUP($B138,'Ações_Sharpe'!$B$2:$R$263,7,FALSE)," ")</f>
        <v>0.37970744323141</v>
      </c>
      <c r="O138" s="23">
        <f>IF(VLOOKUP($B138,'Ações_Rent'!$B$2:$R$263,8,FALSE)="","",VLOOKUP($B138,'Ações_Rent'!$B$2:$R$263,8,FALSE))</f>
        <v>21.1860326467912</v>
      </c>
      <c r="P138" s="23">
        <f>IF(VLOOKUP($B138,'Ações_Sharpe'!$B$2:$R$263,8,FALSE)&gt;0,VLOOKUP($B138,'Ações_Sharpe'!$B$2:$R$263,8,FALSE)," ")</f>
        <v>0.600050724143158</v>
      </c>
      <c r="Q138" s="23">
        <f>IF(VLOOKUP($B138,'Ações_Rent'!$B$2:$R$263,9,FALSE)="","",VLOOKUP($B138,'Ações_Rent'!$B$2:$R$263,9,FALSE))</f>
        <v>19.5693797576381</v>
      </c>
      <c r="R138" s="23">
        <f>IF(VLOOKUP($B138,'Ações_Sharpe'!$B$2:$R$263,9,FALSE)&gt;0,VLOOKUP($B138,'Ações_Sharpe'!$B$2:$R$263,9,FALSE)," ")</f>
        <v>0.55151276307744</v>
      </c>
      <c r="S138" s="23">
        <f>IF(VLOOKUP($B138,'Ações_Rent'!$B$2:$R$263,10,FALSE)="","",VLOOKUP($B138,'Ações_Rent'!$B$2:$R$263,10,FALSE))</f>
        <v>30.456545153729</v>
      </c>
      <c r="T138" s="23">
        <f>IF(VLOOKUP($B138,'Ações_Sharpe'!$B$2:$R$263,10,FALSE)&gt;0,VLOOKUP($B138,'Ações_Sharpe'!$B$2:$R$263,10,FALSE)," ")</f>
        <v>0.998924402526947</v>
      </c>
      <c r="U138" s="23">
        <f>IF(VLOOKUP($B138,'Ações_Rent'!$B$2:$R$263,11,FALSE)="","",VLOOKUP($B138,'Ações_Rent'!$B$2:$R$263,11,FALSE))</f>
        <v>24.2059342963741</v>
      </c>
      <c r="V138" s="23">
        <f>IF(VLOOKUP($B138,'Ações_Sharpe'!$B$2:$R$263,11,FALSE)&gt;0,VLOOKUP($B138,'Ações_Sharpe'!$B$2:$R$263,11,FALSE)," ")</f>
        <v>0.741383435278173</v>
      </c>
      <c r="W138" s="23">
        <f>IF(VLOOKUP($B138,'Ações_Rent'!$B$2:$R$263,12,FALSE)="","",VLOOKUP($B138,'Ações_Rent'!$B$2:$R$263,12,FALSE))</f>
        <v>15.7305854688805</v>
      </c>
      <c r="X138" s="23">
        <f>IF(VLOOKUP($B138,'Ações_Sharpe'!$B$2:$R$263,12,FALSE)&gt;0,VLOOKUP($B138,'Ações_Sharpe'!$B$2:$R$263,12,FALSE)," ")</f>
        <v>0.404968651182017</v>
      </c>
      <c r="Y138" s="23">
        <f>IF(VLOOKUP($B138,'Ações_Rent'!$B$2:$R$263,13,FALSE)="","",VLOOKUP($B138,'Ações_Rent'!$B$2:$R$263,13,FALSE))</f>
        <v>12.1075939082022</v>
      </c>
      <c r="Z138" s="23">
        <f>IF(VLOOKUP($B138,'Ações_Sharpe'!$B$2:$R$263,13,FALSE)&gt;0,VLOOKUP($B138,'Ações_Sharpe'!$B$2:$R$263,13,FALSE)," ")</f>
        <v>0.270017082657968</v>
      </c>
      <c r="AA138" s="23">
        <f>IF(VLOOKUP($B138,'Ações_Rent'!$B$2:$R$263,14,FALSE)="","",VLOOKUP($B138,'Ações_Rent'!$B$2:$R$263,14,FALSE))</f>
        <v>-0.409687936826564</v>
      </c>
      <c r="AB138" t="s" s="26">
        <f>IF(VLOOKUP($B138,'Ações_Sharpe'!$B$2:$R$263,14,FALSE)&gt;0,VLOOKUP($B138,'Ações_Sharpe'!$B$2:$R$263,14,FALSE)," ")</f>
        <v>361</v>
      </c>
      <c r="AC138" s="23">
        <f>IF(VLOOKUP($B138,'Ações_Rent'!$B$2:$R$263,15,FALSE)="","",VLOOKUP($B138,'Ações_Rent'!$B$2:$R$263,15,FALSE))</f>
        <v>1.36534753840181</v>
      </c>
      <c r="AD138" t="s" s="26">
        <f>IF(VLOOKUP($B138,'Ações_Sharpe'!$B$2:$R$263,15,FALSE)&gt;0,VLOOKUP($B138,'Ações_Sharpe'!$B$2:$R$263,15,FALSE)," ")</f>
        <v>361</v>
      </c>
      <c r="AE138" s="23">
        <f>IF(VLOOKUP($B138,'Ações_Rent'!$B$2:$R$263,16,FALSE)="","",VLOOKUP($B138,'Ações_Rent'!$B$2:$R$263,16,FALSE))</f>
        <v>-8.11194977660811</v>
      </c>
      <c r="AF138" t="s" s="26">
        <f>IF(VLOOKUP($B138,'Ações_Sharpe'!$B$2:$R$263,16,FALSE)&gt;0,VLOOKUP($B138,'Ações_Sharpe'!$B$2:$R$263,16,FALSE)," ")</f>
        <v>361</v>
      </c>
      <c r="AG138" s="23">
        <f>IF(VLOOKUP($B138,'Ações_Rent'!$B$2:$R$263,17,FALSE)="","",VLOOKUP($B138,'Ações_Rent'!$B$2:$R$263,17,FALSE))</f>
        <v>3.59716955646296</v>
      </c>
      <c r="AH138" t="s" s="26">
        <f>IF(VLOOKUP($B138,'Ações_Sharpe'!$B$2:$R$263,17,FALSE)&gt;0,VLOOKUP($B138,'Ações_Sharpe'!$B$2:$R$263,17,FALSE)," ")</f>
        <v>361</v>
      </c>
    </row>
    <row r="139" ht="15" customHeight="1">
      <c r="A139" t="s" s="10">
        <v>1495</v>
      </c>
      <c r="B139" t="s" s="10">
        <v>1496</v>
      </c>
      <c r="C139" s="23">
        <f>IF(VLOOKUP($B139,'Ações_Rent'!$B$2:$R$263,2,FALSE)="","",VLOOKUP($B139,'Ações_Rent'!$B$2:$R$263,2,FALSE))</f>
        <v>21.4398215460905</v>
      </c>
      <c r="D139" s="23">
        <f>IF(VLOOKUP($B139,'Ações_Sharpe'!$B$2:$R$263,2,FALSE)&gt;0,VLOOKUP($B139,'Ações_Sharpe'!$B$2:$R$263,2,FALSE)," ")</f>
        <v>0.85847590264744</v>
      </c>
      <c r="E139" s="23">
        <f>IF(VLOOKUP($B139,'Ações_Rent'!$B$2:$R$263,3,FALSE)="","",VLOOKUP($B139,'Ações_Rent'!$B$2:$R$263,3,FALSE))</f>
        <v>20.4978452710666</v>
      </c>
      <c r="F139" s="23">
        <f>IF(VLOOKUP($B139,'Ações_Sharpe'!$B$2:$R$263,3,FALSE)&gt;0,VLOOKUP($B139,'Ações_Sharpe'!$B$2:$R$263,3,FALSE)," ")</f>
        <v>0.874846376021159</v>
      </c>
      <c r="G139" s="23">
        <f>IF(VLOOKUP($B139,'Ações_Rent'!$B$2:$R$263,4,FALSE)="","",VLOOKUP($B139,'Ações_Rent'!$B$2:$R$263,4,FALSE))</f>
        <v>25.9383714373155</v>
      </c>
      <c r="H139" s="23">
        <f>IF(VLOOKUP($B139,'Ações_Sharpe'!$B$2:$R$263,4,FALSE)&gt;0,VLOOKUP($B139,'Ações_Sharpe'!$B$2:$R$263,4,FALSE)," ")</f>
        <v>0.654619647249098</v>
      </c>
      <c r="I139" s="23">
        <f>IF(VLOOKUP($B139,'Ações_Rent'!$B$2:$R$263,5,FALSE)="","",VLOOKUP($B139,'Ações_Rent'!$B$2:$R$263,5,FALSE))</f>
        <v>6.06192485828567</v>
      </c>
      <c r="J139" t="s" s="26">
        <f>IF(VLOOKUP($B139,'Ações_Sharpe'!$B$2:$R$263,5,FALSE)&gt;0,VLOOKUP($B139,'Ações_Sharpe'!$B$2:$R$263,5,FALSE)," ")</f>
        <v>361</v>
      </c>
      <c r="K139" s="23">
        <f>IF(VLOOKUP($B139,'Ações_Rent'!$B$2:$R$263,6,FALSE)="","",VLOOKUP($B139,'Ações_Rent'!$B$2:$R$263,6,FALSE))</f>
        <v>17.0714628122384</v>
      </c>
      <c r="L139" s="23">
        <f>IF(VLOOKUP($B139,'Ações_Sharpe'!$B$2:$R$263,6,FALSE)&gt;0,VLOOKUP($B139,'Ações_Sharpe'!$B$2:$R$263,6,FALSE)," ")</f>
        <v>0.43702906645239</v>
      </c>
      <c r="M139" s="23">
        <f>IF(VLOOKUP($B139,'Ações_Rent'!$B$2:$R$263,7,FALSE)="","",VLOOKUP($B139,'Ações_Rent'!$B$2:$R$263,7,FALSE))</f>
        <v>14.9565245503891</v>
      </c>
      <c r="N139" s="23">
        <f>IF(VLOOKUP($B139,'Ações_Sharpe'!$B$2:$R$263,7,FALSE)&gt;0,VLOOKUP($B139,'Ações_Sharpe'!$B$2:$R$263,7,FALSE)," ")</f>
        <v>0.368075599608452</v>
      </c>
      <c r="O139" s="23">
        <f>IF(VLOOKUP($B139,'Ações_Rent'!$B$2:$R$263,8,FALSE)="","",VLOOKUP($B139,'Ações_Rent'!$B$2:$R$263,8,FALSE))</f>
        <v>20.326349959466</v>
      </c>
      <c r="P139" s="23">
        <f>IF(VLOOKUP($B139,'Ações_Sharpe'!$B$2:$R$263,8,FALSE)&gt;0,VLOOKUP($B139,'Ações_Sharpe'!$B$2:$R$263,8,FALSE)," ")</f>
        <v>0.582990460010436</v>
      </c>
      <c r="Q139" s="23">
        <f>IF(VLOOKUP($B139,'Ações_Rent'!$B$2:$R$263,9,FALSE)="","",VLOOKUP($B139,'Ações_Rent'!$B$2:$R$263,9,FALSE))</f>
        <v>17.0748677656694</v>
      </c>
      <c r="R139" s="23">
        <f>IF(VLOOKUP($B139,'Ações_Sharpe'!$B$2:$R$263,9,FALSE)&gt;0,VLOOKUP($B139,'Ações_Sharpe'!$B$2:$R$263,9,FALSE)," ")</f>
        <v>0.475214011561931</v>
      </c>
      <c r="S139" s="23">
        <f>IF(VLOOKUP($B139,'Ações_Rent'!$B$2:$R$263,10,FALSE)="","",VLOOKUP($B139,'Ações_Rent'!$B$2:$R$263,10,FALSE))</f>
        <v>24.7901638175531</v>
      </c>
      <c r="T139" s="23">
        <f>IF(VLOOKUP($B139,'Ações_Sharpe'!$B$2:$R$263,10,FALSE)&gt;0,VLOOKUP($B139,'Ações_Sharpe'!$B$2:$R$263,10,FALSE)," ")</f>
        <v>0.796036495054194</v>
      </c>
      <c r="U139" s="23">
        <f>IF(VLOOKUP($B139,'Ações_Rent'!$B$2:$R$263,11,FALSE)="","",VLOOKUP($B139,'Ações_Rent'!$B$2:$R$263,11,FALSE))</f>
        <v>15.4530334269508</v>
      </c>
      <c r="V139" s="23">
        <f>IF(VLOOKUP($B139,'Ações_Sharpe'!$B$2:$R$263,11,FALSE)&gt;0,VLOOKUP($B139,'Ações_Sharpe'!$B$2:$R$263,11,FALSE)," ")</f>
        <v>0.421573417823242</v>
      </c>
      <c r="W139" s="23">
        <f>IF(VLOOKUP($B139,'Ações_Rent'!$B$2:$R$263,12,FALSE)="","",VLOOKUP($B139,'Ações_Rent'!$B$2:$R$263,12,FALSE))</f>
        <v>4.26865538527856</v>
      </c>
      <c r="X139" t="s" s="26">
        <f>IF(VLOOKUP($B139,'Ações_Sharpe'!$B$2:$R$263,12,FALSE)&gt;0,VLOOKUP($B139,'Ações_Sharpe'!$B$2:$R$263,12,FALSE)," ")</f>
        <v>361</v>
      </c>
      <c r="Y139" s="23">
        <f>IF(VLOOKUP($B139,'Ações_Rent'!$B$2:$R$263,13,FALSE)="","",VLOOKUP($B139,'Ações_Rent'!$B$2:$R$263,13,FALSE))</f>
        <v>4.69554719974854</v>
      </c>
      <c r="Z139" s="23">
        <f>IF(VLOOKUP($B139,'Ações_Sharpe'!$B$2:$R$263,13,FALSE)&gt;0,VLOOKUP($B139,'Ações_Sharpe'!$B$2:$R$263,13,FALSE)," ")</f>
        <v>0.000555029290357649</v>
      </c>
      <c r="AA139" s="23">
        <f>IF(VLOOKUP($B139,'Ações_Rent'!$B$2:$R$263,14,FALSE)="","",VLOOKUP($B139,'Ações_Rent'!$B$2:$R$263,14,FALSE))</f>
        <v>-4.89583692388825</v>
      </c>
      <c r="AB139" t="s" s="26">
        <f>IF(VLOOKUP($B139,'Ações_Sharpe'!$B$2:$R$263,14,FALSE)&gt;0,VLOOKUP($B139,'Ações_Sharpe'!$B$2:$R$263,14,FALSE)," ")</f>
        <v>361</v>
      </c>
      <c r="AC139" s="23">
        <f>IF(VLOOKUP($B139,'Ações_Rent'!$B$2:$R$263,15,FALSE)="","",VLOOKUP($B139,'Ações_Rent'!$B$2:$R$263,15,FALSE))</f>
        <v>-3.5168385931727</v>
      </c>
      <c r="AD139" t="s" s="26">
        <f>IF(VLOOKUP($B139,'Ações_Sharpe'!$B$2:$R$263,15,FALSE)&gt;0,VLOOKUP($B139,'Ações_Sharpe'!$B$2:$R$263,15,FALSE)," ")</f>
        <v>361</v>
      </c>
      <c r="AE139" s="23">
        <f>IF(VLOOKUP($B139,'Ações_Rent'!$B$2:$R$263,16,FALSE)="","",VLOOKUP($B139,'Ações_Rent'!$B$2:$R$263,16,FALSE))</f>
        <v>-11.0183551966899</v>
      </c>
      <c r="AF139" t="s" s="26">
        <f>IF(VLOOKUP($B139,'Ações_Sharpe'!$B$2:$R$263,16,FALSE)&gt;0,VLOOKUP($B139,'Ações_Sharpe'!$B$2:$R$263,16,FALSE)," ")</f>
        <v>361</v>
      </c>
      <c r="AG139" s="23">
        <f>IF(VLOOKUP($B139,'Ações_Rent'!$B$2:$R$263,17,FALSE)="","",VLOOKUP($B139,'Ações_Rent'!$B$2:$R$263,17,FALSE))</f>
        <v>-0.0108290857919968</v>
      </c>
      <c r="AH139" t="s" s="26">
        <f>IF(VLOOKUP($B139,'Ações_Sharpe'!$B$2:$R$263,17,FALSE)&gt;0,VLOOKUP($B139,'Ações_Sharpe'!$B$2:$R$263,17,FALSE)," ")</f>
        <v>361</v>
      </c>
    </row>
    <row r="140" ht="15" customHeight="1">
      <c r="A140" t="s" s="10">
        <v>1497</v>
      </c>
      <c r="B140" t="s" s="10">
        <v>1498</v>
      </c>
      <c r="C140" s="23">
        <f>IF(VLOOKUP($B140,'Ações_Rent'!$B$2:$R$263,2,FALSE)="","",VLOOKUP($B140,'Ações_Rent'!$B$2:$R$263,2,FALSE))</f>
        <v>21.1932538593829</v>
      </c>
      <c r="D140" s="23">
        <f>IF(VLOOKUP($B140,'Ações_Sharpe'!$B$2:$R$263,2,FALSE)&gt;0,VLOOKUP($B140,'Ações_Sharpe'!$B$2:$R$263,2,FALSE)," ")</f>
        <v>0.631453531072571</v>
      </c>
      <c r="E140" s="23">
        <f>IF(VLOOKUP($B140,'Ações_Rent'!$B$2:$R$263,3,FALSE)="","",VLOOKUP($B140,'Ações_Rent'!$B$2:$R$263,3,FALSE))</f>
        <v>18.1487480852056</v>
      </c>
      <c r="F140" s="23">
        <f>IF(VLOOKUP($B140,'Ações_Sharpe'!$B$2:$R$263,3,FALSE)&gt;0,VLOOKUP($B140,'Ações_Sharpe'!$B$2:$R$263,3,FALSE)," ")</f>
        <v>0.529962215509173</v>
      </c>
      <c r="G140" s="23">
        <f>IF(VLOOKUP($B140,'Ações_Rent'!$B$2:$R$263,4,FALSE)="","",VLOOKUP($B140,'Ações_Rent'!$B$2:$R$263,4,FALSE))</f>
        <v>23.6928477142994</v>
      </c>
      <c r="H140" s="23">
        <f>IF(VLOOKUP($B140,'Ações_Sharpe'!$B$2:$R$263,4,FALSE)&gt;0,VLOOKUP($B140,'Ações_Sharpe'!$B$2:$R$263,4,FALSE)," ")</f>
        <v>0.437891045350417</v>
      </c>
      <c r="I140" s="23">
        <f>IF(VLOOKUP($B140,'Ações_Rent'!$B$2:$R$263,5,FALSE)="","",VLOOKUP($B140,'Ações_Rent'!$B$2:$R$263,5,FALSE))</f>
        <v>2.79881774925479</v>
      </c>
      <c r="J140" t="s" s="26">
        <f>IF(VLOOKUP($B140,'Ações_Sharpe'!$B$2:$R$263,5,FALSE)&gt;0,VLOOKUP($B140,'Ações_Sharpe'!$B$2:$R$263,5,FALSE)," ")</f>
        <v>361</v>
      </c>
      <c r="K140" s="23">
        <f>IF(VLOOKUP($B140,'Ações_Rent'!$B$2:$R$263,6,FALSE)="","",VLOOKUP($B140,'Ações_Rent'!$B$2:$R$263,6,FALSE))</f>
        <v>13.6477145378747</v>
      </c>
      <c r="L140" s="23">
        <f>IF(VLOOKUP($B140,'Ações_Sharpe'!$B$2:$R$263,6,FALSE)&gt;0,VLOOKUP($B140,'Ações_Sharpe'!$B$2:$R$263,6,FALSE)," ")</f>
        <v>0.261890477388862</v>
      </c>
      <c r="M140" s="23">
        <f>IF(VLOOKUP($B140,'Ações_Rent'!$B$2:$R$263,7,FALSE)="","",VLOOKUP($B140,'Ações_Rent'!$B$2:$R$263,7,FALSE))</f>
        <v>7.84138616352694</v>
      </c>
      <c r="N140" s="23">
        <f>IF(VLOOKUP($B140,'Ações_Sharpe'!$B$2:$R$263,7,FALSE)&gt;0,VLOOKUP($B140,'Ações_Sharpe'!$B$2:$R$263,7,FALSE)," ")</f>
        <v>0.0813636017955531</v>
      </c>
      <c r="O140" s="23">
        <f>IF(VLOOKUP($B140,'Ações_Rent'!$B$2:$R$263,8,FALSE)="","",VLOOKUP($B140,'Ações_Rent'!$B$2:$R$263,8,FALSE))</f>
        <v>16.5822027633536</v>
      </c>
      <c r="P140" s="23">
        <f>IF(VLOOKUP($B140,'Ações_Sharpe'!$B$2:$R$263,8,FALSE)&gt;0,VLOOKUP($B140,'Ações_Sharpe'!$B$2:$R$263,8,FALSE)," ")</f>
        <v>0.383115093668705</v>
      </c>
      <c r="Q140" s="23">
        <f>IF(VLOOKUP($B140,'Ações_Rent'!$B$2:$R$263,9,FALSE)="","",VLOOKUP($B140,'Ações_Rent'!$B$2:$R$263,9,FALSE))</f>
        <v>11.1716376278929</v>
      </c>
      <c r="R140" s="23">
        <f>IF(VLOOKUP($B140,'Ações_Sharpe'!$B$2:$R$263,9,FALSE)&gt;0,VLOOKUP($B140,'Ações_Sharpe'!$B$2:$R$263,9,FALSE)," ")</f>
        <v>0.215156074373586</v>
      </c>
      <c r="S140" s="23">
        <f>IF(VLOOKUP($B140,'Ações_Rent'!$B$2:$R$263,10,FALSE)="","",VLOOKUP($B140,'Ações_Rent'!$B$2:$R$263,10,FALSE))</f>
        <v>20.6048152023931</v>
      </c>
      <c r="T140" s="23">
        <f>IF(VLOOKUP($B140,'Ações_Sharpe'!$B$2:$R$263,10,FALSE)&gt;0,VLOOKUP($B140,'Ações_Sharpe'!$B$2:$R$263,10,FALSE)," ")</f>
        <v>0.553290170539515</v>
      </c>
      <c r="U140" s="23">
        <f>IF(VLOOKUP($B140,'Ações_Rent'!$B$2:$R$263,11,FALSE)="","",VLOOKUP($B140,'Ações_Rent'!$B$2:$R$263,11,FALSE))</f>
        <v>15.1661842847373</v>
      </c>
      <c r="V140" s="23">
        <f>IF(VLOOKUP($B140,'Ações_Sharpe'!$B$2:$R$263,11,FALSE)&gt;0,VLOOKUP($B140,'Ações_Sharpe'!$B$2:$R$263,11,FALSE)," ")</f>
        <v>0.369152790529905</v>
      </c>
      <c r="W140" s="23">
        <f>IF(VLOOKUP($B140,'Ações_Rent'!$B$2:$R$263,12,FALSE)="","",VLOOKUP($B140,'Ações_Rent'!$B$2:$R$263,12,FALSE))</f>
        <v>7.79753177278384</v>
      </c>
      <c r="X140" s="23">
        <f>IF(VLOOKUP($B140,'Ações_Sharpe'!$B$2:$R$263,12,FALSE)&gt;0,VLOOKUP($B140,'Ações_Sharpe'!$B$2:$R$263,12,FALSE)," ")</f>
        <v>0.118420723291363</v>
      </c>
      <c r="Y140" s="23">
        <f>IF(VLOOKUP($B140,'Ações_Rent'!$B$2:$R$263,13,FALSE)="","",VLOOKUP($B140,'Ações_Rent'!$B$2:$R$263,13,FALSE))</f>
        <v>10.8978428180504</v>
      </c>
      <c r="Z140" s="23">
        <f>IF(VLOOKUP($B140,'Ações_Sharpe'!$B$2:$R$263,13,FALSE)&gt;0,VLOOKUP($B140,'Ações_Sharpe'!$B$2:$R$263,13,FALSE)," ")</f>
        <v>0.218264915974519</v>
      </c>
      <c r="AA140" s="23">
        <f>IF(VLOOKUP($B140,'Ações_Rent'!$B$2:$R$263,14,FALSE)="","",VLOOKUP($B140,'Ações_Rent'!$B$2:$R$263,14,FALSE))</f>
        <v>0.858788460101079</v>
      </c>
      <c r="AB140" t="s" s="26">
        <f>IF(VLOOKUP($B140,'Ações_Sharpe'!$B$2:$R$263,14,FALSE)&gt;0,VLOOKUP($B140,'Ações_Sharpe'!$B$2:$R$263,14,FALSE)," ")</f>
        <v>361</v>
      </c>
      <c r="AC140" s="23">
        <f>IF(VLOOKUP($B140,'Ações_Rent'!$B$2:$R$263,15,FALSE)="","",VLOOKUP($B140,'Ações_Rent'!$B$2:$R$263,15,FALSE))</f>
        <v>3.05904396585526</v>
      </c>
      <c r="AD140" t="s" s="26">
        <f>IF(VLOOKUP($B140,'Ações_Sharpe'!$B$2:$R$263,15,FALSE)&gt;0,VLOOKUP($B140,'Ações_Sharpe'!$B$2:$R$263,15,FALSE)," ")</f>
        <v>361</v>
      </c>
      <c r="AE140" s="23">
        <f>IF(VLOOKUP($B140,'Ações_Rent'!$B$2:$R$263,16,FALSE)="","",VLOOKUP($B140,'Ações_Rent'!$B$2:$R$263,16,FALSE))</f>
        <v>-0.649784140447873</v>
      </c>
      <c r="AF140" t="s" s="26">
        <f>IF(VLOOKUP($B140,'Ações_Sharpe'!$B$2:$R$263,16,FALSE)&gt;0,VLOOKUP($B140,'Ações_Sharpe'!$B$2:$R$263,16,FALSE)," ")</f>
        <v>361</v>
      </c>
      <c r="AG140" s="23">
        <f>IF(VLOOKUP($B140,'Ações_Rent'!$B$2:$R$263,17,FALSE)="","",VLOOKUP($B140,'Ações_Rent'!$B$2:$R$263,17,FALSE))</f>
        <v>14.1471399495851</v>
      </c>
      <c r="AH140" s="23">
        <f>IF(VLOOKUP($B140,'Ações_Sharpe'!$B$2:$R$263,17,FALSE)&gt;0,VLOOKUP($B140,'Ações_Sharpe'!$B$2:$R$263,17,FALSE)," ")</f>
        <v>0.30908915188093</v>
      </c>
    </row>
    <row r="141" ht="15" customHeight="1">
      <c r="A141" t="s" s="10">
        <v>1499</v>
      </c>
      <c r="B141" t="s" s="10">
        <v>1500</v>
      </c>
      <c r="C141" s="23">
        <f>IF(VLOOKUP($B141,'Ações_Rent'!$B$2:$R$263,2,FALSE)="","",VLOOKUP($B141,'Ações_Rent'!$B$2:$R$263,2,FALSE))</f>
        <v>21.1369234403028</v>
      </c>
      <c r="D141" s="23">
        <f>IF(VLOOKUP($B141,'Ações_Sharpe'!$B$2:$R$263,2,FALSE)&gt;0,VLOOKUP($B141,'Ações_Sharpe'!$B$2:$R$263,2,FALSE)," ")</f>
        <v>0.672270740055056</v>
      </c>
      <c r="E141" s="23">
        <f>IF(VLOOKUP($B141,'Ações_Rent'!$B$2:$R$263,3,FALSE)="","",VLOOKUP($B141,'Ações_Rent'!$B$2:$R$263,3,FALSE))</f>
        <v>18.062387562690</v>
      </c>
      <c r="F141" s="23">
        <f>IF(VLOOKUP($B141,'Ações_Sharpe'!$B$2:$R$263,3,FALSE)&gt;0,VLOOKUP($B141,'Ações_Sharpe'!$B$2:$R$263,3,FALSE)," ")</f>
        <v>0.566230576356854</v>
      </c>
      <c r="G141" s="23">
        <f>IF(VLOOKUP($B141,'Ações_Rent'!$B$2:$R$263,4,FALSE)="","",VLOOKUP($B141,'Ações_Rent'!$B$2:$R$263,4,FALSE))</f>
        <v>23.5922627224966</v>
      </c>
      <c r="H141" s="23">
        <f>IF(VLOOKUP($B141,'Ações_Sharpe'!$B$2:$R$263,4,FALSE)&gt;0,VLOOKUP($B141,'Ações_Sharpe'!$B$2:$R$263,4,FALSE)," ")</f>
        <v>0.373736068983676</v>
      </c>
      <c r="I141" s="23">
        <f>IF(VLOOKUP($B141,'Ações_Rent'!$B$2:$R$263,5,FALSE)="","",VLOOKUP($B141,'Ações_Rent'!$B$2:$R$263,5,FALSE))</f>
        <v>0.277709863243825</v>
      </c>
      <c r="J141" t="s" s="26">
        <f>IF(VLOOKUP($B141,'Ações_Sharpe'!$B$2:$R$263,5,FALSE)&gt;0,VLOOKUP($B141,'Ações_Sharpe'!$B$2:$R$263,5,FALSE)," ")</f>
        <v>361</v>
      </c>
      <c r="K141" s="23">
        <f>IF(VLOOKUP($B141,'Ações_Rent'!$B$2:$R$263,6,FALSE)="","",VLOOKUP($B141,'Ações_Rent'!$B$2:$R$263,6,FALSE))</f>
        <v>11.8587716963531</v>
      </c>
      <c r="L141" s="23">
        <f>IF(VLOOKUP($B141,'Ações_Sharpe'!$B$2:$R$263,6,FALSE)&gt;0,VLOOKUP($B141,'Ações_Sharpe'!$B$2:$R$263,6,FALSE)," ")</f>
        <v>0.199876857678512</v>
      </c>
      <c r="M141" s="23">
        <f>IF(VLOOKUP($B141,'Ações_Rent'!$B$2:$R$263,7,FALSE)="","",VLOOKUP($B141,'Ações_Rent'!$B$2:$R$263,7,FALSE))</f>
        <v>6.6084289603112</v>
      </c>
      <c r="N141" s="23">
        <f>IF(VLOOKUP($B141,'Ações_Sharpe'!$B$2:$R$263,7,FALSE)&gt;0,VLOOKUP($B141,'Ações_Sharpe'!$B$2:$R$263,7,FALSE)," ")</f>
        <v>0.0381971448287694</v>
      </c>
      <c r="O141" s="23">
        <f>IF(VLOOKUP($B141,'Ações_Rent'!$B$2:$R$263,8,FALSE)="","",VLOOKUP($B141,'Ações_Rent'!$B$2:$R$263,8,FALSE))</f>
        <v>14.2580956439808</v>
      </c>
      <c r="P141" s="23">
        <f>IF(VLOOKUP($B141,'Ações_Sharpe'!$B$2:$R$263,8,FALSE)&gt;0,VLOOKUP($B141,'Ações_Sharpe'!$B$2:$R$263,8,FALSE)," ")</f>
        <v>0.302852672209398</v>
      </c>
      <c r="Q141" s="23">
        <f>IF(VLOOKUP($B141,'Ações_Rent'!$B$2:$R$263,9,FALSE)="","",VLOOKUP($B141,'Ações_Rent'!$B$2:$R$263,9,FALSE))</f>
        <v>8.075875961264289</v>
      </c>
      <c r="R141" s="23">
        <f>IF(VLOOKUP($B141,'Ações_Sharpe'!$B$2:$R$263,9,FALSE)&gt;0,VLOOKUP($B141,'Ações_Sharpe'!$B$2:$R$263,9,FALSE)," ")</f>
        <v>0.111409059185863</v>
      </c>
      <c r="S141" s="23">
        <f>IF(VLOOKUP($B141,'Ações_Rent'!$B$2:$R$263,10,FALSE)="","",VLOOKUP($B141,'Ações_Rent'!$B$2:$R$263,10,FALSE))</f>
        <v>16.6412637979627</v>
      </c>
      <c r="T141" s="23">
        <f>IF(VLOOKUP($B141,'Ações_Sharpe'!$B$2:$R$263,10,FALSE)&gt;0,VLOOKUP($B141,'Ações_Sharpe'!$B$2:$R$263,10,FALSE)," ")</f>
        <v>0.412167250133294</v>
      </c>
      <c r="U141" s="23">
        <f>IF(VLOOKUP($B141,'Ações_Rent'!$B$2:$R$263,11,FALSE)="","",VLOOKUP($B141,'Ações_Rent'!$B$2:$R$263,11,FALSE))</f>
        <v>11.043032742691</v>
      </c>
      <c r="V141" s="23">
        <f>IF(VLOOKUP($B141,'Ações_Sharpe'!$B$2:$R$263,11,FALSE)&gt;0,VLOOKUP($B141,'Ações_Sharpe'!$B$2:$R$263,11,FALSE)," ")</f>
        <v>0.225738370282082</v>
      </c>
      <c r="W141" s="23">
        <f>IF(VLOOKUP($B141,'Ações_Rent'!$B$2:$R$263,12,FALSE)="","",VLOOKUP($B141,'Ações_Rent'!$B$2:$R$263,12,FALSE))</f>
        <v>2.23782826196857</v>
      </c>
      <c r="X141" t="s" s="26">
        <f>IF(VLOOKUP($B141,'Ações_Sharpe'!$B$2:$R$263,12,FALSE)&gt;0,VLOOKUP($B141,'Ações_Sharpe'!$B$2:$R$263,12,FALSE)," ")</f>
        <v>361</v>
      </c>
      <c r="Y141" s="23">
        <f>IF(VLOOKUP($B141,'Ações_Rent'!$B$2:$R$263,13,FALSE)="","",VLOOKUP($B141,'Ações_Rent'!$B$2:$R$263,13,FALSE))</f>
        <v>4.90122685494794</v>
      </c>
      <c r="Z141" s="23">
        <f>IF(VLOOKUP($B141,'Ações_Sharpe'!$B$2:$R$263,13,FALSE)&gt;0,VLOOKUP($B141,'Ações_Sharpe'!$B$2:$R$263,13,FALSE)," ")</f>
        <v>0.0075171388849692</v>
      </c>
      <c r="AA141" s="23">
        <f>IF(VLOOKUP($B141,'Ações_Rent'!$B$2:$R$263,14,FALSE)="","",VLOOKUP($B141,'Ações_Rent'!$B$2:$R$263,14,FALSE))</f>
        <v>-4.26223835816356</v>
      </c>
      <c r="AB141" t="s" s="26">
        <f>IF(VLOOKUP($B141,'Ações_Sharpe'!$B$2:$R$263,14,FALSE)&gt;0,VLOOKUP($B141,'Ações_Sharpe'!$B$2:$R$263,14,FALSE)," ")</f>
        <v>361</v>
      </c>
      <c r="AC141" s="23">
        <f>IF(VLOOKUP($B141,'Ações_Rent'!$B$2:$R$263,15,FALSE)="","",VLOOKUP($B141,'Ações_Rent'!$B$2:$R$263,15,FALSE))</f>
        <v>-1.81060403101048</v>
      </c>
      <c r="AD141" t="s" s="26">
        <f>IF(VLOOKUP($B141,'Ações_Sharpe'!$B$2:$R$263,15,FALSE)&gt;0,VLOOKUP($B141,'Ações_Sharpe'!$B$2:$R$263,15,FALSE)," ")</f>
        <v>361</v>
      </c>
      <c r="AE141" s="23">
        <f>IF(VLOOKUP($B141,'Ações_Rent'!$B$2:$R$263,16,FALSE)="","",VLOOKUP($B141,'Ações_Rent'!$B$2:$R$263,16,FALSE))</f>
        <v>-4.84782816400539</v>
      </c>
      <c r="AF141" t="s" s="26">
        <f>IF(VLOOKUP($B141,'Ações_Sharpe'!$B$2:$R$263,16,FALSE)&gt;0,VLOOKUP($B141,'Ações_Sharpe'!$B$2:$R$263,16,FALSE)," ")</f>
        <v>361</v>
      </c>
      <c r="AG141" s="23">
        <f>IF(VLOOKUP($B141,'Ações_Rent'!$B$2:$R$263,17,FALSE)="","",VLOOKUP($B141,'Ações_Rent'!$B$2:$R$263,17,FALSE))</f>
        <v>11.3490287879796</v>
      </c>
      <c r="AH141" s="23">
        <f>IF(VLOOKUP($B141,'Ações_Sharpe'!$B$2:$R$263,17,FALSE)&gt;0,VLOOKUP($B141,'Ações_Sharpe'!$B$2:$R$263,17,FALSE)," ")</f>
        <v>0.184671340045335</v>
      </c>
    </row>
    <row r="142" ht="15" customHeight="1">
      <c r="A142" t="s" s="10">
        <v>1501</v>
      </c>
      <c r="B142" t="s" s="10">
        <v>1502</v>
      </c>
      <c r="C142" s="23">
        <f>IF(VLOOKUP($B142,'Ações_Rent'!$B$2:$R$263,2,FALSE)="","",VLOOKUP($B142,'Ações_Rent'!$B$2:$R$263,2,FALSE))</f>
        <v>21.1122938996032</v>
      </c>
      <c r="D142" s="23">
        <f>IF(VLOOKUP($B142,'Ações_Sharpe'!$B$2:$R$263,2,FALSE)&gt;0,VLOOKUP($B142,'Ações_Sharpe'!$B$2:$R$263,2,FALSE)," ")</f>
        <v>0.714693312535712</v>
      </c>
      <c r="E142" s="23">
        <f>IF(VLOOKUP($B142,'Ações_Rent'!$B$2:$R$263,3,FALSE)="","",VLOOKUP($B142,'Ações_Rent'!$B$2:$R$263,3,FALSE))</f>
        <v>21.6201762874538</v>
      </c>
      <c r="F142" s="23">
        <f>IF(VLOOKUP($B142,'Ações_Sharpe'!$B$2:$R$263,3,FALSE)&gt;0,VLOOKUP($B142,'Ações_Sharpe'!$B$2:$R$263,3,FALSE)," ")</f>
        <v>0.807515905499652</v>
      </c>
      <c r="G142" s="23">
        <f>IF(VLOOKUP($B142,'Ações_Rent'!$B$2:$R$263,4,FALSE)="","",VLOOKUP($B142,'Ações_Rent'!$B$2:$R$263,4,FALSE))</f>
        <v>30.5450846561256</v>
      </c>
      <c r="H142" s="23">
        <f>IF(VLOOKUP($B142,'Ações_Sharpe'!$B$2:$R$263,4,FALSE)&gt;0,VLOOKUP($B142,'Ações_Sharpe'!$B$2:$R$263,4,FALSE)," ")</f>
        <v>0.5522823140677811</v>
      </c>
      <c r="I142" s="23">
        <f>IF(VLOOKUP($B142,'Ações_Rent'!$B$2:$R$263,5,FALSE)="","",VLOOKUP($B142,'Ações_Rent'!$B$2:$R$263,5,FALSE))</f>
        <v>6.02470483343027</v>
      </c>
      <c r="J142" t="s" s="26">
        <f>IF(VLOOKUP($B142,'Ações_Sharpe'!$B$2:$R$263,5,FALSE)&gt;0,VLOOKUP($B142,'Ações_Sharpe'!$B$2:$R$263,5,FALSE)," ")</f>
        <v>361</v>
      </c>
      <c r="K142" s="23">
        <f>IF(VLOOKUP($B142,'Ações_Rent'!$B$2:$R$263,6,FALSE)="","",VLOOKUP($B142,'Ações_Rent'!$B$2:$R$263,6,FALSE))</f>
        <v>15.5921194048423</v>
      </c>
      <c r="L142" s="23">
        <f>IF(VLOOKUP($B142,'Ações_Sharpe'!$B$2:$R$263,6,FALSE)&gt;0,VLOOKUP($B142,'Ações_Sharpe'!$B$2:$R$263,6,FALSE)," ")</f>
        <v>0.330415660728922</v>
      </c>
      <c r="M142" s="23">
        <f>IF(VLOOKUP($B142,'Ações_Rent'!$B$2:$R$263,7,FALSE)="","",VLOOKUP($B142,'Ações_Rent'!$B$2:$R$263,7,FALSE))</f>
        <v>9.575579836671681</v>
      </c>
      <c r="N142" s="23">
        <f>IF(VLOOKUP($B142,'Ações_Sharpe'!$B$2:$R$263,7,FALSE)&gt;0,VLOOKUP($B142,'Ações_Sharpe'!$B$2:$R$263,7,FALSE)," ")</f>
        <v>0.141161970976304</v>
      </c>
      <c r="O142" s="23">
        <f>IF(VLOOKUP($B142,'Ações_Rent'!$B$2:$R$263,8,FALSE)="","",VLOOKUP($B142,'Ações_Rent'!$B$2:$R$263,8,FALSE))</f>
        <v>15.634761399931</v>
      </c>
      <c r="P142" s="23">
        <f>IF(VLOOKUP($B142,'Ações_Sharpe'!$B$2:$R$263,8,FALSE)&gt;0,VLOOKUP($B142,'Ações_Sharpe'!$B$2:$R$263,8,FALSE)," ")</f>
        <v>0.351179975484534</v>
      </c>
      <c r="Q142" s="23">
        <f>IF(VLOOKUP($B142,'Ações_Rent'!$B$2:$R$263,9,FALSE)="","",VLOOKUP($B142,'Ações_Rent'!$B$2:$R$263,9,FALSE))</f>
        <v>14.2119610835086</v>
      </c>
      <c r="R142" s="23">
        <f>IF(VLOOKUP($B142,'Ações_Sharpe'!$B$2:$R$263,9,FALSE)&gt;0,VLOOKUP($B142,'Ações_Sharpe'!$B$2:$R$263,9,FALSE)," ")</f>
        <v>0.314633220420799</v>
      </c>
      <c r="S142" s="23">
        <f>IF(VLOOKUP($B142,'Ações_Rent'!$B$2:$R$263,10,FALSE)="","",VLOOKUP($B142,'Ações_Rent'!$B$2:$R$263,10,FALSE))</f>
        <v>24.1176279910465</v>
      </c>
      <c r="T142" s="23">
        <f>IF(VLOOKUP($B142,'Ações_Sharpe'!$B$2:$R$263,10,FALSE)&gt;0,VLOOKUP($B142,'Ações_Sharpe'!$B$2:$R$263,10,FALSE)," ")</f>
        <v>0.673088627306071</v>
      </c>
      <c r="U142" s="23">
        <f>IF(VLOOKUP($B142,'Ações_Rent'!$B$2:$R$263,11,FALSE)="","",VLOOKUP($B142,'Ações_Rent'!$B$2:$R$263,11,FALSE))</f>
        <v>17.8055518441215</v>
      </c>
      <c r="V142" s="23">
        <f>IF(VLOOKUP($B142,'Ações_Sharpe'!$B$2:$R$263,11,FALSE)&gt;0,VLOOKUP($B142,'Ações_Sharpe'!$B$2:$R$263,11,FALSE)," ")</f>
        <v>0.451931837800812</v>
      </c>
      <c r="W142" s="23">
        <f>IF(VLOOKUP($B142,'Ações_Rent'!$B$2:$R$263,12,FALSE)="","",VLOOKUP($B142,'Ações_Rent'!$B$2:$R$263,12,FALSE))</f>
        <v>6.5573982274346</v>
      </c>
      <c r="X142" s="23">
        <f>IF(VLOOKUP($B142,'Ações_Sharpe'!$B$2:$R$263,12,FALSE)&gt;0,VLOOKUP($B142,'Ações_Sharpe'!$B$2:$R$263,12,FALSE)," ")</f>
        <v>0.07167456162579</v>
      </c>
      <c r="Y142" s="23">
        <f>IF(VLOOKUP($B142,'Ações_Rent'!$B$2:$R$263,13,FALSE)="","",VLOOKUP($B142,'Ações_Rent'!$B$2:$R$263,13,FALSE))</f>
        <v>6.20034253995823</v>
      </c>
      <c r="Z142" s="23">
        <f>IF(VLOOKUP($B142,'Ações_Sharpe'!$B$2:$R$263,13,FALSE)&gt;0,VLOOKUP($B142,'Ações_Sharpe'!$B$2:$R$263,13,FALSE)," ")</f>
        <v>0.0495919324286638</v>
      </c>
      <c r="AA142" s="23">
        <f>IF(VLOOKUP($B142,'Ações_Rent'!$B$2:$R$263,14,FALSE)="","",VLOOKUP($B142,'Ações_Rent'!$B$2:$R$263,14,FALSE))</f>
        <v>-6.63582910805803</v>
      </c>
      <c r="AB142" t="s" s="26">
        <f>IF(VLOOKUP($B142,'Ações_Sharpe'!$B$2:$R$263,14,FALSE)&gt;0,VLOOKUP($B142,'Ações_Sharpe'!$B$2:$R$263,14,FALSE)," ")</f>
        <v>361</v>
      </c>
      <c r="AC142" s="23">
        <f>IF(VLOOKUP($B142,'Ações_Rent'!$B$2:$R$263,15,FALSE)="","",VLOOKUP($B142,'Ações_Rent'!$B$2:$R$263,15,FALSE))</f>
        <v>-4.7907186718735</v>
      </c>
      <c r="AD142" t="s" s="26">
        <f>IF(VLOOKUP($B142,'Ações_Sharpe'!$B$2:$R$263,15,FALSE)&gt;0,VLOOKUP($B142,'Ações_Sharpe'!$B$2:$R$263,15,FALSE)," ")</f>
        <v>361</v>
      </c>
      <c r="AE142" s="23">
        <f>IF(VLOOKUP($B142,'Ações_Rent'!$B$2:$R$263,16,FALSE)="","",VLOOKUP($B142,'Ações_Rent'!$B$2:$R$263,16,FALSE))</f>
        <v>-12.945562774812</v>
      </c>
      <c r="AF142" t="s" s="26">
        <f>IF(VLOOKUP($B142,'Ações_Sharpe'!$B$2:$R$263,16,FALSE)&gt;0,VLOOKUP($B142,'Ações_Sharpe'!$B$2:$R$263,16,FALSE)," ")</f>
        <v>361</v>
      </c>
      <c r="AG142" s="23">
        <f>IF(VLOOKUP($B142,'Ações_Rent'!$B$2:$R$263,17,FALSE)="","",VLOOKUP($B142,'Ações_Rent'!$B$2:$R$263,17,FALSE))</f>
        <v>-0.417252858672112</v>
      </c>
      <c r="AH142" t="s" s="26">
        <f>IF(VLOOKUP($B142,'Ações_Sharpe'!$B$2:$R$263,17,FALSE)&gt;0,VLOOKUP($B142,'Ações_Sharpe'!$B$2:$R$263,17,FALSE)," ")</f>
        <v>361</v>
      </c>
    </row>
    <row r="143" ht="15" customHeight="1">
      <c r="A143" t="s" s="10">
        <v>1503</v>
      </c>
      <c r="B143" t="s" s="10">
        <v>1504</v>
      </c>
      <c r="C143" s="23">
        <f>IF(VLOOKUP($B143,'Ações_Rent'!$B$2:$R$263,2,FALSE)="","",VLOOKUP($B143,'Ações_Rent'!$B$2:$R$263,2,FALSE))</f>
        <v>20.8849539738058</v>
      </c>
      <c r="D143" s="23">
        <f>IF(VLOOKUP($B143,'Ações_Sharpe'!$B$2:$R$263,2,FALSE)&gt;0,VLOOKUP($B143,'Ações_Sharpe'!$B$2:$R$263,2,FALSE)," ")</f>
        <v>0.649528531374815</v>
      </c>
      <c r="E143" s="23">
        <f>IF(VLOOKUP($B143,'Ações_Rent'!$B$2:$R$263,3,FALSE)="","",VLOOKUP($B143,'Ações_Rent'!$B$2:$R$263,3,FALSE))</f>
        <v>15.772376302545</v>
      </c>
      <c r="F143" s="23">
        <f>IF(VLOOKUP($B143,'Ações_Sharpe'!$B$2:$R$263,3,FALSE)&gt;0,VLOOKUP($B143,'Ações_Sharpe'!$B$2:$R$263,3,FALSE)," ")</f>
        <v>0.455425518575643</v>
      </c>
      <c r="G143" s="23">
        <f>IF(VLOOKUP($B143,'Ações_Rent'!$B$2:$R$263,4,FALSE)="","",VLOOKUP($B143,'Ações_Rent'!$B$2:$R$263,4,FALSE))</f>
        <v>19.8620424490768</v>
      </c>
      <c r="H143" s="23">
        <f>IF(VLOOKUP($B143,'Ações_Sharpe'!$B$2:$R$263,4,FALSE)&gt;0,VLOOKUP($B143,'Ações_Sharpe'!$B$2:$R$263,4,FALSE)," ")</f>
        <v>0.324492668324452</v>
      </c>
      <c r="I143" s="23">
        <f>IF(VLOOKUP($B143,'Ações_Rent'!$B$2:$R$263,5,FALSE)="","",VLOOKUP($B143,'Ações_Rent'!$B$2:$R$263,5,FALSE))</f>
        <v>-0.618596327425369</v>
      </c>
      <c r="J143" t="s" s="26">
        <f>IF(VLOOKUP($B143,'Ações_Sharpe'!$B$2:$R$263,5,FALSE)&gt;0,VLOOKUP($B143,'Ações_Sharpe'!$B$2:$R$263,5,FALSE)," ")</f>
        <v>361</v>
      </c>
      <c r="K143" s="23">
        <f>IF(VLOOKUP($B143,'Ações_Rent'!$B$2:$R$263,6,FALSE)="","",VLOOKUP($B143,'Ações_Rent'!$B$2:$R$263,6,FALSE))</f>
        <v>10.5778791003422</v>
      </c>
      <c r="L143" s="23">
        <f>IF(VLOOKUP($B143,'Ações_Sharpe'!$B$2:$R$263,6,FALSE)&gt;0,VLOOKUP($B143,'Ações_Sharpe'!$B$2:$R$263,6,FALSE)," ")</f>
        <v>0.161094038806427</v>
      </c>
      <c r="M143" s="23">
        <f>IF(VLOOKUP($B143,'Ações_Rent'!$B$2:$R$263,7,FALSE)="","",VLOOKUP($B143,'Ações_Rent'!$B$2:$R$263,7,FALSE))</f>
        <v>5.361340853741</v>
      </c>
      <c r="N143" t="s" s="26">
        <f>IF(VLOOKUP($B143,'Ações_Sharpe'!$B$2:$R$263,7,FALSE)&gt;0,VLOOKUP($B143,'Ações_Sharpe'!$B$2:$R$263,7,FALSE)," ")</f>
        <v>361</v>
      </c>
      <c r="O143" s="23">
        <f>IF(VLOOKUP($B143,'Ações_Rent'!$B$2:$R$263,8,FALSE)="","",VLOOKUP($B143,'Ações_Rent'!$B$2:$R$263,8,FALSE))</f>
        <v>12.2048916861621</v>
      </c>
      <c r="P143" s="23">
        <f>IF(VLOOKUP($B143,'Ações_Sharpe'!$B$2:$R$263,8,FALSE)&gt;0,VLOOKUP($B143,'Ações_Sharpe'!$B$2:$R$263,8,FALSE)," ")</f>
        <v>0.251499072239824</v>
      </c>
      <c r="Q143" s="23">
        <f>IF(VLOOKUP($B143,'Ações_Rent'!$B$2:$R$263,9,FALSE)="","",VLOOKUP($B143,'Ações_Rent'!$B$2:$R$263,9,FALSE))</f>
        <v>7.1580531499613</v>
      </c>
      <c r="R143" s="23">
        <f>IF(VLOOKUP($B143,'Ações_Sharpe'!$B$2:$R$263,9,FALSE)&gt;0,VLOOKUP($B143,'Ações_Sharpe'!$B$2:$R$263,9,FALSE)," ")</f>
        <v>0.08754128917960061</v>
      </c>
      <c r="S143" s="23">
        <f>IF(VLOOKUP($B143,'Ações_Rent'!$B$2:$R$263,10,FALSE)="","",VLOOKUP($B143,'Ações_Rent'!$B$2:$R$263,10,FALSE))</f>
        <v>15.1280895270148</v>
      </c>
      <c r="T143" s="23">
        <f>IF(VLOOKUP($B143,'Ações_Sharpe'!$B$2:$R$263,10,FALSE)&gt;0,VLOOKUP($B143,'Ações_Sharpe'!$B$2:$R$263,10,FALSE)," ")</f>
        <v>0.387945425754333</v>
      </c>
      <c r="U143" s="23">
        <f>IF(VLOOKUP($B143,'Ações_Rent'!$B$2:$R$263,11,FALSE)="","",VLOOKUP($B143,'Ações_Rent'!$B$2:$R$263,11,FALSE))</f>
        <v>7.84592043045131</v>
      </c>
      <c r="V143" s="23">
        <f>IF(VLOOKUP($B143,'Ações_Sharpe'!$B$2:$R$263,11,FALSE)&gt;0,VLOOKUP($B143,'Ações_Sharpe'!$B$2:$R$263,11,FALSE)," ")</f>
        <v>0.12657168253307</v>
      </c>
      <c r="W143" s="23">
        <f>IF(VLOOKUP($B143,'Ações_Rent'!$B$2:$R$263,12,FALSE)="","",VLOOKUP($B143,'Ações_Rent'!$B$2:$R$263,12,FALSE))</f>
        <v>-1.80445923921209</v>
      </c>
      <c r="X143" t="s" s="26">
        <f>IF(VLOOKUP($B143,'Ações_Sharpe'!$B$2:$R$263,12,FALSE)&gt;0,VLOOKUP($B143,'Ações_Sharpe'!$B$2:$R$263,12,FALSE)," ")</f>
        <v>361</v>
      </c>
      <c r="Y143" s="23">
        <f>IF(VLOOKUP($B143,'Ações_Rent'!$B$2:$R$263,13,FALSE)="","",VLOOKUP($B143,'Ações_Rent'!$B$2:$R$263,13,FALSE))</f>
        <v>0.563315275019538</v>
      </c>
      <c r="Z143" t="s" s="26">
        <f>IF(VLOOKUP($B143,'Ações_Sharpe'!$B$2:$R$263,13,FALSE)&gt;0,VLOOKUP($B143,'Ações_Sharpe'!$B$2:$R$263,13,FALSE)," ")</f>
        <v>361</v>
      </c>
      <c r="AA143" s="23">
        <f>IF(VLOOKUP($B143,'Ações_Rent'!$B$2:$R$263,14,FALSE)="","",VLOOKUP($B143,'Ações_Rent'!$B$2:$R$263,14,FALSE))</f>
        <v>-8.25852765732674</v>
      </c>
      <c r="AB143" t="s" s="26">
        <f>IF(VLOOKUP($B143,'Ações_Sharpe'!$B$2:$R$263,14,FALSE)&gt;0,VLOOKUP($B143,'Ações_Sharpe'!$B$2:$R$263,14,FALSE)," ")</f>
        <v>361</v>
      </c>
      <c r="AC143" s="23">
        <f>IF(VLOOKUP($B143,'Ações_Rent'!$B$2:$R$263,15,FALSE)="","",VLOOKUP($B143,'Ações_Rent'!$B$2:$R$263,15,FALSE))</f>
        <v>-6.43705228315442</v>
      </c>
      <c r="AD143" t="s" s="26">
        <f>IF(VLOOKUP($B143,'Ações_Sharpe'!$B$2:$R$263,15,FALSE)&gt;0,VLOOKUP($B143,'Ações_Sharpe'!$B$2:$R$263,15,FALSE)," ")</f>
        <v>361</v>
      </c>
      <c r="AE143" s="23">
        <f>IF(VLOOKUP($B143,'Ações_Rent'!$B$2:$R$263,16,FALSE)="","",VLOOKUP($B143,'Ações_Rent'!$B$2:$R$263,16,FALSE))</f>
        <v>-10.9358196653322</v>
      </c>
      <c r="AF143" t="s" s="26">
        <f>IF(VLOOKUP($B143,'Ações_Sharpe'!$B$2:$R$263,16,FALSE)&gt;0,VLOOKUP($B143,'Ações_Sharpe'!$B$2:$R$263,16,FALSE)," ")</f>
        <v>361</v>
      </c>
      <c r="AG143" s="23">
        <f>IF(VLOOKUP($B143,'Ações_Rent'!$B$2:$R$263,17,FALSE)="","",VLOOKUP($B143,'Ações_Rent'!$B$2:$R$263,17,FALSE))</f>
        <v>2.05467025258703</v>
      </c>
      <c r="AH143" t="s" s="26">
        <f>IF(VLOOKUP($B143,'Ações_Sharpe'!$B$2:$R$263,17,FALSE)&gt;0,VLOOKUP($B143,'Ações_Sharpe'!$B$2:$R$263,17,FALSE)," ")</f>
        <v>361</v>
      </c>
    </row>
    <row r="144" ht="15" customHeight="1">
      <c r="A144" t="s" s="10">
        <v>1505</v>
      </c>
      <c r="B144" t="s" s="10">
        <v>1506</v>
      </c>
      <c r="C144" s="23">
        <f>IF(VLOOKUP($B144,'Ações_Rent'!$B$2:$R$263,2,FALSE)="","",VLOOKUP($B144,'Ações_Rent'!$B$2:$R$263,2,FALSE))</f>
        <v>20.8789315316538</v>
      </c>
      <c r="D144" s="23">
        <f>IF(VLOOKUP($B144,'Ações_Sharpe'!$B$2:$R$263,2,FALSE)&gt;0,VLOOKUP($B144,'Ações_Sharpe'!$B$2:$R$263,2,FALSE)," ")</f>
        <v>0.7077622383440511</v>
      </c>
      <c r="E144" s="23">
        <f>IF(VLOOKUP($B144,'Ações_Rent'!$B$2:$R$263,3,FALSE)="","",VLOOKUP($B144,'Ações_Rent'!$B$2:$R$263,3,FALSE))</f>
        <v>20.0522062827684</v>
      </c>
      <c r="F144" s="23">
        <f>IF(VLOOKUP($B144,'Ações_Sharpe'!$B$2:$R$263,3,FALSE)&gt;0,VLOOKUP($B144,'Ações_Sharpe'!$B$2:$R$263,3,FALSE)," ")</f>
        <v>0.732986266840938</v>
      </c>
      <c r="G144" s="23">
        <f>IF(VLOOKUP($B144,'Ações_Rent'!$B$2:$R$263,4,FALSE)="","",VLOOKUP($B144,'Ações_Rent'!$B$2:$R$263,4,FALSE))</f>
        <v>25.3811360734</v>
      </c>
      <c r="H144" s="23">
        <f>IF(VLOOKUP($B144,'Ações_Sharpe'!$B$2:$R$263,4,FALSE)&gt;0,VLOOKUP($B144,'Ações_Sharpe'!$B$2:$R$263,4,FALSE)," ")</f>
        <v>0.475506683412551</v>
      </c>
      <c r="I144" s="23">
        <f>IF(VLOOKUP($B144,'Ações_Rent'!$B$2:$R$263,5,FALSE)="","",VLOOKUP($B144,'Ações_Rent'!$B$2:$R$263,5,FALSE))</f>
        <v>4.26777422542792</v>
      </c>
      <c r="J144" t="s" s="26">
        <f>IF(VLOOKUP($B144,'Ações_Sharpe'!$B$2:$R$263,5,FALSE)&gt;0,VLOOKUP($B144,'Ações_Sharpe'!$B$2:$R$263,5,FALSE)," ")</f>
        <v>361</v>
      </c>
      <c r="K144" s="23">
        <f>IF(VLOOKUP($B144,'Ações_Rent'!$B$2:$R$263,6,FALSE)="","",VLOOKUP($B144,'Ações_Rent'!$B$2:$R$263,6,FALSE))</f>
        <v>14.2105340711587</v>
      </c>
      <c r="L144" s="23">
        <f>IF(VLOOKUP($B144,'Ações_Sharpe'!$B$2:$R$263,6,FALSE)&gt;0,VLOOKUP($B144,'Ações_Sharpe'!$B$2:$R$263,6,FALSE)," ")</f>
        <v>0.310379540752617</v>
      </c>
      <c r="M144" s="23">
        <f>IF(VLOOKUP($B144,'Ações_Rent'!$B$2:$R$263,7,FALSE)="","",VLOOKUP($B144,'Ações_Rent'!$B$2:$R$263,7,FALSE))</f>
        <v>10.5351592025884</v>
      </c>
      <c r="N144" s="23">
        <f>IF(VLOOKUP($B144,'Ações_Sharpe'!$B$2:$R$263,7,FALSE)&gt;0,VLOOKUP($B144,'Ações_Sharpe'!$B$2:$R$263,7,FALSE)," ")</f>
        <v>0.189842384254491</v>
      </c>
      <c r="O144" s="23">
        <f>IF(VLOOKUP($B144,'Ações_Rent'!$B$2:$R$263,8,FALSE)="","",VLOOKUP($B144,'Ações_Rent'!$B$2:$R$263,8,FALSE))</f>
        <v>16.0402351244113</v>
      </c>
      <c r="P144" s="23">
        <f>IF(VLOOKUP($B144,'Ações_Sharpe'!$B$2:$R$263,8,FALSE)&gt;0,VLOOKUP($B144,'Ações_Sharpe'!$B$2:$R$263,8,FALSE)," ")</f>
        <v>0.40426639160029</v>
      </c>
      <c r="Q144" s="23">
        <f>IF(VLOOKUP($B144,'Ações_Rent'!$B$2:$R$263,9,FALSE)="","",VLOOKUP($B144,'Ações_Rent'!$B$2:$R$263,9,FALSE))</f>
        <v>11.5885433224846</v>
      </c>
      <c r="R144" s="23">
        <f>IF(VLOOKUP($B144,'Ações_Sharpe'!$B$2:$R$263,9,FALSE)&gt;0,VLOOKUP($B144,'Ações_Sharpe'!$B$2:$R$263,9,FALSE)," ")</f>
        <v>0.255802512642435</v>
      </c>
      <c r="S144" s="23">
        <f>IF(VLOOKUP($B144,'Ações_Rent'!$B$2:$R$263,10,FALSE)="","",VLOOKUP($B144,'Ações_Rent'!$B$2:$R$263,10,FALSE))</f>
        <v>23.2762361751231</v>
      </c>
      <c r="T144" s="23">
        <f>IF(VLOOKUP($B144,'Ações_Sharpe'!$B$2:$R$263,10,FALSE)&gt;0,VLOOKUP($B144,'Ações_Sharpe'!$B$2:$R$263,10,FALSE)," ")</f>
        <v>0.725646440189988</v>
      </c>
      <c r="U144" s="23">
        <f>IF(VLOOKUP($B144,'Ações_Rent'!$B$2:$R$263,11,FALSE)="","",VLOOKUP($B144,'Ações_Rent'!$B$2:$R$263,11,FALSE))</f>
        <v>16.7806733119271</v>
      </c>
      <c r="V144" s="23">
        <f>IF(VLOOKUP($B144,'Ações_Sharpe'!$B$2:$R$263,11,FALSE)&gt;0,VLOOKUP($B144,'Ações_Sharpe'!$B$2:$R$263,11,FALSE)," ")</f>
        <v>0.47540945854096</v>
      </c>
      <c r="W144" s="23">
        <f>IF(VLOOKUP($B144,'Ações_Rent'!$B$2:$R$263,12,FALSE)="","",VLOOKUP($B144,'Ações_Rent'!$B$2:$R$263,12,FALSE))</f>
        <v>3.64662241953835</v>
      </c>
      <c r="X144" t="s" s="26">
        <f>IF(VLOOKUP($B144,'Ações_Sharpe'!$B$2:$R$263,12,FALSE)&gt;0,VLOOKUP($B144,'Ações_Sharpe'!$B$2:$R$263,12,FALSE)," ")</f>
        <v>361</v>
      </c>
      <c r="Y144" s="23">
        <f>IF(VLOOKUP($B144,'Ações_Rent'!$B$2:$R$263,13,FALSE)="","",VLOOKUP($B144,'Ações_Rent'!$B$2:$R$263,13,FALSE))</f>
        <v>5.70641937514682</v>
      </c>
      <c r="Z144" s="23">
        <f>IF(VLOOKUP($B144,'Ações_Sharpe'!$B$2:$R$263,13,FALSE)&gt;0,VLOOKUP($B144,'Ações_Sharpe'!$B$2:$R$263,13,FALSE)," ")</f>
        <v>0.0381381564155686</v>
      </c>
      <c r="AA144" s="23">
        <f>IF(VLOOKUP($B144,'Ações_Rent'!$B$2:$R$263,14,FALSE)="","",VLOOKUP($B144,'Ações_Rent'!$B$2:$R$263,14,FALSE))</f>
        <v>-5.38115870156405</v>
      </c>
      <c r="AB144" t="s" s="26">
        <f>IF(VLOOKUP($B144,'Ações_Sharpe'!$B$2:$R$263,14,FALSE)&gt;0,VLOOKUP($B144,'Ações_Sharpe'!$B$2:$R$263,14,FALSE)," ")</f>
        <v>361</v>
      </c>
      <c r="AC144" s="23">
        <f>IF(VLOOKUP($B144,'Ações_Rent'!$B$2:$R$263,15,FALSE)="","",VLOOKUP($B144,'Ações_Rent'!$B$2:$R$263,15,FALSE))</f>
        <v>-2.02760630953868</v>
      </c>
      <c r="AD144" t="s" s="26">
        <f>IF(VLOOKUP($B144,'Ações_Sharpe'!$B$2:$R$263,15,FALSE)&gt;0,VLOOKUP($B144,'Ações_Sharpe'!$B$2:$R$263,15,FALSE)," ")</f>
        <v>361</v>
      </c>
      <c r="AE144" s="23">
        <f>IF(VLOOKUP($B144,'Ações_Rent'!$B$2:$R$263,16,FALSE)="","",VLOOKUP($B144,'Ações_Rent'!$B$2:$R$263,16,FALSE))</f>
        <v>-9.22205420619461</v>
      </c>
      <c r="AF144" t="s" s="26">
        <f>IF(VLOOKUP($B144,'Ações_Sharpe'!$B$2:$R$263,16,FALSE)&gt;0,VLOOKUP($B144,'Ações_Sharpe'!$B$2:$R$263,16,FALSE)," ")</f>
        <v>361</v>
      </c>
      <c r="AG144" s="23">
        <f>IF(VLOOKUP($B144,'Ações_Rent'!$B$2:$R$263,17,FALSE)="","",VLOOKUP($B144,'Ações_Rent'!$B$2:$R$263,17,FALSE))</f>
        <v>2.18044501250012</v>
      </c>
      <c r="AH144" t="s" s="26">
        <f>IF(VLOOKUP($B144,'Ações_Sharpe'!$B$2:$R$263,17,FALSE)&gt;0,VLOOKUP($B144,'Ações_Sharpe'!$B$2:$R$263,17,FALSE)," ")</f>
        <v>361</v>
      </c>
    </row>
    <row r="145" ht="15" customHeight="1">
      <c r="A145" t="s" s="10">
        <v>1507</v>
      </c>
      <c r="B145" t="s" s="10">
        <v>1508</v>
      </c>
      <c r="C145" s="23">
        <f>IF(VLOOKUP($B145,'Ações_Rent'!$B$2:$R$263,2,FALSE)="","",VLOOKUP($B145,'Ações_Rent'!$B$2:$R$263,2,FALSE))</f>
        <v>20.7761869255258</v>
      </c>
      <c r="D145" s="23">
        <f>IF(VLOOKUP($B145,'Ações_Sharpe'!$B$2:$R$263,2,FALSE)&gt;0,VLOOKUP($B145,'Ações_Sharpe'!$B$2:$R$263,2,FALSE)," ")</f>
        <v>0.661242818669481</v>
      </c>
      <c r="E145" s="23">
        <f>IF(VLOOKUP($B145,'Ações_Rent'!$B$2:$R$263,3,FALSE)="","",VLOOKUP($B145,'Ações_Rent'!$B$2:$R$263,3,FALSE))</f>
        <v>16.4958543604117</v>
      </c>
      <c r="F145" s="23">
        <f>IF(VLOOKUP($B145,'Ações_Sharpe'!$B$2:$R$263,3,FALSE)&gt;0,VLOOKUP($B145,'Ações_Sharpe'!$B$2:$R$263,3,FALSE)," ")</f>
        <v>0.488852071483602</v>
      </c>
      <c r="G145" s="23">
        <f>IF(VLOOKUP($B145,'Ações_Rent'!$B$2:$R$263,4,FALSE)="","",VLOOKUP($B145,'Ações_Rent'!$B$2:$R$263,4,FALSE))</f>
        <v>22.0319070811616</v>
      </c>
      <c r="H145" s="23">
        <f>IF(VLOOKUP($B145,'Ações_Sharpe'!$B$2:$R$263,4,FALSE)&gt;0,VLOOKUP($B145,'Ações_Sharpe'!$B$2:$R$263,4,FALSE)," ")</f>
        <v>0.457504562600078</v>
      </c>
      <c r="I145" s="23">
        <f>IF(VLOOKUP($B145,'Ações_Rent'!$B$2:$R$263,5,FALSE)="","",VLOOKUP($B145,'Ações_Rent'!$B$2:$R$263,5,FALSE))</f>
        <v>3.05601258157133</v>
      </c>
      <c r="J145" t="s" s="26">
        <f>IF(VLOOKUP($B145,'Ações_Sharpe'!$B$2:$R$263,5,FALSE)&gt;0,VLOOKUP($B145,'Ações_Sharpe'!$B$2:$R$263,5,FALSE)," ")</f>
        <v>361</v>
      </c>
      <c r="K145" s="23">
        <f>IF(VLOOKUP($B145,'Ações_Rent'!$B$2:$R$263,6,FALSE)="","",VLOOKUP($B145,'Ações_Rent'!$B$2:$R$263,6,FALSE))</f>
        <v>15.2711526972073</v>
      </c>
      <c r="L145" s="23">
        <f>IF(VLOOKUP($B145,'Ações_Sharpe'!$B$2:$R$263,6,FALSE)&gt;0,VLOOKUP($B145,'Ações_Sharpe'!$B$2:$R$263,6,FALSE)," ")</f>
        <v>0.33644801084598</v>
      </c>
      <c r="M145" s="23">
        <f>IF(VLOOKUP($B145,'Ações_Rent'!$B$2:$R$263,7,FALSE)="","",VLOOKUP($B145,'Ações_Rent'!$B$2:$R$263,7,FALSE))</f>
        <v>11.1659051270527</v>
      </c>
      <c r="N145" s="23">
        <f>IF(VLOOKUP($B145,'Ações_Sharpe'!$B$2:$R$263,7,FALSE)&gt;0,VLOOKUP($B145,'Ações_Sharpe'!$B$2:$R$263,7,FALSE)," ")</f>
        <v>0.204887098316028</v>
      </c>
      <c r="O145" s="23">
        <f>IF(VLOOKUP($B145,'Ações_Rent'!$B$2:$R$263,8,FALSE)="","",VLOOKUP($B145,'Ações_Rent'!$B$2:$R$263,8,FALSE))</f>
        <v>18.9851112959768</v>
      </c>
      <c r="P145" s="23">
        <f>IF(VLOOKUP($B145,'Ações_Sharpe'!$B$2:$R$263,8,FALSE)&gt;0,VLOOKUP($B145,'Ações_Sharpe'!$B$2:$R$263,8,FALSE)," ")</f>
        <v>0.489314852645014</v>
      </c>
      <c r="Q145" s="23">
        <f>IF(VLOOKUP($B145,'Ações_Rent'!$B$2:$R$263,9,FALSE)="","",VLOOKUP($B145,'Ações_Rent'!$B$2:$R$263,9,FALSE))</f>
        <v>13.8608749436562</v>
      </c>
      <c r="R145" s="23">
        <f>IF(VLOOKUP($B145,'Ações_Sharpe'!$B$2:$R$263,9,FALSE)&gt;0,VLOOKUP($B145,'Ações_Sharpe'!$B$2:$R$263,9,FALSE)," ")</f>
        <v>0.326540177765042</v>
      </c>
      <c r="S145" s="23">
        <f>IF(VLOOKUP($B145,'Ações_Rent'!$B$2:$R$263,10,FALSE)="","",VLOOKUP($B145,'Ações_Rent'!$B$2:$R$263,10,FALSE))</f>
        <v>21.3170974061785</v>
      </c>
      <c r="T145" s="23">
        <f>IF(VLOOKUP($B145,'Ações_Sharpe'!$B$2:$R$263,10,FALSE)&gt;0,VLOOKUP($B145,'Ações_Sharpe'!$B$2:$R$263,10,FALSE)," ")</f>
        <v>0.616576783991751</v>
      </c>
      <c r="U145" s="23">
        <f>IF(VLOOKUP($B145,'Ações_Rent'!$B$2:$R$263,11,FALSE)="","",VLOOKUP($B145,'Ações_Rent'!$B$2:$R$263,11,FALSE))</f>
        <v>14.1590154372599</v>
      </c>
      <c r="V145" s="23">
        <f>IF(VLOOKUP($B145,'Ações_Sharpe'!$B$2:$R$263,11,FALSE)&gt;0,VLOOKUP($B145,'Ações_Sharpe'!$B$2:$R$263,11,FALSE)," ")</f>
        <v>0.358758971252766</v>
      </c>
      <c r="W145" s="23">
        <f>IF(VLOOKUP($B145,'Ações_Rent'!$B$2:$R$263,12,FALSE)="","",VLOOKUP($B145,'Ações_Rent'!$B$2:$R$263,12,FALSE))</f>
        <v>8.915168390578749</v>
      </c>
      <c r="X145" s="23">
        <f>IF(VLOOKUP($B145,'Ações_Sharpe'!$B$2:$R$263,12,FALSE)&gt;0,VLOOKUP($B145,'Ações_Sharpe'!$B$2:$R$263,12,FALSE)," ")</f>
        <v>0.166829116168096</v>
      </c>
      <c r="Y145" s="23">
        <f>IF(VLOOKUP($B145,'Ações_Rent'!$B$2:$R$263,13,FALSE)="","",VLOOKUP($B145,'Ações_Rent'!$B$2:$R$263,13,FALSE))</f>
        <v>9.52854244983889</v>
      </c>
      <c r="Z145" s="23">
        <f>IF(VLOOKUP($B145,'Ações_Sharpe'!$B$2:$R$263,13,FALSE)&gt;0,VLOOKUP($B145,'Ações_Sharpe'!$B$2:$R$263,13,FALSE)," ")</f>
        <v>0.179768841727873</v>
      </c>
      <c r="AA145" s="23">
        <f>IF(VLOOKUP($B145,'Ações_Rent'!$B$2:$R$263,14,FALSE)="","",VLOOKUP($B145,'Ações_Rent'!$B$2:$R$263,14,FALSE))</f>
        <v>1.45478406622317</v>
      </c>
      <c r="AB145" t="s" s="26">
        <f>IF(VLOOKUP($B145,'Ações_Sharpe'!$B$2:$R$263,14,FALSE)&gt;0,VLOOKUP($B145,'Ações_Sharpe'!$B$2:$R$263,14,FALSE)," ")</f>
        <v>361</v>
      </c>
      <c r="AC145" s="23">
        <f>IF(VLOOKUP($B145,'Ações_Rent'!$B$2:$R$263,15,FALSE)="","",VLOOKUP($B145,'Ações_Rent'!$B$2:$R$263,15,FALSE))</f>
        <v>4.31177695170757</v>
      </c>
      <c r="AD145" t="s" s="26">
        <f>IF(VLOOKUP($B145,'Ações_Sharpe'!$B$2:$R$263,15,FALSE)&gt;0,VLOOKUP($B145,'Ações_Sharpe'!$B$2:$R$263,15,FALSE)," ")</f>
        <v>361</v>
      </c>
      <c r="AE145" s="23">
        <f>IF(VLOOKUP($B145,'Ações_Rent'!$B$2:$R$263,16,FALSE)="","",VLOOKUP($B145,'Ações_Rent'!$B$2:$R$263,16,FALSE))</f>
        <v>-0.536161395379475</v>
      </c>
      <c r="AF145" t="s" s="26">
        <f>IF(VLOOKUP($B145,'Ações_Sharpe'!$B$2:$R$263,16,FALSE)&gt;0,VLOOKUP($B145,'Ações_Sharpe'!$B$2:$R$263,16,FALSE)," ")</f>
        <v>361</v>
      </c>
      <c r="AG145" s="23">
        <f>IF(VLOOKUP($B145,'Ações_Rent'!$B$2:$R$263,17,FALSE)="","",VLOOKUP($B145,'Ações_Rent'!$B$2:$R$263,17,FALSE))</f>
        <v>13.4972741645178</v>
      </c>
      <c r="AH145" s="23">
        <f>IF(VLOOKUP($B145,'Ações_Sharpe'!$B$2:$R$263,17,FALSE)&gt;0,VLOOKUP($B145,'Ações_Sharpe'!$B$2:$R$263,17,FALSE)," ")</f>
        <v>0.318306903188386</v>
      </c>
    </row>
    <row r="146" ht="15" customHeight="1">
      <c r="A146" t="s" s="10">
        <v>1509</v>
      </c>
      <c r="B146" t="s" s="10">
        <v>1510</v>
      </c>
      <c r="C146" s="23">
        <f>IF(VLOOKUP($B146,'Ações_Rent'!$B$2:$R$263,2,FALSE)="","",VLOOKUP($B146,'Ações_Rent'!$B$2:$R$263,2,FALSE))</f>
        <v>20.7407646248811</v>
      </c>
      <c r="D146" s="23">
        <f>IF(VLOOKUP($B146,'Ações_Sharpe'!$B$2:$R$263,2,FALSE)&gt;0,VLOOKUP($B146,'Ações_Sharpe'!$B$2:$R$263,2,FALSE)," ")</f>
        <v>0.639597927426149</v>
      </c>
      <c r="E146" s="23">
        <f>IF(VLOOKUP($B146,'Ações_Rent'!$B$2:$R$263,3,FALSE)="","",VLOOKUP($B146,'Ações_Rent'!$B$2:$R$263,3,FALSE))</f>
        <v>18.1818372843001</v>
      </c>
      <c r="F146" s="23">
        <f>IF(VLOOKUP($B146,'Ações_Sharpe'!$B$2:$R$263,3,FALSE)&gt;0,VLOOKUP($B146,'Ações_Sharpe'!$B$2:$R$263,3,FALSE)," ")</f>
        <v>0.567801069747045</v>
      </c>
      <c r="G146" s="23">
        <f>IF(VLOOKUP($B146,'Ações_Rent'!$B$2:$R$263,4,FALSE)="","",VLOOKUP($B146,'Ações_Rent'!$B$2:$R$263,4,FALSE))</f>
        <v>24.9276261661233</v>
      </c>
      <c r="H146" s="23">
        <f>IF(VLOOKUP($B146,'Ações_Sharpe'!$B$2:$R$263,4,FALSE)&gt;0,VLOOKUP($B146,'Ações_Sharpe'!$B$2:$R$263,4,FALSE)," ")</f>
        <v>0.423683178650632</v>
      </c>
      <c r="I146" s="23">
        <f>IF(VLOOKUP($B146,'Ações_Rent'!$B$2:$R$263,5,FALSE)="","",VLOOKUP($B146,'Ações_Rent'!$B$2:$R$263,5,FALSE))</f>
        <v>2.12340637654913</v>
      </c>
      <c r="J146" t="s" s="26">
        <f>IF(VLOOKUP($B146,'Ações_Sharpe'!$B$2:$R$263,5,FALSE)&gt;0,VLOOKUP($B146,'Ações_Sharpe'!$B$2:$R$263,5,FALSE)," ")</f>
        <v>361</v>
      </c>
      <c r="K146" s="23">
        <f>IF(VLOOKUP($B146,'Ações_Rent'!$B$2:$R$263,6,FALSE)="","",VLOOKUP($B146,'Ações_Rent'!$B$2:$R$263,6,FALSE))</f>
        <v>12.5120854184497</v>
      </c>
      <c r="L146" s="23">
        <f>IF(VLOOKUP($B146,'Ações_Sharpe'!$B$2:$R$263,6,FALSE)&gt;0,VLOOKUP($B146,'Ações_Sharpe'!$B$2:$R$263,6,FALSE)," ")</f>
        <v>0.241517424683187</v>
      </c>
      <c r="M146" s="23">
        <f>IF(VLOOKUP($B146,'Ações_Rent'!$B$2:$R$263,7,FALSE)="","",VLOOKUP($B146,'Ações_Rent'!$B$2:$R$263,7,FALSE))</f>
        <v>7.09964497493429</v>
      </c>
      <c r="N146" s="23">
        <f>IF(VLOOKUP($B146,'Ações_Sharpe'!$B$2:$R$263,7,FALSE)&gt;0,VLOOKUP($B146,'Ações_Sharpe'!$B$2:$R$263,7,FALSE)," ")</f>
        <v>0.0598291725229343</v>
      </c>
      <c r="O146" s="23">
        <f>IF(VLOOKUP($B146,'Ações_Rent'!$B$2:$R$263,8,FALSE)="","",VLOOKUP($B146,'Ações_Rent'!$B$2:$R$263,8,FALSE))</f>
        <v>15.7381063120143</v>
      </c>
      <c r="P146" s="23">
        <f>IF(VLOOKUP($B146,'Ações_Sharpe'!$B$2:$R$263,8,FALSE)&gt;0,VLOOKUP($B146,'Ações_Sharpe'!$B$2:$R$263,8,FALSE)," ")</f>
        <v>0.371212628213726</v>
      </c>
      <c r="Q146" s="23">
        <f>IF(VLOOKUP($B146,'Ações_Rent'!$B$2:$R$263,9,FALSE)="","",VLOOKUP($B146,'Ações_Rent'!$B$2:$R$263,9,FALSE))</f>
        <v>12.4315900856966</v>
      </c>
      <c r="R146" s="23">
        <f>IF(VLOOKUP($B146,'Ações_Sharpe'!$B$2:$R$263,9,FALSE)&gt;0,VLOOKUP($B146,'Ações_Sharpe'!$B$2:$R$263,9,FALSE)," ")</f>
        <v>0.268678841139029</v>
      </c>
      <c r="S146" s="23">
        <f>IF(VLOOKUP($B146,'Ações_Rent'!$B$2:$R$263,10,FALSE)="","",VLOOKUP($B146,'Ações_Rent'!$B$2:$R$263,10,FALSE))</f>
        <v>23.1281468437433</v>
      </c>
      <c r="T146" s="23">
        <f>IF(VLOOKUP($B146,'Ações_Sharpe'!$B$2:$R$263,10,FALSE)&gt;0,VLOOKUP($B146,'Ações_Sharpe'!$B$2:$R$263,10,FALSE)," ")</f>
        <v>0.6660166927710161</v>
      </c>
      <c r="U146" s="23">
        <f>IF(VLOOKUP($B146,'Ações_Rent'!$B$2:$R$263,11,FALSE)="","",VLOOKUP($B146,'Ações_Rent'!$B$2:$R$263,11,FALSE))</f>
        <v>14.1228530914212</v>
      </c>
      <c r="V146" s="23">
        <f>IF(VLOOKUP($B146,'Ações_Sharpe'!$B$2:$R$263,11,FALSE)&gt;0,VLOOKUP($B146,'Ações_Sharpe'!$B$2:$R$263,11,FALSE)," ")</f>
        <v>0.342288284320823</v>
      </c>
      <c r="W146" s="23">
        <f>IF(VLOOKUP($B146,'Ações_Rent'!$B$2:$R$263,12,FALSE)="","",VLOOKUP($B146,'Ações_Rent'!$B$2:$R$263,12,FALSE))</f>
        <v>5.4542755853604</v>
      </c>
      <c r="X146" s="23">
        <f>IF(VLOOKUP($B146,'Ações_Sharpe'!$B$2:$R$263,12,FALSE)&gt;0,VLOOKUP($B146,'Ações_Sharpe'!$B$2:$R$263,12,FALSE)," ")</f>
        <v>0.0381156926410172</v>
      </c>
      <c r="Y146" s="23">
        <f>IF(VLOOKUP($B146,'Ações_Rent'!$B$2:$R$263,13,FALSE)="","",VLOOKUP($B146,'Ações_Rent'!$B$2:$R$263,13,FALSE))</f>
        <v>5.63664790623737</v>
      </c>
      <c r="Z146" s="23">
        <f>IF(VLOOKUP($B146,'Ações_Sharpe'!$B$2:$R$263,13,FALSE)&gt;0,VLOOKUP($B146,'Ações_Sharpe'!$B$2:$R$263,13,FALSE)," ")</f>
        <v>0.0340382302417349</v>
      </c>
      <c r="AA146" s="23">
        <f>IF(VLOOKUP($B146,'Ações_Rent'!$B$2:$R$263,14,FALSE)="","",VLOOKUP($B146,'Ações_Rent'!$B$2:$R$263,14,FALSE))</f>
        <v>-5.30663760360381</v>
      </c>
      <c r="AB146" t="s" s="26">
        <f>IF(VLOOKUP($B146,'Ações_Sharpe'!$B$2:$R$263,14,FALSE)&gt;0,VLOOKUP($B146,'Ações_Sharpe'!$B$2:$R$263,14,FALSE)," ")</f>
        <v>361</v>
      </c>
      <c r="AC146" s="23">
        <f>IF(VLOOKUP($B146,'Ações_Rent'!$B$2:$R$263,15,FALSE)="","",VLOOKUP($B146,'Ações_Rent'!$B$2:$R$263,15,FALSE))</f>
        <v>-1.64196470274715</v>
      </c>
      <c r="AD146" t="s" s="26">
        <f>IF(VLOOKUP($B146,'Ações_Sharpe'!$B$2:$R$263,15,FALSE)&gt;0,VLOOKUP($B146,'Ações_Sharpe'!$B$2:$R$263,15,FALSE)," ")</f>
        <v>361</v>
      </c>
      <c r="AE146" s="23">
        <f>IF(VLOOKUP($B146,'Ações_Rent'!$B$2:$R$263,16,FALSE)="","",VLOOKUP($B146,'Ações_Rent'!$B$2:$R$263,16,FALSE))</f>
        <v>-6.64501190066088</v>
      </c>
      <c r="AF146" t="s" s="26">
        <f>IF(VLOOKUP($B146,'Ações_Sharpe'!$B$2:$R$263,16,FALSE)&gt;0,VLOOKUP($B146,'Ações_Sharpe'!$B$2:$R$263,16,FALSE)," ")</f>
        <v>361</v>
      </c>
      <c r="AG146" s="23">
        <f>IF(VLOOKUP($B146,'Ações_Rent'!$B$2:$R$263,17,FALSE)="","",VLOOKUP($B146,'Ações_Rent'!$B$2:$R$263,17,FALSE))</f>
        <v>7.27260774069045</v>
      </c>
      <c r="AH146" s="23">
        <f>IF(VLOOKUP($B146,'Ações_Sharpe'!$B$2:$R$263,17,FALSE)&gt;0,VLOOKUP($B146,'Ações_Sharpe'!$B$2:$R$263,17,FALSE)," ")</f>
        <v>0.00254926398957707</v>
      </c>
    </row>
    <row r="147" ht="15" customHeight="1">
      <c r="A147" t="s" s="10">
        <v>1511</v>
      </c>
      <c r="B147" t="s" s="10">
        <v>1512</v>
      </c>
      <c r="C147" s="23">
        <f>IF(VLOOKUP($B147,'Ações_Rent'!$B$2:$R$263,2,FALSE)="","",VLOOKUP($B147,'Ações_Rent'!$B$2:$R$263,2,FALSE))</f>
        <v>20.6589783823451</v>
      </c>
      <c r="D147" s="23">
        <f>IF(VLOOKUP($B147,'Ações_Sharpe'!$B$2:$R$263,2,FALSE)&gt;0,VLOOKUP($B147,'Ações_Sharpe'!$B$2:$R$263,2,FALSE)," ")</f>
        <v>0.826013874303181</v>
      </c>
      <c r="E147" s="23">
        <f>IF(VLOOKUP($B147,'Ações_Rent'!$B$2:$R$263,3,FALSE)="","",VLOOKUP($B147,'Ações_Rent'!$B$2:$R$263,3,FALSE))</f>
        <v>20.5039340565208</v>
      </c>
      <c r="F147" s="23">
        <f>IF(VLOOKUP($B147,'Ações_Sharpe'!$B$2:$R$263,3,FALSE)&gt;0,VLOOKUP($B147,'Ações_Sharpe'!$B$2:$R$263,3,FALSE)," ")</f>
        <v>0.888027347042614</v>
      </c>
      <c r="G147" s="23">
        <f>IF(VLOOKUP($B147,'Ações_Rent'!$B$2:$R$263,4,FALSE)="","",VLOOKUP($B147,'Ações_Rent'!$B$2:$R$263,4,FALSE))</f>
        <v>25.9224256812302</v>
      </c>
      <c r="H147" s="23">
        <f>IF(VLOOKUP($B147,'Ações_Sharpe'!$B$2:$R$263,4,FALSE)&gt;0,VLOOKUP($B147,'Ações_Sharpe'!$B$2:$R$263,4,FALSE)," ")</f>
        <v>0.603180647055511</v>
      </c>
      <c r="I147" s="23">
        <f>IF(VLOOKUP($B147,'Ações_Rent'!$B$2:$R$263,5,FALSE)="","",VLOOKUP($B147,'Ações_Rent'!$B$2:$R$263,5,FALSE))</f>
        <v>6.94661381227495</v>
      </c>
      <c r="J147" s="23">
        <f>IF(VLOOKUP($B147,'Ações_Sharpe'!$B$2:$R$263,5,FALSE)&gt;0,VLOOKUP($B147,'Ações_Sharpe'!$B$2:$R$263,5,FALSE)," ")</f>
        <v>0.009360639000020319</v>
      </c>
      <c r="K147" s="23">
        <f>IF(VLOOKUP($B147,'Ações_Rent'!$B$2:$R$263,6,FALSE)="","",VLOOKUP($B147,'Ações_Rent'!$B$2:$R$263,6,FALSE))</f>
        <v>17.4426382672709</v>
      </c>
      <c r="L147" s="23">
        <f>IF(VLOOKUP($B147,'Ações_Sharpe'!$B$2:$R$263,6,FALSE)&gt;0,VLOOKUP($B147,'Ações_Sharpe'!$B$2:$R$263,6,FALSE)," ")</f>
        <v>0.449083885353324</v>
      </c>
      <c r="M147" s="23">
        <f>IF(VLOOKUP($B147,'Ações_Rent'!$B$2:$R$263,7,FALSE)="","",VLOOKUP($B147,'Ações_Rent'!$B$2:$R$263,7,FALSE))</f>
        <v>13.0011617956735</v>
      </c>
      <c r="N147" s="23">
        <f>IF(VLOOKUP($B147,'Ações_Sharpe'!$B$2:$R$263,7,FALSE)&gt;0,VLOOKUP($B147,'Ações_Sharpe'!$B$2:$R$263,7,FALSE)," ")</f>
        <v>0.293982940894634</v>
      </c>
      <c r="O147" s="23">
        <f>IF(VLOOKUP($B147,'Ações_Rent'!$B$2:$R$263,8,FALSE)="","",VLOOKUP($B147,'Ações_Rent'!$B$2:$R$263,8,FALSE))</f>
        <v>17.9432930445959</v>
      </c>
      <c r="P147" s="23">
        <f>IF(VLOOKUP($B147,'Ações_Sharpe'!$B$2:$R$263,8,FALSE)&gt;0,VLOOKUP($B147,'Ações_Sharpe'!$B$2:$R$263,8,FALSE)," ")</f>
        <v>0.490891966250295</v>
      </c>
      <c r="Q147" s="23">
        <f>IF(VLOOKUP($B147,'Ações_Rent'!$B$2:$R$263,9,FALSE)="","",VLOOKUP($B147,'Ações_Rent'!$B$2:$R$263,9,FALSE))</f>
        <v>15.5349153613583</v>
      </c>
      <c r="R147" s="23">
        <f>IF(VLOOKUP($B147,'Ações_Sharpe'!$B$2:$R$263,9,FALSE)&gt;0,VLOOKUP($B147,'Ações_Sharpe'!$B$2:$R$263,9,FALSE)," ")</f>
        <v>0.407932293447077</v>
      </c>
      <c r="S147" s="23">
        <f>IF(VLOOKUP($B147,'Ações_Rent'!$B$2:$R$263,10,FALSE)="","",VLOOKUP($B147,'Ações_Rent'!$B$2:$R$263,10,FALSE))</f>
        <v>25.8182239645474</v>
      </c>
      <c r="T147" s="23">
        <f>IF(VLOOKUP($B147,'Ações_Sharpe'!$B$2:$R$263,10,FALSE)&gt;0,VLOOKUP($B147,'Ações_Sharpe'!$B$2:$R$263,10,FALSE)," ")</f>
        <v>0.8324188874760829</v>
      </c>
      <c r="U147" s="23">
        <f>IF(VLOOKUP($B147,'Ações_Rent'!$B$2:$R$263,11,FALSE)="","",VLOOKUP($B147,'Ações_Rent'!$B$2:$R$263,11,FALSE))</f>
        <v>18.5820012358924</v>
      </c>
      <c r="V147" s="23">
        <f>IF(VLOOKUP($B147,'Ações_Sharpe'!$B$2:$R$263,11,FALSE)&gt;0,VLOOKUP($B147,'Ações_Sharpe'!$B$2:$R$263,11,FALSE)," ")</f>
        <v>0.5407393284655621</v>
      </c>
      <c r="W147" s="23">
        <f>IF(VLOOKUP($B147,'Ações_Rent'!$B$2:$R$263,12,FALSE)="","",VLOOKUP($B147,'Ações_Rent'!$B$2:$R$263,12,FALSE))</f>
        <v>7.81957854738735</v>
      </c>
      <c r="X147" s="23">
        <f>IF(VLOOKUP($B147,'Ações_Sharpe'!$B$2:$R$263,12,FALSE)&gt;0,VLOOKUP($B147,'Ações_Sharpe'!$B$2:$R$263,12,FALSE)," ")</f>
        <v>0.130240485014057</v>
      </c>
      <c r="Y147" s="23">
        <f>IF(VLOOKUP($B147,'Ações_Rent'!$B$2:$R$263,13,FALSE)="","",VLOOKUP($B147,'Ações_Rent'!$B$2:$R$263,13,FALSE))</f>
        <v>7.86200693201675</v>
      </c>
      <c r="Z147" s="23">
        <f>IF(VLOOKUP($B147,'Ações_Sharpe'!$B$2:$R$263,13,FALSE)&gt;0,VLOOKUP($B147,'Ações_Sharpe'!$B$2:$R$263,13,FALSE)," ")</f>
        <v>0.121755986466038</v>
      </c>
      <c r="AA147" s="23">
        <f>IF(VLOOKUP($B147,'Ações_Rent'!$B$2:$R$263,14,FALSE)="","",VLOOKUP($B147,'Ações_Rent'!$B$2:$R$263,14,FALSE))</f>
        <v>-3.37885904220324</v>
      </c>
      <c r="AB147" t="s" s="26">
        <f>IF(VLOOKUP($B147,'Ações_Sharpe'!$B$2:$R$263,14,FALSE)&gt;0,VLOOKUP($B147,'Ações_Sharpe'!$B$2:$R$263,14,FALSE)," ")</f>
        <v>361</v>
      </c>
      <c r="AC147" s="23">
        <f>IF(VLOOKUP($B147,'Ações_Rent'!$B$2:$R$263,15,FALSE)="","",VLOOKUP($B147,'Ações_Rent'!$B$2:$R$263,15,FALSE))</f>
        <v>-1.31180707688298</v>
      </c>
      <c r="AD147" t="s" s="26">
        <f>IF(VLOOKUP($B147,'Ações_Sharpe'!$B$2:$R$263,15,FALSE)&gt;0,VLOOKUP($B147,'Ações_Sharpe'!$B$2:$R$263,15,FALSE)," ")</f>
        <v>361</v>
      </c>
      <c r="AE147" s="23">
        <f>IF(VLOOKUP($B147,'Ações_Rent'!$B$2:$R$263,16,FALSE)="","",VLOOKUP($B147,'Ações_Rent'!$B$2:$R$263,16,FALSE))</f>
        <v>-6.76382404422916</v>
      </c>
      <c r="AF147" t="s" s="26">
        <f>IF(VLOOKUP($B147,'Ações_Sharpe'!$B$2:$R$263,16,FALSE)&gt;0,VLOOKUP($B147,'Ações_Sharpe'!$B$2:$R$263,16,FALSE)," ")</f>
        <v>361</v>
      </c>
      <c r="AG147" s="23">
        <f>IF(VLOOKUP($B147,'Ações_Rent'!$B$2:$R$263,17,FALSE)="","",VLOOKUP($B147,'Ações_Rent'!$B$2:$R$263,17,FALSE))</f>
        <v>3.76564566082587</v>
      </c>
      <c r="AH147" t="s" s="26">
        <f>IF(VLOOKUP($B147,'Ações_Sharpe'!$B$2:$R$263,17,FALSE)&gt;0,VLOOKUP($B147,'Ações_Sharpe'!$B$2:$R$263,17,FALSE)," ")</f>
        <v>361</v>
      </c>
    </row>
    <row r="148" ht="15" customHeight="1">
      <c r="A148" t="s" s="10">
        <v>1513</v>
      </c>
      <c r="B148" t="s" s="10">
        <v>1514</v>
      </c>
      <c r="C148" s="23">
        <f>IF(VLOOKUP($B148,'Ações_Rent'!$B$2:$R$263,2,FALSE)="","",VLOOKUP($B148,'Ações_Rent'!$B$2:$R$263,2,FALSE))</f>
        <v>20.5595408775509</v>
      </c>
      <c r="D148" s="23">
        <f>IF(VLOOKUP($B148,'Ações_Sharpe'!$B$2:$R$263,2,FALSE)&gt;0,VLOOKUP($B148,'Ações_Sharpe'!$B$2:$R$263,2,FALSE)," ")</f>
        <v>0.80515849302569</v>
      </c>
      <c r="E148" s="23">
        <f>IF(VLOOKUP($B148,'Ações_Rent'!$B$2:$R$263,3,FALSE)="","",VLOOKUP($B148,'Ações_Rent'!$B$2:$R$263,3,FALSE))</f>
        <v>18.097960837429</v>
      </c>
      <c r="F148" s="23">
        <f>IF(VLOOKUP($B148,'Ações_Sharpe'!$B$2:$R$263,3,FALSE)&gt;0,VLOOKUP($B148,'Ações_Sharpe'!$B$2:$R$263,3,FALSE)," ")</f>
        <v>0.722690652994897</v>
      </c>
      <c r="G148" s="23">
        <f>IF(VLOOKUP($B148,'Ações_Rent'!$B$2:$R$263,4,FALSE)="","",VLOOKUP($B148,'Ações_Rent'!$B$2:$R$263,4,FALSE))</f>
        <v>26.5630802423232</v>
      </c>
      <c r="H148" s="23">
        <f>IF(VLOOKUP($B148,'Ações_Sharpe'!$B$2:$R$263,4,FALSE)&gt;0,VLOOKUP($B148,'Ações_Sharpe'!$B$2:$R$263,4,FALSE)," ")</f>
        <v>0.525467113660355</v>
      </c>
      <c r="I148" s="23">
        <f>IF(VLOOKUP($B148,'Ações_Rent'!$B$2:$R$263,5,FALSE)="","",VLOOKUP($B148,'Ações_Rent'!$B$2:$R$263,5,FALSE))</f>
        <v>8.677525861422611</v>
      </c>
      <c r="J148" s="23">
        <f>IF(VLOOKUP($B148,'Ações_Sharpe'!$B$2:$R$263,5,FALSE)&gt;0,VLOOKUP($B148,'Ações_Sharpe'!$B$2:$R$263,5,FALSE)," ")</f>
        <v>0.0868517941462279</v>
      </c>
      <c r="K148" s="23">
        <f>IF(VLOOKUP($B148,'Ações_Rent'!$B$2:$R$263,6,FALSE)="","",VLOOKUP($B148,'Ações_Rent'!$B$2:$R$263,6,FALSE))</f>
        <v>16.2238916514605</v>
      </c>
      <c r="L148" s="23">
        <f>IF(VLOOKUP($B148,'Ações_Sharpe'!$B$2:$R$263,6,FALSE)&gt;0,VLOOKUP($B148,'Ações_Sharpe'!$B$2:$R$263,6,FALSE)," ")</f>
        <v>0.437482362823964</v>
      </c>
      <c r="M148" s="23">
        <f>IF(VLOOKUP($B148,'Ações_Rent'!$B$2:$R$263,7,FALSE)="","",VLOOKUP($B148,'Ações_Rent'!$B$2:$R$263,7,FALSE))</f>
        <v>8.15411746216801</v>
      </c>
      <c r="N148" s="23">
        <f>IF(VLOOKUP($B148,'Ações_Sharpe'!$B$2:$R$263,7,FALSE)&gt;0,VLOOKUP($B148,'Ações_Sharpe'!$B$2:$R$263,7,FALSE)," ")</f>
        <v>0.115113510526553</v>
      </c>
      <c r="O148" s="23">
        <f>IF(VLOOKUP($B148,'Ações_Rent'!$B$2:$R$263,8,FALSE)="","",VLOOKUP($B148,'Ações_Rent'!$B$2:$R$263,8,FALSE))</f>
        <v>13.7392716906632</v>
      </c>
      <c r="P148" s="23">
        <f>IF(VLOOKUP($B148,'Ações_Sharpe'!$B$2:$R$263,8,FALSE)&gt;0,VLOOKUP($B148,'Ações_Sharpe'!$B$2:$R$263,8,FALSE)," ")</f>
        <v>0.35715127940273</v>
      </c>
      <c r="Q148" s="23">
        <f>IF(VLOOKUP($B148,'Ações_Rent'!$B$2:$R$263,9,FALSE)="","",VLOOKUP($B148,'Ações_Rent'!$B$2:$R$263,9,FALSE))</f>
        <v>10.0255474468672</v>
      </c>
      <c r="R148" s="23">
        <f>IF(VLOOKUP($B148,'Ações_Sharpe'!$B$2:$R$263,9,FALSE)&gt;0,VLOOKUP($B148,'Ações_Sharpe'!$B$2:$R$263,9,FALSE)," ")</f>
        <v>0.217114865636926</v>
      </c>
      <c r="S148" s="23">
        <f>IF(VLOOKUP($B148,'Ações_Rent'!$B$2:$R$263,10,FALSE)="","",VLOOKUP($B148,'Ações_Rent'!$B$2:$R$263,10,FALSE))</f>
        <v>16.0662868447392</v>
      </c>
      <c r="T148" s="23">
        <f>IF(VLOOKUP($B148,'Ações_Sharpe'!$B$2:$R$263,10,FALSE)&gt;0,VLOOKUP($B148,'Ações_Sharpe'!$B$2:$R$263,10,FALSE)," ")</f>
        <v>0.478250798322679</v>
      </c>
      <c r="U148" s="23">
        <f>IF(VLOOKUP($B148,'Ações_Rent'!$B$2:$R$263,11,FALSE)="","",VLOOKUP($B148,'Ações_Rent'!$B$2:$R$263,11,FALSE))</f>
        <v>15.2544298304783</v>
      </c>
      <c r="V148" s="23">
        <f>IF(VLOOKUP($B148,'Ações_Sharpe'!$B$2:$R$263,11,FALSE)&gt;0,VLOOKUP($B148,'Ações_Sharpe'!$B$2:$R$263,11,FALSE)," ")</f>
        <v>0.455997852681054</v>
      </c>
      <c r="W148" s="23">
        <f>IF(VLOOKUP($B148,'Ações_Rent'!$B$2:$R$263,12,FALSE)="","",VLOOKUP($B148,'Ações_Rent'!$B$2:$R$263,12,FALSE))</f>
        <v>9.86915683340637</v>
      </c>
      <c r="X148" s="23">
        <f>IF(VLOOKUP($B148,'Ações_Sharpe'!$B$2:$R$263,12,FALSE)&gt;0,VLOOKUP($B148,'Ações_Sharpe'!$B$2:$R$263,12,FALSE)," ")</f>
        <v>0.228675816130791</v>
      </c>
      <c r="Y148" s="23">
        <f>IF(VLOOKUP($B148,'Ações_Rent'!$B$2:$R$263,13,FALSE)="","",VLOOKUP($B148,'Ações_Rent'!$B$2:$R$263,13,FALSE))</f>
        <v>9.909400067471759</v>
      </c>
      <c r="Z148" s="23">
        <f>IF(VLOOKUP($B148,'Ações_Sharpe'!$B$2:$R$263,13,FALSE)&gt;0,VLOOKUP($B148,'Ações_Sharpe'!$B$2:$R$263,13,FALSE)," ")</f>
        <v>0.222773992735985</v>
      </c>
      <c r="AA148" s="23">
        <f>IF(VLOOKUP($B148,'Ações_Rent'!$B$2:$R$263,14,FALSE)="","",VLOOKUP($B148,'Ações_Rent'!$B$2:$R$263,14,FALSE))</f>
        <v>2.21248308270994</v>
      </c>
      <c r="AB148" t="s" s="26">
        <f>IF(VLOOKUP($B148,'Ações_Sharpe'!$B$2:$R$263,14,FALSE)&gt;0,VLOOKUP($B148,'Ações_Sharpe'!$B$2:$R$263,14,FALSE)," ")</f>
        <v>361</v>
      </c>
      <c r="AC148" s="23">
        <f>IF(VLOOKUP($B148,'Ações_Rent'!$B$2:$R$263,15,FALSE)="","",VLOOKUP($B148,'Ações_Rent'!$B$2:$R$263,15,FALSE))</f>
        <v>4.69923550431404</v>
      </c>
      <c r="AD148" t="s" s="26">
        <f>IF(VLOOKUP($B148,'Ações_Sharpe'!$B$2:$R$263,15,FALSE)&gt;0,VLOOKUP($B148,'Ações_Sharpe'!$B$2:$R$263,15,FALSE)," ")</f>
        <v>361</v>
      </c>
      <c r="AE148" s="23">
        <f>IF(VLOOKUP($B148,'Ações_Rent'!$B$2:$R$263,16,FALSE)="","",VLOOKUP($B148,'Ações_Rent'!$B$2:$R$263,16,FALSE))</f>
        <v>-1.29991017594258</v>
      </c>
      <c r="AF148" t="s" s="26">
        <f>IF(VLOOKUP($B148,'Ações_Sharpe'!$B$2:$R$263,16,FALSE)&gt;0,VLOOKUP($B148,'Ações_Sharpe'!$B$2:$R$263,16,FALSE)," ")</f>
        <v>361</v>
      </c>
      <c r="AG148" s="23">
        <f>IF(VLOOKUP($B148,'Ações_Rent'!$B$2:$R$263,17,FALSE)="","",VLOOKUP($B148,'Ações_Rent'!$B$2:$R$263,17,FALSE))</f>
        <v>11.8518692810614</v>
      </c>
      <c r="AH148" s="23">
        <f>IF(VLOOKUP($B148,'Ações_Sharpe'!$B$2:$R$263,17,FALSE)&gt;0,VLOOKUP($B148,'Ações_Sharpe'!$B$2:$R$263,17,FALSE)," ")</f>
        <v>0.264630610926138</v>
      </c>
    </row>
    <row r="149" ht="15" customHeight="1">
      <c r="A149" t="s" s="10">
        <v>1515</v>
      </c>
      <c r="B149" t="s" s="10">
        <v>1516</v>
      </c>
      <c r="C149" s="23">
        <f>IF(VLOOKUP($B149,'Ações_Rent'!$B$2:$R$263,2,FALSE)="","",VLOOKUP($B149,'Ações_Rent'!$B$2:$R$263,2,FALSE))</f>
        <v>20.3918352338303</v>
      </c>
      <c r="D149" s="23">
        <f>IF(VLOOKUP($B149,'Ações_Sharpe'!$B$2:$R$263,2,FALSE)&gt;0,VLOOKUP($B149,'Ações_Sharpe'!$B$2:$R$263,2,FALSE)," ")</f>
        <v>0.69788129593107</v>
      </c>
      <c r="E149" s="23">
        <f>IF(VLOOKUP($B149,'Ações_Rent'!$B$2:$R$263,3,FALSE)="","",VLOOKUP($B149,'Ações_Rent'!$B$2:$R$263,3,FALSE))</f>
        <v>18.1742162641569</v>
      </c>
      <c r="F149" s="23">
        <f>IF(VLOOKUP($B149,'Ações_Sharpe'!$B$2:$R$263,3,FALSE)&gt;0,VLOOKUP($B149,'Ações_Sharpe'!$B$2:$R$263,3,FALSE)," ")</f>
        <v>0.62996025114857</v>
      </c>
      <c r="G149" s="23">
        <f>IF(VLOOKUP($B149,'Ações_Rent'!$B$2:$R$263,4,FALSE)="","",VLOOKUP($B149,'Ações_Rent'!$B$2:$R$263,4,FALSE))</f>
        <v>21.804589730508</v>
      </c>
      <c r="H149" s="23">
        <f>IF(VLOOKUP($B149,'Ações_Sharpe'!$B$2:$R$263,4,FALSE)&gt;0,VLOOKUP($B149,'Ações_Sharpe'!$B$2:$R$263,4,FALSE)," ")</f>
        <v>0.6366174842669799</v>
      </c>
      <c r="I149" s="23">
        <f>IF(VLOOKUP($B149,'Ações_Rent'!$B$2:$R$263,5,FALSE)="","",VLOOKUP($B149,'Ações_Rent'!$B$2:$R$263,5,FALSE))</f>
        <v>4.75660545139531</v>
      </c>
      <c r="J149" t="s" s="26">
        <f>IF(VLOOKUP($B149,'Ações_Sharpe'!$B$2:$R$263,5,FALSE)&gt;0,VLOOKUP($B149,'Ações_Sharpe'!$B$2:$R$263,5,FALSE)," ")</f>
        <v>361</v>
      </c>
      <c r="K149" s="23">
        <f>IF(VLOOKUP($B149,'Ações_Rent'!$B$2:$R$263,6,FALSE)="","",VLOOKUP($B149,'Ações_Rent'!$B$2:$R$263,6,FALSE))</f>
        <v>17.412504559169</v>
      </c>
      <c r="L149" s="23">
        <f>IF(VLOOKUP($B149,'Ações_Sharpe'!$B$2:$R$263,6,FALSE)&gt;0,VLOOKUP($B149,'Ações_Sharpe'!$B$2:$R$263,6,FALSE)," ")</f>
        <v>0.448943857466563</v>
      </c>
      <c r="M149" s="23">
        <f>IF(VLOOKUP($B149,'Ações_Rent'!$B$2:$R$263,7,FALSE)="","",VLOOKUP($B149,'Ações_Rent'!$B$2:$R$263,7,FALSE))</f>
        <v>14.7632543624456</v>
      </c>
      <c r="N149" s="23">
        <f>IF(VLOOKUP($B149,'Ações_Sharpe'!$B$2:$R$263,7,FALSE)&gt;0,VLOOKUP($B149,'Ações_Sharpe'!$B$2:$R$263,7,FALSE)," ")</f>
        <v>0.358075656183429</v>
      </c>
      <c r="O149" s="23">
        <f>IF(VLOOKUP($B149,'Ações_Rent'!$B$2:$R$263,8,FALSE)="","",VLOOKUP($B149,'Ações_Rent'!$B$2:$R$263,8,FALSE))</f>
        <v>20.3228025030779</v>
      </c>
      <c r="P149" s="23">
        <f>IF(VLOOKUP($B149,'Ações_Sharpe'!$B$2:$R$263,8,FALSE)&gt;0,VLOOKUP($B149,'Ações_Sharpe'!$B$2:$R$263,8,FALSE)," ")</f>
        <v>0.580260558095573</v>
      </c>
      <c r="Q149" s="23">
        <f>IF(VLOOKUP($B149,'Ações_Rent'!$B$2:$R$263,9,FALSE)="","",VLOOKUP($B149,'Ações_Rent'!$B$2:$R$263,9,FALSE))</f>
        <v>16.5837996769328</v>
      </c>
      <c r="R149" s="23">
        <f>IF(VLOOKUP($B149,'Ações_Sharpe'!$B$2:$R$263,9,FALSE)&gt;0,VLOOKUP($B149,'Ações_Sharpe'!$B$2:$R$263,9,FALSE)," ")</f>
        <v>0.458280251348505</v>
      </c>
      <c r="S149" s="23">
        <f>IF(VLOOKUP($B149,'Ações_Rent'!$B$2:$R$263,10,FALSE)="","",VLOOKUP($B149,'Ações_Rent'!$B$2:$R$263,10,FALSE))</f>
        <v>25.8028144365832</v>
      </c>
      <c r="T149" s="23">
        <f>IF(VLOOKUP($B149,'Ações_Sharpe'!$B$2:$R$263,10,FALSE)&gt;0,VLOOKUP($B149,'Ações_Sharpe'!$B$2:$R$263,10,FALSE)," ")</f>
        <v>0.852103159873405</v>
      </c>
      <c r="U149" s="23">
        <f>IF(VLOOKUP($B149,'Ações_Rent'!$B$2:$R$263,11,FALSE)="","",VLOOKUP($B149,'Ações_Rent'!$B$2:$R$263,11,FALSE))</f>
        <v>20.6931705319034</v>
      </c>
      <c r="V149" s="23">
        <f>IF(VLOOKUP($B149,'Ações_Sharpe'!$B$2:$R$263,11,FALSE)&gt;0,VLOOKUP($B149,'Ações_Sharpe'!$B$2:$R$263,11,FALSE)," ")</f>
        <v>0.652059824598801</v>
      </c>
      <c r="W149" s="23">
        <f>IF(VLOOKUP($B149,'Ações_Rent'!$B$2:$R$263,12,FALSE)="","",VLOOKUP($B149,'Ações_Rent'!$B$2:$R$263,12,FALSE))</f>
        <v>10.6710615941505</v>
      </c>
      <c r="X149" s="23">
        <f>IF(VLOOKUP($B149,'Ações_Sharpe'!$B$2:$R$263,12,FALSE)&gt;0,VLOOKUP($B149,'Ações_Sharpe'!$B$2:$R$263,12,FALSE)," ")</f>
        <v>0.245037148363013</v>
      </c>
      <c r="Y149" s="23">
        <f>IF(VLOOKUP($B149,'Ações_Rent'!$B$2:$R$263,13,FALSE)="","",VLOOKUP($B149,'Ações_Rent'!$B$2:$R$263,13,FALSE))</f>
        <v>9.417976876641591</v>
      </c>
      <c r="Z149" s="23">
        <f>IF(VLOOKUP($B149,'Ações_Sharpe'!$B$2:$R$263,13,FALSE)&gt;0,VLOOKUP($B149,'Ações_Sharpe'!$B$2:$R$263,13,FALSE)," ")</f>
        <v>0.185586540897728</v>
      </c>
      <c r="AA149" s="23">
        <f>IF(VLOOKUP($B149,'Ações_Rent'!$B$2:$R$263,14,FALSE)="","",VLOOKUP($B149,'Ações_Rent'!$B$2:$R$263,14,FALSE))</f>
        <v>-1.38783295892277</v>
      </c>
      <c r="AB149" t="s" s="26">
        <f>IF(VLOOKUP($B149,'Ações_Sharpe'!$B$2:$R$263,14,FALSE)&gt;0,VLOOKUP($B149,'Ações_Sharpe'!$B$2:$R$263,14,FALSE)," ")</f>
        <v>361</v>
      </c>
      <c r="AC149" s="23">
        <f>IF(VLOOKUP($B149,'Ações_Rent'!$B$2:$R$263,15,FALSE)="","",VLOOKUP($B149,'Ações_Rent'!$B$2:$R$263,15,FALSE))</f>
        <v>3.06159327195576</v>
      </c>
      <c r="AD149" t="s" s="26">
        <f>IF(VLOOKUP($B149,'Ações_Sharpe'!$B$2:$R$263,15,FALSE)&gt;0,VLOOKUP($B149,'Ações_Sharpe'!$B$2:$R$263,15,FALSE)," ")</f>
        <v>361</v>
      </c>
      <c r="AE149" s="23">
        <f>IF(VLOOKUP($B149,'Ações_Rent'!$B$2:$R$263,16,FALSE)="","",VLOOKUP($B149,'Ações_Rent'!$B$2:$R$263,16,FALSE))</f>
        <v>-0.947549421330152</v>
      </c>
      <c r="AF149" t="s" s="26">
        <f>IF(VLOOKUP($B149,'Ações_Sharpe'!$B$2:$R$263,16,FALSE)&gt;0,VLOOKUP($B149,'Ações_Sharpe'!$B$2:$R$263,16,FALSE)," ")</f>
        <v>361</v>
      </c>
      <c r="AG149" s="23">
        <f>IF(VLOOKUP($B149,'Ações_Rent'!$B$2:$R$263,17,FALSE)="","",VLOOKUP($B149,'Ações_Rent'!$B$2:$R$263,17,FALSE))</f>
        <v>9.67033881008312</v>
      </c>
      <c r="AH149" s="23">
        <f>IF(VLOOKUP($B149,'Ações_Sharpe'!$B$2:$R$263,17,FALSE)&gt;0,VLOOKUP($B149,'Ações_Sharpe'!$B$2:$R$263,17,FALSE)," ")</f>
        <v>0.108208174984213</v>
      </c>
    </row>
    <row r="150" ht="15" customHeight="1">
      <c r="A150" t="s" s="10">
        <v>1517</v>
      </c>
      <c r="B150" t="s" s="10">
        <v>1518</v>
      </c>
      <c r="C150" s="23">
        <f>IF(VLOOKUP($B150,'Ações_Rent'!$B$2:$R$263,2,FALSE)="","",VLOOKUP($B150,'Ações_Rent'!$B$2:$R$263,2,FALSE))</f>
        <v>20.0458569697513</v>
      </c>
      <c r="D150" s="23">
        <f>IF(VLOOKUP($B150,'Ações_Sharpe'!$B$2:$R$263,2,FALSE)&gt;0,VLOOKUP($B150,'Ações_Sharpe'!$B$2:$R$263,2,FALSE)," ")</f>
        <v>0.956191974496305</v>
      </c>
      <c r="E150" s="23">
        <f>IF(VLOOKUP($B150,'Ações_Rent'!$B$2:$R$263,3,FALSE)="","",VLOOKUP($B150,'Ações_Rent'!$B$2:$R$263,3,FALSE))</f>
        <v>18.3917227865037</v>
      </c>
      <c r="F150" s="23">
        <f>IF(VLOOKUP($B150,'Ações_Sharpe'!$B$2:$R$263,3,FALSE)&gt;0,VLOOKUP($B150,'Ações_Sharpe'!$B$2:$R$263,3,FALSE)," ")</f>
        <v>0.880248928264278</v>
      </c>
      <c r="G150" s="23">
        <f>IF(VLOOKUP($B150,'Ações_Rent'!$B$2:$R$263,4,FALSE)="","",VLOOKUP($B150,'Ações_Rent'!$B$2:$R$263,4,FALSE))</f>
        <v>22.1908214969116</v>
      </c>
      <c r="H150" s="23">
        <f>IF(VLOOKUP($B150,'Ações_Sharpe'!$B$2:$R$263,4,FALSE)&gt;0,VLOOKUP($B150,'Ações_Sharpe'!$B$2:$R$263,4,FALSE)," ")</f>
        <v>0.670952040592233</v>
      </c>
      <c r="I150" s="23">
        <f>IF(VLOOKUP($B150,'Ações_Rent'!$B$2:$R$263,5,FALSE)="","",VLOOKUP($B150,'Ações_Rent'!$B$2:$R$263,5,FALSE))</f>
        <v>8.379463399375741</v>
      </c>
      <c r="J150" s="23">
        <f>IF(VLOOKUP($B150,'Ações_Sharpe'!$B$2:$R$263,5,FALSE)&gt;0,VLOOKUP($B150,'Ações_Sharpe'!$B$2:$R$263,5,FALSE)," ")</f>
        <v>0.0886677134870031</v>
      </c>
      <c r="K150" s="23">
        <f>IF(VLOOKUP($B150,'Ações_Rent'!$B$2:$R$263,6,FALSE)="","",VLOOKUP($B150,'Ações_Rent'!$B$2:$R$263,6,FALSE))</f>
        <v>16.3078789526409</v>
      </c>
      <c r="L150" s="23">
        <f>IF(VLOOKUP($B150,'Ações_Sharpe'!$B$2:$R$263,6,FALSE)&gt;0,VLOOKUP($B150,'Ações_Sharpe'!$B$2:$R$263,6,FALSE)," ")</f>
        <v>0.514452300115868</v>
      </c>
      <c r="M150" s="23">
        <f>IF(VLOOKUP($B150,'Ações_Rent'!$B$2:$R$263,7,FALSE)="","",VLOOKUP($B150,'Ações_Rent'!$B$2:$R$263,7,FALSE))</f>
        <v>14.2447885630265</v>
      </c>
      <c r="N150" s="23">
        <f>IF(VLOOKUP($B150,'Ações_Sharpe'!$B$2:$R$263,7,FALSE)&gt;0,VLOOKUP($B150,'Ações_Sharpe'!$B$2:$R$263,7,FALSE)," ")</f>
        <v>0.420755680010366</v>
      </c>
      <c r="O150" s="23">
        <f>IF(VLOOKUP($B150,'Ações_Rent'!$B$2:$R$263,8,FALSE)="","",VLOOKUP($B150,'Ações_Rent'!$B$2:$R$263,8,FALSE))</f>
        <v>18.542602166654</v>
      </c>
      <c r="P150" s="23">
        <f>IF(VLOOKUP($B150,'Ações_Sharpe'!$B$2:$R$263,8,FALSE)&gt;0,VLOOKUP($B150,'Ações_Sharpe'!$B$2:$R$263,8,FALSE)," ")</f>
        <v>0.633162708329736</v>
      </c>
      <c r="Q150" s="23">
        <f>IF(VLOOKUP($B150,'Ações_Rent'!$B$2:$R$263,9,FALSE)="","",VLOOKUP($B150,'Ações_Rent'!$B$2:$R$263,9,FALSE))</f>
        <v>15.7929422397868</v>
      </c>
      <c r="R150" s="23">
        <f>IF(VLOOKUP($B150,'Ações_Sharpe'!$B$2:$R$263,9,FALSE)&gt;0,VLOOKUP($B150,'Ações_Sharpe'!$B$2:$R$263,9,FALSE)," ")</f>
        <v>0.518935394050324</v>
      </c>
      <c r="S150" s="23">
        <f>IF(VLOOKUP($B150,'Ações_Rent'!$B$2:$R$263,10,FALSE)="","",VLOOKUP($B150,'Ações_Rent'!$B$2:$R$263,10,FALSE))</f>
        <v>22.2516969266807</v>
      </c>
      <c r="T150" s="23">
        <f>IF(VLOOKUP($B150,'Ações_Sharpe'!$B$2:$R$263,10,FALSE)&gt;0,VLOOKUP($B150,'Ações_Sharpe'!$B$2:$R$263,10,FALSE)," ")</f>
        <v>0.863260709448551</v>
      </c>
      <c r="U150" s="23">
        <f>IF(VLOOKUP($B150,'Ações_Rent'!$B$2:$R$263,11,FALSE)="","",VLOOKUP($B150,'Ações_Rent'!$B$2:$R$263,11,FALSE))</f>
        <v>14.9940801987585</v>
      </c>
      <c r="V150" s="23">
        <f>IF(VLOOKUP($B150,'Ações_Sharpe'!$B$2:$R$263,11,FALSE)&gt;0,VLOOKUP($B150,'Ações_Sharpe'!$B$2:$R$263,11,FALSE)," ")</f>
        <v>0.506111723571491</v>
      </c>
      <c r="W150" s="23">
        <f>IF(VLOOKUP($B150,'Ações_Rent'!$B$2:$R$263,12,FALSE)="","",VLOOKUP($B150,'Ações_Rent'!$B$2:$R$263,12,FALSE))</f>
        <v>4.2388245093032</v>
      </c>
      <c r="X150" t="s" s="26">
        <f>IF(VLOOKUP($B150,'Ações_Sharpe'!$B$2:$R$263,12,FALSE)&gt;0,VLOOKUP($B150,'Ações_Sharpe'!$B$2:$R$263,12,FALSE)," ")</f>
        <v>361</v>
      </c>
      <c r="Y150" s="23">
        <f>IF(VLOOKUP($B150,'Ações_Rent'!$B$2:$R$263,13,FALSE)="","",VLOOKUP($B150,'Ações_Rent'!$B$2:$R$263,13,FALSE))</f>
        <v>5.13902448248231</v>
      </c>
      <c r="Z150" s="23">
        <f>IF(VLOOKUP($B150,'Ações_Sharpe'!$B$2:$R$263,13,FALSE)&gt;0,VLOOKUP($B150,'Ações_Sharpe'!$B$2:$R$263,13,FALSE)," ")</f>
        <v>0.0215869752334861</v>
      </c>
      <c r="AA150" s="23">
        <f>IF(VLOOKUP($B150,'Ações_Rent'!$B$2:$R$263,14,FALSE)="","",VLOOKUP($B150,'Ações_Rent'!$B$2:$R$263,14,FALSE))</f>
        <v>-2.27989888633917</v>
      </c>
      <c r="AB150" t="s" s="26">
        <f>IF(VLOOKUP($B150,'Ações_Sharpe'!$B$2:$R$263,14,FALSE)&gt;0,VLOOKUP($B150,'Ações_Sharpe'!$B$2:$R$263,14,FALSE)," ")</f>
        <v>361</v>
      </c>
      <c r="AC150" s="23">
        <f>IF(VLOOKUP($B150,'Ações_Rent'!$B$2:$R$263,15,FALSE)="","",VLOOKUP($B150,'Ações_Rent'!$B$2:$R$263,15,FALSE))</f>
        <v>0.378313063825564</v>
      </c>
      <c r="AD150" t="s" s="26">
        <f>IF(VLOOKUP($B150,'Ações_Sharpe'!$B$2:$R$263,15,FALSE)&gt;0,VLOOKUP($B150,'Ações_Sharpe'!$B$2:$R$263,15,FALSE)," ")</f>
        <v>361</v>
      </c>
      <c r="AE150" s="23">
        <f>IF(VLOOKUP($B150,'Ações_Rent'!$B$2:$R$263,16,FALSE)="","",VLOOKUP($B150,'Ações_Rent'!$B$2:$R$263,16,FALSE))</f>
        <v>-4.0139421611912</v>
      </c>
      <c r="AF150" t="s" s="26">
        <f>IF(VLOOKUP($B150,'Ações_Sharpe'!$B$2:$R$263,16,FALSE)&gt;0,VLOOKUP($B150,'Ações_Sharpe'!$B$2:$R$263,16,FALSE)," ")</f>
        <v>361</v>
      </c>
      <c r="AG150" s="23">
        <f>IF(VLOOKUP($B150,'Ações_Rent'!$B$2:$R$263,17,FALSE)="","",VLOOKUP($B150,'Ações_Rent'!$B$2:$R$263,17,FALSE))</f>
        <v>3.43206055829002</v>
      </c>
      <c r="AH150" t="s" s="26">
        <f>IF(VLOOKUP($B150,'Ações_Sharpe'!$B$2:$R$263,17,FALSE)&gt;0,VLOOKUP($B150,'Ações_Sharpe'!$B$2:$R$263,17,FALSE)," ")</f>
        <v>361</v>
      </c>
    </row>
    <row r="151" ht="15" customHeight="1">
      <c r="A151" t="s" s="10">
        <v>1519</v>
      </c>
      <c r="B151" t="s" s="10">
        <v>1520</v>
      </c>
      <c r="C151" s="23">
        <f>IF(VLOOKUP($B151,'Ações_Rent'!$B$2:$R$263,2,FALSE)="","",VLOOKUP($B151,'Ações_Rent'!$B$2:$R$263,2,FALSE))</f>
        <v>19.9628682056012</v>
      </c>
      <c r="D151" s="23">
        <f>IF(VLOOKUP($B151,'Ações_Sharpe'!$B$2:$R$263,2,FALSE)&gt;0,VLOOKUP($B151,'Ações_Sharpe'!$B$2:$R$263,2,FALSE)," ")</f>
        <v>0.689820799092688</v>
      </c>
      <c r="E151" s="23">
        <f>IF(VLOOKUP($B151,'Ações_Rent'!$B$2:$R$263,3,FALSE)="","",VLOOKUP($B151,'Ações_Rent'!$B$2:$R$263,3,FALSE))</f>
        <v>19.4963560798395</v>
      </c>
      <c r="F151" s="23">
        <f>IF(VLOOKUP($B151,'Ações_Sharpe'!$B$2:$R$263,3,FALSE)&gt;0,VLOOKUP($B151,'Ações_Sharpe'!$B$2:$R$263,3,FALSE)," ")</f>
        <v>0.739011710884783</v>
      </c>
      <c r="G151" s="23">
        <f>IF(VLOOKUP($B151,'Ações_Rent'!$B$2:$R$263,4,FALSE)="","",VLOOKUP($B151,'Ações_Rent'!$B$2:$R$263,4,FALSE))</f>
        <v>25.9641523896892</v>
      </c>
      <c r="H151" s="23">
        <f>IF(VLOOKUP($B151,'Ações_Sharpe'!$B$2:$R$263,4,FALSE)&gt;0,VLOOKUP($B151,'Ações_Sharpe'!$B$2:$R$263,4,FALSE)," ")</f>
        <v>0.562431617247558</v>
      </c>
      <c r="I151" s="23">
        <f>IF(VLOOKUP($B151,'Ações_Rent'!$B$2:$R$263,5,FALSE)="","",VLOOKUP($B151,'Ações_Rent'!$B$2:$R$263,5,FALSE))</f>
        <v>5.28943852091646</v>
      </c>
      <c r="J151" t="s" s="26">
        <f>IF(VLOOKUP($B151,'Ações_Sharpe'!$B$2:$R$263,5,FALSE)&gt;0,VLOOKUP($B151,'Ações_Sharpe'!$B$2:$R$263,5,FALSE)," ")</f>
        <v>361</v>
      </c>
      <c r="K151" s="23">
        <f>IF(VLOOKUP($B151,'Ações_Rent'!$B$2:$R$263,6,FALSE)="","",VLOOKUP($B151,'Ações_Rent'!$B$2:$R$263,6,FALSE))</f>
        <v>14.8783941112403</v>
      </c>
      <c r="L151" s="23">
        <f>IF(VLOOKUP($B151,'Ações_Sharpe'!$B$2:$R$263,6,FALSE)&gt;0,VLOOKUP($B151,'Ações_Sharpe'!$B$2:$R$263,6,FALSE)," ")</f>
        <v>0.34703116572674</v>
      </c>
      <c r="M151" s="23">
        <f>IF(VLOOKUP($B151,'Ações_Rent'!$B$2:$R$263,7,FALSE)="","",VLOOKUP($B151,'Ações_Rent'!$B$2:$R$263,7,FALSE))</f>
        <v>9.59414590727641</v>
      </c>
      <c r="N151" s="23">
        <f>IF(VLOOKUP($B151,'Ações_Sharpe'!$B$2:$R$263,7,FALSE)&gt;0,VLOOKUP($B151,'Ações_Sharpe'!$B$2:$R$263,7,FALSE)," ")</f>
        <v>0.159423982958845</v>
      </c>
      <c r="O151" s="23">
        <f>IF(VLOOKUP($B151,'Ações_Rent'!$B$2:$R$263,8,FALSE)="","",VLOOKUP($B151,'Ações_Rent'!$B$2:$R$263,8,FALSE))</f>
        <v>15.1554965271265</v>
      </c>
      <c r="P151" s="23">
        <f>IF(VLOOKUP($B151,'Ações_Sharpe'!$B$2:$R$263,8,FALSE)&gt;0,VLOOKUP($B151,'Ações_Sharpe'!$B$2:$R$263,8,FALSE)," ")</f>
        <v>0.383971365408644</v>
      </c>
      <c r="Q151" s="23">
        <f>IF(VLOOKUP($B151,'Ações_Rent'!$B$2:$R$263,9,FALSE)="","",VLOOKUP($B151,'Ações_Rent'!$B$2:$R$263,9,FALSE))</f>
        <v>12.0672020130766</v>
      </c>
      <c r="R151" s="23">
        <f>IF(VLOOKUP($B151,'Ações_Sharpe'!$B$2:$R$263,9,FALSE)&gt;0,VLOOKUP($B151,'Ações_Sharpe'!$B$2:$R$263,9,FALSE)," ")</f>
        <v>0.280222472104801</v>
      </c>
      <c r="S151" s="23">
        <f>IF(VLOOKUP($B151,'Ações_Rent'!$B$2:$R$263,10,FALSE)="","",VLOOKUP($B151,'Ações_Rent'!$B$2:$R$263,10,FALSE))</f>
        <v>19.9861587844138</v>
      </c>
      <c r="T151" s="23">
        <f>IF(VLOOKUP($B151,'Ações_Sharpe'!$B$2:$R$263,10,FALSE)&gt;0,VLOOKUP($B151,'Ações_Sharpe'!$B$2:$R$263,10,FALSE)," ")</f>
        <v>0.6195150001188769</v>
      </c>
      <c r="U151" s="23">
        <f>IF(VLOOKUP($B151,'Ações_Rent'!$B$2:$R$263,11,FALSE)="","",VLOOKUP($B151,'Ações_Rent'!$B$2:$R$263,11,FALSE))</f>
        <v>10.7945807201157</v>
      </c>
      <c r="V151" s="23">
        <f>IF(VLOOKUP($B151,'Ações_Sharpe'!$B$2:$R$263,11,FALSE)&gt;0,VLOOKUP($B151,'Ações_Sharpe'!$B$2:$R$263,11,FALSE)," ")</f>
        <v>0.252676782877249</v>
      </c>
      <c r="W151" s="23">
        <f>IF(VLOOKUP($B151,'Ações_Rent'!$B$2:$R$263,12,FALSE)="","",VLOOKUP($B151,'Ações_Rent'!$B$2:$R$263,12,FALSE))</f>
        <v>4.70062364172954</v>
      </c>
      <c r="X151" s="23">
        <f>IF(VLOOKUP($B151,'Ações_Sharpe'!$B$2:$R$263,12,FALSE)&gt;0,VLOOKUP($B151,'Ações_Sharpe'!$B$2:$R$263,12,FALSE)," ")</f>
        <v>0.0126852234945955</v>
      </c>
      <c r="Y151" s="23">
        <f>IF(VLOOKUP($B151,'Ações_Rent'!$B$2:$R$263,13,FALSE)="","",VLOOKUP($B151,'Ações_Rent'!$B$2:$R$263,13,FALSE))</f>
        <v>2.84325983027547</v>
      </c>
      <c r="Z151" t="s" s="26">
        <f>IF(VLOOKUP($B151,'Ações_Sharpe'!$B$2:$R$263,13,FALSE)&gt;0,VLOOKUP($B151,'Ações_Sharpe'!$B$2:$R$263,13,FALSE)," ")</f>
        <v>361</v>
      </c>
      <c r="AA151" s="23">
        <f>IF(VLOOKUP($B151,'Ações_Rent'!$B$2:$R$263,14,FALSE)="","",VLOOKUP($B151,'Ações_Rent'!$B$2:$R$263,14,FALSE))</f>
        <v>-4.74359639386368</v>
      </c>
      <c r="AB151" t="s" s="26">
        <f>IF(VLOOKUP($B151,'Ações_Sharpe'!$B$2:$R$263,14,FALSE)&gt;0,VLOOKUP($B151,'Ações_Sharpe'!$B$2:$R$263,14,FALSE)," ")</f>
        <v>361</v>
      </c>
      <c r="AC151" s="23">
        <f>IF(VLOOKUP($B151,'Ações_Rent'!$B$2:$R$263,15,FALSE)="","",VLOOKUP($B151,'Ações_Rent'!$B$2:$R$263,15,FALSE))</f>
        <v>-4.89843943159168</v>
      </c>
      <c r="AD151" t="s" s="26">
        <f>IF(VLOOKUP($B151,'Ações_Sharpe'!$B$2:$R$263,15,FALSE)&gt;0,VLOOKUP($B151,'Ações_Sharpe'!$B$2:$R$263,15,FALSE)," ")</f>
        <v>361</v>
      </c>
      <c r="AE151" s="23">
        <f>IF(VLOOKUP($B151,'Ações_Rent'!$B$2:$R$263,16,FALSE)="","",VLOOKUP($B151,'Ações_Rent'!$B$2:$R$263,16,FALSE))</f>
        <v>-11.2909445088101</v>
      </c>
      <c r="AF151" t="s" s="26">
        <f>IF(VLOOKUP($B151,'Ações_Sharpe'!$B$2:$R$263,16,FALSE)&gt;0,VLOOKUP($B151,'Ações_Sharpe'!$B$2:$R$263,16,FALSE)," ")</f>
        <v>361</v>
      </c>
      <c r="AG151" s="23">
        <f>IF(VLOOKUP($B151,'Ações_Rent'!$B$2:$R$263,17,FALSE)="","",VLOOKUP($B151,'Ações_Rent'!$B$2:$R$263,17,FALSE))</f>
        <v>-0.316764447861573</v>
      </c>
      <c r="AH151" t="s" s="26">
        <f>IF(VLOOKUP($B151,'Ações_Sharpe'!$B$2:$R$263,17,FALSE)&gt;0,VLOOKUP($B151,'Ações_Sharpe'!$B$2:$R$263,17,FALSE)," ")</f>
        <v>361</v>
      </c>
    </row>
    <row r="152" ht="15" customHeight="1">
      <c r="A152" t="s" s="10">
        <v>1521</v>
      </c>
      <c r="B152" t="s" s="10">
        <v>1522</v>
      </c>
      <c r="C152" s="23">
        <f>IF(VLOOKUP($B152,'Ações_Rent'!$B$2:$R$263,2,FALSE)="","",VLOOKUP($B152,'Ações_Rent'!$B$2:$R$263,2,FALSE))</f>
        <v>19.819260250515</v>
      </c>
      <c r="D152" s="23">
        <f>IF(VLOOKUP($B152,'Ações_Sharpe'!$B$2:$R$263,2,FALSE)&gt;0,VLOOKUP($B152,'Ações_Sharpe'!$B$2:$R$263,2,FALSE)," ")</f>
        <v>0.601697742881472</v>
      </c>
      <c r="E152" s="23">
        <f>IF(VLOOKUP($B152,'Ações_Rent'!$B$2:$R$263,3,FALSE)="","",VLOOKUP($B152,'Ações_Rent'!$B$2:$R$263,3,FALSE))</f>
        <v>16.7797948690402</v>
      </c>
      <c r="F152" s="23">
        <f>IF(VLOOKUP($B152,'Ações_Sharpe'!$B$2:$R$263,3,FALSE)&gt;0,VLOOKUP($B152,'Ações_Sharpe'!$B$2:$R$263,3,FALSE)," ")</f>
        <v>0.494143382241555</v>
      </c>
      <c r="G152" s="23">
        <f>IF(VLOOKUP($B152,'Ações_Rent'!$B$2:$R$263,4,FALSE)="","",VLOOKUP($B152,'Ações_Rent'!$B$2:$R$263,4,FALSE))</f>
        <v>22.2328085934022</v>
      </c>
      <c r="H152" s="23">
        <f>IF(VLOOKUP($B152,'Ações_Sharpe'!$B$2:$R$263,4,FALSE)&gt;0,VLOOKUP($B152,'Ações_Sharpe'!$B$2:$R$263,4,FALSE)," ")</f>
        <v>0.328307057248937</v>
      </c>
      <c r="I152" s="23">
        <f>IF(VLOOKUP($B152,'Ações_Rent'!$B$2:$R$263,5,FALSE)="","",VLOOKUP($B152,'Ações_Rent'!$B$2:$R$263,5,FALSE))</f>
        <v>-0.7733332073565859</v>
      </c>
      <c r="J152" t="s" s="26">
        <f>IF(VLOOKUP($B152,'Ações_Sharpe'!$B$2:$R$263,5,FALSE)&gt;0,VLOOKUP($B152,'Ações_Sharpe'!$B$2:$R$263,5,FALSE)," ")</f>
        <v>361</v>
      </c>
      <c r="K152" s="23">
        <f>IF(VLOOKUP($B152,'Ações_Rent'!$B$2:$R$263,6,FALSE)="","",VLOOKUP($B152,'Ações_Rent'!$B$2:$R$263,6,FALSE))</f>
        <v>10.6744304441764</v>
      </c>
      <c r="L152" s="23">
        <f>IF(VLOOKUP($B152,'Ações_Sharpe'!$B$2:$R$263,6,FALSE)&gt;0,VLOOKUP($B152,'Ações_Sharpe'!$B$2:$R$263,6,FALSE)," ")</f>
        <v>0.159187165714617</v>
      </c>
      <c r="M152" s="23">
        <f>IF(VLOOKUP($B152,'Ações_Rent'!$B$2:$R$263,7,FALSE)="","",VLOOKUP($B152,'Ações_Rent'!$B$2:$R$263,7,FALSE))</f>
        <v>5.48891682646442</v>
      </c>
      <c r="N152" s="23">
        <f>IF(VLOOKUP($B152,'Ações_Sharpe'!$B$2:$R$263,7,FALSE)&gt;0,VLOOKUP($B152,'Ações_Sharpe'!$B$2:$R$263,7,FALSE)," ")</f>
        <v>1.58416284951514e-05</v>
      </c>
      <c r="O152" s="23">
        <f>IF(VLOOKUP($B152,'Ações_Rent'!$B$2:$R$263,8,FALSE)="","",VLOOKUP($B152,'Ações_Rent'!$B$2:$R$263,8,FALSE))</f>
        <v>13.025343679180</v>
      </c>
      <c r="P152" s="23">
        <f>IF(VLOOKUP($B152,'Ações_Sharpe'!$B$2:$R$263,8,FALSE)&gt;0,VLOOKUP($B152,'Ações_Sharpe'!$B$2:$R$263,8,FALSE)," ")</f>
        <v>0.263008530489618</v>
      </c>
      <c r="Q152" s="23">
        <f>IF(VLOOKUP($B152,'Ações_Rent'!$B$2:$R$263,9,FALSE)="","",VLOOKUP($B152,'Ações_Rent'!$B$2:$R$263,9,FALSE))</f>
        <v>6.91107071301076</v>
      </c>
      <c r="R152" s="23">
        <f>IF(VLOOKUP($B152,'Ações_Sharpe'!$B$2:$R$263,9,FALSE)&gt;0,VLOOKUP($B152,'Ações_Sharpe'!$B$2:$R$263,9,FALSE)," ")</f>
        <v>0.07363772543462439</v>
      </c>
      <c r="S152" s="23">
        <f>IF(VLOOKUP($B152,'Ações_Rent'!$B$2:$R$263,10,FALSE)="","",VLOOKUP($B152,'Ações_Rent'!$B$2:$R$263,10,FALSE))</f>
        <v>15.3774672612747</v>
      </c>
      <c r="T152" s="23">
        <f>IF(VLOOKUP($B152,'Ações_Sharpe'!$B$2:$R$263,10,FALSE)&gt;0,VLOOKUP($B152,'Ações_Sharpe'!$B$2:$R$263,10,FALSE)," ")</f>
        <v>0.370622676340426</v>
      </c>
      <c r="U152" s="23">
        <f>IF(VLOOKUP($B152,'Ações_Rent'!$B$2:$R$263,11,FALSE)="","",VLOOKUP($B152,'Ações_Rent'!$B$2:$R$263,11,FALSE))</f>
        <v>9.848126866880611</v>
      </c>
      <c r="V152" s="23">
        <f>IF(VLOOKUP($B152,'Ações_Sharpe'!$B$2:$R$263,11,FALSE)&gt;0,VLOOKUP($B152,'Ações_Sharpe'!$B$2:$R$263,11,FALSE)," ")</f>
        <v>0.186422109533003</v>
      </c>
      <c r="W152" s="23">
        <f>IF(VLOOKUP($B152,'Ações_Rent'!$B$2:$R$263,12,FALSE)="","",VLOOKUP($B152,'Ações_Rent'!$B$2:$R$263,12,FALSE))</f>
        <v>1.15669763816286</v>
      </c>
      <c r="X152" t="s" s="26">
        <f>IF(VLOOKUP($B152,'Ações_Sharpe'!$B$2:$R$263,12,FALSE)&gt;0,VLOOKUP($B152,'Ações_Sharpe'!$B$2:$R$263,12,FALSE)," ")</f>
        <v>361</v>
      </c>
      <c r="Y152" s="23">
        <f>IF(VLOOKUP($B152,'Ações_Rent'!$B$2:$R$263,13,FALSE)="","",VLOOKUP($B152,'Ações_Rent'!$B$2:$R$263,13,FALSE))</f>
        <v>3.79423730568993</v>
      </c>
      <c r="Z152" t="s" s="26">
        <f>IF(VLOOKUP($B152,'Ações_Sharpe'!$B$2:$R$263,13,FALSE)&gt;0,VLOOKUP($B152,'Ações_Sharpe'!$B$2:$R$263,13,FALSE)," ")</f>
        <v>361</v>
      </c>
      <c r="AA152" s="23">
        <f>IF(VLOOKUP($B152,'Ações_Rent'!$B$2:$R$263,14,FALSE)="","",VLOOKUP($B152,'Ações_Rent'!$B$2:$R$263,14,FALSE))</f>
        <v>-5.27881677859879</v>
      </c>
      <c r="AB152" t="s" s="26">
        <f>IF(VLOOKUP($B152,'Ações_Sharpe'!$B$2:$R$263,14,FALSE)&gt;0,VLOOKUP($B152,'Ações_Sharpe'!$B$2:$R$263,14,FALSE)," ")</f>
        <v>361</v>
      </c>
      <c r="AC152" s="23">
        <f>IF(VLOOKUP($B152,'Ações_Rent'!$B$2:$R$263,15,FALSE)="","",VLOOKUP($B152,'Ações_Rent'!$B$2:$R$263,15,FALSE))</f>
        <v>-2.8677070401823</v>
      </c>
      <c r="AD152" t="s" s="26">
        <f>IF(VLOOKUP($B152,'Ações_Sharpe'!$B$2:$R$263,15,FALSE)&gt;0,VLOOKUP($B152,'Ações_Sharpe'!$B$2:$R$263,15,FALSE)," ")</f>
        <v>361</v>
      </c>
      <c r="AE152" s="23">
        <f>IF(VLOOKUP($B152,'Ações_Rent'!$B$2:$R$263,16,FALSE)="","",VLOOKUP($B152,'Ações_Rent'!$B$2:$R$263,16,FALSE))</f>
        <v>-5.87204449220583</v>
      </c>
      <c r="AF152" t="s" s="26">
        <f>IF(VLOOKUP($B152,'Ações_Sharpe'!$B$2:$R$263,16,FALSE)&gt;0,VLOOKUP($B152,'Ações_Sharpe'!$B$2:$R$263,16,FALSE)," ")</f>
        <v>361</v>
      </c>
      <c r="AG152" s="23">
        <f>IF(VLOOKUP($B152,'Ações_Rent'!$B$2:$R$263,17,FALSE)="","",VLOOKUP($B152,'Ações_Rent'!$B$2:$R$263,17,FALSE))</f>
        <v>10.0063982567328</v>
      </c>
      <c r="AH152" s="23">
        <f>IF(VLOOKUP($B152,'Ações_Sharpe'!$B$2:$R$263,17,FALSE)&gt;0,VLOOKUP($B152,'Ações_Sharpe'!$B$2:$R$263,17,FALSE)," ")</f>
        <v>0.125917701315313</v>
      </c>
    </row>
    <row r="153" ht="15" customHeight="1">
      <c r="A153" t="s" s="10">
        <v>1523</v>
      </c>
      <c r="B153" t="s" s="10">
        <v>1524</v>
      </c>
      <c r="C153" s="23">
        <f>IF(VLOOKUP($B153,'Ações_Rent'!$B$2:$R$263,2,FALSE)="","",VLOOKUP($B153,'Ações_Rent'!$B$2:$R$263,2,FALSE))</f>
        <v>19.8002452881402</v>
      </c>
      <c r="D153" s="23">
        <f>IF(VLOOKUP($B153,'Ações_Sharpe'!$B$2:$R$263,2,FALSE)&gt;0,VLOOKUP($B153,'Ações_Sharpe'!$B$2:$R$263,2,FALSE)," ")</f>
        <v>0.830079083427557</v>
      </c>
      <c r="E153" s="23">
        <f>IF(VLOOKUP($B153,'Ações_Rent'!$B$2:$R$263,3,FALSE)="","",VLOOKUP($B153,'Ações_Rent'!$B$2:$R$263,3,FALSE))</f>
        <v>21.4095751814022</v>
      </c>
      <c r="F153" s="23">
        <f>IF(VLOOKUP($B153,'Ações_Sharpe'!$B$2:$R$263,3,FALSE)&gt;0,VLOOKUP($B153,'Ações_Sharpe'!$B$2:$R$263,3,FALSE)," ")</f>
        <v>1.00245743591266</v>
      </c>
      <c r="G153" s="23">
        <f>IF(VLOOKUP($B153,'Ações_Rent'!$B$2:$R$263,4,FALSE)="","",VLOOKUP($B153,'Ações_Rent'!$B$2:$R$263,4,FALSE))</f>
        <v>26.8778854077369</v>
      </c>
      <c r="H153" s="23">
        <f>IF(VLOOKUP($B153,'Ações_Sharpe'!$B$2:$R$263,4,FALSE)&gt;0,VLOOKUP($B153,'Ações_Sharpe'!$B$2:$R$263,4,FALSE)," ")</f>
        <v>0.398811634759136</v>
      </c>
      <c r="I153" s="23">
        <f>IF(VLOOKUP($B153,'Ações_Rent'!$B$2:$R$263,5,FALSE)="","",VLOOKUP($B153,'Ações_Rent'!$B$2:$R$263,5,FALSE))</f>
        <v>5.54382461022109</v>
      </c>
      <c r="J153" t="s" s="26">
        <f>IF(VLOOKUP($B153,'Ações_Sharpe'!$B$2:$R$263,5,FALSE)&gt;0,VLOOKUP($B153,'Ações_Sharpe'!$B$2:$R$263,5,FALSE)," ")</f>
        <v>361</v>
      </c>
      <c r="K153" s="23">
        <f>IF(VLOOKUP($B153,'Ações_Rent'!$B$2:$R$263,6,FALSE)="","",VLOOKUP($B153,'Ações_Rent'!$B$2:$R$263,6,FALSE))</f>
        <v>12.7746612040853</v>
      </c>
      <c r="L153" s="23">
        <f>IF(VLOOKUP($B153,'Ações_Sharpe'!$B$2:$R$263,6,FALSE)&gt;0,VLOOKUP($B153,'Ações_Sharpe'!$B$2:$R$263,6,FALSE)," ")</f>
        <v>0.244760541067478</v>
      </c>
      <c r="M153" s="23">
        <f>IF(VLOOKUP($B153,'Ações_Rent'!$B$2:$R$263,7,FALSE)="","",VLOOKUP($B153,'Ações_Rent'!$B$2:$R$263,7,FALSE))</f>
        <v>8.17276670412148</v>
      </c>
      <c r="N153" s="23">
        <f>IF(VLOOKUP($B153,'Ações_Sharpe'!$B$2:$R$263,7,FALSE)&gt;0,VLOOKUP($B153,'Ações_Sharpe'!$B$2:$R$263,7,FALSE)," ")</f>
        <v>0.09735652727851681</v>
      </c>
      <c r="O153" s="23">
        <f>IF(VLOOKUP($B153,'Ações_Rent'!$B$2:$R$263,8,FALSE)="","",VLOOKUP($B153,'Ações_Rent'!$B$2:$R$263,8,FALSE))</f>
        <v>13.6826593094676</v>
      </c>
      <c r="P153" s="23">
        <f>IF(VLOOKUP($B153,'Ações_Sharpe'!$B$2:$R$263,8,FALSE)&gt;0,VLOOKUP($B153,'Ações_Sharpe'!$B$2:$R$263,8,FALSE)," ")</f>
        <v>0.302147529689574</v>
      </c>
      <c r="Q153" s="23">
        <f>IF(VLOOKUP($B153,'Ações_Rent'!$B$2:$R$263,9,FALSE)="","",VLOOKUP($B153,'Ações_Rent'!$B$2:$R$263,9,FALSE))</f>
        <v>10.7728454572386</v>
      </c>
      <c r="R153" s="23">
        <f>IF(VLOOKUP($B153,'Ações_Sharpe'!$B$2:$R$263,9,FALSE)&gt;0,VLOOKUP($B153,'Ações_Sharpe'!$B$2:$R$263,9,FALSE)," ")</f>
        <v>0.212665000015332</v>
      </c>
      <c r="S153" s="23">
        <f>IF(VLOOKUP($B153,'Ações_Rent'!$B$2:$R$263,10,FALSE)="","",VLOOKUP($B153,'Ações_Rent'!$B$2:$R$263,10,FALSE))</f>
        <v>21.5960942952888</v>
      </c>
      <c r="T153" s="23">
        <f>IF(VLOOKUP($B153,'Ações_Sharpe'!$B$2:$R$263,10,FALSE)&gt;0,VLOOKUP($B153,'Ações_Sharpe'!$B$2:$R$263,10,FALSE)," ")</f>
        <v>0.614398651229573</v>
      </c>
      <c r="U153" s="23">
        <f>IF(VLOOKUP($B153,'Ações_Rent'!$B$2:$R$263,11,FALSE)="","",VLOOKUP($B153,'Ações_Rent'!$B$2:$R$263,11,FALSE))</f>
        <v>17.6046390076825</v>
      </c>
      <c r="V153" s="23">
        <f>IF(VLOOKUP($B153,'Ações_Sharpe'!$B$2:$R$263,11,FALSE)&gt;0,VLOOKUP($B153,'Ações_Sharpe'!$B$2:$R$263,11,FALSE)," ")</f>
        <v>0.471426487419391</v>
      </c>
      <c r="W153" s="23">
        <f>IF(VLOOKUP($B153,'Ações_Rent'!$B$2:$R$263,12,FALSE)="","",VLOOKUP($B153,'Ações_Rent'!$B$2:$R$263,12,FALSE))</f>
        <v>7.41921473749523</v>
      </c>
      <c r="X153" s="23">
        <f>IF(VLOOKUP($B153,'Ações_Sharpe'!$B$2:$R$263,12,FALSE)&gt;0,VLOOKUP($B153,'Ações_Sharpe'!$B$2:$R$263,12,FALSE)," ")</f>
        <v>0.107213027863121</v>
      </c>
      <c r="Y153" s="23">
        <f>IF(VLOOKUP($B153,'Ações_Rent'!$B$2:$R$263,13,FALSE)="","",VLOOKUP($B153,'Ações_Rent'!$B$2:$R$263,13,FALSE))</f>
        <v>8.275682696970369</v>
      </c>
      <c r="Z153" s="23">
        <f>IF(VLOOKUP($B153,'Ações_Sharpe'!$B$2:$R$263,13,FALSE)&gt;0,VLOOKUP($B153,'Ações_Sharpe'!$B$2:$R$263,13,FALSE)," ")</f>
        <v>0.127406065215213</v>
      </c>
      <c r="AA153" s="23">
        <f>IF(VLOOKUP($B153,'Ações_Rent'!$B$2:$R$263,14,FALSE)="","",VLOOKUP($B153,'Ações_Rent'!$B$2:$R$263,14,FALSE))</f>
        <v>-0.342041602452559</v>
      </c>
      <c r="AB153" t="s" s="26">
        <f>IF(VLOOKUP($B153,'Ações_Sharpe'!$B$2:$R$263,14,FALSE)&gt;0,VLOOKUP($B153,'Ações_Sharpe'!$B$2:$R$263,14,FALSE)," ")</f>
        <v>361</v>
      </c>
      <c r="AC153" s="23">
        <f>IF(VLOOKUP($B153,'Ações_Rent'!$B$2:$R$263,15,FALSE)="","",VLOOKUP($B153,'Ações_Rent'!$B$2:$R$263,15,FALSE))</f>
        <v>0.409313454684823</v>
      </c>
      <c r="AD153" t="s" s="26">
        <f>IF(VLOOKUP($B153,'Ações_Sharpe'!$B$2:$R$263,15,FALSE)&gt;0,VLOOKUP($B153,'Ações_Sharpe'!$B$2:$R$263,15,FALSE)," ")</f>
        <v>361</v>
      </c>
      <c r="AE153" s="23">
        <f>IF(VLOOKUP($B153,'Ações_Rent'!$B$2:$R$263,16,FALSE)="","",VLOOKUP($B153,'Ações_Rent'!$B$2:$R$263,16,FALSE))</f>
        <v>-4.32270163023422</v>
      </c>
      <c r="AF153" t="s" s="26">
        <f>IF(VLOOKUP($B153,'Ações_Sharpe'!$B$2:$R$263,16,FALSE)&gt;0,VLOOKUP($B153,'Ações_Sharpe'!$B$2:$R$263,16,FALSE)," ")</f>
        <v>361</v>
      </c>
      <c r="AG153" s="23">
        <f>IF(VLOOKUP($B153,'Ações_Rent'!$B$2:$R$263,17,FALSE)="","",VLOOKUP($B153,'Ações_Rent'!$B$2:$R$263,17,FALSE))</f>
        <v>8.904255166181629</v>
      </c>
      <c r="AH153" s="23">
        <f>IF(VLOOKUP($B153,'Ações_Sharpe'!$B$2:$R$263,17,FALSE)&gt;0,VLOOKUP($B153,'Ações_Sharpe'!$B$2:$R$263,17,FALSE)," ")</f>
        <v>0.08620974258691361</v>
      </c>
    </row>
    <row r="154" ht="15" customHeight="1">
      <c r="A154" t="s" s="10">
        <v>1525</v>
      </c>
      <c r="B154" t="s" s="10">
        <v>1526</v>
      </c>
      <c r="C154" s="23">
        <f>IF(VLOOKUP($B154,'Ações_Rent'!$B$2:$R$263,2,FALSE)="","",VLOOKUP($B154,'Ações_Rent'!$B$2:$R$263,2,FALSE))</f>
        <v>19.7634747805084</v>
      </c>
      <c r="D154" s="23">
        <f>IF(VLOOKUP($B154,'Ações_Sharpe'!$B$2:$R$263,2,FALSE)&gt;0,VLOOKUP($B154,'Ações_Sharpe'!$B$2:$R$263,2,FALSE)," ")</f>
        <v>0.600639213201382</v>
      </c>
      <c r="E154" s="23">
        <f>IF(VLOOKUP($B154,'Ações_Rent'!$B$2:$R$263,3,FALSE)="","",VLOOKUP($B154,'Ações_Rent'!$B$2:$R$263,3,FALSE))</f>
        <v>18.7126902600437</v>
      </c>
      <c r="F154" s="23">
        <f>IF(VLOOKUP($B154,'Ações_Sharpe'!$B$2:$R$263,3,FALSE)&gt;0,VLOOKUP($B154,'Ações_Sharpe'!$B$2:$R$263,3,FALSE)," ")</f>
        <v>0.60586607178662</v>
      </c>
      <c r="G154" s="23">
        <f>IF(VLOOKUP($B154,'Ações_Rent'!$B$2:$R$263,4,FALSE)="","",VLOOKUP($B154,'Ações_Rent'!$B$2:$R$263,4,FALSE))</f>
        <v>22.8293073982882</v>
      </c>
      <c r="H154" s="23">
        <f>IF(VLOOKUP($B154,'Ações_Sharpe'!$B$2:$R$263,4,FALSE)&gt;0,VLOOKUP($B154,'Ações_Sharpe'!$B$2:$R$263,4,FALSE)," ")</f>
        <v>0.417922523507088</v>
      </c>
      <c r="I154" s="23">
        <f>IF(VLOOKUP($B154,'Ações_Rent'!$B$2:$R$263,5,FALSE)="","",VLOOKUP($B154,'Ações_Rent'!$B$2:$R$263,5,FALSE))</f>
        <v>2.69491325011653</v>
      </c>
      <c r="J154" t="s" s="26">
        <f>IF(VLOOKUP($B154,'Ações_Sharpe'!$B$2:$R$263,5,FALSE)&gt;0,VLOOKUP($B154,'Ações_Sharpe'!$B$2:$R$263,5,FALSE)," ")</f>
        <v>361</v>
      </c>
      <c r="K154" s="23">
        <f>IF(VLOOKUP($B154,'Ações_Rent'!$B$2:$R$263,6,FALSE)="","",VLOOKUP($B154,'Ações_Rent'!$B$2:$R$263,6,FALSE))</f>
        <v>13.6868438853432</v>
      </c>
      <c r="L154" s="23">
        <f>IF(VLOOKUP($B154,'Ações_Sharpe'!$B$2:$R$263,6,FALSE)&gt;0,VLOOKUP($B154,'Ações_Sharpe'!$B$2:$R$263,6,FALSE)," ")</f>
        <v>0.281174100078795</v>
      </c>
      <c r="M154" s="23">
        <f>IF(VLOOKUP($B154,'Ações_Rent'!$B$2:$R$263,7,FALSE)="","",VLOOKUP($B154,'Ações_Rent'!$B$2:$R$263,7,FALSE))</f>
        <v>8.127268337980761</v>
      </c>
      <c r="N154" s="23">
        <f>IF(VLOOKUP($B154,'Ações_Sharpe'!$B$2:$R$263,7,FALSE)&gt;0,VLOOKUP($B154,'Ações_Sharpe'!$B$2:$R$263,7,FALSE)," ")</f>
        <v>0.09691401878631881</v>
      </c>
      <c r="O154" s="23">
        <f>IF(VLOOKUP($B154,'Ações_Rent'!$B$2:$R$263,8,FALSE)="","",VLOOKUP($B154,'Ações_Rent'!$B$2:$R$263,8,FALSE))</f>
        <v>14.1538652886396</v>
      </c>
      <c r="P154" s="23">
        <f>IF(VLOOKUP($B154,'Ações_Sharpe'!$B$2:$R$263,8,FALSE)&gt;0,VLOOKUP($B154,'Ações_Sharpe'!$B$2:$R$263,8,FALSE)," ")</f>
        <v>0.324905957193596</v>
      </c>
      <c r="Q154" s="23">
        <f>IF(VLOOKUP($B154,'Ações_Rent'!$B$2:$R$263,9,FALSE)="","",VLOOKUP($B154,'Ações_Rent'!$B$2:$R$263,9,FALSE))</f>
        <v>9.28491661001758</v>
      </c>
      <c r="R154" s="23">
        <f>IF(VLOOKUP($B154,'Ações_Sharpe'!$B$2:$R$263,9,FALSE)&gt;0,VLOOKUP($B154,'Ações_Sharpe'!$B$2:$R$263,9,FALSE)," ")</f>
        <v>0.165493057769314</v>
      </c>
      <c r="S154" s="23">
        <f>IF(VLOOKUP($B154,'Ações_Rent'!$B$2:$R$263,10,FALSE)="","",VLOOKUP($B154,'Ações_Rent'!$B$2:$R$263,10,FALSE))</f>
        <v>18.5154720704755</v>
      </c>
      <c r="T154" s="23">
        <f>IF(VLOOKUP($B154,'Ações_Sharpe'!$B$2:$R$263,10,FALSE)&gt;0,VLOOKUP($B154,'Ações_Sharpe'!$B$2:$R$263,10,FALSE)," ")</f>
        <v>0.5295146458097</v>
      </c>
      <c r="U154" s="23">
        <f>IF(VLOOKUP($B154,'Ações_Rent'!$B$2:$R$263,11,FALSE)="","",VLOOKUP($B154,'Ações_Rent'!$B$2:$R$263,11,FALSE))</f>
        <v>9.03848489187995</v>
      </c>
      <c r="V154" s="23">
        <f>IF(VLOOKUP($B154,'Ações_Sharpe'!$B$2:$R$263,11,FALSE)&gt;0,VLOOKUP($B154,'Ações_Sharpe'!$B$2:$R$263,11,FALSE)," ")</f>
        <v>0.174809564057807</v>
      </c>
      <c r="W154" s="23">
        <f>IF(VLOOKUP($B154,'Ações_Rent'!$B$2:$R$263,12,FALSE)="","",VLOOKUP($B154,'Ações_Rent'!$B$2:$R$263,12,FALSE))</f>
        <v>-0.0295640614624171</v>
      </c>
      <c r="X154" t="s" s="26">
        <f>IF(VLOOKUP($B154,'Ações_Sharpe'!$B$2:$R$263,12,FALSE)&gt;0,VLOOKUP($B154,'Ações_Sharpe'!$B$2:$R$263,12,FALSE)," ")</f>
        <v>361</v>
      </c>
      <c r="Y154" s="23">
        <f>IF(VLOOKUP($B154,'Ações_Rent'!$B$2:$R$263,13,FALSE)="","",VLOOKUP($B154,'Ações_Rent'!$B$2:$R$263,13,FALSE))</f>
        <v>1.31277277382849</v>
      </c>
      <c r="Z154" t="s" s="26">
        <f>IF(VLOOKUP($B154,'Ações_Sharpe'!$B$2:$R$263,13,FALSE)&gt;0,VLOOKUP($B154,'Ações_Sharpe'!$B$2:$R$263,13,FALSE)," ")</f>
        <v>361</v>
      </c>
      <c r="AA154" s="23">
        <f>IF(VLOOKUP($B154,'Ações_Rent'!$B$2:$R$263,14,FALSE)="","",VLOOKUP($B154,'Ações_Rent'!$B$2:$R$263,14,FALSE))</f>
        <v>-9.59436247917014</v>
      </c>
      <c r="AB154" t="s" s="26">
        <f>IF(VLOOKUP($B154,'Ações_Sharpe'!$B$2:$R$263,14,FALSE)&gt;0,VLOOKUP($B154,'Ações_Sharpe'!$B$2:$R$263,14,FALSE)," ")</f>
        <v>361</v>
      </c>
      <c r="AC154" s="23">
        <f>IF(VLOOKUP($B154,'Ações_Rent'!$B$2:$R$263,15,FALSE)="","",VLOOKUP($B154,'Ações_Rent'!$B$2:$R$263,15,FALSE))</f>
        <v>-7.9456058847157</v>
      </c>
      <c r="AD154" t="s" s="26">
        <f>IF(VLOOKUP($B154,'Ações_Sharpe'!$B$2:$R$263,15,FALSE)&gt;0,VLOOKUP($B154,'Ações_Sharpe'!$B$2:$R$263,15,FALSE)," ")</f>
        <v>361</v>
      </c>
      <c r="AE154" s="23">
        <f>IF(VLOOKUP($B154,'Ações_Rent'!$B$2:$R$263,16,FALSE)="","",VLOOKUP($B154,'Ações_Rent'!$B$2:$R$263,16,FALSE))</f>
        <v>-12.6050665948683</v>
      </c>
      <c r="AF154" t="s" s="26">
        <f>IF(VLOOKUP($B154,'Ações_Sharpe'!$B$2:$R$263,16,FALSE)&gt;0,VLOOKUP($B154,'Ações_Sharpe'!$B$2:$R$263,16,FALSE)," ")</f>
        <v>361</v>
      </c>
      <c r="AG154" s="23">
        <f>IF(VLOOKUP($B154,'Ações_Rent'!$B$2:$R$263,17,FALSE)="","",VLOOKUP($B154,'Ações_Rent'!$B$2:$R$263,17,FALSE))</f>
        <v>-1.76157462975882</v>
      </c>
      <c r="AH154" t="s" s="26">
        <f>IF(VLOOKUP($B154,'Ações_Sharpe'!$B$2:$R$263,17,FALSE)&gt;0,VLOOKUP($B154,'Ações_Sharpe'!$B$2:$R$263,17,FALSE)," ")</f>
        <v>361</v>
      </c>
    </row>
    <row r="155" ht="15" customHeight="1">
      <c r="A155" t="s" s="10">
        <v>1527</v>
      </c>
      <c r="B155" t="s" s="10">
        <v>1528</v>
      </c>
      <c r="C155" s="23">
        <f>IF(VLOOKUP($B155,'Ações_Rent'!$B$2:$R$263,2,FALSE)="","",VLOOKUP($B155,'Ações_Rent'!$B$2:$R$263,2,FALSE))</f>
        <v>19.7274501710655</v>
      </c>
      <c r="D155" s="23">
        <f>IF(VLOOKUP($B155,'Ações_Sharpe'!$B$2:$R$263,2,FALSE)&gt;0,VLOOKUP($B155,'Ações_Sharpe'!$B$2:$R$263,2,FALSE)," ")</f>
        <v>0.687754463003316</v>
      </c>
      <c r="E155" s="23">
        <f>IF(VLOOKUP($B155,'Ações_Rent'!$B$2:$R$263,3,FALSE)="","",VLOOKUP($B155,'Ações_Rent'!$B$2:$R$263,3,FALSE))</f>
        <v>18.3068053052148</v>
      </c>
      <c r="F155" s="23">
        <f>IF(VLOOKUP($B155,'Ações_Sharpe'!$B$2:$R$263,3,FALSE)&gt;0,VLOOKUP($B155,'Ações_Sharpe'!$B$2:$R$263,3,FALSE)," ")</f>
        <v>0.665213671751852</v>
      </c>
      <c r="G155" s="23">
        <f>IF(VLOOKUP($B155,'Ações_Rent'!$B$2:$R$263,4,FALSE)="","",VLOOKUP($B155,'Ações_Rent'!$B$2:$R$263,4,FALSE))</f>
        <v>23.847567583822</v>
      </c>
      <c r="H155" s="23">
        <f>IF(VLOOKUP($B155,'Ações_Sharpe'!$B$2:$R$263,4,FALSE)&gt;0,VLOOKUP($B155,'Ações_Sharpe'!$B$2:$R$263,4,FALSE)," ")</f>
        <v>0.368759328298103</v>
      </c>
      <c r="I155" s="23">
        <f>IF(VLOOKUP($B155,'Ações_Rent'!$B$2:$R$263,5,FALSE)="","",VLOOKUP($B155,'Ações_Rent'!$B$2:$R$263,5,FALSE))</f>
        <v>3.79188932345911</v>
      </c>
      <c r="J155" t="s" s="26">
        <f>IF(VLOOKUP($B155,'Ações_Sharpe'!$B$2:$R$263,5,FALSE)&gt;0,VLOOKUP($B155,'Ações_Sharpe'!$B$2:$R$263,5,FALSE)," ")</f>
        <v>361</v>
      </c>
      <c r="K155" s="23">
        <f>IF(VLOOKUP($B155,'Ações_Rent'!$B$2:$R$263,6,FALSE)="","",VLOOKUP($B155,'Ações_Rent'!$B$2:$R$263,6,FALSE))</f>
        <v>12.3169784791655</v>
      </c>
      <c r="L155" s="23">
        <f>IF(VLOOKUP($B155,'Ações_Sharpe'!$B$2:$R$263,6,FALSE)&gt;0,VLOOKUP($B155,'Ações_Sharpe'!$B$2:$R$263,6,FALSE)," ")</f>
        <v>0.249366818813894</v>
      </c>
      <c r="M155" s="23">
        <f>IF(VLOOKUP($B155,'Ações_Rent'!$B$2:$R$263,7,FALSE)="","",VLOOKUP($B155,'Ações_Rent'!$B$2:$R$263,7,FALSE))</f>
        <v>7.74646411191307</v>
      </c>
      <c r="N155" s="23">
        <f>IF(VLOOKUP($B155,'Ações_Sharpe'!$B$2:$R$263,7,FALSE)&gt;0,VLOOKUP($B155,'Ações_Sharpe'!$B$2:$R$263,7,FALSE)," ")</f>
        <v>0.0885065921900389</v>
      </c>
      <c r="O155" s="23">
        <f>IF(VLOOKUP($B155,'Ações_Rent'!$B$2:$R$263,8,FALSE)="","",VLOOKUP($B155,'Ações_Rent'!$B$2:$R$263,8,FALSE))</f>
        <v>12.7808262705021</v>
      </c>
      <c r="P155" s="23">
        <f>IF(VLOOKUP($B155,'Ações_Sharpe'!$B$2:$R$263,8,FALSE)&gt;0,VLOOKUP($B155,'Ações_Sharpe'!$B$2:$R$263,8,FALSE)," ")</f>
        <v>0.294595514267248</v>
      </c>
      <c r="Q155" s="23">
        <f>IF(VLOOKUP($B155,'Ações_Rent'!$B$2:$R$263,9,FALSE)="","",VLOOKUP($B155,'Ações_Rent'!$B$2:$R$263,9,FALSE))</f>
        <v>7.19175898641222</v>
      </c>
      <c r="R155" s="23">
        <f>IF(VLOOKUP($B155,'Ações_Sharpe'!$B$2:$R$263,9,FALSE)&gt;0,VLOOKUP($B155,'Ações_Sharpe'!$B$2:$R$263,9,FALSE)," ")</f>
        <v>0.0966077634845951</v>
      </c>
      <c r="S155" s="23">
        <f>IF(VLOOKUP($B155,'Ações_Rent'!$B$2:$R$263,10,FALSE)="","",VLOOKUP($B155,'Ações_Rent'!$B$2:$R$263,10,FALSE))</f>
        <v>15.4565806122106</v>
      </c>
      <c r="T155" s="23">
        <f>IF(VLOOKUP($B155,'Ações_Sharpe'!$B$2:$R$263,10,FALSE)&gt;0,VLOOKUP($B155,'Ações_Sharpe'!$B$2:$R$263,10,FALSE)," ")</f>
        <v>0.433877685191447</v>
      </c>
      <c r="U155" s="23">
        <f>IF(VLOOKUP($B155,'Ações_Rent'!$B$2:$R$263,11,FALSE)="","",VLOOKUP($B155,'Ações_Rent'!$B$2:$R$263,11,FALSE))</f>
        <v>6.79625151638905</v>
      </c>
      <c r="V155" s="23">
        <f>IF(VLOOKUP($B155,'Ações_Sharpe'!$B$2:$R$263,11,FALSE)&gt;0,VLOOKUP($B155,'Ações_Sharpe'!$B$2:$R$263,11,FALSE)," ")</f>
        <v>0.0957514806107497</v>
      </c>
      <c r="W155" s="23">
        <f>IF(VLOOKUP($B155,'Ações_Rent'!$B$2:$R$263,12,FALSE)="","",VLOOKUP($B155,'Ações_Rent'!$B$2:$R$263,12,FALSE))</f>
        <v>-1.14888225431111</v>
      </c>
      <c r="X155" t="s" s="26">
        <f>IF(VLOOKUP($B155,'Ações_Sharpe'!$B$2:$R$263,12,FALSE)&gt;0,VLOOKUP($B155,'Ações_Sharpe'!$B$2:$R$263,12,FALSE)," ")</f>
        <v>361</v>
      </c>
      <c r="Y155" s="23">
        <f>IF(VLOOKUP($B155,'Ações_Rent'!$B$2:$R$263,13,FALSE)="","",VLOOKUP($B155,'Ações_Rent'!$B$2:$R$263,13,FALSE))</f>
        <v>0.767881907051193</v>
      </c>
      <c r="Z155" t="s" s="26">
        <f>IF(VLOOKUP($B155,'Ações_Sharpe'!$B$2:$R$263,13,FALSE)&gt;0,VLOOKUP($B155,'Ações_Sharpe'!$B$2:$R$263,13,FALSE)," ")</f>
        <v>361</v>
      </c>
      <c r="AA155" s="23">
        <f>IF(VLOOKUP($B155,'Ações_Rent'!$B$2:$R$263,14,FALSE)="","",VLOOKUP($B155,'Ações_Rent'!$B$2:$R$263,14,FALSE))</f>
        <v>-7.11740042338316</v>
      </c>
      <c r="AB155" t="s" s="26">
        <f>IF(VLOOKUP($B155,'Ações_Sharpe'!$B$2:$R$263,14,FALSE)&gt;0,VLOOKUP($B155,'Ações_Sharpe'!$B$2:$R$263,14,FALSE)," ")</f>
        <v>361</v>
      </c>
      <c r="AC155" s="23">
        <f>IF(VLOOKUP($B155,'Ações_Rent'!$B$2:$R$263,15,FALSE)="","",VLOOKUP($B155,'Ações_Rent'!$B$2:$R$263,15,FALSE))</f>
        <v>-5.73072344340705</v>
      </c>
      <c r="AD155" t="s" s="26">
        <f>IF(VLOOKUP($B155,'Ações_Sharpe'!$B$2:$R$263,15,FALSE)&gt;0,VLOOKUP($B155,'Ações_Sharpe'!$B$2:$R$263,15,FALSE)," ")</f>
        <v>361</v>
      </c>
      <c r="AE155" s="23">
        <f>IF(VLOOKUP($B155,'Ações_Rent'!$B$2:$R$263,16,FALSE)="","",VLOOKUP($B155,'Ações_Rent'!$B$2:$R$263,16,FALSE))</f>
        <v>-19.8583257077734</v>
      </c>
      <c r="AF155" t="s" s="26">
        <f>IF(VLOOKUP($B155,'Ações_Sharpe'!$B$2:$R$263,16,FALSE)&gt;0,VLOOKUP($B155,'Ações_Sharpe'!$B$2:$R$263,16,FALSE)," ")</f>
        <v>361</v>
      </c>
      <c r="AG155" s="23">
        <f>IF(VLOOKUP($B155,'Ações_Rent'!$B$2:$R$263,17,FALSE)="","",VLOOKUP($B155,'Ações_Rent'!$B$2:$R$263,17,FALSE))</f>
        <v>-8.307679538644591</v>
      </c>
      <c r="AH155" t="s" s="26">
        <f>IF(VLOOKUP($B155,'Ações_Sharpe'!$B$2:$R$263,17,FALSE)&gt;0,VLOOKUP($B155,'Ações_Sharpe'!$B$2:$R$263,17,FALSE)," ")</f>
        <v>361</v>
      </c>
    </row>
    <row r="156" ht="15" customHeight="1">
      <c r="A156" t="s" s="10">
        <v>1529</v>
      </c>
      <c r="B156" t="s" s="10">
        <v>1530</v>
      </c>
      <c r="C156" s="23">
        <f>IF(VLOOKUP($B156,'Ações_Rent'!$B$2:$R$263,2,FALSE)="","",VLOOKUP($B156,'Ações_Rent'!$B$2:$R$263,2,FALSE))</f>
        <v>19.705055238488</v>
      </c>
      <c r="D156" s="23">
        <f>IF(VLOOKUP($B156,'Ações_Sharpe'!$B$2:$R$263,2,FALSE)&gt;0,VLOOKUP($B156,'Ações_Sharpe'!$B$2:$R$263,2,FALSE)," ")</f>
        <v>0.593800661084109</v>
      </c>
      <c r="E156" s="23">
        <f>IF(VLOOKUP($B156,'Ações_Rent'!$B$2:$R$263,3,FALSE)="","",VLOOKUP($B156,'Ações_Rent'!$B$2:$R$263,3,FALSE))</f>
        <v>17.9005285075992</v>
      </c>
      <c r="F156" s="23">
        <f>IF(VLOOKUP($B156,'Ações_Sharpe'!$B$2:$R$263,3,FALSE)&gt;0,VLOOKUP($B156,'Ações_Sharpe'!$B$2:$R$263,3,FALSE)," ")</f>
        <v>0.542386174382448</v>
      </c>
      <c r="G156" s="23">
        <f>IF(VLOOKUP($B156,'Ações_Rent'!$B$2:$R$263,4,FALSE)="","",VLOOKUP($B156,'Ações_Rent'!$B$2:$R$263,4,FALSE))</f>
        <v>20.4461067841664</v>
      </c>
      <c r="H156" s="23">
        <f>IF(VLOOKUP($B156,'Ações_Sharpe'!$B$2:$R$263,4,FALSE)&gt;0,VLOOKUP($B156,'Ações_Sharpe'!$B$2:$R$263,4,FALSE)," ")</f>
        <v>0.356292283153823</v>
      </c>
      <c r="I156" s="23">
        <f>IF(VLOOKUP($B156,'Ações_Rent'!$B$2:$R$263,5,FALSE)="","",VLOOKUP($B156,'Ações_Rent'!$B$2:$R$263,5,FALSE))</f>
        <v>0.983955201907616</v>
      </c>
      <c r="J156" t="s" s="26">
        <f>IF(VLOOKUP($B156,'Ações_Sharpe'!$B$2:$R$263,5,FALSE)&gt;0,VLOOKUP($B156,'Ações_Sharpe'!$B$2:$R$263,5,FALSE)," ")</f>
        <v>361</v>
      </c>
      <c r="K156" s="23">
        <f>IF(VLOOKUP($B156,'Ações_Rent'!$B$2:$R$263,6,FALSE)="","",VLOOKUP($B156,'Ações_Rent'!$B$2:$R$263,6,FALSE))</f>
        <v>11.8527036410933</v>
      </c>
      <c r="L156" s="23">
        <f>IF(VLOOKUP($B156,'Ações_Sharpe'!$B$2:$R$263,6,FALSE)&gt;0,VLOOKUP($B156,'Ações_Sharpe'!$B$2:$R$263,6,FALSE)," ")</f>
        <v>0.215868442617542</v>
      </c>
      <c r="M156" s="23">
        <f>IF(VLOOKUP($B156,'Ações_Rent'!$B$2:$R$263,7,FALSE)="","",VLOOKUP($B156,'Ações_Rent'!$B$2:$R$263,7,FALSE))</f>
        <v>6.28948731003998</v>
      </c>
      <c r="N156" s="23">
        <f>IF(VLOOKUP($B156,'Ações_Sharpe'!$B$2:$R$263,7,FALSE)&gt;0,VLOOKUP($B156,'Ações_Sharpe'!$B$2:$R$263,7,FALSE)," ")</f>
        <v>0.0299523533210845</v>
      </c>
      <c r="O156" s="23">
        <f>IF(VLOOKUP($B156,'Ações_Rent'!$B$2:$R$263,8,FALSE)="","",VLOOKUP($B156,'Ações_Rent'!$B$2:$R$263,8,FALSE))</f>
        <v>14.3594335624458</v>
      </c>
      <c r="P156" s="23">
        <f>IF(VLOOKUP($B156,'Ações_Sharpe'!$B$2:$R$263,8,FALSE)&gt;0,VLOOKUP($B156,'Ações_Sharpe'!$B$2:$R$263,8,FALSE)," ")</f>
        <v>0.334443464316939</v>
      </c>
      <c r="Q156" s="23">
        <f>IF(VLOOKUP($B156,'Ações_Rent'!$B$2:$R$263,9,FALSE)="","",VLOOKUP($B156,'Ações_Rent'!$B$2:$R$263,9,FALSE))</f>
        <v>10.3144217493573</v>
      </c>
      <c r="R156" s="23">
        <f>IF(VLOOKUP($B156,'Ações_Sharpe'!$B$2:$R$263,9,FALSE)&gt;0,VLOOKUP($B156,'Ações_Sharpe'!$B$2:$R$263,9,FALSE)," ")</f>
        <v>0.203047264380983</v>
      </c>
      <c r="S156" s="23">
        <f>IF(VLOOKUP($B156,'Ações_Rent'!$B$2:$R$263,10,FALSE)="","",VLOOKUP($B156,'Ações_Rent'!$B$2:$R$263,10,FALSE))</f>
        <v>20.2884585670976</v>
      </c>
      <c r="T156" s="23">
        <f>IF(VLOOKUP($B156,'Ações_Sharpe'!$B$2:$R$263,10,FALSE)&gt;0,VLOOKUP($B156,'Ações_Sharpe'!$B$2:$R$263,10,FALSE)," ")</f>
        <v>0.598790475392427</v>
      </c>
      <c r="U156" s="23">
        <f>IF(VLOOKUP($B156,'Ações_Rent'!$B$2:$R$263,11,FALSE)="","",VLOOKUP($B156,'Ações_Rent'!$B$2:$R$263,11,FALSE))</f>
        <v>11.8583496723571</v>
      </c>
      <c r="V156" s="23">
        <f>IF(VLOOKUP($B156,'Ações_Sharpe'!$B$2:$R$263,11,FALSE)&gt;0,VLOOKUP($B156,'Ações_Sharpe'!$B$2:$R$263,11,FALSE)," ")</f>
        <v>0.283604688907061</v>
      </c>
      <c r="W156" s="23">
        <f>IF(VLOOKUP($B156,'Ações_Rent'!$B$2:$R$263,12,FALSE)="","",VLOOKUP($B156,'Ações_Rent'!$B$2:$R$263,12,FALSE))</f>
        <v>4.30465067339625</v>
      </c>
      <c r="X156" t="s" s="26">
        <f>IF(VLOOKUP($B156,'Ações_Sharpe'!$B$2:$R$263,12,FALSE)&gt;0,VLOOKUP($B156,'Ações_Sharpe'!$B$2:$R$263,12,FALSE)," ")</f>
        <v>361</v>
      </c>
      <c r="Y156" s="23">
        <f>IF(VLOOKUP($B156,'Ações_Rent'!$B$2:$R$263,13,FALSE)="","",VLOOKUP($B156,'Ações_Rent'!$B$2:$R$263,13,FALSE))</f>
        <v>4.36516496020594</v>
      </c>
      <c r="Z156" t="s" s="26">
        <f>IF(VLOOKUP($B156,'Ações_Sharpe'!$B$2:$R$263,13,FALSE)&gt;0,VLOOKUP($B156,'Ações_Sharpe'!$B$2:$R$263,13,FALSE)," ")</f>
        <v>361</v>
      </c>
      <c r="AA156" s="23">
        <f>IF(VLOOKUP($B156,'Ações_Rent'!$B$2:$R$263,14,FALSE)="","",VLOOKUP($B156,'Ações_Rent'!$B$2:$R$263,14,FALSE))</f>
        <v>-2.17990035057753</v>
      </c>
      <c r="AB156" t="s" s="26">
        <f>IF(VLOOKUP($B156,'Ações_Sharpe'!$B$2:$R$263,14,FALSE)&gt;0,VLOOKUP($B156,'Ações_Sharpe'!$B$2:$R$263,14,FALSE)," ")</f>
        <v>361</v>
      </c>
      <c r="AC156" s="23">
        <f>IF(VLOOKUP($B156,'Ações_Rent'!$B$2:$R$263,15,FALSE)="","",VLOOKUP($B156,'Ações_Rent'!$B$2:$R$263,15,FALSE))</f>
        <v>-1.2070499034132</v>
      </c>
      <c r="AD156" t="s" s="26">
        <f>IF(VLOOKUP($B156,'Ações_Sharpe'!$B$2:$R$263,15,FALSE)&gt;0,VLOOKUP($B156,'Ações_Sharpe'!$B$2:$R$263,15,FALSE)," ")</f>
        <v>361</v>
      </c>
      <c r="AE156" s="23">
        <f>IF(VLOOKUP($B156,'Ações_Rent'!$B$2:$R$263,16,FALSE)="","",VLOOKUP($B156,'Ações_Rent'!$B$2:$R$263,16,FALSE))</f>
        <v>-5.36969355282746</v>
      </c>
      <c r="AF156" t="s" s="26">
        <f>IF(VLOOKUP($B156,'Ações_Sharpe'!$B$2:$R$263,16,FALSE)&gt;0,VLOOKUP($B156,'Ações_Sharpe'!$B$2:$R$263,16,FALSE)," ")</f>
        <v>361</v>
      </c>
      <c r="AG156" s="23">
        <f>IF(VLOOKUP($B156,'Ações_Rent'!$B$2:$R$263,17,FALSE)="","",VLOOKUP($B156,'Ações_Rent'!$B$2:$R$263,17,FALSE))</f>
        <v>8.437551572266599</v>
      </c>
      <c r="AH156" s="23">
        <f>IF(VLOOKUP($B156,'Ações_Sharpe'!$B$2:$R$263,17,FALSE)&gt;0,VLOOKUP($B156,'Ações_Sharpe'!$B$2:$R$263,17,FALSE)," ")</f>
        <v>0.0584114747662897</v>
      </c>
    </row>
    <row r="157" ht="15" customHeight="1">
      <c r="A157" t="s" s="10">
        <v>1531</v>
      </c>
      <c r="B157" t="s" s="10">
        <v>1532</v>
      </c>
      <c r="C157" s="23">
        <f>IF(VLOOKUP($B157,'Ações_Rent'!$B$2:$R$263,2,FALSE)="","",VLOOKUP($B157,'Ações_Rent'!$B$2:$R$263,2,FALSE))</f>
        <v>19.6273233602398</v>
      </c>
      <c r="D157" s="23">
        <f>IF(VLOOKUP($B157,'Ações_Sharpe'!$B$2:$R$263,2,FALSE)&gt;0,VLOOKUP($B157,'Ações_Sharpe'!$B$2:$R$263,2,FALSE)," ")</f>
        <v>0.719703263791253</v>
      </c>
      <c r="E157" s="23">
        <f>IF(VLOOKUP($B157,'Ações_Rent'!$B$2:$R$263,3,FALSE)="","",VLOOKUP($B157,'Ações_Rent'!$B$2:$R$263,3,FALSE))</f>
        <v>16.1185015682403</v>
      </c>
      <c r="F157" s="23">
        <f>IF(VLOOKUP($B157,'Ações_Sharpe'!$B$2:$R$263,3,FALSE)&gt;0,VLOOKUP($B157,'Ações_Sharpe'!$B$2:$R$263,3,FALSE)," ")</f>
        <v>0.550611489545445</v>
      </c>
      <c r="G157" s="23">
        <f>IF(VLOOKUP($B157,'Ações_Rent'!$B$2:$R$263,4,FALSE)="","",VLOOKUP($B157,'Ações_Rent'!$B$2:$R$263,4,FALSE))</f>
        <v>19.5270969823104</v>
      </c>
      <c r="H157" s="23">
        <f>IF(VLOOKUP($B157,'Ações_Sharpe'!$B$2:$R$263,4,FALSE)&gt;0,VLOOKUP($B157,'Ações_Sharpe'!$B$2:$R$263,4,FALSE)," ")</f>
        <v>0.5969858842626</v>
      </c>
      <c r="I157" s="23">
        <f>IF(VLOOKUP($B157,'Ações_Rent'!$B$2:$R$263,5,FALSE)="","",VLOOKUP($B157,'Ações_Rent'!$B$2:$R$263,5,FALSE))</f>
        <v>6.79485830564959</v>
      </c>
      <c r="J157" s="23">
        <f>IF(VLOOKUP($B157,'Ações_Sharpe'!$B$2:$R$263,5,FALSE)&gt;0,VLOOKUP($B157,'Ações_Sharpe'!$B$2:$R$263,5,FALSE)," ")</f>
        <v>0.00367200214466632</v>
      </c>
      <c r="K157" s="23">
        <f>IF(VLOOKUP($B157,'Ações_Rent'!$B$2:$R$263,6,FALSE)="","",VLOOKUP($B157,'Ações_Rent'!$B$2:$R$263,6,FALSE))</f>
        <v>17.6471686572715</v>
      </c>
      <c r="L157" s="23">
        <f>IF(VLOOKUP($B157,'Ações_Sharpe'!$B$2:$R$263,6,FALSE)&gt;0,VLOOKUP($B157,'Ações_Sharpe'!$B$2:$R$263,6,FALSE)," ")</f>
        <v>0.583089759276307</v>
      </c>
      <c r="M157" s="23">
        <f>IF(VLOOKUP($B157,'Ações_Rent'!$B$2:$R$263,7,FALSE)="","",VLOOKUP($B157,'Ações_Rent'!$B$2:$R$263,7,FALSE))</f>
        <v>10.9012107193273</v>
      </c>
      <c r="N157" s="23">
        <f>IF(VLOOKUP($B157,'Ações_Sharpe'!$B$2:$R$263,7,FALSE)&gt;0,VLOOKUP($B157,'Ações_Sharpe'!$B$2:$R$263,7,FALSE)," ")</f>
        <v>0.266804664663521</v>
      </c>
      <c r="O157" s="23">
        <f>IF(VLOOKUP($B157,'Ações_Rent'!$B$2:$R$263,8,FALSE)="","",VLOOKUP($B157,'Ações_Rent'!$B$2:$R$263,8,FALSE))</f>
        <v>17.2550512333042</v>
      </c>
      <c r="P157" s="23">
        <f>IF(VLOOKUP($B157,'Ações_Sharpe'!$B$2:$R$263,8,FALSE)&gt;0,VLOOKUP($B157,'Ações_Sharpe'!$B$2:$R$263,8,FALSE)," ")</f>
        <v>0.563815557784119</v>
      </c>
      <c r="Q157" s="23">
        <f>IF(VLOOKUP($B157,'Ações_Rent'!$B$2:$R$263,9,FALSE)="","",VLOOKUP($B157,'Ações_Rent'!$B$2:$R$263,9,FALSE))</f>
        <v>13.6028417407564</v>
      </c>
      <c r="R157" s="23">
        <f>IF(VLOOKUP($B157,'Ações_Sharpe'!$B$2:$R$263,9,FALSE)&gt;0,VLOOKUP($B157,'Ações_Sharpe'!$B$2:$R$263,9,FALSE)," ")</f>
        <v>0.41121003960687</v>
      </c>
      <c r="S157" s="23">
        <f>IF(VLOOKUP($B157,'Ações_Rent'!$B$2:$R$263,10,FALSE)="","",VLOOKUP($B157,'Ações_Rent'!$B$2:$R$263,10,FALSE))</f>
        <v>19.7408581360878</v>
      </c>
      <c r="T157" s="23">
        <f>IF(VLOOKUP($B157,'Ações_Sharpe'!$B$2:$R$263,10,FALSE)&gt;0,VLOOKUP($B157,'Ações_Sharpe'!$B$2:$R$263,10,FALSE)," ")</f>
        <v>0.736016620747752</v>
      </c>
      <c r="U157" s="23">
        <f>IF(VLOOKUP($B157,'Ações_Rent'!$B$2:$R$263,11,FALSE)="","",VLOOKUP($B157,'Ações_Rent'!$B$2:$R$263,11,FALSE))</f>
        <v>13.4666247597494</v>
      </c>
      <c r="V157" s="23">
        <f>IF(VLOOKUP($B157,'Ações_Sharpe'!$B$2:$R$263,11,FALSE)&gt;0,VLOOKUP($B157,'Ações_Sharpe'!$B$2:$R$263,11,FALSE)," ")</f>
        <v>0.439855534561431</v>
      </c>
      <c r="W157" s="23">
        <f>IF(VLOOKUP($B157,'Ações_Rent'!$B$2:$R$263,12,FALSE)="","",VLOOKUP($B157,'Ações_Rent'!$B$2:$R$263,12,FALSE))</f>
        <v>10.2996126456832</v>
      </c>
      <c r="X157" s="23">
        <f>IF(VLOOKUP($B157,'Ações_Sharpe'!$B$2:$R$263,12,FALSE)&gt;0,VLOOKUP($B157,'Ações_Sharpe'!$B$2:$R$263,12,FALSE)," ")</f>
        <v>0.28589716452997</v>
      </c>
      <c r="Y157" s="23">
        <f>IF(VLOOKUP($B157,'Ações_Rent'!$B$2:$R$263,13,FALSE)="","",VLOOKUP($B157,'Ações_Rent'!$B$2:$R$263,13,FALSE))</f>
        <v>13.1456376496692</v>
      </c>
      <c r="Z157" s="23">
        <f>IF(VLOOKUP($B157,'Ações_Sharpe'!$B$2:$R$263,13,FALSE)&gt;0,VLOOKUP($B157,'Ações_Sharpe'!$B$2:$R$263,13,FALSE)," ")</f>
        <v>0.402724270998326</v>
      </c>
      <c r="AA157" s="23">
        <f>IF(VLOOKUP($B157,'Ações_Rent'!$B$2:$R$263,14,FALSE)="","",VLOOKUP($B157,'Ações_Rent'!$B$2:$R$263,14,FALSE))</f>
        <v>5.44987536357773</v>
      </c>
      <c r="AB157" s="23">
        <f>IF(VLOOKUP($B157,'Ações_Sharpe'!$B$2:$R$263,14,FALSE)&gt;0,VLOOKUP($B157,'Ações_Sharpe'!$B$2:$R$263,14,FALSE)," ")</f>
        <v>0.0133459680095412</v>
      </c>
      <c r="AC157" s="23">
        <f>IF(VLOOKUP($B157,'Ações_Rent'!$B$2:$R$263,15,FALSE)="","",VLOOKUP($B157,'Ações_Rent'!$B$2:$R$263,15,FALSE))</f>
        <v>8.426960924737649</v>
      </c>
      <c r="AD157" s="23">
        <f>IF(VLOOKUP($B157,'Ações_Sharpe'!$B$2:$R$263,15,FALSE)&gt;0,VLOOKUP($B157,'Ações_Sharpe'!$B$2:$R$263,15,FALSE)," ")</f>
        <v>0.117048700013235</v>
      </c>
      <c r="AE157" s="23">
        <f>IF(VLOOKUP($B157,'Ações_Rent'!$B$2:$R$263,16,FALSE)="","",VLOOKUP($B157,'Ações_Rent'!$B$2:$R$263,16,FALSE))</f>
        <v>5.555806439221</v>
      </c>
      <c r="AF157" t="s" s="26">
        <f>IF(VLOOKUP($B157,'Ações_Sharpe'!$B$2:$R$263,16,FALSE)&gt;0,VLOOKUP($B157,'Ações_Sharpe'!$B$2:$R$263,16,FALSE)," ")</f>
        <v>361</v>
      </c>
      <c r="AG157" s="23">
        <f>IF(VLOOKUP($B157,'Ações_Rent'!$B$2:$R$263,17,FALSE)="","",VLOOKUP($B157,'Ações_Rent'!$B$2:$R$263,17,FALSE))</f>
        <v>14.2415457085526</v>
      </c>
      <c r="AH157" s="23">
        <f>IF(VLOOKUP($B157,'Ações_Sharpe'!$B$2:$R$263,17,FALSE)&gt;0,VLOOKUP($B157,'Ações_Sharpe'!$B$2:$R$263,17,FALSE)," ")</f>
        <v>0.36586718539734</v>
      </c>
    </row>
    <row r="158" ht="15" customHeight="1">
      <c r="A158" t="s" s="10">
        <v>1533</v>
      </c>
      <c r="B158" t="s" s="10">
        <v>1534</v>
      </c>
      <c r="C158" s="23">
        <f>IF(VLOOKUP($B158,'Ações_Rent'!$B$2:$R$263,2,FALSE)="","",VLOOKUP($B158,'Ações_Rent'!$B$2:$R$263,2,FALSE))</f>
        <v>19.5990763282023</v>
      </c>
      <c r="D158" s="23">
        <f>IF(VLOOKUP($B158,'Ações_Sharpe'!$B$2:$R$263,2,FALSE)&gt;0,VLOOKUP($B158,'Ações_Sharpe'!$B$2:$R$263,2,FALSE)," ")</f>
        <v>0.576077609496229</v>
      </c>
      <c r="E158" s="23">
        <f>IF(VLOOKUP($B158,'Ações_Rent'!$B$2:$R$263,3,FALSE)="","",VLOOKUP($B158,'Ações_Rent'!$B$2:$R$263,3,FALSE))</f>
        <v>19.1211745277993</v>
      </c>
      <c r="F158" s="23">
        <f>IF(VLOOKUP($B158,'Ações_Sharpe'!$B$2:$R$263,3,FALSE)&gt;0,VLOOKUP($B158,'Ações_Sharpe'!$B$2:$R$263,3,FALSE)," ")</f>
        <v>0.613524942432675</v>
      </c>
      <c r="G158" s="23">
        <f>IF(VLOOKUP($B158,'Ações_Rent'!$B$2:$R$263,4,FALSE)="","",VLOOKUP($B158,'Ações_Rent'!$B$2:$R$263,4,FALSE))</f>
        <v>24.4957347747458</v>
      </c>
      <c r="H158" s="23">
        <f>IF(VLOOKUP($B158,'Ações_Sharpe'!$B$2:$R$263,4,FALSE)&gt;0,VLOOKUP($B158,'Ações_Sharpe'!$B$2:$R$263,4,FALSE)," ")</f>
        <v>0.411344648242899</v>
      </c>
      <c r="I158" s="23">
        <f>IF(VLOOKUP($B158,'Ações_Rent'!$B$2:$R$263,5,FALSE)="","",VLOOKUP($B158,'Ações_Rent'!$B$2:$R$263,5,FALSE))</f>
        <v>2.25342414465977</v>
      </c>
      <c r="J158" t="s" s="26">
        <f>IF(VLOOKUP($B158,'Ações_Sharpe'!$B$2:$R$263,5,FALSE)&gt;0,VLOOKUP($B158,'Ações_Sharpe'!$B$2:$R$263,5,FALSE)," ")</f>
        <v>361</v>
      </c>
      <c r="K158" s="23">
        <f>IF(VLOOKUP($B158,'Ações_Rent'!$B$2:$R$263,6,FALSE)="","",VLOOKUP($B158,'Ações_Rent'!$B$2:$R$263,6,FALSE))</f>
        <v>12.998471850056</v>
      </c>
      <c r="L158" s="23">
        <f>IF(VLOOKUP($B158,'Ações_Sharpe'!$B$2:$R$263,6,FALSE)&gt;0,VLOOKUP($B158,'Ações_Sharpe'!$B$2:$R$263,6,FALSE)," ")</f>
        <v>0.236991664639695</v>
      </c>
      <c r="M158" s="23">
        <f>IF(VLOOKUP($B158,'Ações_Rent'!$B$2:$R$263,7,FALSE)="","",VLOOKUP($B158,'Ações_Rent'!$B$2:$R$263,7,FALSE))</f>
        <v>8.4937885068461</v>
      </c>
      <c r="N158" s="23">
        <f>IF(VLOOKUP($B158,'Ações_Sharpe'!$B$2:$R$263,7,FALSE)&gt;0,VLOOKUP($B158,'Ações_Sharpe'!$B$2:$R$263,7,FALSE)," ")</f>
        <v>0.102533491828093</v>
      </c>
      <c r="O158" s="23">
        <f>IF(VLOOKUP($B158,'Ações_Rent'!$B$2:$R$263,8,FALSE)="","",VLOOKUP($B158,'Ações_Rent'!$B$2:$R$263,8,FALSE))</f>
        <v>14.460794704829</v>
      </c>
      <c r="P158" s="23">
        <f>IF(VLOOKUP($B158,'Ações_Sharpe'!$B$2:$R$263,8,FALSE)&gt;0,VLOOKUP($B158,'Ações_Sharpe'!$B$2:$R$263,8,FALSE)," ")</f>
        <v>0.319358699257806</v>
      </c>
      <c r="Q158" s="23">
        <f>IF(VLOOKUP($B158,'Ações_Rent'!$B$2:$R$263,9,FALSE)="","",VLOOKUP($B158,'Ações_Rent'!$B$2:$R$263,9,FALSE))</f>
        <v>8.957547266293361</v>
      </c>
      <c r="R158" s="23">
        <f>IF(VLOOKUP($B158,'Ações_Sharpe'!$B$2:$R$263,9,FALSE)&gt;0,VLOOKUP($B158,'Ações_Sharpe'!$B$2:$R$263,9,FALSE)," ")</f>
        <v>0.145262274648165</v>
      </c>
      <c r="S158" s="23">
        <f>IF(VLOOKUP($B158,'Ações_Rent'!$B$2:$R$263,10,FALSE)="","",VLOOKUP($B158,'Ações_Rent'!$B$2:$R$263,10,FALSE))</f>
        <v>19.4280989659593</v>
      </c>
      <c r="T158" s="23">
        <f>IF(VLOOKUP($B158,'Ações_Sharpe'!$B$2:$R$263,10,FALSE)&gt;0,VLOOKUP($B158,'Ações_Sharpe'!$B$2:$R$263,10,FALSE)," ")</f>
        <v>0.534836615314509</v>
      </c>
      <c r="U158" s="23">
        <f>IF(VLOOKUP($B158,'Ações_Rent'!$B$2:$R$263,11,FALSE)="","",VLOOKUP($B158,'Ações_Rent'!$B$2:$R$263,11,FALSE))</f>
        <v>13.4970251720387</v>
      </c>
      <c r="V158" s="23">
        <f>IF(VLOOKUP($B158,'Ações_Sharpe'!$B$2:$R$263,11,FALSE)&gt;0,VLOOKUP($B158,'Ações_Sharpe'!$B$2:$R$263,11,FALSE)," ")</f>
        <v>0.324525898899636</v>
      </c>
      <c r="W158" s="23">
        <f>IF(VLOOKUP($B158,'Ações_Rent'!$B$2:$R$263,12,FALSE)="","",VLOOKUP($B158,'Ações_Rent'!$B$2:$R$263,12,FALSE))</f>
        <v>1.52063530825446</v>
      </c>
      <c r="X158" t="s" s="26">
        <f>IF(VLOOKUP($B158,'Ações_Sharpe'!$B$2:$R$263,12,FALSE)&gt;0,VLOOKUP($B158,'Ações_Sharpe'!$B$2:$R$263,12,FALSE)," ")</f>
        <v>361</v>
      </c>
      <c r="Y158" s="23">
        <f>IF(VLOOKUP($B158,'Ações_Rent'!$B$2:$R$263,13,FALSE)="","",VLOOKUP($B158,'Ações_Rent'!$B$2:$R$263,13,FALSE))</f>
        <v>0.0713915472148718</v>
      </c>
      <c r="Z158" t="s" s="26">
        <f>IF(VLOOKUP($B158,'Ações_Sharpe'!$B$2:$R$263,13,FALSE)&gt;0,VLOOKUP($B158,'Ações_Sharpe'!$B$2:$R$263,13,FALSE)," ")</f>
        <v>361</v>
      </c>
      <c r="AA158" s="23">
        <f>IF(VLOOKUP($B158,'Ações_Rent'!$B$2:$R$263,14,FALSE)="","",VLOOKUP($B158,'Ações_Rent'!$B$2:$R$263,14,FALSE))</f>
        <v>-12.7484133569518</v>
      </c>
      <c r="AB158" t="s" s="26">
        <f>IF(VLOOKUP($B158,'Ações_Sharpe'!$B$2:$R$263,14,FALSE)&gt;0,VLOOKUP($B158,'Ações_Sharpe'!$B$2:$R$263,14,FALSE)," ")</f>
        <v>361</v>
      </c>
      <c r="AC158" s="23">
        <f>IF(VLOOKUP($B158,'Ações_Rent'!$B$2:$R$263,15,FALSE)="","",VLOOKUP($B158,'Ações_Rent'!$B$2:$R$263,15,FALSE))</f>
        <v>-10.1541132201189</v>
      </c>
      <c r="AD158" t="s" s="26">
        <f>IF(VLOOKUP($B158,'Ações_Sharpe'!$B$2:$R$263,15,FALSE)&gt;0,VLOOKUP($B158,'Ações_Sharpe'!$B$2:$R$263,15,FALSE)," ")</f>
        <v>361</v>
      </c>
      <c r="AE158" s="23">
        <f>IF(VLOOKUP($B158,'Ações_Rent'!$B$2:$R$263,16,FALSE)="","",VLOOKUP($B158,'Ações_Rent'!$B$2:$R$263,16,FALSE))</f>
        <v>-15.9396090027489</v>
      </c>
      <c r="AF158" t="s" s="26">
        <f>IF(VLOOKUP($B158,'Ações_Sharpe'!$B$2:$R$263,16,FALSE)&gt;0,VLOOKUP($B158,'Ações_Sharpe'!$B$2:$R$263,16,FALSE)," ")</f>
        <v>361</v>
      </c>
      <c r="AG158" s="23">
        <f>IF(VLOOKUP($B158,'Ações_Rent'!$B$2:$R$263,17,FALSE)="","",VLOOKUP($B158,'Ações_Rent'!$B$2:$R$263,17,FALSE))</f>
        <v>-3.18170513718879</v>
      </c>
      <c r="AH158" t="s" s="26">
        <f>IF(VLOOKUP($B158,'Ações_Sharpe'!$B$2:$R$263,17,FALSE)&gt;0,VLOOKUP($B158,'Ações_Sharpe'!$B$2:$R$263,17,FALSE)," ")</f>
        <v>361</v>
      </c>
    </row>
    <row r="159" ht="15" customHeight="1">
      <c r="A159" t="s" s="10">
        <v>1535</v>
      </c>
      <c r="B159" t="s" s="10">
        <v>1536</v>
      </c>
      <c r="C159" s="23">
        <f>IF(VLOOKUP($B159,'Ações_Rent'!$B$2:$R$263,2,FALSE)="","",VLOOKUP($B159,'Ações_Rent'!$B$2:$R$263,2,FALSE))</f>
        <v>19.5366930800408</v>
      </c>
      <c r="D159" s="23">
        <f>IF(VLOOKUP($B159,'Ações_Sharpe'!$B$2:$R$263,2,FALSE)&gt;0,VLOOKUP($B159,'Ações_Sharpe'!$B$2:$R$263,2,FALSE)," ")</f>
        <v>0.605291033744681</v>
      </c>
      <c r="E159" s="23">
        <f>IF(VLOOKUP($B159,'Ações_Rent'!$B$2:$R$263,3,FALSE)="","",VLOOKUP($B159,'Ações_Rent'!$B$2:$R$263,3,FALSE))</f>
        <v>19.5492071368619</v>
      </c>
      <c r="F159" s="23">
        <f>IF(VLOOKUP($B159,'Ações_Sharpe'!$B$2:$R$263,3,FALSE)&gt;0,VLOOKUP($B159,'Ações_Sharpe'!$B$2:$R$263,3,FALSE)," ")</f>
        <v>0.656546742354431</v>
      </c>
      <c r="G159" s="23">
        <f>IF(VLOOKUP($B159,'Ações_Rent'!$B$2:$R$263,4,FALSE)="","",VLOOKUP($B159,'Ações_Rent'!$B$2:$R$263,4,FALSE))</f>
        <v>24.7202363482307</v>
      </c>
      <c r="H159" s="23">
        <f>IF(VLOOKUP($B159,'Ações_Sharpe'!$B$2:$R$263,4,FALSE)&gt;0,VLOOKUP($B159,'Ações_Sharpe'!$B$2:$R$263,4,FALSE)," ")</f>
        <v>0.477613141974293</v>
      </c>
      <c r="I159" s="23">
        <f>IF(VLOOKUP($B159,'Ações_Rent'!$B$2:$R$263,5,FALSE)="","",VLOOKUP($B159,'Ações_Rent'!$B$2:$R$263,5,FALSE))</f>
        <v>4.40894459713452</v>
      </c>
      <c r="J159" t="s" s="26">
        <f>IF(VLOOKUP($B159,'Ações_Sharpe'!$B$2:$R$263,5,FALSE)&gt;0,VLOOKUP($B159,'Ações_Sharpe'!$B$2:$R$263,5,FALSE)," ")</f>
        <v>361</v>
      </c>
      <c r="K159" s="23">
        <f>IF(VLOOKUP($B159,'Ações_Rent'!$B$2:$R$263,6,FALSE)="","",VLOOKUP($B159,'Ações_Rent'!$B$2:$R$263,6,FALSE))</f>
        <v>17.9346339772671</v>
      </c>
      <c r="L159" s="23">
        <f>IF(VLOOKUP($B159,'Ações_Sharpe'!$B$2:$R$263,6,FALSE)&gt;0,VLOOKUP($B159,'Ações_Sharpe'!$B$2:$R$263,6,FALSE)," ")</f>
        <v>0.431027996952058</v>
      </c>
      <c r="M159" s="23">
        <f>IF(VLOOKUP($B159,'Ações_Rent'!$B$2:$R$263,7,FALSE)="","",VLOOKUP($B159,'Ações_Rent'!$B$2:$R$263,7,FALSE))</f>
        <v>13.8245236836189</v>
      </c>
      <c r="N159" s="23">
        <f>IF(VLOOKUP($B159,'Ações_Sharpe'!$B$2:$R$263,7,FALSE)&gt;0,VLOOKUP($B159,'Ações_Sharpe'!$B$2:$R$263,7,FALSE)," ")</f>
        <v>0.299484889013687</v>
      </c>
      <c r="O159" s="23">
        <f>IF(VLOOKUP($B159,'Ações_Rent'!$B$2:$R$263,8,FALSE)="","",VLOOKUP($B159,'Ações_Rent'!$B$2:$R$263,8,FALSE))</f>
        <v>20.5461436418754</v>
      </c>
      <c r="P159" s="23">
        <f>IF(VLOOKUP($B159,'Ações_Sharpe'!$B$2:$R$263,8,FALSE)&gt;0,VLOOKUP($B159,'Ações_Sharpe'!$B$2:$R$263,8,FALSE)," ")</f>
        <v>0.537386931030609</v>
      </c>
      <c r="Q159" s="23">
        <f>IF(VLOOKUP($B159,'Ações_Rent'!$B$2:$R$263,9,FALSE)="","",VLOOKUP($B159,'Ações_Rent'!$B$2:$R$263,9,FALSE))</f>
        <v>17.7958374723342</v>
      </c>
      <c r="R159" s="23">
        <f>IF(VLOOKUP($B159,'Ações_Sharpe'!$B$2:$R$263,9,FALSE)&gt;0,VLOOKUP($B159,'Ações_Sharpe'!$B$2:$R$263,9,FALSE)," ")</f>
        <v>0.459847017015499</v>
      </c>
      <c r="S159" s="23">
        <f>IF(VLOOKUP($B159,'Ações_Rent'!$B$2:$R$263,10,FALSE)="","",VLOOKUP($B159,'Ações_Rent'!$B$2:$R$263,10,FALSE))</f>
        <v>25.8967745906015</v>
      </c>
      <c r="T159" s="23">
        <f>IF(VLOOKUP($B159,'Ações_Sharpe'!$B$2:$R$263,10,FALSE)&gt;0,VLOOKUP($B159,'Ações_Sharpe'!$B$2:$R$263,10,FALSE)," ")</f>
        <v>0.7706193301476451</v>
      </c>
      <c r="U159" s="23">
        <f>IF(VLOOKUP($B159,'Ações_Rent'!$B$2:$R$263,11,FALSE)="","",VLOOKUP($B159,'Ações_Rent'!$B$2:$R$263,11,FALSE))</f>
        <v>18.9159621219386</v>
      </c>
      <c r="V159" s="23">
        <f>IF(VLOOKUP($B159,'Ações_Sharpe'!$B$2:$R$263,11,FALSE)&gt;0,VLOOKUP($B159,'Ações_Sharpe'!$B$2:$R$263,11,FALSE)," ")</f>
        <v>0.518365253492569</v>
      </c>
      <c r="W159" s="23">
        <f>IF(VLOOKUP($B159,'Ações_Rent'!$B$2:$R$263,12,FALSE)="","",VLOOKUP($B159,'Ações_Rent'!$B$2:$R$263,12,FALSE))</f>
        <v>12.6005274859029</v>
      </c>
      <c r="X159" s="23">
        <f>IF(VLOOKUP($B159,'Ações_Sharpe'!$B$2:$R$263,12,FALSE)&gt;0,VLOOKUP($B159,'Ações_Sharpe'!$B$2:$R$263,12,FALSE)," ")</f>
        <v>0.288923183615093</v>
      </c>
      <c r="Y159" s="23">
        <f>IF(VLOOKUP($B159,'Ações_Rent'!$B$2:$R$263,13,FALSE)="","",VLOOKUP($B159,'Ações_Rent'!$B$2:$R$263,13,FALSE))</f>
        <v>10.3962544473684</v>
      </c>
      <c r="Z159" s="23">
        <f>IF(VLOOKUP($B159,'Ações_Sharpe'!$B$2:$R$263,13,FALSE)&gt;0,VLOOKUP($B159,'Ações_Sharpe'!$B$2:$R$263,13,FALSE)," ")</f>
        <v>0.204671040984722</v>
      </c>
      <c r="AA159" s="23">
        <f>IF(VLOOKUP($B159,'Ações_Rent'!$B$2:$R$263,14,FALSE)="","",VLOOKUP($B159,'Ações_Rent'!$B$2:$R$263,14,FALSE))</f>
        <v>1.0191412958753</v>
      </c>
      <c r="AB159" t="s" s="26">
        <f>IF(VLOOKUP($B159,'Ações_Sharpe'!$B$2:$R$263,14,FALSE)&gt;0,VLOOKUP($B159,'Ações_Sharpe'!$B$2:$R$263,14,FALSE)," ")</f>
        <v>361</v>
      </c>
      <c r="AC159" s="23">
        <f>IF(VLOOKUP($B159,'Ações_Rent'!$B$2:$R$263,15,FALSE)="","",VLOOKUP($B159,'Ações_Rent'!$B$2:$R$263,15,FALSE))</f>
        <v>1.5447230190345</v>
      </c>
      <c r="AD159" t="s" s="26">
        <f>IF(VLOOKUP($B159,'Ações_Sharpe'!$B$2:$R$263,15,FALSE)&gt;0,VLOOKUP($B159,'Ações_Sharpe'!$B$2:$R$263,15,FALSE)," ")</f>
        <v>361</v>
      </c>
      <c r="AE159" s="23">
        <f>IF(VLOOKUP($B159,'Ações_Rent'!$B$2:$R$263,16,FALSE)="","",VLOOKUP($B159,'Ações_Rent'!$B$2:$R$263,16,FALSE))</f>
        <v>-7.0645977153481</v>
      </c>
      <c r="AF159" t="s" s="26">
        <f>IF(VLOOKUP($B159,'Ações_Sharpe'!$B$2:$R$263,16,FALSE)&gt;0,VLOOKUP($B159,'Ações_Sharpe'!$B$2:$R$263,16,FALSE)," ")</f>
        <v>361</v>
      </c>
      <c r="AG159" s="23">
        <f>IF(VLOOKUP($B159,'Ações_Rent'!$B$2:$R$263,17,FALSE)="","",VLOOKUP($B159,'Ações_Rent'!$B$2:$R$263,17,FALSE))</f>
        <v>8.01292736659458</v>
      </c>
      <c r="AH159" s="23">
        <f>IF(VLOOKUP($B159,'Ações_Sharpe'!$B$2:$R$263,17,FALSE)&gt;0,VLOOKUP($B159,'Ações_Sharpe'!$B$2:$R$263,17,FALSE)," ")</f>
        <v>0.0370710150190313</v>
      </c>
    </row>
    <row r="160" ht="15" customHeight="1">
      <c r="A160" t="s" s="10">
        <v>1537</v>
      </c>
      <c r="B160" t="s" s="10">
        <v>1538</v>
      </c>
      <c r="C160" s="23">
        <f>IF(VLOOKUP($B160,'Ações_Rent'!$B$2:$R$263,2,FALSE)="","",VLOOKUP($B160,'Ações_Rent'!$B$2:$R$263,2,FALSE))</f>
        <v>19.4720806926393</v>
      </c>
      <c r="D160" s="23">
        <f>IF(VLOOKUP($B160,'Ações_Sharpe'!$B$2:$R$263,2,FALSE)&gt;0,VLOOKUP($B160,'Ações_Sharpe'!$B$2:$R$263,2,FALSE)," ")</f>
        <v>0.831166577007595</v>
      </c>
      <c r="E160" s="23">
        <f>IF(VLOOKUP($B160,'Ações_Rent'!$B$2:$R$263,3,FALSE)="","",VLOOKUP($B160,'Ações_Rent'!$B$2:$R$263,3,FALSE))</f>
        <v>20.4275590351428</v>
      </c>
      <c r="F160" s="23">
        <f>IF(VLOOKUP($B160,'Ações_Sharpe'!$B$2:$R$263,3,FALSE)&gt;0,VLOOKUP($B160,'Ações_Sharpe'!$B$2:$R$263,3,FALSE)," ")</f>
        <v>0.980047470325405</v>
      </c>
      <c r="G160" s="23">
        <f>IF(VLOOKUP($B160,'Ações_Rent'!$B$2:$R$263,4,FALSE)="","",VLOOKUP($B160,'Ações_Rent'!$B$2:$R$263,4,FALSE))</f>
        <v>26.2403238634256</v>
      </c>
      <c r="H160" s="23">
        <f>IF(VLOOKUP($B160,'Ações_Sharpe'!$B$2:$R$263,4,FALSE)&gt;0,VLOOKUP($B160,'Ações_Sharpe'!$B$2:$R$263,4,FALSE)," ")</f>
        <v>0.780677544692804</v>
      </c>
      <c r="I160" s="23">
        <f>IF(VLOOKUP($B160,'Ações_Rent'!$B$2:$R$263,5,FALSE)="","",VLOOKUP($B160,'Ações_Rent'!$B$2:$R$263,5,FALSE))</f>
        <v>6.97472217543205</v>
      </c>
      <c r="J160" s="23">
        <f>IF(VLOOKUP($B160,'Ações_Sharpe'!$B$2:$R$263,5,FALSE)&gt;0,VLOOKUP($B160,'Ações_Sharpe'!$B$2:$R$263,5,FALSE)," ")</f>
        <v>0.011029265479936</v>
      </c>
      <c r="K160" s="23">
        <f>IF(VLOOKUP($B160,'Ações_Rent'!$B$2:$R$263,6,FALSE)="","",VLOOKUP($B160,'Ações_Rent'!$B$2:$R$263,6,FALSE))</f>
        <v>21.8040072873574</v>
      </c>
      <c r="L160" s="23">
        <f>IF(VLOOKUP($B160,'Ações_Sharpe'!$B$2:$R$263,6,FALSE)&gt;0,VLOOKUP($B160,'Ações_Sharpe'!$B$2:$R$263,6,FALSE)," ")</f>
        <v>0.595620687682712</v>
      </c>
      <c r="M160" s="23">
        <f>IF(VLOOKUP($B160,'Ações_Rent'!$B$2:$R$263,7,FALSE)="","",VLOOKUP($B160,'Ações_Rent'!$B$2:$R$263,7,FALSE))</f>
        <v>19.1750720918575</v>
      </c>
      <c r="N160" s="23">
        <f>IF(VLOOKUP($B160,'Ações_Sharpe'!$B$2:$R$263,7,FALSE)&gt;0,VLOOKUP($B160,'Ações_Sharpe'!$B$2:$R$263,7,FALSE)," ")</f>
        <v>0.515447152183534</v>
      </c>
      <c r="O160" s="23">
        <f>IF(VLOOKUP($B160,'Ações_Rent'!$B$2:$R$263,8,FALSE)="","",VLOOKUP($B160,'Ações_Rent'!$B$2:$R$263,8,FALSE))</f>
        <v>24.2788697312788</v>
      </c>
      <c r="P160" s="23">
        <f>IF(VLOOKUP($B160,'Ações_Sharpe'!$B$2:$R$263,8,FALSE)&gt;0,VLOOKUP($B160,'Ações_Sharpe'!$B$2:$R$263,8,FALSE)," ")</f>
        <v>0.719723766664342</v>
      </c>
      <c r="Q160" s="23">
        <f>IF(VLOOKUP($B160,'Ações_Rent'!$B$2:$R$263,9,FALSE)="","",VLOOKUP($B160,'Ações_Rent'!$B$2:$R$263,9,FALSE))</f>
        <v>20.1087469235848</v>
      </c>
      <c r="R160" s="23">
        <f>IF(VLOOKUP($B160,'Ações_Sharpe'!$B$2:$R$263,9,FALSE)&gt;0,VLOOKUP($B160,'Ações_Sharpe'!$B$2:$R$263,9,FALSE)," ")</f>
        <v>0.578291415505412</v>
      </c>
      <c r="S160" s="23">
        <f>IF(VLOOKUP($B160,'Ações_Rent'!$B$2:$R$263,10,FALSE)="","",VLOOKUP($B160,'Ações_Rent'!$B$2:$R$263,10,FALSE))</f>
        <v>26.3972710558364</v>
      </c>
      <c r="T160" s="23">
        <f>IF(VLOOKUP($B160,'Ações_Sharpe'!$B$2:$R$263,10,FALSE)&gt;0,VLOOKUP($B160,'Ações_Sharpe'!$B$2:$R$263,10,FALSE)," ")</f>
        <v>0.8454062693009</v>
      </c>
      <c r="U160" s="23">
        <f>IF(VLOOKUP($B160,'Ações_Rent'!$B$2:$R$263,11,FALSE)="","",VLOOKUP($B160,'Ações_Rent'!$B$2:$R$263,11,FALSE))</f>
        <v>17.7082990706515</v>
      </c>
      <c r="V160" s="23">
        <f>IF(VLOOKUP($B160,'Ações_Sharpe'!$B$2:$R$263,11,FALSE)&gt;0,VLOOKUP($B160,'Ações_Sharpe'!$B$2:$R$263,11,FALSE)," ")</f>
        <v>0.500399071887304</v>
      </c>
      <c r="W160" s="23">
        <f>IF(VLOOKUP($B160,'Ações_Rent'!$B$2:$R$263,12,FALSE)="","",VLOOKUP($B160,'Ações_Rent'!$B$2:$R$263,12,FALSE))</f>
        <v>4.16113455458786</v>
      </c>
      <c r="X160" t="s" s="26">
        <f>IF(VLOOKUP($B160,'Ações_Sharpe'!$B$2:$R$263,12,FALSE)&gt;0,VLOOKUP($B160,'Ações_Sharpe'!$B$2:$R$263,12,FALSE)," ")</f>
        <v>361</v>
      </c>
      <c r="Y160" s="23">
        <f>IF(VLOOKUP($B160,'Ações_Rent'!$B$2:$R$263,13,FALSE)="","",VLOOKUP($B160,'Ações_Rent'!$B$2:$R$263,13,FALSE))</f>
        <v>5.96572638497259</v>
      </c>
      <c r="Z160" s="23">
        <f>IF(VLOOKUP($B160,'Ações_Sharpe'!$B$2:$R$263,13,FALSE)&gt;0,VLOOKUP($B160,'Ações_Sharpe'!$B$2:$R$263,13,FALSE)," ")</f>
        <v>0.0454439560098836</v>
      </c>
      <c r="AA160" s="23">
        <f>IF(VLOOKUP($B160,'Ações_Rent'!$B$2:$R$263,14,FALSE)="","",VLOOKUP($B160,'Ações_Rent'!$B$2:$R$263,14,FALSE))</f>
        <v>-3.91751827724871</v>
      </c>
      <c r="AB160" t="s" s="26">
        <f>IF(VLOOKUP($B160,'Ações_Sharpe'!$B$2:$R$263,14,FALSE)&gt;0,VLOOKUP($B160,'Ações_Sharpe'!$B$2:$R$263,14,FALSE)," ")</f>
        <v>361</v>
      </c>
      <c r="AC160" s="23">
        <f>IF(VLOOKUP($B160,'Ações_Rent'!$B$2:$R$263,15,FALSE)="","",VLOOKUP($B160,'Ações_Rent'!$B$2:$R$263,15,FALSE))</f>
        <v>-0.917260002239395</v>
      </c>
      <c r="AD160" t="s" s="26">
        <f>IF(VLOOKUP($B160,'Ações_Sharpe'!$B$2:$R$263,15,FALSE)&gt;0,VLOOKUP($B160,'Ações_Sharpe'!$B$2:$R$263,15,FALSE)," ")</f>
        <v>361</v>
      </c>
      <c r="AE160" s="23">
        <f>IF(VLOOKUP($B160,'Ações_Rent'!$B$2:$R$263,16,FALSE)="","",VLOOKUP($B160,'Ações_Rent'!$B$2:$R$263,16,FALSE))</f>
        <v>-5.5225209344418</v>
      </c>
      <c r="AF160" t="s" s="26">
        <f>IF(VLOOKUP($B160,'Ações_Sharpe'!$B$2:$R$263,16,FALSE)&gt;0,VLOOKUP($B160,'Ações_Sharpe'!$B$2:$R$263,16,FALSE)," ")</f>
        <v>361</v>
      </c>
      <c r="AG160" s="23">
        <f>IF(VLOOKUP($B160,'Ações_Rent'!$B$2:$R$263,17,FALSE)="","",VLOOKUP($B160,'Ações_Rent'!$B$2:$R$263,17,FALSE))</f>
        <v>5.69861744006892</v>
      </c>
      <c r="AH160" t="s" s="26">
        <f>IF(VLOOKUP($B160,'Ações_Sharpe'!$B$2:$R$263,17,FALSE)&gt;0,VLOOKUP($B160,'Ações_Sharpe'!$B$2:$R$263,17,FALSE)," ")</f>
        <v>361</v>
      </c>
    </row>
    <row r="161" ht="15" customHeight="1">
      <c r="A161" t="s" s="10">
        <v>1539</v>
      </c>
      <c r="B161" t="s" s="10">
        <v>1540</v>
      </c>
      <c r="C161" s="23">
        <f>IF(VLOOKUP($B161,'Ações_Rent'!$B$2:$R$263,2,FALSE)="","",VLOOKUP($B161,'Ações_Rent'!$B$2:$R$263,2,FALSE))</f>
        <v>19.4681660667989</v>
      </c>
      <c r="D161" s="23">
        <f>IF(VLOOKUP($B161,'Ações_Sharpe'!$B$2:$R$263,2,FALSE)&gt;0,VLOOKUP($B161,'Ações_Sharpe'!$B$2:$R$263,2,FALSE)," ")</f>
        <v>0.606543121375115</v>
      </c>
      <c r="E161" s="23">
        <f>IF(VLOOKUP($B161,'Ações_Rent'!$B$2:$R$263,3,FALSE)="","",VLOOKUP($B161,'Ações_Rent'!$B$2:$R$263,3,FALSE))</f>
        <v>22.3539238159129</v>
      </c>
      <c r="F161" s="23">
        <f>IF(VLOOKUP($B161,'Ações_Sharpe'!$B$2:$R$263,3,FALSE)&gt;0,VLOOKUP($B161,'Ações_Sharpe'!$B$2:$R$263,3,FALSE)," ")</f>
        <v>0.825065723631446</v>
      </c>
      <c r="G161" s="23">
        <f>IF(VLOOKUP($B161,'Ações_Rent'!$B$2:$R$263,4,FALSE)="","",VLOOKUP($B161,'Ações_Rent'!$B$2:$R$263,4,FALSE))</f>
        <v>33.2743743169504</v>
      </c>
      <c r="H161" s="23">
        <f>IF(VLOOKUP($B161,'Ações_Sharpe'!$B$2:$R$263,4,FALSE)&gt;0,VLOOKUP($B161,'Ações_Sharpe'!$B$2:$R$263,4,FALSE)," ")</f>
        <v>0.634182818728922</v>
      </c>
      <c r="I161" s="23">
        <f>IF(VLOOKUP($B161,'Ações_Rent'!$B$2:$R$263,5,FALSE)="","",VLOOKUP($B161,'Ações_Rent'!$B$2:$R$263,5,FALSE))</f>
        <v>8.60403283248081</v>
      </c>
      <c r="J161" s="23">
        <f>IF(VLOOKUP($B161,'Ações_Sharpe'!$B$2:$R$263,5,FALSE)&gt;0,VLOOKUP($B161,'Ações_Sharpe'!$B$2:$R$263,5,FALSE)," ")</f>
        <v>0.0687655747233394</v>
      </c>
      <c r="K161" s="23">
        <f>IF(VLOOKUP($B161,'Ações_Rent'!$B$2:$R$263,6,FALSE)="","",VLOOKUP($B161,'Ações_Rent'!$B$2:$R$263,6,FALSE))</f>
        <v>18.3795614461145</v>
      </c>
      <c r="L161" s="23">
        <f>IF(VLOOKUP($B161,'Ações_Sharpe'!$B$2:$R$263,6,FALSE)&gt;0,VLOOKUP($B161,'Ações_Sharpe'!$B$2:$R$263,6,FALSE)," ")</f>
        <v>0.432515748687</v>
      </c>
      <c r="M161" s="23">
        <f>IF(VLOOKUP($B161,'Ações_Rent'!$B$2:$R$263,7,FALSE)="","",VLOOKUP($B161,'Ações_Rent'!$B$2:$R$263,7,FALSE))</f>
        <v>12.2326987423911</v>
      </c>
      <c r="N161" s="23">
        <f>IF(VLOOKUP($B161,'Ações_Sharpe'!$B$2:$R$263,7,FALSE)&gt;0,VLOOKUP($B161,'Ações_Sharpe'!$B$2:$R$263,7,FALSE)," ")</f>
        <v>0.23618335530643</v>
      </c>
      <c r="O161" s="23">
        <f>IF(VLOOKUP($B161,'Ações_Rent'!$B$2:$R$263,8,FALSE)="","",VLOOKUP($B161,'Ações_Rent'!$B$2:$R$263,8,FALSE))</f>
        <v>18.5848660567564</v>
      </c>
      <c r="P161" s="23">
        <f>IF(VLOOKUP($B161,'Ações_Sharpe'!$B$2:$R$263,8,FALSE)&gt;0,VLOOKUP($B161,'Ações_Sharpe'!$B$2:$R$263,8,FALSE)," ")</f>
        <v>0.459304662686286</v>
      </c>
      <c r="Q161" s="23">
        <f>IF(VLOOKUP($B161,'Ações_Rent'!$B$2:$R$263,9,FALSE)="","",VLOOKUP($B161,'Ações_Rent'!$B$2:$R$263,9,FALSE))</f>
        <v>16.1904509139004</v>
      </c>
      <c r="R161" s="23">
        <f>IF(VLOOKUP($B161,'Ações_Sharpe'!$B$2:$R$263,9,FALSE)&gt;0,VLOOKUP($B161,'Ações_Sharpe'!$B$2:$R$263,9,FALSE)," ")</f>
        <v>0.3897092895622</v>
      </c>
      <c r="S161" s="23">
        <f>IF(VLOOKUP($B161,'Ações_Rent'!$B$2:$R$263,10,FALSE)="","",VLOOKUP($B161,'Ações_Rent'!$B$2:$R$263,10,FALSE))</f>
        <v>27.5021133128865</v>
      </c>
      <c r="T161" s="23">
        <f>IF(VLOOKUP($B161,'Ações_Sharpe'!$B$2:$R$263,10,FALSE)&gt;0,VLOOKUP($B161,'Ações_Sharpe'!$B$2:$R$263,10,FALSE)," ")</f>
        <v>0.814750118936266</v>
      </c>
      <c r="U161" s="23">
        <f>IF(VLOOKUP($B161,'Ações_Rent'!$B$2:$R$263,11,FALSE)="","",VLOOKUP($B161,'Ações_Rent'!$B$2:$R$263,11,FALSE))</f>
        <v>21.2904324130815</v>
      </c>
      <c r="V161" s="23">
        <f>IF(VLOOKUP($B161,'Ações_Sharpe'!$B$2:$R$263,11,FALSE)&gt;0,VLOOKUP($B161,'Ações_Sharpe'!$B$2:$R$263,11,FALSE)," ")</f>
        <v>0.589945934562517</v>
      </c>
      <c r="W161" s="23">
        <f>IF(VLOOKUP($B161,'Ações_Rent'!$B$2:$R$263,12,FALSE)="","",VLOOKUP($B161,'Ações_Rent'!$B$2:$R$263,12,FALSE))</f>
        <v>10.2264741788014</v>
      </c>
      <c r="X161" s="23">
        <f>IF(VLOOKUP($B161,'Ações_Sharpe'!$B$2:$R$263,12,FALSE)&gt;0,VLOOKUP($B161,'Ações_Sharpe'!$B$2:$R$263,12,FALSE)," ")</f>
        <v>0.199701778901792</v>
      </c>
      <c r="Y161" s="23">
        <f>IF(VLOOKUP($B161,'Ações_Rent'!$B$2:$R$263,13,FALSE)="","",VLOOKUP($B161,'Ações_Rent'!$B$2:$R$263,13,FALSE))</f>
        <v>11.4900850506307</v>
      </c>
      <c r="Z161" s="23">
        <f>IF(VLOOKUP($B161,'Ações_Sharpe'!$B$2:$R$263,13,FALSE)&gt;0,VLOOKUP($B161,'Ações_Sharpe'!$B$2:$R$263,13,FALSE)," ")</f>
        <v>0.231700134076005</v>
      </c>
      <c r="AA161" s="23">
        <f>IF(VLOOKUP($B161,'Ações_Rent'!$B$2:$R$263,14,FALSE)="","",VLOOKUP($B161,'Ações_Rent'!$B$2:$R$263,14,FALSE))</f>
        <v>0.184245807461947</v>
      </c>
      <c r="AB161" t="s" s="26">
        <f>IF(VLOOKUP($B161,'Ações_Sharpe'!$B$2:$R$263,14,FALSE)&gt;0,VLOOKUP($B161,'Ações_Sharpe'!$B$2:$R$263,14,FALSE)," ")</f>
        <v>361</v>
      </c>
      <c r="AC161" s="23">
        <f>IF(VLOOKUP($B161,'Ações_Rent'!$B$2:$R$263,15,FALSE)="","",VLOOKUP($B161,'Ações_Rent'!$B$2:$R$263,15,FALSE))</f>
        <v>0.553385300859643</v>
      </c>
      <c r="AD161" t="s" s="26">
        <f>IF(VLOOKUP($B161,'Ações_Sharpe'!$B$2:$R$263,15,FALSE)&gt;0,VLOOKUP($B161,'Ações_Sharpe'!$B$2:$R$263,15,FALSE)," ")</f>
        <v>361</v>
      </c>
      <c r="AE161" s="23">
        <f>IF(VLOOKUP($B161,'Ações_Rent'!$B$2:$R$263,16,FALSE)="","",VLOOKUP($B161,'Ações_Rent'!$B$2:$R$263,16,FALSE))</f>
        <v>-7.58290551925064</v>
      </c>
      <c r="AF161" t="s" s="26">
        <f>IF(VLOOKUP($B161,'Ações_Sharpe'!$B$2:$R$263,16,FALSE)&gt;0,VLOOKUP($B161,'Ações_Sharpe'!$B$2:$R$263,16,FALSE)," ")</f>
        <v>361</v>
      </c>
      <c r="AG161" s="23">
        <f>IF(VLOOKUP($B161,'Ações_Rent'!$B$2:$R$263,17,FALSE)="","",VLOOKUP($B161,'Ações_Rent'!$B$2:$R$263,17,FALSE))</f>
        <v>6.15458001823488</v>
      </c>
      <c r="AH161" t="s" s="26">
        <f>IF(VLOOKUP($B161,'Ações_Sharpe'!$B$2:$R$263,17,FALSE)&gt;0,VLOOKUP($B161,'Ações_Sharpe'!$B$2:$R$263,17,FALSE)," ")</f>
        <v>361</v>
      </c>
    </row>
    <row r="162" ht="15" customHeight="1">
      <c r="A162" t="s" s="10">
        <v>1541</v>
      </c>
      <c r="B162" t="s" s="10">
        <v>1542</v>
      </c>
      <c r="C162" s="23">
        <f>IF(VLOOKUP($B162,'Ações_Rent'!$B$2:$R$263,2,FALSE)="","",VLOOKUP($B162,'Ações_Rent'!$B$2:$R$263,2,FALSE))</f>
        <v>19.4526377497322</v>
      </c>
      <c r="D162" s="23">
        <f>IF(VLOOKUP($B162,'Ações_Sharpe'!$B$2:$R$263,2,FALSE)&gt;0,VLOOKUP($B162,'Ações_Sharpe'!$B$2:$R$263,2,FALSE)," ")</f>
        <v>0.8457676502603521</v>
      </c>
      <c r="E162" s="23">
        <f>IF(VLOOKUP($B162,'Ações_Rent'!$B$2:$R$263,3,FALSE)="","",VLOOKUP($B162,'Ações_Rent'!$B$2:$R$263,3,FALSE))</f>
        <v>19.3872149448576</v>
      </c>
      <c r="F162" s="23">
        <f>IF(VLOOKUP($B162,'Ações_Sharpe'!$B$2:$R$263,3,FALSE)&gt;0,VLOOKUP($B162,'Ações_Sharpe'!$B$2:$R$263,3,FALSE)," ")</f>
        <v>0.894725878978889</v>
      </c>
      <c r="G162" s="23">
        <f>IF(VLOOKUP($B162,'Ações_Rent'!$B$2:$R$263,4,FALSE)="","",VLOOKUP($B162,'Ações_Rent'!$B$2:$R$263,4,FALSE))</f>
        <v>23.7728305297353</v>
      </c>
      <c r="H162" s="23">
        <f>IF(VLOOKUP($B162,'Ações_Sharpe'!$B$2:$R$263,4,FALSE)&gt;0,VLOOKUP($B162,'Ações_Sharpe'!$B$2:$R$263,4,FALSE)," ")</f>
        <v>0.643381998329752</v>
      </c>
      <c r="I162" s="23">
        <f>IF(VLOOKUP($B162,'Ações_Rent'!$B$2:$R$263,5,FALSE)="","",VLOOKUP($B162,'Ações_Rent'!$B$2:$R$263,5,FALSE))</f>
        <v>2.19867697427116</v>
      </c>
      <c r="J162" t="s" s="26">
        <f>IF(VLOOKUP($B162,'Ações_Sharpe'!$B$2:$R$263,5,FALSE)&gt;0,VLOOKUP($B162,'Ações_Sharpe'!$B$2:$R$263,5,FALSE)," ")</f>
        <v>361</v>
      </c>
      <c r="K162" s="23">
        <f>IF(VLOOKUP($B162,'Ações_Rent'!$B$2:$R$263,6,FALSE)="","",VLOOKUP($B162,'Ações_Rent'!$B$2:$R$263,6,FALSE))</f>
        <v>16.1284235186562</v>
      </c>
      <c r="L162" s="23">
        <f>IF(VLOOKUP($B162,'Ações_Sharpe'!$B$2:$R$263,6,FALSE)&gt;0,VLOOKUP($B162,'Ações_Sharpe'!$B$2:$R$263,6,FALSE)," ")</f>
        <v>0.350364851495176</v>
      </c>
      <c r="M162" s="23">
        <f>IF(VLOOKUP($B162,'Ações_Rent'!$B$2:$R$263,7,FALSE)="","",VLOOKUP($B162,'Ações_Rent'!$B$2:$R$263,7,FALSE))</f>
        <v>15.1383383204069</v>
      </c>
      <c r="N162" s="23">
        <f>IF(VLOOKUP($B162,'Ações_Sharpe'!$B$2:$R$263,7,FALSE)&gt;0,VLOOKUP($B162,'Ações_Sharpe'!$B$2:$R$263,7,FALSE)," ")</f>
        <v>0.327457516772574</v>
      </c>
      <c r="O162" s="23">
        <f>IF(VLOOKUP($B162,'Ações_Rent'!$B$2:$R$263,8,FALSE)="","",VLOOKUP($B162,'Ações_Rent'!$B$2:$R$263,8,FALSE))</f>
        <v>20.7393594828202</v>
      </c>
      <c r="P162" s="23">
        <f>IF(VLOOKUP($B162,'Ações_Sharpe'!$B$2:$R$263,8,FALSE)&gt;0,VLOOKUP($B162,'Ações_Sharpe'!$B$2:$R$263,8,FALSE)," ")</f>
        <v>0.5235141020723449</v>
      </c>
      <c r="Q162" s="23">
        <f>IF(VLOOKUP($B162,'Ações_Rent'!$B$2:$R$263,9,FALSE)="","",VLOOKUP($B162,'Ações_Rent'!$B$2:$R$263,9,FALSE))</f>
        <v>17.8470726984622</v>
      </c>
      <c r="R162" s="23">
        <f>IF(VLOOKUP($B162,'Ações_Sharpe'!$B$2:$R$263,9,FALSE)&gt;0,VLOOKUP($B162,'Ações_Sharpe'!$B$2:$R$263,9,FALSE)," ")</f>
        <v>0.438238783896439</v>
      </c>
      <c r="S162" s="23">
        <f>IF(VLOOKUP($B162,'Ações_Rent'!$B$2:$R$263,10,FALSE)="","",VLOOKUP($B162,'Ações_Rent'!$B$2:$R$263,10,FALSE))</f>
        <v>26.0523909060808</v>
      </c>
      <c r="T162" s="23">
        <f>IF(VLOOKUP($B162,'Ações_Sharpe'!$B$2:$R$263,10,FALSE)&gt;0,VLOOKUP($B162,'Ações_Sharpe'!$B$2:$R$263,10,FALSE)," ")</f>
        <v>0.7399125129888</v>
      </c>
      <c r="U162" s="23">
        <f>IF(VLOOKUP($B162,'Ações_Rent'!$B$2:$R$263,11,FALSE)="","",VLOOKUP($B162,'Ações_Rent'!$B$2:$R$263,11,FALSE))</f>
        <v>23.3501261708662</v>
      </c>
      <c r="V162" s="23">
        <f>IF(VLOOKUP($B162,'Ações_Sharpe'!$B$2:$R$263,11,FALSE)&gt;0,VLOOKUP($B162,'Ações_Sharpe'!$B$2:$R$263,11,FALSE)," ")</f>
        <v>0.650205411478767</v>
      </c>
      <c r="W162" s="23">
        <f>IF(VLOOKUP($B162,'Ações_Rent'!$B$2:$R$263,12,FALSE)="","",VLOOKUP($B162,'Ações_Rent'!$B$2:$R$263,12,FALSE))</f>
        <v>14.799082364566</v>
      </c>
      <c r="X162" s="23">
        <f>IF(VLOOKUP($B162,'Ações_Sharpe'!$B$2:$R$263,12,FALSE)&gt;0,VLOOKUP($B162,'Ações_Sharpe'!$B$2:$R$263,12,FALSE)," ")</f>
        <v>0.346653853000194</v>
      </c>
      <c r="Y162" s="23">
        <f>IF(VLOOKUP($B162,'Ações_Rent'!$B$2:$R$263,13,FALSE)="","",VLOOKUP($B162,'Ações_Rent'!$B$2:$R$263,13,FALSE))</f>
        <v>14.4264831902223</v>
      </c>
      <c r="Z162" s="23">
        <f>IF(VLOOKUP($B162,'Ações_Sharpe'!$B$2:$R$263,13,FALSE)&gt;0,VLOOKUP($B162,'Ações_Sharpe'!$B$2:$R$263,13,FALSE)," ")</f>
        <v>0.329885862748407</v>
      </c>
      <c r="AA162" s="23">
        <f>IF(VLOOKUP($B162,'Ações_Rent'!$B$2:$R$263,14,FALSE)="","",VLOOKUP($B162,'Ações_Rent'!$B$2:$R$263,14,FALSE))</f>
        <v>1.01260478613816</v>
      </c>
      <c r="AB162" t="s" s="26">
        <f>IF(VLOOKUP($B162,'Ações_Sharpe'!$B$2:$R$263,14,FALSE)&gt;0,VLOOKUP($B162,'Ações_Sharpe'!$B$2:$R$263,14,FALSE)," ")</f>
        <v>361</v>
      </c>
      <c r="AC162" s="23">
        <f>IF(VLOOKUP($B162,'Ações_Rent'!$B$2:$R$263,15,FALSE)="","",VLOOKUP($B162,'Ações_Rent'!$B$2:$R$263,15,FALSE))</f>
        <v>4.63994729974897</v>
      </c>
      <c r="AD162" t="s" s="26">
        <f>IF(VLOOKUP($B162,'Ações_Sharpe'!$B$2:$R$263,15,FALSE)&gt;0,VLOOKUP($B162,'Ações_Sharpe'!$B$2:$R$263,15,FALSE)," ")</f>
        <v>361</v>
      </c>
      <c r="AE162" s="23">
        <f>IF(VLOOKUP($B162,'Ações_Rent'!$B$2:$R$263,16,FALSE)="","",VLOOKUP($B162,'Ações_Rent'!$B$2:$R$263,16,FALSE))</f>
        <v>-1.56817739461025</v>
      </c>
      <c r="AF162" t="s" s="26">
        <f>IF(VLOOKUP($B162,'Ações_Sharpe'!$B$2:$R$263,16,FALSE)&gt;0,VLOOKUP($B162,'Ações_Sharpe'!$B$2:$R$263,16,FALSE)," ")</f>
        <v>361</v>
      </c>
      <c r="AG162" s="23">
        <f>IF(VLOOKUP($B162,'Ações_Rent'!$B$2:$R$263,17,FALSE)="","",VLOOKUP($B162,'Ações_Rent'!$B$2:$R$263,17,FALSE))</f>
        <v>13.3652311216452</v>
      </c>
      <c r="AH162" s="23">
        <f>IF(VLOOKUP($B162,'Ações_Sharpe'!$B$2:$R$263,17,FALSE)&gt;0,VLOOKUP($B162,'Ações_Sharpe'!$B$2:$R$263,17,FALSE)," ")</f>
        <v>0.24383173046345</v>
      </c>
    </row>
    <row r="163" ht="15" customHeight="1">
      <c r="A163" t="s" s="10">
        <v>1543</v>
      </c>
      <c r="B163" t="s" s="10">
        <v>1544</v>
      </c>
      <c r="C163" s="23">
        <f>IF(VLOOKUP($B163,'Ações_Rent'!$B$2:$R$263,2,FALSE)="","",VLOOKUP($B163,'Ações_Rent'!$B$2:$R$263,2,FALSE))</f>
        <v>19.4385747989345</v>
      </c>
      <c r="D163" s="23">
        <f>IF(VLOOKUP($B163,'Ações_Sharpe'!$B$2:$R$263,2,FALSE)&gt;0,VLOOKUP($B163,'Ações_Sharpe'!$B$2:$R$263,2,FALSE)," ")</f>
        <v>0.841480563184151</v>
      </c>
      <c r="E163" s="23">
        <f>IF(VLOOKUP($B163,'Ações_Rent'!$B$2:$R$263,3,FALSE)="","",VLOOKUP($B163,'Ações_Rent'!$B$2:$R$263,3,FALSE))</f>
        <v>21.0510662957176</v>
      </c>
      <c r="F163" s="23">
        <f>IF(VLOOKUP($B163,'Ações_Sharpe'!$B$2:$R$263,3,FALSE)&gt;0,VLOOKUP($B163,'Ações_Sharpe'!$B$2:$R$263,3,FALSE)," ")</f>
        <v>1.03847359700369</v>
      </c>
      <c r="G163" s="23">
        <f>IF(VLOOKUP($B163,'Ações_Rent'!$B$2:$R$263,4,FALSE)="","",VLOOKUP($B163,'Ações_Rent'!$B$2:$R$263,4,FALSE))</f>
        <v>29.5217558988502</v>
      </c>
      <c r="H163" s="23">
        <f>IF(VLOOKUP($B163,'Ações_Sharpe'!$B$2:$R$263,4,FALSE)&gt;0,VLOOKUP($B163,'Ações_Sharpe'!$B$2:$R$263,4,FALSE)," ")</f>
        <v>0.9095658883575261</v>
      </c>
      <c r="I163" s="23">
        <f>IF(VLOOKUP($B163,'Ações_Rent'!$B$2:$R$263,5,FALSE)="","",VLOOKUP($B163,'Ações_Rent'!$B$2:$R$263,5,FALSE))</f>
        <v>9.566767293080609</v>
      </c>
      <c r="J163" s="23">
        <f>IF(VLOOKUP($B163,'Ações_Sharpe'!$B$2:$R$263,5,FALSE)&gt;0,VLOOKUP($B163,'Ações_Sharpe'!$B$2:$R$263,5,FALSE)," ")</f>
        <v>0.117658123360429</v>
      </c>
      <c r="K163" s="23">
        <f>IF(VLOOKUP($B163,'Ações_Rent'!$B$2:$R$263,6,FALSE)="","",VLOOKUP($B163,'Ações_Rent'!$B$2:$R$263,6,FALSE))</f>
        <v>22.4865272794733</v>
      </c>
      <c r="L163" s="23">
        <f>IF(VLOOKUP($B163,'Ações_Sharpe'!$B$2:$R$263,6,FALSE)&gt;0,VLOOKUP($B163,'Ações_Sharpe'!$B$2:$R$263,6,FALSE)," ")</f>
        <v>0.611587197060973</v>
      </c>
      <c r="M163" s="23">
        <f>IF(VLOOKUP($B163,'Ações_Rent'!$B$2:$R$263,7,FALSE)="","",VLOOKUP($B163,'Ações_Rent'!$B$2:$R$263,7,FALSE))</f>
        <v>22.1392830806743</v>
      </c>
      <c r="N163" s="23">
        <f>IF(VLOOKUP($B163,'Ações_Sharpe'!$B$2:$R$263,7,FALSE)&gt;0,VLOOKUP($B163,'Ações_Sharpe'!$B$2:$R$263,7,FALSE)," ")</f>
        <v>0.604953673699689</v>
      </c>
      <c r="O163" s="23">
        <f>IF(VLOOKUP($B163,'Ações_Rent'!$B$2:$R$263,8,FALSE)="","",VLOOKUP($B163,'Ações_Rent'!$B$2:$R$263,8,FALSE))</f>
        <v>29.0031830304248</v>
      </c>
      <c r="P163" s="23">
        <f>IF(VLOOKUP($B163,'Ações_Sharpe'!$B$2:$R$263,8,FALSE)&gt;0,VLOOKUP($B163,'Ações_Sharpe'!$B$2:$R$263,8,FALSE)," ")</f>
        <v>0.849548881639114</v>
      </c>
      <c r="Q163" s="23">
        <f>IF(VLOOKUP($B163,'Ações_Rent'!$B$2:$R$263,9,FALSE)="","",VLOOKUP($B163,'Ações_Rent'!$B$2:$R$263,9,FALSE))</f>
        <v>28.3648296662133</v>
      </c>
      <c r="R163" s="23">
        <f>IF(VLOOKUP($B163,'Ações_Sharpe'!$B$2:$R$263,9,FALSE)&gt;0,VLOOKUP($B163,'Ações_Sharpe'!$B$2:$R$263,9,FALSE)," ")</f>
        <v>0.839836881758679</v>
      </c>
      <c r="S163" s="23">
        <f>IF(VLOOKUP($B163,'Ações_Rent'!$B$2:$R$263,10,FALSE)="","",VLOOKUP($B163,'Ações_Rent'!$B$2:$R$263,10,FALSE))</f>
        <v>36.4380144278083</v>
      </c>
      <c r="T163" s="23">
        <f>IF(VLOOKUP($B163,'Ações_Sharpe'!$B$2:$R$263,10,FALSE)&gt;0,VLOOKUP($B163,'Ações_Sharpe'!$B$2:$R$263,10,FALSE)," ")</f>
        <v>1.16765635922162</v>
      </c>
      <c r="U163" s="23">
        <f>IF(VLOOKUP($B163,'Ações_Rent'!$B$2:$R$263,11,FALSE)="","",VLOOKUP($B163,'Ações_Rent'!$B$2:$R$263,11,FALSE))</f>
        <v>27.2909017540444</v>
      </c>
      <c r="V163" s="23">
        <f>IF(VLOOKUP($B163,'Ações_Sharpe'!$B$2:$R$263,11,FALSE)&gt;0,VLOOKUP($B163,'Ações_Sharpe'!$B$2:$R$263,11,FALSE)," ")</f>
        <v>0.823508405949777</v>
      </c>
      <c r="W163" s="23">
        <f>IF(VLOOKUP($B163,'Ações_Rent'!$B$2:$R$263,12,FALSE)="","",VLOOKUP($B163,'Ações_Rent'!$B$2:$R$263,12,FALSE))</f>
        <v>18.4853220539572</v>
      </c>
      <c r="X163" s="23">
        <f>IF(VLOOKUP($B163,'Ações_Sharpe'!$B$2:$R$263,12,FALSE)&gt;0,VLOOKUP($B163,'Ações_Sharpe'!$B$2:$R$263,12,FALSE)," ")</f>
        <v>0.48389720108232</v>
      </c>
      <c r="Y163" s="23">
        <f>IF(VLOOKUP($B163,'Ações_Rent'!$B$2:$R$263,13,FALSE)="","",VLOOKUP($B163,'Ações_Rent'!$B$2:$R$263,13,FALSE))</f>
        <v>16.0982567591323</v>
      </c>
      <c r="Z163" s="23">
        <f>IF(VLOOKUP($B163,'Ações_Sharpe'!$B$2:$R$263,13,FALSE)&gt;0,VLOOKUP($B163,'Ações_Sharpe'!$B$2:$R$263,13,FALSE)," ")</f>
        <v>0.395901047267004</v>
      </c>
      <c r="AA163" s="23">
        <f>IF(VLOOKUP($B163,'Ações_Rent'!$B$2:$R$263,14,FALSE)="","",VLOOKUP($B163,'Ações_Rent'!$B$2:$R$263,14,FALSE))</f>
        <v>1.9019954877401</v>
      </c>
      <c r="AB163" t="s" s="26">
        <f>IF(VLOOKUP($B163,'Ações_Sharpe'!$B$2:$R$263,14,FALSE)&gt;0,VLOOKUP($B163,'Ações_Sharpe'!$B$2:$R$263,14,FALSE)," ")</f>
        <v>361</v>
      </c>
      <c r="AC163" s="23">
        <f>IF(VLOOKUP($B163,'Ações_Rent'!$B$2:$R$263,15,FALSE)="","",VLOOKUP($B163,'Ações_Rent'!$B$2:$R$263,15,FALSE))</f>
        <v>3.46286238801403</v>
      </c>
      <c r="AD163" t="s" s="26">
        <f>IF(VLOOKUP($B163,'Ações_Sharpe'!$B$2:$R$263,15,FALSE)&gt;0,VLOOKUP($B163,'Ações_Sharpe'!$B$2:$R$263,15,FALSE)," ")</f>
        <v>361</v>
      </c>
      <c r="AE163" s="23">
        <f>IF(VLOOKUP($B163,'Ações_Rent'!$B$2:$R$263,16,FALSE)="","",VLOOKUP($B163,'Ações_Rent'!$B$2:$R$263,16,FALSE))</f>
        <v>-3.47902199464585</v>
      </c>
      <c r="AF163" t="s" s="26">
        <f>IF(VLOOKUP($B163,'Ações_Sharpe'!$B$2:$R$263,16,FALSE)&gt;0,VLOOKUP($B163,'Ações_Sharpe'!$B$2:$R$263,16,FALSE)," ")</f>
        <v>361</v>
      </c>
      <c r="AG163" s="23">
        <f>IF(VLOOKUP($B163,'Ações_Rent'!$B$2:$R$263,17,FALSE)="","",VLOOKUP($B163,'Ações_Rent'!$B$2:$R$263,17,FALSE))</f>
        <v>7.99473541040945</v>
      </c>
      <c r="AH163" s="23">
        <f>IF(VLOOKUP($B163,'Ações_Sharpe'!$B$2:$R$263,17,FALSE)&gt;0,VLOOKUP($B163,'Ações_Sharpe'!$B$2:$R$263,17,FALSE)," ")</f>
        <v>0.0327874763603035</v>
      </c>
    </row>
    <row r="164" ht="15" customHeight="1">
      <c r="A164" t="s" s="10">
        <v>1545</v>
      </c>
      <c r="B164" t="s" s="10">
        <v>1546</v>
      </c>
      <c r="C164" s="23">
        <f>IF(VLOOKUP($B164,'Ações_Rent'!$B$2:$R$263,2,FALSE)="","",VLOOKUP($B164,'Ações_Rent'!$B$2:$R$263,2,FALSE))</f>
        <v>19.4202584939474</v>
      </c>
      <c r="D164" s="23">
        <f>IF(VLOOKUP($B164,'Ações_Sharpe'!$B$2:$R$263,2,FALSE)&gt;0,VLOOKUP($B164,'Ações_Sharpe'!$B$2:$R$263,2,FALSE)," ")</f>
        <v>0.679097919896077</v>
      </c>
      <c r="E164" s="23">
        <f>IF(VLOOKUP($B164,'Ações_Rent'!$B$2:$R$263,3,FALSE)="","",VLOOKUP($B164,'Ações_Rent'!$B$2:$R$263,3,FALSE))</f>
        <v>18.2560721645173</v>
      </c>
      <c r="F164" s="23">
        <f>IF(VLOOKUP($B164,'Ações_Sharpe'!$B$2:$R$263,3,FALSE)&gt;0,VLOOKUP($B164,'Ações_Sharpe'!$B$2:$R$263,3,FALSE)," ")</f>
        <v>0.6417393090112919</v>
      </c>
      <c r="G164" s="23">
        <f>IF(VLOOKUP($B164,'Ações_Rent'!$B$2:$R$263,4,FALSE)="","",VLOOKUP($B164,'Ações_Rent'!$B$2:$R$263,4,FALSE))</f>
        <v>19.2701426798116</v>
      </c>
      <c r="H164" s="23">
        <f>IF(VLOOKUP($B164,'Ações_Sharpe'!$B$2:$R$263,4,FALSE)&gt;0,VLOOKUP($B164,'Ações_Sharpe'!$B$2:$R$263,4,FALSE)," ")</f>
        <v>0.355854862391898</v>
      </c>
      <c r="I164" s="23">
        <f>IF(VLOOKUP($B164,'Ações_Rent'!$B$2:$R$263,5,FALSE)="","",VLOOKUP($B164,'Ações_Rent'!$B$2:$R$263,5,FALSE))</f>
        <v>1.17229688374714</v>
      </c>
      <c r="J164" t="s" s="26">
        <f>IF(VLOOKUP($B164,'Ações_Sharpe'!$B$2:$R$263,5,FALSE)&gt;0,VLOOKUP($B164,'Ações_Sharpe'!$B$2:$R$263,5,FALSE)," ")</f>
        <v>361</v>
      </c>
      <c r="K164" s="23">
        <f>IF(VLOOKUP($B164,'Ações_Rent'!$B$2:$R$263,6,FALSE)="","",VLOOKUP($B164,'Ações_Rent'!$B$2:$R$263,6,FALSE))</f>
        <v>9.783873589644431</v>
      </c>
      <c r="L164" s="23">
        <f>IF(VLOOKUP($B164,'Ações_Sharpe'!$B$2:$R$263,6,FALSE)&gt;0,VLOOKUP($B164,'Ações_Sharpe'!$B$2:$R$263,6,FALSE)," ")</f>
        <v>0.143000179719042</v>
      </c>
      <c r="M164" s="23">
        <f>IF(VLOOKUP($B164,'Ações_Rent'!$B$2:$R$263,7,FALSE)="","",VLOOKUP($B164,'Ações_Rent'!$B$2:$R$263,7,FALSE))</f>
        <v>6.71643694394473</v>
      </c>
      <c r="N164" s="23">
        <f>IF(VLOOKUP($B164,'Ações_Sharpe'!$B$2:$R$263,7,FALSE)&gt;0,VLOOKUP($B164,'Ações_Sharpe'!$B$2:$R$263,7,FALSE)," ")</f>
        <v>0.0465999093205955</v>
      </c>
      <c r="O164" s="23">
        <f>IF(VLOOKUP($B164,'Ações_Rent'!$B$2:$R$263,8,FALSE)="","",VLOOKUP($B164,'Ações_Rent'!$B$2:$R$263,8,FALSE))</f>
        <v>14.0523800454557</v>
      </c>
      <c r="P164" s="23">
        <f>IF(VLOOKUP($B164,'Ações_Sharpe'!$B$2:$R$263,8,FALSE)&gt;0,VLOOKUP($B164,'Ações_Sharpe'!$B$2:$R$263,8,FALSE)," ")</f>
        <v>0.327640001156482</v>
      </c>
      <c r="Q164" s="23">
        <f>IF(VLOOKUP($B164,'Ações_Rent'!$B$2:$R$263,9,FALSE)="","",VLOOKUP($B164,'Ações_Rent'!$B$2:$R$263,9,FALSE))</f>
        <v>12.5470335421785</v>
      </c>
      <c r="R164" s="23">
        <f>IF(VLOOKUP($B164,'Ações_Sharpe'!$B$2:$R$263,9,FALSE)&gt;0,VLOOKUP($B164,'Ações_Sharpe'!$B$2:$R$263,9,FALSE)," ")</f>
        <v>0.283183504699824</v>
      </c>
      <c r="S164" s="23">
        <f>IF(VLOOKUP($B164,'Ações_Rent'!$B$2:$R$263,10,FALSE)="","",VLOOKUP($B164,'Ações_Rent'!$B$2:$R$263,10,FALSE))</f>
        <v>20.3558611445076</v>
      </c>
      <c r="T164" s="23">
        <f>IF(VLOOKUP($B164,'Ações_Sharpe'!$B$2:$R$263,10,FALSE)&gt;0,VLOOKUP($B164,'Ações_Sharpe'!$B$2:$R$263,10,FALSE)," ")</f>
        <v>0.588070760109571</v>
      </c>
      <c r="U164" s="23">
        <f>IF(VLOOKUP($B164,'Ações_Rent'!$B$2:$R$263,11,FALSE)="","",VLOOKUP($B164,'Ações_Rent'!$B$2:$R$263,11,FALSE))</f>
        <v>15.4533786391544</v>
      </c>
      <c r="V164" s="23">
        <f>IF(VLOOKUP($B164,'Ações_Sharpe'!$B$2:$R$263,11,FALSE)&gt;0,VLOOKUP($B164,'Ações_Sharpe'!$B$2:$R$263,11,FALSE)," ")</f>
        <v>0.41731540494171</v>
      </c>
      <c r="W164" s="23">
        <f>IF(VLOOKUP($B164,'Ações_Rent'!$B$2:$R$263,12,FALSE)="","",VLOOKUP($B164,'Ações_Rent'!$B$2:$R$263,12,FALSE))</f>
        <v>6.93190656382823</v>
      </c>
      <c r="X164" s="23">
        <f>IF(VLOOKUP($B164,'Ações_Sharpe'!$B$2:$R$263,12,FALSE)&gt;0,VLOOKUP($B164,'Ações_Sharpe'!$B$2:$R$263,12,FALSE)," ")</f>
        <v>0.0950685998900342</v>
      </c>
      <c r="Y164" s="23">
        <f>IF(VLOOKUP($B164,'Ações_Rent'!$B$2:$R$263,13,FALSE)="","",VLOOKUP($B164,'Ações_Rent'!$B$2:$R$263,13,FALSE))</f>
        <v>7.85171317138371</v>
      </c>
      <c r="Z164" s="23">
        <f>IF(VLOOKUP($B164,'Ações_Sharpe'!$B$2:$R$263,13,FALSE)&gt;0,VLOOKUP($B164,'Ações_Sharpe'!$B$2:$R$263,13,FALSE)," ")</f>
        <v>0.120381215373384</v>
      </c>
      <c r="AA164" s="23">
        <f>IF(VLOOKUP($B164,'Ações_Rent'!$B$2:$R$263,14,FALSE)="","",VLOOKUP($B164,'Ações_Rent'!$B$2:$R$263,14,FALSE))</f>
        <v>-1.3076296627809</v>
      </c>
      <c r="AB164" t="s" s="26">
        <f>IF(VLOOKUP($B164,'Ações_Sharpe'!$B$2:$R$263,14,FALSE)&gt;0,VLOOKUP($B164,'Ações_Sharpe'!$B$2:$R$263,14,FALSE)," ")</f>
        <v>361</v>
      </c>
      <c r="AC164" s="23">
        <f>IF(VLOOKUP($B164,'Ações_Rent'!$B$2:$R$263,15,FALSE)="","",VLOOKUP($B164,'Ações_Rent'!$B$2:$R$263,15,FALSE))</f>
        <v>0.834432390400153</v>
      </c>
      <c r="AD164" t="s" s="26">
        <f>IF(VLOOKUP($B164,'Ações_Sharpe'!$B$2:$R$263,15,FALSE)&gt;0,VLOOKUP($B164,'Ações_Sharpe'!$B$2:$R$263,15,FALSE)," ")</f>
        <v>361</v>
      </c>
      <c r="AE164" s="23">
        <f>IF(VLOOKUP($B164,'Ações_Rent'!$B$2:$R$263,16,FALSE)="","",VLOOKUP($B164,'Ações_Rent'!$B$2:$R$263,16,FALSE))</f>
        <v>-3.77667955431472</v>
      </c>
      <c r="AF164" t="s" s="26">
        <f>IF(VLOOKUP($B164,'Ações_Sharpe'!$B$2:$R$263,16,FALSE)&gt;0,VLOOKUP($B164,'Ações_Sharpe'!$B$2:$R$263,16,FALSE)," ")</f>
        <v>361</v>
      </c>
      <c r="AG164" s="23">
        <f>IF(VLOOKUP($B164,'Ações_Rent'!$B$2:$R$263,17,FALSE)="","",VLOOKUP($B164,'Ações_Rent'!$B$2:$R$263,17,FALSE))</f>
        <v>8.80978501375758</v>
      </c>
      <c r="AH164" s="23">
        <f>IF(VLOOKUP($B164,'Ações_Sharpe'!$B$2:$R$263,17,FALSE)&gt;0,VLOOKUP($B164,'Ações_Sharpe'!$B$2:$R$263,17,FALSE)," ")</f>
        <v>0.0725620237901925</v>
      </c>
    </row>
    <row r="165" ht="15" customHeight="1">
      <c r="A165" t="s" s="10">
        <v>1547</v>
      </c>
      <c r="B165" t="s" s="10">
        <v>1548</v>
      </c>
      <c r="C165" s="23">
        <f>IF(VLOOKUP($B165,'Ações_Rent'!$B$2:$R$263,2,FALSE)="","",VLOOKUP($B165,'Ações_Rent'!$B$2:$R$263,2,FALSE))</f>
        <v>19.4014675020189</v>
      </c>
      <c r="D165" s="23">
        <f>IF(VLOOKUP($B165,'Ações_Sharpe'!$B$2:$R$263,2,FALSE)&gt;0,VLOOKUP($B165,'Ações_Sharpe'!$B$2:$R$263,2,FALSE)," ")</f>
        <v>0.652992960554166</v>
      </c>
      <c r="E165" s="23">
        <f>IF(VLOOKUP($B165,'Ações_Rent'!$B$2:$R$263,3,FALSE)="","",VLOOKUP($B165,'Ações_Rent'!$B$2:$R$263,3,FALSE))</f>
        <v>19.0637616992131</v>
      </c>
      <c r="F165" s="23">
        <f>IF(VLOOKUP($B165,'Ações_Sharpe'!$B$2:$R$263,3,FALSE)&gt;0,VLOOKUP($B165,'Ações_Sharpe'!$B$2:$R$263,3,FALSE)," ")</f>
        <v>0.696048228018068</v>
      </c>
      <c r="G165" s="23">
        <f>IF(VLOOKUP($B165,'Ações_Rent'!$B$2:$R$263,4,FALSE)="","",VLOOKUP($B165,'Ações_Rent'!$B$2:$R$263,4,FALSE))</f>
        <v>24.1498210162308</v>
      </c>
      <c r="H165" s="23">
        <f>IF(VLOOKUP($B165,'Ações_Sharpe'!$B$2:$R$263,4,FALSE)&gt;0,VLOOKUP($B165,'Ações_Sharpe'!$B$2:$R$263,4,FALSE)," ")</f>
        <v>0.547683367993088</v>
      </c>
      <c r="I165" s="23">
        <f>IF(VLOOKUP($B165,'Ações_Rent'!$B$2:$R$263,5,FALSE)="","",VLOOKUP($B165,'Ações_Rent'!$B$2:$R$263,5,FALSE))</f>
        <v>5.48782490556576</v>
      </c>
      <c r="J165" t="s" s="26">
        <f>IF(VLOOKUP($B165,'Ações_Sharpe'!$B$2:$R$263,5,FALSE)&gt;0,VLOOKUP($B165,'Ações_Sharpe'!$B$2:$R$263,5,FALSE)," ")</f>
        <v>361</v>
      </c>
      <c r="K165" s="23">
        <f>IF(VLOOKUP($B165,'Ações_Rent'!$B$2:$R$263,6,FALSE)="","",VLOOKUP($B165,'Ações_Rent'!$B$2:$R$263,6,FALSE))</f>
        <v>16.5159471045189</v>
      </c>
      <c r="L165" s="23">
        <f>IF(VLOOKUP($B165,'Ações_Sharpe'!$B$2:$R$263,6,FALSE)&gt;0,VLOOKUP($B165,'Ações_Sharpe'!$B$2:$R$263,6,FALSE)," ")</f>
        <v>0.406054500606227</v>
      </c>
      <c r="M165" s="23">
        <f>IF(VLOOKUP($B165,'Ações_Rent'!$B$2:$R$263,7,FALSE)="","",VLOOKUP($B165,'Ações_Rent'!$B$2:$R$263,7,FALSE))</f>
        <v>11.5415592737243</v>
      </c>
      <c r="N165" s="23">
        <f>IF(VLOOKUP($B165,'Ações_Sharpe'!$B$2:$R$263,7,FALSE)&gt;0,VLOOKUP($B165,'Ações_Sharpe'!$B$2:$R$263,7,FALSE)," ")</f>
        <v>0.232045014996672</v>
      </c>
      <c r="O165" s="23">
        <f>IF(VLOOKUP($B165,'Ações_Rent'!$B$2:$R$263,8,FALSE)="","",VLOOKUP($B165,'Ações_Rent'!$B$2:$R$263,8,FALSE))</f>
        <v>17.6751597478911</v>
      </c>
      <c r="P165" s="23">
        <f>IF(VLOOKUP($B165,'Ações_Sharpe'!$B$2:$R$263,8,FALSE)&gt;0,VLOOKUP($B165,'Ações_Sharpe'!$B$2:$R$263,8,FALSE)," ")</f>
        <v>0.469520007249525</v>
      </c>
      <c r="Q165" s="23">
        <f>IF(VLOOKUP($B165,'Ações_Rent'!$B$2:$R$263,9,FALSE)="","",VLOOKUP($B165,'Ações_Rent'!$B$2:$R$263,9,FALSE))</f>
        <v>13.6040581077675</v>
      </c>
      <c r="R165" s="23">
        <f>IF(VLOOKUP($B165,'Ações_Sharpe'!$B$2:$R$263,9,FALSE)&gt;0,VLOOKUP($B165,'Ações_Sharpe'!$B$2:$R$263,9,FALSE)," ")</f>
        <v>0.333712360692962</v>
      </c>
      <c r="S165" s="23">
        <f>IF(VLOOKUP($B165,'Ações_Rent'!$B$2:$R$263,10,FALSE)="","",VLOOKUP($B165,'Ações_Rent'!$B$2:$R$263,10,FALSE))</f>
        <v>23.2517278762428</v>
      </c>
      <c r="T165" s="23">
        <f>IF(VLOOKUP($B165,'Ações_Sharpe'!$B$2:$R$263,10,FALSE)&gt;0,VLOOKUP($B165,'Ações_Sharpe'!$B$2:$R$263,10,FALSE)," ")</f>
        <v>0.73201878605119</v>
      </c>
      <c r="U165" s="23">
        <f>IF(VLOOKUP($B165,'Ações_Rent'!$B$2:$R$263,11,FALSE)="","",VLOOKUP($B165,'Ações_Rent'!$B$2:$R$263,11,FALSE))</f>
        <v>15.4904810233393</v>
      </c>
      <c r="V165" s="23">
        <f>IF(VLOOKUP($B165,'Ações_Sharpe'!$B$2:$R$263,11,FALSE)&gt;0,VLOOKUP($B165,'Ações_Sharpe'!$B$2:$R$263,11,FALSE)," ")</f>
        <v>0.429170853518226</v>
      </c>
      <c r="W165" s="23">
        <f>IF(VLOOKUP($B165,'Ações_Rent'!$B$2:$R$263,12,FALSE)="","",VLOOKUP($B165,'Ações_Rent'!$B$2:$R$263,12,FALSE))</f>
        <v>7.04805925154455</v>
      </c>
      <c r="X165" s="23">
        <f>IF(VLOOKUP($B165,'Ações_Sharpe'!$B$2:$R$263,12,FALSE)&gt;0,VLOOKUP($B165,'Ações_Sharpe'!$B$2:$R$263,12,FALSE)," ")</f>
        <v>0.101603307328681</v>
      </c>
      <c r="Y165" s="23">
        <f>IF(VLOOKUP($B165,'Ações_Rent'!$B$2:$R$263,13,FALSE)="","",VLOOKUP($B165,'Ações_Rent'!$B$2:$R$263,13,FALSE))</f>
        <v>7.5777506159115</v>
      </c>
      <c r="Z165" s="23">
        <f>IF(VLOOKUP($B165,'Ações_Sharpe'!$B$2:$R$263,13,FALSE)&gt;0,VLOOKUP($B165,'Ações_Sharpe'!$B$2:$R$263,13,FALSE)," ")</f>
        <v>0.111044222670689</v>
      </c>
      <c r="AA165" s="23">
        <f>IF(VLOOKUP($B165,'Ações_Rent'!$B$2:$R$263,14,FALSE)="","",VLOOKUP($B165,'Ações_Rent'!$B$2:$R$263,14,FALSE))</f>
        <v>-1.45526507812438</v>
      </c>
      <c r="AB165" t="s" s="26">
        <f>IF(VLOOKUP($B165,'Ações_Sharpe'!$B$2:$R$263,14,FALSE)&gt;0,VLOOKUP($B165,'Ações_Sharpe'!$B$2:$R$263,14,FALSE)," ")</f>
        <v>361</v>
      </c>
      <c r="AC165" s="23">
        <f>IF(VLOOKUP($B165,'Ações_Rent'!$B$2:$R$263,15,FALSE)="","",VLOOKUP($B165,'Ações_Rent'!$B$2:$R$263,15,FALSE))</f>
        <v>0.437626452902218</v>
      </c>
      <c r="AD165" t="s" s="26">
        <f>IF(VLOOKUP($B165,'Ações_Sharpe'!$B$2:$R$263,15,FALSE)&gt;0,VLOOKUP($B165,'Ações_Sharpe'!$B$2:$R$263,15,FALSE)," ")</f>
        <v>361</v>
      </c>
      <c r="AE165" s="23">
        <f>IF(VLOOKUP($B165,'Ações_Rent'!$B$2:$R$263,16,FALSE)="","",VLOOKUP($B165,'Ações_Rent'!$B$2:$R$263,16,FALSE))</f>
        <v>-4.37485381615087</v>
      </c>
      <c r="AF165" t="s" s="26">
        <f>IF(VLOOKUP($B165,'Ações_Sharpe'!$B$2:$R$263,16,FALSE)&gt;0,VLOOKUP($B165,'Ações_Sharpe'!$B$2:$R$263,16,FALSE)," ")</f>
        <v>361</v>
      </c>
      <c r="AG165" s="23">
        <f>IF(VLOOKUP($B165,'Ações_Rent'!$B$2:$R$263,17,FALSE)="","",VLOOKUP($B165,'Ações_Rent'!$B$2:$R$263,17,FALSE))</f>
        <v>7.29044623701869</v>
      </c>
      <c r="AH165" s="23">
        <f>IF(VLOOKUP($B165,'Ações_Sharpe'!$B$2:$R$263,17,FALSE)&gt;0,VLOOKUP($B165,'Ações_Sharpe'!$B$2:$R$263,17,FALSE)," ")</f>
        <v>0.00373042564242137</v>
      </c>
    </row>
    <row r="166" ht="15" customHeight="1">
      <c r="A166" t="s" s="10">
        <v>1549</v>
      </c>
      <c r="B166" t="s" s="10">
        <v>1550</v>
      </c>
      <c r="C166" s="23">
        <f>IF(VLOOKUP($B166,'Ações_Rent'!$B$2:$R$263,2,FALSE)="","",VLOOKUP($B166,'Ações_Rent'!$B$2:$R$263,2,FALSE))</f>
        <v>19.3008312600149</v>
      </c>
      <c r="D166" s="23">
        <f>IF(VLOOKUP($B166,'Ações_Sharpe'!$B$2:$R$263,2,FALSE)&gt;0,VLOOKUP($B166,'Ações_Sharpe'!$B$2:$R$263,2,FALSE)," ")</f>
        <v>0.623551748118087</v>
      </c>
      <c r="E166" s="23">
        <f>IF(VLOOKUP($B166,'Ações_Rent'!$B$2:$R$263,3,FALSE)="","",VLOOKUP($B166,'Ações_Rent'!$B$2:$R$263,3,FALSE))</f>
        <v>20.4027447853243</v>
      </c>
      <c r="F166" s="23">
        <f>IF(VLOOKUP($B166,'Ações_Sharpe'!$B$2:$R$263,3,FALSE)&gt;0,VLOOKUP($B166,'Ações_Sharpe'!$B$2:$R$263,3,FALSE)," ")</f>
        <v>0.739428475511636</v>
      </c>
      <c r="G166" s="23">
        <f>IF(VLOOKUP($B166,'Ações_Rent'!$B$2:$R$263,4,FALSE)="","",VLOOKUP($B166,'Ações_Rent'!$B$2:$R$263,4,FALSE))</f>
        <v>23.6379359739214</v>
      </c>
      <c r="H166" s="23">
        <f>IF(VLOOKUP($B166,'Ações_Sharpe'!$B$2:$R$263,4,FALSE)&gt;0,VLOOKUP($B166,'Ações_Sharpe'!$B$2:$R$263,4,FALSE)," ")</f>
        <v>0.503659766290509</v>
      </c>
      <c r="I166" s="23">
        <f>IF(VLOOKUP($B166,'Ações_Rent'!$B$2:$R$263,5,FALSE)="","",VLOOKUP($B166,'Ações_Rent'!$B$2:$R$263,5,FALSE))</f>
        <v>2.62902199318791</v>
      </c>
      <c r="J166" t="s" s="26">
        <f>IF(VLOOKUP($B166,'Ações_Sharpe'!$B$2:$R$263,5,FALSE)&gt;0,VLOOKUP($B166,'Ações_Sharpe'!$B$2:$R$263,5,FALSE)," ")</f>
        <v>361</v>
      </c>
      <c r="K166" s="23">
        <f>IF(VLOOKUP($B166,'Ações_Rent'!$B$2:$R$263,6,FALSE)="","",VLOOKUP($B166,'Ações_Rent'!$B$2:$R$263,6,FALSE))</f>
        <v>15.4714576735325</v>
      </c>
      <c r="L166" s="23">
        <f>IF(VLOOKUP($B166,'Ações_Sharpe'!$B$2:$R$263,6,FALSE)&gt;0,VLOOKUP($B166,'Ações_Sharpe'!$B$2:$R$263,6,FALSE)," ")</f>
        <v>0.331122675569442</v>
      </c>
      <c r="M166" s="23">
        <f>IF(VLOOKUP($B166,'Ações_Rent'!$B$2:$R$263,7,FALSE)="","",VLOOKUP($B166,'Ações_Rent'!$B$2:$R$263,7,FALSE))</f>
        <v>11.3313055228418</v>
      </c>
      <c r="N166" s="23">
        <f>IF(VLOOKUP($B166,'Ações_Sharpe'!$B$2:$R$263,7,FALSE)&gt;0,VLOOKUP($B166,'Ações_Sharpe'!$B$2:$R$263,7,FALSE)," ")</f>
        <v>0.203785119604893</v>
      </c>
      <c r="O166" s="23">
        <f>IF(VLOOKUP($B166,'Ações_Rent'!$B$2:$R$263,8,FALSE)="","",VLOOKUP($B166,'Ações_Rent'!$B$2:$R$263,8,FALSE))</f>
        <v>17.9023782348785</v>
      </c>
      <c r="P166" s="23">
        <f>IF(VLOOKUP($B166,'Ações_Sharpe'!$B$2:$R$263,8,FALSE)&gt;0,VLOOKUP($B166,'Ações_Sharpe'!$B$2:$R$263,8,FALSE)," ")</f>
        <v>0.437508716603253</v>
      </c>
      <c r="Q166" s="23">
        <f>IF(VLOOKUP($B166,'Ações_Rent'!$B$2:$R$263,9,FALSE)="","",VLOOKUP($B166,'Ações_Rent'!$B$2:$R$263,9,FALSE))</f>
        <v>13.544977876119</v>
      </c>
      <c r="R166" s="23">
        <f>IF(VLOOKUP($B166,'Ações_Sharpe'!$B$2:$R$263,9,FALSE)&gt;0,VLOOKUP($B166,'Ações_Sharpe'!$B$2:$R$263,9,FALSE)," ")</f>
        <v>0.302441391808648</v>
      </c>
      <c r="S166" s="23">
        <f>IF(VLOOKUP($B166,'Ações_Rent'!$B$2:$R$263,10,FALSE)="","",VLOOKUP($B166,'Ações_Rent'!$B$2:$R$263,10,FALSE))</f>
        <v>23.8021785910095</v>
      </c>
      <c r="T166" s="23">
        <f>IF(VLOOKUP($B166,'Ações_Sharpe'!$B$2:$R$263,10,FALSE)&gt;0,VLOOKUP($B166,'Ações_Sharpe'!$B$2:$R$263,10,FALSE)," ")</f>
        <v>0.686224130158717</v>
      </c>
      <c r="U166" s="23">
        <f>IF(VLOOKUP($B166,'Ações_Rent'!$B$2:$R$263,11,FALSE)="","",VLOOKUP($B166,'Ações_Rent'!$B$2:$R$263,11,FALSE))</f>
        <v>19.4155563765286</v>
      </c>
      <c r="V166" s="23">
        <f>IF(VLOOKUP($B166,'Ações_Sharpe'!$B$2:$R$263,11,FALSE)&gt;0,VLOOKUP($B166,'Ações_Sharpe'!$B$2:$R$263,11,FALSE)," ")</f>
        <v>0.53314523332952</v>
      </c>
      <c r="W166" s="23">
        <f>IF(VLOOKUP($B166,'Ações_Rent'!$B$2:$R$263,12,FALSE)="","",VLOOKUP($B166,'Ações_Rent'!$B$2:$R$263,12,FALSE))</f>
        <v>5.52296314815663</v>
      </c>
      <c r="X166" s="23">
        <f>IF(VLOOKUP($B166,'Ações_Sharpe'!$B$2:$R$263,12,FALSE)&gt;0,VLOOKUP($B166,'Ações_Sharpe'!$B$2:$R$263,12,FALSE)," ")</f>
        <v>0.0405223083507881</v>
      </c>
      <c r="Y166" s="23">
        <f>IF(VLOOKUP($B166,'Ações_Rent'!$B$2:$R$263,13,FALSE)="","",VLOOKUP($B166,'Ações_Rent'!$B$2:$R$263,13,FALSE))</f>
        <v>7.06180348773955</v>
      </c>
      <c r="Z166" s="23">
        <f>IF(VLOOKUP($B166,'Ações_Sharpe'!$B$2:$R$263,13,FALSE)&gt;0,VLOOKUP($B166,'Ações_Sharpe'!$B$2:$R$263,13,FALSE)," ")</f>
        <v>0.0851004294189299</v>
      </c>
      <c r="AA166" s="23">
        <f>IF(VLOOKUP($B166,'Ações_Rent'!$B$2:$R$263,14,FALSE)="","",VLOOKUP($B166,'Ações_Rent'!$B$2:$R$263,14,FALSE))</f>
        <v>-5.71190102630418</v>
      </c>
      <c r="AB166" t="s" s="26">
        <f>IF(VLOOKUP($B166,'Ações_Sharpe'!$B$2:$R$263,14,FALSE)&gt;0,VLOOKUP($B166,'Ações_Sharpe'!$B$2:$R$263,14,FALSE)," ")</f>
        <v>361</v>
      </c>
      <c r="AC166" s="23">
        <f>IF(VLOOKUP($B166,'Ações_Rent'!$B$2:$R$263,15,FALSE)="","",VLOOKUP($B166,'Ações_Rent'!$B$2:$R$263,15,FALSE))</f>
        <v>-3.84589036946639</v>
      </c>
      <c r="AD166" t="s" s="26">
        <f>IF(VLOOKUP($B166,'Ações_Sharpe'!$B$2:$R$263,15,FALSE)&gt;0,VLOOKUP($B166,'Ações_Sharpe'!$B$2:$R$263,15,FALSE)," ")</f>
        <v>361</v>
      </c>
      <c r="AE166" s="23">
        <f>IF(VLOOKUP($B166,'Ações_Rent'!$B$2:$R$263,16,FALSE)="","",VLOOKUP($B166,'Ações_Rent'!$B$2:$R$263,16,FALSE))</f>
        <v>-8.949825145596121</v>
      </c>
      <c r="AF166" t="s" s="26">
        <f>IF(VLOOKUP($B166,'Ações_Sharpe'!$B$2:$R$263,16,FALSE)&gt;0,VLOOKUP($B166,'Ações_Sharpe'!$B$2:$R$263,16,FALSE)," ")</f>
        <v>361</v>
      </c>
      <c r="AG166" s="23">
        <f>IF(VLOOKUP($B166,'Ações_Rent'!$B$2:$R$263,17,FALSE)="","",VLOOKUP($B166,'Ações_Rent'!$B$2:$R$263,17,FALSE))</f>
        <v>4.10647864145637</v>
      </c>
      <c r="AH166" t="s" s="26">
        <f>IF(VLOOKUP($B166,'Ações_Sharpe'!$B$2:$R$263,17,FALSE)&gt;0,VLOOKUP($B166,'Ações_Sharpe'!$B$2:$R$263,17,FALSE)," ")</f>
        <v>361</v>
      </c>
    </row>
    <row r="167" ht="15" customHeight="1">
      <c r="A167" t="s" s="10">
        <v>1551</v>
      </c>
      <c r="B167" t="s" s="10">
        <v>1552</v>
      </c>
      <c r="C167" s="23">
        <f>IF(VLOOKUP($B167,'Ações_Rent'!$B$2:$R$263,2,FALSE)="","",VLOOKUP($B167,'Ações_Rent'!$B$2:$R$263,2,FALSE))</f>
        <v>19.2633465411742</v>
      </c>
      <c r="D167" s="23">
        <f>IF(VLOOKUP($B167,'Ações_Sharpe'!$B$2:$R$263,2,FALSE)&gt;0,VLOOKUP($B167,'Ações_Sharpe'!$B$2:$R$263,2,FALSE)," ")</f>
        <v>0.592183650785776</v>
      </c>
      <c r="E167" s="23">
        <f>IF(VLOOKUP($B167,'Ações_Rent'!$B$2:$R$263,3,FALSE)="","",VLOOKUP($B167,'Ações_Rent'!$B$2:$R$263,3,FALSE))</f>
        <v>20.6205188355105</v>
      </c>
      <c r="F167" s="23">
        <f>IF(VLOOKUP($B167,'Ações_Sharpe'!$B$2:$R$263,3,FALSE)&gt;0,VLOOKUP($B167,'Ações_Sharpe'!$B$2:$R$263,3,FALSE)," ")</f>
        <v>0.716811490637382</v>
      </c>
      <c r="G167" s="23">
        <f>IF(VLOOKUP($B167,'Ações_Rent'!$B$2:$R$263,4,FALSE)="","",VLOOKUP($B167,'Ações_Rent'!$B$2:$R$263,4,FALSE))</f>
        <v>24.3585571621271</v>
      </c>
      <c r="H167" s="23">
        <f>IF(VLOOKUP($B167,'Ações_Sharpe'!$B$2:$R$263,4,FALSE)&gt;0,VLOOKUP($B167,'Ações_Sharpe'!$B$2:$R$263,4,FALSE)," ")</f>
        <v>0.429989099681701</v>
      </c>
      <c r="I167" s="23">
        <f>IF(VLOOKUP($B167,'Ações_Rent'!$B$2:$R$263,5,FALSE)="","",VLOOKUP($B167,'Ações_Rent'!$B$2:$R$263,5,FALSE))</f>
        <v>2.2235104479817</v>
      </c>
      <c r="J167" t="s" s="26">
        <f>IF(VLOOKUP($B167,'Ações_Sharpe'!$B$2:$R$263,5,FALSE)&gt;0,VLOOKUP($B167,'Ações_Sharpe'!$B$2:$R$263,5,FALSE)," ")</f>
        <v>361</v>
      </c>
      <c r="K167" s="23">
        <f>IF(VLOOKUP($B167,'Ações_Rent'!$B$2:$R$263,6,FALSE)="","",VLOOKUP($B167,'Ações_Rent'!$B$2:$R$263,6,FALSE))</f>
        <v>13.6732721883276</v>
      </c>
      <c r="L167" s="23">
        <f>IF(VLOOKUP($B167,'Ações_Sharpe'!$B$2:$R$263,6,FALSE)&gt;0,VLOOKUP($B167,'Ações_Sharpe'!$B$2:$R$263,6,FALSE)," ")</f>
        <v>0.263505934704444</v>
      </c>
      <c r="M167" s="23">
        <f>IF(VLOOKUP($B167,'Ações_Rent'!$B$2:$R$263,7,FALSE)="","",VLOOKUP($B167,'Ações_Rent'!$B$2:$R$263,7,FALSE))</f>
        <v>9.26504794438341</v>
      </c>
      <c r="N167" s="23">
        <f>IF(VLOOKUP($B167,'Ações_Sharpe'!$B$2:$R$263,7,FALSE)&gt;0,VLOOKUP($B167,'Ações_Sharpe'!$B$2:$R$263,7,FALSE)," ")</f>
        <v>0.129852523357602</v>
      </c>
      <c r="O167" s="23">
        <f>IF(VLOOKUP($B167,'Ações_Rent'!$B$2:$R$263,8,FALSE)="","",VLOOKUP($B167,'Ações_Rent'!$B$2:$R$263,8,FALSE))</f>
        <v>15.713043910911</v>
      </c>
      <c r="P167" s="23">
        <f>IF(VLOOKUP($B167,'Ações_Sharpe'!$B$2:$R$263,8,FALSE)&gt;0,VLOOKUP($B167,'Ações_Sharpe'!$B$2:$R$263,8,FALSE)," ")</f>
        <v>0.35840252066138</v>
      </c>
      <c r="Q167" s="23">
        <f>IF(VLOOKUP($B167,'Ações_Rent'!$B$2:$R$263,9,FALSE)="","",VLOOKUP($B167,'Ações_Rent'!$B$2:$R$263,9,FALSE))</f>
        <v>11.2582076493762</v>
      </c>
      <c r="R167" s="23">
        <f>IF(VLOOKUP($B167,'Ações_Sharpe'!$B$2:$R$263,9,FALSE)&gt;0,VLOOKUP($B167,'Ações_Sharpe'!$B$2:$R$263,9,FALSE)," ")</f>
        <v>0.22176529435556</v>
      </c>
      <c r="S167" s="23">
        <f>IF(VLOOKUP($B167,'Ações_Rent'!$B$2:$R$263,10,FALSE)="","",VLOOKUP($B167,'Ações_Rent'!$B$2:$R$263,10,FALSE))</f>
        <v>21.442657891006</v>
      </c>
      <c r="T167" s="23">
        <f>IF(VLOOKUP($B167,'Ações_Sharpe'!$B$2:$R$263,10,FALSE)&gt;0,VLOOKUP($B167,'Ações_Sharpe'!$B$2:$R$263,10,FALSE)," ")</f>
        <v>0.5947430414985611</v>
      </c>
      <c r="U167" s="23">
        <f>IF(VLOOKUP($B167,'Ações_Rent'!$B$2:$R$263,11,FALSE)="","",VLOOKUP($B167,'Ações_Rent'!$B$2:$R$263,11,FALSE))</f>
        <v>17.1124036775344</v>
      </c>
      <c r="V167" s="23">
        <f>IF(VLOOKUP($B167,'Ações_Sharpe'!$B$2:$R$263,11,FALSE)&gt;0,VLOOKUP($B167,'Ações_Sharpe'!$B$2:$R$263,11,FALSE)," ")</f>
        <v>0.446394499145756</v>
      </c>
      <c r="W167" s="23">
        <f>IF(VLOOKUP($B167,'Ações_Rent'!$B$2:$R$263,12,FALSE)="","",VLOOKUP($B167,'Ações_Rent'!$B$2:$R$263,12,FALSE))</f>
        <v>3.19515721704102</v>
      </c>
      <c r="X167" t="s" s="26">
        <f>IF(VLOOKUP($B167,'Ações_Sharpe'!$B$2:$R$263,12,FALSE)&gt;0,VLOOKUP($B167,'Ações_Sharpe'!$B$2:$R$263,12,FALSE)," ")</f>
        <v>361</v>
      </c>
      <c r="Y167" s="23">
        <f>IF(VLOOKUP($B167,'Ações_Rent'!$B$2:$R$263,13,FALSE)="","",VLOOKUP($B167,'Ações_Rent'!$B$2:$R$263,13,FALSE))</f>
        <v>4.68040339415916</v>
      </c>
      <c r="Z167" s="23">
        <f>IF(VLOOKUP($B167,'Ações_Sharpe'!$B$2:$R$263,13,FALSE)&gt;0,VLOOKUP($B167,'Ações_Sharpe'!$B$2:$R$263,13,FALSE)," ")</f>
        <v>9.91377735073148e-06</v>
      </c>
      <c r="AA167" s="23">
        <f>IF(VLOOKUP($B167,'Ações_Rent'!$B$2:$R$263,14,FALSE)="","",VLOOKUP($B167,'Ações_Rent'!$B$2:$R$263,14,FALSE))</f>
        <v>-8.018582023626189</v>
      </c>
      <c r="AB167" t="s" s="26">
        <f>IF(VLOOKUP($B167,'Ações_Sharpe'!$B$2:$R$263,14,FALSE)&gt;0,VLOOKUP($B167,'Ações_Sharpe'!$B$2:$R$263,14,FALSE)," ")</f>
        <v>361</v>
      </c>
      <c r="AC167" s="23">
        <f>IF(VLOOKUP($B167,'Ações_Rent'!$B$2:$R$263,15,FALSE)="","",VLOOKUP($B167,'Ações_Rent'!$B$2:$R$263,15,FALSE))</f>
        <v>-6.34467204200786</v>
      </c>
      <c r="AD167" t="s" s="26">
        <f>IF(VLOOKUP($B167,'Ações_Sharpe'!$B$2:$R$263,15,FALSE)&gt;0,VLOOKUP($B167,'Ações_Sharpe'!$B$2:$R$263,15,FALSE)," ")</f>
        <v>361</v>
      </c>
      <c r="AE167" s="23">
        <f>IF(VLOOKUP($B167,'Ações_Rent'!$B$2:$R$263,16,FALSE)="","",VLOOKUP($B167,'Ações_Rent'!$B$2:$R$263,16,FALSE))</f>
        <v>-11.711393441192</v>
      </c>
      <c r="AF167" t="s" s="26">
        <f>IF(VLOOKUP($B167,'Ações_Sharpe'!$B$2:$R$263,16,FALSE)&gt;0,VLOOKUP($B167,'Ações_Sharpe'!$B$2:$R$263,16,FALSE)," ")</f>
        <v>361</v>
      </c>
      <c r="AG167" s="23">
        <f>IF(VLOOKUP($B167,'Ações_Rent'!$B$2:$R$263,17,FALSE)="","",VLOOKUP($B167,'Ações_Rent'!$B$2:$R$263,17,FALSE))</f>
        <v>1.67955488262406</v>
      </c>
      <c r="AH167" t="s" s="26">
        <f>IF(VLOOKUP($B167,'Ações_Sharpe'!$B$2:$R$263,17,FALSE)&gt;0,VLOOKUP($B167,'Ações_Sharpe'!$B$2:$R$263,17,FALSE)," ")</f>
        <v>361</v>
      </c>
    </row>
    <row r="168" ht="15" customHeight="1">
      <c r="A168" t="s" s="10">
        <v>1553</v>
      </c>
      <c r="B168" t="s" s="10">
        <v>1554</v>
      </c>
      <c r="C168" s="23">
        <f>IF(VLOOKUP($B168,'Ações_Rent'!$B$2:$R$263,2,FALSE)="","",VLOOKUP($B168,'Ações_Rent'!$B$2:$R$263,2,FALSE))</f>
        <v>19.1809803973972</v>
      </c>
      <c r="D168" s="23">
        <f>IF(VLOOKUP($B168,'Ações_Sharpe'!$B$2:$R$263,2,FALSE)&gt;0,VLOOKUP($B168,'Ações_Sharpe'!$B$2:$R$263,2,FALSE)," ")</f>
        <v>0.516141649268809</v>
      </c>
      <c r="E168" s="23">
        <f>IF(VLOOKUP($B168,'Ações_Rent'!$B$2:$R$263,3,FALSE)="","",VLOOKUP($B168,'Ações_Rent'!$B$2:$R$263,3,FALSE))</f>
        <v>17.2791714124863</v>
      </c>
      <c r="F168" s="23">
        <f>IF(VLOOKUP($B168,'Ações_Sharpe'!$B$2:$R$263,3,FALSE)&gt;0,VLOOKUP($B168,'Ações_Sharpe'!$B$2:$R$263,3,FALSE)," ")</f>
        <v>0.48069932033514</v>
      </c>
      <c r="G168" s="23">
        <f>IF(VLOOKUP($B168,'Ações_Rent'!$B$2:$R$263,4,FALSE)="","",VLOOKUP($B168,'Ações_Rent'!$B$2:$R$263,4,FALSE))</f>
        <v>20.4945574415984</v>
      </c>
      <c r="H168" s="23">
        <f>IF(VLOOKUP($B168,'Ações_Sharpe'!$B$2:$R$263,4,FALSE)&gt;0,VLOOKUP($B168,'Ações_Sharpe'!$B$2:$R$263,4,FALSE)," ")</f>
        <v>0.336242208527798</v>
      </c>
      <c r="I168" s="23">
        <f>IF(VLOOKUP($B168,'Ações_Rent'!$B$2:$R$263,5,FALSE)="","",VLOOKUP($B168,'Ações_Rent'!$B$2:$R$263,5,FALSE))</f>
        <v>1.37612620290897</v>
      </c>
      <c r="J168" t="s" s="26">
        <f>IF(VLOOKUP($B168,'Ações_Sharpe'!$B$2:$R$263,5,FALSE)&gt;0,VLOOKUP($B168,'Ações_Sharpe'!$B$2:$R$263,5,FALSE)," ")</f>
        <v>361</v>
      </c>
      <c r="K168" s="23">
        <f>IF(VLOOKUP($B168,'Ações_Rent'!$B$2:$R$263,6,FALSE)="","",VLOOKUP($B168,'Ações_Rent'!$B$2:$R$263,6,FALSE))</f>
        <v>12.1061991329334</v>
      </c>
      <c r="L168" s="23">
        <f>IF(VLOOKUP($B168,'Ações_Sharpe'!$B$2:$R$263,6,FALSE)&gt;0,VLOOKUP($B168,'Ações_Sharpe'!$B$2:$R$263,6,FALSE)," ")</f>
        <v>0.235965910408745</v>
      </c>
      <c r="M168" s="23">
        <f>IF(VLOOKUP($B168,'Ações_Rent'!$B$2:$R$263,7,FALSE)="","",VLOOKUP($B168,'Ações_Rent'!$B$2:$R$263,7,FALSE))</f>
        <v>6.07108396970204</v>
      </c>
      <c r="N168" s="23">
        <f>IF(VLOOKUP($B168,'Ações_Sharpe'!$B$2:$R$263,7,FALSE)&gt;0,VLOOKUP($B168,'Ações_Sharpe'!$B$2:$R$263,7,FALSE)," ")</f>
        <v>0.0225380948697702</v>
      </c>
      <c r="O168" s="23">
        <f>IF(VLOOKUP($B168,'Ações_Rent'!$B$2:$R$263,8,FALSE)="","",VLOOKUP($B168,'Ações_Rent'!$B$2:$R$263,8,FALSE))</f>
        <v>14.3085946765887</v>
      </c>
      <c r="P168" s="23">
        <f>IF(VLOOKUP($B168,'Ações_Sharpe'!$B$2:$R$263,8,FALSE)&gt;0,VLOOKUP($B168,'Ações_Sharpe'!$B$2:$R$263,8,FALSE)," ")</f>
        <v>0.34540185290338</v>
      </c>
      <c r="Q168" s="23">
        <f>IF(VLOOKUP($B168,'Ações_Rent'!$B$2:$R$263,9,FALSE)="","",VLOOKUP($B168,'Ações_Rent'!$B$2:$R$263,9,FALSE))</f>
        <v>8.74908805294996</v>
      </c>
      <c r="R168" s="23">
        <f>IF(VLOOKUP($B168,'Ações_Sharpe'!$B$2:$R$263,9,FALSE)&gt;0,VLOOKUP($B168,'Ações_Sharpe'!$B$2:$R$263,9,FALSE)," ")</f>
        <v>0.151638132998575</v>
      </c>
      <c r="S168" s="23">
        <f>IF(VLOOKUP($B168,'Ações_Rent'!$B$2:$R$263,10,FALSE)="","",VLOOKUP($B168,'Ações_Rent'!$B$2:$R$263,10,FALSE))</f>
        <v>19.3995014654363</v>
      </c>
      <c r="T168" s="23">
        <f>IF(VLOOKUP($B168,'Ações_Sharpe'!$B$2:$R$263,10,FALSE)&gt;0,VLOOKUP($B168,'Ações_Sharpe'!$B$2:$R$263,10,FALSE)," ")</f>
        <v>0.594395995242468</v>
      </c>
      <c r="U168" s="23">
        <f>IF(VLOOKUP($B168,'Ações_Rent'!$B$2:$R$263,11,FALSE)="","",VLOOKUP($B168,'Ações_Rent'!$B$2:$R$263,11,FALSE))</f>
        <v>14.7917299917418</v>
      </c>
      <c r="V168" s="23">
        <f>IF(VLOOKUP($B168,'Ações_Sharpe'!$B$2:$R$263,11,FALSE)&gt;0,VLOOKUP($B168,'Ações_Sharpe'!$B$2:$R$263,11,FALSE)," ")</f>
        <v>0.414629286787952</v>
      </c>
      <c r="W168" s="23">
        <f>IF(VLOOKUP($B168,'Ações_Rent'!$B$2:$R$263,12,FALSE)="","",VLOOKUP($B168,'Ações_Rent'!$B$2:$R$263,12,FALSE))</f>
        <v>6.02053982319497</v>
      </c>
      <c r="X168" s="23">
        <f>IF(VLOOKUP($B168,'Ações_Sharpe'!$B$2:$R$263,12,FALSE)&gt;0,VLOOKUP($B168,'Ações_Sharpe'!$B$2:$R$263,12,FALSE)," ")</f>
        <v>0.0664100985279733</v>
      </c>
      <c r="Y168" s="23">
        <f>IF(VLOOKUP($B168,'Ações_Rent'!$B$2:$R$263,13,FALSE)="","",VLOOKUP($B168,'Ações_Rent'!$B$2:$R$263,13,FALSE))</f>
        <v>8.64173309435941</v>
      </c>
      <c r="Z168" s="23">
        <f>IF(VLOOKUP($B168,'Ações_Sharpe'!$B$2:$R$263,13,FALSE)&gt;0,VLOOKUP($B168,'Ações_Sharpe'!$B$2:$R$263,13,FALSE)," ")</f>
        <v>0.157839802388416</v>
      </c>
      <c r="AA168" s="23">
        <f>IF(VLOOKUP($B168,'Ações_Rent'!$B$2:$R$263,14,FALSE)="","",VLOOKUP($B168,'Ações_Rent'!$B$2:$R$263,14,FALSE))</f>
        <v>1.49114753468707</v>
      </c>
      <c r="AB168" t="s" s="26">
        <f>IF(VLOOKUP($B168,'Ações_Sharpe'!$B$2:$R$263,14,FALSE)&gt;0,VLOOKUP($B168,'Ações_Sharpe'!$B$2:$R$263,14,FALSE)," ")</f>
        <v>361</v>
      </c>
      <c r="AC168" s="23">
        <f>IF(VLOOKUP($B168,'Ações_Rent'!$B$2:$R$263,15,FALSE)="","",VLOOKUP($B168,'Ações_Rent'!$B$2:$R$263,15,FALSE))</f>
        <v>1.00594824775428</v>
      </c>
      <c r="AD168" t="s" s="26">
        <f>IF(VLOOKUP($B168,'Ações_Sharpe'!$B$2:$R$263,15,FALSE)&gt;0,VLOOKUP($B168,'Ações_Sharpe'!$B$2:$R$263,15,FALSE)," ")</f>
        <v>361</v>
      </c>
      <c r="AE168" s="23">
        <f>IF(VLOOKUP($B168,'Ações_Rent'!$B$2:$R$263,16,FALSE)="","",VLOOKUP($B168,'Ações_Rent'!$B$2:$R$263,16,FALSE))</f>
        <v>-2.39500367708017</v>
      </c>
      <c r="AF168" t="s" s="26">
        <f>IF(VLOOKUP($B168,'Ações_Sharpe'!$B$2:$R$263,16,FALSE)&gt;0,VLOOKUP($B168,'Ações_Sharpe'!$B$2:$R$263,16,FALSE)," ")</f>
        <v>361</v>
      </c>
      <c r="AG168" s="23">
        <f>IF(VLOOKUP($B168,'Ações_Rent'!$B$2:$R$263,17,FALSE)="","",VLOOKUP($B168,'Ações_Rent'!$B$2:$R$263,17,FALSE))</f>
        <v>10.5909496387397</v>
      </c>
      <c r="AH168" s="23">
        <f>IF(VLOOKUP($B168,'Ações_Sharpe'!$B$2:$R$263,17,FALSE)&gt;0,VLOOKUP($B168,'Ações_Sharpe'!$B$2:$R$263,17,FALSE)," ")</f>
        <v>0.17017819084082</v>
      </c>
    </row>
    <row r="169" ht="15" customHeight="1">
      <c r="A169" t="s" s="10">
        <v>1555</v>
      </c>
      <c r="B169" t="s" s="10">
        <v>1556</v>
      </c>
      <c r="C169" s="23">
        <f>IF(VLOOKUP($B169,'Ações_Rent'!$B$2:$R$263,2,FALSE)="","",VLOOKUP($B169,'Ações_Rent'!$B$2:$R$263,2,FALSE))</f>
        <v>19.0995328980552</v>
      </c>
      <c r="D169" s="23">
        <f>IF(VLOOKUP($B169,'Ações_Sharpe'!$B$2:$R$263,2,FALSE)&gt;0,VLOOKUP($B169,'Ações_Sharpe'!$B$2:$R$263,2,FALSE)," ")</f>
        <v>0.602292256909052</v>
      </c>
      <c r="E169" s="23">
        <f>IF(VLOOKUP($B169,'Ações_Rent'!$B$2:$R$263,3,FALSE)="","",VLOOKUP($B169,'Ações_Rent'!$B$2:$R$263,3,FALSE))</f>
        <v>17.6437938356792</v>
      </c>
      <c r="F169" s="23">
        <f>IF(VLOOKUP($B169,'Ações_Sharpe'!$B$2:$R$263,3,FALSE)&gt;0,VLOOKUP($B169,'Ações_Sharpe'!$B$2:$R$263,3,FALSE)," ")</f>
        <v>0.583403834967932</v>
      </c>
      <c r="G169" s="23">
        <f>IF(VLOOKUP($B169,'Ações_Rent'!$B$2:$R$263,4,FALSE)="","",VLOOKUP($B169,'Ações_Rent'!$B$2:$R$263,4,FALSE))</f>
        <v>22.0952680757886</v>
      </c>
      <c r="H169" s="23">
        <f>IF(VLOOKUP($B169,'Ações_Sharpe'!$B$2:$R$263,4,FALSE)&gt;0,VLOOKUP($B169,'Ações_Sharpe'!$B$2:$R$263,4,FALSE)," ")</f>
        <v>0.323058094013031</v>
      </c>
      <c r="I169" s="23">
        <f>IF(VLOOKUP($B169,'Ações_Rent'!$B$2:$R$263,5,FALSE)="","",VLOOKUP($B169,'Ações_Rent'!$B$2:$R$263,5,FALSE))</f>
        <v>1.87639466255709</v>
      </c>
      <c r="J169" t="s" s="26">
        <f>IF(VLOOKUP($B169,'Ações_Sharpe'!$B$2:$R$263,5,FALSE)&gt;0,VLOOKUP($B169,'Ações_Sharpe'!$B$2:$R$263,5,FALSE)," ")</f>
        <v>361</v>
      </c>
      <c r="K169" s="23">
        <f>IF(VLOOKUP($B169,'Ações_Rent'!$B$2:$R$263,6,FALSE)="","",VLOOKUP($B169,'Ações_Rent'!$B$2:$R$263,6,FALSE))</f>
        <v>9.835335157074351</v>
      </c>
      <c r="L169" s="23">
        <f>IF(VLOOKUP($B169,'Ações_Sharpe'!$B$2:$R$263,6,FALSE)&gt;0,VLOOKUP($B169,'Ações_Sharpe'!$B$2:$R$263,6,FALSE)," ")</f>
        <v>0.1524980478596</v>
      </c>
      <c r="M169" s="23">
        <f>IF(VLOOKUP($B169,'Ações_Rent'!$B$2:$R$263,7,FALSE)="","",VLOOKUP($B169,'Ações_Rent'!$B$2:$R$263,7,FALSE))</f>
        <v>4.38093354424887</v>
      </c>
      <c r="N169" t="s" s="26">
        <f>IF(VLOOKUP($B169,'Ações_Sharpe'!$B$2:$R$263,7,FALSE)&gt;0,VLOOKUP($B169,'Ações_Sharpe'!$B$2:$R$263,7,FALSE)," ")</f>
        <v>361</v>
      </c>
      <c r="O169" s="23">
        <f>IF(VLOOKUP($B169,'Ações_Rent'!$B$2:$R$263,8,FALSE)="","",VLOOKUP($B169,'Ações_Rent'!$B$2:$R$263,8,FALSE))</f>
        <v>11.4768156563564</v>
      </c>
      <c r="P169" s="23">
        <f>IF(VLOOKUP($B169,'Ações_Sharpe'!$B$2:$R$263,8,FALSE)&gt;0,VLOOKUP($B169,'Ações_Sharpe'!$B$2:$R$263,8,FALSE)," ")</f>
        <v>0.248938210619633</v>
      </c>
      <c r="Q169" s="23">
        <f>IF(VLOOKUP($B169,'Ações_Rent'!$B$2:$R$263,9,FALSE)="","",VLOOKUP($B169,'Ações_Rent'!$B$2:$R$263,9,FALSE))</f>
        <v>6.19291501188404</v>
      </c>
      <c r="R169" s="23">
        <f>IF(VLOOKUP($B169,'Ações_Sharpe'!$B$2:$R$263,9,FALSE)&gt;0,VLOOKUP($B169,'Ações_Sharpe'!$B$2:$R$263,9,FALSE)," ")</f>
        <v>0.059332689419988</v>
      </c>
      <c r="S169" s="23">
        <f>IF(VLOOKUP($B169,'Ações_Rent'!$B$2:$R$263,10,FALSE)="","",VLOOKUP($B169,'Ações_Rent'!$B$2:$R$263,10,FALSE))</f>
        <v>15.2758505839142</v>
      </c>
      <c r="T169" s="23">
        <f>IF(VLOOKUP($B169,'Ações_Sharpe'!$B$2:$R$263,10,FALSE)&gt;0,VLOOKUP($B169,'Ações_Sharpe'!$B$2:$R$263,10,FALSE)," ")</f>
        <v>0.438772505872629</v>
      </c>
      <c r="U169" s="23">
        <f>IF(VLOOKUP($B169,'Ações_Rent'!$B$2:$R$263,11,FALSE)="","",VLOOKUP($B169,'Ações_Rent'!$B$2:$R$263,11,FALSE))</f>
        <v>6.89444336944249</v>
      </c>
      <c r="V169" s="23">
        <f>IF(VLOOKUP($B169,'Ações_Sharpe'!$B$2:$R$263,11,FALSE)&gt;0,VLOOKUP($B169,'Ações_Sharpe'!$B$2:$R$263,11,FALSE)," ")</f>
        <v>0.10388686900557</v>
      </c>
      <c r="W169" s="23">
        <f>IF(VLOOKUP($B169,'Ações_Rent'!$B$2:$R$263,12,FALSE)="","",VLOOKUP($B169,'Ações_Rent'!$B$2:$R$263,12,FALSE))</f>
        <v>0.037208778550335</v>
      </c>
      <c r="X169" t="s" s="26">
        <f>IF(VLOOKUP($B169,'Ações_Sharpe'!$B$2:$R$263,12,FALSE)&gt;0,VLOOKUP($B169,'Ações_Sharpe'!$B$2:$R$263,12,FALSE)," ")</f>
        <v>361</v>
      </c>
      <c r="Y169" s="23">
        <f>IF(VLOOKUP($B169,'Ações_Rent'!$B$2:$R$263,13,FALSE)="","",VLOOKUP($B169,'Ações_Rent'!$B$2:$R$263,13,FALSE))</f>
        <v>3.28040846204891</v>
      </c>
      <c r="Z169" t="s" s="26">
        <f>IF(VLOOKUP($B169,'Ações_Sharpe'!$B$2:$R$263,13,FALSE)&gt;0,VLOOKUP($B169,'Ações_Sharpe'!$B$2:$R$263,13,FALSE)," ")</f>
        <v>361</v>
      </c>
      <c r="AA169" s="23">
        <f>IF(VLOOKUP($B169,'Ações_Rent'!$B$2:$R$263,14,FALSE)="","",VLOOKUP($B169,'Ações_Rent'!$B$2:$R$263,14,FALSE))</f>
        <v>-4.17185141701684</v>
      </c>
      <c r="AB169" t="s" s="26">
        <f>IF(VLOOKUP($B169,'Ações_Sharpe'!$B$2:$R$263,14,FALSE)&gt;0,VLOOKUP($B169,'Ações_Sharpe'!$B$2:$R$263,14,FALSE)," ")</f>
        <v>361</v>
      </c>
      <c r="AC169" s="23">
        <f>IF(VLOOKUP($B169,'Ações_Rent'!$B$2:$R$263,15,FALSE)="","",VLOOKUP($B169,'Ações_Rent'!$B$2:$R$263,15,FALSE))</f>
        <v>-2.59045252974409</v>
      </c>
      <c r="AD169" t="s" s="26">
        <f>IF(VLOOKUP($B169,'Ações_Sharpe'!$B$2:$R$263,15,FALSE)&gt;0,VLOOKUP($B169,'Ações_Sharpe'!$B$2:$R$263,15,FALSE)," ")</f>
        <v>361</v>
      </c>
      <c r="AE169" s="23">
        <f>IF(VLOOKUP($B169,'Ações_Rent'!$B$2:$R$263,16,FALSE)="","",VLOOKUP($B169,'Ações_Rent'!$B$2:$R$263,16,FALSE))</f>
        <v>-6.0056477521062</v>
      </c>
      <c r="AF169" t="s" s="26">
        <f>IF(VLOOKUP($B169,'Ações_Sharpe'!$B$2:$R$263,16,FALSE)&gt;0,VLOOKUP($B169,'Ações_Sharpe'!$B$2:$R$263,16,FALSE)," ")</f>
        <v>361</v>
      </c>
      <c r="AG169" s="23">
        <f>IF(VLOOKUP($B169,'Ações_Rent'!$B$2:$R$263,17,FALSE)="","",VLOOKUP($B169,'Ações_Rent'!$B$2:$R$263,17,FALSE))</f>
        <v>6.71043196277854</v>
      </c>
      <c r="AH169" t="s" s="26">
        <f>IF(VLOOKUP($B169,'Ações_Sharpe'!$B$2:$R$263,17,FALSE)&gt;0,VLOOKUP($B169,'Ações_Sharpe'!$B$2:$R$263,17,FALSE)," ")</f>
        <v>361</v>
      </c>
    </row>
    <row r="170" ht="15" customHeight="1">
      <c r="A170" t="s" s="10">
        <v>1557</v>
      </c>
      <c r="B170" t="s" s="10">
        <v>1558</v>
      </c>
      <c r="C170" s="23">
        <f>IF(VLOOKUP($B170,'Ações_Rent'!$B$2:$R$263,2,FALSE)="","",VLOOKUP($B170,'Ações_Rent'!$B$2:$R$263,2,FALSE))</f>
        <v>18.9514992918505</v>
      </c>
      <c r="D170" s="23">
        <f>IF(VLOOKUP($B170,'Ações_Sharpe'!$B$2:$R$263,2,FALSE)&gt;0,VLOOKUP($B170,'Ações_Sharpe'!$B$2:$R$263,2,FALSE)," ")</f>
        <v>1.00701656541659</v>
      </c>
      <c r="E170" s="23">
        <f>IF(VLOOKUP($B170,'Ações_Rent'!$B$2:$R$263,3,FALSE)="","",VLOOKUP($B170,'Ações_Rent'!$B$2:$R$263,3,FALSE))</f>
        <v>15.1314887674392</v>
      </c>
      <c r="F170" s="23">
        <f>IF(VLOOKUP($B170,'Ações_Sharpe'!$B$2:$R$263,3,FALSE)&gt;0,VLOOKUP($B170,'Ações_Sharpe'!$B$2:$R$263,3,FALSE)," ")</f>
        <v>0.744482524936864</v>
      </c>
      <c r="G170" s="23">
        <f>IF(VLOOKUP($B170,'Ações_Rent'!$B$2:$R$263,4,FALSE)="","",VLOOKUP($B170,'Ações_Rent'!$B$2:$R$263,4,FALSE))</f>
        <v>16.6339065965213</v>
      </c>
      <c r="H170" s="23">
        <f>IF(VLOOKUP($B170,'Ações_Sharpe'!$B$2:$R$263,4,FALSE)&gt;0,VLOOKUP($B170,'Ações_Sharpe'!$B$2:$R$263,4,FALSE)," ")</f>
        <v>0.437507923279144</v>
      </c>
      <c r="I170" s="23">
        <f>IF(VLOOKUP($B170,'Ações_Rent'!$B$2:$R$263,5,FALSE)="","",VLOOKUP($B170,'Ações_Rent'!$B$2:$R$263,5,FALSE))</f>
        <v>4.56994620005562</v>
      </c>
      <c r="J170" t="s" s="26">
        <f>IF(VLOOKUP($B170,'Ações_Sharpe'!$B$2:$R$263,5,FALSE)&gt;0,VLOOKUP($B170,'Ações_Sharpe'!$B$2:$R$263,5,FALSE)," ")</f>
        <v>361</v>
      </c>
      <c r="K170" s="23">
        <f>IF(VLOOKUP($B170,'Ações_Rent'!$B$2:$R$263,6,FALSE)="","",VLOOKUP($B170,'Ações_Rent'!$B$2:$R$263,6,FALSE))</f>
        <v>8.91353447858096</v>
      </c>
      <c r="L170" s="23">
        <f>IF(VLOOKUP($B170,'Ações_Sharpe'!$B$2:$R$263,6,FALSE)&gt;0,VLOOKUP($B170,'Ações_Sharpe'!$B$2:$R$263,6,FALSE)," ")</f>
        <v>0.191878080036488</v>
      </c>
      <c r="M170" s="23">
        <f>IF(VLOOKUP($B170,'Ações_Rent'!$B$2:$R$263,7,FALSE)="","",VLOOKUP($B170,'Ações_Rent'!$B$2:$R$263,7,FALSE))</f>
        <v>6.50483194465759</v>
      </c>
      <c r="N170" s="23">
        <f>IF(VLOOKUP($B170,'Ações_Sharpe'!$B$2:$R$263,7,FALSE)&gt;0,VLOOKUP($B170,'Ações_Sharpe'!$B$2:$R$263,7,FALSE)," ")</f>
        <v>0.068093770997926</v>
      </c>
      <c r="O170" s="23">
        <f>IF(VLOOKUP($B170,'Ações_Rent'!$B$2:$R$263,8,FALSE)="","",VLOOKUP($B170,'Ações_Rent'!$B$2:$R$263,8,FALSE))</f>
        <v>10.2721547120656</v>
      </c>
      <c r="P170" s="23">
        <f>IF(VLOOKUP($B170,'Ações_Sharpe'!$B$2:$R$263,8,FALSE)&gt;0,VLOOKUP($B170,'Ações_Sharpe'!$B$2:$R$263,8,FALSE)," ")</f>
        <v>0.32143041667135</v>
      </c>
      <c r="Q170" s="23">
        <f>IF(VLOOKUP($B170,'Ações_Rent'!$B$2:$R$263,9,FALSE)="","",VLOOKUP($B170,'Ações_Rent'!$B$2:$R$263,9,FALSE))</f>
        <v>10.762682982398</v>
      </c>
      <c r="R170" s="23">
        <f>IF(VLOOKUP($B170,'Ações_Sharpe'!$B$2:$R$263,9,FALSE)&gt;0,VLOOKUP($B170,'Ações_Sharpe'!$B$2:$R$263,9,FALSE)," ")</f>
        <v>0.37104870974634</v>
      </c>
      <c r="S170" s="23">
        <f>IF(VLOOKUP($B170,'Ações_Rent'!$B$2:$R$263,10,FALSE)="","",VLOOKUP($B170,'Ações_Rent'!$B$2:$R$263,10,FALSE))</f>
        <v>16.1157256644874</v>
      </c>
      <c r="T170" s="23">
        <f>IF(VLOOKUP($B170,'Ações_Sharpe'!$B$2:$R$263,10,FALSE)&gt;0,VLOOKUP($B170,'Ações_Sharpe'!$B$2:$R$263,10,FALSE)," ")</f>
        <v>0.729203889614451</v>
      </c>
      <c r="U170" s="23">
        <f>IF(VLOOKUP($B170,'Ações_Rent'!$B$2:$R$263,11,FALSE)="","",VLOOKUP($B170,'Ações_Rent'!$B$2:$R$263,11,FALSE))</f>
        <v>12.5486702933489</v>
      </c>
      <c r="V170" s="23">
        <f>IF(VLOOKUP($B170,'Ações_Sharpe'!$B$2:$R$263,11,FALSE)&gt;0,VLOOKUP($B170,'Ações_Sharpe'!$B$2:$R$263,11,FALSE)," ")</f>
        <v>0.5057665646410689</v>
      </c>
      <c r="W170" s="23">
        <f>IF(VLOOKUP($B170,'Ações_Rent'!$B$2:$R$263,12,FALSE)="","",VLOOKUP($B170,'Ações_Rent'!$B$2:$R$263,12,FALSE))</f>
        <v>8.81910623213675</v>
      </c>
      <c r="X170" s="23">
        <f>IF(VLOOKUP($B170,'Ações_Sharpe'!$B$2:$R$263,12,FALSE)&gt;0,VLOOKUP($B170,'Ações_Sharpe'!$B$2:$R$263,12,FALSE)," ")</f>
        <v>0.260937977618495</v>
      </c>
      <c r="Y170" s="23">
        <f>IF(VLOOKUP($B170,'Ações_Rent'!$B$2:$R$263,13,FALSE)="","",VLOOKUP($B170,'Ações_Rent'!$B$2:$R$263,13,FALSE))</f>
        <v>10.230093968106</v>
      </c>
      <c r="Z170" s="23">
        <f>IF(VLOOKUP($B170,'Ações_Sharpe'!$B$2:$R$263,13,FALSE)&gt;0,VLOOKUP($B170,'Ações_Sharpe'!$B$2:$R$263,13,FALSE)," ")</f>
        <v>0.321503759490836</v>
      </c>
      <c r="AA170" s="23">
        <f>IF(VLOOKUP($B170,'Ações_Rent'!$B$2:$R$263,14,FALSE)="","",VLOOKUP($B170,'Ações_Rent'!$B$2:$R$263,14,FALSE))</f>
        <v>5.55076174501965</v>
      </c>
      <c r="AB170" s="23">
        <f>IF(VLOOKUP($B170,'Ações_Sharpe'!$B$2:$R$263,14,FALSE)&gt;0,VLOOKUP($B170,'Ações_Sharpe'!$B$2:$R$263,14,FALSE)," ")</f>
        <v>0.022366760364101</v>
      </c>
      <c r="AC170" s="23">
        <f>IF(VLOOKUP($B170,'Ações_Rent'!$B$2:$R$263,15,FALSE)="","",VLOOKUP($B170,'Ações_Rent'!$B$2:$R$263,15,FALSE))</f>
        <v>10.4855180008807</v>
      </c>
      <c r="AD170" s="23">
        <f>IF(VLOOKUP($B170,'Ações_Sharpe'!$B$2:$R$263,15,FALSE)&gt;0,VLOOKUP($B170,'Ações_Sharpe'!$B$2:$R$263,15,FALSE)," ")</f>
        <v>0.251572946766957</v>
      </c>
      <c r="AE170" s="23">
        <f>IF(VLOOKUP($B170,'Ações_Rent'!$B$2:$R$263,16,FALSE)="","",VLOOKUP($B170,'Ações_Rent'!$B$2:$R$263,16,FALSE))</f>
        <v>9.09056862193443</v>
      </c>
      <c r="AF170" s="23">
        <f>IF(VLOOKUP($B170,'Ações_Sharpe'!$B$2:$R$263,16,FALSE)&gt;0,VLOOKUP($B170,'Ações_Sharpe'!$B$2:$R$263,16,FALSE)," ")</f>
        <v>0.137522719815804</v>
      </c>
      <c r="AG170" s="23">
        <f>IF(VLOOKUP($B170,'Ações_Rent'!$B$2:$R$263,17,FALSE)="","",VLOOKUP($B170,'Ações_Rent'!$B$2:$R$263,17,FALSE))</f>
        <v>17.8310432478895</v>
      </c>
      <c r="AH170" s="23">
        <f>IF(VLOOKUP($B170,'Ações_Sharpe'!$B$2:$R$263,17,FALSE)&gt;0,VLOOKUP($B170,'Ações_Sharpe'!$B$2:$R$263,17,FALSE)," ")</f>
        <v>0.704401716000243</v>
      </c>
    </row>
    <row r="171" ht="15" customHeight="1">
      <c r="A171" t="s" s="10">
        <v>1559</v>
      </c>
      <c r="B171" t="s" s="10">
        <v>1560</v>
      </c>
      <c r="C171" s="23">
        <f>IF(VLOOKUP($B171,'Ações_Rent'!$B$2:$R$263,2,FALSE)="","",VLOOKUP($B171,'Ações_Rent'!$B$2:$R$263,2,FALSE))</f>
        <v>18.8836028388399</v>
      </c>
      <c r="D171" s="23">
        <f>IF(VLOOKUP($B171,'Ações_Sharpe'!$B$2:$R$263,2,FALSE)&gt;0,VLOOKUP($B171,'Ações_Sharpe'!$B$2:$R$263,2,FALSE)," ")</f>
        <v>0.540940893159484</v>
      </c>
      <c r="E171" s="23">
        <f>IF(VLOOKUP($B171,'Ações_Rent'!$B$2:$R$263,3,FALSE)="","",VLOOKUP($B171,'Ações_Rent'!$B$2:$R$263,3,FALSE))</f>
        <v>18.1584629933523</v>
      </c>
      <c r="F171" s="23">
        <f>IF(VLOOKUP($B171,'Ações_Sharpe'!$B$2:$R$263,3,FALSE)&gt;0,VLOOKUP($B171,'Ações_Sharpe'!$B$2:$R$263,3,FALSE)," ")</f>
        <v>0.549557466322</v>
      </c>
      <c r="G171" s="23">
        <f>IF(VLOOKUP($B171,'Ações_Rent'!$B$2:$R$263,4,FALSE)="","",VLOOKUP($B171,'Ações_Rent'!$B$2:$R$263,4,FALSE))</f>
        <v>22.4051146047764</v>
      </c>
      <c r="H171" s="23">
        <f>IF(VLOOKUP($B171,'Ações_Sharpe'!$B$2:$R$263,4,FALSE)&gt;0,VLOOKUP($B171,'Ações_Sharpe'!$B$2:$R$263,4,FALSE)," ")</f>
        <v>0.485274296234959</v>
      </c>
      <c r="I171" s="23">
        <f>IF(VLOOKUP($B171,'Ações_Rent'!$B$2:$R$263,5,FALSE)="","",VLOOKUP($B171,'Ações_Rent'!$B$2:$R$263,5,FALSE))</f>
        <v>2.73568523979126</v>
      </c>
      <c r="J171" t="s" s="26">
        <f>IF(VLOOKUP($B171,'Ações_Sharpe'!$B$2:$R$263,5,FALSE)&gt;0,VLOOKUP($B171,'Ações_Sharpe'!$B$2:$R$263,5,FALSE)," ")</f>
        <v>361</v>
      </c>
      <c r="K171" s="23">
        <f>IF(VLOOKUP($B171,'Ações_Rent'!$B$2:$R$263,6,FALSE)="","",VLOOKUP($B171,'Ações_Rent'!$B$2:$R$263,6,FALSE))</f>
        <v>17.4865184076212</v>
      </c>
      <c r="L171" s="23">
        <f>IF(VLOOKUP($B171,'Ações_Sharpe'!$B$2:$R$263,6,FALSE)&gt;0,VLOOKUP($B171,'Ações_Sharpe'!$B$2:$R$263,6,FALSE)," ")</f>
        <v>0.407281462953844</v>
      </c>
      <c r="M171" s="23">
        <f>IF(VLOOKUP($B171,'Ações_Rent'!$B$2:$R$263,7,FALSE)="","",VLOOKUP($B171,'Ações_Rent'!$B$2:$R$263,7,FALSE))</f>
        <v>10.2999240521097</v>
      </c>
      <c r="N171" s="23">
        <f>IF(VLOOKUP($B171,'Ações_Sharpe'!$B$2:$R$263,7,FALSE)&gt;0,VLOOKUP($B171,'Ações_Sharpe'!$B$2:$R$263,7,FALSE)," ")</f>
        <v>0.171381899014954</v>
      </c>
      <c r="O171" s="23">
        <f>IF(VLOOKUP($B171,'Ações_Rent'!$B$2:$R$263,8,FALSE)="","",VLOOKUP($B171,'Ações_Rent'!$B$2:$R$263,8,FALSE))</f>
        <v>17.7921694518871</v>
      </c>
      <c r="P171" s="23">
        <f>IF(VLOOKUP($B171,'Ações_Sharpe'!$B$2:$R$263,8,FALSE)&gt;0,VLOOKUP($B171,'Ações_Sharpe'!$B$2:$R$263,8,FALSE)," ")</f>
        <v>0.449892583661315</v>
      </c>
      <c r="Q171" s="23">
        <f>IF(VLOOKUP($B171,'Ações_Rent'!$B$2:$R$263,9,FALSE)="","",VLOOKUP($B171,'Ações_Rent'!$B$2:$R$263,9,FALSE))</f>
        <v>12.5564466666871</v>
      </c>
      <c r="R171" s="23">
        <f>IF(VLOOKUP($B171,'Ações_Sharpe'!$B$2:$R$263,9,FALSE)&gt;0,VLOOKUP($B171,'Ações_Sharpe'!$B$2:$R$263,9,FALSE)," ")</f>
        <v>0.282720019008017</v>
      </c>
      <c r="S171" s="23">
        <f>IF(VLOOKUP($B171,'Ações_Rent'!$B$2:$R$263,10,FALSE)="","",VLOOKUP($B171,'Ações_Rent'!$B$2:$R$263,10,FALSE))</f>
        <v>24.5845083567453</v>
      </c>
      <c r="T171" s="23">
        <f>IF(VLOOKUP($B171,'Ações_Sharpe'!$B$2:$R$263,10,FALSE)&gt;0,VLOOKUP($B171,'Ações_Sharpe'!$B$2:$R$263,10,FALSE)," ")</f>
        <v>0.757391124693807</v>
      </c>
      <c r="U171" s="23">
        <f>IF(VLOOKUP($B171,'Ações_Rent'!$B$2:$R$263,11,FALSE)="","",VLOOKUP($B171,'Ações_Rent'!$B$2:$R$263,11,FALSE))</f>
        <v>17.8302644526183</v>
      </c>
      <c r="V171" s="23">
        <f>IF(VLOOKUP($B171,'Ações_Sharpe'!$B$2:$R$263,11,FALSE)&gt;0,VLOOKUP($B171,'Ações_Sharpe'!$B$2:$R$263,11,FALSE)," ")</f>
        <v>0.49556453190021</v>
      </c>
      <c r="W171" s="23">
        <f>IF(VLOOKUP($B171,'Ações_Rent'!$B$2:$R$263,12,FALSE)="","",VLOOKUP($B171,'Ações_Rent'!$B$2:$R$263,12,FALSE))</f>
        <v>3.64570030532787</v>
      </c>
      <c r="X171" t="s" s="26">
        <f>IF(VLOOKUP($B171,'Ações_Sharpe'!$B$2:$R$263,12,FALSE)&gt;0,VLOOKUP($B171,'Ações_Sharpe'!$B$2:$R$263,12,FALSE)," ")</f>
        <v>361</v>
      </c>
      <c r="Y171" s="23">
        <f>IF(VLOOKUP($B171,'Ações_Rent'!$B$2:$R$263,13,FALSE)="","",VLOOKUP($B171,'Ações_Rent'!$B$2:$R$263,13,FALSE))</f>
        <v>5.32123494576733</v>
      </c>
      <c r="Z171" s="23">
        <f>IF(VLOOKUP($B171,'Ações_Sharpe'!$B$2:$R$263,13,FALSE)&gt;0,VLOOKUP($B171,'Ações_Sharpe'!$B$2:$R$263,13,FALSE)," ")</f>
        <v>0.0228973142491482</v>
      </c>
      <c r="AA171" s="23">
        <f>IF(VLOOKUP($B171,'Ações_Rent'!$B$2:$R$263,14,FALSE)="","",VLOOKUP($B171,'Ações_Rent'!$B$2:$R$263,14,FALSE))</f>
        <v>-3.7575958492731</v>
      </c>
      <c r="AB171" t="s" s="26">
        <f>IF(VLOOKUP($B171,'Ações_Sharpe'!$B$2:$R$263,14,FALSE)&gt;0,VLOOKUP($B171,'Ações_Sharpe'!$B$2:$R$263,14,FALSE)," ")</f>
        <v>361</v>
      </c>
      <c r="AC171" s="23">
        <f>IF(VLOOKUP($B171,'Ações_Rent'!$B$2:$R$263,15,FALSE)="","",VLOOKUP($B171,'Ações_Rent'!$B$2:$R$263,15,FALSE))</f>
        <v>-0.941017541735945</v>
      </c>
      <c r="AD171" t="s" s="26">
        <f>IF(VLOOKUP($B171,'Ações_Sharpe'!$B$2:$R$263,15,FALSE)&gt;0,VLOOKUP($B171,'Ações_Sharpe'!$B$2:$R$263,15,FALSE)," ")</f>
        <v>361</v>
      </c>
      <c r="AE171" s="23">
        <f>IF(VLOOKUP($B171,'Ações_Rent'!$B$2:$R$263,16,FALSE)="","",VLOOKUP($B171,'Ações_Rent'!$B$2:$R$263,16,FALSE))</f>
        <v>-5.82908727072183</v>
      </c>
      <c r="AF171" t="s" s="26">
        <f>IF(VLOOKUP($B171,'Ações_Sharpe'!$B$2:$R$263,16,FALSE)&gt;0,VLOOKUP($B171,'Ações_Sharpe'!$B$2:$R$263,16,FALSE)," ")</f>
        <v>361</v>
      </c>
      <c r="AG171" s="23">
        <f>IF(VLOOKUP($B171,'Ações_Rent'!$B$2:$R$263,17,FALSE)="","",VLOOKUP($B171,'Ações_Rent'!$B$2:$R$263,17,FALSE))</f>
        <v>7.10250445349558</v>
      </c>
      <c r="AH171" t="s" s="26">
        <f>IF(VLOOKUP($B171,'Ações_Sharpe'!$B$2:$R$263,17,FALSE)&gt;0,VLOOKUP($B171,'Ações_Sharpe'!$B$2:$R$263,17,FALSE)," ")</f>
        <v>361</v>
      </c>
    </row>
    <row r="172" ht="15" customHeight="1">
      <c r="A172" t="s" s="10">
        <v>1561</v>
      </c>
      <c r="B172" t="s" s="10">
        <v>1562</v>
      </c>
      <c r="C172" s="23">
        <f>IF(VLOOKUP($B172,'Ações_Rent'!$B$2:$R$263,2,FALSE)="","",VLOOKUP($B172,'Ações_Rent'!$B$2:$R$263,2,FALSE))</f>
        <v>18.8632094494259</v>
      </c>
      <c r="D172" s="23">
        <f>IF(VLOOKUP($B172,'Ações_Sharpe'!$B$2:$R$263,2,FALSE)&gt;0,VLOOKUP($B172,'Ações_Sharpe'!$B$2:$R$263,2,FALSE)," ")</f>
        <v>0.5588811238457529</v>
      </c>
      <c r="E172" s="23">
        <f>IF(VLOOKUP($B172,'Ações_Rent'!$B$2:$R$263,3,FALSE)="","",VLOOKUP($B172,'Ações_Rent'!$B$2:$R$263,3,FALSE))</f>
        <v>20.3172504820818</v>
      </c>
      <c r="F172" s="23">
        <f>IF(VLOOKUP($B172,'Ações_Sharpe'!$B$2:$R$263,3,FALSE)&gt;0,VLOOKUP($B172,'Ações_Sharpe'!$B$2:$R$263,3,FALSE)," ")</f>
        <v>0.689862198839084</v>
      </c>
      <c r="G172" s="23">
        <f>IF(VLOOKUP($B172,'Ações_Rent'!$B$2:$R$263,4,FALSE)="","",VLOOKUP($B172,'Ações_Rent'!$B$2:$R$263,4,FALSE))</f>
        <v>27.7440621057563</v>
      </c>
      <c r="H172" s="23">
        <f>IF(VLOOKUP($B172,'Ações_Sharpe'!$B$2:$R$263,4,FALSE)&gt;0,VLOOKUP($B172,'Ações_Sharpe'!$B$2:$R$263,4,FALSE)," ")</f>
        <v>0.576700851130062</v>
      </c>
      <c r="I172" s="23">
        <f>IF(VLOOKUP($B172,'Ações_Rent'!$B$2:$R$263,5,FALSE)="","",VLOOKUP($B172,'Ações_Rent'!$B$2:$R$263,5,FALSE))</f>
        <v>5.50661006814683</v>
      </c>
      <c r="J172" t="s" s="26">
        <f>IF(VLOOKUP($B172,'Ações_Sharpe'!$B$2:$R$263,5,FALSE)&gt;0,VLOOKUP($B172,'Ações_Sharpe'!$B$2:$R$263,5,FALSE)," ")</f>
        <v>361</v>
      </c>
      <c r="K172" s="23">
        <f>IF(VLOOKUP($B172,'Ações_Rent'!$B$2:$R$263,6,FALSE)="","",VLOOKUP($B172,'Ações_Rent'!$B$2:$R$263,6,FALSE))</f>
        <v>15.1763937809844</v>
      </c>
      <c r="L172" s="23">
        <f>IF(VLOOKUP($B172,'Ações_Sharpe'!$B$2:$R$263,6,FALSE)&gt;0,VLOOKUP($B172,'Ações_Sharpe'!$B$2:$R$263,6,FALSE)," ")</f>
        <v>0.333719013425142</v>
      </c>
      <c r="M172" s="23">
        <f>IF(VLOOKUP($B172,'Ações_Rent'!$B$2:$R$263,7,FALSE)="","",VLOOKUP($B172,'Ações_Rent'!$B$2:$R$263,7,FALSE))</f>
        <v>10.161580117239</v>
      </c>
      <c r="N172" s="23">
        <f>IF(VLOOKUP($B172,'Ações_Sharpe'!$B$2:$R$263,7,FALSE)&gt;0,VLOOKUP($B172,'Ações_Sharpe'!$B$2:$R$263,7,FALSE)," ")</f>
        <v>0.169820462551531</v>
      </c>
      <c r="O172" s="23">
        <f>IF(VLOOKUP($B172,'Ações_Rent'!$B$2:$R$263,8,FALSE)="","",VLOOKUP($B172,'Ações_Rent'!$B$2:$R$263,8,FALSE))</f>
        <v>15.9104699764754</v>
      </c>
      <c r="P172" s="23">
        <f>IF(VLOOKUP($B172,'Ações_Sharpe'!$B$2:$R$263,8,FALSE)&gt;0,VLOOKUP($B172,'Ações_Sharpe'!$B$2:$R$263,8,FALSE)," ")</f>
        <v>0.388008783845278</v>
      </c>
      <c r="Q172" s="23">
        <f>IF(VLOOKUP($B172,'Ações_Rent'!$B$2:$R$263,9,FALSE)="","",VLOOKUP($B172,'Ações_Rent'!$B$2:$R$263,9,FALSE))</f>
        <v>15.9880157914748</v>
      </c>
      <c r="R172" s="23">
        <f>IF(VLOOKUP($B172,'Ações_Sharpe'!$B$2:$R$263,9,FALSE)&gt;0,VLOOKUP($B172,'Ações_Sharpe'!$B$2:$R$263,9,FALSE)," ")</f>
        <v>0.408098142345552</v>
      </c>
      <c r="S172" s="23">
        <f>IF(VLOOKUP($B172,'Ações_Rent'!$B$2:$R$263,10,FALSE)="","",VLOOKUP($B172,'Ações_Rent'!$B$2:$R$263,10,FALSE))</f>
        <v>27.2180754650574</v>
      </c>
      <c r="T172" s="23">
        <f>IF(VLOOKUP($B172,'Ações_Sharpe'!$B$2:$R$263,10,FALSE)&gt;0,VLOOKUP($B172,'Ações_Sharpe'!$B$2:$R$263,10,FALSE)," ")</f>
        <v>0.858633321035014</v>
      </c>
      <c r="U172" s="23">
        <f>IF(VLOOKUP($B172,'Ações_Rent'!$B$2:$R$263,11,FALSE)="","",VLOOKUP($B172,'Ações_Rent'!$B$2:$R$263,11,FALSE))</f>
        <v>22.8037803959571</v>
      </c>
      <c r="V172" s="23">
        <f>IF(VLOOKUP($B172,'Ações_Sharpe'!$B$2:$R$263,11,FALSE)&gt;0,VLOOKUP($B172,'Ações_Sharpe'!$B$2:$R$263,11,FALSE)," ")</f>
        <v>0.684996613606759</v>
      </c>
      <c r="W172" s="23">
        <f>IF(VLOOKUP($B172,'Ações_Rent'!$B$2:$R$263,12,FALSE)="","",VLOOKUP($B172,'Ações_Rent'!$B$2:$R$263,12,FALSE))</f>
        <v>9.94041003028938</v>
      </c>
      <c r="X172" s="23">
        <f>IF(VLOOKUP($B172,'Ações_Sharpe'!$B$2:$R$263,12,FALSE)&gt;0,VLOOKUP($B172,'Ações_Sharpe'!$B$2:$R$263,12,FALSE)," ")</f>
        <v>0.206820361571254</v>
      </c>
      <c r="Y172" s="23">
        <f>IF(VLOOKUP($B172,'Ações_Rent'!$B$2:$R$263,13,FALSE)="","",VLOOKUP($B172,'Ações_Rent'!$B$2:$R$263,13,FALSE))</f>
        <v>11.6287920203497</v>
      </c>
      <c r="Z172" s="23">
        <f>IF(VLOOKUP($B172,'Ações_Sharpe'!$B$2:$R$263,13,FALSE)&gt;0,VLOOKUP($B172,'Ações_Sharpe'!$B$2:$R$263,13,FALSE)," ")</f>
        <v>0.266344989471436</v>
      </c>
      <c r="AA172" s="23">
        <f>IF(VLOOKUP($B172,'Ações_Rent'!$B$2:$R$263,14,FALSE)="","",VLOOKUP($B172,'Ações_Rent'!$B$2:$R$263,14,FALSE))</f>
        <v>2.32095737394484</v>
      </c>
      <c r="AB172" t="s" s="26">
        <f>IF(VLOOKUP($B172,'Ações_Sharpe'!$B$2:$R$263,14,FALSE)&gt;0,VLOOKUP($B172,'Ações_Sharpe'!$B$2:$R$263,14,FALSE)," ")</f>
        <v>361</v>
      </c>
      <c r="AC172" s="23">
        <f>IF(VLOOKUP($B172,'Ações_Rent'!$B$2:$R$263,15,FALSE)="","",VLOOKUP($B172,'Ações_Rent'!$B$2:$R$263,15,FALSE))</f>
        <v>5.02485845631646</v>
      </c>
      <c r="AD172" t="s" s="26">
        <f>IF(VLOOKUP($B172,'Ações_Sharpe'!$B$2:$R$263,15,FALSE)&gt;0,VLOOKUP($B172,'Ações_Sharpe'!$B$2:$R$263,15,FALSE)," ")</f>
        <v>361</v>
      </c>
      <c r="AE172" s="23">
        <f>IF(VLOOKUP($B172,'Ações_Rent'!$B$2:$R$263,16,FALSE)="","",VLOOKUP($B172,'Ações_Rent'!$B$2:$R$263,16,FALSE))</f>
        <v>-1.50824679284325</v>
      </c>
      <c r="AF172" t="s" s="26">
        <f>IF(VLOOKUP($B172,'Ações_Sharpe'!$B$2:$R$263,16,FALSE)&gt;0,VLOOKUP($B172,'Ações_Sharpe'!$B$2:$R$263,16,FALSE)," ")</f>
        <v>361</v>
      </c>
      <c r="AG172" s="23">
        <f>IF(VLOOKUP($B172,'Ações_Rent'!$B$2:$R$263,17,FALSE)="","",VLOOKUP($B172,'Ações_Rent'!$B$2:$R$263,17,FALSE))</f>
        <v>12.2557314276885</v>
      </c>
      <c r="AH172" s="23">
        <f>IF(VLOOKUP($B172,'Ações_Sharpe'!$B$2:$R$263,17,FALSE)&gt;0,VLOOKUP($B172,'Ações_Sharpe'!$B$2:$R$263,17,FALSE)," ")</f>
        <v>0.243071194954728</v>
      </c>
    </row>
    <row r="173" ht="15" customHeight="1">
      <c r="A173" t="s" s="10">
        <v>1563</v>
      </c>
      <c r="B173" t="s" s="10">
        <v>1564</v>
      </c>
      <c r="C173" s="23">
        <f>IF(VLOOKUP($B173,'Ações_Rent'!$B$2:$R$263,2,FALSE)="","",VLOOKUP($B173,'Ações_Rent'!$B$2:$R$263,2,FALSE))</f>
        <v>18.5619588117894</v>
      </c>
      <c r="D173" s="23">
        <f>IF(VLOOKUP($B173,'Ações_Sharpe'!$B$2:$R$263,2,FALSE)&gt;0,VLOOKUP($B173,'Ações_Sharpe'!$B$2:$R$263,2,FALSE)," ")</f>
        <v>0.537190177929373</v>
      </c>
      <c r="E173" s="23">
        <f>IF(VLOOKUP($B173,'Ações_Rent'!$B$2:$R$263,3,FALSE)="","",VLOOKUP($B173,'Ações_Rent'!$B$2:$R$263,3,FALSE))</f>
        <v>17.1916530357626</v>
      </c>
      <c r="F173" s="23">
        <f>IF(VLOOKUP($B173,'Ações_Sharpe'!$B$2:$R$263,3,FALSE)&gt;0,VLOOKUP($B173,'Ações_Sharpe'!$B$2:$R$263,3,FALSE)," ")</f>
        <v>0.512553152245706</v>
      </c>
      <c r="G173" s="23">
        <f>IF(VLOOKUP($B173,'Ações_Rent'!$B$2:$R$263,4,FALSE)="","",VLOOKUP($B173,'Ações_Rent'!$B$2:$R$263,4,FALSE))</f>
        <v>22.705841710095</v>
      </c>
      <c r="H173" s="23">
        <f>IF(VLOOKUP($B173,'Ações_Sharpe'!$B$2:$R$263,4,FALSE)&gt;0,VLOOKUP($B173,'Ações_Sharpe'!$B$2:$R$263,4,FALSE)," ")</f>
        <v>0.344590189875566</v>
      </c>
      <c r="I173" s="23">
        <f>IF(VLOOKUP($B173,'Ações_Rent'!$B$2:$R$263,5,FALSE)="","",VLOOKUP($B173,'Ações_Rent'!$B$2:$R$263,5,FALSE))</f>
        <v>2.62874025064077</v>
      </c>
      <c r="J173" t="s" s="26">
        <f>IF(VLOOKUP($B173,'Ações_Sharpe'!$B$2:$R$263,5,FALSE)&gt;0,VLOOKUP($B173,'Ações_Sharpe'!$B$2:$R$263,5,FALSE)," ")</f>
        <v>361</v>
      </c>
      <c r="K173" s="23">
        <f>IF(VLOOKUP($B173,'Ações_Rent'!$B$2:$R$263,6,FALSE)="","",VLOOKUP($B173,'Ações_Rent'!$B$2:$R$263,6,FALSE))</f>
        <v>11.203639562608</v>
      </c>
      <c r="L173" s="23">
        <f>IF(VLOOKUP($B173,'Ações_Sharpe'!$B$2:$R$263,6,FALSE)&gt;0,VLOOKUP($B173,'Ações_Sharpe'!$B$2:$R$263,6,FALSE)," ")</f>
        <v>0.192510945304027</v>
      </c>
      <c r="M173" s="23">
        <f>IF(VLOOKUP($B173,'Ações_Rent'!$B$2:$R$263,7,FALSE)="","",VLOOKUP($B173,'Ações_Rent'!$B$2:$R$263,7,FALSE))</f>
        <v>4.34440596996399</v>
      </c>
      <c r="N173" t="s" s="26">
        <f>IF(VLOOKUP($B173,'Ações_Sharpe'!$B$2:$R$263,7,FALSE)&gt;0,VLOOKUP($B173,'Ações_Sharpe'!$B$2:$R$263,7,FALSE)," ")</f>
        <v>361</v>
      </c>
      <c r="O173" s="23">
        <f>IF(VLOOKUP($B173,'Ações_Rent'!$B$2:$R$263,8,FALSE)="","",VLOOKUP($B173,'Ações_Rent'!$B$2:$R$263,8,FALSE))</f>
        <v>10.8064284525264</v>
      </c>
      <c r="P173" s="23">
        <f>IF(VLOOKUP($B173,'Ações_Sharpe'!$B$2:$R$263,8,FALSE)&gt;0,VLOOKUP($B173,'Ações_Sharpe'!$B$2:$R$263,8,FALSE)," ")</f>
        <v>0.212020998182179</v>
      </c>
      <c r="Q173" s="23">
        <f>IF(VLOOKUP($B173,'Ações_Rent'!$B$2:$R$263,9,FALSE)="","",VLOOKUP($B173,'Ações_Rent'!$B$2:$R$263,9,FALSE))</f>
        <v>6.24110635473085</v>
      </c>
      <c r="R173" s="23">
        <f>IF(VLOOKUP($B173,'Ações_Sharpe'!$B$2:$R$263,9,FALSE)&gt;0,VLOOKUP($B173,'Ações_Sharpe'!$B$2:$R$263,9,FALSE)," ")</f>
        <v>0.0593419800161341</v>
      </c>
      <c r="S173" s="23">
        <f>IF(VLOOKUP($B173,'Ações_Rent'!$B$2:$R$263,10,FALSE)="","",VLOOKUP($B173,'Ações_Rent'!$B$2:$R$263,10,FALSE))</f>
        <v>16.1353088139081</v>
      </c>
      <c r="T173" s="23">
        <f>IF(VLOOKUP($B173,'Ações_Sharpe'!$B$2:$R$263,10,FALSE)&gt;0,VLOOKUP($B173,'Ações_Sharpe'!$B$2:$R$263,10,FALSE)," ")</f>
        <v>0.459032927551068</v>
      </c>
      <c r="U173" s="23">
        <f>IF(VLOOKUP($B173,'Ações_Rent'!$B$2:$R$263,11,FALSE)="","",VLOOKUP($B173,'Ações_Rent'!$B$2:$R$263,11,FALSE))</f>
        <v>7.4203024736101</v>
      </c>
      <c r="V173" s="23">
        <f>IF(VLOOKUP($B173,'Ações_Sharpe'!$B$2:$R$263,11,FALSE)&gt;0,VLOOKUP($B173,'Ações_Sharpe'!$B$2:$R$263,11,FALSE)," ")</f>
        <v>0.119811049969613</v>
      </c>
      <c r="W173" s="23">
        <f>IF(VLOOKUP($B173,'Ações_Rent'!$B$2:$R$263,12,FALSE)="","",VLOOKUP($B173,'Ações_Rent'!$B$2:$R$263,12,FALSE))</f>
        <v>1.71014521939941</v>
      </c>
      <c r="X173" t="s" s="26">
        <f>IF(VLOOKUP($B173,'Ações_Sharpe'!$B$2:$R$263,12,FALSE)&gt;0,VLOOKUP($B173,'Ações_Sharpe'!$B$2:$R$263,12,FALSE)," ")</f>
        <v>361</v>
      </c>
      <c r="Y173" s="23">
        <f>IF(VLOOKUP($B173,'Ações_Rent'!$B$2:$R$263,13,FALSE)="","",VLOOKUP($B173,'Ações_Rent'!$B$2:$R$263,13,FALSE))</f>
        <v>0.663572713020288</v>
      </c>
      <c r="Z173" t="s" s="26">
        <f>IF(VLOOKUP($B173,'Ações_Sharpe'!$B$2:$R$263,13,FALSE)&gt;0,VLOOKUP($B173,'Ações_Sharpe'!$B$2:$R$263,13,FALSE)," ")</f>
        <v>361</v>
      </c>
      <c r="AA173" s="23">
        <f>IF(VLOOKUP($B173,'Ações_Rent'!$B$2:$R$263,14,FALSE)="","",VLOOKUP($B173,'Ações_Rent'!$B$2:$R$263,14,FALSE))</f>
        <v>-3.09516404186048</v>
      </c>
      <c r="AB173" t="s" s="26">
        <f>IF(VLOOKUP($B173,'Ações_Sharpe'!$B$2:$R$263,14,FALSE)&gt;0,VLOOKUP($B173,'Ações_Sharpe'!$B$2:$R$263,14,FALSE)," ")</f>
        <v>361</v>
      </c>
      <c r="AC173" s="23">
        <f>IF(VLOOKUP($B173,'Ações_Rent'!$B$2:$R$263,15,FALSE)="","",VLOOKUP($B173,'Ações_Rent'!$B$2:$R$263,15,FALSE))</f>
        <v>-0.298937667467314</v>
      </c>
      <c r="AD173" t="s" s="26">
        <f>IF(VLOOKUP($B173,'Ações_Sharpe'!$B$2:$R$263,15,FALSE)&gt;0,VLOOKUP($B173,'Ações_Sharpe'!$B$2:$R$263,15,FALSE)," ")</f>
        <v>361</v>
      </c>
      <c r="AE173" s="23">
        <f>IF(VLOOKUP($B173,'Ações_Rent'!$B$2:$R$263,16,FALSE)="","",VLOOKUP($B173,'Ações_Rent'!$B$2:$R$263,16,FALSE))</f>
        <v>-4.96205731465461</v>
      </c>
      <c r="AF173" t="s" s="26">
        <f>IF(VLOOKUP($B173,'Ações_Sharpe'!$B$2:$R$263,16,FALSE)&gt;0,VLOOKUP($B173,'Ações_Sharpe'!$B$2:$R$263,16,FALSE)," ")</f>
        <v>361</v>
      </c>
      <c r="AG173" s="23">
        <f>IF(VLOOKUP($B173,'Ações_Rent'!$B$2:$R$263,17,FALSE)="","",VLOOKUP($B173,'Ações_Rent'!$B$2:$R$263,17,FALSE))</f>
        <v>8.068533076938071</v>
      </c>
      <c r="AH173" s="23">
        <f>IF(VLOOKUP($B173,'Ações_Sharpe'!$B$2:$R$263,17,FALSE)&gt;0,VLOOKUP($B173,'Ações_Sharpe'!$B$2:$R$263,17,FALSE)," ")</f>
        <v>0.046945686152111</v>
      </c>
    </row>
    <row r="174" ht="15" customHeight="1">
      <c r="A174" t="s" s="10">
        <v>1565</v>
      </c>
      <c r="B174" t="s" s="10">
        <v>1566</v>
      </c>
      <c r="C174" s="23">
        <f>IF(VLOOKUP($B174,'Ações_Rent'!$B$2:$R$263,2,FALSE)="","",VLOOKUP($B174,'Ações_Rent'!$B$2:$R$263,2,FALSE))</f>
        <v>18.5110041272083</v>
      </c>
      <c r="D174" s="23">
        <f>IF(VLOOKUP($B174,'Ações_Sharpe'!$B$2:$R$263,2,FALSE)&gt;0,VLOOKUP($B174,'Ações_Sharpe'!$B$2:$R$263,2,FALSE)," ")</f>
        <v>0.596318084227153</v>
      </c>
      <c r="E174" s="23">
        <f>IF(VLOOKUP($B174,'Ações_Rent'!$B$2:$R$263,3,FALSE)="","",VLOOKUP($B174,'Ações_Rent'!$B$2:$R$263,3,FALSE))</f>
        <v>17.1661044840469</v>
      </c>
      <c r="F174" s="23">
        <f>IF(VLOOKUP($B174,'Ações_Sharpe'!$B$2:$R$263,3,FALSE)&gt;0,VLOOKUP($B174,'Ações_Sharpe'!$B$2:$R$263,3,FALSE)," ")</f>
        <v>0.569343570711706</v>
      </c>
      <c r="G174" s="23">
        <f>IF(VLOOKUP($B174,'Ações_Rent'!$B$2:$R$263,4,FALSE)="","",VLOOKUP($B174,'Ações_Rent'!$B$2:$R$263,4,FALSE))</f>
        <v>23.3005807979743</v>
      </c>
      <c r="H174" s="23">
        <f>IF(VLOOKUP($B174,'Ações_Sharpe'!$B$2:$R$263,4,FALSE)&gt;0,VLOOKUP($B174,'Ações_Sharpe'!$B$2:$R$263,4,FALSE)," ")</f>
        <v>0.536136155449324</v>
      </c>
      <c r="I174" s="23">
        <f>IF(VLOOKUP($B174,'Ações_Rent'!$B$2:$R$263,5,FALSE)="","",VLOOKUP($B174,'Ações_Rent'!$B$2:$R$263,5,FALSE))</f>
        <v>7.89676746632639</v>
      </c>
      <c r="J174" s="23">
        <f>IF(VLOOKUP($B174,'Ações_Sharpe'!$B$2:$R$263,5,FALSE)&gt;0,VLOOKUP($B174,'Ações_Sharpe'!$B$2:$R$263,5,FALSE)," ")</f>
        <v>0.0514772278474603</v>
      </c>
      <c r="K174" s="23">
        <f>IF(VLOOKUP($B174,'Ações_Rent'!$B$2:$R$263,6,FALSE)="","",VLOOKUP($B174,'Ações_Rent'!$B$2:$R$263,6,FALSE))</f>
        <v>15.6531755318724</v>
      </c>
      <c r="L174" s="23">
        <f>IF(VLOOKUP($B174,'Ações_Sharpe'!$B$2:$R$263,6,FALSE)&gt;0,VLOOKUP($B174,'Ações_Sharpe'!$B$2:$R$263,6,FALSE)," ")</f>
        <v>0.413116927368873</v>
      </c>
      <c r="M174" s="23">
        <f>IF(VLOOKUP($B174,'Ações_Rent'!$B$2:$R$263,7,FALSE)="","",VLOOKUP($B174,'Ações_Rent'!$B$2:$R$263,7,FALSE))</f>
        <v>9.751042017022129</v>
      </c>
      <c r="N174" s="23">
        <f>IF(VLOOKUP($B174,'Ações_Sharpe'!$B$2:$R$263,7,FALSE)&gt;0,VLOOKUP($B174,'Ações_Sharpe'!$B$2:$R$263,7,FALSE)," ")</f>
        <v>0.180842186262023</v>
      </c>
      <c r="O174" s="23">
        <f>IF(VLOOKUP($B174,'Ações_Rent'!$B$2:$R$263,8,FALSE)="","",VLOOKUP($B174,'Ações_Rent'!$B$2:$R$263,8,FALSE))</f>
        <v>17.8842097443192</v>
      </c>
      <c r="P174" s="23">
        <f>IF(VLOOKUP($B174,'Ações_Sharpe'!$B$2:$R$263,8,FALSE)&gt;0,VLOOKUP($B174,'Ações_Sharpe'!$B$2:$R$263,8,FALSE)," ")</f>
        <v>0.51693091199773</v>
      </c>
      <c r="Q174" s="23">
        <f>IF(VLOOKUP($B174,'Ações_Rent'!$B$2:$R$263,9,FALSE)="","",VLOOKUP($B174,'Ações_Rent'!$B$2:$R$263,9,FALSE))</f>
        <v>13.3661203461801</v>
      </c>
      <c r="R174" s="23">
        <f>IF(VLOOKUP($B174,'Ações_Sharpe'!$B$2:$R$263,9,FALSE)&gt;0,VLOOKUP($B174,'Ações_Sharpe'!$B$2:$R$263,9,FALSE)," ")</f>
        <v>0.345543283265576</v>
      </c>
      <c r="S174" s="23">
        <f>IF(VLOOKUP($B174,'Ações_Rent'!$B$2:$R$263,10,FALSE)="","",VLOOKUP($B174,'Ações_Rent'!$B$2:$R$263,10,FALSE))</f>
        <v>22.2610438416855</v>
      </c>
      <c r="T174" s="23">
        <f>IF(VLOOKUP($B174,'Ações_Sharpe'!$B$2:$R$263,10,FALSE)&gt;0,VLOOKUP($B174,'Ações_Sharpe'!$B$2:$R$263,10,FALSE)," ")</f>
        <v>0.744535642839433</v>
      </c>
      <c r="U174" s="23">
        <f>IF(VLOOKUP($B174,'Ações_Rent'!$B$2:$R$263,11,FALSE)="","",VLOOKUP($B174,'Ações_Rent'!$B$2:$R$263,11,FALSE))</f>
        <v>17.2961669959937</v>
      </c>
      <c r="V174" s="23">
        <f>IF(VLOOKUP($B174,'Ações_Sharpe'!$B$2:$R$263,11,FALSE)&gt;0,VLOOKUP($B174,'Ações_Sharpe'!$B$2:$R$263,11,FALSE)," ")</f>
        <v>0.533085218911509</v>
      </c>
      <c r="W174" s="23">
        <f>IF(VLOOKUP($B174,'Ações_Rent'!$B$2:$R$263,12,FALSE)="","",VLOOKUP($B174,'Ações_Rent'!$B$2:$R$263,12,FALSE))</f>
        <v>9.59014642487335</v>
      </c>
      <c r="X174" s="23">
        <f>IF(VLOOKUP($B174,'Ações_Sharpe'!$B$2:$R$263,12,FALSE)&gt;0,VLOOKUP($B174,'Ações_Sharpe'!$B$2:$R$263,12,FALSE)," ")</f>
        <v>0.217639439900897</v>
      </c>
      <c r="Y174" s="23">
        <f>IF(VLOOKUP($B174,'Ações_Rent'!$B$2:$R$263,13,FALSE)="","",VLOOKUP($B174,'Ações_Rent'!$B$2:$R$263,13,FALSE))</f>
        <v>10.6997744769835</v>
      </c>
      <c r="Z174" s="23">
        <f>IF(VLOOKUP($B174,'Ações_Sharpe'!$B$2:$R$263,13,FALSE)&gt;0,VLOOKUP($B174,'Ações_Sharpe'!$B$2:$R$263,13,FALSE)," ")</f>
        <v>0.255069312250025</v>
      </c>
      <c r="AA174" s="23">
        <f>IF(VLOOKUP($B174,'Ações_Rent'!$B$2:$R$263,14,FALSE)="","",VLOOKUP($B174,'Ações_Rent'!$B$2:$R$263,14,FALSE))</f>
        <v>2.19858356993885</v>
      </c>
      <c r="AB174" t="s" s="26">
        <f>IF(VLOOKUP($B174,'Ações_Sharpe'!$B$2:$R$263,14,FALSE)&gt;0,VLOOKUP($B174,'Ações_Sharpe'!$B$2:$R$263,14,FALSE)," ")</f>
        <v>361</v>
      </c>
      <c r="AC174" s="23">
        <f>IF(VLOOKUP($B174,'Ações_Rent'!$B$2:$R$263,15,FALSE)="","",VLOOKUP($B174,'Ações_Rent'!$B$2:$R$263,15,FALSE))</f>
        <v>4.41922648170139</v>
      </c>
      <c r="AD174" t="s" s="26">
        <f>IF(VLOOKUP($B174,'Ações_Sharpe'!$B$2:$R$263,15,FALSE)&gt;0,VLOOKUP($B174,'Ações_Sharpe'!$B$2:$R$263,15,FALSE)," ")</f>
        <v>361</v>
      </c>
      <c r="AE174" s="23">
        <f>IF(VLOOKUP($B174,'Ações_Rent'!$B$2:$R$263,16,FALSE)="","",VLOOKUP($B174,'Ações_Rent'!$B$2:$R$263,16,FALSE))</f>
        <v>-0.183842643284648</v>
      </c>
      <c r="AF174" t="s" s="26">
        <f>IF(VLOOKUP($B174,'Ações_Sharpe'!$B$2:$R$263,16,FALSE)&gt;0,VLOOKUP($B174,'Ações_Sharpe'!$B$2:$R$263,16,FALSE)," ")</f>
        <v>361</v>
      </c>
      <c r="AG174" s="23">
        <f>IF(VLOOKUP($B174,'Ações_Rent'!$B$2:$R$263,17,FALSE)="","",VLOOKUP($B174,'Ações_Rent'!$B$2:$R$263,17,FALSE))</f>
        <v>9.54150496887152</v>
      </c>
      <c r="AH174" s="23">
        <f>IF(VLOOKUP($B174,'Ações_Sharpe'!$B$2:$R$263,17,FALSE)&gt;0,VLOOKUP($B174,'Ações_Sharpe'!$B$2:$R$263,17,FALSE)," ")</f>
        <v>0.120115149987425</v>
      </c>
    </row>
    <row r="175" ht="15" customHeight="1">
      <c r="A175" t="s" s="10">
        <v>1567</v>
      </c>
      <c r="B175" t="s" s="10">
        <v>1568</v>
      </c>
      <c r="C175" s="23">
        <f>IF(VLOOKUP($B175,'Ações_Rent'!$B$2:$R$263,2,FALSE)="","",VLOOKUP($B175,'Ações_Rent'!$B$2:$R$263,2,FALSE))</f>
        <v>18.4481910516367</v>
      </c>
      <c r="D175" s="23">
        <f>IF(VLOOKUP($B175,'Ações_Sharpe'!$B$2:$R$263,2,FALSE)&gt;0,VLOOKUP($B175,'Ações_Sharpe'!$B$2:$R$263,2,FALSE)," ")</f>
        <v>0.610252573513388</v>
      </c>
      <c r="E175" s="23">
        <f>IF(VLOOKUP($B175,'Ações_Rent'!$B$2:$R$263,3,FALSE)="","",VLOOKUP($B175,'Ações_Rent'!$B$2:$R$263,3,FALSE))</f>
        <v>18.4641341398741</v>
      </c>
      <c r="F175" s="23">
        <f>IF(VLOOKUP($B175,'Ações_Sharpe'!$B$2:$R$263,3,FALSE)&gt;0,VLOOKUP($B175,'Ações_Sharpe'!$B$2:$R$263,3,FALSE)," ")</f>
        <v>0.688703601424754</v>
      </c>
      <c r="G175" s="23">
        <f>IF(VLOOKUP($B175,'Ações_Rent'!$B$2:$R$263,4,FALSE)="","",VLOOKUP($B175,'Ações_Rent'!$B$2:$R$263,4,FALSE))</f>
        <v>22.054259654155</v>
      </c>
      <c r="H175" s="23">
        <f>IF(VLOOKUP($B175,'Ações_Sharpe'!$B$2:$R$263,4,FALSE)&gt;0,VLOOKUP($B175,'Ações_Sharpe'!$B$2:$R$263,4,FALSE)," ")</f>
        <v>0.766988461234867</v>
      </c>
      <c r="I175" s="23">
        <f>IF(VLOOKUP($B175,'Ações_Rent'!$B$2:$R$263,5,FALSE)="","",VLOOKUP($B175,'Ações_Rent'!$B$2:$R$263,5,FALSE))</f>
        <v>17.0289515172827</v>
      </c>
      <c r="J175" s="23">
        <f>IF(VLOOKUP($B175,'Ações_Sharpe'!$B$2:$R$263,5,FALSE)&gt;0,VLOOKUP($B175,'Ações_Sharpe'!$B$2:$R$263,5,FALSE)," ")</f>
        <v>0.7640415503825601</v>
      </c>
      <c r="K175" s="23">
        <f>IF(VLOOKUP($B175,'Ações_Rent'!$B$2:$R$263,6,FALSE)="","",VLOOKUP($B175,'Ações_Rent'!$B$2:$R$263,6,FALSE))</f>
        <v>18.7415970996669</v>
      </c>
      <c r="L175" s="23">
        <f>IF(VLOOKUP($B175,'Ações_Sharpe'!$B$2:$R$263,6,FALSE)&gt;0,VLOOKUP($B175,'Ações_Sharpe'!$B$2:$R$263,6,FALSE)," ")</f>
        <v>0.946645305999449</v>
      </c>
      <c r="M175" s="23">
        <f>IF(VLOOKUP($B175,'Ações_Rent'!$B$2:$R$263,7,FALSE)="","",VLOOKUP($B175,'Ações_Rent'!$B$2:$R$263,7,FALSE))</f>
        <v>7.81707251575741</v>
      </c>
      <c r="N175" s="23">
        <f>IF(VLOOKUP($B175,'Ações_Sharpe'!$B$2:$R$263,7,FALSE)&gt;0,VLOOKUP($B175,'Ações_Sharpe'!$B$2:$R$263,7,FALSE)," ")</f>
        <v>0.17946491334871</v>
      </c>
      <c r="O175" s="23">
        <f>IF(VLOOKUP($B175,'Ações_Rent'!$B$2:$R$263,8,FALSE)="","",VLOOKUP($B175,'Ações_Rent'!$B$2:$R$263,8,FALSE))</f>
        <v>8.84480409448032</v>
      </c>
      <c r="P175" s="23">
        <f>IF(VLOOKUP($B175,'Ações_Sharpe'!$B$2:$R$263,8,FALSE)&gt;0,VLOOKUP($B175,'Ações_Sharpe'!$B$2:$R$263,8,FALSE)," ")</f>
        <v>0.293139039988408</v>
      </c>
      <c r="Q175" s="23">
        <f>IF(VLOOKUP($B175,'Ações_Rent'!$B$2:$R$263,9,FALSE)="","",VLOOKUP($B175,'Ações_Rent'!$B$2:$R$263,9,FALSE))</f>
        <v>7.04736008326838</v>
      </c>
      <c r="R175" s="23">
        <f>IF(VLOOKUP($B175,'Ações_Sharpe'!$B$2:$R$263,9,FALSE)&gt;0,VLOOKUP($B175,'Ações_Sharpe'!$B$2:$R$263,9,FALSE)," ")</f>
        <v>0.177130999446642</v>
      </c>
      <c r="S175" s="23">
        <f>IF(VLOOKUP($B175,'Ações_Rent'!$B$2:$R$263,10,FALSE)="","",VLOOKUP($B175,'Ações_Rent'!$B$2:$R$263,10,FALSE))</f>
        <v>16.3114267440793</v>
      </c>
      <c r="T175" s="23">
        <f>IF(VLOOKUP($B175,'Ações_Sharpe'!$B$2:$R$263,10,FALSE)&gt;0,VLOOKUP($B175,'Ações_Sharpe'!$B$2:$R$263,10,FALSE)," ")</f>
        <v>0.827960030066497</v>
      </c>
      <c r="U175" s="23">
        <f>IF(VLOOKUP($B175,'Ações_Rent'!$B$2:$R$263,11,FALSE)="","",VLOOKUP($B175,'Ações_Rent'!$B$2:$R$263,11,FALSE))</f>
        <v>12.3529709843446</v>
      </c>
      <c r="V175" s="23">
        <f>IF(VLOOKUP($B175,'Ações_Sharpe'!$B$2:$R$263,11,FALSE)&gt;0,VLOOKUP($B175,'Ações_Sharpe'!$B$2:$R$263,11,FALSE)," ")</f>
        <v>0.543664500959174</v>
      </c>
      <c r="W175" s="23">
        <f>IF(VLOOKUP($B175,'Ações_Rent'!$B$2:$R$263,12,FALSE)="","",VLOOKUP($B175,'Ações_Rent'!$B$2:$R$263,12,FALSE))</f>
        <v>7.4394480534802</v>
      </c>
      <c r="X175" s="23">
        <f>IF(VLOOKUP($B175,'Ações_Sharpe'!$B$2:$R$263,12,FALSE)&gt;0,VLOOKUP($B175,'Ações_Sharpe'!$B$2:$R$263,12,FALSE)," ")</f>
        <v>0.191183636939949</v>
      </c>
      <c r="Y175" s="23">
        <f>IF(VLOOKUP($B175,'Ações_Rent'!$B$2:$R$263,13,FALSE)="","",VLOOKUP($B175,'Ações_Rent'!$B$2:$R$263,13,FALSE))</f>
        <v>6.3382324849542</v>
      </c>
      <c r="Z175" s="23">
        <f>IF(VLOOKUP($B175,'Ações_Sharpe'!$B$2:$R$263,13,FALSE)&gt;0,VLOOKUP($B175,'Ações_Sharpe'!$B$2:$R$263,13,FALSE)," ")</f>
        <v>0.106074307964672</v>
      </c>
      <c r="AA175" s="23">
        <f>IF(VLOOKUP($B175,'Ações_Rent'!$B$2:$R$263,14,FALSE)="","",VLOOKUP($B175,'Ações_Rent'!$B$2:$R$263,14,FALSE))</f>
        <v>1.97947050419176</v>
      </c>
      <c r="AB175" t="s" s="26">
        <f>IF(VLOOKUP($B175,'Ações_Sharpe'!$B$2:$R$263,14,FALSE)&gt;0,VLOOKUP($B175,'Ações_Sharpe'!$B$2:$R$263,14,FALSE)," ")</f>
        <v>361</v>
      </c>
      <c r="AC175" s="23">
        <f>IF(VLOOKUP($B175,'Ações_Rent'!$B$2:$R$263,15,FALSE)="","",VLOOKUP($B175,'Ações_Rent'!$B$2:$R$263,15,FALSE))</f>
        <v>3.65626830774266</v>
      </c>
      <c r="AD175" t="s" s="26">
        <f>IF(VLOOKUP($B175,'Ações_Sharpe'!$B$2:$R$263,15,FALSE)&gt;0,VLOOKUP($B175,'Ações_Sharpe'!$B$2:$R$263,15,FALSE)," ")</f>
        <v>361</v>
      </c>
      <c r="AE175" s="23">
        <f>IF(VLOOKUP($B175,'Ações_Rent'!$B$2:$R$263,16,FALSE)="","",VLOOKUP($B175,'Ações_Rent'!$B$2:$R$263,16,FALSE))</f>
        <v>-0.0422412534070715</v>
      </c>
      <c r="AF175" t="s" s="26">
        <f>IF(VLOOKUP($B175,'Ações_Sharpe'!$B$2:$R$263,16,FALSE)&gt;0,VLOOKUP($B175,'Ações_Sharpe'!$B$2:$R$263,16,FALSE)," ")</f>
        <v>361</v>
      </c>
      <c r="AG175" s="23">
        <f>IF(VLOOKUP($B175,'Ações_Rent'!$B$2:$R$263,17,FALSE)="","",VLOOKUP($B175,'Ações_Rent'!$B$2:$R$263,17,FALSE))</f>
        <v>-1.4414566234114</v>
      </c>
      <c r="AH175" t="s" s="26">
        <f>IF(VLOOKUP($B175,'Ações_Sharpe'!$B$2:$R$263,17,FALSE)&gt;0,VLOOKUP($B175,'Ações_Sharpe'!$B$2:$R$263,17,FALSE)," ")</f>
        <v>361</v>
      </c>
    </row>
    <row r="176" ht="15" customHeight="1">
      <c r="A176" t="s" s="10">
        <v>1569</v>
      </c>
      <c r="B176" t="s" s="10">
        <v>1570</v>
      </c>
      <c r="C176" s="23">
        <f>IF(VLOOKUP($B176,'Ações_Rent'!$B$2:$R$263,2,FALSE)="","",VLOOKUP($B176,'Ações_Rent'!$B$2:$R$263,2,FALSE))</f>
        <v>18.1539692585764</v>
      </c>
      <c r="D176" s="23">
        <f>IF(VLOOKUP($B176,'Ações_Sharpe'!$B$2:$R$263,2,FALSE)&gt;0,VLOOKUP($B176,'Ações_Sharpe'!$B$2:$R$263,2,FALSE)," ")</f>
        <v>0.520855722081796</v>
      </c>
      <c r="E176" s="23">
        <f>IF(VLOOKUP($B176,'Ações_Rent'!$B$2:$R$263,3,FALSE)="","",VLOOKUP($B176,'Ações_Rent'!$B$2:$R$263,3,FALSE))</f>
        <v>21.048898643399</v>
      </c>
      <c r="F176" s="23">
        <f>IF(VLOOKUP($B176,'Ações_Sharpe'!$B$2:$R$263,3,FALSE)&gt;0,VLOOKUP($B176,'Ações_Sharpe'!$B$2:$R$263,3,FALSE)," ")</f>
        <v>0.733969672624443</v>
      </c>
      <c r="G176" s="23">
        <f>IF(VLOOKUP($B176,'Ações_Rent'!$B$2:$R$263,4,FALSE)="","",VLOOKUP($B176,'Ações_Rent'!$B$2:$R$263,4,FALSE))</f>
        <v>31.7251019752702</v>
      </c>
      <c r="H176" s="23">
        <f>IF(VLOOKUP($B176,'Ações_Sharpe'!$B$2:$R$263,4,FALSE)&gt;0,VLOOKUP($B176,'Ações_Sharpe'!$B$2:$R$263,4,FALSE)," ")</f>
        <v>0.56076900862263</v>
      </c>
      <c r="I176" s="23">
        <f>IF(VLOOKUP($B176,'Ações_Rent'!$B$2:$R$263,5,FALSE)="","",VLOOKUP($B176,'Ações_Rent'!$B$2:$R$263,5,FALSE))</f>
        <v>7.1067891873773</v>
      </c>
      <c r="J176" s="23">
        <f>IF(VLOOKUP($B176,'Ações_Sharpe'!$B$2:$R$263,5,FALSE)&gt;0,VLOOKUP($B176,'Ações_Sharpe'!$B$2:$R$263,5,FALSE)," ")</f>
        <v>0.0137522911646888</v>
      </c>
      <c r="K176" s="23">
        <f>IF(VLOOKUP($B176,'Ações_Rent'!$B$2:$R$263,6,FALSE)="","",VLOOKUP($B176,'Ações_Rent'!$B$2:$R$263,6,FALSE))</f>
        <v>16.730430537036</v>
      </c>
      <c r="L176" s="23">
        <f>IF(VLOOKUP($B176,'Ações_Sharpe'!$B$2:$R$263,6,FALSE)&gt;0,VLOOKUP($B176,'Ações_Sharpe'!$B$2:$R$263,6,FALSE)," ")</f>
        <v>0.37038288252653</v>
      </c>
      <c r="M176" s="23">
        <f>IF(VLOOKUP($B176,'Ações_Rent'!$B$2:$R$263,7,FALSE)="","",VLOOKUP($B176,'Ações_Rent'!$B$2:$R$263,7,FALSE))</f>
        <v>10.243814732544</v>
      </c>
      <c r="N176" s="23">
        <f>IF(VLOOKUP($B176,'Ações_Sharpe'!$B$2:$R$263,7,FALSE)&gt;0,VLOOKUP($B176,'Ações_Sharpe'!$B$2:$R$263,7,FALSE)," ")</f>
        <v>0.165134986865474</v>
      </c>
      <c r="O176" s="23">
        <f>IF(VLOOKUP($B176,'Ações_Rent'!$B$2:$R$263,8,FALSE)="","",VLOOKUP($B176,'Ações_Rent'!$B$2:$R$263,8,FALSE))</f>
        <v>16.4647847660423</v>
      </c>
      <c r="P176" s="23">
        <f>IF(VLOOKUP($B176,'Ações_Sharpe'!$B$2:$R$263,8,FALSE)&gt;0,VLOOKUP($B176,'Ações_Sharpe'!$B$2:$R$263,8,FALSE)," ")</f>
        <v>0.384646843028325</v>
      </c>
      <c r="Q176" s="23">
        <f>IF(VLOOKUP($B176,'Ações_Rent'!$B$2:$R$263,9,FALSE)="","",VLOOKUP($B176,'Ações_Rent'!$B$2:$R$263,9,FALSE))</f>
        <v>13.8509931585772</v>
      </c>
      <c r="R176" s="23">
        <f>IF(VLOOKUP($B176,'Ações_Sharpe'!$B$2:$R$263,9,FALSE)&gt;0,VLOOKUP($B176,'Ações_Sharpe'!$B$2:$R$263,9,FALSE)," ")</f>
        <v>0.308517568399972</v>
      </c>
      <c r="S176" s="23">
        <f>IF(VLOOKUP($B176,'Ações_Rent'!$B$2:$R$263,10,FALSE)="","",VLOOKUP($B176,'Ações_Rent'!$B$2:$R$263,10,FALSE))</f>
        <v>25.1765096241119</v>
      </c>
      <c r="T176" s="23">
        <f>IF(VLOOKUP($B176,'Ações_Sharpe'!$B$2:$R$263,10,FALSE)&gt;0,VLOOKUP($B176,'Ações_Sharpe'!$B$2:$R$263,10,FALSE)," ")</f>
        <v>0.728764850874273</v>
      </c>
      <c r="U176" s="23">
        <f>IF(VLOOKUP($B176,'Ações_Rent'!$B$2:$R$263,11,FALSE)="","",VLOOKUP($B176,'Ações_Rent'!$B$2:$R$263,11,FALSE))</f>
        <v>19.2402784153492</v>
      </c>
      <c r="V176" s="23">
        <f>IF(VLOOKUP($B176,'Ações_Sharpe'!$B$2:$R$263,11,FALSE)&gt;0,VLOOKUP($B176,'Ações_Sharpe'!$B$2:$R$263,11,FALSE)," ")</f>
        <v>0.5167781885627371</v>
      </c>
      <c r="W176" s="23">
        <f>IF(VLOOKUP($B176,'Ações_Rent'!$B$2:$R$263,12,FALSE)="","",VLOOKUP($B176,'Ações_Rent'!$B$2:$R$263,12,FALSE))</f>
        <v>8.18861898660044</v>
      </c>
      <c r="X176" s="23">
        <f>IF(VLOOKUP($B176,'Ações_Sharpe'!$B$2:$R$263,12,FALSE)&gt;0,VLOOKUP($B176,'Ações_Sharpe'!$B$2:$R$263,12,FALSE)," ")</f>
        <v>0.130108672790371</v>
      </c>
      <c r="Y176" s="23">
        <f>IF(VLOOKUP($B176,'Ações_Rent'!$B$2:$R$263,13,FALSE)="","",VLOOKUP($B176,'Ações_Rent'!$B$2:$R$263,13,FALSE))</f>
        <v>9.494620098274661</v>
      </c>
      <c r="Z176" s="23">
        <f>IF(VLOOKUP($B176,'Ações_Sharpe'!$B$2:$R$263,13,FALSE)&gt;0,VLOOKUP($B176,'Ações_Sharpe'!$B$2:$R$263,13,FALSE)," ")</f>
        <v>0.163837031647033</v>
      </c>
      <c r="AA176" s="23">
        <f>IF(VLOOKUP($B176,'Ações_Rent'!$B$2:$R$263,14,FALSE)="","",VLOOKUP($B176,'Ações_Rent'!$B$2:$R$263,14,FALSE))</f>
        <v>-1.67011261364367</v>
      </c>
      <c r="AB176" t="s" s="26">
        <f>IF(VLOOKUP($B176,'Ações_Sharpe'!$B$2:$R$263,14,FALSE)&gt;0,VLOOKUP($B176,'Ações_Sharpe'!$B$2:$R$263,14,FALSE)," ")</f>
        <v>361</v>
      </c>
      <c r="AC176" s="23">
        <f>IF(VLOOKUP($B176,'Ações_Rent'!$B$2:$R$263,15,FALSE)="","",VLOOKUP($B176,'Ações_Rent'!$B$2:$R$263,15,FALSE))</f>
        <v>-1.32483721085921</v>
      </c>
      <c r="AD176" t="s" s="26">
        <f>IF(VLOOKUP($B176,'Ações_Sharpe'!$B$2:$R$263,15,FALSE)&gt;0,VLOOKUP($B176,'Ações_Sharpe'!$B$2:$R$263,15,FALSE)," ")</f>
        <v>361</v>
      </c>
      <c r="AE176" s="23">
        <f>IF(VLOOKUP($B176,'Ações_Rent'!$B$2:$R$263,16,FALSE)="","",VLOOKUP($B176,'Ações_Rent'!$B$2:$R$263,16,FALSE))</f>
        <v>-9.31917370579581</v>
      </c>
      <c r="AF176" t="s" s="26">
        <f>IF(VLOOKUP($B176,'Ações_Sharpe'!$B$2:$R$263,16,FALSE)&gt;0,VLOOKUP($B176,'Ações_Sharpe'!$B$2:$R$263,16,FALSE)," ")</f>
        <v>361</v>
      </c>
      <c r="AG176" s="23">
        <f>IF(VLOOKUP($B176,'Ações_Rent'!$B$2:$R$263,17,FALSE)="","",VLOOKUP($B176,'Ações_Rent'!$B$2:$R$263,17,FALSE))</f>
        <v>4.2938611194288</v>
      </c>
      <c r="AH176" t="s" s="26">
        <f>IF(VLOOKUP($B176,'Ações_Sharpe'!$B$2:$R$263,17,FALSE)&gt;0,VLOOKUP($B176,'Ações_Sharpe'!$B$2:$R$263,17,FALSE)," ")</f>
        <v>361</v>
      </c>
    </row>
    <row r="177" ht="15" customHeight="1">
      <c r="A177" t="s" s="10">
        <v>1571</v>
      </c>
      <c r="B177" t="s" s="10">
        <v>1572</v>
      </c>
      <c r="C177" s="23">
        <f>IF(VLOOKUP($B177,'Ações_Rent'!$B$2:$R$263,2,FALSE)="","",VLOOKUP($B177,'Ações_Rent'!$B$2:$R$263,2,FALSE))</f>
        <v>18.1101821836952</v>
      </c>
      <c r="D177" s="23">
        <f>IF(VLOOKUP($B177,'Ações_Sharpe'!$B$2:$R$263,2,FALSE)&gt;0,VLOOKUP($B177,'Ações_Sharpe'!$B$2:$R$263,2,FALSE)," ")</f>
        <v>0.323962486366623</v>
      </c>
      <c r="E177" s="23">
        <f>IF(VLOOKUP($B177,'Ações_Rent'!$B$2:$R$263,3,FALSE)="","",VLOOKUP($B177,'Ações_Rent'!$B$2:$R$263,3,FALSE))</f>
        <v>12.3324519877072</v>
      </c>
      <c r="F177" s="23">
        <f>IF(VLOOKUP($B177,'Ações_Sharpe'!$B$2:$R$263,3,FALSE)&gt;0,VLOOKUP($B177,'Ações_Sharpe'!$B$2:$R$263,3,FALSE)," ")</f>
        <v>0.156474604459785</v>
      </c>
      <c r="G177" s="23">
        <f>IF(VLOOKUP($B177,'Ações_Rent'!$B$2:$R$263,4,FALSE)="","",VLOOKUP($B177,'Ações_Rent'!$B$2:$R$263,4,FALSE))</f>
        <v>20.8421351240308</v>
      </c>
      <c r="H177" s="23">
        <f>IF(VLOOKUP($B177,'Ações_Sharpe'!$B$2:$R$263,4,FALSE)&gt;0,VLOOKUP($B177,'Ações_Sharpe'!$B$2:$R$263,4,FALSE)," ")</f>
        <v>0.408218639800252</v>
      </c>
      <c r="I177" s="23">
        <f>IF(VLOOKUP($B177,'Ações_Rent'!$B$2:$R$263,5,FALSE)="","",VLOOKUP($B177,'Ações_Rent'!$B$2:$R$263,5,FALSE))</f>
        <v>7.74781823728203</v>
      </c>
      <c r="J177" s="23">
        <f>IF(VLOOKUP($B177,'Ações_Sharpe'!$B$2:$R$263,5,FALSE)&gt;0,VLOOKUP($B177,'Ações_Sharpe'!$B$2:$R$263,5,FALSE)," ")</f>
        <v>0.0297076785513142</v>
      </c>
      <c r="K177" s="23">
        <f>IF(VLOOKUP($B177,'Ações_Rent'!$B$2:$R$263,6,FALSE)="","",VLOOKUP($B177,'Ações_Rent'!$B$2:$R$263,6,FALSE))</f>
        <v>17.1916185531875</v>
      </c>
      <c r="L177" s="23">
        <f>IF(VLOOKUP($B177,'Ações_Sharpe'!$B$2:$R$263,6,FALSE)&gt;0,VLOOKUP($B177,'Ações_Sharpe'!$B$2:$R$263,6,FALSE)," ")</f>
        <v>0.312423442093215</v>
      </c>
      <c r="M177" s="23">
        <f>IF(VLOOKUP($B177,'Ações_Rent'!$B$2:$R$263,7,FALSE)="","",VLOOKUP($B177,'Ações_Rent'!$B$2:$R$263,7,FALSE))</f>
        <v>13.9976089905705</v>
      </c>
      <c r="N177" s="23">
        <f>IF(VLOOKUP($B177,'Ações_Sharpe'!$B$2:$R$263,7,FALSE)&gt;0,VLOOKUP($B177,'Ações_Sharpe'!$B$2:$R$263,7,FALSE)," ")</f>
        <v>0.239778612080065</v>
      </c>
      <c r="O177" s="23">
        <f>IF(VLOOKUP($B177,'Ações_Rent'!$B$2:$R$263,8,FALSE)="","",VLOOKUP($B177,'Ações_Rent'!$B$2:$R$263,8,FALSE))</f>
        <v>27.014034721043</v>
      </c>
      <c r="P177" s="23">
        <f>IF(VLOOKUP($B177,'Ações_Sharpe'!$B$2:$R$263,8,FALSE)&gt;0,VLOOKUP($B177,'Ações_Sharpe'!$B$2:$R$263,8,FALSE)," ")</f>
        <v>0.614556503081934</v>
      </c>
      <c r="Q177" s="23">
        <f>IF(VLOOKUP($B177,'Ações_Rent'!$B$2:$R$263,9,FALSE)="","",VLOOKUP($B177,'Ações_Rent'!$B$2:$R$263,9,FALSE))</f>
        <v>31.817889080932</v>
      </c>
      <c r="R177" s="23">
        <f>IF(VLOOKUP($B177,'Ações_Sharpe'!$B$2:$R$263,9,FALSE)&gt;0,VLOOKUP($B177,'Ações_Sharpe'!$B$2:$R$263,9,FALSE)," ")</f>
        <v>0.767674320655089</v>
      </c>
      <c r="S177" s="23">
        <f>IF(VLOOKUP($B177,'Ações_Rent'!$B$2:$R$263,10,FALSE)="","",VLOOKUP($B177,'Ações_Rent'!$B$2:$R$263,10,FALSE))</f>
        <v>50.8816007762463</v>
      </c>
      <c r="T177" s="23">
        <f>IF(VLOOKUP($B177,'Ações_Sharpe'!$B$2:$R$263,10,FALSE)&gt;0,VLOOKUP($B177,'Ações_Sharpe'!$B$2:$R$263,10,FALSE)," ")</f>
        <v>1.39235241797858</v>
      </c>
      <c r="U177" s="23">
        <f>IF(VLOOKUP($B177,'Ações_Rent'!$B$2:$R$263,11,FALSE)="","",VLOOKUP($B177,'Ações_Rent'!$B$2:$R$263,11,FALSE))</f>
        <v>49.4534316774041</v>
      </c>
      <c r="V177" s="23">
        <f>IF(VLOOKUP($B177,'Ações_Sharpe'!$B$2:$R$263,11,FALSE)&gt;0,VLOOKUP($B177,'Ações_Sharpe'!$B$2:$R$263,11,FALSE)," ")</f>
        <v>1.34890820692115</v>
      </c>
      <c r="W177" s="23">
        <f>IF(VLOOKUP($B177,'Ações_Rent'!$B$2:$R$263,12,FALSE)="","",VLOOKUP($B177,'Ações_Rent'!$B$2:$R$263,12,FALSE))</f>
        <v>36.0259757837651</v>
      </c>
      <c r="X177" s="23">
        <f>IF(VLOOKUP($B177,'Ações_Sharpe'!$B$2:$R$263,12,FALSE)&gt;0,VLOOKUP($B177,'Ações_Sharpe'!$B$2:$R$263,12,FALSE)," ")</f>
        <v>0.9832130712077</v>
      </c>
      <c r="Y177" s="23">
        <f>IF(VLOOKUP($B177,'Ações_Rent'!$B$2:$R$263,13,FALSE)="","",VLOOKUP($B177,'Ações_Rent'!$B$2:$R$263,13,FALSE))</f>
        <v>30.3138665016445</v>
      </c>
      <c r="Z177" s="23">
        <f>IF(VLOOKUP($B177,'Ações_Sharpe'!$B$2:$R$263,13,FALSE)&gt;0,VLOOKUP($B177,'Ações_Sharpe'!$B$2:$R$263,13,FALSE)," ")</f>
        <v>0.845188045916586</v>
      </c>
      <c r="AA177" s="23">
        <f>IF(VLOOKUP($B177,'Ações_Rent'!$B$2:$R$263,14,FALSE)="","",VLOOKUP($B177,'Ações_Rent'!$B$2:$R$263,14,FALSE))</f>
        <v>17.3870944523218</v>
      </c>
      <c r="AB177" s="23">
        <f>IF(VLOOKUP($B177,'Ações_Sharpe'!$B$2:$R$263,14,FALSE)&gt;0,VLOOKUP($B177,'Ações_Sharpe'!$B$2:$R$263,14,FALSE)," ")</f>
        <v>0.374572105277007</v>
      </c>
      <c r="AC177" s="23">
        <f>IF(VLOOKUP($B177,'Ações_Rent'!$B$2:$R$263,15,FALSE)="","",VLOOKUP($B177,'Ações_Rent'!$B$2:$R$263,15,FALSE))</f>
        <v>20.1443600483528</v>
      </c>
      <c r="AD177" s="23">
        <f>IF(VLOOKUP($B177,'Ações_Sharpe'!$B$2:$R$263,15,FALSE)&gt;0,VLOOKUP($B177,'Ações_Sharpe'!$B$2:$R$263,15,FALSE)," ")</f>
        <v>0.4365426449258</v>
      </c>
      <c r="AE177" s="23">
        <f>IF(VLOOKUP($B177,'Ações_Rent'!$B$2:$R$263,16,FALSE)="","",VLOOKUP($B177,'Ações_Rent'!$B$2:$R$263,16,FALSE))</f>
        <v>9.84069797057982</v>
      </c>
      <c r="AF177" s="23">
        <f>IF(VLOOKUP($B177,'Ações_Sharpe'!$B$2:$R$263,16,FALSE)&gt;0,VLOOKUP($B177,'Ações_Sharpe'!$B$2:$R$263,16,FALSE)," ")</f>
        <v>0.10374579414674</v>
      </c>
      <c r="AG177" s="23">
        <f>IF(VLOOKUP($B177,'Ações_Rent'!$B$2:$R$263,17,FALSE)="","",VLOOKUP($B177,'Ações_Rent'!$B$2:$R$263,17,FALSE))</f>
        <v>24.4301094353708</v>
      </c>
      <c r="AH177" s="23">
        <f>IF(VLOOKUP($B177,'Ações_Sharpe'!$B$2:$R$263,17,FALSE)&gt;0,VLOOKUP($B177,'Ações_Sharpe'!$B$2:$R$263,17,FALSE)," ")</f>
        <v>0.6880280976788</v>
      </c>
    </row>
    <row r="178" ht="15" customHeight="1">
      <c r="A178" t="s" s="10">
        <v>1573</v>
      </c>
      <c r="B178" t="s" s="10">
        <v>1574</v>
      </c>
      <c r="C178" s="23">
        <f>IF(VLOOKUP($B178,'Ações_Rent'!$B$2:$R$263,2,FALSE)="","",VLOOKUP($B178,'Ações_Rent'!$B$2:$R$263,2,FALSE))</f>
        <v>17.9820340770814</v>
      </c>
      <c r="D178" s="23">
        <f>IF(VLOOKUP($B178,'Ações_Sharpe'!$B$2:$R$263,2,FALSE)&gt;0,VLOOKUP($B178,'Ações_Sharpe'!$B$2:$R$263,2,FALSE)," ")</f>
        <v>0.675621019509678</v>
      </c>
      <c r="E178" s="23">
        <f>IF(VLOOKUP($B178,'Ações_Rent'!$B$2:$R$263,3,FALSE)="","",VLOOKUP($B178,'Ações_Rent'!$B$2:$R$263,3,FALSE))</f>
        <v>21.136879887123</v>
      </c>
      <c r="F178" s="23">
        <f>IF(VLOOKUP($B178,'Ações_Sharpe'!$B$2:$R$263,3,FALSE)&gt;0,VLOOKUP($B178,'Ações_Sharpe'!$B$2:$R$263,3,FALSE)," ")</f>
        <v>0.9704120857624779</v>
      </c>
      <c r="G178" s="23">
        <f>IF(VLOOKUP($B178,'Ações_Rent'!$B$2:$R$263,4,FALSE)="","",VLOOKUP($B178,'Ações_Rent'!$B$2:$R$263,4,FALSE))</f>
        <v>27.6139843880506</v>
      </c>
      <c r="H178" s="23">
        <f>IF(VLOOKUP($B178,'Ações_Sharpe'!$B$2:$R$263,4,FALSE)&gt;0,VLOOKUP($B178,'Ações_Sharpe'!$B$2:$R$263,4,FALSE)," ")</f>
        <v>0.852964047531023</v>
      </c>
      <c r="I178" s="23">
        <f>IF(VLOOKUP($B178,'Ações_Rent'!$B$2:$R$263,5,FALSE)="","",VLOOKUP($B178,'Ações_Rent'!$B$2:$R$263,5,FALSE))</f>
        <v>11.2640434034053</v>
      </c>
      <c r="J178" s="23">
        <f>IF(VLOOKUP($B178,'Ações_Sharpe'!$B$2:$R$263,5,FALSE)&gt;0,VLOOKUP($B178,'Ações_Sharpe'!$B$2:$R$263,5,FALSE)," ")</f>
        <v>0.213479576632774</v>
      </c>
      <c r="K178" s="23">
        <f>IF(VLOOKUP($B178,'Ações_Rent'!$B$2:$R$263,6,FALSE)="","",VLOOKUP($B178,'Ações_Rent'!$B$2:$R$263,6,FALSE))</f>
        <v>22.3444570063582</v>
      </c>
      <c r="L178" s="23">
        <f>IF(VLOOKUP($B178,'Ações_Sharpe'!$B$2:$R$263,6,FALSE)&gt;0,VLOOKUP($B178,'Ações_Sharpe'!$B$2:$R$263,6,FALSE)," ")</f>
        <v>0.700377808430367</v>
      </c>
      <c r="M178" s="23">
        <f>IF(VLOOKUP($B178,'Ações_Rent'!$B$2:$R$263,7,FALSE)="","",VLOOKUP($B178,'Ações_Rent'!$B$2:$R$263,7,FALSE))</f>
        <v>19.0905862388</v>
      </c>
      <c r="N178" s="23">
        <f>IF(VLOOKUP($B178,'Ações_Sharpe'!$B$2:$R$263,7,FALSE)&gt;0,VLOOKUP($B178,'Ações_Sharpe'!$B$2:$R$263,7,FALSE)," ")</f>
        <v>0.573501801458248</v>
      </c>
      <c r="O178" s="23">
        <f>IF(VLOOKUP($B178,'Ações_Rent'!$B$2:$R$263,8,FALSE)="","",VLOOKUP($B178,'Ações_Rent'!$B$2:$R$263,8,FALSE))</f>
        <v>24.2777726977913</v>
      </c>
      <c r="P178" s="23">
        <f>IF(VLOOKUP($B178,'Ações_Sharpe'!$B$2:$R$263,8,FALSE)&gt;0,VLOOKUP($B178,'Ações_Sharpe'!$B$2:$R$263,8,FALSE)," ")</f>
        <v>0.791826953889999</v>
      </c>
      <c r="Q178" s="23">
        <f>IF(VLOOKUP($B178,'Ações_Rent'!$B$2:$R$263,9,FALSE)="","",VLOOKUP($B178,'Ações_Rent'!$B$2:$R$263,9,FALSE))</f>
        <v>21.9179022222152</v>
      </c>
      <c r="R178" s="23">
        <f>IF(VLOOKUP($B178,'Ações_Sharpe'!$B$2:$R$263,9,FALSE)&gt;0,VLOOKUP($B178,'Ações_Sharpe'!$B$2:$R$263,9,FALSE)," ")</f>
        <v>0.709625168083807</v>
      </c>
      <c r="S178" s="23">
        <f>IF(VLOOKUP($B178,'Ações_Rent'!$B$2:$R$263,10,FALSE)="","",VLOOKUP($B178,'Ações_Rent'!$B$2:$R$263,10,FALSE))</f>
        <v>29.7659647796871</v>
      </c>
      <c r="T178" s="23">
        <f>IF(VLOOKUP($B178,'Ações_Sharpe'!$B$2:$R$263,10,FALSE)&gt;0,VLOOKUP($B178,'Ações_Sharpe'!$B$2:$R$263,10,FALSE)," ")</f>
        <v>1.08549574503626</v>
      </c>
      <c r="U178" s="23">
        <f>IF(VLOOKUP($B178,'Ações_Rent'!$B$2:$R$263,11,FALSE)="","",VLOOKUP($B178,'Ações_Rent'!$B$2:$R$263,11,FALSE))</f>
        <v>22.387338676556</v>
      </c>
      <c r="V178" s="23">
        <f>IF(VLOOKUP($B178,'Ações_Sharpe'!$B$2:$R$263,11,FALSE)&gt;0,VLOOKUP($B178,'Ações_Sharpe'!$B$2:$R$263,11,FALSE)," ")</f>
        <v>0.75167422743556</v>
      </c>
      <c r="W178" s="23">
        <f>IF(VLOOKUP($B178,'Ações_Rent'!$B$2:$R$263,12,FALSE)="","",VLOOKUP($B178,'Ações_Rent'!$B$2:$R$263,12,FALSE))</f>
        <v>9.74507904219475</v>
      </c>
      <c r="X178" s="23">
        <f>IF(VLOOKUP($B178,'Ações_Sharpe'!$B$2:$R$263,12,FALSE)&gt;0,VLOOKUP($B178,'Ações_Sharpe'!$B$2:$R$263,12,FALSE)," ")</f>
        <v>0.214127267140836</v>
      </c>
      <c r="Y178" s="23">
        <f>IF(VLOOKUP($B178,'Ações_Rent'!$B$2:$R$263,13,FALSE)="","",VLOOKUP($B178,'Ações_Rent'!$B$2:$R$263,13,FALSE))</f>
        <v>7.79155435259162</v>
      </c>
      <c r="Z178" s="23">
        <f>IF(VLOOKUP($B178,'Ações_Sharpe'!$B$2:$R$263,13,FALSE)&gt;0,VLOOKUP($B178,'Ações_Sharpe'!$B$2:$R$263,13,FALSE)," ")</f>
        <v>0.12653720850072</v>
      </c>
      <c r="AA178" s="23">
        <f>IF(VLOOKUP($B178,'Ações_Rent'!$B$2:$R$263,14,FALSE)="","",VLOOKUP($B178,'Ações_Rent'!$B$2:$R$263,14,FALSE))</f>
        <v>-5.69947651807921</v>
      </c>
      <c r="AB178" t="s" s="26">
        <f>IF(VLOOKUP($B178,'Ações_Sharpe'!$B$2:$R$263,14,FALSE)&gt;0,VLOOKUP($B178,'Ações_Sharpe'!$B$2:$R$263,14,FALSE)," ")</f>
        <v>361</v>
      </c>
      <c r="AC178" s="23">
        <f>IF(VLOOKUP($B178,'Ações_Rent'!$B$2:$R$263,15,FALSE)="","",VLOOKUP($B178,'Ações_Rent'!$B$2:$R$263,15,FALSE))</f>
        <v>-3.87686733910808</v>
      </c>
      <c r="AD178" t="s" s="26">
        <f>IF(VLOOKUP($B178,'Ações_Sharpe'!$B$2:$R$263,15,FALSE)&gt;0,VLOOKUP($B178,'Ações_Sharpe'!$B$2:$R$263,15,FALSE)," ")</f>
        <v>361</v>
      </c>
      <c r="AE178" s="23">
        <f>IF(VLOOKUP($B178,'Ações_Rent'!$B$2:$R$263,16,FALSE)="","",VLOOKUP($B178,'Ações_Rent'!$B$2:$R$263,16,FALSE))</f>
        <v>-11.0129291370785</v>
      </c>
      <c r="AF178" t="s" s="26">
        <f>IF(VLOOKUP($B178,'Ações_Sharpe'!$B$2:$R$263,16,FALSE)&gt;0,VLOOKUP($B178,'Ações_Sharpe'!$B$2:$R$263,16,FALSE)," ")</f>
        <v>361</v>
      </c>
      <c r="AG178" s="23">
        <f>IF(VLOOKUP($B178,'Ações_Rent'!$B$2:$R$263,17,FALSE)="","",VLOOKUP($B178,'Ações_Rent'!$B$2:$R$263,17,FALSE))</f>
        <v>-3.28508093004157</v>
      </c>
      <c r="AH178" t="s" s="26">
        <f>IF(VLOOKUP($B178,'Ações_Sharpe'!$B$2:$R$263,17,FALSE)&gt;0,VLOOKUP($B178,'Ações_Sharpe'!$B$2:$R$263,17,FALSE)," ")</f>
        <v>361</v>
      </c>
    </row>
    <row r="179" ht="15" customHeight="1">
      <c r="A179" t="s" s="10">
        <v>1575</v>
      </c>
      <c r="B179" t="s" s="10">
        <v>1576</v>
      </c>
      <c r="C179" s="23">
        <f>IF(VLOOKUP($B179,'Ações_Rent'!$B$2:$R$263,2,FALSE)="","",VLOOKUP($B179,'Ações_Rent'!$B$2:$R$263,2,FALSE))</f>
        <v>17.9587350352389</v>
      </c>
      <c r="D179" s="23">
        <f>IF(VLOOKUP($B179,'Ações_Sharpe'!$B$2:$R$263,2,FALSE)&gt;0,VLOOKUP($B179,'Ações_Sharpe'!$B$2:$R$263,2,FALSE)," ")</f>
        <v>0.675829491106443</v>
      </c>
      <c r="E179" s="23">
        <f>IF(VLOOKUP($B179,'Ações_Rent'!$B$2:$R$263,3,FALSE)="","",VLOOKUP($B179,'Ações_Rent'!$B$2:$R$263,3,FALSE))</f>
        <v>18.2624279497113</v>
      </c>
      <c r="F179" s="23">
        <f>IF(VLOOKUP($B179,'Ações_Sharpe'!$B$2:$R$263,3,FALSE)&gt;0,VLOOKUP($B179,'Ações_Sharpe'!$B$2:$R$263,3,FALSE)," ")</f>
        <v>0.74547576763971</v>
      </c>
      <c r="G179" s="23">
        <f>IF(VLOOKUP($B179,'Ações_Rent'!$B$2:$R$263,4,FALSE)="","",VLOOKUP($B179,'Ações_Rent'!$B$2:$R$263,4,FALSE))</f>
        <v>27.0291709507769</v>
      </c>
      <c r="H179" s="23">
        <f>IF(VLOOKUP($B179,'Ações_Sharpe'!$B$2:$R$263,4,FALSE)&gt;0,VLOOKUP($B179,'Ações_Sharpe'!$B$2:$R$263,4,FALSE)," ")</f>
        <v>0.640561761108665</v>
      </c>
      <c r="I179" s="23">
        <f>IF(VLOOKUP($B179,'Ações_Rent'!$B$2:$R$263,5,FALSE)="","",VLOOKUP($B179,'Ações_Rent'!$B$2:$R$263,5,FALSE))</f>
        <v>6.69971154504674</v>
      </c>
      <c r="J179" t="s" s="26">
        <f>IF(VLOOKUP($B179,'Ações_Sharpe'!$B$2:$R$263,5,FALSE)&gt;0,VLOOKUP($B179,'Ações_Sharpe'!$B$2:$R$263,5,FALSE)," ")</f>
        <v>361</v>
      </c>
      <c r="K179" s="23">
        <f>IF(VLOOKUP($B179,'Ações_Rent'!$B$2:$R$263,6,FALSE)="","",VLOOKUP($B179,'Ações_Rent'!$B$2:$R$263,6,FALSE))</f>
        <v>16.9678357653081</v>
      </c>
      <c r="L179" s="23">
        <f>IF(VLOOKUP($B179,'Ações_Sharpe'!$B$2:$R$263,6,FALSE)&gt;0,VLOOKUP($B179,'Ações_Sharpe'!$B$2:$R$263,6,FALSE)," ")</f>
        <v>0.429360288658068</v>
      </c>
      <c r="M179" s="23">
        <f>IF(VLOOKUP($B179,'Ações_Rent'!$B$2:$R$263,7,FALSE)="","",VLOOKUP($B179,'Ações_Rent'!$B$2:$R$263,7,FALSE))</f>
        <v>11.9689944943303</v>
      </c>
      <c r="N179" s="23">
        <f>IF(VLOOKUP($B179,'Ações_Sharpe'!$B$2:$R$263,7,FALSE)&gt;0,VLOOKUP($B179,'Ações_Sharpe'!$B$2:$R$263,7,FALSE)," ")</f>
        <v>0.251550157766696</v>
      </c>
      <c r="O179" s="23">
        <f>IF(VLOOKUP($B179,'Ações_Rent'!$B$2:$R$263,8,FALSE)="","",VLOOKUP($B179,'Ações_Rent'!$B$2:$R$263,8,FALSE))</f>
        <v>18.1959720592391</v>
      </c>
      <c r="P179" s="23">
        <f>IF(VLOOKUP($B179,'Ações_Sharpe'!$B$2:$R$263,8,FALSE)&gt;0,VLOOKUP($B179,'Ações_Sharpe'!$B$2:$R$263,8,FALSE)," ")</f>
        <v>0.489333956426945</v>
      </c>
      <c r="Q179" s="23">
        <f>IF(VLOOKUP($B179,'Ações_Rent'!$B$2:$R$263,9,FALSE)="","",VLOOKUP($B179,'Ações_Rent'!$B$2:$R$263,9,FALSE))</f>
        <v>17.5702834393229</v>
      </c>
      <c r="R179" s="23">
        <f>IF(VLOOKUP($B179,'Ações_Sharpe'!$B$2:$R$263,9,FALSE)&gt;0,VLOOKUP($B179,'Ações_Sharpe'!$B$2:$R$263,9,FALSE)," ")</f>
        <v>0.480246101646453</v>
      </c>
      <c r="S179" s="23">
        <f>IF(VLOOKUP($B179,'Ações_Rent'!$B$2:$R$263,10,FALSE)="","",VLOOKUP($B179,'Ações_Rent'!$B$2:$R$263,10,FALSE))</f>
        <v>27.7091248993713</v>
      </c>
      <c r="T179" s="23">
        <f>IF(VLOOKUP($B179,'Ações_Sharpe'!$B$2:$R$263,10,FALSE)&gt;0,VLOOKUP($B179,'Ações_Sharpe'!$B$2:$R$263,10,FALSE)," ")</f>
        <v>0.894050053164941</v>
      </c>
      <c r="U179" s="23">
        <f>IF(VLOOKUP($B179,'Ações_Rent'!$B$2:$R$263,11,FALSE)="","",VLOOKUP($B179,'Ações_Rent'!$B$2:$R$263,11,FALSE))</f>
        <v>22.3825578409413</v>
      </c>
      <c r="V179" s="23">
        <f>IF(VLOOKUP($B179,'Ações_Sharpe'!$B$2:$R$263,11,FALSE)&gt;0,VLOOKUP($B179,'Ações_Sharpe'!$B$2:$R$263,11,FALSE)," ")</f>
        <v>0.677223821369132</v>
      </c>
      <c r="W179" s="23">
        <f>IF(VLOOKUP($B179,'Ações_Rent'!$B$2:$R$263,12,FALSE)="","",VLOOKUP($B179,'Ações_Rent'!$B$2:$R$263,12,FALSE))</f>
        <v>14.5028854425216</v>
      </c>
      <c r="X179" s="23">
        <f>IF(VLOOKUP($B179,'Ações_Sharpe'!$B$2:$R$263,12,FALSE)&gt;0,VLOOKUP($B179,'Ações_Sharpe'!$B$2:$R$263,12,FALSE)," ")</f>
        <v>0.362895555257147</v>
      </c>
      <c r="Y179" s="23">
        <f>IF(VLOOKUP($B179,'Ações_Rent'!$B$2:$R$263,13,FALSE)="","",VLOOKUP($B179,'Ações_Rent'!$B$2:$R$263,13,FALSE))</f>
        <v>10.8976253784518</v>
      </c>
      <c r="Z179" s="23">
        <f>IF(VLOOKUP($B179,'Ações_Sharpe'!$B$2:$R$263,13,FALSE)&gt;0,VLOOKUP($B179,'Ações_Sharpe'!$B$2:$R$263,13,FALSE)," ")</f>
        <v>0.227750134759257</v>
      </c>
      <c r="AA179" s="23">
        <f>IF(VLOOKUP($B179,'Ações_Rent'!$B$2:$R$263,14,FALSE)="","",VLOOKUP($B179,'Ações_Rent'!$B$2:$R$263,14,FALSE))</f>
        <v>-1.79500075777617</v>
      </c>
      <c r="AB179" t="s" s="26">
        <f>IF(VLOOKUP($B179,'Ações_Sharpe'!$B$2:$R$263,14,FALSE)&gt;0,VLOOKUP($B179,'Ações_Sharpe'!$B$2:$R$263,14,FALSE)," ")</f>
        <v>361</v>
      </c>
      <c r="AC179" s="23">
        <f>IF(VLOOKUP($B179,'Ações_Rent'!$B$2:$R$263,15,FALSE)="","",VLOOKUP($B179,'Ações_Rent'!$B$2:$R$263,15,FALSE))</f>
        <v>0.763671186357873</v>
      </c>
      <c r="AD179" t="s" s="26">
        <f>IF(VLOOKUP($B179,'Ações_Sharpe'!$B$2:$R$263,15,FALSE)&gt;0,VLOOKUP($B179,'Ações_Sharpe'!$B$2:$R$263,15,FALSE)," ")</f>
        <v>361</v>
      </c>
      <c r="AE179" s="23">
        <f>IF(VLOOKUP($B179,'Ações_Rent'!$B$2:$R$263,16,FALSE)="","",VLOOKUP($B179,'Ações_Rent'!$B$2:$R$263,16,FALSE))</f>
        <v>-8.498884348504591</v>
      </c>
      <c r="AF179" t="s" s="26">
        <f>IF(VLOOKUP($B179,'Ações_Sharpe'!$B$2:$R$263,16,FALSE)&gt;0,VLOOKUP($B179,'Ações_Sharpe'!$B$2:$R$263,16,FALSE)," ")</f>
        <v>361</v>
      </c>
      <c r="AG179" s="23">
        <f>IF(VLOOKUP($B179,'Ações_Rent'!$B$2:$R$263,17,FALSE)="","",VLOOKUP($B179,'Ações_Rent'!$B$2:$R$263,17,FALSE))</f>
        <v>3.30181047576925</v>
      </c>
      <c r="AH179" t="s" s="26">
        <f>IF(VLOOKUP($B179,'Ações_Sharpe'!$B$2:$R$263,17,FALSE)&gt;0,VLOOKUP($B179,'Ações_Sharpe'!$B$2:$R$263,17,FALSE)," ")</f>
        <v>361</v>
      </c>
    </row>
    <row r="180" ht="15" customHeight="1">
      <c r="A180" t="s" s="10">
        <v>1577</v>
      </c>
      <c r="B180" t="s" s="10">
        <v>1578</v>
      </c>
      <c r="C180" s="23">
        <f>IF(VLOOKUP($B180,'Ações_Rent'!$B$2:$R$263,2,FALSE)="","",VLOOKUP($B180,'Ações_Rent'!$B$2:$R$263,2,FALSE))</f>
        <v>17.9334269966063</v>
      </c>
      <c r="D180" s="23">
        <f>IF(VLOOKUP($B180,'Ações_Sharpe'!$B$2:$R$263,2,FALSE)&gt;0,VLOOKUP($B180,'Ações_Sharpe'!$B$2:$R$263,2,FALSE)," ")</f>
        <v>0.617115169498284</v>
      </c>
      <c r="E180" s="23">
        <f>IF(VLOOKUP($B180,'Ações_Rent'!$B$2:$R$263,3,FALSE)="","",VLOOKUP($B180,'Ações_Rent'!$B$2:$R$263,3,FALSE))</f>
        <v>16.5544702625229</v>
      </c>
      <c r="F180" s="23">
        <f>IF(VLOOKUP($B180,'Ações_Sharpe'!$B$2:$R$263,3,FALSE)&gt;0,VLOOKUP($B180,'Ações_Sharpe'!$B$2:$R$263,3,FALSE)," ")</f>
        <v>0.576558284470631</v>
      </c>
      <c r="G180" s="23">
        <f>IF(VLOOKUP($B180,'Ações_Rent'!$B$2:$R$263,4,FALSE)="","",VLOOKUP($B180,'Ações_Rent'!$B$2:$R$263,4,FALSE))</f>
        <v>22.4365026966265</v>
      </c>
      <c r="H180" s="23">
        <f>IF(VLOOKUP($B180,'Ações_Sharpe'!$B$2:$R$263,4,FALSE)&gt;0,VLOOKUP($B180,'Ações_Sharpe'!$B$2:$R$263,4,FALSE)," ")</f>
        <v>0.534414033514464</v>
      </c>
      <c r="I180" s="23">
        <f>IF(VLOOKUP($B180,'Ações_Rent'!$B$2:$R$263,5,FALSE)="","",VLOOKUP($B180,'Ações_Rent'!$B$2:$R$263,5,FALSE))</f>
        <v>5.55079642461924</v>
      </c>
      <c r="J180" t="s" s="26">
        <f>IF(VLOOKUP($B180,'Ações_Sharpe'!$B$2:$R$263,5,FALSE)&gt;0,VLOOKUP($B180,'Ações_Sharpe'!$B$2:$R$263,5,FALSE)," ")</f>
        <v>361</v>
      </c>
      <c r="K180" s="23">
        <f>IF(VLOOKUP($B180,'Ações_Rent'!$B$2:$R$263,6,FALSE)="","",VLOOKUP($B180,'Ações_Rent'!$B$2:$R$263,6,FALSE))</f>
        <v>17.7182094377027</v>
      </c>
      <c r="L180" s="23">
        <f>IF(VLOOKUP($B180,'Ações_Sharpe'!$B$2:$R$263,6,FALSE)&gt;0,VLOOKUP($B180,'Ações_Sharpe'!$B$2:$R$263,6,FALSE)," ")</f>
        <v>0.435710575383316</v>
      </c>
      <c r="M180" s="23">
        <f>IF(VLOOKUP($B180,'Ações_Rent'!$B$2:$R$263,7,FALSE)="","",VLOOKUP($B180,'Ações_Rent'!$B$2:$R$263,7,FALSE))</f>
        <v>11.8186735815503</v>
      </c>
      <c r="N180" s="23">
        <f>IF(VLOOKUP($B180,'Ações_Sharpe'!$B$2:$R$263,7,FALSE)&gt;0,VLOOKUP($B180,'Ações_Sharpe'!$B$2:$R$263,7,FALSE)," ")</f>
        <v>0.232628085110409</v>
      </c>
      <c r="O180" s="23">
        <f>IF(VLOOKUP($B180,'Ações_Rent'!$B$2:$R$263,8,FALSE)="","",VLOOKUP($B180,'Ações_Rent'!$B$2:$R$263,8,FALSE))</f>
        <v>18.6790889685631</v>
      </c>
      <c r="P180" s="23">
        <f>IF(VLOOKUP($B180,'Ações_Sharpe'!$B$2:$R$263,8,FALSE)&gt;0,VLOOKUP($B180,'Ações_Sharpe'!$B$2:$R$263,8,FALSE)," ")</f>
        <v>0.488453762464353</v>
      </c>
      <c r="Q180" s="23">
        <f>IF(VLOOKUP($B180,'Ações_Rent'!$B$2:$R$263,9,FALSE)="","",VLOOKUP($B180,'Ações_Rent'!$B$2:$R$263,9,FALSE))</f>
        <v>13.3491028586662</v>
      </c>
      <c r="R180" s="23">
        <f>IF(VLOOKUP($B180,'Ações_Sharpe'!$B$2:$R$263,9,FALSE)&gt;0,VLOOKUP($B180,'Ações_Sharpe'!$B$2:$R$263,9,FALSE)," ")</f>
        <v>0.311370889156317</v>
      </c>
      <c r="S180" s="23">
        <f>IF(VLOOKUP($B180,'Ações_Rent'!$B$2:$R$263,10,FALSE)="","",VLOOKUP($B180,'Ações_Rent'!$B$2:$R$263,10,FALSE))</f>
        <v>21.2252827554138</v>
      </c>
      <c r="T180" s="23">
        <f>IF(VLOOKUP($B180,'Ações_Sharpe'!$B$2:$R$263,10,FALSE)&gt;0,VLOOKUP($B180,'Ações_Sharpe'!$B$2:$R$263,10,FALSE)," ")</f>
        <v>0.615605023862378</v>
      </c>
      <c r="U180" s="23">
        <f>IF(VLOOKUP($B180,'Ações_Rent'!$B$2:$R$263,11,FALSE)="","",VLOOKUP($B180,'Ações_Rent'!$B$2:$R$263,11,FALSE))</f>
        <v>11.7691162053769</v>
      </c>
      <c r="V180" s="23">
        <f>IF(VLOOKUP($B180,'Ações_Sharpe'!$B$2:$R$263,11,FALSE)&gt;0,VLOOKUP($B180,'Ações_Sharpe'!$B$2:$R$263,11,FALSE)," ")</f>
        <v>0.270556336466403</v>
      </c>
      <c r="W180" s="23">
        <f>IF(VLOOKUP($B180,'Ações_Rent'!$B$2:$R$263,12,FALSE)="","",VLOOKUP($B180,'Ações_Rent'!$B$2:$R$263,12,FALSE))</f>
        <v>6.00470095435228</v>
      </c>
      <c r="X180" s="23">
        <f>IF(VLOOKUP($B180,'Ações_Sharpe'!$B$2:$R$263,12,FALSE)&gt;0,VLOOKUP($B180,'Ações_Sharpe'!$B$2:$R$263,12,FALSE)," ")</f>
        <v>0.0584733303039823</v>
      </c>
      <c r="Y180" s="23">
        <f>IF(VLOOKUP($B180,'Ações_Rent'!$B$2:$R$263,13,FALSE)="","",VLOOKUP($B180,'Ações_Rent'!$B$2:$R$263,13,FALSE))</f>
        <v>5.82016250449386</v>
      </c>
      <c r="Z180" s="23">
        <f>IF(VLOOKUP($B180,'Ações_Sharpe'!$B$2:$R$263,13,FALSE)&gt;0,VLOOKUP($B180,'Ações_Sharpe'!$B$2:$R$263,13,FALSE)," ")</f>
        <v>0.0409121838029984</v>
      </c>
      <c r="AA180" s="23">
        <f>IF(VLOOKUP($B180,'Ações_Rent'!$B$2:$R$263,14,FALSE)="","",VLOOKUP($B180,'Ações_Rent'!$B$2:$R$263,14,FALSE))</f>
        <v>-3.04280667152694</v>
      </c>
      <c r="AB180" t="s" s="26">
        <f>IF(VLOOKUP($B180,'Ações_Sharpe'!$B$2:$R$263,14,FALSE)&gt;0,VLOOKUP($B180,'Ações_Sharpe'!$B$2:$R$263,14,FALSE)," ")</f>
        <v>361</v>
      </c>
      <c r="AC180" s="23">
        <f>IF(VLOOKUP($B180,'Ações_Rent'!$B$2:$R$263,15,FALSE)="","",VLOOKUP($B180,'Ações_Rent'!$B$2:$R$263,15,FALSE))</f>
        <v>-0.767786729337594</v>
      </c>
      <c r="AD180" t="s" s="26">
        <f>IF(VLOOKUP($B180,'Ações_Sharpe'!$B$2:$R$263,15,FALSE)&gt;0,VLOOKUP($B180,'Ações_Sharpe'!$B$2:$R$263,15,FALSE)," ")</f>
        <v>361</v>
      </c>
      <c r="AE180" s="23">
        <f>IF(VLOOKUP($B180,'Ações_Rent'!$B$2:$R$263,16,FALSE)="","",VLOOKUP($B180,'Ações_Rent'!$B$2:$R$263,16,FALSE))</f>
        <v>-7.26389134158789</v>
      </c>
      <c r="AF180" t="s" s="26">
        <f>IF(VLOOKUP($B180,'Ações_Sharpe'!$B$2:$R$263,16,FALSE)&gt;0,VLOOKUP($B180,'Ações_Sharpe'!$B$2:$R$263,16,FALSE)," ")</f>
        <v>361</v>
      </c>
      <c r="AG180" s="23">
        <f>IF(VLOOKUP($B180,'Ações_Rent'!$B$2:$R$263,17,FALSE)="","",VLOOKUP($B180,'Ações_Rent'!$B$2:$R$263,17,FALSE))</f>
        <v>2.3596600309842</v>
      </c>
      <c r="AH180" t="s" s="26">
        <f>IF(VLOOKUP($B180,'Ações_Sharpe'!$B$2:$R$263,17,FALSE)&gt;0,VLOOKUP($B180,'Ações_Sharpe'!$B$2:$R$263,17,FALSE)," ")</f>
        <v>361</v>
      </c>
    </row>
    <row r="181" ht="15" customHeight="1">
      <c r="A181" t="s" s="10">
        <v>1579</v>
      </c>
      <c r="B181" t="s" s="10">
        <v>1580</v>
      </c>
      <c r="C181" s="23">
        <f>IF(VLOOKUP($B181,'Ações_Rent'!$B$2:$R$263,2,FALSE)="","",VLOOKUP($B181,'Ações_Rent'!$B$2:$R$263,2,FALSE))</f>
        <v>17.8278720258693</v>
      </c>
      <c r="D181" s="23">
        <f>IF(VLOOKUP($B181,'Ações_Sharpe'!$B$2:$R$263,2,FALSE)&gt;0,VLOOKUP($B181,'Ações_Sharpe'!$B$2:$R$263,2,FALSE)," ")</f>
        <v>0.476966986710393</v>
      </c>
      <c r="E181" s="23">
        <f>IF(VLOOKUP($B181,'Ações_Rent'!$B$2:$R$263,3,FALSE)="","",VLOOKUP($B181,'Ações_Rent'!$B$2:$R$263,3,FALSE))</f>
        <v>16.871179212647</v>
      </c>
      <c r="F181" s="23">
        <f>IF(VLOOKUP($B181,'Ações_Sharpe'!$B$2:$R$263,3,FALSE)&gt;0,VLOOKUP($B181,'Ações_Sharpe'!$B$2:$R$263,3,FALSE)," ")</f>
        <v>0.48157537256399</v>
      </c>
      <c r="G181" s="23">
        <f>IF(VLOOKUP($B181,'Ações_Rent'!$B$2:$R$263,4,FALSE)="","",VLOOKUP($B181,'Ações_Rent'!$B$2:$R$263,4,FALSE))</f>
        <v>23.0057176549169</v>
      </c>
      <c r="H181" s="23">
        <f>IF(VLOOKUP($B181,'Ações_Sharpe'!$B$2:$R$263,4,FALSE)&gt;0,VLOOKUP($B181,'Ações_Sharpe'!$B$2:$R$263,4,FALSE)," ")</f>
        <v>0.573876987513005</v>
      </c>
      <c r="I181" s="23">
        <f>IF(VLOOKUP($B181,'Ações_Rent'!$B$2:$R$263,5,FALSE)="","",VLOOKUP($B181,'Ações_Rent'!$B$2:$R$263,5,FALSE))</f>
        <v>3.64380703803406</v>
      </c>
      <c r="J181" t="s" s="26">
        <f>IF(VLOOKUP($B181,'Ações_Sharpe'!$B$2:$R$263,5,FALSE)&gt;0,VLOOKUP($B181,'Ações_Sharpe'!$B$2:$R$263,5,FALSE)," ")</f>
        <v>361</v>
      </c>
      <c r="K181" s="23">
        <f>IF(VLOOKUP($B181,'Ações_Rent'!$B$2:$R$263,6,FALSE)="","",VLOOKUP($B181,'Ações_Rent'!$B$2:$R$263,6,FALSE))</f>
        <v>16.7491889226569</v>
      </c>
      <c r="L181" s="23">
        <f>IF(VLOOKUP($B181,'Ações_Sharpe'!$B$2:$R$263,6,FALSE)&gt;0,VLOOKUP($B181,'Ações_Sharpe'!$B$2:$R$263,6,FALSE)," ")</f>
        <v>0.362115051626905</v>
      </c>
      <c r="M181" s="23">
        <f>IF(VLOOKUP($B181,'Ações_Rent'!$B$2:$R$263,7,FALSE)="","",VLOOKUP($B181,'Ações_Rent'!$B$2:$R$263,7,FALSE))</f>
        <v>11.8949165734931</v>
      </c>
      <c r="N181" s="23">
        <f>IF(VLOOKUP($B181,'Ações_Sharpe'!$B$2:$R$263,7,FALSE)&gt;0,VLOOKUP($B181,'Ações_Sharpe'!$B$2:$R$263,7,FALSE)," ")</f>
        <v>0.216640554025132</v>
      </c>
      <c r="O181" s="23">
        <f>IF(VLOOKUP($B181,'Ações_Rent'!$B$2:$R$263,8,FALSE)="","",VLOOKUP($B181,'Ações_Rent'!$B$2:$R$263,8,FALSE))</f>
        <v>21.2535204545032</v>
      </c>
      <c r="P181" s="23">
        <f>IF(VLOOKUP($B181,'Ações_Sharpe'!$B$2:$R$263,8,FALSE)&gt;0,VLOOKUP($B181,'Ações_Sharpe'!$B$2:$R$263,8,FALSE)," ")</f>
        <v>0.531491860115434</v>
      </c>
      <c r="Q181" s="23">
        <f>IF(VLOOKUP($B181,'Ações_Rent'!$B$2:$R$263,9,FALSE)="","",VLOOKUP($B181,'Ações_Rent'!$B$2:$R$263,9,FALSE))</f>
        <v>17.2652219015072</v>
      </c>
      <c r="R181" s="23">
        <f>IF(VLOOKUP($B181,'Ações_Sharpe'!$B$2:$R$263,9,FALSE)&gt;0,VLOOKUP($B181,'Ações_Sharpe'!$B$2:$R$263,9,FALSE)," ")</f>
        <v>0.401054856803172</v>
      </c>
      <c r="S181" s="23">
        <f>IF(VLOOKUP($B181,'Ações_Rent'!$B$2:$R$263,10,FALSE)="","",VLOOKUP($B181,'Ações_Rent'!$B$2:$R$263,10,FALSE))</f>
        <v>30.0489463302585</v>
      </c>
      <c r="T181" s="23">
        <f>IF(VLOOKUP($B181,'Ações_Sharpe'!$B$2:$R$263,10,FALSE)&gt;0,VLOOKUP($B181,'Ações_Sharpe'!$B$2:$R$263,10,FALSE)," ")</f>
        <v>0.838022887249663</v>
      </c>
      <c r="U181" s="23">
        <f>IF(VLOOKUP($B181,'Ações_Rent'!$B$2:$R$263,11,FALSE)="","",VLOOKUP($B181,'Ações_Rent'!$B$2:$R$263,11,FALSE))</f>
        <v>18.4210603043507</v>
      </c>
      <c r="V181" s="23">
        <f>IF(VLOOKUP($B181,'Ações_Sharpe'!$B$2:$R$263,11,FALSE)&gt;0,VLOOKUP($B181,'Ações_Sharpe'!$B$2:$R$263,11,FALSE)," ")</f>
        <v>0.454525024417136</v>
      </c>
      <c r="W181" s="23">
        <f>IF(VLOOKUP($B181,'Ações_Rent'!$B$2:$R$263,12,FALSE)="","",VLOOKUP($B181,'Ações_Rent'!$B$2:$R$263,12,FALSE))</f>
        <v>9.9808771402395</v>
      </c>
      <c r="X181" s="23">
        <f>IF(VLOOKUP($B181,'Ações_Sharpe'!$B$2:$R$263,12,FALSE)&gt;0,VLOOKUP($B181,'Ações_Sharpe'!$B$2:$R$263,12,FALSE)," ")</f>
        <v>0.181882134481276</v>
      </c>
      <c r="Y181" s="23">
        <f>IF(VLOOKUP($B181,'Ações_Rent'!$B$2:$R$263,13,FALSE)="","",VLOOKUP($B181,'Ações_Rent'!$B$2:$R$263,13,FALSE))</f>
        <v>10.0730763477406</v>
      </c>
      <c r="Z181" s="23">
        <f>IF(VLOOKUP($B181,'Ações_Sharpe'!$B$2:$R$263,13,FALSE)&gt;0,VLOOKUP($B181,'Ações_Sharpe'!$B$2:$R$263,13,FALSE)," ")</f>
        <v>0.177484903058008</v>
      </c>
      <c r="AA181" s="23">
        <f>IF(VLOOKUP($B181,'Ações_Rent'!$B$2:$R$263,14,FALSE)="","",VLOOKUP($B181,'Ações_Rent'!$B$2:$R$263,14,FALSE))</f>
        <v>-0.448804134599301</v>
      </c>
      <c r="AB181" t="s" s="26">
        <f>IF(VLOOKUP($B181,'Ações_Sharpe'!$B$2:$R$263,14,FALSE)&gt;0,VLOOKUP($B181,'Ações_Sharpe'!$B$2:$R$263,14,FALSE)," ")</f>
        <v>361</v>
      </c>
      <c r="AC181" s="23">
        <f>IF(VLOOKUP($B181,'Ações_Rent'!$B$2:$R$263,15,FALSE)="","",VLOOKUP($B181,'Ações_Rent'!$B$2:$R$263,15,FALSE))</f>
        <v>1.5526263554495</v>
      </c>
      <c r="AD181" t="s" s="26">
        <f>IF(VLOOKUP($B181,'Ações_Sharpe'!$B$2:$R$263,15,FALSE)&gt;0,VLOOKUP($B181,'Ações_Sharpe'!$B$2:$R$263,15,FALSE)," ")</f>
        <v>361</v>
      </c>
      <c r="AE181" s="23">
        <f>IF(VLOOKUP($B181,'Ações_Rent'!$B$2:$R$263,16,FALSE)="","",VLOOKUP($B181,'Ações_Rent'!$B$2:$R$263,16,FALSE))</f>
        <v>-5.27922461207215</v>
      </c>
      <c r="AF181" t="s" s="26">
        <f>IF(VLOOKUP($B181,'Ações_Sharpe'!$B$2:$R$263,16,FALSE)&gt;0,VLOOKUP($B181,'Ações_Sharpe'!$B$2:$R$263,16,FALSE)," ")</f>
        <v>361</v>
      </c>
      <c r="AG181" s="23">
        <f>IF(VLOOKUP($B181,'Ações_Rent'!$B$2:$R$263,17,FALSE)="","",VLOOKUP($B181,'Ações_Rent'!$B$2:$R$263,17,FALSE))</f>
        <v>6.75337832119383</v>
      </c>
      <c r="AH181" t="s" s="26">
        <f>IF(VLOOKUP($B181,'Ações_Sharpe'!$B$2:$R$263,17,FALSE)&gt;0,VLOOKUP($B181,'Ações_Sharpe'!$B$2:$R$263,17,FALSE)," ")</f>
        <v>361</v>
      </c>
    </row>
    <row r="182" ht="15" customHeight="1">
      <c r="A182" t="s" s="10">
        <v>1581</v>
      </c>
      <c r="B182" t="s" s="10">
        <v>1582</v>
      </c>
      <c r="C182" s="23">
        <f>IF(VLOOKUP($B182,'Ações_Rent'!$B$2:$R$263,2,FALSE)="","",VLOOKUP($B182,'Ações_Rent'!$B$2:$R$263,2,FALSE))</f>
        <v>17.8123585588543</v>
      </c>
      <c r="D182" s="23">
        <f>IF(VLOOKUP($B182,'Ações_Sharpe'!$B$2:$R$263,2,FALSE)&gt;0,VLOOKUP($B182,'Ações_Sharpe'!$B$2:$R$263,2,FALSE)," ")</f>
        <v>0.578125571027973</v>
      </c>
      <c r="E182" s="23">
        <f>IF(VLOOKUP($B182,'Ações_Rent'!$B$2:$R$263,3,FALSE)="","",VLOOKUP($B182,'Ações_Rent'!$B$2:$R$263,3,FALSE))</f>
        <v>18.3160261274918</v>
      </c>
      <c r="F182" s="23">
        <f>IF(VLOOKUP($B182,'Ações_Sharpe'!$B$2:$R$263,3,FALSE)&gt;0,VLOOKUP($B182,'Ações_Sharpe'!$B$2:$R$263,3,FALSE)," ")</f>
        <v>0.662141558726415</v>
      </c>
      <c r="G182" s="23">
        <f>IF(VLOOKUP($B182,'Ações_Rent'!$B$2:$R$263,4,FALSE)="","",VLOOKUP($B182,'Ações_Rent'!$B$2:$R$263,4,FALSE))</f>
        <v>24.7494579883782</v>
      </c>
      <c r="H182" s="23">
        <f>IF(VLOOKUP($B182,'Ações_Sharpe'!$B$2:$R$263,4,FALSE)&gt;0,VLOOKUP($B182,'Ações_Sharpe'!$B$2:$R$263,4,FALSE)," ")</f>
        <v>0.623056340267568</v>
      </c>
      <c r="I182" s="23">
        <f>IF(VLOOKUP($B182,'Ações_Rent'!$B$2:$R$263,5,FALSE)="","",VLOOKUP($B182,'Ações_Rent'!$B$2:$R$263,5,FALSE))</f>
        <v>6.15217550401252</v>
      </c>
      <c r="J182" t="s" s="26">
        <f>IF(VLOOKUP($B182,'Ações_Sharpe'!$B$2:$R$263,5,FALSE)&gt;0,VLOOKUP($B182,'Ações_Sharpe'!$B$2:$R$263,5,FALSE)," ")</f>
        <v>361</v>
      </c>
      <c r="K182" s="23">
        <f>IF(VLOOKUP($B182,'Ações_Rent'!$B$2:$R$263,6,FALSE)="","",VLOOKUP($B182,'Ações_Rent'!$B$2:$R$263,6,FALSE))</f>
        <v>16.5355412775171</v>
      </c>
      <c r="L182" s="23">
        <f>IF(VLOOKUP($B182,'Ações_Sharpe'!$B$2:$R$263,6,FALSE)&gt;0,VLOOKUP($B182,'Ações_Sharpe'!$B$2:$R$263,6,FALSE)," ")</f>
        <v>0.403833595759041</v>
      </c>
      <c r="M182" s="23">
        <f>IF(VLOOKUP($B182,'Ações_Rent'!$B$2:$R$263,7,FALSE)="","",VLOOKUP($B182,'Ações_Rent'!$B$2:$R$263,7,FALSE))</f>
        <v>13.2139250685923</v>
      </c>
      <c r="N182" s="23">
        <f>IF(VLOOKUP($B182,'Ações_Sharpe'!$B$2:$R$263,7,FALSE)&gt;0,VLOOKUP($B182,'Ações_Sharpe'!$B$2:$R$263,7,FALSE)," ")</f>
        <v>0.294889453900249</v>
      </c>
      <c r="O182" s="23">
        <f>IF(VLOOKUP($B182,'Ações_Rent'!$B$2:$R$263,8,FALSE)="","",VLOOKUP($B182,'Ações_Rent'!$B$2:$R$263,8,FALSE))</f>
        <v>18.8447750254445</v>
      </c>
      <c r="P182" s="23">
        <f>IF(VLOOKUP($B182,'Ações_Sharpe'!$B$2:$R$263,8,FALSE)&gt;0,VLOOKUP($B182,'Ações_Sharpe'!$B$2:$R$263,8,FALSE)," ")</f>
        <v>0.513967855649851</v>
      </c>
      <c r="Q182" s="23">
        <f>IF(VLOOKUP($B182,'Ações_Rent'!$B$2:$R$263,9,FALSE)="","",VLOOKUP($B182,'Ações_Rent'!$B$2:$R$263,9,FALSE))</f>
        <v>16.5386508810286</v>
      </c>
      <c r="R182" s="23">
        <f>IF(VLOOKUP($B182,'Ações_Sharpe'!$B$2:$R$263,9,FALSE)&gt;0,VLOOKUP($B182,'Ações_Sharpe'!$B$2:$R$263,9,FALSE)," ")</f>
        <v>0.435818046791003</v>
      </c>
      <c r="S182" s="23">
        <f>IF(VLOOKUP($B182,'Ações_Rent'!$B$2:$R$263,10,FALSE)="","",VLOOKUP($B182,'Ações_Rent'!$B$2:$R$263,10,FALSE))</f>
        <v>26.1567273261577</v>
      </c>
      <c r="T182" s="23">
        <f>IF(VLOOKUP($B182,'Ações_Sharpe'!$B$2:$R$263,10,FALSE)&gt;0,VLOOKUP($B182,'Ações_Sharpe'!$B$2:$R$263,10,FALSE)," ")</f>
        <v>0.830194809820289</v>
      </c>
      <c r="U182" s="23">
        <f>IF(VLOOKUP($B182,'Ações_Rent'!$B$2:$R$263,11,FALSE)="","",VLOOKUP($B182,'Ações_Rent'!$B$2:$R$263,11,FALSE))</f>
        <v>18.3563083790844</v>
      </c>
      <c r="V182" s="23">
        <f>IF(VLOOKUP($B182,'Ações_Sharpe'!$B$2:$R$263,11,FALSE)&gt;0,VLOOKUP($B182,'Ações_Sharpe'!$B$2:$R$263,11,FALSE)," ")</f>
        <v>0.521751200808345</v>
      </c>
      <c r="W182" s="23">
        <f>IF(VLOOKUP($B182,'Ações_Rent'!$B$2:$R$263,12,FALSE)="","",VLOOKUP($B182,'Ações_Rent'!$B$2:$R$263,12,FALSE))</f>
        <v>5.77190728049977</v>
      </c>
      <c r="X182" s="23">
        <f>IF(VLOOKUP($B182,'Ações_Sharpe'!$B$2:$R$263,12,FALSE)&gt;0,VLOOKUP($B182,'Ações_Sharpe'!$B$2:$R$263,12,FALSE)," ")</f>
        <v>0.0526531361634865</v>
      </c>
      <c r="Y182" s="23">
        <f>IF(VLOOKUP($B182,'Ações_Rent'!$B$2:$R$263,13,FALSE)="","",VLOOKUP($B182,'Ações_Rent'!$B$2:$R$263,13,FALSE))</f>
        <v>7.69780924843648</v>
      </c>
      <c r="Z182" s="23">
        <f>IF(VLOOKUP($B182,'Ações_Sharpe'!$B$2:$R$263,13,FALSE)&gt;0,VLOOKUP($B182,'Ações_Sharpe'!$B$2:$R$263,13,FALSE)," ")</f>
        <v>0.114545092723191</v>
      </c>
      <c r="AA182" s="23">
        <f>IF(VLOOKUP($B182,'Ações_Rent'!$B$2:$R$263,14,FALSE)="","",VLOOKUP($B182,'Ações_Rent'!$B$2:$R$263,14,FALSE))</f>
        <v>-5.89264603470783</v>
      </c>
      <c r="AB182" t="s" s="26">
        <f>IF(VLOOKUP($B182,'Ações_Sharpe'!$B$2:$R$263,14,FALSE)&gt;0,VLOOKUP($B182,'Ações_Sharpe'!$B$2:$R$263,14,FALSE)," ")</f>
        <v>361</v>
      </c>
      <c r="AC182" s="23">
        <f>IF(VLOOKUP($B182,'Ações_Rent'!$B$2:$R$263,15,FALSE)="","",VLOOKUP($B182,'Ações_Rent'!$B$2:$R$263,15,FALSE))</f>
        <v>-2.73829823928459</v>
      </c>
      <c r="AD182" t="s" s="26">
        <f>IF(VLOOKUP($B182,'Ações_Sharpe'!$B$2:$R$263,15,FALSE)&gt;0,VLOOKUP($B182,'Ações_Sharpe'!$B$2:$R$263,15,FALSE)," ")</f>
        <v>361</v>
      </c>
      <c r="AE182" s="23">
        <f>IF(VLOOKUP($B182,'Ações_Rent'!$B$2:$R$263,16,FALSE)="","",VLOOKUP($B182,'Ações_Rent'!$B$2:$R$263,16,FALSE))</f>
        <v>-10.9733334273288</v>
      </c>
      <c r="AF182" t="s" s="26">
        <f>IF(VLOOKUP($B182,'Ações_Sharpe'!$B$2:$R$263,16,FALSE)&gt;0,VLOOKUP($B182,'Ações_Sharpe'!$B$2:$R$263,16,FALSE)," ")</f>
        <v>361</v>
      </c>
      <c r="AG182" s="23">
        <f>IF(VLOOKUP($B182,'Ações_Rent'!$B$2:$R$263,17,FALSE)="","",VLOOKUP($B182,'Ações_Rent'!$B$2:$R$263,17,FALSE))</f>
        <v>-0.515147331077614</v>
      </c>
      <c r="AH182" t="s" s="26">
        <f>IF(VLOOKUP($B182,'Ações_Sharpe'!$B$2:$R$263,17,FALSE)&gt;0,VLOOKUP($B182,'Ações_Sharpe'!$B$2:$R$263,17,FALSE)," ")</f>
        <v>361</v>
      </c>
    </row>
    <row r="183" ht="15" customHeight="1">
      <c r="A183" t="s" s="10">
        <v>1583</v>
      </c>
      <c r="B183" t="s" s="10">
        <v>1584</v>
      </c>
      <c r="C183" s="23">
        <f>IF(VLOOKUP($B183,'Ações_Rent'!$B$2:$R$263,2,FALSE)="","",VLOOKUP($B183,'Ações_Rent'!$B$2:$R$263,2,FALSE))</f>
        <v>17.6470551838469</v>
      </c>
      <c r="D183" s="23">
        <f>IF(VLOOKUP($B183,'Ações_Sharpe'!$B$2:$R$263,2,FALSE)&gt;0,VLOOKUP($B183,'Ações_Sharpe'!$B$2:$R$263,2,FALSE)," ")</f>
        <v>0.501721194012033</v>
      </c>
      <c r="E183" s="23">
        <f>IF(VLOOKUP($B183,'Ações_Rent'!$B$2:$R$263,3,FALSE)="","",VLOOKUP($B183,'Ações_Rent'!$B$2:$R$263,3,FALSE))</f>
        <v>14.0288469771519</v>
      </c>
      <c r="F183" s="23">
        <f>IF(VLOOKUP($B183,'Ações_Sharpe'!$B$2:$R$263,3,FALSE)&gt;0,VLOOKUP($B183,'Ações_Sharpe'!$B$2:$R$263,3,FALSE)," ")</f>
        <v>0.350592985548632</v>
      </c>
      <c r="G183" s="23">
        <f>IF(VLOOKUP($B183,'Ações_Rent'!$B$2:$R$263,4,FALSE)="","",VLOOKUP($B183,'Ações_Rent'!$B$2:$R$263,4,FALSE))</f>
        <v>14.8906072628796</v>
      </c>
      <c r="H183" s="23">
        <f>IF(VLOOKUP($B183,'Ações_Sharpe'!$B$2:$R$263,4,FALSE)&gt;0,VLOOKUP($B183,'Ações_Sharpe'!$B$2:$R$263,4,FALSE)," ")</f>
        <v>0.209616154364882</v>
      </c>
      <c r="I183" s="23">
        <f>IF(VLOOKUP($B183,'Ações_Rent'!$B$2:$R$263,5,FALSE)="","",VLOOKUP($B183,'Ações_Rent'!$B$2:$R$263,5,FALSE))</f>
        <v>-2.7825263193905</v>
      </c>
      <c r="J183" t="s" s="26">
        <f>IF(VLOOKUP($B183,'Ações_Sharpe'!$B$2:$R$263,5,FALSE)&gt;0,VLOOKUP($B183,'Ações_Sharpe'!$B$2:$R$263,5,FALSE)," ")</f>
        <v>361</v>
      </c>
      <c r="K183" s="23">
        <f>IF(VLOOKUP($B183,'Ações_Rent'!$B$2:$R$263,6,FALSE)="","",VLOOKUP($B183,'Ações_Rent'!$B$2:$R$263,6,FALSE))</f>
        <v>8.262016924129069</v>
      </c>
      <c r="L183" s="23">
        <f>IF(VLOOKUP($B183,'Ações_Sharpe'!$B$2:$R$263,6,FALSE)&gt;0,VLOOKUP($B183,'Ações_Sharpe'!$B$2:$R$263,6,FALSE)," ")</f>
        <v>0.0868700270433127</v>
      </c>
      <c r="M183" s="23">
        <f>IF(VLOOKUP($B183,'Ações_Rent'!$B$2:$R$263,7,FALSE)="","",VLOOKUP($B183,'Ações_Rent'!$B$2:$R$263,7,FALSE))</f>
        <v>5.92284297540493</v>
      </c>
      <c r="N183" s="23">
        <f>IF(VLOOKUP($B183,'Ações_Sharpe'!$B$2:$R$263,7,FALSE)&gt;0,VLOOKUP($B183,'Ações_Sharpe'!$B$2:$R$263,7,FALSE)," ")</f>
        <v>0.0169711805870445</v>
      </c>
      <c r="O183" s="23">
        <f>IF(VLOOKUP($B183,'Ações_Rent'!$B$2:$R$263,8,FALSE)="","",VLOOKUP($B183,'Ações_Rent'!$B$2:$R$263,8,FALSE))</f>
        <v>14.6698507901008</v>
      </c>
      <c r="P183" s="23">
        <f>IF(VLOOKUP($B183,'Ações_Sharpe'!$B$2:$R$263,8,FALSE)&gt;0,VLOOKUP($B183,'Ações_Sharpe'!$B$2:$R$263,8,FALSE)," ")</f>
        <v>0.361893131394212</v>
      </c>
      <c r="Q183" s="23">
        <f>IF(VLOOKUP($B183,'Ações_Rent'!$B$2:$R$263,9,FALSE)="","",VLOOKUP($B183,'Ações_Rent'!$B$2:$R$263,9,FALSE))</f>
        <v>8.823820150403931</v>
      </c>
      <c r="R183" s="23">
        <f>IF(VLOOKUP($B183,'Ações_Sharpe'!$B$2:$R$263,9,FALSE)&gt;0,VLOOKUP($B183,'Ações_Sharpe'!$B$2:$R$263,9,FALSE)," ")</f>
        <v>0.157859173408816</v>
      </c>
      <c r="S183" s="23">
        <f>IF(VLOOKUP($B183,'Ações_Rent'!$B$2:$R$263,10,FALSE)="","",VLOOKUP($B183,'Ações_Rent'!$B$2:$R$263,10,FALSE))</f>
        <v>16.8988871438045</v>
      </c>
      <c r="T183" s="23">
        <f>IF(VLOOKUP($B183,'Ações_Sharpe'!$B$2:$R$263,10,FALSE)&gt;0,VLOOKUP($B183,'Ações_Sharpe'!$B$2:$R$263,10,FALSE)," ")</f>
        <v>0.48752190291265</v>
      </c>
      <c r="U183" s="23">
        <f>IF(VLOOKUP($B183,'Ações_Rent'!$B$2:$R$263,11,FALSE)="","",VLOOKUP($B183,'Ações_Rent'!$B$2:$R$263,11,FALSE))</f>
        <v>10.4779591677283</v>
      </c>
      <c r="V183" s="23">
        <f>IF(VLOOKUP($B183,'Ações_Sharpe'!$B$2:$R$263,11,FALSE)&gt;0,VLOOKUP($B183,'Ações_Sharpe'!$B$2:$R$263,11,FALSE)," ")</f>
        <v>0.239733738172097</v>
      </c>
      <c r="W183" s="23">
        <f>IF(VLOOKUP($B183,'Ações_Rent'!$B$2:$R$263,12,FALSE)="","",VLOOKUP($B183,'Ações_Rent'!$B$2:$R$263,12,FALSE))</f>
        <v>3.6173863478957</v>
      </c>
      <c r="X183" t="s" s="26">
        <f>IF(VLOOKUP($B183,'Ações_Sharpe'!$B$2:$R$263,12,FALSE)&gt;0,VLOOKUP($B183,'Ações_Sharpe'!$B$2:$R$263,12,FALSE)," ")</f>
        <v>361</v>
      </c>
      <c r="Y183" s="23">
        <f>IF(VLOOKUP($B183,'Ações_Rent'!$B$2:$R$263,13,FALSE)="","",VLOOKUP($B183,'Ações_Rent'!$B$2:$R$263,13,FALSE))</f>
        <v>3.7950837234703</v>
      </c>
      <c r="Z183" t="s" s="26">
        <f>IF(VLOOKUP($B183,'Ações_Sharpe'!$B$2:$R$263,13,FALSE)&gt;0,VLOOKUP($B183,'Ações_Sharpe'!$B$2:$R$263,13,FALSE)," ")</f>
        <v>361</v>
      </c>
      <c r="AA183" s="23">
        <f>IF(VLOOKUP($B183,'Ações_Rent'!$B$2:$R$263,14,FALSE)="","",VLOOKUP($B183,'Ações_Rent'!$B$2:$R$263,14,FALSE))</f>
        <v>-5.02681895188368</v>
      </c>
      <c r="AB183" t="s" s="26">
        <f>IF(VLOOKUP($B183,'Ações_Sharpe'!$B$2:$R$263,14,FALSE)&gt;0,VLOOKUP($B183,'Ações_Sharpe'!$B$2:$R$263,14,FALSE)," ")</f>
        <v>361</v>
      </c>
      <c r="AC183" s="23">
        <f>IF(VLOOKUP($B183,'Ações_Rent'!$B$2:$R$263,15,FALSE)="","",VLOOKUP($B183,'Ações_Rent'!$B$2:$R$263,15,FALSE))</f>
        <v>-1.58466006382632</v>
      </c>
      <c r="AD183" t="s" s="26">
        <f>IF(VLOOKUP($B183,'Ações_Sharpe'!$B$2:$R$263,15,FALSE)&gt;0,VLOOKUP($B183,'Ações_Sharpe'!$B$2:$R$263,15,FALSE)," ")</f>
        <v>361</v>
      </c>
      <c r="AE183" s="23">
        <f>IF(VLOOKUP($B183,'Ações_Rent'!$B$2:$R$263,16,FALSE)="","",VLOOKUP($B183,'Ações_Rent'!$B$2:$R$263,16,FALSE))</f>
        <v>-6.01110724361146</v>
      </c>
      <c r="AF183" t="s" s="26">
        <f>IF(VLOOKUP($B183,'Ações_Sharpe'!$B$2:$R$263,16,FALSE)&gt;0,VLOOKUP($B183,'Ações_Sharpe'!$B$2:$R$263,16,FALSE)," ")</f>
        <v>361</v>
      </c>
      <c r="AG183" s="23">
        <f>IF(VLOOKUP($B183,'Ações_Rent'!$B$2:$R$263,17,FALSE)="","",VLOOKUP($B183,'Ações_Rent'!$B$2:$R$263,17,FALSE))</f>
        <v>6.2563571813296</v>
      </c>
      <c r="AH183" t="s" s="26">
        <f>IF(VLOOKUP($B183,'Ações_Sharpe'!$B$2:$R$263,17,FALSE)&gt;0,VLOOKUP($B183,'Ações_Sharpe'!$B$2:$R$263,17,FALSE)," ")</f>
        <v>361</v>
      </c>
    </row>
    <row r="184" ht="15" customHeight="1">
      <c r="A184" t="s" s="10">
        <v>1585</v>
      </c>
      <c r="B184" t="s" s="10">
        <v>1586</v>
      </c>
      <c r="C184" s="23">
        <f>IF(VLOOKUP($B184,'Ações_Rent'!$B$2:$R$263,2,FALSE)="","",VLOOKUP($B184,'Ações_Rent'!$B$2:$R$263,2,FALSE))</f>
        <v>17.4609570598614</v>
      </c>
      <c r="D184" s="23">
        <f>IF(VLOOKUP($B184,'Ações_Sharpe'!$B$2:$R$263,2,FALSE)&gt;0,VLOOKUP($B184,'Ações_Sharpe'!$B$2:$R$263,2,FALSE)," ")</f>
        <v>0.536667129600661</v>
      </c>
      <c r="E184" s="23">
        <f>IF(VLOOKUP($B184,'Ações_Rent'!$B$2:$R$263,3,FALSE)="","",VLOOKUP($B184,'Ações_Rent'!$B$2:$R$263,3,FALSE))</f>
        <v>16.9115048945059</v>
      </c>
      <c r="F184" s="23">
        <f>IF(VLOOKUP($B184,'Ações_Sharpe'!$B$2:$R$263,3,FALSE)&gt;0,VLOOKUP($B184,'Ações_Sharpe'!$B$2:$R$263,3,FALSE)," ")</f>
        <v>0.554534817638546</v>
      </c>
      <c r="G184" s="23">
        <f>IF(VLOOKUP($B184,'Ações_Rent'!$B$2:$R$263,4,FALSE)="","",VLOOKUP($B184,'Ações_Rent'!$B$2:$R$263,4,FALSE))</f>
        <v>26.6259063095501</v>
      </c>
      <c r="H184" s="23">
        <f>IF(VLOOKUP($B184,'Ações_Sharpe'!$B$2:$R$263,4,FALSE)&gt;0,VLOOKUP($B184,'Ações_Sharpe'!$B$2:$R$263,4,FALSE)," ")</f>
        <v>0.494781951326262</v>
      </c>
      <c r="I184" s="23">
        <f>IF(VLOOKUP($B184,'Ações_Rent'!$B$2:$R$263,5,FALSE)="","",VLOOKUP($B184,'Ações_Rent'!$B$2:$R$263,5,FALSE))</f>
        <v>7.09542404957877</v>
      </c>
      <c r="J184" s="23">
        <f>IF(VLOOKUP($B184,'Ações_Sharpe'!$B$2:$R$263,5,FALSE)&gt;0,VLOOKUP($B184,'Ações_Sharpe'!$B$2:$R$263,5,FALSE)," ")</f>
        <v>0.0145359179794744</v>
      </c>
      <c r="K184" s="23">
        <f>IF(VLOOKUP($B184,'Ações_Rent'!$B$2:$R$263,6,FALSE)="","",VLOOKUP($B184,'Ações_Rent'!$B$2:$R$263,6,FALSE))</f>
        <v>16.110348177346</v>
      </c>
      <c r="L184" s="23">
        <f>IF(VLOOKUP($B184,'Ações_Sharpe'!$B$2:$R$263,6,FALSE)&gt;0,VLOOKUP($B184,'Ações_Sharpe'!$B$2:$R$263,6,FALSE)," ")</f>
        <v>0.374230931506671</v>
      </c>
      <c r="M184" s="23">
        <f>IF(VLOOKUP($B184,'Ações_Rent'!$B$2:$R$263,7,FALSE)="","",VLOOKUP($B184,'Ações_Rent'!$B$2:$R$263,7,FALSE))</f>
        <v>9.69293949336285</v>
      </c>
      <c r="N184" s="23">
        <f>IF(VLOOKUP($B184,'Ações_Sharpe'!$B$2:$R$263,7,FALSE)&gt;0,VLOOKUP($B184,'Ações_Sharpe'!$B$2:$R$263,7,FALSE)," ")</f>
        <v>0.156233876010688</v>
      </c>
      <c r="O184" s="23">
        <f>IF(VLOOKUP($B184,'Ações_Rent'!$B$2:$R$263,8,FALSE)="","",VLOOKUP($B184,'Ações_Rent'!$B$2:$R$263,8,FALSE))</f>
        <v>14.6378584152687</v>
      </c>
      <c r="P184" s="23">
        <f>IF(VLOOKUP($B184,'Ações_Sharpe'!$B$2:$R$263,8,FALSE)&gt;0,VLOOKUP($B184,'Ações_Sharpe'!$B$2:$R$263,8,FALSE)," ")</f>
        <v>0.353619716378454</v>
      </c>
      <c r="Q184" s="23">
        <f>IF(VLOOKUP($B184,'Ações_Rent'!$B$2:$R$263,9,FALSE)="","",VLOOKUP($B184,'Ações_Rent'!$B$2:$R$263,9,FALSE))</f>
        <v>12.6581382753715</v>
      </c>
      <c r="R184" s="23">
        <f>IF(VLOOKUP($B184,'Ações_Sharpe'!$B$2:$R$263,9,FALSE)&gt;0,VLOOKUP($B184,'Ações_Sharpe'!$B$2:$R$263,9,FALSE)," ")</f>
        <v>0.294319335147658</v>
      </c>
      <c r="S184" s="23">
        <f>IF(VLOOKUP($B184,'Ações_Rent'!$B$2:$R$263,10,FALSE)="","",VLOOKUP($B184,'Ações_Rent'!$B$2:$R$263,10,FALSE))</f>
        <v>25.001754112784</v>
      </c>
      <c r="T184" s="23">
        <f>IF(VLOOKUP($B184,'Ações_Sharpe'!$B$2:$R$263,10,FALSE)&gt;0,VLOOKUP($B184,'Ações_Sharpe'!$B$2:$R$263,10,FALSE)," ")</f>
        <v>0.7902643860533221</v>
      </c>
      <c r="U184" s="23">
        <f>IF(VLOOKUP($B184,'Ações_Rent'!$B$2:$R$263,11,FALSE)="","",VLOOKUP($B184,'Ações_Rent'!$B$2:$R$263,11,FALSE))</f>
        <v>18.5232515184972</v>
      </c>
      <c r="V184" s="23">
        <f>IF(VLOOKUP($B184,'Ações_Sharpe'!$B$2:$R$263,11,FALSE)&gt;0,VLOOKUP($B184,'Ações_Sharpe'!$B$2:$R$263,11,FALSE)," ")</f>
        <v>0.536632117646224</v>
      </c>
      <c r="W184" s="23">
        <f>IF(VLOOKUP($B184,'Ações_Rent'!$B$2:$R$263,12,FALSE)="","",VLOOKUP($B184,'Ações_Rent'!$B$2:$R$263,12,FALSE))</f>
        <v>6.68028513793029</v>
      </c>
      <c r="X184" s="23">
        <f>IF(VLOOKUP($B184,'Ações_Sharpe'!$B$2:$R$263,12,FALSE)&gt;0,VLOOKUP($B184,'Ações_Sharpe'!$B$2:$R$263,12,FALSE)," ")</f>
        <v>0.084552028878392</v>
      </c>
      <c r="Y184" s="23">
        <f>IF(VLOOKUP($B184,'Ações_Rent'!$B$2:$R$263,13,FALSE)="","",VLOOKUP($B184,'Ações_Rent'!$B$2:$R$263,13,FALSE))</f>
        <v>7.73026331048743</v>
      </c>
      <c r="Z184" s="23">
        <f>IF(VLOOKUP($B184,'Ações_Sharpe'!$B$2:$R$263,13,FALSE)&gt;0,VLOOKUP($B184,'Ações_Sharpe'!$B$2:$R$263,13,FALSE)," ")</f>
        <v>0.110615349852908</v>
      </c>
      <c r="AA184" s="23">
        <f>IF(VLOOKUP($B184,'Ações_Rent'!$B$2:$R$263,14,FALSE)="","",VLOOKUP($B184,'Ações_Rent'!$B$2:$R$263,14,FALSE))</f>
        <v>-4.5570116611399</v>
      </c>
      <c r="AB184" t="s" s="26">
        <f>IF(VLOOKUP($B184,'Ações_Sharpe'!$B$2:$R$263,14,FALSE)&gt;0,VLOOKUP($B184,'Ações_Sharpe'!$B$2:$R$263,14,FALSE)," ")</f>
        <v>361</v>
      </c>
      <c r="AC184" s="23">
        <f>IF(VLOOKUP($B184,'Ações_Rent'!$B$2:$R$263,15,FALSE)="","",VLOOKUP($B184,'Ações_Rent'!$B$2:$R$263,15,FALSE))</f>
        <v>-3.01071335590437</v>
      </c>
      <c r="AD184" t="s" s="26">
        <f>IF(VLOOKUP($B184,'Ações_Sharpe'!$B$2:$R$263,15,FALSE)&gt;0,VLOOKUP($B184,'Ações_Sharpe'!$B$2:$R$263,15,FALSE)," ")</f>
        <v>361</v>
      </c>
      <c r="AE184" s="23">
        <f>IF(VLOOKUP($B184,'Ações_Rent'!$B$2:$R$263,16,FALSE)="","",VLOOKUP($B184,'Ações_Rent'!$B$2:$R$263,16,FALSE))</f>
        <v>-9.40113936765151</v>
      </c>
      <c r="AF184" t="s" s="26">
        <f>IF(VLOOKUP($B184,'Ações_Sharpe'!$B$2:$R$263,16,FALSE)&gt;0,VLOOKUP($B184,'Ações_Sharpe'!$B$2:$R$263,16,FALSE)," ")</f>
        <v>361</v>
      </c>
      <c r="AG184" s="23">
        <f>IF(VLOOKUP($B184,'Ações_Rent'!$B$2:$R$263,17,FALSE)="","",VLOOKUP($B184,'Ações_Rent'!$B$2:$R$263,17,FALSE))</f>
        <v>3.06781380448198</v>
      </c>
      <c r="AH184" t="s" s="26">
        <f>IF(VLOOKUP($B184,'Ações_Sharpe'!$B$2:$R$263,17,FALSE)&gt;0,VLOOKUP($B184,'Ações_Sharpe'!$B$2:$R$263,17,FALSE)," ")</f>
        <v>361</v>
      </c>
    </row>
    <row r="185" ht="15" customHeight="1">
      <c r="A185" t="s" s="10">
        <v>1587</v>
      </c>
      <c r="B185" t="s" s="10">
        <v>1588</v>
      </c>
      <c r="C185" s="23">
        <f>IF(VLOOKUP($B185,'Ações_Rent'!$B$2:$R$263,2,FALSE)="","",VLOOKUP($B185,'Ações_Rent'!$B$2:$R$263,2,FALSE))</f>
        <v>17.2400921714996</v>
      </c>
      <c r="D185" s="23">
        <f>IF(VLOOKUP($B185,'Ações_Sharpe'!$B$2:$R$263,2,FALSE)&gt;0,VLOOKUP($B185,'Ações_Sharpe'!$B$2:$R$263,2,FALSE)," ")</f>
        <v>0.442908433048683</v>
      </c>
      <c r="E185" s="23">
        <f>IF(VLOOKUP($B185,'Ações_Rent'!$B$2:$R$263,3,FALSE)="","",VLOOKUP($B185,'Ações_Rent'!$B$2:$R$263,3,FALSE))</f>
        <v>20.1817168475966</v>
      </c>
      <c r="F185" s="23">
        <f>IF(VLOOKUP($B185,'Ações_Sharpe'!$B$2:$R$263,3,FALSE)&gt;0,VLOOKUP($B185,'Ações_Sharpe'!$B$2:$R$263,3,FALSE)," ")</f>
        <v>0.645349418763778</v>
      </c>
      <c r="G185" s="23">
        <f>IF(VLOOKUP($B185,'Ações_Rent'!$B$2:$R$263,4,FALSE)="","",VLOOKUP($B185,'Ações_Rent'!$B$2:$R$263,4,FALSE))</f>
        <v>31.7365984235579</v>
      </c>
      <c r="H185" s="23">
        <f>IF(VLOOKUP($B185,'Ações_Sharpe'!$B$2:$R$263,4,FALSE)&gt;0,VLOOKUP($B185,'Ações_Sharpe'!$B$2:$R$263,4,FALSE)," ")</f>
        <v>0.5216436688757859</v>
      </c>
      <c r="I185" s="23">
        <f>IF(VLOOKUP($B185,'Ações_Rent'!$B$2:$R$263,5,FALSE)="","",VLOOKUP($B185,'Ações_Rent'!$B$2:$R$263,5,FALSE))</f>
        <v>5.5585322679597</v>
      </c>
      <c r="J185" t="s" s="26">
        <f>IF(VLOOKUP($B185,'Ações_Sharpe'!$B$2:$R$263,5,FALSE)&gt;0,VLOOKUP($B185,'Ações_Sharpe'!$B$2:$R$263,5,FALSE)," ")</f>
        <v>361</v>
      </c>
      <c r="K185" s="23">
        <f>IF(VLOOKUP($B185,'Ações_Rent'!$B$2:$R$263,6,FALSE)="","",VLOOKUP($B185,'Ações_Rent'!$B$2:$R$263,6,FALSE))</f>
        <v>17.112778924441</v>
      </c>
      <c r="L185" s="23">
        <f>IF(VLOOKUP($B185,'Ações_Sharpe'!$B$2:$R$263,6,FALSE)&gt;0,VLOOKUP($B185,'Ações_Sharpe'!$B$2:$R$263,6,FALSE)," ")</f>
        <v>0.357899028065241</v>
      </c>
      <c r="M185" s="23">
        <f>IF(VLOOKUP($B185,'Ações_Rent'!$B$2:$R$263,7,FALSE)="","",VLOOKUP($B185,'Ações_Rent'!$B$2:$R$263,7,FALSE))</f>
        <v>8.627621729946799</v>
      </c>
      <c r="N185" s="23">
        <f>IF(VLOOKUP($B185,'Ações_Sharpe'!$B$2:$R$263,7,FALSE)&gt;0,VLOOKUP($B185,'Ações_Sharpe'!$B$2:$R$263,7,FALSE)," ")</f>
        <v>0.10203338931637</v>
      </c>
      <c r="O185" s="23">
        <f>IF(VLOOKUP($B185,'Ações_Rent'!$B$2:$R$263,8,FALSE)="","",VLOOKUP($B185,'Ações_Rent'!$B$2:$R$263,8,FALSE))</f>
        <v>14.4844146903894</v>
      </c>
      <c r="P185" s="23">
        <f>IF(VLOOKUP($B185,'Ações_Sharpe'!$B$2:$R$263,8,FALSE)&gt;0,VLOOKUP($B185,'Ações_Sharpe'!$B$2:$R$263,8,FALSE)," ")</f>
        <v>0.30050175645923</v>
      </c>
      <c r="Q185" s="23">
        <f>IF(VLOOKUP($B185,'Ações_Rent'!$B$2:$R$263,9,FALSE)="","",VLOOKUP($B185,'Ações_Rent'!$B$2:$R$263,9,FALSE))</f>
        <v>11.3781319192707</v>
      </c>
      <c r="R185" s="23">
        <f>IF(VLOOKUP($B185,'Ações_Sharpe'!$B$2:$R$263,9,FALSE)&gt;0,VLOOKUP($B185,'Ações_Sharpe'!$B$2:$R$263,9,FALSE)," ")</f>
        <v>0.213806416664401</v>
      </c>
      <c r="S185" s="23">
        <f>IF(VLOOKUP($B185,'Ações_Rent'!$B$2:$R$263,10,FALSE)="","",VLOOKUP($B185,'Ações_Rent'!$B$2:$R$263,10,FALSE))</f>
        <v>25.1121952151576</v>
      </c>
      <c r="T185" s="23">
        <f>IF(VLOOKUP($B185,'Ações_Sharpe'!$B$2:$R$263,10,FALSE)&gt;0,VLOOKUP($B185,'Ações_Sharpe'!$B$2:$R$263,10,FALSE)," ")</f>
        <v>0.680891910257078</v>
      </c>
      <c r="U185" s="23">
        <f>IF(VLOOKUP($B185,'Ações_Rent'!$B$2:$R$263,11,FALSE)="","",VLOOKUP($B185,'Ações_Rent'!$B$2:$R$263,11,FALSE))</f>
        <v>19.7953581190277</v>
      </c>
      <c r="V185" s="23">
        <f>IF(VLOOKUP($B185,'Ações_Sharpe'!$B$2:$R$263,11,FALSE)&gt;0,VLOOKUP($B185,'Ações_Sharpe'!$B$2:$R$263,11,FALSE)," ")</f>
        <v>0.500867095265363</v>
      </c>
      <c r="W185" s="23">
        <f>IF(VLOOKUP($B185,'Ações_Rent'!$B$2:$R$263,12,FALSE)="","",VLOOKUP($B185,'Ações_Rent'!$B$2:$R$263,12,FALSE))</f>
        <v>6.85074981810219</v>
      </c>
      <c r="X185" s="23">
        <f>IF(VLOOKUP($B185,'Ações_Sharpe'!$B$2:$R$263,12,FALSE)&gt;0,VLOOKUP($B185,'Ações_Sharpe'!$B$2:$R$263,12,FALSE)," ")</f>
        <v>0.0771205301125535</v>
      </c>
      <c r="Y185" s="23">
        <f>IF(VLOOKUP($B185,'Ações_Rent'!$B$2:$R$263,13,FALSE)="","",VLOOKUP($B185,'Ações_Rent'!$B$2:$R$263,13,FALSE))</f>
        <v>8.225349030197011</v>
      </c>
      <c r="Z185" s="23">
        <f>IF(VLOOKUP($B185,'Ações_Sharpe'!$B$2:$R$263,13,FALSE)&gt;0,VLOOKUP($B185,'Ações_Sharpe'!$B$2:$R$263,13,FALSE)," ")</f>
        <v>0.108431450719954</v>
      </c>
      <c r="AA185" s="23">
        <f>IF(VLOOKUP($B185,'Ações_Rent'!$B$2:$R$263,14,FALSE)="","",VLOOKUP($B185,'Ações_Rent'!$B$2:$R$263,14,FALSE))</f>
        <v>-4.50835456453756</v>
      </c>
      <c r="AB185" t="s" s="26">
        <f>IF(VLOOKUP($B185,'Ações_Sharpe'!$B$2:$R$263,14,FALSE)&gt;0,VLOOKUP($B185,'Ações_Sharpe'!$B$2:$R$263,14,FALSE)," ")</f>
        <v>361</v>
      </c>
      <c r="AC185" s="23">
        <f>IF(VLOOKUP($B185,'Ações_Rent'!$B$2:$R$263,15,FALSE)="","",VLOOKUP($B185,'Ações_Rent'!$B$2:$R$263,15,FALSE))</f>
        <v>-2.73606257643761</v>
      </c>
      <c r="AD185" t="s" s="26">
        <f>IF(VLOOKUP($B185,'Ações_Sharpe'!$B$2:$R$263,15,FALSE)&gt;0,VLOOKUP($B185,'Ações_Sharpe'!$B$2:$R$263,15,FALSE)," ")</f>
        <v>361</v>
      </c>
      <c r="AE185" s="23">
        <f>IF(VLOOKUP($B185,'Ações_Rent'!$B$2:$R$263,16,FALSE)="","",VLOOKUP($B185,'Ações_Rent'!$B$2:$R$263,16,FALSE))</f>
        <v>-11.0049887974771</v>
      </c>
      <c r="AF185" t="s" s="26">
        <f>IF(VLOOKUP($B185,'Ações_Sharpe'!$B$2:$R$263,16,FALSE)&gt;0,VLOOKUP($B185,'Ações_Sharpe'!$B$2:$R$263,16,FALSE)," ")</f>
        <v>361</v>
      </c>
      <c r="AG185" s="23">
        <f>IF(VLOOKUP($B185,'Ações_Rent'!$B$2:$R$263,17,FALSE)="","",VLOOKUP($B185,'Ações_Rent'!$B$2:$R$263,17,FALSE))</f>
        <v>5.48738265358903</v>
      </c>
      <c r="AH185" t="s" s="26">
        <f>IF(VLOOKUP($B185,'Ações_Sharpe'!$B$2:$R$263,17,FALSE)&gt;0,VLOOKUP($B185,'Ações_Sharpe'!$B$2:$R$263,17,FALSE)," ")</f>
        <v>361</v>
      </c>
    </row>
    <row r="186" ht="15" customHeight="1">
      <c r="A186" t="s" s="10">
        <v>1589</v>
      </c>
      <c r="B186" t="s" s="10">
        <v>1590</v>
      </c>
      <c r="C186" s="23">
        <f>IF(VLOOKUP($B186,'Ações_Rent'!$B$2:$R$263,2,FALSE)="","",VLOOKUP($B186,'Ações_Rent'!$B$2:$R$263,2,FALSE))</f>
        <v>16.7401342475508</v>
      </c>
      <c r="D186" s="23">
        <f>IF(VLOOKUP($B186,'Ações_Sharpe'!$B$2:$R$263,2,FALSE)&gt;0,VLOOKUP($B186,'Ações_Sharpe'!$B$2:$R$263,2,FALSE)," ")</f>
        <v>0.440204545915198</v>
      </c>
      <c r="E186" s="23">
        <f>IF(VLOOKUP($B186,'Ações_Rent'!$B$2:$R$263,3,FALSE)="","",VLOOKUP($B186,'Ações_Rent'!$B$2:$R$263,3,FALSE))</f>
        <v>14.9367822255919</v>
      </c>
      <c r="F186" s="23">
        <f>IF(VLOOKUP($B186,'Ações_Sharpe'!$B$2:$R$263,3,FALSE)&gt;0,VLOOKUP($B186,'Ações_Sharpe'!$B$2:$R$263,3,FALSE)," ")</f>
        <v>0.383281752993271</v>
      </c>
      <c r="G186" s="23">
        <f>IF(VLOOKUP($B186,'Ações_Rent'!$B$2:$R$263,4,FALSE)="","",VLOOKUP($B186,'Ações_Rent'!$B$2:$R$263,4,FALSE))</f>
        <v>22.8045432161087</v>
      </c>
      <c r="H186" s="23">
        <f>IF(VLOOKUP($B186,'Ações_Sharpe'!$B$2:$R$263,4,FALSE)&gt;0,VLOOKUP($B186,'Ações_Sharpe'!$B$2:$R$263,4,FALSE)," ")</f>
        <v>0.417149876713602</v>
      </c>
      <c r="I186" s="23">
        <f>IF(VLOOKUP($B186,'Ações_Rent'!$B$2:$R$263,5,FALSE)="","",VLOOKUP($B186,'Ações_Rent'!$B$2:$R$263,5,FALSE))</f>
        <v>3.64685923554555</v>
      </c>
      <c r="J186" t="s" s="26">
        <f>IF(VLOOKUP($B186,'Ações_Sharpe'!$B$2:$R$263,5,FALSE)&gt;0,VLOOKUP($B186,'Ações_Sharpe'!$B$2:$R$263,5,FALSE)," ")</f>
        <v>361</v>
      </c>
      <c r="K186" s="23">
        <f>IF(VLOOKUP($B186,'Ações_Rent'!$B$2:$R$263,6,FALSE)="","",VLOOKUP($B186,'Ações_Rent'!$B$2:$R$263,6,FALSE))</f>
        <v>15.193498395481</v>
      </c>
      <c r="L186" s="23">
        <f>IF(VLOOKUP($B186,'Ações_Sharpe'!$B$2:$R$263,6,FALSE)&gt;0,VLOOKUP($B186,'Ações_Sharpe'!$B$2:$R$263,6,FALSE)," ")</f>
        <v>0.322409689027076</v>
      </c>
      <c r="M186" s="23">
        <f>IF(VLOOKUP($B186,'Ações_Rent'!$B$2:$R$263,7,FALSE)="","",VLOOKUP($B186,'Ações_Rent'!$B$2:$R$263,7,FALSE))</f>
        <v>9.10504766508153</v>
      </c>
      <c r="N186" s="23">
        <f>IF(VLOOKUP($B186,'Ações_Sharpe'!$B$2:$R$263,7,FALSE)&gt;0,VLOOKUP($B186,'Ações_Sharpe'!$B$2:$R$263,7,FALSE)," ")</f>
        <v>0.128088677173509</v>
      </c>
      <c r="O186" s="23">
        <f>IF(VLOOKUP($B186,'Ações_Rent'!$B$2:$R$263,8,FALSE)="","",VLOOKUP($B186,'Ações_Rent'!$B$2:$R$263,8,FALSE))</f>
        <v>15.9608815542893</v>
      </c>
      <c r="P186" s="23">
        <f>IF(VLOOKUP($B186,'Ações_Sharpe'!$B$2:$R$263,8,FALSE)&gt;0,VLOOKUP($B186,'Ações_Sharpe'!$B$2:$R$263,8,FALSE)," ")</f>
        <v>0.367584464390198</v>
      </c>
      <c r="Q186" s="23">
        <f>IF(VLOOKUP($B186,'Ações_Rent'!$B$2:$R$263,9,FALSE)="","",VLOOKUP($B186,'Ações_Rent'!$B$2:$R$263,9,FALSE))</f>
        <v>8.44927939788187</v>
      </c>
      <c r="R186" s="23">
        <f>IF(VLOOKUP($B186,'Ações_Sharpe'!$B$2:$R$263,9,FALSE)&gt;0,VLOOKUP($B186,'Ações_Sharpe'!$B$2:$R$263,9,FALSE)," ")</f>
        <v>0.128214018425217</v>
      </c>
      <c r="S186" s="23">
        <f>IF(VLOOKUP($B186,'Ações_Rent'!$B$2:$R$263,10,FALSE)="","",VLOOKUP($B186,'Ações_Rent'!$B$2:$R$263,10,FALSE))</f>
        <v>19.7187698774689</v>
      </c>
      <c r="T186" s="23">
        <f>IF(VLOOKUP($B186,'Ações_Sharpe'!$B$2:$R$263,10,FALSE)&gt;0,VLOOKUP($B186,'Ações_Sharpe'!$B$2:$R$263,10,FALSE)," ")</f>
        <v>0.5453141425739489</v>
      </c>
      <c r="U186" s="23">
        <f>IF(VLOOKUP($B186,'Ações_Rent'!$B$2:$R$263,11,FALSE)="","",VLOOKUP($B186,'Ações_Rent'!$B$2:$R$263,11,FALSE))</f>
        <v>12.5437801028099</v>
      </c>
      <c r="V186" s="23">
        <f>IF(VLOOKUP($B186,'Ações_Sharpe'!$B$2:$R$263,11,FALSE)&gt;0,VLOOKUP($B186,'Ações_Sharpe'!$B$2:$R$263,11,FALSE)," ")</f>
        <v>0.293199633992507</v>
      </c>
      <c r="W186" s="23">
        <f>IF(VLOOKUP($B186,'Ações_Rent'!$B$2:$R$263,12,FALSE)="","",VLOOKUP($B186,'Ações_Rent'!$B$2:$R$263,12,FALSE))</f>
        <v>5.28556998293879</v>
      </c>
      <c r="X186" s="23">
        <f>IF(VLOOKUP($B186,'Ações_Sharpe'!$B$2:$R$263,12,FALSE)&gt;0,VLOOKUP($B186,'Ações_Sharpe'!$B$2:$R$263,12,FALSE)," ")</f>
        <v>0.0328839305337245</v>
      </c>
      <c r="Y186" s="23">
        <f>IF(VLOOKUP($B186,'Ações_Rent'!$B$2:$R$263,13,FALSE)="","",VLOOKUP($B186,'Ações_Rent'!$B$2:$R$263,13,FALSE))</f>
        <v>8.54472257188112</v>
      </c>
      <c r="Z186" s="23">
        <f>IF(VLOOKUP($B186,'Ações_Sharpe'!$B$2:$R$263,13,FALSE)&gt;0,VLOOKUP($B186,'Ações_Sharpe'!$B$2:$R$263,13,FALSE)," ")</f>
        <v>0.13707556547586</v>
      </c>
      <c r="AA186" s="23">
        <f>IF(VLOOKUP($B186,'Ações_Rent'!$B$2:$R$263,14,FALSE)="","",VLOOKUP($B186,'Ações_Rent'!$B$2:$R$263,14,FALSE))</f>
        <v>0.358301800119198</v>
      </c>
      <c r="AB186" t="s" s="26">
        <f>IF(VLOOKUP($B186,'Ações_Sharpe'!$B$2:$R$263,14,FALSE)&gt;0,VLOOKUP($B186,'Ações_Sharpe'!$B$2:$R$263,14,FALSE)," ")</f>
        <v>361</v>
      </c>
      <c r="AC186" s="23">
        <f>IF(VLOOKUP($B186,'Ações_Rent'!$B$2:$R$263,15,FALSE)="","",VLOOKUP($B186,'Ações_Rent'!$B$2:$R$263,15,FALSE))</f>
        <v>3.88155878334675</v>
      </c>
      <c r="AD186" t="s" s="26">
        <f>IF(VLOOKUP($B186,'Ações_Sharpe'!$B$2:$R$263,15,FALSE)&gt;0,VLOOKUP($B186,'Ações_Sharpe'!$B$2:$R$263,15,FALSE)," ")</f>
        <v>361</v>
      </c>
      <c r="AE186" s="23">
        <f>IF(VLOOKUP($B186,'Ações_Rent'!$B$2:$R$263,16,FALSE)="","",VLOOKUP($B186,'Ações_Rent'!$B$2:$R$263,16,FALSE))</f>
        <v>-2.01348311478994</v>
      </c>
      <c r="AF186" t="s" s="26">
        <f>IF(VLOOKUP($B186,'Ações_Sharpe'!$B$2:$R$263,16,FALSE)&gt;0,VLOOKUP($B186,'Ações_Sharpe'!$B$2:$R$263,16,FALSE)," ")</f>
        <v>361</v>
      </c>
      <c r="AG186" s="23">
        <f>IF(VLOOKUP($B186,'Ações_Rent'!$B$2:$R$263,17,FALSE)="","",VLOOKUP($B186,'Ações_Rent'!$B$2:$R$263,17,FALSE))</f>
        <v>11.5851476601914</v>
      </c>
      <c r="AH186" s="23">
        <f>IF(VLOOKUP($B186,'Ações_Sharpe'!$B$2:$R$263,17,FALSE)&gt;0,VLOOKUP($B186,'Ações_Sharpe'!$B$2:$R$263,17,FALSE)," ")</f>
        <v>0.191002826835944</v>
      </c>
    </row>
    <row r="187" ht="15" customHeight="1">
      <c r="A187" t="s" s="10">
        <v>1591</v>
      </c>
      <c r="B187" t="s" s="10">
        <v>1592</v>
      </c>
      <c r="C187" s="23">
        <f>IF(VLOOKUP($B187,'Ações_Rent'!$B$2:$R$263,2,FALSE)="","",VLOOKUP($B187,'Ações_Rent'!$B$2:$R$263,2,FALSE))</f>
        <v>16.5931989787024</v>
      </c>
      <c r="D187" s="23">
        <f>IF(VLOOKUP($B187,'Ações_Sharpe'!$B$2:$R$263,2,FALSE)&gt;0,VLOOKUP($B187,'Ações_Sharpe'!$B$2:$R$263,2,FALSE)," ")</f>
        <v>0.690436553067705</v>
      </c>
      <c r="E187" s="23">
        <f>IF(VLOOKUP($B187,'Ações_Rent'!$B$2:$R$263,3,FALSE)="","",VLOOKUP($B187,'Ações_Rent'!$B$2:$R$263,3,FALSE))</f>
        <v>17.9722828417444</v>
      </c>
      <c r="F187" s="23">
        <f>IF(VLOOKUP($B187,'Ações_Sharpe'!$B$2:$R$263,3,FALSE)&gt;0,VLOOKUP($B187,'Ações_Sharpe'!$B$2:$R$263,3,FALSE)," ")</f>
        <v>0.880403459444756</v>
      </c>
      <c r="G187" s="23">
        <f>IF(VLOOKUP($B187,'Ações_Rent'!$B$2:$R$263,4,FALSE)="","",VLOOKUP($B187,'Ações_Rent'!$B$2:$R$263,4,FALSE))</f>
        <v>25.3379243555141</v>
      </c>
      <c r="H187" s="23">
        <f>IF(VLOOKUP($B187,'Ações_Sharpe'!$B$2:$R$263,4,FALSE)&gt;0,VLOOKUP($B187,'Ações_Sharpe'!$B$2:$R$263,4,FALSE)," ")</f>
        <v>0.695976856593284</v>
      </c>
      <c r="I187" s="23">
        <f>IF(VLOOKUP($B187,'Ações_Rent'!$B$2:$R$263,5,FALSE)="","",VLOOKUP($B187,'Ações_Rent'!$B$2:$R$263,5,FALSE))</f>
        <v>10.0712852917471</v>
      </c>
      <c r="J187" s="23">
        <f>IF(VLOOKUP($B187,'Ações_Sharpe'!$B$2:$R$263,5,FALSE)&gt;0,VLOOKUP($B187,'Ações_Sharpe'!$B$2:$R$263,5,FALSE)," ")</f>
        <v>0.171043504022344</v>
      </c>
      <c r="K187" s="23">
        <f>IF(VLOOKUP($B187,'Ações_Rent'!$B$2:$R$263,6,FALSE)="","",VLOOKUP($B187,'Ações_Rent'!$B$2:$R$263,6,FALSE))</f>
        <v>19.5221918562053</v>
      </c>
      <c r="L187" s="23">
        <f>IF(VLOOKUP($B187,'Ações_Sharpe'!$B$2:$R$263,6,FALSE)&gt;0,VLOOKUP($B187,'Ações_Sharpe'!$B$2:$R$263,6,FALSE)," ")</f>
        <v>0.623463450125839</v>
      </c>
      <c r="M187" s="23">
        <f>IF(VLOOKUP($B187,'Ações_Rent'!$B$2:$R$263,7,FALSE)="","",VLOOKUP($B187,'Ações_Rent'!$B$2:$R$263,7,FALSE))</f>
        <v>13.8209891432371</v>
      </c>
      <c r="N187" s="23">
        <f>IF(VLOOKUP($B187,'Ações_Sharpe'!$B$2:$R$263,7,FALSE)&gt;0,VLOOKUP($B187,'Ações_Sharpe'!$B$2:$R$263,7,FALSE)," ")</f>
        <v>0.375008045566169</v>
      </c>
      <c r="O187" s="23">
        <f>IF(VLOOKUP($B187,'Ações_Rent'!$B$2:$R$263,8,FALSE)="","",VLOOKUP($B187,'Ações_Rent'!$B$2:$R$263,8,FALSE))</f>
        <v>18.966578806831</v>
      </c>
      <c r="P187" s="23">
        <f>IF(VLOOKUP($B187,'Ações_Sharpe'!$B$2:$R$263,8,FALSE)&gt;0,VLOOKUP($B187,'Ações_Sharpe'!$B$2:$R$263,8,FALSE)," ")</f>
        <v>0.605919752140715</v>
      </c>
      <c r="Q187" s="23">
        <f>IF(VLOOKUP($B187,'Ações_Rent'!$B$2:$R$263,9,FALSE)="","",VLOOKUP($B187,'Ações_Rent'!$B$2:$R$263,9,FALSE))</f>
        <v>17.1248105386548</v>
      </c>
      <c r="R187" s="23">
        <f>IF(VLOOKUP($B187,'Ações_Sharpe'!$B$2:$R$263,9,FALSE)&gt;0,VLOOKUP($B187,'Ações_Sharpe'!$B$2:$R$263,9,FALSE)," ")</f>
        <v>0.5381862838509121</v>
      </c>
      <c r="S187" s="23">
        <f>IF(VLOOKUP($B187,'Ações_Rent'!$B$2:$R$263,10,FALSE)="","",VLOOKUP($B187,'Ações_Rent'!$B$2:$R$263,10,FALSE))</f>
        <v>22.2557819907783</v>
      </c>
      <c r="T187" s="23">
        <f>IF(VLOOKUP($B187,'Ações_Sharpe'!$B$2:$R$263,10,FALSE)&gt;0,VLOOKUP($B187,'Ações_Sharpe'!$B$2:$R$263,10,FALSE)," ")</f>
        <v>0.781372670441897</v>
      </c>
      <c r="U187" s="23">
        <f>IF(VLOOKUP($B187,'Ações_Rent'!$B$2:$R$263,11,FALSE)="","",VLOOKUP($B187,'Ações_Rent'!$B$2:$R$263,11,FALSE))</f>
        <v>16.526794239917</v>
      </c>
      <c r="V187" s="23">
        <f>IF(VLOOKUP($B187,'Ações_Sharpe'!$B$2:$R$263,11,FALSE)&gt;0,VLOOKUP($B187,'Ações_Sharpe'!$B$2:$R$263,11,FALSE)," ")</f>
        <v>0.515669614395976</v>
      </c>
      <c r="W187" s="23">
        <f>IF(VLOOKUP($B187,'Ações_Rent'!$B$2:$R$263,12,FALSE)="","",VLOOKUP($B187,'Ações_Rent'!$B$2:$R$263,12,FALSE))</f>
        <v>4.3235748671008</v>
      </c>
      <c r="X187" t="s" s="26">
        <f>IF(VLOOKUP($B187,'Ações_Sharpe'!$B$2:$R$263,12,FALSE)&gt;0,VLOOKUP($B187,'Ações_Sharpe'!$B$2:$R$263,12,FALSE)," ")</f>
        <v>361</v>
      </c>
      <c r="Y187" s="23">
        <f>IF(VLOOKUP($B187,'Ações_Rent'!$B$2:$R$263,13,FALSE)="","",VLOOKUP($B187,'Ações_Rent'!$B$2:$R$263,13,FALSE))</f>
        <v>3.22845398758631</v>
      </c>
      <c r="Z187" t="s" s="26">
        <f>IF(VLOOKUP($B187,'Ações_Sharpe'!$B$2:$R$263,13,FALSE)&gt;0,VLOOKUP($B187,'Ações_Sharpe'!$B$2:$R$263,13,FALSE)," ")</f>
        <v>361</v>
      </c>
      <c r="AA187" s="23">
        <f>IF(VLOOKUP($B187,'Ações_Rent'!$B$2:$R$263,14,FALSE)="","",VLOOKUP($B187,'Ações_Rent'!$B$2:$R$263,14,FALSE))</f>
        <v>-8.391571312186411</v>
      </c>
      <c r="AB187" t="s" s="26">
        <f>IF(VLOOKUP($B187,'Ações_Sharpe'!$B$2:$R$263,14,FALSE)&gt;0,VLOOKUP($B187,'Ações_Sharpe'!$B$2:$R$263,14,FALSE)," ")</f>
        <v>361</v>
      </c>
      <c r="AC187" s="23">
        <f>IF(VLOOKUP($B187,'Ações_Rent'!$B$2:$R$263,15,FALSE)="","",VLOOKUP($B187,'Ações_Rent'!$B$2:$R$263,15,FALSE))</f>
        <v>-4.85713162374909</v>
      </c>
      <c r="AD187" t="s" s="26">
        <f>IF(VLOOKUP($B187,'Ações_Sharpe'!$B$2:$R$263,15,FALSE)&gt;0,VLOOKUP($B187,'Ações_Sharpe'!$B$2:$R$263,15,FALSE)," ")</f>
        <v>361</v>
      </c>
      <c r="AE187" s="23">
        <f>IF(VLOOKUP($B187,'Ações_Rent'!$B$2:$R$263,16,FALSE)="","",VLOOKUP($B187,'Ações_Rent'!$B$2:$R$263,16,FALSE))</f>
        <v>-11.1118486164578</v>
      </c>
      <c r="AF187" t="s" s="26">
        <f>IF(VLOOKUP($B187,'Ações_Sharpe'!$B$2:$R$263,16,FALSE)&gt;0,VLOOKUP($B187,'Ações_Sharpe'!$B$2:$R$263,16,FALSE)," ")</f>
        <v>361</v>
      </c>
      <c r="AG187" s="23">
        <f>IF(VLOOKUP($B187,'Ações_Rent'!$B$2:$R$263,17,FALSE)="","",VLOOKUP($B187,'Ações_Rent'!$B$2:$R$263,17,FALSE))</f>
        <v>-2.48085948313476</v>
      </c>
      <c r="AH187" t="s" s="26">
        <f>IF(VLOOKUP($B187,'Ações_Sharpe'!$B$2:$R$263,17,FALSE)&gt;0,VLOOKUP($B187,'Ações_Sharpe'!$B$2:$R$263,17,FALSE)," ")</f>
        <v>361</v>
      </c>
    </row>
    <row r="188" ht="15" customHeight="1">
      <c r="A188" t="s" s="10">
        <v>1593</v>
      </c>
      <c r="B188" t="s" s="10">
        <v>1594</v>
      </c>
      <c r="C188" s="23">
        <f>IF(VLOOKUP($B188,'Ações_Rent'!$B$2:$R$263,2,FALSE)="","",VLOOKUP($B188,'Ações_Rent'!$B$2:$R$263,2,FALSE))</f>
        <v>16.4944034244872</v>
      </c>
      <c r="D188" s="23">
        <f>IF(VLOOKUP($B188,'Ações_Sharpe'!$B$2:$R$263,2,FALSE)&gt;0,VLOOKUP($B188,'Ações_Sharpe'!$B$2:$R$263,2,FALSE)," ")</f>
        <v>0.432433615459883</v>
      </c>
      <c r="E188" s="23">
        <f>IF(VLOOKUP($B188,'Ações_Rent'!$B$2:$R$263,3,FALSE)="","",VLOOKUP($B188,'Ações_Rent'!$B$2:$R$263,3,FALSE))</f>
        <v>11.6949470263178</v>
      </c>
      <c r="F188" s="23">
        <f>IF(VLOOKUP($B188,'Ações_Sharpe'!$B$2:$R$263,3,FALSE)&gt;0,VLOOKUP($B188,'Ações_Sharpe'!$B$2:$R$263,3,FALSE)," ")</f>
        <v>0.211925269264476</v>
      </c>
      <c r="G188" s="23">
        <f>IF(VLOOKUP($B188,'Ações_Rent'!$B$2:$R$263,4,FALSE)="","",VLOOKUP($B188,'Ações_Rent'!$B$2:$R$263,4,FALSE))</f>
        <v>14.265273780355</v>
      </c>
      <c r="H188" s="23">
        <f>IF(VLOOKUP($B188,'Ações_Sharpe'!$B$2:$R$263,4,FALSE)&gt;0,VLOOKUP($B188,'Ações_Sharpe'!$B$2:$R$263,4,FALSE)," ")</f>
        <v>0.148678484967536</v>
      </c>
      <c r="I188" s="23">
        <f>IF(VLOOKUP($B188,'Ações_Rent'!$B$2:$R$263,5,FALSE)="","",VLOOKUP($B188,'Ações_Rent'!$B$2:$R$263,5,FALSE))</f>
        <v>-1.13398838735806</v>
      </c>
      <c r="J188" t="s" s="26">
        <f>IF(VLOOKUP($B188,'Ações_Sharpe'!$B$2:$R$263,5,FALSE)&gt;0,VLOOKUP($B188,'Ações_Sharpe'!$B$2:$R$263,5,FALSE)," ")</f>
        <v>361</v>
      </c>
      <c r="K188" s="23">
        <f>IF(VLOOKUP($B188,'Ações_Rent'!$B$2:$R$263,6,FALSE)="","",VLOOKUP($B188,'Ações_Rent'!$B$2:$R$263,6,FALSE))</f>
        <v>7.19916153425952</v>
      </c>
      <c r="L188" s="23">
        <f>IF(VLOOKUP($B188,'Ações_Sharpe'!$B$2:$R$263,6,FALSE)&gt;0,VLOOKUP($B188,'Ações_Sharpe'!$B$2:$R$263,6,FALSE)," ")</f>
        <v>0.0483710149101804</v>
      </c>
      <c r="M188" s="23">
        <f>IF(VLOOKUP($B188,'Ações_Rent'!$B$2:$R$263,7,FALSE)="","",VLOOKUP($B188,'Ações_Rent'!$B$2:$R$263,7,FALSE))</f>
        <v>2.73353582109797</v>
      </c>
      <c r="N188" t="s" s="26">
        <f>IF(VLOOKUP($B188,'Ações_Sharpe'!$B$2:$R$263,7,FALSE)&gt;0,VLOOKUP($B188,'Ações_Sharpe'!$B$2:$R$263,7,FALSE)," ")</f>
        <v>361</v>
      </c>
      <c r="O188" s="23">
        <f>IF(VLOOKUP($B188,'Ações_Rent'!$B$2:$R$263,8,FALSE)="","",VLOOKUP($B188,'Ações_Rent'!$B$2:$R$263,8,FALSE))</f>
        <v>11.7490752412081</v>
      </c>
      <c r="P188" s="23">
        <f>IF(VLOOKUP($B188,'Ações_Sharpe'!$B$2:$R$263,8,FALSE)&gt;0,VLOOKUP($B188,'Ações_Sharpe'!$B$2:$R$263,8,FALSE)," ")</f>
        <v>0.269111845946463</v>
      </c>
      <c r="Q188" s="23">
        <f>IF(VLOOKUP($B188,'Ações_Rent'!$B$2:$R$263,9,FALSE)="","",VLOOKUP($B188,'Ações_Rent'!$B$2:$R$263,9,FALSE))</f>
        <v>8.88914633045983</v>
      </c>
      <c r="R188" s="23">
        <f>IF(VLOOKUP($B188,'Ações_Sharpe'!$B$2:$R$263,9,FALSE)&gt;0,VLOOKUP($B188,'Ações_Sharpe'!$B$2:$R$263,9,FALSE)," ")</f>
        <v>0.166543366764643</v>
      </c>
      <c r="S188" s="23">
        <f>IF(VLOOKUP($B188,'Ações_Rent'!$B$2:$R$263,10,FALSE)="","",VLOOKUP($B188,'Ações_Rent'!$B$2:$R$263,10,FALSE))</f>
        <v>16.4017174133532</v>
      </c>
      <c r="T188" s="23">
        <f>IF(VLOOKUP($B188,'Ações_Sharpe'!$B$2:$R$263,10,FALSE)&gt;0,VLOOKUP($B188,'Ações_Sharpe'!$B$2:$R$263,10,FALSE)," ")</f>
        <v>0.489297859898133</v>
      </c>
      <c r="U188" s="23">
        <f>IF(VLOOKUP($B188,'Ações_Rent'!$B$2:$R$263,11,FALSE)="","",VLOOKUP($B188,'Ações_Rent'!$B$2:$R$263,11,FALSE))</f>
        <v>11.0585392914428</v>
      </c>
      <c r="V188" s="23">
        <f>IF(VLOOKUP($B188,'Ações_Sharpe'!$B$2:$R$263,11,FALSE)&gt;0,VLOOKUP($B188,'Ações_Sharpe'!$B$2:$R$263,11,FALSE)," ")</f>
        <v>0.274572603316538</v>
      </c>
      <c r="W188" s="23">
        <f>IF(VLOOKUP($B188,'Ações_Rent'!$B$2:$R$263,12,FALSE)="","",VLOOKUP($B188,'Ações_Rent'!$B$2:$R$263,12,FALSE))</f>
        <v>5.84104267027594</v>
      </c>
      <c r="X188" s="23">
        <f>IF(VLOOKUP($B188,'Ações_Sharpe'!$B$2:$R$263,12,FALSE)&gt;0,VLOOKUP($B188,'Ações_Sharpe'!$B$2:$R$263,12,FALSE)," ")</f>
        <v>0.0607778528487183</v>
      </c>
      <c r="Y188" s="23">
        <f>IF(VLOOKUP($B188,'Ações_Rent'!$B$2:$R$263,13,FALSE)="","",VLOOKUP($B188,'Ações_Rent'!$B$2:$R$263,13,FALSE))</f>
        <v>7.8456454631612</v>
      </c>
      <c r="Z188" s="23">
        <f>IF(VLOOKUP($B188,'Ações_Sharpe'!$B$2:$R$263,13,FALSE)&gt;0,VLOOKUP($B188,'Ações_Sharpe'!$B$2:$R$263,13,FALSE)," ")</f>
        <v>0.131981124198169</v>
      </c>
      <c r="AA188" s="23">
        <f>IF(VLOOKUP($B188,'Ações_Rent'!$B$2:$R$263,14,FALSE)="","",VLOOKUP($B188,'Ações_Rent'!$B$2:$R$263,14,FALSE))</f>
        <v>1.70038342050149</v>
      </c>
      <c r="AB188" t="s" s="26">
        <f>IF(VLOOKUP($B188,'Ações_Sharpe'!$B$2:$R$263,14,FALSE)&gt;0,VLOOKUP($B188,'Ações_Sharpe'!$B$2:$R$263,14,FALSE)," ")</f>
        <v>361</v>
      </c>
      <c r="AC188" s="23">
        <f>IF(VLOOKUP($B188,'Ações_Rent'!$B$2:$R$263,15,FALSE)="","",VLOOKUP($B188,'Ações_Rent'!$B$2:$R$263,15,FALSE))</f>
        <v>4.71404050771607</v>
      </c>
      <c r="AD188" t="s" s="26">
        <f>IF(VLOOKUP($B188,'Ações_Sharpe'!$B$2:$R$263,15,FALSE)&gt;0,VLOOKUP($B188,'Ações_Sharpe'!$B$2:$R$263,15,FALSE)," ")</f>
        <v>361</v>
      </c>
      <c r="AE188" s="23">
        <f>IF(VLOOKUP($B188,'Ações_Rent'!$B$2:$R$263,16,FALSE)="","",VLOOKUP($B188,'Ações_Rent'!$B$2:$R$263,16,FALSE))</f>
        <v>1.285329786085</v>
      </c>
      <c r="AF188" t="s" s="26">
        <f>IF(VLOOKUP($B188,'Ações_Sharpe'!$B$2:$R$263,16,FALSE)&gt;0,VLOOKUP($B188,'Ações_Sharpe'!$B$2:$R$263,16,FALSE)," ")</f>
        <v>361</v>
      </c>
      <c r="AG188" s="23">
        <f>IF(VLOOKUP($B188,'Ações_Rent'!$B$2:$R$263,17,FALSE)="","",VLOOKUP($B188,'Ações_Rent'!$B$2:$R$263,17,FALSE))</f>
        <v>14.2046440114845</v>
      </c>
      <c r="AH188" s="23">
        <f>IF(VLOOKUP($B188,'Ações_Sharpe'!$B$2:$R$263,17,FALSE)&gt;0,VLOOKUP($B188,'Ações_Sharpe'!$B$2:$R$263,17,FALSE)," ")</f>
        <v>0.374739442718294</v>
      </c>
    </row>
    <row r="189" ht="15" customHeight="1">
      <c r="A189" t="s" s="10">
        <v>1595</v>
      </c>
      <c r="B189" t="s" s="10">
        <v>1596</v>
      </c>
      <c r="C189" s="23">
        <f>IF(VLOOKUP($B189,'Ações_Rent'!$B$2:$R$263,2,FALSE)="","",VLOOKUP($B189,'Ações_Rent'!$B$2:$R$263,2,FALSE))</f>
        <v>16.3864808880215</v>
      </c>
      <c r="D189" s="23">
        <f>IF(VLOOKUP($B189,'Ações_Sharpe'!$B$2:$R$263,2,FALSE)&gt;0,VLOOKUP($B189,'Ações_Sharpe'!$B$2:$R$263,2,FALSE)," ")</f>
        <v>0.409009910911179</v>
      </c>
      <c r="E189" s="23">
        <f>IF(VLOOKUP($B189,'Ações_Rent'!$B$2:$R$263,3,FALSE)="","",VLOOKUP($B189,'Ações_Rent'!$B$2:$R$263,3,FALSE))</f>
        <v>16.4016998884163</v>
      </c>
      <c r="F189" s="23">
        <f>IF(VLOOKUP($B189,'Ações_Sharpe'!$B$2:$R$263,3,FALSE)&gt;0,VLOOKUP($B189,'Ações_Sharpe'!$B$2:$R$263,3,FALSE)," ")</f>
        <v>0.484234522427317</v>
      </c>
      <c r="G189" s="23">
        <f>IF(VLOOKUP($B189,'Ações_Rent'!$B$2:$R$263,4,FALSE)="","",VLOOKUP($B189,'Ações_Rent'!$B$2:$R$263,4,FALSE))</f>
        <v>24.1605761386075</v>
      </c>
      <c r="H189" s="23">
        <f>IF(VLOOKUP($B189,'Ações_Sharpe'!$B$2:$R$263,4,FALSE)&gt;0,VLOOKUP($B189,'Ações_Sharpe'!$B$2:$R$263,4,FALSE)," ")</f>
        <v>0.38938596853152</v>
      </c>
      <c r="I189" s="23">
        <f>IF(VLOOKUP($B189,'Ações_Rent'!$B$2:$R$263,5,FALSE)="","",VLOOKUP($B189,'Ações_Rent'!$B$2:$R$263,5,FALSE))</f>
        <v>6.19531469087633</v>
      </c>
      <c r="J189" t="s" s="26">
        <f>IF(VLOOKUP($B189,'Ações_Sharpe'!$B$2:$R$263,5,FALSE)&gt;0,VLOOKUP($B189,'Ações_Sharpe'!$B$2:$R$263,5,FALSE)," ")</f>
        <v>361</v>
      </c>
      <c r="K189" s="23">
        <f>IF(VLOOKUP($B189,'Ações_Rent'!$B$2:$R$263,6,FALSE)="","",VLOOKUP($B189,'Ações_Rent'!$B$2:$R$263,6,FALSE))</f>
        <v>13.2220466894821</v>
      </c>
      <c r="L189" s="23">
        <f>IF(VLOOKUP($B189,'Ações_Sharpe'!$B$2:$R$263,6,FALSE)&gt;0,VLOOKUP($B189,'Ações_Sharpe'!$B$2:$R$263,6,FALSE)," ")</f>
        <v>0.285231671335849</v>
      </c>
      <c r="M189" s="23">
        <f>IF(VLOOKUP($B189,'Ações_Rent'!$B$2:$R$263,7,FALSE)="","",VLOOKUP($B189,'Ações_Rent'!$B$2:$R$263,7,FALSE))</f>
        <v>5.44936875607729</v>
      </c>
      <c r="N189" t="s" s="26">
        <f>IF(VLOOKUP($B189,'Ações_Sharpe'!$B$2:$R$263,7,FALSE)&gt;0,VLOOKUP($B189,'Ações_Sharpe'!$B$2:$R$263,7,FALSE)," ")</f>
        <v>361</v>
      </c>
      <c r="O189" s="23">
        <f>IF(VLOOKUP($B189,'Ações_Rent'!$B$2:$R$263,8,FALSE)="","",VLOOKUP($B189,'Ações_Rent'!$B$2:$R$263,8,FALSE))</f>
        <v>12.9152447780762</v>
      </c>
      <c r="P189" s="23">
        <f>IF(VLOOKUP($B189,'Ações_Sharpe'!$B$2:$R$263,8,FALSE)&gt;0,VLOOKUP($B189,'Ações_Sharpe'!$B$2:$R$263,8,FALSE)," ")</f>
        <v>0.297682609174004</v>
      </c>
      <c r="Q189" s="23">
        <f>IF(VLOOKUP($B189,'Ações_Rent'!$B$2:$R$263,9,FALSE)="","",VLOOKUP($B189,'Ações_Rent'!$B$2:$R$263,9,FALSE))</f>
        <v>9.596816347066859</v>
      </c>
      <c r="R189" s="23">
        <f>IF(VLOOKUP($B189,'Ações_Sharpe'!$B$2:$R$263,9,FALSE)&gt;0,VLOOKUP($B189,'Ações_Sharpe'!$B$2:$R$263,9,FALSE)," ")</f>
        <v>0.181198066704951</v>
      </c>
      <c r="S189" s="23">
        <f>IF(VLOOKUP($B189,'Ações_Rent'!$B$2:$R$263,10,FALSE)="","",VLOOKUP($B189,'Ações_Rent'!$B$2:$R$263,10,FALSE))</f>
        <v>18.728001761448</v>
      </c>
      <c r="T189" s="23">
        <f>IF(VLOOKUP($B189,'Ações_Sharpe'!$B$2:$R$263,10,FALSE)&gt;0,VLOOKUP($B189,'Ações_Sharpe'!$B$2:$R$263,10,FALSE)," ")</f>
        <v>0.537835489727203</v>
      </c>
      <c r="U189" s="23">
        <f>IF(VLOOKUP($B189,'Ações_Rent'!$B$2:$R$263,11,FALSE)="","",VLOOKUP($B189,'Ações_Rent'!$B$2:$R$263,11,FALSE))</f>
        <v>13.6592924630375</v>
      </c>
      <c r="V189" s="23">
        <f>IF(VLOOKUP($B189,'Ações_Sharpe'!$B$2:$R$263,11,FALSE)&gt;0,VLOOKUP($B189,'Ações_Sharpe'!$B$2:$R$263,11,FALSE)," ")</f>
        <v>0.350049657539567</v>
      </c>
      <c r="W189" s="23">
        <f>IF(VLOOKUP($B189,'Ações_Rent'!$B$2:$R$263,12,FALSE)="","",VLOOKUP($B189,'Ações_Rent'!$B$2:$R$263,12,FALSE))</f>
        <v>6.14197924940159</v>
      </c>
      <c r="X189" s="23">
        <f>IF(VLOOKUP($B189,'Ações_Sharpe'!$B$2:$R$263,12,FALSE)&gt;0,VLOOKUP($B189,'Ações_Sharpe'!$B$2:$R$263,12,FALSE)," ")</f>
        <v>0.0679685347706091</v>
      </c>
      <c r="Y189" s="23">
        <f>IF(VLOOKUP($B189,'Ações_Rent'!$B$2:$R$263,13,FALSE)="","",VLOOKUP($B189,'Ações_Rent'!$B$2:$R$263,13,FALSE))</f>
        <v>8.58450286696764</v>
      </c>
      <c r="Z189" s="23">
        <f>IF(VLOOKUP($B189,'Ações_Sharpe'!$B$2:$R$263,13,FALSE)&gt;0,VLOOKUP($B189,'Ações_Sharpe'!$B$2:$R$263,13,FALSE)," ")</f>
        <v>0.151631385899539</v>
      </c>
      <c r="AA189" s="23">
        <f>IF(VLOOKUP($B189,'Ações_Rent'!$B$2:$R$263,14,FALSE)="","",VLOOKUP($B189,'Ações_Rent'!$B$2:$R$263,14,FALSE))</f>
        <v>3.07637781451855</v>
      </c>
      <c r="AB189" t="s" s="26">
        <f>IF(VLOOKUP($B189,'Ações_Sharpe'!$B$2:$R$263,14,FALSE)&gt;0,VLOOKUP($B189,'Ações_Sharpe'!$B$2:$R$263,14,FALSE)," ")</f>
        <v>361</v>
      </c>
      <c r="AC189" s="23">
        <f>IF(VLOOKUP($B189,'Ações_Rent'!$B$2:$R$263,15,FALSE)="","",VLOOKUP($B189,'Ações_Rent'!$B$2:$R$263,15,FALSE))</f>
        <v>2.53891967860933</v>
      </c>
      <c r="AD189" t="s" s="26">
        <f>IF(VLOOKUP($B189,'Ações_Sharpe'!$B$2:$R$263,15,FALSE)&gt;0,VLOOKUP($B189,'Ações_Sharpe'!$B$2:$R$263,15,FALSE)," ")</f>
        <v>361</v>
      </c>
      <c r="AE189" s="23">
        <f>IF(VLOOKUP($B189,'Ações_Rent'!$B$2:$R$263,16,FALSE)="","",VLOOKUP($B189,'Ações_Rent'!$B$2:$R$263,16,FALSE))</f>
        <v>-2.04124231136037</v>
      </c>
      <c r="AF189" t="s" s="26">
        <f>IF(VLOOKUP($B189,'Ações_Sharpe'!$B$2:$R$263,16,FALSE)&gt;0,VLOOKUP($B189,'Ações_Sharpe'!$B$2:$R$263,16,FALSE)," ")</f>
        <v>361</v>
      </c>
      <c r="AG189" s="23">
        <f>IF(VLOOKUP($B189,'Ações_Rent'!$B$2:$R$263,17,FALSE)="","",VLOOKUP($B189,'Ações_Rent'!$B$2:$R$263,17,FALSE))</f>
        <v>10.1359612321808</v>
      </c>
      <c r="AH189" s="23">
        <f>IF(VLOOKUP($B189,'Ações_Sharpe'!$B$2:$R$263,17,FALSE)&gt;0,VLOOKUP($B189,'Ações_Sharpe'!$B$2:$R$263,17,FALSE)," ")</f>
        <v>0.147142473987817</v>
      </c>
    </row>
    <row r="190" ht="15" customHeight="1">
      <c r="A190" t="s" s="10">
        <v>1597</v>
      </c>
      <c r="B190" t="s" s="10">
        <v>1598</v>
      </c>
      <c r="C190" s="23">
        <f>IF(VLOOKUP($B190,'Ações_Rent'!$B$2:$R$263,2,FALSE)="","",VLOOKUP($B190,'Ações_Rent'!$B$2:$R$263,2,FALSE))</f>
        <v>16.3560401050329</v>
      </c>
      <c r="D190" s="23">
        <f>IF(VLOOKUP($B190,'Ações_Sharpe'!$B$2:$R$263,2,FALSE)&gt;0,VLOOKUP($B190,'Ações_Sharpe'!$B$2:$R$263,2,FALSE)," ")</f>
        <v>0.480239362818965</v>
      </c>
      <c r="E190" s="23">
        <f>IF(VLOOKUP($B190,'Ações_Rent'!$B$2:$R$263,3,FALSE)="","",VLOOKUP($B190,'Ações_Rent'!$B$2:$R$263,3,FALSE))</f>
        <v>15.2172555514702</v>
      </c>
      <c r="F190" s="23">
        <f>IF(VLOOKUP($B190,'Ações_Sharpe'!$B$2:$R$263,3,FALSE)&gt;0,VLOOKUP($B190,'Ações_Sharpe'!$B$2:$R$263,3,FALSE)," ")</f>
        <v>0.501603981469503</v>
      </c>
      <c r="G190" s="23">
        <f>IF(VLOOKUP($B190,'Ações_Rent'!$B$2:$R$263,4,FALSE)="","",VLOOKUP($B190,'Ações_Rent'!$B$2:$R$263,4,FALSE))</f>
        <v>23.6258897540911</v>
      </c>
      <c r="H190" s="23">
        <f>IF(VLOOKUP($B190,'Ações_Sharpe'!$B$2:$R$263,4,FALSE)&gt;0,VLOOKUP($B190,'Ações_Sharpe'!$B$2:$R$263,4,FALSE)," ")</f>
        <v>0.475551678928011</v>
      </c>
      <c r="I190" s="23">
        <f>IF(VLOOKUP($B190,'Ações_Rent'!$B$2:$R$263,5,FALSE)="","",VLOOKUP($B190,'Ações_Rent'!$B$2:$R$263,5,FALSE))</f>
        <v>2.41155208973252</v>
      </c>
      <c r="J190" t="s" s="26">
        <f>IF(VLOOKUP($B190,'Ações_Sharpe'!$B$2:$R$263,5,FALSE)&gt;0,VLOOKUP($B190,'Ações_Sharpe'!$B$2:$R$263,5,FALSE)," ")</f>
        <v>361</v>
      </c>
      <c r="K190" s="23">
        <f>IF(VLOOKUP($B190,'Ações_Rent'!$B$2:$R$263,6,FALSE)="","",VLOOKUP($B190,'Ações_Rent'!$B$2:$R$263,6,FALSE))</f>
        <v>9.864827900175751</v>
      </c>
      <c r="L190" s="23">
        <f>IF(VLOOKUP($B190,'Ações_Sharpe'!$B$2:$R$263,6,FALSE)&gt;0,VLOOKUP($B190,'Ações_Sharpe'!$B$2:$R$263,6,FALSE)," ")</f>
        <v>0.1552579728399</v>
      </c>
      <c r="M190" s="23">
        <f>IF(VLOOKUP($B190,'Ações_Rent'!$B$2:$R$263,7,FALSE)="","",VLOOKUP($B190,'Ações_Rent'!$B$2:$R$263,7,FALSE))</f>
        <v>6.27807746306244</v>
      </c>
      <c r="N190" s="23">
        <f>IF(VLOOKUP($B190,'Ações_Sharpe'!$B$2:$R$263,7,FALSE)&gt;0,VLOOKUP($B190,'Ações_Sharpe'!$B$2:$R$263,7,FALSE)," ")</f>
        <v>0.0323180214599585</v>
      </c>
      <c r="O190" s="23">
        <f>IF(VLOOKUP($B190,'Ações_Rent'!$B$2:$R$263,8,FALSE)="","",VLOOKUP($B190,'Ações_Rent'!$B$2:$R$263,8,FALSE))</f>
        <v>14.6249822525176</v>
      </c>
      <c r="P190" s="23">
        <f>IF(VLOOKUP($B190,'Ações_Sharpe'!$B$2:$R$263,8,FALSE)&gt;0,VLOOKUP($B190,'Ações_Sharpe'!$B$2:$R$263,8,FALSE)," ")</f>
        <v>0.37660940743339</v>
      </c>
      <c r="Q190" s="23">
        <f>IF(VLOOKUP($B190,'Ações_Rent'!$B$2:$R$263,9,FALSE)="","",VLOOKUP($B190,'Ações_Rent'!$B$2:$R$263,9,FALSE))</f>
        <v>12.2403982400804</v>
      </c>
      <c r="R190" s="23">
        <f>IF(VLOOKUP($B190,'Ações_Sharpe'!$B$2:$R$263,9,FALSE)&gt;0,VLOOKUP($B190,'Ações_Sharpe'!$B$2:$R$263,9,FALSE)," ")</f>
        <v>0.293825257601957</v>
      </c>
      <c r="S190" s="23">
        <f>IF(VLOOKUP($B190,'Ações_Rent'!$B$2:$R$263,10,FALSE)="","",VLOOKUP($B190,'Ações_Rent'!$B$2:$R$263,10,FALSE))</f>
        <v>21.2099825149672</v>
      </c>
      <c r="T190" s="23">
        <f>IF(VLOOKUP($B190,'Ações_Sharpe'!$B$2:$R$263,10,FALSE)&gt;0,VLOOKUP($B190,'Ações_Sharpe'!$B$2:$R$263,10,FALSE)," ")</f>
        <v>0.661401882997447</v>
      </c>
      <c r="U190" s="23">
        <f>IF(VLOOKUP($B190,'Ações_Rent'!$B$2:$R$263,11,FALSE)="","",VLOOKUP($B190,'Ações_Rent'!$B$2:$R$263,11,FALSE))</f>
        <v>16.8763373721464</v>
      </c>
      <c r="V190" s="23">
        <f>IF(VLOOKUP($B190,'Ações_Sharpe'!$B$2:$R$263,11,FALSE)&gt;0,VLOOKUP($B190,'Ações_Sharpe'!$B$2:$R$263,11,FALSE)," ")</f>
        <v>0.490378809496873</v>
      </c>
      <c r="W190" s="23">
        <f>IF(VLOOKUP($B190,'Ações_Rent'!$B$2:$R$263,12,FALSE)="","",VLOOKUP($B190,'Ações_Rent'!$B$2:$R$263,12,FALSE))</f>
        <v>11.943581112349</v>
      </c>
      <c r="X190" s="23">
        <f>IF(VLOOKUP($B190,'Ações_Sharpe'!$B$2:$R$263,12,FALSE)&gt;0,VLOOKUP($B190,'Ações_Sharpe'!$B$2:$R$263,12,FALSE)," ")</f>
        <v>0.286961132858218</v>
      </c>
      <c r="Y190" s="23">
        <f>IF(VLOOKUP($B190,'Ações_Rent'!$B$2:$R$263,13,FALSE)="","",VLOOKUP($B190,'Ações_Rent'!$B$2:$R$263,13,FALSE))</f>
        <v>12.5489321801143</v>
      </c>
      <c r="Z190" s="23">
        <f>IF(VLOOKUP($B190,'Ações_Sharpe'!$B$2:$R$263,13,FALSE)&gt;0,VLOOKUP($B190,'Ações_Sharpe'!$B$2:$R$263,13,FALSE)," ")</f>
        <v>0.298980665842093</v>
      </c>
      <c r="AA190" s="23">
        <f>IF(VLOOKUP($B190,'Ações_Rent'!$B$2:$R$263,14,FALSE)="","",VLOOKUP($B190,'Ações_Rent'!$B$2:$R$263,14,FALSE))</f>
        <v>3.29763516335573</v>
      </c>
      <c r="AB190" t="s" s="26">
        <f>IF(VLOOKUP($B190,'Ações_Sharpe'!$B$2:$R$263,14,FALSE)&gt;0,VLOOKUP($B190,'Ações_Sharpe'!$B$2:$R$263,14,FALSE)," ")</f>
        <v>361</v>
      </c>
      <c r="AC190" s="23">
        <f>IF(VLOOKUP($B190,'Ações_Rent'!$B$2:$R$263,15,FALSE)="","",VLOOKUP($B190,'Ações_Rent'!$B$2:$R$263,15,FALSE))</f>
        <v>4.4601043085275</v>
      </c>
      <c r="AD190" t="s" s="26">
        <f>IF(VLOOKUP($B190,'Ações_Sharpe'!$B$2:$R$263,15,FALSE)&gt;0,VLOOKUP($B190,'Ações_Sharpe'!$B$2:$R$263,15,FALSE)," ")</f>
        <v>361</v>
      </c>
      <c r="AE190" s="23">
        <f>IF(VLOOKUP($B190,'Ações_Rent'!$B$2:$R$263,16,FALSE)="","",VLOOKUP($B190,'Ações_Rent'!$B$2:$R$263,16,FALSE))</f>
        <v>-1.96529370058027</v>
      </c>
      <c r="AF190" t="s" s="26">
        <f>IF(VLOOKUP($B190,'Ações_Sharpe'!$B$2:$R$263,16,FALSE)&gt;0,VLOOKUP($B190,'Ações_Sharpe'!$B$2:$R$263,16,FALSE)," ")</f>
        <v>361</v>
      </c>
      <c r="AG190" s="23">
        <f>IF(VLOOKUP($B190,'Ações_Rent'!$B$2:$R$263,17,FALSE)="","",VLOOKUP($B190,'Ações_Rent'!$B$2:$R$263,17,FALSE))</f>
        <v>13.2492145082303</v>
      </c>
      <c r="AH190" s="23">
        <f>IF(VLOOKUP($B190,'Ações_Sharpe'!$B$2:$R$263,17,FALSE)&gt;0,VLOOKUP($B190,'Ações_Sharpe'!$B$2:$R$263,17,FALSE)," ")</f>
        <v>0.304952698609246</v>
      </c>
    </row>
    <row r="191" ht="15" customHeight="1">
      <c r="A191" t="s" s="10">
        <v>1599</v>
      </c>
      <c r="B191" t="s" s="10">
        <v>1600</v>
      </c>
      <c r="C191" s="23">
        <f>IF(VLOOKUP($B191,'Ações_Rent'!$B$2:$R$263,2,FALSE)="","",VLOOKUP($B191,'Ações_Rent'!$B$2:$R$263,2,FALSE))</f>
        <v>15.3263397669642</v>
      </c>
      <c r="D191" s="23">
        <f>IF(VLOOKUP($B191,'Ações_Sharpe'!$B$2:$R$263,2,FALSE)&gt;0,VLOOKUP($B191,'Ações_Sharpe'!$B$2:$R$263,2,FALSE)," ")</f>
        <v>0.844949231691616</v>
      </c>
      <c r="E191" s="23">
        <f>IF(VLOOKUP($B191,'Ações_Rent'!$B$2:$R$263,3,FALSE)="","",VLOOKUP($B191,'Ações_Rent'!$B$2:$R$263,3,FALSE))</f>
        <v>14.1086572134075</v>
      </c>
      <c r="F191" s="23">
        <f>IF(VLOOKUP($B191,'Ações_Sharpe'!$B$2:$R$263,3,FALSE)&gt;0,VLOOKUP($B191,'Ações_Sharpe'!$B$2:$R$263,3,FALSE)," ")</f>
        <v>0.794701845776612</v>
      </c>
      <c r="G191" s="23">
        <f>IF(VLOOKUP($B191,'Ações_Rent'!$B$2:$R$263,4,FALSE)="","",VLOOKUP($B191,'Ações_Rent'!$B$2:$R$263,4,FALSE))</f>
        <v>15.1103635729636</v>
      </c>
      <c r="H191" s="23">
        <f>IF(VLOOKUP($B191,'Ações_Sharpe'!$B$2:$R$263,4,FALSE)&gt;0,VLOOKUP($B191,'Ações_Sharpe'!$B$2:$R$263,4,FALSE)," ")</f>
        <v>0.928747026755541</v>
      </c>
      <c r="I191" s="23">
        <f>IF(VLOOKUP($B191,'Ações_Rent'!$B$2:$R$263,5,FALSE)="","",VLOOKUP($B191,'Ações_Rent'!$B$2:$R$263,5,FALSE))</f>
        <v>7.82098618353813</v>
      </c>
      <c r="J191" s="23">
        <f>IF(VLOOKUP($B191,'Ações_Sharpe'!$B$2:$R$263,5,FALSE)&gt;0,VLOOKUP($B191,'Ações_Sharpe'!$B$2:$R$263,5,FALSE)," ")</f>
        <v>0.0990102354569944</v>
      </c>
      <c r="K191" s="23">
        <f>IF(VLOOKUP($B191,'Ações_Rent'!$B$2:$R$263,6,FALSE)="","",VLOOKUP($B191,'Ações_Rent'!$B$2:$R$263,6,FALSE))</f>
        <v>14.9335297806076</v>
      </c>
      <c r="L191" s="23">
        <f>IF(VLOOKUP($B191,'Ações_Sharpe'!$B$2:$R$263,6,FALSE)&gt;0,VLOOKUP($B191,'Ações_Sharpe'!$B$2:$R$263,6,FALSE)," ")</f>
        <v>0.649636283428062</v>
      </c>
      <c r="M191" s="23">
        <f>IF(VLOOKUP($B191,'Ações_Rent'!$B$2:$R$263,7,FALSE)="","",VLOOKUP($B191,'Ações_Rent'!$B$2:$R$263,7,FALSE))</f>
        <v>17.6036520105312</v>
      </c>
      <c r="N191" s="23">
        <f>IF(VLOOKUP($B191,'Ações_Sharpe'!$B$2:$R$263,7,FALSE)&gt;0,VLOOKUP($B191,'Ações_Sharpe'!$B$2:$R$263,7,FALSE)," ")</f>
        <v>0.833508447590225</v>
      </c>
      <c r="O191" s="23">
        <f>IF(VLOOKUP($B191,'Ações_Rent'!$B$2:$R$263,8,FALSE)="","",VLOOKUP($B191,'Ações_Rent'!$B$2:$R$263,8,FALSE))</f>
        <v>19.9345809059631</v>
      </c>
      <c r="P191" s="23">
        <f>IF(VLOOKUP($B191,'Ações_Sharpe'!$B$2:$R$263,8,FALSE)&gt;0,VLOOKUP($B191,'Ações_Sharpe'!$B$2:$R$263,8,FALSE)," ")</f>
        <v>0.9914739394859819</v>
      </c>
      <c r="Q191" s="23">
        <f>IF(VLOOKUP($B191,'Ações_Rent'!$B$2:$R$263,9,FALSE)="","",VLOOKUP($B191,'Ações_Rent'!$B$2:$R$263,9,FALSE))</f>
        <v>19.483477977142</v>
      </c>
      <c r="R191" s="23">
        <f>IF(VLOOKUP($B191,'Ações_Sharpe'!$B$2:$R$263,9,FALSE)&gt;0,VLOOKUP($B191,'Ações_Sharpe'!$B$2:$R$263,9,FALSE)," ")</f>
        <v>0.999141992473068</v>
      </c>
      <c r="S191" s="23">
        <f>IF(VLOOKUP($B191,'Ações_Rent'!$B$2:$R$263,10,FALSE)="","",VLOOKUP($B191,'Ações_Rent'!$B$2:$R$263,10,FALSE))</f>
        <v>22.6773496487684</v>
      </c>
      <c r="T191" s="23">
        <f>IF(VLOOKUP($B191,'Ações_Sharpe'!$B$2:$R$263,10,FALSE)&gt;0,VLOOKUP($B191,'Ações_Sharpe'!$B$2:$R$263,10,FALSE)," ")</f>
        <v>1.25247283970366</v>
      </c>
      <c r="U191" s="23">
        <f>IF(VLOOKUP($B191,'Ações_Rent'!$B$2:$R$263,11,FALSE)="","",VLOOKUP($B191,'Ações_Rent'!$B$2:$R$263,11,FALSE))</f>
        <v>21.6769461071099</v>
      </c>
      <c r="V191" s="23">
        <f>IF(VLOOKUP($B191,'Ações_Sharpe'!$B$2:$R$263,11,FALSE)&gt;0,VLOOKUP($B191,'Ações_Sharpe'!$B$2:$R$263,11,FALSE)," ")</f>
        <v>1.1716842060168</v>
      </c>
      <c r="W191" s="23">
        <f>IF(VLOOKUP($B191,'Ações_Rent'!$B$2:$R$263,12,FALSE)="","",VLOOKUP($B191,'Ações_Rent'!$B$2:$R$263,12,FALSE))</f>
        <v>22.4479501058112</v>
      </c>
      <c r="X191" s="23">
        <f>IF(VLOOKUP($B191,'Ações_Sharpe'!$B$2:$R$263,12,FALSE)&gt;0,VLOOKUP($B191,'Ações_Sharpe'!$B$2:$R$263,12,FALSE)," ")</f>
        <v>1.21185967612122</v>
      </c>
      <c r="Y191" s="23">
        <f>IF(VLOOKUP($B191,'Ações_Rent'!$B$2:$R$263,13,FALSE)="","",VLOOKUP($B191,'Ações_Rent'!$B$2:$R$263,13,FALSE))</f>
        <v>15.8353371881896</v>
      </c>
      <c r="Z191" s="23">
        <f>IF(VLOOKUP($B191,'Ações_Sharpe'!$B$2:$R$263,13,FALSE)&gt;0,VLOOKUP($B191,'Ações_Sharpe'!$B$2:$R$263,13,FALSE)," ")</f>
        <v>0.736534664143876</v>
      </c>
      <c r="AA191" s="23">
        <f>IF(VLOOKUP($B191,'Ações_Rent'!$B$2:$R$263,14,FALSE)="","",VLOOKUP($B191,'Ações_Rent'!$B$2:$R$263,14,FALSE))</f>
        <v>3.83432085007422</v>
      </c>
      <c r="AB191" t="s" s="26">
        <f>IF(VLOOKUP($B191,'Ações_Sharpe'!$B$2:$R$263,14,FALSE)&gt;0,VLOOKUP($B191,'Ações_Sharpe'!$B$2:$R$263,14,FALSE)," ")</f>
        <v>361</v>
      </c>
      <c r="AC191" s="23">
        <f>IF(VLOOKUP($B191,'Ações_Rent'!$B$2:$R$263,15,FALSE)="","",VLOOKUP($B191,'Ações_Rent'!$B$2:$R$263,15,FALSE))</f>
        <v>4.56727403754424</v>
      </c>
      <c r="AD191" t="s" s="26">
        <f>IF(VLOOKUP($B191,'Ações_Sharpe'!$B$2:$R$263,15,FALSE)&gt;0,VLOOKUP($B191,'Ações_Sharpe'!$B$2:$R$263,15,FALSE)," ")</f>
        <v>361</v>
      </c>
      <c r="AE191" s="23">
        <f>IF(VLOOKUP($B191,'Ações_Rent'!$B$2:$R$263,16,FALSE)="","",VLOOKUP($B191,'Ações_Rent'!$B$2:$R$263,16,FALSE))</f>
        <v>1.54901498227993</v>
      </c>
      <c r="AF191" t="s" s="26">
        <f>IF(VLOOKUP($B191,'Ações_Sharpe'!$B$2:$R$263,16,FALSE)&gt;0,VLOOKUP($B191,'Ações_Sharpe'!$B$2:$R$263,16,FALSE)," ")</f>
        <v>361</v>
      </c>
      <c r="AG191" s="23">
        <f>IF(VLOOKUP($B191,'Ações_Rent'!$B$2:$R$263,17,FALSE)="","",VLOOKUP($B191,'Ações_Rent'!$B$2:$R$263,17,FALSE))</f>
        <v>6.65296563212034</v>
      </c>
      <c r="AH191" t="s" s="26">
        <f>IF(VLOOKUP($B191,'Ações_Sharpe'!$B$2:$R$263,17,FALSE)&gt;0,VLOOKUP($B191,'Ações_Sharpe'!$B$2:$R$263,17,FALSE)," ")</f>
        <v>361</v>
      </c>
    </row>
    <row r="192" ht="15" customHeight="1">
      <c r="A192" t="s" s="10">
        <v>1601</v>
      </c>
      <c r="B192" t="s" s="10">
        <v>1602</v>
      </c>
      <c r="C192" s="23">
        <f>IF(VLOOKUP($B192,'Ações_Rent'!$B$2:$R$263,2,FALSE)="","",VLOOKUP($B192,'Ações_Rent'!$B$2:$R$263,2,FALSE))</f>
        <v>14.7867161773245</v>
      </c>
      <c r="D192" s="23">
        <f>IF(VLOOKUP($B192,'Ações_Sharpe'!$B$2:$R$263,2,FALSE)&gt;0,VLOOKUP($B192,'Ações_Sharpe'!$B$2:$R$263,2,FALSE)," ")</f>
        <v>0.382068764853079</v>
      </c>
      <c r="E192" s="23">
        <f>IF(VLOOKUP($B192,'Ações_Rent'!$B$2:$R$263,3,FALSE)="","",VLOOKUP($B192,'Ações_Rent'!$B$2:$R$263,3,FALSE))</f>
        <v>15.7199084688498</v>
      </c>
      <c r="F192" s="23">
        <f>IF(VLOOKUP($B192,'Ações_Sharpe'!$B$2:$R$263,3,FALSE)&gt;0,VLOOKUP($B192,'Ações_Sharpe'!$B$2:$R$263,3,FALSE)," ")</f>
        <v>0.50271606371482</v>
      </c>
      <c r="G192" s="23">
        <f>IF(VLOOKUP($B192,'Ações_Rent'!$B$2:$R$263,4,FALSE)="","",VLOOKUP($B192,'Ações_Rent'!$B$2:$R$263,4,FALSE))</f>
        <v>21.0783473635385</v>
      </c>
      <c r="H192" s="23">
        <f>IF(VLOOKUP($B192,'Ações_Sharpe'!$B$2:$R$263,4,FALSE)&gt;0,VLOOKUP($B192,'Ações_Sharpe'!$B$2:$R$263,4,FALSE)," ")</f>
        <v>0.391000565553866</v>
      </c>
      <c r="I192" s="23">
        <f>IF(VLOOKUP($B192,'Ações_Rent'!$B$2:$R$263,5,FALSE)="","",VLOOKUP($B192,'Ações_Rent'!$B$2:$R$263,5,FALSE))</f>
        <v>4.36076768085436</v>
      </c>
      <c r="J192" t="s" s="26">
        <f>IF(VLOOKUP($B192,'Ações_Sharpe'!$B$2:$R$263,5,FALSE)&gt;0,VLOOKUP($B192,'Ações_Sharpe'!$B$2:$R$263,5,FALSE)," ")</f>
        <v>361</v>
      </c>
      <c r="K192" s="23">
        <f>IF(VLOOKUP($B192,'Ações_Rent'!$B$2:$R$263,6,FALSE)="","",VLOOKUP($B192,'Ações_Rent'!$B$2:$R$263,6,FALSE))</f>
        <v>12.3511674762493</v>
      </c>
      <c r="L192" s="23">
        <f>IF(VLOOKUP($B192,'Ações_Sharpe'!$B$2:$R$263,6,FALSE)&gt;0,VLOOKUP($B192,'Ações_Sharpe'!$B$2:$R$263,6,FALSE)," ")</f>
        <v>0.265894144094263</v>
      </c>
      <c r="M192" s="23">
        <f>IF(VLOOKUP($B192,'Ações_Rent'!$B$2:$R$263,7,FALSE)="","",VLOOKUP($B192,'Ações_Rent'!$B$2:$R$263,7,FALSE))</f>
        <v>6.80374690053795</v>
      </c>
      <c r="N192" s="23">
        <f>IF(VLOOKUP($B192,'Ações_Sharpe'!$B$2:$R$263,7,FALSE)&gt;0,VLOOKUP($B192,'Ações_Sharpe'!$B$2:$R$263,7,FALSE)," ")</f>
        <v>0.0547167763174841</v>
      </c>
      <c r="O192" s="23">
        <f>IF(VLOOKUP($B192,'Ações_Rent'!$B$2:$R$263,8,FALSE)="","",VLOOKUP($B192,'Ações_Rent'!$B$2:$R$263,8,FALSE))</f>
        <v>12.5028050903861</v>
      </c>
      <c r="P192" s="23">
        <f>IF(VLOOKUP($B192,'Ações_Sharpe'!$B$2:$R$263,8,FALSE)&gt;0,VLOOKUP($B192,'Ações_Sharpe'!$B$2:$R$263,8,FALSE)," ")</f>
        <v>0.296451454084192</v>
      </c>
      <c r="Q192" s="23">
        <f>IF(VLOOKUP($B192,'Ações_Rent'!$B$2:$R$263,9,FALSE)="","",VLOOKUP($B192,'Ações_Rent'!$B$2:$R$263,9,FALSE))</f>
        <v>10.1455210546853</v>
      </c>
      <c r="R192" s="23">
        <f>IF(VLOOKUP($B192,'Ações_Sharpe'!$B$2:$R$263,9,FALSE)&gt;0,VLOOKUP($B192,'Ações_Sharpe'!$B$2:$R$263,9,FALSE)," ")</f>
        <v>0.214694689284915</v>
      </c>
      <c r="S192" s="23">
        <f>IF(VLOOKUP($B192,'Ações_Rent'!$B$2:$R$263,10,FALSE)="","",VLOOKUP($B192,'Ações_Rent'!$B$2:$R$263,10,FALSE))</f>
        <v>18.3018554767505</v>
      </c>
      <c r="T192" s="23">
        <f>IF(VLOOKUP($B192,'Ações_Sharpe'!$B$2:$R$263,10,FALSE)&gt;0,VLOOKUP($B192,'Ações_Sharpe'!$B$2:$R$263,10,FALSE)," ")</f>
        <v>0.57476397559722</v>
      </c>
      <c r="U192" s="23">
        <f>IF(VLOOKUP($B192,'Ações_Rent'!$B$2:$R$263,11,FALSE)="","",VLOOKUP($B192,'Ações_Rent'!$B$2:$R$263,11,FALSE))</f>
        <v>12.2027518445838</v>
      </c>
      <c r="V192" s="23">
        <f>IF(VLOOKUP($B192,'Ações_Sharpe'!$B$2:$R$263,11,FALSE)&gt;0,VLOOKUP($B192,'Ações_Sharpe'!$B$2:$R$263,11,FALSE)," ")</f>
        <v>0.326729994354252</v>
      </c>
      <c r="W192" s="23">
        <f>IF(VLOOKUP($B192,'Ações_Rent'!$B$2:$R$263,12,FALSE)="","",VLOOKUP($B192,'Ações_Rent'!$B$2:$R$263,12,FALSE))</f>
        <v>2.8215073943058</v>
      </c>
      <c r="X192" t="s" s="26">
        <f>IF(VLOOKUP($B192,'Ações_Sharpe'!$B$2:$R$263,12,FALSE)&gt;0,VLOOKUP($B192,'Ações_Sharpe'!$B$2:$R$263,12,FALSE)," ")</f>
        <v>361</v>
      </c>
      <c r="Y192" s="23">
        <f>IF(VLOOKUP($B192,'Ações_Rent'!$B$2:$R$263,13,FALSE)="","",VLOOKUP($B192,'Ações_Rent'!$B$2:$R$263,13,FALSE))</f>
        <v>5.01319980205506</v>
      </c>
      <c r="Z192" s="23">
        <f>IF(VLOOKUP($B192,'Ações_Sharpe'!$B$2:$R$263,13,FALSE)&gt;0,VLOOKUP($B192,'Ações_Sharpe'!$B$2:$R$263,13,FALSE)," ")</f>
        <v>0.0136622134114201</v>
      </c>
      <c r="AA192" s="23">
        <f>IF(VLOOKUP($B192,'Ações_Rent'!$B$2:$R$263,14,FALSE)="","",VLOOKUP($B192,'Ações_Rent'!$B$2:$R$263,14,FALSE))</f>
        <v>-3.29860016822923</v>
      </c>
      <c r="AB192" t="s" s="26">
        <f>IF(VLOOKUP($B192,'Ações_Sharpe'!$B$2:$R$263,14,FALSE)&gt;0,VLOOKUP($B192,'Ações_Sharpe'!$B$2:$R$263,14,FALSE)," ")</f>
        <v>361</v>
      </c>
      <c r="AC192" s="23">
        <f>IF(VLOOKUP($B192,'Ações_Rent'!$B$2:$R$263,15,FALSE)="","",VLOOKUP($B192,'Ações_Rent'!$B$2:$R$263,15,FALSE))</f>
        <v>-2.90665920049253</v>
      </c>
      <c r="AD192" t="s" s="26">
        <f>IF(VLOOKUP($B192,'Ações_Sharpe'!$B$2:$R$263,15,FALSE)&gt;0,VLOOKUP($B192,'Ações_Sharpe'!$B$2:$R$263,15,FALSE)," ")</f>
        <v>361</v>
      </c>
      <c r="AE192" s="23">
        <f>IF(VLOOKUP($B192,'Ações_Rent'!$B$2:$R$263,16,FALSE)="","",VLOOKUP($B192,'Ações_Rent'!$B$2:$R$263,16,FALSE))</f>
        <v>-5.06368166963813</v>
      </c>
      <c r="AF192" t="s" s="26">
        <f>IF(VLOOKUP($B192,'Ações_Sharpe'!$B$2:$R$263,16,FALSE)&gt;0,VLOOKUP($B192,'Ações_Sharpe'!$B$2:$R$263,16,FALSE)," ")</f>
        <v>361</v>
      </c>
      <c r="AG192" s="23">
        <f>IF(VLOOKUP($B192,'Ações_Rent'!$B$2:$R$263,17,FALSE)="","",VLOOKUP($B192,'Ações_Rent'!$B$2:$R$263,17,FALSE))</f>
        <v>4.37749921335073</v>
      </c>
      <c r="AH192" t="s" s="26">
        <f>IF(VLOOKUP($B192,'Ações_Sharpe'!$B$2:$R$263,17,FALSE)&gt;0,VLOOKUP($B192,'Ações_Sharpe'!$B$2:$R$263,17,FALSE)," ")</f>
        <v>361</v>
      </c>
    </row>
    <row r="193" ht="15" customHeight="1">
      <c r="A193" t="s" s="10">
        <v>1603</v>
      </c>
      <c r="B193" t="s" s="10">
        <v>1604</v>
      </c>
      <c r="C193" s="23">
        <f>IF(VLOOKUP($B193,'Ações_Rent'!$B$2:$R$263,2,FALSE)="","",VLOOKUP($B193,'Ações_Rent'!$B$2:$R$263,2,FALSE))</f>
        <v>14.3497890717768</v>
      </c>
      <c r="D193" s="23">
        <f>IF(VLOOKUP($B193,'Ações_Sharpe'!$B$2:$R$263,2,FALSE)&gt;0,VLOOKUP($B193,'Ações_Sharpe'!$B$2:$R$263,2,FALSE)," ")</f>
        <v>0.697091572608995</v>
      </c>
      <c r="E193" s="23">
        <f>IF(VLOOKUP($B193,'Ações_Rent'!$B$2:$R$263,3,FALSE)="","",VLOOKUP($B193,'Ações_Rent'!$B$2:$R$263,3,FALSE))</f>
        <v>13.8426603632327</v>
      </c>
      <c r="F193" s="23">
        <f>IF(VLOOKUP($B193,'Ações_Sharpe'!$B$2:$R$263,3,FALSE)&gt;0,VLOOKUP($B193,'Ações_Sharpe'!$B$2:$R$263,3,FALSE)," ")</f>
        <v>0.733039068006514</v>
      </c>
      <c r="G193" s="23">
        <f>IF(VLOOKUP($B193,'Ações_Rent'!$B$2:$R$263,4,FALSE)="","",VLOOKUP($B193,'Ações_Rent'!$B$2:$R$263,4,FALSE))</f>
        <v>15.6485825663196</v>
      </c>
      <c r="H193" s="23">
        <f>IF(VLOOKUP($B193,'Ações_Sharpe'!$B$2:$R$263,4,FALSE)&gt;0,VLOOKUP($B193,'Ações_Sharpe'!$B$2:$R$263,4,FALSE)," ")</f>
        <v>0.864792199854531</v>
      </c>
      <c r="I193" s="23">
        <f>IF(VLOOKUP($B193,'Ações_Rent'!$B$2:$R$263,5,FALSE)="","",VLOOKUP($B193,'Ações_Rent'!$B$2:$R$263,5,FALSE))</f>
        <v>7.26675983626399</v>
      </c>
      <c r="J193" s="23">
        <f>IF(VLOOKUP($B193,'Ações_Sharpe'!$B$2:$R$263,5,FALSE)&gt;0,VLOOKUP($B193,'Ações_Sharpe'!$B$2:$R$263,5,FALSE)," ")</f>
        <v>0.043965693717801</v>
      </c>
      <c r="K193" s="23">
        <f>IF(VLOOKUP($B193,'Ações_Rent'!$B$2:$R$263,6,FALSE)="","",VLOOKUP($B193,'Ações_Rent'!$B$2:$R$263,6,FALSE))</f>
        <v>14.4943004052736</v>
      </c>
      <c r="L193" s="23">
        <f>IF(VLOOKUP($B193,'Ações_Sharpe'!$B$2:$R$263,6,FALSE)&gt;0,VLOOKUP($B193,'Ações_Sharpe'!$B$2:$R$263,6,FALSE)," ")</f>
        <v>0.578430572729197</v>
      </c>
      <c r="M193" s="23">
        <f>IF(VLOOKUP($B193,'Ações_Rent'!$B$2:$R$263,7,FALSE)="","",VLOOKUP($B193,'Ações_Rent'!$B$2:$R$263,7,FALSE))</f>
        <v>17.1152502700808</v>
      </c>
      <c r="N193" s="23">
        <f>IF(VLOOKUP($B193,'Ações_Sharpe'!$B$2:$R$263,7,FALSE)&gt;0,VLOOKUP($B193,'Ações_Sharpe'!$B$2:$R$263,7,FALSE)," ")</f>
        <v>0.746327012899999</v>
      </c>
      <c r="O193" s="23">
        <f>IF(VLOOKUP($B193,'Ações_Rent'!$B$2:$R$263,8,FALSE)="","",VLOOKUP($B193,'Ações_Rent'!$B$2:$R$263,8,FALSE))</f>
        <v>20.4863972093189</v>
      </c>
      <c r="P193" s="23">
        <f>IF(VLOOKUP($B193,'Ações_Sharpe'!$B$2:$R$263,8,FALSE)&gt;0,VLOOKUP($B193,'Ações_Sharpe'!$B$2:$R$263,8,FALSE)," ")</f>
        <v>0.945365180432291</v>
      </c>
      <c r="Q193" s="23">
        <f>IF(VLOOKUP($B193,'Ações_Rent'!$B$2:$R$263,9,FALSE)="","",VLOOKUP($B193,'Ações_Rent'!$B$2:$R$263,9,FALSE))</f>
        <v>19.909271932247</v>
      </c>
      <c r="R193" s="23">
        <f>IF(VLOOKUP($B193,'Ações_Sharpe'!$B$2:$R$263,9,FALSE)&gt;0,VLOOKUP($B193,'Ações_Sharpe'!$B$2:$R$263,9,FALSE)," ")</f>
        <v>0.947731939147534</v>
      </c>
      <c r="S193" s="23">
        <f>IF(VLOOKUP($B193,'Ações_Rent'!$B$2:$R$263,10,FALSE)="","",VLOOKUP($B193,'Ações_Rent'!$B$2:$R$263,10,FALSE))</f>
        <v>23.1576225763209</v>
      </c>
      <c r="T193" s="23">
        <f>IF(VLOOKUP($B193,'Ações_Sharpe'!$B$2:$R$263,10,FALSE)&gt;0,VLOOKUP($B193,'Ações_Sharpe'!$B$2:$R$263,10,FALSE)," ")</f>
        <v>1.18062907357721</v>
      </c>
      <c r="U193" s="23">
        <f>IF(VLOOKUP($B193,'Ações_Rent'!$B$2:$R$263,11,FALSE)="","",VLOOKUP($B193,'Ações_Rent'!$B$2:$R$263,11,FALSE))</f>
        <v>21.2953263508624</v>
      </c>
      <c r="V193" s="23">
        <f>IF(VLOOKUP($B193,'Ações_Sharpe'!$B$2:$R$263,11,FALSE)&gt;0,VLOOKUP($B193,'Ações_Sharpe'!$B$2:$R$263,11,FALSE)," ")</f>
        <v>1.04812828154013</v>
      </c>
      <c r="W193" s="23">
        <f>IF(VLOOKUP($B193,'Ações_Rent'!$B$2:$R$263,12,FALSE)="","",VLOOKUP($B193,'Ações_Rent'!$B$2:$R$263,12,FALSE))</f>
        <v>22.0932273717978</v>
      </c>
      <c r="X193" s="23">
        <f>IF(VLOOKUP($B193,'Ações_Sharpe'!$B$2:$R$263,12,FALSE)&gt;0,VLOOKUP($B193,'Ações_Sharpe'!$B$2:$R$263,12,FALSE)," ")</f>
        <v>1.09566037973303</v>
      </c>
      <c r="Y193" s="23">
        <f>IF(VLOOKUP($B193,'Ações_Rent'!$B$2:$R$263,13,FALSE)="","",VLOOKUP($B193,'Ações_Rent'!$B$2:$R$263,13,FALSE))</f>
        <v>15.9559928863488</v>
      </c>
      <c r="Z193" s="23">
        <f>IF(VLOOKUP($B193,'Ações_Sharpe'!$B$2:$R$263,13,FALSE)&gt;0,VLOOKUP($B193,'Ações_Sharpe'!$B$2:$R$263,13,FALSE)," ")</f>
        <v>0.684075228261657</v>
      </c>
      <c r="AA193" s="23">
        <f>IF(VLOOKUP($B193,'Ações_Rent'!$B$2:$R$263,14,FALSE)="","",VLOOKUP($B193,'Ações_Rent'!$B$2:$R$263,14,FALSE))</f>
        <v>3.84128856432782</v>
      </c>
      <c r="AB193" t="s" s="26">
        <f>IF(VLOOKUP($B193,'Ações_Sharpe'!$B$2:$R$263,14,FALSE)&gt;0,VLOOKUP($B193,'Ações_Sharpe'!$B$2:$R$263,14,FALSE)," ")</f>
        <v>361</v>
      </c>
      <c r="AC193" s="23">
        <f>IF(VLOOKUP($B193,'Ações_Rent'!$B$2:$R$263,15,FALSE)="","",VLOOKUP($B193,'Ações_Rent'!$B$2:$R$263,15,FALSE))</f>
        <v>4.06765706549963</v>
      </c>
      <c r="AD193" t="s" s="26">
        <f>IF(VLOOKUP($B193,'Ações_Sharpe'!$B$2:$R$263,15,FALSE)&gt;0,VLOOKUP($B193,'Ações_Sharpe'!$B$2:$R$263,15,FALSE)," ")</f>
        <v>361</v>
      </c>
      <c r="AE193" s="23">
        <f>IF(VLOOKUP($B193,'Ações_Rent'!$B$2:$R$263,16,FALSE)="","",VLOOKUP($B193,'Ações_Rent'!$B$2:$R$263,16,FALSE))</f>
        <v>0.430784178875432</v>
      </c>
      <c r="AF193" t="s" s="26">
        <f>IF(VLOOKUP($B193,'Ações_Sharpe'!$B$2:$R$263,16,FALSE)&gt;0,VLOOKUP($B193,'Ações_Sharpe'!$B$2:$R$263,16,FALSE)," ")</f>
        <v>361</v>
      </c>
      <c r="AG193" s="23">
        <f>IF(VLOOKUP($B193,'Ações_Rent'!$B$2:$R$263,17,FALSE)="","",VLOOKUP($B193,'Ações_Rent'!$B$2:$R$263,17,FALSE))</f>
        <v>6.60112332875178</v>
      </c>
      <c r="AH193" t="s" s="26">
        <f>IF(VLOOKUP($B193,'Ações_Sharpe'!$B$2:$R$263,17,FALSE)&gt;0,VLOOKUP($B193,'Ações_Sharpe'!$B$2:$R$263,17,FALSE)," ")</f>
        <v>361</v>
      </c>
    </row>
    <row r="194" ht="15" customHeight="1">
      <c r="A194" t="s" s="10">
        <v>1605</v>
      </c>
      <c r="B194" t="s" s="10">
        <v>1606</v>
      </c>
      <c r="C194" s="23">
        <f>IF(VLOOKUP($B194,'Ações_Rent'!$B$2:$R$263,2,FALSE)="","",VLOOKUP($B194,'Ações_Rent'!$B$2:$R$263,2,FALSE))</f>
        <v>14.2482822290795</v>
      </c>
      <c r="D194" s="23">
        <f>IF(VLOOKUP($B194,'Ações_Sharpe'!$B$2:$R$263,2,FALSE)&gt;0,VLOOKUP($B194,'Ações_Sharpe'!$B$2:$R$263,2,FALSE)," ")</f>
        <v>1.063916964825</v>
      </c>
      <c r="E194" s="23">
        <f>IF(VLOOKUP($B194,'Ações_Rent'!$B$2:$R$263,3,FALSE)="","",VLOOKUP($B194,'Ações_Rent'!$B$2:$R$263,3,FALSE))</f>
        <v>13.1989679296159</v>
      </c>
      <c r="F194" s="23">
        <f>IF(VLOOKUP($B194,'Ações_Sharpe'!$B$2:$R$263,3,FALSE)&gt;0,VLOOKUP($B194,'Ações_Sharpe'!$B$2:$R$263,3,FALSE)," ")</f>
        <v>1.02637799604958</v>
      </c>
      <c r="G194" s="23">
        <f>IF(VLOOKUP($B194,'Ações_Rent'!$B$2:$R$263,4,FALSE)="","",VLOOKUP($B194,'Ações_Rent'!$B$2:$R$263,4,FALSE))</f>
        <v>13.9726098808717</v>
      </c>
      <c r="H194" s="23">
        <f>IF(VLOOKUP($B194,'Ações_Sharpe'!$B$2:$R$263,4,FALSE)&gt;0,VLOOKUP($B194,'Ações_Sharpe'!$B$2:$R$263,4,FALSE)," ")</f>
        <v>0.903913764926108</v>
      </c>
      <c r="I194" s="23">
        <f>IF(VLOOKUP($B194,'Ações_Rent'!$B$2:$R$263,5,FALSE)="","",VLOOKUP($B194,'Ações_Rent'!$B$2:$R$263,5,FALSE))</f>
        <v>7.22759836159685</v>
      </c>
      <c r="J194" s="23">
        <f>IF(VLOOKUP($B194,'Ações_Sharpe'!$B$2:$R$263,5,FALSE)&gt;0,VLOOKUP($B194,'Ações_Sharpe'!$B$2:$R$263,5,FALSE)," ")</f>
        <v>0.0661585156284739</v>
      </c>
      <c r="K194" s="23">
        <f>IF(VLOOKUP($B194,'Ações_Rent'!$B$2:$R$263,6,FALSE)="","",VLOOKUP($B194,'Ações_Rent'!$B$2:$R$263,6,FALSE))</f>
        <v>10.4704172018857</v>
      </c>
      <c r="L194" s="23">
        <f>IF(VLOOKUP($B194,'Ações_Sharpe'!$B$2:$R$263,6,FALSE)&gt;0,VLOOKUP($B194,'Ações_Sharpe'!$B$2:$R$263,6,FALSE)," ")</f>
        <v>0.499202232918583</v>
      </c>
      <c r="M194" s="23">
        <f>IF(VLOOKUP($B194,'Ações_Rent'!$B$2:$R$263,7,FALSE)="","",VLOOKUP($B194,'Ações_Rent'!$B$2:$R$263,7,FALSE))</f>
        <v>11.6184045815594</v>
      </c>
      <c r="N194" s="23">
        <f>IF(VLOOKUP($B194,'Ações_Sharpe'!$B$2:$R$263,7,FALSE)&gt;0,VLOOKUP($B194,'Ações_Sharpe'!$B$2:$R$263,7,FALSE)," ")</f>
        <v>0.634816765994703</v>
      </c>
      <c r="O194" s="23">
        <f>IF(VLOOKUP($B194,'Ações_Rent'!$B$2:$R$263,8,FALSE)="","",VLOOKUP($B194,'Ações_Rent'!$B$2:$R$263,8,FALSE))</f>
        <v>12.6787183616758</v>
      </c>
      <c r="P194" s="23">
        <f>IF(VLOOKUP($B194,'Ações_Sharpe'!$B$2:$R$263,8,FALSE)&gt;0,VLOOKUP($B194,'Ações_Sharpe'!$B$2:$R$263,8,FALSE)," ")</f>
        <v>0.751304435431595</v>
      </c>
      <c r="Q194" s="23">
        <f>IF(VLOOKUP($B194,'Ações_Rent'!$B$2:$R$263,9,FALSE)="","",VLOOKUP($B194,'Ações_Rent'!$B$2:$R$263,9,FALSE))</f>
        <v>12.9596708998229</v>
      </c>
      <c r="R194" s="23">
        <f>IF(VLOOKUP($B194,'Ações_Sharpe'!$B$2:$R$263,9,FALSE)&gt;0,VLOOKUP($B194,'Ações_Sharpe'!$B$2:$R$263,9,FALSE)," ")</f>
        <v>0.81896490496022</v>
      </c>
      <c r="S194" s="23">
        <f>IF(VLOOKUP($B194,'Ações_Rent'!$B$2:$R$263,10,FALSE)="","",VLOOKUP($B194,'Ações_Rent'!$B$2:$R$263,10,FALSE))</f>
        <v>14.0231081278767</v>
      </c>
      <c r="T194" s="23">
        <f>IF(VLOOKUP($B194,'Ações_Sharpe'!$B$2:$R$263,10,FALSE)&gt;0,VLOOKUP($B194,'Ações_Sharpe'!$B$2:$R$263,10,FALSE)," ")</f>
        <v>0.953717124829924</v>
      </c>
      <c r="U194" s="23">
        <f>IF(VLOOKUP($B194,'Ações_Rent'!$B$2:$R$263,11,FALSE)="","",VLOOKUP($B194,'Ações_Rent'!$B$2:$R$263,11,FALSE))</f>
        <v>12.8990111125323</v>
      </c>
      <c r="V194" s="23">
        <f>IF(VLOOKUP($B194,'Ações_Sharpe'!$B$2:$R$263,11,FALSE)&gt;0,VLOOKUP($B194,'Ações_Sharpe'!$B$2:$R$263,11,FALSE)," ")</f>
        <v>0.846683200192509</v>
      </c>
      <c r="W194" s="23">
        <f>IF(VLOOKUP($B194,'Ações_Rent'!$B$2:$R$263,12,FALSE)="","",VLOOKUP($B194,'Ações_Rent'!$B$2:$R$263,12,FALSE))</f>
        <v>13.6386380702503</v>
      </c>
      <c r="X194" s="23">
        <f>IF(VLOOKUP($B194,'Ações_Sharpe'!$B$2:$R$263,12,FALSE)&gt;0,VLOOKUP($B194,'Ações_Sharpe'!$B$2:$R$263,12,FALSE)," ")</f>
        <v>0.910824431880057</v>
      </c>
      <c r="Y194" s="23">
        <f>IF(VLOOKUP($B194,'Ações_Rent'!$B$2:$R$263,13,FALSE)="","",VLOOKUP($B194,'Ações_Rent'!$B$2:$R$263,13,FALSE))</f>
        <v>11.5030375596801</v>
      </c>
      <c r="Z194" s="23">
        <f>IF(VLOOKUP($B194,'Ações_Sharpe'!$B$2:$R$263,13,FALSE)&gt;0,VLOOKUP($B194,'Ações_Sharpe'!$B$2:$R$263,13,FALSE)," ")</f>
        <v>0.667458694931609</v>
      </c>
      <c r="AA194" s="23">
        <f>IF(VLOOKUP($B194,'Ações_Rent'!$B$2:$R$263,14,FALSE)="","",VLOOKUP($B194,'Ações_Rent'!$B$2:$R$263,14,FALSE))</f>
        <v>5.93310359706878</v>
      </c>
      <c r="AB194" s="23">
        <f>IF(VLOOKUP($B194,'Ações_Sharpe'!$B$2:$R$263,14,FALSE)&gt;0,VLOOKUP($B194,'Ações_Sharpe'!$B$2:$R$263,14,FALSE)," ")</f>
        <v>0.0695526229938544</v>
      </c>
      <c r="AC194" s="23">
        <f>IF(VLOOKUP($B194,'Ações_Rent'!$B$2:$R$263,15,FALSE)="","",VLOOKUP($B194,'Ações_Rent'!$B$2:$R$263,15,FALSE))</f>
        <v>6.54235387863271</v>
      </c>
      <c r="AD194" s="23">
        <f>IF(VLOOKUP($B194,'Ações_Sharpe'!$B$2:$R$263,15,FALSE)&gt;0,VLOOKUP($B194,'Ações_Sharpe'!$B$2:$R$263,15,FALSE)," ")</f>
        <v>0.0688760083057125</v>
      </c>
      <c r="AE194" s="23">
        <f>IF(VLOOKUP($B194,'Ações_Rent'!$B$2:$R$263,16,FALSE)="","",VLOOKUP($B194,'Ações_Rent'!$B$2:$R$263,16,FALSE))</f>
        <v>5.22085444743212</v>
      </c>
      <c r="AF194" t="s" s="26">
        <f>IF(VLOOKUP($B194,'Ações_Sharpe'!$B$2:$R$263,16,FALSE)&gt;0,VLOOKUP($B194,'Ações_Sharpe'!$B$2:$R$263,16,FALSE)," ")</f>
        <v>361</v>
      </c>
      <c r="AG194" s="23">
        <f>IF(VLOOKUP($B194,'Ações_Rent'!$B$2:$R$263,17,FALSE)="","",VLOOKUP($B194,'Ações_Rent'!$B$2:$R$263,17,FALSE))</f>
        <v>9.512257532237481</v>
      </c>
      <c r="AH194" s="23">
        <f>IF(VLOOKUP($B194,'Ações_Sharpe'!$B$2:$R$263,17,FALSE)&gt;0,VLOOKUP($B194,'Ações_Sharpe'!$B$2:$R$263,17,FALSE)," ")</f>
        <v>0.226174457108403</v>
      </c>
    </row>
    <row r="195" ht="15" customHeight="1">
      <c r="A195" t="s" s="10">
        <v>1607</v>
      </c>
      <c r="B195" t="s" s="10">
        <v>1608</v>
      </c>
      <c r="C195" s="23">
        <f>IF(VLOOKUP($B195,'Ações_Rent'!$B$2:$R$263,2,FALSE)="","",VLOOKUP($B195,'Ações_Rent'!$B$2:$R$263,2,FALSE))</f>
        <v>14.0085940520979</v>
      </c>
      <c r="D195" s="23">
        <f>IF(VLOOKUP($B195,'Ações_Sharpe'!$B$2:$R$263,2,FALSE)&gt;0,VLOOKUP($B195,'Ações_Sharpe'!$B$2:$R$263,2,FALSE)," ")</f>
        <v>0.306330693380476</v>
      </c>
      <c r="E195" s="23">
        <f>IF(VLOOKUP($B195,'Ações_Rent'!$B$2:$R$263,3,FALSE)="","",VLOOKUP($B195,'Ações_Rent'!$B$2:$R$263,3,FALSE))</f>
        <v>11.6791056955951</v>
      </c>
      <c r="F195" s="23">
        <f>IF(VLOOKUP($B195,'Ações_Sharpe'!$B$2:$R$263,3,FALSE)&gt;0,VLOOKUP($B195,'Ações_Sharpe'!$B$2:$R$263,3,FALSE)," ")</f>
        <v>0.23942826958547</v>
      </c>
      <c r="G195" s="23">
        <f>IF(VLOOKUP($B195,'Ações_Rent'!$B$2:$R$263,4,FALSE)="","",VLOOKUP($B195,'Ações_Rent'!$B$2:$R$263,4,FALSE))</f>
        <v>18.6754905135728</v>
      </c>
      <c r="H195" s="23">
        <f>IF(VLOOKUP($B195,'Ações_Sharpe'!$B$2:$R$263,4,FALSE)&gt;0,VLOOKUP($B195,'Ações_Sharpe'!$B$2:$R$263,4,FALSE)," ")</f>
        <v>0.302645584849762</v>
      </c>
      <c r="I195" s="23">
        <f>IF(VLOOKUP($B195,'Ações_Rent'!$B$2:$R$263,5,FALSE)="","",VLOOKUP($B195,'Ações_Rent'!$B$2:$R$263,5,FALSE))</f>
        <v>1.82549520482749</v>
      </c>
      <c r="J195" t="s" s="26">
        <f>IF(VLOOKUP($B195,'Ações_Sharpe'!$B$2:$R$263,5,FALSE)&gt;0,VLOOKUP($B195,'Ações_Sharpe'!$B$2:$R$263,5,FALSE)," ")</f>
        <v>361</v>
      </c>
      <c r="K195" s="23">
        <f>IF(VLOOKUP($B195,'Ações_Rent'!$B$2:$R$263,6,FALSE)="","",VLOOKUP($B195,'Ações_Rent'!$B$2:$R$263,6,FALSE))</f>
        <v>11.0883932834108</v>
      </c>
      <c r="L195" s="23">
        <f>IF(VLOOKUP($B195,'Ações_Sharpe'!$B$2:$R$263,6,FALSE)&gt;0,VLOOKUP($B195,'Ações_Sharpe'!$B$2:$R$263,6,FALSE)," ")</f>
        <v>0.197378624977386</v>
      </c>
      <c r="M195" s="23">
        <f>IF(VLOOKUP($B195,'Ações_Rent'!$B$2:$R$263,7,FALSE)="","",VLOOKUP($B195,'Ações_Rent'!$B$2:$R$263,7,FALSE))</f>
        <v>6.13643535115149</v>
      </c>
      <c r="N195" s="23">
        <f>IF(VLOOKUP($B195,'Ações_Sharpe'!$B$2:$R$263,7,FALSE)&gt;0,VLOOKUP($B195,'Ações_Sharpe'!$B$2:$R$263,7,FALSE)," ")</f>
        <v>0.024899441162168</v>
      </c>
      <c r="O195" s="23">
        <f>IF(VLOOKUP($B195,'Ações_Rent'!$B$2:$R$263,8,FALSE)="","",VLOOKUP($B195,'Ações_Rent'!$B$2:$R$263,8,FALSE))</f>
        <v>11.8425934407823</v>
      </c>
      <c r="P195" s="23">
        <f>IF(VLOOKUP($B195,'Ações_Sharpe'!$B$2:$R$263,8,FALSE)&gt;0,VLOOKUP($B195,'Ações_Sharpe'!$B$2:$R$263,8,FALSE)," ")</f>
        <v>0.258355636620004</v>
      </c>
      <c r="Q195" s="23">
        <f>IF(VLOOKUP($B195,'Ações_Rent'!$B$2:$R$263,9,FALSE)="","",VLOOKUP($B195,'Ações_Rent'!$B$2:$R$263,9,FALSE))</f>
        <v>8.42966526034532</v>
      </c>
      <c r="R195" s="23">
        <f>IF(VLOOKUP($B195,'Ações_Sharpe'!$B$2:$R$263,9,FALSE)&gt;0,VLOOKUP($B195,'Ações_Sharpe'!$B$2:$R$263,9,FALSE)," ")</f>
        <v>0.143306793596226</v>
      </c>
      <c r="S195" s="23">
        <f>IF(VLOOKUP($B195,'Ações_Rent'!$B$2:$R$263,10,FALSE)="","",VLOOKUP($B195,'Ações_Rent'!$B$2:$R$263,10,FALSE))</f>
        <v>14.1246923052642</v>
      </c>
      <c r="T195" s="23">
        <f>IF(VLOOKUP($B195,'Ações_Sharpe'!$B$2:$R$263,10,FALSE)&gt;0,VLOOKUP($B195,'Ações_Sharpe'!$B$2:$R$263,10,FALSE)," ")</f>
        <v>0.377131414100358</v>
      </c>
      <c r="U195" s="23">
        <f>IF(VLOOKUP($B195,'Ações_Rent'!$B$2:$R$263,11,FALSE)="","",VLOOKUP($B195,'Ações_Rent'!$B$2:$R$263,11,FALSE))</f>
        <v>11.0399455516602</v>
      </c>
      <c r="V195" s="23">
        <f>IF(VLOOKUP($B195,'Ações_Sharpe'!$B$2:$R$263,11,FALSE)&gt;0,VLOOKUP($B195,'Ações_Sharpe'!$B$2:$R$263,11,FALSE)," ")</f>
        <v>0.259738754517658</v>
      </c>
      <c r="W195" s="23">
        <f>IF(VLOOKUP($B195,'Ações_Rent'!$B$2:$R$263,12,FALSE)="","",VLOOKUP($B195,'Ações_Rent'!$B$2:$R$263,12,FALSE))</f>
        <v>3.90158673242926</v>
      </c>
      <c r="X195" t="s" s="26">
        <f>IF(VLOOKUP($B195,'Ações_Sharpe'!$B$2:$R$263,12,FALSE)&gt;0,VLOOKUP($B195,'Ações_Sharpe'!$B$2:$R$263,12,FALSE)," ")</f>
        <v>361</v>
      </c>
      <c r="Y195" s="23">
        <f>IF(VLOOKUP($B195,'Ações_Rent'!$B$2:$R$263,13,FALSE)="","",VLOOKUP($B195,'Ações_Rent'!$B$2:$R$263,13,FALSE))</f>
        <v>6.40034361125461</v>
      </c>
      <c r="Z195" s="23">
        <f>IF(VLOOKUP($B195,'Ações_Sharpe'!$B$2:$R$263,13,FALSE)&gt;0,VLOOKUP($B195,'Ações_Sharpe'!$B$2:$R$263,13,FALSE)," ")</f>
        <v>0.0673482933714479</v>
      </c>
      <c r="AA195" s="23">
        <f>IF(VLOOKUP($B195,'Ações_Rent'!$B$2:$R$263,14,FALSE)="","",VLOOKUP($B195,'Ações_Rent'!$B$2:$R$263,14,FALSE))</f>
        <v>-2.86216889026714</v>
      </c>
      <c r="AB195" t="s" s="26">
        <f>IF(VLOOKUP($B195,'Ações_Sharpe'!$B$2:$R$263,14,FALSE)&gt;0,VLOOKUP($B195,'Ações_Sharpe'!$B$2:$R$263,14,FALSE)," ")</f>
        <v>361</v>
      </c>
      <c r="AC195" s="23">
        <f>IF(VLOOKUP($B195,'Ações_Rent'!$B$2:$R$263,15,FALSE)="","",VLOOKUP($B195,'Ações_Rent'!$B$2:$R$263,15,FALSE))</f>
        <v>-2.91615024150342</v>
      </c>
      <c r="AD195" t="s" s="26">
        <f>IF(VLOOKUP($B195,'Ações_Sharpe'!$B$2:$R$263,15,FALSE)&gt;0,VLOOKUP($B195,'Ações_Sharpe'!$B$2:$R$263,15,FALSE)," ")</f>
        <v>361</v>
      </c>
      <c r="AE195" s="23">
        <f>IF(VLOOKUP($B195,'Ações_Rent'!$B$2:$R$263,16,FALSE)="","",VLOOKUP($B195,'Ações_Rent'!$B$2:$R$263,16,FALSE))</f>
        <v>-9.83561534705458</v>
      </c>
      <c r="AF195" t="s" s="26">
        <f>IF(VLOOKUP($B195,'Ações_Sharpe'!$B$2:$R$263,16,FALSE)&gt;0,VLOOKUP($B195,'Ações_Sharpe'!$B$2:$R$263,16,FALSE)," ")</f>
        <v>361</v>
      </c>
      <c r="AG195" s="23">
        <f>IF(VLOOKUP($B195,'Ações_Rent'!$B$2:$R$263,17,FALSE)="","",VLOOKUP($B195,'Ações_Rent'!$B$2:$R$263,17,FALSE))</f>
        <v>1.041705201278</v>
      </c>
      <c r="AH195" t="s" s="26">
        <f>IF(VLOOKUP($B195,'Ações_Sharpe'!$B$2:$R$263,17,FALSE)&gt;0,VLOOKUP($B195,'Ações_Sharpe'!$B$2:$R$263,17,FALSE)," ")</f>
        <v>361</v>
      </c>
    </row>
    <row r="196" ht="15" customHeight="1">
      <c r="A196" t="s" s="10">
        <v>1609</v>
      </c>
      <c r="B196" t="s" s="10">
        <v>1610</v>
      </c>
      <c r="C196" s="23">
        <f>IF(VLOOKUP($B196,'Ações_Rent'!$B$2:$R$263,2,FALSE)="","",VLOOKUP($B196,'Ações_Rent'!$B$2:$R$263,2,FALSE))</f>
        <v>12.8791684802844</v>
      </c>
      <c r="D196" s="23">
        <f>IF(VLOOKUP($B196,'Ações_Sharpe'!$B$2:$R$263,2,FALSE)&gt;0,VLOOKUP($B196,'Ações_Sharpe'!$B$2:$R$263,2,FALSE)," ")</f>
        <v>0.261678693292089</v>
      </c>
      <c r="E196" s="23">
        <f>IF(VLOOKUP($B196,'Ações_Rent'!$B$2:$R$263,3,FALSE)="","",VLOOKUP($B196,'Ações_Rent'!$B$2:$R$263,3,FALSE))</f>
        <v>12.371166769840</v>
      </c>
      <c r="F196" s="23">
        <f>IF(VLOOKUP($B196,'Ações_Sharpe'!$B$2:$R$263,3,FALSE)&gt;0,VLOOKUP($B196,'Ações_Sharpe'!$B$2:$R$263,3,FALSE)," ")</f>
        <v>0.293781954508882</v>
      </c>
      <c r="G196" s="23">
        <f>IF(VLOOKUP($B196,'Ações_Rent'!$B$2:$R$263,4,FALSE)="","",VLOOKUP($B196,'Ações_Rent'!$B$2:$R$263,4,FALSE))</f>
        <v>19.1886348037117</v>
      </c>
      <c r="H196" s="23">
        <f>IF(VLOOKUP($B196,'Ações_Sharpe'!$B$2:$R$263,4,FALSE)&gt;0,VLOOKUP($B196,'Ações_Sharpe'!$B$2:$R$263,4,FALSE)," ")</f>
        <v>0.340978302509048</v>
      </c>
      <c r="I196" s="23">
        <f>IF(VLOOKUP($B196,'Ações_Rent'!$B$2:$R$263,5,FALSE)="","",VLOOKUP($B196,'Ações_Rent'!$B$2:$R$263,5,FALSE))</f>
        <v>3.24602270898873</v>
      </c>
      <c r="J196" t="s" s="26">
        <f>IF(VLOOKUP($B196,'Ações_Sharpe'!$B$2:$R$263,5,FALSE)&gt;0,VLOOKUP($B196,'Ações_Sharpe'!$B$2:$R$263,5,FALSE)," ")</f>
        <v>361</v>
      </c>
      <c r="K196" s="23">
        <f>IF(VLOOKUP($B196,'Ações_Rent'!$B$2:$R$263,6,FALSE)="","",VLOOKUP($B196,'Ações_Rent'!$B$2:$R$263,6,FALSE))</f>
        <v>12.2261960633171</v>
      </c>
      <c r="L196" s="23">
        <f>IF(VLOOKUP($B196,'Ações_Sharpe'!$B$2:$R$263,6,FALSE)&gt;0,VLOOKUP($B196,'Ações_Sharpe'!$B$2:$R$263,6,FALSE)," ")</f>
        <v>0.255152694008753</v>
      </c>
      <c r="M196" s="23">
        <f>IF(VLOOKUP($B196,'Ações_Rent'!$B$2:$R$263,7,FALSE)="","",VLOOKUP($B196,'Ações_Rent'!$B$2:$R$263,7,FALSE))</f>
        <v>8.0807618951533</v>
      </c>
      <c r="N196" s="23">
        <f>IF(VLOOKUP($B196,'Ações_Sharpe'!$B$2:$R$263,7,FALSE)&gt;0,VLOOKUP($B196,'Ações_Sharpe'!$B$2:$R$263,7,FALSE)," ")</f>
        <v>0.104162159702161</v>
      </c>
      <c r="O196" s="23">
        <f>IF(VLOOKUP($B196,'Ações_Rent'!$B$2:$R$263,8,FALSE)="","",VLOOKUP($B196,'Ações_Rent'!$B$2:$R$263,8,FALSE))</f>
        <v>12.7446529747257</v>
      </c>
      <c r="P196" s="23">
        <f>IF(VLOOKUP($B196,'Ações_Sharpe'!$B$2:$R$263,8,FALSE)&gt;0,VLOOKUP($B196,'Ações_Sharpe'!$B$2:$R$263,8,FALSE)," ")</f>
        <v>0.307404535768744</v>
      </c>
      <c r="Q196" s="23">
        <f>IF(VLOOKUP($B196,'Ações_Rent'!$B$2:$R$263,9,FALSE)="","",VLOOKUP($B196,'Ações_Rent'!$B$2:$R$263,9,FALSE))</f>
        <v>7.36733839178036</v>
      </c>
      <c r="R196" s="23">
        <f>IF(VLOOKUP($B196,'Ações_Sharpe'!$B$2:$R$263,9,FALSE)&gt;0,VLOOKUP($B196,'Ações_Sharpe'!$B$2:$R$263,9,FALSE)," ")</f>
        <v>0.107817773256397</v>
      </c>
      <c r="S196" s="23">
        <f>IF(VLOOKUP($B196,'Ações_Rent'!$B$2:$R$263,10,FALSE)="","",VLOOKUP($B196,'Ações_Rent'!$B$2:$R$263,10,FALSE))</f>
        <v>13.9734120716339</v>
      </c>
      <c r="T196" s="23">
        <f>IF(VLOOKUP($B196,'Ações_Sharpe'!$B$2:$R$263,10,FALSE)&gt;0,VLOOKUP($B196,'Ações_Sharpe'!$B$2:$R$263,10,FALSE)," ")</f>
        <v>0.389005572646223</v>
      </c>
      <c r="U196" s="23">
        <f>IF(VLOOKUP($B196,'Ações_Rent'!$B$2:$R$263,11,FALSE)="","",VLOOKUP($B196,'Ações_Rent'!$B$2:$R$263,11,FALSE))</f>
        <v>10.9135620762091</v>
      </c>
      <c r="V196" s="23">
        <f>IF(VLOOKUP($B196,'Ações_Sharpe'!$B$2:$R$263,11,FALSE)&gt;0,VLOOKUP($B196,'Ações_Sharpe'!$B$2:$R$263,11,FALSE)," ")</f>
        <v>0.267094435643238</v>
      </c>
      <c r="W196" s="23">
        <f>IF(VLOOKUP($B196,'Ações_Rent'!$B$2:$R$263,12,FALSE)="","",VLOOKUP($B196,'Ações_Rent'!$B$2:$R$263,12,FALSE))</f>
        <v>3.15654792255418</v>
      </c>
      <c r="X196" t="s" s="26">
        <f>IF(VLOOKUP($B196,'Ações_Sharpe'!$B$2:$R$263,12,FALSE)&gt;0,VLOOKUP($B196,'Ações_Sharpe'!$B$2:$R$263,12,FALSE)," ")</f>
        <v>361</v>
      </c>
      <c r="Y196" s="23">
        <f>IF(VLOOKUP($B196,'Ações_Rent'!$B$2:$R$263,13,FALSE)="","",VLOOKUP($B196,'Ações_Rent'!$B$2:$R$263,13,FALSE))</f>
        <v>7.18350829785699</v>
      </c>
      <c r="Z196" s="23">
        <f>IF(VLOOKUP($B196,'Ações_Sharpe'!$B$2:$R$263,13,FALSE)&gt;0,VLOOKUP($B196,'Ações_Sharpe'!$B$2:$R$263,13,FALSE)," ")</f>
        <v>0.10234755632363</v>
      </c>
      <c r="AA196" s="23">
        <f>IF(VLOOKUP($B196,'Ações_Rent'!$B$2:$R$263,14,FALSE)="","",VLOOKUP($B196,'Ações_Rent'!$B$2:$R$263,14,FALSE))</f>
        <v>-1.638490312249</v>
      </c>
      <c r="AB196" t="s" s="26">
        <f>IF(VLOOKUP($B196,'Ações_Sharpe'!$B$2:$R$263,14,FALSE)&gt;0,VLOOKUP($B196,'Ações_Sharpe'!$B$2:$R$263,14,FALSE)," ")</f>
        <v>361</v>
      </c>
      <c r="AC196" s="23">
        <f>IF(VLOOKUP($B196,'Ações_Rent'!$B$2:$R$263,15,FALSE)="","",VLOOKUP($B196,'Ações_Rent'!$B$2:$R$263,15,FALSE))</f>
        <v>-1.34103554883904</v>
      </c>
      <c r="AD196" t="s" s="26">
        <f>IF(VLOOKUP($B196,'Ações_Sharpe'!$B$2:$R$263,15,FALSE)&gt;0,VLOOKUP($B196,'Ações_Sharpe'!$B$2:$R$263,15,FALSE)," ")</f>
        <v>361</v>
      </c>
      <c r="AE196" s="23">
        <f>IF(VLOOKUP($B196,'Ações_Rent'!$B$2:$R$263,16,FALSE)="","",VLOOKUP($B196,'Ações_Rent'!$B$2:$R$263,16,FALSE))</f>
        <v>-7.77686750313402</v>
      </c>
      <c r="AF196" t="s" s="26">
        <f>IF(VLOOKUP($B196,'Ações_Sharpe'!$B$2:$R$263,16,FALSE)&gt;0,VLOOKUP($B196,'Ações_Sharpe'!$B$2:$R$263,16,FALSE)," ")</f>
        <v>361</v>
      </c>
      <c r="AG196" s="23">
        <f>IF(VLOOKUP($B196,'Ações_Rent'!$B$2:$R$263,17,FALSE)="","",VLOOKUP($B196,'Ações_Rent'!$B$2:$R$263,17,FALSE))</f>
        <v>1.46744905605178</v>
      </c>
      <c r="AH196" t="s" s="26">
        <f>IF(VLOOKUP($B196,'Ações_Sharpe'!$B$2:$R$263,17,FALSE)&gt;0,VLOOKUP($B196,'Ações_Sharpe'!$B$2:$R$263,17,FALSE)," ")</f>
        <v>361</v>
      </c>
    </row>
    <row r="197" ht="15" customHeight="1">
      <c r="A197" t="s" s="10">
        <v>1611</v>
      </c>
      <c r="B197" t="s" s="10">
        <v>1612</v>
      </c>
      <c r="C197" s="23">
        <f>IF(VLOOKUP($B197,'Ações_Rent'!$B$2:$R$263,2,FALSE)="","",VLOOKUP($B197,'Ações_Rent'!$B$2:$R$263,2,FALSE))</f>
        <v>12.6988529343457</v>
      </c>
      <c r="D197" s="23">
        <f>IF(VLOOKUP($B197,'Ações_Sharpe'!$B$2:$R$263,2,FALSE)&gt;0,VLOOKUP($B197,'Ações_Sharpe'!$B$2:$R$263,2,FALSE)," ")</f>
        <v>0.23920206183192</v>
      </c>
      <c r="E197" s="23">
        <f>IF(VLOOKUP($B197,'Ações_Rent'!$B$2:$R$263,3,FALSE)="","",VLOOKUP($B197,'Ações_Rent'!$B$2:$R$263,3,FALSE))</f>
        <v>11.2067405098623</v>
      </c>
      <c r="F197" s="23">
        <f>IF(VLOOKUP($B197,'Ações_Sharpe'!$B$2:$R$263,3,FALSE)&gt;0,VLOOKUP($B197,'Ações_Sharpe'!$B$2:$R$263,3,FALSE)," ")</f>
        <v>0.207521216167822</v>
      </c>
      <c r="G197" s="23">
        <f>IF(VLOOKUP($B197,'Ações_Rent'!$B$2:$R$263,4,FALSE)="","",VLOOKUP($B197,'Ações_Rent'!$B$2:$R$263,4,FALSE))</f>
        <v>17.9128074658649</v>
      </c>
      <c r="H197" s="23">
        <f>IF(VLOOKUP($B197,'Ações_Sharpe'!$B$2:$R$263,4,FALSE)&gt;0,VLOOKUP($B197,'Ações_Sharpe'!$B$2:$R$263,4,FALSE)," ")</f>
        <v>0.296670377261925</v>
      </c>
      <c r="I197" s="23">
        <f>IF(VLOOKUP($B197,'Ações_Rent'!$B$2:$R$263,5,FALSE)="","",VLOOKUP($B197,'Ações_Rent'!$B$2:$R$263,5,FALSE))</f>
        <v>1.48815033522021</v>
      </c>
      <c r="J197" t="s" s="26">
        <f>IF(VLOOKUP($B197,'Ações_Sharpe'!$B$2:$R$263,5,FALSE)&gt;0,VLOOKUP($B197,'Ações_Sharpe'!$B$2:$R$263,5,FALSE)," ")</f>
        <v>361</v>
      </c>
      <c r="K197" s="23">
        <f>IF(VLOOKUP($B197,'Ações_Rent'!$B$2:$R$263,6,FALSE)="","",VLOOKUP($B197,'Ações_Rent'!$B$2:$R$263,6,FALSE))</f>
        <v>11.5979172839699</v>
      </c>
      <c r="L197" s="23">
        <f>IF(VLOOKUP($B197,'Ações_Sharpe'!$B$2:$R$263,6,FALSE)&gt;0,VLOOKUP($B197,'Ações_Sharpe'!$B$2:$R$263,6,FALSE)," ")</f>
        <v>0.217223215571151</v>
      </c>
      <c r="M197" s="23">
        <f>IF(VLOOKUP($B197,'Ações_Rent'!$B$2:$R$263,7,FALSE)="","",VLOOKUP($B197,'Ações_Rent'!$B$2:$R$263,7,FALSE))</f>
        <v>6.76101975629118</v>
      </c>
      <c r="N197" s="23">
        <f>IF(VLOOKUP($B197,'Ações_Sharpe'!$B$2:$R$263,7,FALSE)&gt;0,VLOOKUP($B197,'Ações_Sharpe'!$B$2:$R$263,7,FALSE)," ")</f>
        <v>0.0487411709306024</v>
      </c>
      <c r="O197" s="23">
        <f>IF(VLOOKUP($B197,'Ações_Rent'!$B$2:$R$263,8,FALSE)="","",VLOOKUP($B197,'Ações_Rent'!$B$2:$R$263,8,FALSE))</f>
        <v>12.5855690041438</v>
      </c>
      <c r="P197" s="23">
        <f>IF(VLOOKUP($B197,'Ações_Sharpe'!$B$2:$R$263,8,FALSE)&gt;0,VLOOKUP($B197,'Ações_Sharpe'!$B$2:$R$263,8,FALSE)," ")</f>
        <v>0.286537529183007</v>
      </c>
      <c r="Q197" s="23">
        <f>IF(VLOOKUP($B197,'Ações_Rent'!$B$2:$R$263,9,FALSE)="","",VLOOKUP($B197,'Ações_Rent'!$B$2:$R$263,9,FALSE))</f>
        <v>9.226857914273401</v>
      </c>
      <c r="R197" s="23">
        <f>IF(VLOOKUP($B197,'Ações_Sharpe'!$B$2:$R$263,9,FALSE)&gt;0,VLOOKUP($B197,'Ações_Sharpe'!$B$2:$R$263,9,FALSE)," ")</f>
        <v>0.173562366897411</v>
      </c>
      <c r="S197" s="23">
        <f>IF(VLOOKUP($B197,'Ações_Rent'!$B$2:$R$263,10,FALSE)="","",VLOOKUP($B197,'Ações_Rent'!$B$2:$R$263,10,FALSE))</f>
        <v>15.0315355573733</v>
      </c>
      <c r="T197" s="23">
        <f>IF(VLOOKUP($B197,'Ações_Sharpe'!$B$2:$R$263,10,FALSE)&gt;0,VLOOKUP($B197,'Ações_Sharpe'!$B$2:$R$263,10,FALSE)," ")</f>
        <v>0.412497933750284</v>
      </c>
      <c r="U197" s="23">
        <f>IF(VLOOKUP($B197,'Ações_Rent'!$B$2:$R$263,11,FALSE)="","",VLOOKUP($B197,'Ações_Rent'!$B$2:$R$263,11,FALSE))</f>
        <v>12.1721014620933</v>
      </c>
      <c r="V197" s="23">
        <f>IF(VLOOKUP($B197,'Ações_Sharpe'!$B$2:$R$263,11,FALSE)&gt;0,VLOOKUP($B197,'Ações_Sharpe'!$B$2:$R$263,11,FALSE)," ")</f>
        <v>0.303375455412275</v>
      </c>
      <c r="W197" s="23">
        <f>IF(VLOOKUP($B197,'Ações_Rent'!$B$2:$R$263,12,FALSE)="","",VLOOKUP($B197,'Ações_Rent'!$B$2:$R$263,12,FALSE))</f>
        <v>5.18580173059346</v>
      </c>
      <c r="X197" s="23">
        <f>IF(VLOOKUP($B197,'Ações_Sharpe'!$B$2:$R$263,12,FALSE)&gt;0,VLOOKUP($B197,'Ações_Sharpe'!$B$2:$R$263,12,FALSE)," ")</f>
        <v>0.0315866403406748</v>
      </c>
      <c r="Y197" s="23">
        <f>IF(VLOOKUP($B197,'Ações_Rent'!$B$2:$R$263,13,FALSE)="","",VLOOKUP($B197,'Ações_Rent'!$B$2:$R$263,13,FALSE))</f>
        <v>7.85713833765134</v>
      </c>
      <c r="Z197" s="23">
        <f>IF(VLOOKUP($B197,'Ações_Sharpe'!$B$2:$R$263,13,FALSE)&gt;0,VLOOKUP($B197,'Ações_Sharpe'!$B$2:$R$263,13,FALSE)," ")</f>
        <v>0.12393498818205</v>
      </c>
      <c r="AA197" s="23">
        <f>IF(VLOOKUP($B197,'Ações_Rent'!$B$2:$R$263,14,FALSE)="","",VLOOKUP($B197,'Ações_Rent'!$B$2:$R$263,14,FALSE))</f>
        <v>-1.57713205758744</v>
      </c>
      <c r="AB197" t="s" s="26">
        <f>IF(VLOOKUP($B197,'Ações_Sharpe'!$B$2:$R$263,14,FALSE)&gt;0,VLOOKUP($B197,'Ações_Sharpe'!$B$2:$R$263,14,FALSE)," ")</f>
        <v>361</v>
      </c>
      <c r="AC197" s="23">
        <f>IF(VLOOKUP($B197,'Ações_Rent'!$B$2:$R$263,15,FALSE)="","",VLOOKUP($B197,'Ações_Rent'!$B$2:$R$263,15,FALSE))</f>
        <v>-1.70573459959261</v>
      </c>
      <c r="AD197" t="s" s="26">
        <f>IF(VLOOKUP($B197,'Ações_Sharpe'!$B$2:$R$263,15,FALSE)&gt;0,VLOOKUP($B197,'Ações_Sharpe'!$B$2:$R$263,15,FALSE)," ")</f>
        <v>361</v>
      </c>
      <c r="AE197" s="23">
        <f>IF(VLOOKUP($B197,'Ações_Rent'!$B$2:$R$263,16,FALSE)="","",VLOOKUP($B197,'Ações_Rent'!$B$2:$R$263,16,FALSE))</f>
        <v>-8.688979249906049</v>
      </c>
      <c r="AF197" t="s" s="26">
        <f>IF(VLOOKUP($B197,'Ações_Sharpe'!$B$2:$R$263,16,FALSE)&gt;0,VLOOKUP($B197,'Ações_Sharpe'!$B$2:$R$263,16,FALSE)," ")</f>
        <v>361</v>
      </c>
      <c r="AG197" s="23">
        <f>IF(VLOOKUP($B197,'Ações_Rent'!$B$2:$R$263,17,FALSE)="","",VLOOKUP($B197,'Ações_Rent'!$B$2:$R$263,17,FALSE))</f>
        <v>1.9207928884589</v>
      </c>
      <c r="AH197" t="s" s="26">
        <f>IF(VLOOKUP($B197,'Ações_Sharpe'!$B$2:$R$263,17,FALSE)&gt;0,VLOOKUP($B197,'Ações_Sharpe'!$B$2:$R$263,17,FALSE)," ")</f>
        <v>361</v>
      </c>
    </row>
    <row r="198" ht="15" customHeight="1">
      <c r="A198" t="s" s="10">
        <v>1613</v>
      </c>
      <c r="B198" t="s" s="10">
        <v>1614</v>
      </c>
      <c r="C198" s="23">
        <f>IF(VLOOKUP($B198,'Ações_Rent'!$B$2:$R$263,2,FALSE)="","",VLOOKUP($B198,'Ações_Rent'!$B$2:$R$263,2,FALSE))</f>
        <v>12.6574587436777</v>
      </c>
      <c r="D198" s="23">
        <f>IF(VLOOKUP($B198,'Ações_Sharpe'!$B$2:$R$263,2,FALSE)&gt;0,VLOOKUP($B198,'Ações_Sharpe'!$B$2:$R$263,2,FALSE)," ")</f>
        <v>0.222554174282003</v>
      </c>
      <c r="E198" s="23">
        <f>IF(VLOOKUP($B198,'Ações_Rent'!$B$2:$R$263,3,FALSE)="","",VLOOKUP($B198,'Ações_Rent'!$B$2:$R$263,3,FALSE))</f>
        <v>12.1495217480522</v>
      </c>
      <c r="F198" s="23">
        <f>IF(VLOOKUP($B198,'Ações_Sharpe'!$B$2:$R$263,3,FALSE)&gt;0,VLOOKUP($B198,'Ações_Sharpe'!$B$2:$R$263,3,FALSE)," ")</f>
        <v>0.238432168220265</v>
      </c>
      <c r="G198" s="23">
        <f>IF(VLOOKUP($B198,'Ações_Rent'!$B$2:$R$263,4,FALSE)="","",VLOOKUP($B198,'Ações_Rent'!$B$2:$R$263,4,FALSE))</f>
        <v>21.5556439908184</v>
      </c>
      <c r="H198" s="23">
        <f>IF(VLOOKUP($B198,'Ações_Sharpe'!$B$2:$R$263,4,FALSE)&gt;0,VLOOKUP($B198,'Ações_Sharpe'!$B$2:$R$263,4,FALSE)," ")</f>
        <v>0.448444879339067</v>
      </c>
      <c r="I198" s="23">
        <f>IF(VLOOKUP($B198,'Ações_Rent'!$B$2:$R$263,5,FALSE)="","",VLOOKUP($B198,'Ações_Rent'!$B$2:$R$263,5,FALSE))</f>
        <v>1.26547436335991</v>
      </c>
      <c r="J198" t="s" s="26">
        <f>IF(VLOOKUP($B198,'Ações_Sharpe'!$B$2:$R$263,5,FALSE)&gt;0,VLOOKUP($B198,'Ações_Sharpe'!$B$2:$R$263,5,FALSE)," ")</f>
        <v>361</v>
      </c>
      <c r="K198" s="23">
        <f>IF(VLOOKUP($B198,'Ações_Rent'!$B$2:$R$263,6,FALSE)="","",VLOOKUP($B198,'Ações_Rent'!$B$2:$R$263,6,FALSE))</f>
        <v>8.385580031571131</v>
      </c>
      <c r="L198" s="23">
        <f>IF(VLOOKUP($B198,'Ações_Sharpe'!$B$2:$R$263,6,FALSE)&gt;0,VLOOKUP($B198,'Ações_Sharpe'!$B$2:$R$263,6,FALSE)," ")</f>
        <v>0.0828991746504963</v>
      </c>
      <c r="M198" s="23">
        <f>IF(VLOOKUP($B198,'Ações_Rent'!$B$2:$R$263,7,FALSE)="","",VLOOKUP($B198,'Ações_Rent'!$B$2:$R$263,7,FALSE))</f>
        <v>4.15630460875993</v>
      </c>
      <c r="N198" t="s" s="26">
        <f>IF(VLOOKUP($B198,'Ações_Sharpe'!$B$2:$R$263,7,FALSE)&gt;0,VLOOKUP($B198,'Ações_Sharpe'!$B$2:$R$263,7,FALSE)," ")</f>
        <v>361</v>
      </c>
      <c r="O198" s="23">
        <f>IF(VLOOKUP($B198,'Ações_Rent'!$B$2:$R$263,8,FALSE)="","",VLOOKUP($B198,'Ações_Rent'!$B$2:$R$263,8,FALSE))</f>
        <v>15.4631776101434</v>
      </c>
      <c r="P198" s="23">
        <f>IF(VLOOKUP($B198,'Ações_Sharpe'!$B$2:$R$263,8,FALSE)&gt;0,VLOOKUP($B198,'Ações_Sharpe'!$B$2:$R$263,8,FALSE)," ")</f>
        <v>0.35191312468108</v>
      </c>
      <c r="Q198" s="23">
        <f>IF(VLOOKUP($B198,'Ações_Rent'!$B$2:$R$263,9,FALSE)="","",VLOOKUP($B198,'Ações_Rent'!$B$2:$R$263,9,FALSE))</f>
        <v>17.6096724487404</v>
      </c>
      <c r="R198" s="23">
        <f>IF(VLOOKUP($B198,'Ações_Sharpe'!$B$2:$R$263,9,FALSE)&gt;0,VLOOKUP($B198,'Ações_Sharpe'!$B$2:$R$263,9,FALSE)," ")</f>
        <v>0.433720950261613</v>
      </c>
      <c r="S198" s="23">
        <f>IF(VLOOKUP($B198,'Ações_Rent'!$B$2:$R$263,10,FALSE)="","",VLOOKUP($B198,'Ações_Rent'!$B$2:$R$263,10,FALSE))</f>
        <v>26.6076504061382</v>
      </c>
      <c r="T198" s="23">
        <f>IF(VLOOKUP($B198,'Ações_Sharpe'!$B$2:$R$263,10,FALSE)&gt;0,VLOOKUP($B198,'Ações_Sharpe'!$B$2:$R$263,10,FALSE)," ")</f>
        <v>0.76856452823956</v>
      </c>
      <c r="U198" s="23">
        <f>IF(VLOOKUP($B198,'Ações_Rent'!$B$2:$R$263,11,FALSE)="","",VLOOKUP($B198,'Ações_Rent'!$B$2:$R$263,11,FALSE))</f>
        <v>23.9813042312767</v>
      </c>
      <c r="V198" s="23">
        <f>IF(VLOOKUP($B198,'Ações_Sharpe'!$B$2:$R$263,11,FALSE)&gt;0,VLOOKUP($B198,'Ações_Sharpe'!$B$2:$R$263,11,FALSE)," ")</f>
        <v>0.68014589887957</v>
      </c>
      <c r="W198" s="23">
        <f>IF(VLOOKUP($B198,'Ações_Rent'!$B$2:$R$263,12,FALSE)="","",VLOOKUP($B198,'Ações_Rent'!$B$2:$R$263,12,FALSE))</f>
        <v>18.1266232351475</v>
      </c>
      <c r="X198" s="23">
        <f>IF(VLOOKUP($B198,'Ações_Sharpe'!$B$2:$R$263,12,FALSE)&gt;0,VLOOKUP($B198,'Ações_Sharpe'!$B$2:$R$263,12,FALSE)," ")</f>
        <v>0.472214768838864</v>
      </c>
      <c r="Y198" s="23">
        <f>IF(VLOOKUP($B198,'Ações_Rent'!$B$2:$R$263,13,FALSE)="","",VLOOKUP($B198,'Ações_Rent'!$B$2:$R$263,13,FALSE))</f>
        <v>19.9053597460449</v>
      </c>
      <c r="Z198" s="23">
        <f>IF(VLOOKUP($B198,'Ações_Sharpe'!$B$2:$R$263,13,FALSE)&gt;0,VLOOKUP($B198,'Ações_Sharpe'!$B$2:$R$263,13,FALSE)," ")</f>
        <v>0.541399042202331</v>
      </c>
      <c r="AA198" s="23">
        <f>IF(VLOOKUP($B198,'Ações_Rent'!$B$2:$R$263,14,FALSE)="","",VLOOKUP($B198,'Ações_Rent'!$B$2:$R$263,14,FALSE))</f>
        <v>11.6251902797318</v>
      </c>
      <c r="AB198" s="23">
        <f>IF(VLOOKUP($B198,'Ações_Sharpe'!$B$2:$R$263,14,FALSE)&gt;0,VLOOKUP($B198,'Ações_Sharpe'!$B$2:$R$263,14,FALSE)," ")</f>
        <v>0.21970059867165</v>
      </c>
      <c r="AC198" s="23">
        <f>IF(VLOOKUP($B198,'Ações_Rent'!$B$2:$R$263,15,FALSE)="","",VLOOKUP($B198,'Ações_Rent'!$B$2:$R$263,15,FALSE))</f>
        <v>12.0348356221871</v>
      </c>
      <c r="AD198" s="23">
        <f>IF(VLOOKUP($B198,'Ações_Sharpe'!$B$2:$R$263,15,FALSE)&gt;0,VLOOKUP($B198,'Ações_Sharpe'!$B$2:$R$263,15,FALSE)," ")</f>
        <v>0.211943553506152</v>
      </c>
      <c r="AE198" s="23">
        <f>IF(VLOOKUP($B198,'Ações_Rent'!$B$2:$R$263,16,FALSE)="","",VLOOKUP($B198,'Ações_Rent'!$B$2:$R$263,16,FALSE))</f>
        <v>5.70522391224944</v>
      </c>
      <c r="AF198" t="s" s="26">
        <f>IF(VLOOKUP($B198,'Ações_Sharpe'!$B$2:$R$263,16,FALSE)&gt;0,VLOOKUP($B198,'Ações_Sharpe'!$B$2:$R$263,16,FALSE)," ")</f>
        <v>361</v>
      </c>
      <c r="AG198" s="23">
        <f>IF(VLOOKUP($B198,'Ações_Rent'!$B$2:$R$263,17,FALSE)="","",VLOOKUP($B198,'Ações_Rent'!$B$2:$R$263,17,FALSE))</f>
        <v>21.8873813088604</v>
      </c>
      <c r="AH198" s="23">
        <f>IF(VLOOKUP($B198,'Ações_Sharpe'!$B$2:$R$263,17,FALSE)&gt;0,VLOOKUP($B198,'Ações_Sharpe'!$B$2:$R$263,17,FALSE)," ")</f>
        <v>0.6784161496939261</v>
      </c>
    </row>
    <row r="199" ht="15" customHeight="1">
      <c r="A199" t="s" s="10">
        <v>1615</v>
      </c>
      <c r="B199" t="s" s="10">
        <v>1616</v>
      </c>
      <c r="C199" s="23">
        <f>IF(VLOOKUP($B199,'Ações_Rent'!$B$2:$R$263,2,FALSE)="","",VLOOKUP($B199,'Ações_Rent'!$B$2:$R$263,2,FALSE))</f>
        <v>12.2703351406987</v>
      </c>
      <c r="D199" s="23">
        <f>IF(VLOOKUP($B199,'Ações_Sharpe'!$B$2:$R$263,2,FALSE)&gt;0,VLOOKUP($B199,'Ações_Sharpe'!$B$2:$R$263,2,FALSE)," ")</f>
        <v>0.214718842204386</v>
      </c>
      <c r="E199" s="23">
        <f>IF(VLOOKUP($B199,'Ações_Rent'!$B$2:$R$263,3,FALSE)="","",VLOOKUP($B199,'Ações_Rent'!$B$2:$R$263,3,FALSE))</f>
        <v>10.7890845465118</v>
      </c>
      <c r="F199" s="23">
        <f>IF(VLOOKUP($B199,'Ações_Sharpe'!$B$2:$R$263,3,FALSE)&gt;0,VLOOKUP($B199,'Ações_Sharpe'!$B$2:$R$263,3,FALSE)," ")</f>
        <v>0.180368166483746</v>
      </c>
      <c r="G199" s="23">
        <f>IF(VLOOKUP($B199,'Ações_Rent'!$B$2:$R$263,4,FALSE)="","",VLOOKUP($B199,'Ações_Rent'!$B$2:$R$263,4,FALSE))</f>
        <v>17.3204693298756</v>
      </c>
      <c r="H199" s="23">
        <f>IF(VLOOKUP($B199,'Ações_Sharpe'!$B$2:$R$263,4,FALSE)&gt;0,VLOOKUP($B199,'Ações_Sharpe'!$B$2:$R$263,4,FALSE)," ")</f>
        <v>0.266449691498543</v>
      </c>
      <c r="I199" s="23">
        <f>IF(VLOOKUP($B199,'Ações_Rent'!$B$2:$R$263,5,FALSE)="","",VLOOKUP($B199,'Ações_Rent'!$B$2:$R$263,5,FALSE))</f>
        <v>0.989662605724462</v>
      </c>
      <c r="J199" t="s" s="26">
        <f>IF(VLOOKUP($B199,'Ações_Sharpe'!$B$2:$R$263,5,FALSE)&gt;0,VLOOKUP($B199,'Ações_Sharpe'!$B$2:$R$263,5,FALSE)," ")</f>
        <v>361</v>
      </c>
      <c r="K199" s="23">
        <f>IF(VLOOKUP($B199,'Ações_Rent'!$B$2:$R$263,6,FALSE)="","",VLOOKUP($B199,'Ações_Rent'!$B$2:$R$263,6,FALSE))</f>
        <v>10.650343412833</v>
      </c>
      <c r="L199" s="23">
        <f>IF(VLOOKUP($B199,'Ações_Sharpe'!$B$2:$R$263,6,FALSE)&gt;0,VLOOKUP($B199,'Ações_Sharpe'!$B$2:$R$263,6,FALSE)," ")</f>
        <v>0.181501060105978</v>
      </c>
      <c r="M199" s="23">
        <f>IF(VLOOKUP($B199,'Ações_Rent'!$B$2:$R$263,7,FALSE)="","",VLOOKUP($B199,'Ações_Rent'!$B$2:$R$263,7,FALSE))</f>
        <v>5.78573209068203</v>
      </c>
      <c r="N199" s="23">
        <f>IF(VLOOKUP($B199,'Ações_Sharpe'!$B$2:$R$263,7,FALSE)&gt;0,VLOOKUP($B199,'Ações_Sharpe'!$B$2:$R$263,7,FALSE)," ")</f>
        <v>0.011499602043599</v>
      </c>
      <c r="O199" s="23">
        <f>IF(VLOOKUP($B199,'Ações_Rent'!$B$2:$R$263,8,FALSE)="","",VLOOKUP($B199,'Ações_Rent'!$B$2:$R$263,8,FALSE))</f>
        <v>11.8055538852466</v>
      </c>
      <c r="P199" s="23">
        <f>IF(VLOOKUP($B199,'Ações_Sharpe'!$B$2:$R$263,8,FALSE)&gt;0,VLOOKUP($B199,'Ações_Sharpe'!$B$2:$R$263,8,FALSE)," ")</f>
        <v>0.260308030435017</v>
      </c>
      <c r="Q199" s="23">
        <f>IF(VLOOKUP($B199,'Ações_Rent'!$B$2:$R$263,9,FALSE)="","",VLOOKUP($B199,'Ações_Rent'!$B$2:$R$263,9,FALSE))</f>
        <v>8.541413283369501</v>
      </c>
      <c r="R199" s="23">
        <f>IF(VLOOKUP($B199,'Ações_Sharpe'!$B$2:$R$263,9,FALSE)&gt;0,VLOOKUP($B199,'Ações_Sharpe'!$B$2:$R$263,9,FALSE)," ")</f>
        <v>0.149529314380056</v>
      </c>
      <c r="S199" s="23">
        <f>IF(VLOOKUP($B199,'Ações_Rent'!$B$2:$R$263,10,FALSE)="","",VLOOKUP($B199,'Ações_Rent'!$B$2:$R$263,10,FALSE))</f>
        <v>14.1708254844678</v>
      </c>
      <c r="T199" s="23">
        <f>IF(VLOOKUP($B199,'Ações_Sharpe'!$B$2:$R$263,10,FALSE)&gt;0,VLOOKUP($B199,'Ações_Sharpe'!$B$2:$R$263,10,FALSE)," ")</f>
        <v>0.383787140361987</v>
      </c>
      <c r="U199" s="23">
        <f>IF(VLOOKUP($B199,'Ações_Rent'!$B$2:$R$263,11,FALSE)="","",VLOOKUP($B199,'Ações_Rent'!$B$2:$R$263,11,FALSE))</f>
        <v>11.287655149623</v>
      </c>
      <c r="V199" s="23">
        <f>IF(VLOOKUP($B199,'Ações_Sharpe'!$B$2:$R$263,11,FALSE)&gt;0,VLOOKUP($B199,'Ações_Sharpe'!$B$2:$R$263,11,FALSE)," ")</f>
        <v>0.272721309546141</v>
      </c>
      <c r="W199" s="23">
        <f>IF(VLOOKUP($B199,'Ações_Rent'!$B$2:$R$263,12,FALSE)="","",VLOOKUP($B199,'Ações_Rent'!$B$2:$R$263,12,FALSE))</f>
        <v>4.24996246554683</v>
      </c>
      <c r="X199" t="s" s="26">
        <f>IF(VLOOKUP($B199,'Ações_Sharpe'!$B$2:$R$263,12,FALSE)&gt;0,VLOOKUP($B199,'Ações_Sharpe'!$B$2:$R$263,12,FALSE)," ")</f>
        <v>361</v>
      </c>
      <c r="Y199" s="23">
        <f>IF(VLOOKUP($B199,'Ações_Rent'!$B$2:$R$263,13,FALSE)="","",VLOOKUP($B199,'Ações_Rent'!$B$2:$R$263,13,FALSE))</f>
        <v>6.59288366751167</v>
      </c>
      <c r="Z199" s="23">
        <f>IF(VLOOKUP($B199,'Ações_Sharpe'!$B$2:$R$263,13,FALSE)&gt;0,VLOOKUP($B199,'Ações_Sharpe'!$B$2:$R$263,13,FALSE)," ")</f>
        <v>0.07568756795561959</v>
      </c>
      <c r="AA199" s="23">
        <f>IF(VLOOKUP($B199,'Ações_Rent'!$B$2:$R$263,14,FALSE)="","",VLOOKUP($B199,'Ações_Rent'!$B$2:$R$263,14,FALSE))</f>
        <v>-2.3590571028211</v>
      </c>
      <c r="AB199" t="s" s="26">
        <f>IF(VLOOKUP($B199,'Ações_Sharpe'!$B$2:$R$263,14,FALSE)&gt;0,VLOOKUP($B199,'Ações_Sharpe'!$B$2:$R$263,14,FALSE)," ")</f>
        <v>361</v>
      </c>
      <c r="AC199" s="23">
        <f>IF(VLOOKUP($B199,'Ações_Rent'!$B$2:$R$263,15,FALSE)="","",VLOOKUP($B199,'Ações_Rent'!$B$2:$R$263,15,FALSE))</f>
        <v>-2.40230039912569</v>
      </c>
      <c r="AD199" t="s" s="26">
        <f>IF(VLOOKUP($B199,'Ações_Sharpe'!$B$2:$R$263,15,FALSE)&gt;0,VLOOKUP($B199,'Ações_Sharpe'!$B$2:$R$263,15,FALSE)," ")</f>
        <v>361</v>
      </c>
      <c r="AE199" s="23">
        <f>IF(VLOOKUP($B199,'Ações_Rent'!$B$2:$R$263,16,FALSE)="","",VLOOKUP($B199,'Ações_Rent'!$B$2:$R$263,16,FALSE))</f>
        <v>-9.286447345980321</v>
      </c>
      <c r="AF199" t="s" s="26">
        <f>IF(VLOOKUP($B199,'Ações_Sharpe'!$B$2:$R$263,16,FALSE)&gt;0,VLOOKUP($B199,'Ações_Sharpe'!$B$2:$R$263,16,FALSE)," ")</f>
        <v>361</v>
      </c>
      <c r="AG199" s="23">
        <f>IF(VLOOKUP($B199,'Ações_Rent'!$B$2:$R$263,17,FALSE)="","",VLOOKUP($B199,'Ações_Rent'!$B$2:$R$263,17,FALSE))</f>
        <v>1.40145644630101</v>
      </c>
      <c r="AH199" t="s" s="26">
        <f>IF(VLOOKUP($B199,'Ações_Sharpe'!$B$2:$R$263,17,FALSE)&gt;0,VLOOKUP($B199,'Ações_Sharpe'!$B$2:$R$263,17,FALSE)," ")</f>
        <v>361</v>
      </c>
    </row>
    <row r="200" ht="15" customHeight="1">
      <c r="A200" t="s" s="10">
        <v>1617</v>
      </c>
      <c r="B200" t="s" s="10">
        <v>1618</v>
      </c>
      <c r="C200" s="23">
        <f>IF(VLOOKUP($B200,'Ações_Rent'!$B$2:$R$263,2,FALSE)="","",VLOOKUP($B200,'Ações_Rent'!$B$2:$R$263,2,FALSE))</f>
        <v>10.4673887033791</v>
      </c>
      <c r="D200" s="23">
        <f>IF(VLOOKUP($B200,'Ações_Sharpe'!$B$2:$R$263,2,FALSE)&gt;0,VLOOKUP($B200,'Ações_Sharpe'!$B$2:$R$263,2,FALSE)," ")</f>
        <v>0.220050190437985</v>
      </c>
      <c r="E200" s="23">
        <f>IF(VLOOKUP($B200,'Ações_Rent'!$B$2:$R$263,3,FALSE)="","",VLOOKUP($B200,'Ações_Rent'!$B$2:$R$263,3,FALSE))</f>
        <v>12.7806812090269</v>
      </c>
      <c r="F200" s="23">
        <f>IF(VLOOKUP($B200,'Ações_Sharpe'!$B$2:$R$263,3,FALSE)&gt;0,VLOOKUP($B200,'Ações_Sharpe'!$B$2:$R$263,3,FALSE)," ")</f>
        <v>0.5863623082203691</v>
      </c>
      <c r="G200" s="23">
        <f>IF(VLOOKUP($B200,'Ações_Rent'!$B$2:$R$263,4,FALSE)="","",VLOOKUP($B200,'Ações_Rent'!$B$2:$R$263,4,FALSE))</f>
        <v>16.1661558520201</v>
      </c>
      <c r="H200" s="23">
        <f>IF(VLOOKUP($B200,'Ações_Sharpe'!$B$2:$R$263,4,FALSE)&gt;0,VLOOKUP($B200,'Ações_Sharpe'!$B$2:$R$263,4,FALSE)," ")</f>
        <v>0.967816272581433</v>
      </c>
      <c r="I200" s="23">
        <f>IF(VLOOKUP($B200,'Ações_Rent'!$B$2:$R$263,5,FALSE)="","",VLOOKUP($B200,'Ações_Rent'!$B$2:$R$263,5,FALSE))</f>
        <v>11.7638596427708</v>
      </c>
      <c r="J200" s="23">
        <f>IF(VLOOKUP($B200,'Ações_Sharpe'!$B$2:$R$263,5,FALSE)&gt;0,VLOOKUP($B200,'Ações_Sharpe'!$B$2:$R$263,5,FALSE)," ")</f>
        <v>0.467219805104773</v>
      </c>
      <c r="K200" s="23">
        <f>IF(VLOOKUP($B200,'Ações_Rent'!$B$2:$R$263,6,FALSE)="","",VLOOKUP($B200,'Ações_Rent'!$B$2:$R$263,6,FALSE))</f>
        <v>15.2556841066614</v>
      </c>
      <c r="L200" s="23">
        <f>IF(VLOOKUP($B200,'Ações_Sharpe'!$B$2:$R$263,6,FALSE)&gt;0,VLOOKUP($B200,'Ações_Sharpe'!$B$2:$R$263,6,FALSE)," ")</f>
        <v>0.798900723727281</v>
      </c>
      <c r="M200" s="23">
        <f>IF(VLOOKUP($B200,'Ações_Rent'!$B$2:$R$263,7,FALSE)="","",VLOOKUP($B200,'Ações_Rent'!$B$2:$R$263,7,FALSE))</f>
        <v>15.4999471170298</v>
      </c>
      <c r="N200" s="23">
        <f>IF(VLOOKUP($B200,'Ações_Sharpe'!$B$2:$R$263,7,FALSE)&gt;0,VLOOKUP($B200,'Ações_Sharpe'!$B$2:$R$263,7,FALSE)," ")</f>
        <v>0.865728525613121</v>
      </c>
      <c r="O200" s="23">
        <f>IF(VLOOKUP($B200,'Ações_Rent'!$B$2:$R$263,8,FALSE)="","",VLOOKUP($B200,'Ações_Rent'!$B$2:$R$263,8,FALSE))</f>
        <v>16.557732257592</v>
      </c>
      <c r="P200" s="23">
        <f>IF(VLOOKUP($B200,'Ações_Sharpe'!$B$2:$R$263,8,FALSE)&gt;0,VLOOKUP($B200,'Ações_Sharpe'!$B$2:$R$263,8,FALSE)," ")</f>
        <v>1.0013024515576</v>
      </c>
      <c r="Q200" s="23">
        <f>IF(VLOOKUP($B200,'Ações_Rent'!$B$2:$R$263,9,FALSE)="","",VLOOKUP($B200,'Ações_Rent'!$B$2:$R$263,9,FALSE))</f>
        <v>15.953711858603</v>
      </c>
      <c r="R200" s="23">
        <f>IF(VLOOKUP($B200,'Ações_Sharpe'!$B$2:$R$263,9,FALSE)&gt;0,VLOOKUP($B200,'Ações_Sharpe'!$B$2:$R$263,9,FALSE)," ")</f>
        <v>0.946243020075945</v>
      </c>
      <c r="S200" s="23">
        <f>IF(VLOOKUP($B200,'Ações_Rent'!$B$2:$R$263,10,FALSE)="","",VLOOKUP($B200,'Ações_Rent'!$B$2:$R$263,10,FALSE))</f>
        <v>18.6825780161325</v>
      </c>
      <c r="T200" s="23">
        <f>IF(VLOOKUP($B200,'Ações_Sharpe'!$B$2:$R$263,10,FALSE)&gt;0,VLOOKUP($B200,'Ações_Sharpe'!$B$2:$R$263,10,FALSE)," ")</f>
        <v>1.23292258589855</v>
      </c>
      <c r="U200" s="23">
        <f>IF(VLOOKUP($B200,'Ações_Rent'!$B$2:$R$263,11,FALSE)="","",VLOOKUP($B200,'Ações_Rent'!$B$2:$R$263,11,FALSE))</f>
        <v>17.0807688333366</v>
      </c>
      <c r="V200" s="23">
        <f>IF(VLOOKUP($B200,'Ações_Sharpe'!$B$2:$R$263,11,FALSE)&gt;0,VLOOKUP($B200,'Ações_Sharpe'!$B$2:$R$263,11,FALSE)," ")</f>
        <v>1.07483962672448</v>
      </c>
      <c r="W200" s="23">
        <f>IF(VLOOKUP($B200,'Ações_Rent'!$B$2:$R$263,12,FALSE)="","",VLOOKUP($B200,'Ações_Rent'!$B$2:$R$263,12,FALSE))</f>
        <v>5.63404544974779</v>
      </c>
      <c r="X200" s="23">
        <f>IF(VLOOKUP($B200,'Ações_Sharpe'!$B$2:$R$263,12,FALSE)&gt;0,VLOOKUP($B200,'Ações_Sharpe'!$B$2:$R$263,12,FALSE)," ")</f>
        <v>0.0999540978665997</v>
      </c>
      <c r="Y200" s="23">
        <f>IF(VLOOKUP($B200,'Ações_Rent'!$B$2:$R$263,13,FALSE)="","",VLOOKUP($B200,'Ações_Rent'!$B$2:$R$263,13,FALSE))</f>
        <v>1.25750563805294</v>
      </c>
      <c r="Z200" t="s" s="26">
        <f>IF(VLOOKUP($B200,'Ações_Sharpe'!$B$2:$R$263,13,FALSE)&gt;0,VLOOKUP($B200,'Ações_Sharpe'!$B$2:$R$263,13,FALSE)," ")</f>
        <v>361</v>
      </c>
      <c r="AA200" s="23">
        <f>IF(VLOOKUP($B200,'Ações_Rent'!$B$2:$R$263,14,FALSE)="","",VLOOKUP($B200,'Ações_Rent'!$B$2:$R$263,14,FALSE))</f>
        <v>-5.80665459737834</v>
      </c>
      <c r="AB200" t="s" s="26">
        <f>IF(VLOOKUP($B200,'Ações_Sharpe'!$B$2:$R$263,14,FALSE)&gt;0,VLOOKUP($B200,'Ações_Sharpe'!$B$2:$R$263,14,FALSE)," ")</f>
        <v>361</v>
      </c>
      <c r="AC200" s="23">
        <f>IF(VLOOKUP($B200,'Ações_Rent'!$B$2:$R$263,15,FALSE)="","",VLOOKUP($B200,'Ações_Rent'!$B$2:$R$263,15,FALSE))</f>
        <v>-6.53952943796697</v>
      </c>
      <c r="AD200" t="s" s="26">
        <f>IF(VLOOKUP($B200,'Ações_Sharpe'!$B$2:$R$263,15,FALSE)&gt;0,VLOOKUP($B200,'Ações_Sharpe'!$B$2:$R$263,15,FALSE)," ")</f>
        <v>361</v>
      </c>
      <c r="AE200" s="23">
        <f>IF(VLOOKUP($B200,'Ações_Rent'!$B$2:$R$263,16,FALSE)="","",VLOOKUP($B200,'Ações_Rent'!$B$2:$R$263,16,FALSE))</f>
        <v>-11.5403629789603</v>
      </c>
      <c r="AF200" t="s" s="26">
        <f>IF(VLOOKUP($B200,'Ações_Sharpe'!$B$2:$R$263,16,FALSE)&gt;0,VLOOKUP($B200,'Ações_Sharpe'!$B$2:$R$263,16,FALSE)," ")</f>
        <v>361</v>
      </c>
      <c r="AG200" s="23">
        <f>IF(VLOOKUP($B200,'Ações_Rent'!$B$2:$R$263,17,FALSE)="","",VLOOKUP($B200,'Ações_Rent'!$B$2:$R$263,17,FALSE))</f>
        <v>-8.98467943043333</v>
      </c>
      <c r="AH200" t="s" s="26">
        <f>IF(VLOOKUP($B200,'Ações_Sharpe'!$B$2:$R$263,17,FALSE)&gt;0,VLOOKUP($B200,'Ações_Sharpe'!$B$2:$R$263,17,FALSE)," ")</f>
        <v>361</v>
      </c>
    </row>
    <row r="201" ht="15" customHeight="1">
      <c r="A201" t="s" s="10">
        <v>1619</v>
      </c>
      <c r="B201" t="s" s="10">
        <v>1620</v>
      </c>
      <c r="C201" s="23">
        <f>IF(VLOOKUP($B201,'Ações_Rent'!$B$2:$R$263,2,FALSE)="","",VLOOKUP($B201,'Ações_Rent'!$B$2:$R$263,2,FALSE))</f>
        <v>9.246153320010711</v>
      </c>
      <c r="D201" s="23">
        <f>IF(VLOOKUP($B201,'Ações_Sharpe'!$B$2:$R$263,2,FALSE)&gt;0,VLOOKUP($B201,'Ações_Sharpe'!$B$2:$R$263,2,FALSE)," ")</f>
        <v>0.0263031915376993</v>
      </c>
      <c r="E201" s="23">
        <f>IF(VLOOKUP($B201,'Ações_Rent'!$B$2:$R$263,3,FALSE)="","",VLOOKUP($B201,'Ações_Rent'!$B$2:$R$263,3,FALSE))</f>
        <v>8.33297063246285</v>
      </c>
      <c r="F201" s="23">
        <f>IF(VLOOKUP($B201,'Ações_Sharpe'!$B$2:$R$263,3,FALSE)&gt;0,VLOOKUP($B201,'Ações_Sharpe'!$B$2:$R$263,3,FALSE)," ")</f>
        <v>0.01287957711641</v>
      </c>
      <c r="G201" s="23">
        <f>IF(VLOOKUP($B201,'Ações_Rent'!$B$2:$R$263,4,FALSE)="","",VLOOKUP($B201,'Ações_Rent'!$B$2:$R$263,4,FALSE))</f>
        <v>16.0322149374527</v>
      </c>
      <c r="H201" s="23">
        <f>IF(VLOOKUP($B201,'Ações_Sharpe'!$B$2:$R$263,4,FALSE)&gt;0,VLOOKUP($B201,'Ações_Sharpe'!$B$2:$R$263,4,FALSE)," ")</f>
        <v>0.268462286857655</v>
      </c>
      <c r="I201" s="23">
        <f>IF(VLOOKUP($B201,'Ações_Rent'!$B$2:$R$263,5,FALSE)="","",VLOOKUP($B201,'Ações_Rent'!$B$2:$R$263,5,FALSE))</f>
        <v>0.868815540787193</v>
      </c>
      <c r="J201" t="s" s="26">
        <f>IF(VLOOKUP($B201,'Ações_Sharpe'!$B$2:$R$263,5,FALSE)&gt;0,VLOOKUP($B201,'Ações_Sharpe'!$B$2:$R$263,5,FALSE)," ")</f>
        <v>361</v>
      </c>
      <c r="K201" s="23">
        <f>IF(VLOOKUP($B201,'Ações_Rent'!$B$2:$R$263,6,FALSE)="","",VLOOKUP($B201,'Ações_Rent'!$B$2:$R$263,6,FALSE))</f>
        <v>10.7311384494713</v>
      </c>
      <c r="L201" s="23">
        <f>IF(VLOOKUP($B201,'Ações_Sharpe'!$B$2:$R$263,6,FALSE)&gt;0,VLOOKUP($B201,'Ações_Sharpe'!$B$2:$R$263,6,FALSE)," ")</f>
        <v>0.187513252063112</v>
      </c>
      <c r="M201" s="23">
        <f>IF(VLOOKUP($B201,'Ações_Rent'!$B$2:$R$263,7,FALSE)="","",VLOOKUP($B201,'Ações_Rent'!$B$2:$R$263,7,FALSE))</f>
        <v>6.65624308544939</v>
      </c>
      <c r="N201" s="23">
        <f>IF(VLOOKUP($B201,'Ações_Sharpe'!$B$2:$R$263,7,FALSE)&gt;0,VLOOKUP($B201,'Ações_Sharpe'!$B$2:$R$263,7,FALSE)," ")</f>
        <v>0.0458976653868868</v>
      </c>
      <c r="O201" s="23">
        <f>IF(VLOOKUP($B201,'Ações_Rent'!$B$2:$R$263,8,FALSE)="","",VLOOKUP($B201,'Ações_Rent'!$B$2:$R$263,8,FALSE))</f>
        <v>11.6419805403645</v>
      </c>
      <c r="P201" s="23">
        <f>IF(VLOOKUP($B201,'Ações_Sharpe'!$B$2:$R$263,8,FALSE)&gt;0,VLOOKUP($B201,'Ações_Sharpe'!$B$2:$R$263,8,FALSE)," ")</f>
        <v>0.257487962157603</v>
      </c>
      <c r="Q201" s="23">
        <f>IF(VLOOKUP($B201,'Ações_Rent'!$B$2:$R$263,9,FALSE)="","",VLOOKUP($B201,'Ações_Rent'!$B$2:$R$263,9,FALSE))</f>
        <v>8.04678551515399</v>
      </c>
      <c r="R201" s="23">
        <f>IF(VLOOKUP($B201,'Ações_Sharpe'!$B$2:$R$263,9,FALSE)&gt;0,VLOOKUP($B201,'Ações_Sharpe'!$B$2:$R$263,9,FALSE)," ")</f>
        <v>0.131841913578836</v>
      </c>
      <c r="S201" s="23">
        <f>IF(VLOOKUP($B201,'Ações_Rent'!$B$2:$R$263,10,FALSE)="","",VLOOKUP($B201,'Ações_Rent'!$B$2:$R$263,10,FALSE))</f>
        <v>13.8823514408459</v>
      </c>
      <c r="T201" s="23">
        <f>IF(VLOOKUP($B201,'Ações_Sharpe'!$B$2:$R$263,10,FALSE)&gt;0,VLOOKUP($B201,'Ações_Sharpe'!$B$2:$R$263,10,FALSE)," ")</f>
        <v>0.377248437806153</v>
      </c>
      <c r="U201" s="23">
        <f>IF(VLOOKUP($B201,'Ações_Rent'!$B$2:$R$263,11,FALSE)="","",VLOOKUP($B201,'Ações_Rent'!$B$2:$R$263,11,FALSE))</f>
        <v>9.192732568499199</v>
      </c>
      <c r="V201" s="23">
        <f>IF(VLOOKUP($B201,'Ações_Sharpe'!$B$2:$R$263,11,FALSE)&gt;0,VLOOKUP($B201,'Ações_Sharpe'!$B$2:$R$263,11,FALSE)," ")</f>
        <v>0.192791074943138</v>
      </c>
      <c r="W201" s="23">
        <f>IF(VLOOKUP($B201,'Ações_Rent'!$B$2:$R$263,12,FALSE)="","",VLOOKUP($B201,'Ações_Rent'!$B$2:$R$263,12,FALSE))</f>
        <v>0.641633864604008</v>
      </c>
      <c r="X201" t="s" s="26">
        <f>IF(VLOOKUP($B201,'Ações_Sharpe'!$B$2:$R$263,12,FALSE)&gt;0,VLOOKUP($B201,'Ações_Sharpe'!$B$2:$R$263,12,FALSE)," ")</f>
        <v>361</v>
      </c>
      <c r="Y201" s="23">
        <f>IF(VLOOKUP($B201,'Ações_Rent'!$B$2:$R$263,13,FALSE)="","",VLOOKUP($B201,'Ações_Rent'!$B$2:$R$263,13,FALSE))</f>
        <v>3.05684510233606</v>
      </c>
      <c r="Z201" t="s" s="26">
        <f>IF(VLOOKUP($B201,'Ações_Sharpe'!$B$2:$R$263,13,FALSE)&gt;0,VLOOKUP($B201,'Ações_Sharpe'!$B$2:$R$263,13,FALSE)," ")</f>
        <v>361</v>
      </c>
      <c r="AA201" s="23">
        <f>IF(VLOOKUP($B201,'Ações_Rent'!$B$2:$R$263,14,FALSE)="","",VLOOKUP($B201,'Ações_Rent'!$B$2:$R$263,14,FALSE))</f>
        <v>-5.84686408761996</v>
      </c>
      <c r="AB201" t="s" s="26">
        <f>IF(VLOOKUP($B201,'Ações_Sharpe'!$B$2:$R$263,14,FALSE)&gt;0,VLOOKUP($B201,'Ações_Sharpe'!$B$2:$R$263,14,FALSE)," ")</f>
        <v>361</v>
      </c>
      <c r="AC201" s="23">
        <f>IF(VLOOKUP($B201,'Ações_Rent'!$B$2:$R$263,15,FALSE)="","",VLOOKUP($B201,'Ações_Rent'!$B$2:$R$263,15,FALSE))</f>
        <v>-5.27558531821699</v>
      </c>
      <c r="AD201" t="s" s="26">
        <f>IF(VLOOKUP($B201,'Ações_Sharpe'!$B$2:$R$263,15,FALSE)&gt;0,VLOOKUP($B201,'Ações_Sharpe'!$B$2:$R$263,15,FALSE)," ")</f>
        <v>361</v>
      </c>
      <c r="AE201" s="23">
        <f>IF(VLOOKUP($B201,'Ações_Rent'!$B$2:$R$263,16,FALSE)="","",VLOOKUP($B201,'Ações_Rent'!$B$2:$R$263,16,FALSE))</f>
        <v>-12.3905358580719</v>
      </c>
      <c r="AF201" t="s" s="26">
        <f>IF(VLOOKUP($B201,'Ações_Sharpe'!$B$2:$R$263,16,FALSE)&gt;0,VLOOKUP($B201,'Ações_Sharpe'!$B$2:$R$263,16,FALSE)," ")</f>
        <v>361</v>
      </c>
      <c r="AG201" s="23">
        <f>IF(VLOOKUP($B201,'Ações_Rent'!$B$2:$R$263,17,FALSE)="","",VLOOKUP($B201,'Ações_Rent'!$B$2:$R$263,17,FALSE))</f>
        <v>-2.62333016873016</v>
      </c>
      <c r="AH201" t="s" s="26">
        <f>IF(VLOOKUP($B201,'Ações_Sharpe'!$B$2:$R$263,17,FALSE)&gt;0,VLOOKUP($B201,'Ações_Sharpe'!$B$2:$R$263,17,FALSE)," ")</f>
        <v>361</v>
      </c>
    </row>
    <row r="202" ht="15" customHeight="1">
      <c r="A202" t="s" s="10">
        <v>1621</v>
      </c>
      <c r="B202" t="s" s="10">
        <v>1622</v>
      </c>
      <c r="C202" s="23">
        <f>IF(VLOOKUP($B202,'Ações_Rent'!$B$2:$R$263,2,FALSE)="","",VLOOKUP($B202,'Ações_Rent'!$B$2:$R$263,2,FALSE))</f>
        <v>9.016278302323659</v>
      </c>
      <c r="D202" s="23">
        <f>IF(VLOOKUP($B202,'Ações_Sharpe'!$B$2:$R$263,2,FALSE)&gt;0,VLOOKUP($B202,'Ações_Sharpe'!$B$2:$R$263,2,FALSE)," ")</f>
        <v>0.0128524395967183</v>
      </c>
      <c r="E202" s="23">
        <f>IF(VLOOKUP($B202,'Ações_Rent'!$B$2:$R$263,3,FALSE)="","",VLOOKUP($B202,'Ações_Rent'!$B$2:$R$263,3,FALSE))</f>
        <v>7.45936208115241</v>
      </c>
      <c r="F202" t="s" s="26">
        <f>IF(VLOOKUP($B202,'Ações_Sharpe'!$B$2:$R$263,3,FALSE)&gt;0,VLOOKUP($B202,'Ações_Sharpe'!$B$2:$R$263,3,FALSE)," ")</f>
        <v>361</v>
      </c>
      <c r="G202" s="23">
        <f>IF(VLOOKUP($B202,'Ações_Rent'!$B$2:$R$263,4,FALSE)="","",VLOOKUP($B202,'Ações_Rent'!$B$2:$R$263,4,FALSE))</f>
        <v>13.5508206261035</v>
      </c>
      <c r="H202" s="23">
        <f>IF(VLOOKUP($B202,'Ações_Sharpe'!$B$2:$R$263,4,FALSE)&gt;0,VLOOKUP($B202,'Ações_Sharpe'!$B$2:$R$263,4,FALSE)," ")</f>
        <v>0.113465897327891</v>
      </c>
      <c r="I202" s="23">
        <f>IF(VLOOKUP($B202,'Ações_Rent'!$B$2:$R$263,5,FALSE)="","",VLOOKUP($B202,'Ações_Rent'!$B$2:$R$263,5,FALSE))</f>
        <v>-2.58223124137318</v>
      </c>
      <c r="J202" t="s" s="26">
        <f>IF(VLOOKUP($B202,'Ações_Sharpe'!$B$2:$R$263,5,FALSE)&gt;0,VLOOKUP($B202,'Ações_Sharpe'!$B$2:$R$263,5,FALSE)," ")</f>
        <v>361</v>
      </c>
      <c r="K202" s="23">
        <f>IF(VLOOKUP($B202,'Ações_Rent'!$B$2:$R$263,6,FALSE)="","",VLOOKUP($B202,'Ações_Rent'!$B$2:$R$263,6,FALSE))</f>
        <v>7.12322829221268</v>
      </c>
      <c r="L202" s="23">
        <f>IF(VLOOKUP($B202,'Ações_Sharpe'!$B$2:$R$263,6,FALSE)&gt;0,VLOOKUP($B202,'Ações_Sharpe'!$B$2:$R$263,6,FALSE)," ")</f>
        <v>0.0408547691239694</v>
      </c>
      <c r="M202" s="23">
        <f>IF(VLOOKUP($B202,'Ações_Rent'!$B$2:$R$263,7,FALSE)="","",VLOOKUP($B202,'Ações_Rent'!$B$2:$R$263,7,FALSE))</f>
        <v>2.38292000414035</v>
      </c>
      <c r="N202" t="s" s="26">
        <f>IF(VLOOKUP($B202,'Ações_Sharpe'!$B$2:$R$263,7,FALSE)&gt;0,VLOOKUP($B202,'Ações_Sharpe'!$B$2:$R$263,7,FALSE)," ")</f>
        <v>361</v>
      </c>
      <c r="O202" s="23">
        <f>IF(VLOOKUP($B202,'Ações_Rent'!$B$2:$R$263,8,FALSE)="","",VLOOKUP($B202,'Ações_Rent'!$B$2:$R$263,8,FALSE))</f>
        <v>7.65857172579223</v>
      </c>
      <c r="P202" s="23">
        <f>IF(VLOOKUP($B202,'Ações_Sharpe'!$B$2:$R$263,8,FALSE)&gt;0,VLOOKUP($B202,'Ações_Sharpe'!$B$2:$R$263,8,FALSE)," ")</f>
        <v>0.100340944388462</v>
      </c>
      <c r="Q202" s="23">
        <f>IF(VLOOKUP($B202,'Ações_Rent'!$B$2:$R$263,9,FALSE)="","",VLOOKUP($B202,'Ações_Rent'!$B$2:$R$263,9,FALSE))</f>
        <v>4.34860951395395</v>
      </c>
      <c r="R202" t="s" s="26">
        <f>IF(VLOOKUP($B202,'Ações_Sharpe'!$B$2:$R$263,9,FALSE)&gt;0,VLOOKUP($B202,'Ações_Sharpe'!$B$2:$R$263,9,FALSE)," ")</f>
        <v>361</v>
      </c>
      <c r="S202" s="23">
        <f>IF(VLOOKUP($B202,'Ações_Rent'!$B$2:$R$263,10,FALSE)="","",VLOOKUP($B202,'Ações_Rent'!$B$2:$R$263,10,FALSE))</f>
        <v>10.2886668933424</v>
      </c>
      <c r="T202" s="23">
        <f>IF(VLOOKUP($B202,'Ações_Sharpe'!$B$2:$R$263,10,FALSE)&gt;0,VLOOKUP($B202,'Ações_Sharpe'!$B$2:$R$263,10,FALSE)," ")</f>
        <v>0.230776622274794</v>
      </c>
      <c r="U202" s="23">
        <f>IF(VLOOKUP($B202,'Ações_Rent'!$B$2:$R$263,11,FALSE)="","",VLOOKUP($B202,'Ações_Rent'!$B$2:$R$263,11,FALSE))</f>
        <v>7.26740587652595</v>
      </c>
      <c r="V202" s="23">
        <f>IF(VLOOKUP($B202,'Ações_Sharpe'!$B$2:$R$263,11,FALSE)&gt;0,VLOOKUP($B202,'Ações_Sharpe'!$B$2:$R$263,11,FALSE)," ")</f>
        <v>0.116221506294068</v>
      </c>
      <c r="W202" s="23">
        <f>IF(VLOOKUP($B202,'Ações_Rent'!$B$2:$R$263,12,FALSE)="","",VLOOKUP($B202,'Ações_Rent'!$B$2:$R$263,12,FALSE))</f>
        <v>0.141885424636623</v>
      </c>
      <c r="X202" t="s" s="26">
        <f>IF(VLOOKUP($B202,'Ações_Sharpe'!$B$2:$R$263,12,FALSE)&gt;0,VLOOKUP($B202,'Ações_Sharpe'!$B$2:$R$263,12,FALSE)," ")</f>
        <v>361</v>
      </c>
      <c r="Y202" s="23">
        <f>IF(VLOOKUP($B202,'Ações_Rent'!$B$2:$R$263,13,FALSE)="","",VLOOKUP($B202,'Ações_Rent'!$B$2:$R$263,13,FALSE))</f>
        <v>2.00270658499113</v>
      </c>
      <c r="Z202" t="s" s="26">
        <f>IF(VLOOKUP($B202,'Ações_Sharpe'!$B$2:$R$263,13,FALSE)&gt;0,VLOOKUP($B202,'Ações_Sharpe'!$B$2:$R$263,13,FALSE)," ")</f>
        <v>361</v>
      </c>
      <c r="AA202" s="23">
        <f>IF(VLOOKUP($B202,'Ações_Rent'!$B$2:$R$263,14,FALSE)="","",VLOOKUP($B202,'Ações_Rent'!$B$2:$R$263,14,FALSE))</f>
        <v>-6.61561802617432</v>
      </c>
      <c r="AB202" t="s" s="26">
        <f>IF(VLOOKUP($B202,'Ações_Sharpe'!$B$2:$R$263,14,FALSE)&gt;0,VLOOKUP($B202,'Ações_Sharpe'!$B$2:$R$263,14,FALSE)," ")</f>
        <v>361</v>
      </c>
      <c r="AC202" s="23">
        <f>IF(VLOOKUP($B202,'Ações_Rent'!$B$2:$R$263,15,FALSE)="","",VLOOKUP($B202,'Ações_Rent'!$B$2:$R$263,15,FALSE))</f>
        <v>-6.63885490315356</v>
      </c>
      <c r="AD202" t="s" s="26">
        <f>IF(VLOOKUP($B202,'Ações_Sharpe'!$B$2:$R$263,15,FALSE)&gt;0,VLOOKUP($B202,'Ações_Sharpe'!$B$2:$R$263,15,FALSE)," ")</f>
        <v>361</v>
      </c>
      <c r="AE202" s="23">
        <f>IF(VLOOKUP($B202,'Ações_Rent'!$B$2:$R$263,16,FALSE)="","",VLOOKUP($B202,'Ações_Rent'!$B$2:$R$263,16,FALSE))</f>
        <v>-13.2317630844012</v>
      </c>
      <c r="AF202" t="s" s="26">
        <f>IF(VLOOKUP($B202,'Ações_Sharpe'!$B$2:$R$263,16,FALSE)&gt;0,VLOOKUP($B202,'Ações_Sharpe'!$B$2:$R$263,16,FALSE)," ")</f>
        <v>361</v>
      </c>
      <c r="AG202" s="23">
        <f>IF(VLOOKUP($B202,'Ações_Rent'!$B$2:$R$263,17,FALSE)="","",VLOOKUP($B202,'Ações_Rent'!$B$2:$R$263,17,FALSE))</f>
        <v>-3.17321519807021</v>
      </c>
      <c r="AH202" t="s" s="26">
        <f>IF(VLOOKUP($B202,'Ações_Sharpe'!$B$2:$R$263,17,FALSE)&gt;0,VLOOKUP($B202,'Ações_Sharpe'!$B$2:$R$263,17,FALSE)," ")</f>
        <v>361</v>
      </c>
    </row>
    <row r="203" ht="15" customHeight="1">
      <c r="A203" t="s" s="10">
        <v>1623</v>
      </c>
      <c r="B203" t="s" s="10">
        <v>1624</v>
      </c>
      <c r="C203" t="s" s="26">
        <f>IF(VLOOKUP($B203,'Ações_Rent'!$B$2:$R$263,2,FALSE)="","",VLOOKUP($B203,'Ações_Rent'!$B$2:$R$263,2,FALSE))</f>
      </c>
      <c r="D203" t="s" s="26">
        <f>IF(VLOOKUP($B203,'Ações_Sharpe'!$B$2:$R$263,2,FALSE)&gt;0,VLOOKUP($B203,'Ações_Sharpe'!$B$2:$R$263,2,FALSE)," ")</f>
        <v>361</v>
      </c>
      <c r="E203" s="23">
        <f>IF(VLOOKUP($B203,'Ações_Rent'!$B$2:$R$263,3,FALSE)="","",VLOOKUP($B203,'Ações_Rent'!$B$2:$R$263,3,FALSE))</f>
        <v>38.8420393910804</v>
      </c>
      <c r="F203" s="23">
        <f>IF(VLOOKUP($B203,'Ações_Sharpe'!$B$2:$R$263,3,FALSE)&gt;0,VLOOKUP($B203,'Ações_Sharpe'!$B$2:$R$263,3,FALSE)," ")</f>
        <v>1.06543635307496</v>
      </c>
      <c r="G203" s="23">
        <f>IF(VLOOKUP($B203,'Ações_Rent'!$B$2:$R$263,4,FALSE)="","",VLOOKUP($B203,'Ações_Rent'!$B$2:$R$263,4,FALSE))</f>
        <v>40.6988515859327</v>
      </c>
      <c r="H203" s="23">
        <f>IF(VLOOKUP($B203,'Ações_Sharpe'!$B$2:$R$263,4,FALSE)&gt;0,VLOOKUP($B203,'Ações_Sharpe'!$B$2:$R$263,4,FALSE)," ")</f>
        <v>1.58356156458956</v>
      </c>
      <c r="I203" s="23">
        <f>IF(VLOOKUP($B203,'Ações_Rent'!$B$2:$R$263,5,FALSE)="","",VLOOKUP($B203,'Ações_Rent'!$B$2:$R$263,5,FALSE))</f>
        <v>38.2071998819195</v>
      </c>
      <c r="J203" s="23">
        <f>IF(VLOOKUP($B203,'Ações_Sharpe'!$B$2:$R$263,5,FALSE)&gt;0,VLOOKUP($B203,'Ações_Sharpe'!$B$2:$R$263,5,FALSE)," ")</f>
        <v>1.09418230553978</v>
      </c>
      <c r="K203" s="23">
        <f>IF(VLOOKUP($B203,'Ações_Rent'!$B$2:$R$263,6,FALSE)="","",VLOOKUP($B203,'Ações_Rent'!$B$2:$R$263,6,FALSE))</f>
        <v>59.3210515066598</v>
      </c>
      <c r="L203" s="23">
        <f>IF(VLOOKUP($B203,'Ações_Sharpe'!$B$2:$R$263,6,FALSE)&gt;0,VLOOKUP($B203,'Ações_Sharpe'!$B$2:$R$263,6,FALSE)," ")</f>
        <v>1.7730808853109</v>
      </c>
      <c r="M203" s="23">
        <f>IF(VLOOKUP($B203,'Ações_Rent'!$B$2:$R$263,7,FALSE)="","",VLOOKUP($B203,'Ações_Rent'!$B$2:$R$263,7,FALSE))</f>
        <v>48.4645222237789</v>
      </c>
      <c r="N203" s="23">
        <f>IF(VLOOKUP($B203,'Ações_Sharpe'!$B$2:$R$263,7,FALSE)&gt;0,VLOOKUP($B203,'Ações_Sharpe'!$B$2:$R$263,7,FALSE)," ")</f>
        <v>1.36538441128224</v>
      </c>
      <c r="O203" s="23">
        <f>IF(VLOOKUP($B203,'Ações_Rent'!$B$2:$R$263,8,FALSE)="","",VLOOKUP($B203,'Ações_Rent'!$B$2:$R$263,8,FALSE))</f>
        <v>61.621573771168</v>
      </c>
      <c r="P203" s="23">
        <f>IF(VLOOKUP($B203,'Ações_Sharpe'!$B$2:$R$263,8,FALSE)&gt;0,VLOOKUP($B203,'Ações_Sharpe'!$B$2:$R$263,8,FALSE)," ")</f>
        <v>1.73488532934903</v>
      </c>
      <c r="Q203" s="23">
        <f>IF(VLOOKUP($B203,'Ações_Rent'!$B$2:$R$263,9,FALSE)="","",VLOOKUP($B203,'Ações_Rent'!$B$2:$R$263,9,FALSE))</f>
        <v>54.3569445131924</v>
      </c>
      <c r="R203" s="23">
        <f>IF(VLOOKUP($B203,'Ações_Sharpe'!$B$2:$R$263,9,FALSE)&gt;0,VLOOKUP($B203,'Ações_Sharpe'!$B$2:$R$263,9,FALSE)," ")</f>
        <v>1.53346826890989</v>
      </c>
      <c r="S203" s="23">
        <f>IF(VLOOKUP($B203,'Ações_Rent'!$B$2:$R$263,10,FALSE)="","",VLOOKUP($B203,'Ações_Rent'!$B$2:$R$263,10,FALSE))</f>
        <v>78.588352596053</v>
      </c>
      <c r="T203" s="23">
        <f>IF(VLOOKUP($B203,'Ações_Sharpe'!$B$2:$R$263,10,FALSE)&gt;0,VLOOKUP($B203,'Ações_Sharpe'!$B$2:$R$263,10,FALSE)," ")</f>
        <v>2.32070859504293</v>
      </c>
      <c r="U203" s="23">
        <f>IF(VLOOKUP($B203,'Ações_Rent'!$B$2:$R$263,11,FALSE)="","",VLOOKUP($B203,'Ações_Rent'!$B$2:$R$263,11,FALSE))</f>
        <v>58.4575083688319</v>
      </c>
      <c r="V203" s="23">
        <f>IF(VLOOKUP($B203,'Ações_Sharpe'!$B$2:$R$263,11,FALSE)&gt;0,VLOOKUP($B203,'Ações_Sharpe'!$B$2:$R$263,11,FALSE)," ")</f>
        <v>1.54640866785574</v>
      </c>
      <c r="W203" s="23">
        <f>IF(VLOOKUP($B203,'Ações_Rent'!$B$2:$R$263,12,FALSE)="","",VLOOKUP($B203,'Ações_Rent'!$B$2:$R$263,12,FALSE))</f>
        <v>27.6162289062972</v>
      </c>
      <c r="X203" s="23">
        <f>IF(VLOOKUP($B203,'Ações_Sharpe'!$B$2:$R$263,12,FALSE)&gt;0,VLOOKUP($B203,'Ações_Sharpe'!$B$2:$R$263,12,FALSE)," ")</f>
        <v>0.593318852143335</v>
      </c>
      <c r="Y203" s="23">
        <f>IF(VLOOKUP($B203,'Ações_Rent'!$B$2:$R$263,13,FALSE)="","",VLOOKUP($B203,'Ações_Rent'!$B$2:$R$263,13,FALSE))</f>
        <v>29.2698929451491</v>
      </c>
      <c r="Z203" s="23">
        <f>IF(VLOOKUP($B203,'Ações_Sharpe'!$B$2:$R$263,13,FALSE)&gt;0,VLOOKUP($B203,'Ações_Sharpe'!$B$2:$R$263,13,FALSE)," ")</f>
        <v>0.625314844775764</v>
      </c>
      <c r="AA203" s="23">
        <f>IF(VLOOKUP($B203,'Ações_Rent'!$B$2:$R$263,14,FALSE)="","",VLOOKUP($B203,'Ações_Rent'!$B$2:$R$263,14,FALSE))</f>
        <v>5.19722027127199</v>
      </c>
      <c r="AB203" s="23">
        <f>IF(VLOOKUP($B203,'Ações_Sharpe'!$B$2:$R$263,14,FALSE)&gt;0,VLOOKUP($B203,'Ações_Sharpe'!$B$2:$R$263,14,FALSE)," ")</f>
        <v>0.00111787342233008</v>
      </c>
      <c r="AC203" s="23">
        <f>IF(VLOOKUP($B203,'Ações_Rent'!$B$2:$R$263,15,FALSE)="","",VLOOKUP($B203,'Ações_Rent'!$B$2:$R$263,15,FALSE))</f>
        <v>-9.946684063608529</v>
      </c>
      <c r="AD203" t="s" s="26">
        <f>IF(VLOOKUP($B203,'Ações_Sharpe'!$B$2:$R$263,15,FALSE)&gt;0,VLOOKUP($B203,'Ações_Sharpe'!$B$2:$R$263,15,FALSE)," ")</f>
        <v>361</v>
      </c>
      <c r="AE203" s="23">
        <f>IF(VLOOKUP($B203,'Ações_Rent'!$B$2:$R$263,16,FALSE)="","",VLOOKUP($B203,'Ações_Rent'!$B$2:$R$263,16,FALSE))</f>
        <v>-19.3272510382957</v>
      </c>
      <c r="AF203" t="s" s="26">
        <f>IF(VLOOKUP($B203,'Ações_Sharpe'!$B$2:$R$263,16,FALSE)&gt;0,VLOOKUP($B203,'Ações_Sharpe'!$B$2:$R$263,16,FALSE)," ")</f>
        <v>361</v>
      </c>
      <c r="AG203" s="23">
        <f>IF(VLOOKUP($B203,'Ações_Rent'!$B$2:$R$263,17,FALSE)="","",VLOOKUP($B203,'Ações_Rent'!$B$2:$R$263,17,FALSE))</f>
        <v>-22.1366656996667</v>
      </c>
      <c r="AH203" t="s" s="26">
        <f>IF(VLOOKUP($B203,'Ações_Sharpe'!$B$2:$R$263,17,FALSE)&gt;0,VLOOKUP($B203,'Ações_Sharpe'!$B$2:$R$263,17,FALSE)," ")</f>
        <v>361</v>
      </c>
    </row>
    <row r="204" ht="15" customHeight="1">
      <c r="A204" t="s" s="10">
        <v>1625</v>
      </c>
      <c r="B204" t="s" s="10">
        <v>1626</v>
      </c>
      <c r="C204" t="s" s="26">
        <f>IF(VLOOKUP($B204,'Ações_Rent'!$B$2:$R$263,2,FALSE)="","",VLOOKUP($B204,'Ações_Rent'!$B$2:$R$263,2,FALSE))</f>
      </c>
      <c r="D204" t="s" s="26">
        <f>IF(VLOOKUP($B204,'Ações_Sharpe'!$B$2:$R$263,2,FALSE)&gt;0,VLOOKUP($B204,'Ações_Sharpe'!$B$2:$R$263,2,FALSE)," ")</f>
        <v>361</v>
      </c>
      <c r="E204" s="23">
        <f>IF(VLOOKUP($B204,'Ações_Rent'!$B$2:$R$263,3,FALSE)="","",VLOOKUP($B204,'Ações_Rent'!$B$2:$R$263,3,FALSE))</f>
        <v>28.6267126685306</v>
      </c>
      <c r="F204" s="23">
        <f>IF(VLOOKUP($B204,'Ações_Sharpe'!$B$2:$R$263,3,FALSE)&gt;0,VLOOKUP($B204,'Ações_Sharpe'!$B$2:$R$263,3,FALSE)," ")</f>
        <v>1.18699834469671</v>
      </c>
      <c r="G204" s="23">
        <f>IF(VLOOKUP($B204,'Ações_Rent'!$B$2:$R$263,4,FALSE)="","",VLOOKUP($B204,'Ações_Rent'!$B$2:$R$263,4,FALSE))</f>
        <v>31.4404018338134</v>
      </c>
      <c r="H204" s="23">
        <f>IF(VLOOKUP($B204,'Ações_Sharpe'!$B$2:$R$263,4,FALSE)&gt;0,VLOOKUP($B204,'Ações_Sharpe'!$B$2:$R$263,4,FALSE)," ")</f>
        <v>0.602048130160403</v>
      </c>
      <c r="I204" s="23">
        <f>IF(VLOOKUP($B204,'Ações_Rent'!$B$2:$R$263,5,FALSE)="","",VLOOKUP($B204,'Ações_Rent'!$B$2:$R$263,5,FALSE))</f>
        <v>8.2688006349565</v>
      </c>
      <c r="J204" s="23">
        <f>IF(VLOOKUP($B204,'Ações_Sharpe'!$B$2:$R$263,5,FALSE)&gt;0,VLOOKUP($B204,'Ações_Sharpe'!$B$2:$R$263,5,FALSE)," ")</f>
        <v>0.0591090503538848</v>
      </c>
      <c r="K204" s="23">
        <f>IF(VLOOKUP($B204,'Ações_Rent'!$B$2:$R$263,6,FALSE)="","",VLOOKUP($B204,'Ações_Rent'!$B$2:$R$263,6,FALSE))</f>
        <v>18.5110929802902</v>
      </c>
      <c r="L204" s="23">
        <f>IF(VLOOKUP($B204,'Ações_Sharpe'!$B$2:$R$263,6,FALSE)&gt;0,VLOOKUP($B204,'Ações_Sharpe'!$B$2:$R$263,6,FALSE)," ")</f>
        <v>0.46021252693303</v>
      </c>
      <c r="M204" s="23">
        <f>IF(VLOOKUP($B204,'Ações_Rent'!$B$2:$R$263,7,FALSE)="","",VLOOKUP($B204,'Ações_Rent'!$B$2:$R$263,7,FALSE))</f>
        <v>12.8582861110824</v>
      </c>
      <c r="N204" s="23">
        <f>IF(VLOOKUP($B204,'Ações_Sharpe'!$B$2:$R$263,7,FALSE)&gt;0,VLOOKUP($B204,'Ações_Sharpe'!$B$2:$R$263,7,FALSE)," ")</f>
        <v>0.27173659578039</v>
      </c>
      <c r="O204" s="23">
        <f>IF(VLOOKUP($B204,'Ações_Rent'!$B$2:$R$263,8,FALSE)="","",VLOOKUP($B204,'Ações_Rent'!$B$2:$R$263,8,FALSE))</f>
        <v>19.1729754955765</v>
      </c>
      <c r="P204" s="23">
        <f>IF(VLOOKUP($B204,'Ações_Sharpe'!$B$2:$R$263,8,FALSE)&gt;0,VLOOKUP($B204,'Ações_Sharpe'!$B$2:$R$263,8,FALSE)," ")</f>
        <v>0.50997582087146</v>
      </c>
      <c r="Q204" s="23">
        <f>IF(VLOOKUP($B204,'Ações_Rent'!$B$2:$R$263,9,FALSE)="","",VLOOKUP($B204,'Ações_Rent'!$B$2:$R$263,9,FALSE))</f>
        <v>14.7568143292934</v>
      </c>
      <c r="R204" s="23">
        <f>IF(VLOOKUP($B204,'Ações_Sharpe'!$B$2:$R$263,9,FALSE)&gt;0,VLOOKUP($B204,'Ações_Sharpe'!$B$2:$R$263,9,FALSE)," ")</f>
        <v>0.3719089270596</v>
      </c>
      <c r="S204" s="23">
        <f>IF(VLOOKUP($B204,'Ações_Rent'!$B$2:$R$263,10,FALSE)="","",VLOOKUP($B204,'Ações_Rent'!$B$2:$R$263,10,FALSE))</f>
        <v>23.3017158960493</v>
      </c>
      <c r="T204" s="23">
        <f>IF(VLOOKUP($B204,'Ações_Sharpe'!$B$2:$R$263,10,FALSE)&gt;0,VLOOKUP($B204,'Ações_Sharpe'!$B$2:$R$263,10,FALSE)," ")</f>
        <v>0.7179909642489271</v>
      </c>
      <c r="U204" s="23">
        <f>IF(VLOOKUP($B204,'Ações_Rent'!$B$2:$R$263,11,FALSE)="","",VLOOKUP($B204,'Ações_Rent'!$B$2:$R$263,11,FALSE))</f>
        <v>16.1213899396788</v>
      </c>
      <c r="V204" s="23">
        <f>IF(VLOOKUP($B204,'Ações_Sharpe'!$B$2:$R$263,11,FALSE)&gt;0,VLOOKUP($B204,'Ações_Sharpe'!$B$2:$R$263,11,FALSE)," ")</f>
        <v>0.442553758352592</v>
      </c>
      <c r="W204" s="23">
        <f>IF(VLOOKUP($B204,'Ações_Rent'!$B$2:$R$263,12,FALSE)="","",VLOOKUP($B204,'Ações_Rent'!$B$2:$R$263,12,FALSE))</f>
        <v>8.131974623731431</v>
      </c>
      <c r="X204" s="23">
        <f>IF(VLOOKUP($B204,'Ações_Sharpe'!$B$2:$R$263,12,FALSE)&gt;0,VLOOKUP($B204,'Ações_Sharpe'!$B$2:$R$263,12,FALSE)," ")</f>
        <v>0.140715899434509</v>
      </c>
      <c r="Y204" s="23">
        <f>IF(VLOOKUP($B204,'Ações_Rent'!$B$2:$R$263,13,FALSE)="","",VLOOKUP($B204,'Ações_Rent'!$B$2:$R$263,13,FALSE))</f>
        <v>7.65641821202485</v>
      </c>
      <c r="Z204" s="23">
        <f>IF(VLOOKUP($B204,'Ações_Sharpe'!$B$2:$R$263,13,FALSE)&gt;0,VLOOKUP($B204,'Ações_Sharpe'!$B$2:$R$263,13,FALSE)," ")</f>
        <v>0.113292084888861</v>
      </c>
      <c r="AA204" s="23">
        <f>IF(VLOOKUP($B204,'Ações_Rent'!$B$2:$R$263,14,FALSE)="","",VLOOKUP($B204,'Ações_Rent'!$B$2:$R$263,14,FALSE))</f>
        <v>-0.76808544299577</v>
      </c>
      <c r="AB204" t="s" s="26">
        <f>IF(VLOOKUP($B204,'Ações_Sharpe'!$B$2:$R$263,14,FALSE)&gt;0,VLOOKUP($B204,'Ações_Sharpe'!$B$2:$R$263,14,FALSE)," ")</f>
        <v>361</v>
      </c>
      <c r="AC204" s="23">
        <f>IF(VLOOKUP($B204,'Ações_Rent'!$B$2:$R$263,15,FALSE)="","",VLOOKUP($B204,'Ações_Rent'!$B$2:$R$263,15,FALSE))</f>
        <v>0.08158745244108979</v>
      </c>
      <c r="AD204" t="s" s="26">
        <f>IF(VLOOKUP($B204,'Ações_Sharpe'!$B$2:$R$263,15,FALSE)&gt;0,VLOOKUP($B204,'Ações_Sharpe'!$B$2:$R$263,15,FALSE)," ")</f>
        <v>361</v>
      </c>
      <c r="AE204" s="23">
        <f>IF(VLOOKUP($B204,'Ações_Rent'!$B$2:$R$263,16,FALSE)="","",VLOOKUP($B204,'Ações_Rent'!$B$2:$R$263,16,FALSE))</f>
        <v>-2.90811480958891</v>
      </c>
      <c r="AF204" t="s" s="26">
        <f>IF(VLOOKUP($B204,'Ações_Sharpe'!$B$2:$R$263,16,FALSE)&gt;0,VLOOKUP($B204,'Ações_Sharpe'!$B$2:$R$263,16,FALSE)," ")</f>
        <v>361</v>
      </c>
      <c r="AG204" s="23">
        <f>IF(VLOOKUP($B204,'Ações_Rent'!$B$2:$R$263,17,FALSE)="","",VLOOKUP($B204,'Ações_Rent'!$B$2:$R$263,17,FALSE))</f>
        <v>11.3310321444287</v>
      </c>
      <c r="AH204" s="23">
        <f>IF(VLOOKUP($B204,'Ações_Sharpe'!$B$2:$R$263,17,FALSE)&gt;0,VLOOKUP($B204,'Ações_Sharpe'!$B$2:$R$263,17,FALSE)," ")</f>
        <v>0.202493744822111</v>
      </c>
    </row>
    <row r="205" ht="15" customHeight="1">
      <c r="A205" t="s" s="10">
        <v>1627</v>
      </c>
      <c r="B205" t="s" s="10">
        <v>1628</v>
      </c>
      <c r="C205" t="s" s="26">
        <f>IF(VLOOKUP($B205,'Ações_Rent'!$B$2:$R$263,2,FALSE)="","",VLOOKUP($B205,'Ações_Rent'!$B$2:$R$263,2,FALSE))</f>
      </c>
      <c r="D205" t="s" s="26">
        <f>IF(VLOOKUP($B205,'Ações_Sharpe'!$B$2:$R$263,2,FALSE)&gt;0,VLOOKUP($B205,'Ações_Sharpe'!$B$2:$R$263,2,FALSE)," ")</f>
        <v>361</v>
      </c>
      <c r="E205" s="23">
        <f>IF(VLOOKUP($B205,'Ações_Rent'!$B$2:$R$263,3,FALSE)="","",VLOOKUP($B205,'Ações_Rent'!$B$2:$R$263,3,FALSE))</f>
        <v>28.0831512887736</v>
      </c>
      <c r="F205" s="23">
        <f>IF(VLOOKUP($B205,'Ações_Sharpe'!$B$2:$R$263,3,FALSE)&gt;0,VLOOKUP($B205,'Ações_Sharpe'!$B$2:$R$263,3,FALSE)," ")</f>
        <v>1.11118174446997</v>
      </c>
      <c r="G205" s="23">
        <f>IF(VLOOKUP($B205,'Ações_Rent'!$B$2:$R$263,4,FALSE)="","",VLOOKUP($B205,'Ações_Rent'!$B$2:$R$263,4,FALSE))</f>
        <v>34.0879037100286</v>
      </c>
      <c r="H205" s="23">
        <f>IF(VLOOKUP($B205,'Ações_Sharpe'!$B$2:$R$263,4,FALSE)&gt;0,VLOOKUP($B205,'Ações_Sharpe'!$B$2:$R$263,4,FALSE)," ")</f>
        <v>0.661190434181648</v>
      </c>
      <c r="I205" s="23">
        <f>IF(VLOOKUP($B205,'Ações_Rent'!$B$2:$R$263,5,FALSE)="","",VLOOKUP($B205,'Ações_Rent'!$B$2:$R$263,5,FALSE))</f>
        <v>9.19659651270381</v>
      </c>
      <c r="J205" s="23">
        <f>IF(VLOOKUP($B205,'Ações_Sharpe'!$B$2:$R$263,5,FALSE)&gt;0,VLOOKUP($B205,'Ações_Sharpe'!$B$2:$R$263,5,FALSE)," ")</f>
        <v>0.0875438689868977</v>
      </c>
      <c r="K205" s="23">
        <f>IF(VLOOKUP($B205,'Ações_Rent'!$B$2:$R$263,6,FALSE)="","",VLOOKUP($B205,'Ações_Rent'!$B$2:$R$263,6,FALSE))</f>
        <v>24.7286442549849</v>
      </c>
      <c r="L205" s="23">
        <f>IF(VLOOKUP($B205,'Ações_Sharpe'!$B$2:$R$263,6,FALSE)&gt;0,VLOOKUP($B205,'Ações_Sharpe'!$B$2:$R$263,6,FALSE)," ")</f>
        <v>0.613687056575329</v>
      </c>
      <c r="M205" s="23">
        <f>IF(VLOOKUP($B205,'Ações_Rent'!$B$2:$R$263,7,FALSE)="","",VLOOKUP($B205,'Ações_Rent'!$B$2:$R$263,7,FALSE))</f>
        <v>18.6095237550732</v>
      </c>
      <c r="N205" s="23">
        <f>IF(VLOOKUP($B205,'Ações_Sharpe'!$B$2:$R$263,7,FALSE)&gt;0,VLOOKUP($B205,'Ações_Sharpe'!$B$2:$R$263,7,FALSE)," ")</f>
        <v>0.424737485414176</v>
      </c>
      <c r="O205" s="23">
        <f>IF(VLOOKUP($B205,'Ações_Rent'!$B$2:$R$263,8,FALSE)="","",VLOOKUP($B205,'Ações_Rent'!$B$2:$R$263,8,FALSE))</f>
        <v>23.289225340611</v>
      </c>
      <c r="P205" s="23">
        <f>IF(VLOOKUP($B205,'Ações_Sharpe'!$B$2:$R$263,8,FALSE)&gt;0,VLOOKUP($B205,'Ações_Sharpe'!$B$2:$R$263,8,FALSE)," ")</f>
        <v>0.58241540539273</v>
      </c>
      <c r="Q205" s="23">
        <f>IF(VLOOKUP($B205,'Ações_Rent'!$B$2:$R$263,9,FALSE)="","",VLOOKUP($B205,'Ações_Rent'!$B$2:$R$263,9,FALSE))</f>
        <v>20.1715232238431</v>
      </c>
      <c r="R205" s="23">
        <f>IF(VLOOKUP($B205,'Ações_Sharpe'!$B$2:$R$263,9,FALSE)&gt;0,VLOOKUP($B205,'Ações_Sharpe'!$B$2:$R$263,9,FALSE)," ")</f>
        <v>0.499958127845764</v>
      </c>
      <c r="S205" s="23">
        <f>IF(VLOOKUP($B205,'Ações_Rent'!$B$2:$R$263,10,FALSE)="","",VLOOKUP($B205,'Ações_Rent'!$B$2:$R$263,10,FALSE))</f>
        <v>29.4194152395437</v>
      </c>
      <c r="T205" s="23">
        <f>IF(VLOOKUP($B205,'Ações_Sharpe'!$B$2:$R$263,10,FALSE)&gt;0,VLOOKUP($B205,'Ações_Sharpe'!$B$2:$R$263,10,FALSE)," ")</f>
        <v>0.834746600270436</v>
      </c>
      <c r="U205" s="23">
        <f>IF(VLOOKUP($B205,'Ações_Rent'!$B$2:$R$263,11,FALSE)="","",VLOOKUP($B205,'Ações_Rent'!$B$2:$R$263,11,FALSE))</f>
        <v>23.097987529076</v>
      </c>
      <c r="V205" s="23">
        <f>IF(VLOOKUP($B205,'Ações_Sharpe'!$B$2:$R$263,11,FALSE)&gt;0,VLOOKUP($B205,'Ações_Sharpe'!$B$2:$R$263,11,FALSE)," ")</f>
        <v>0.617449207193404</v>
      </c>
      <c r="W205" s="23">
        <f>IF(VLOOKUP($B205,'Ações_Rent'!$B$2:$R$263,12,FALSE)="","",VLOOKUP($B205,'Ações_Rent'!$B$2:$R$263,12,FALSE))</f>
        <v>8.38954232503772</v>
      </c>
      <c r="X205" s="23">
        <f>IF(VLOOKUP($B205,'Ações_Sharpe'!$B$2:$R$263,12,FALSE)&gt;0,VLOOKUP($B205,'Ações_Sharpe'!$B$2:$R$263,12,FALSE)," ")</f>
        <v>0.13122283302036</v>
      </c>
      <c r="Y205" s="23">
        <f>IF(VLOOKUP($B205,'Ações_Rent'!$B$2:$R$263,13,FALSE)="","",VLOOKUP($B205,'Ações_Rent'!$B$2:$R$263,13,FALSE))</f>
        <v>9.045301694494601</v>
      </c>
      <c r="Z205" s="23">
        <f>IF(VLOOKUP($B205,'Ações_Sharpe'!$B$2:$R$263,13,FALSE)&gt;0,VLOOKUP($B205,'Ações_Sharpe'!$B$2:$R$263,13,FALSE)," ")</f>
        <v>0.143477502232281</v>
      </c>
      <c r="AA205" s="23">
        <f>IF(VLOOKUP($B205,'Ações_Rent'!$B$2:$R$263,14,FALSE)="","",VLOOKUP($B205,'Ações_Rent'!$B$2:$R$263,14,FALSE))</f>
        <v>-1.4358536229448</v>
      </c>
      <c r="AB205" t="s" s="26">
        <f>IF(VLOOKUP($B205,'Ações_Sharpe'!$B$2:$R$263,14,FALSE)&gt;0,VLOOKUP($B205,'Ações_Sharpe'!$B$2:$R$263,14,FALSE)," ")</f>
        <v>361</v>
      </c>
      <c r="AC205" s="23">
        <f>IF(VLOOKUP($B205,'Ações_Rent'!$B$2:$R$263,15,FALSE)="","",VLOOKUP($B205,'Ações_Rent'!$B$2:$R$263,15,FALSE))</f>
        <v>0.166884758639796</v>
      </c>
      <c r="AD205" t="s" s="26">
        <f>IF(VLOOKUP($B205,'Ações_Sharpe'!$B$2:$R$263,15,FALSE)&gt;0,VLOOKUP($B205,'Ações_Sharpe'!$B$2:$R$263,15,FALSE)," ")</f>
        <v>361</v>
      </c>
      <c r="AE205" s="23">
        <f>IF(VLOOKUP($B205,'Ações_Rent'!$B$2:$R$263,16,FALSE)="","",VLOOKUP($B205,'Ações_Rent'!$B$2:$R$263,16,FALSE))</f>
        <v>-6.75299322256047</v>
      </c>
      <c r="AF205" t="s" s="26">
        <f>IF(VLOOKUP($B205,'Ações_Sharpe'!$B$2:$R$263,16,FALSE)&gt;0,VLOOKUP($B205,'Ações_Sharpe'!$B$2:$R$263,16,FALSE)," ")</f>
        <v>361</v>
      </c>
      <c r="AG205" s="23">
        <f>IF(VLOOKUP($B205,'Ações_Rent'!$B$2:$R$263,17,FALSE)="","",VLOOKUP($B205,'Ações_Rent'!$B$2:$R$263,17,FALSE))</f>
        <v>7.20633064148675</v>
      </c>
      <c r="AH205" t="s" s="26">
        <f>IF(VLOOKUP($B205,'Ações_Sharpe'!$B$2:$R$263,17,FALSE)&gt;0,VLOOKUP($B205,'Ações_Sharpe'!$B$2:$R$263,17,FALSE)," ")</f>
        <v>361</v>
      </c>
    </row>
    <row r="206" ht="15" customHeight="1">
      <c r="A206" t="s" s="10">
        <v>1629</v>
      </c>
      <c r="B206" t="s" s="10">
        <v>1630</v>
      </c>
      <c r="C206" t="s" s="26">
        <f>IF(VLOOKUP($B206,'Ações_Rent'!$B$2:$R$263,2,FALSE)="","",VLOOKUP($B206,'Ações_Rent'!$B$2:$R$263,2,FALSE))</f>
      </c>
      <c r="D206" t="s" s="26">
        <f>IF(VLOOKUP($B206,'Ações_Sharpe'!$B$2:$R$263,2,FALSE)&gt;0,VLOOKUP($B206,'Ações_Sharpe'!$B$2:$R$263,2,FALSE)," ")</f>
        <v>361</v>
      </c>
      <c r="E206" s="23">
        <f>IF(VLOOKUP($B206,'Ações_Rent'!$B$2:$R$263,3,FALSE)="","",VLOOKUP($B206,'Ações_Rent'!$B$2:$R$263,3,FALSE))</f>
        <v>23.110675022376</v>
      </c>
      <c r="F206" s="23">
        <f>IF(VLOOKUP($B206,'Ações_Sharpe'!$B$2:$R$263,3,FALSE)&gt;0,VLOOKUP($B206,'Ações_Sharpe'!$B$2:$R$263,3,FALSE)," ")</f>
        <v>1.24461958508506</v>
      </c>
      <c r="G206" s="23">
        <f>IF(VLOOKUP($B206,'Ações_Rent'!$B$2:$R$263,4,FALSE)="","",VLOOKUP($B206,'Ações_Rent'!$B$2:$R$263,4,FALSE))</f>
        <v>29.0070423429888</v>
      </c>
      <c r="H206" s="23">
        <f>IF(VLOOKUP($B206,'Ações_Sharpe'!$B$2:$R$263,4,FALSE)&gt;0,VLOOKUP($B206,'Ações_Sharpe'!$B$2:$R$263,4,FALSE)," ")</f>
        <v>0.881736383914854</v>
      </c>
      <c r="I206" s="23">
        <f>IF(VLOOKUP($B206,'Ações_Rent'!$B$2:$R$263,5,FALSE)="","",VLOOKUP($B206,'Ações_Rent'!$B$2:$R$263,5,FALSE))</f>
        <v>11.4461626433634</v>
      </c>
      <c r="J206" s="23">
        <f>IF(VLOOKUP($B206,'Ações_Sharpe'!$B$2:$R$263,5,FALSE)&gt;0,VLOOKUP($B206,'Ações_Sharpe'!$B$2:$R$263,5,FALSE)," ")</f>
        <v>0.261989191051675</v>
      </c>
      <c r="K206" s="23">
        <f>IF(VLOOKUP($B206,'Ações_Rent'!$B$2:$R$263,6,FALSE)="","",VLOOKUP($B206,'Ações_Rent'!$B$2:$R$263,6,FALSE))</f>
        <v>19.7293100177528</v>
      </c>
      <c r="L206" s="23">
        <f>IF(VLOOKUP($B206,'Ações_Sharpe'!$B$2:$R$263,6,FALSE)&gt;0,VLOOKUP($B206,'Ações_Sharpe'!$B$2:$R$263,6,FALSE)," ")</f>
        <v>0.732828911980438</v>
      </c>
      <c r="M206" s="23">
        <f>IF(VLOOKUP($B206,'Ações_Rent'!$B$2:$R$263,7,FALSE)="","",VLOOKUP($B206,'Ações_Rent'!$B$2:$R$263,7,FALSE))</f>
        <v>14.7415823159744</v>
      </c>
      <c r="N206" s="23">
        <f>IF(VLOOKUP($B206,'Ações_Sharpe'!$B$2:$R$263,7,FALSE)&gt;0,VLOOKUP($B206,'Ações_Sharpe'!$B$2:$R$263,7,FALSE)," ")</f>
        <v>0.488417329795879</v>
      </c>
      <c r="O206" s="23">
        <f>IF(VLOOKUP($B206,'Ações_Rent'!$B$2:$R$263,8,FALSE)="","",VLOOKUP($B206,'Ações_Rent'!$B$2:$R$263,8,FALSE))</f>
        <v>18.9646453747955</v>
      </c>
      <c r="P206" s="23">
        <f>IF(VLOOKUP($B206,'Ações_Sharpe'!$B$2:$R$263,8,FALSE)&gt;0,VLOOKUP($B206,'Ações_Sharpe'!$B$2:$R$263,8,FALSE)," ")</f>
        <v>0.695231100531146</v>
      </c>
      <c r="Q206" s="23">
        <f>IF(VLOOKUP($B206,'Ações_Rent'!$B$2:$R$263,9,FALSE)="","",VLOOKUP($B206,'Ações_Rent'!$B$2:$R$263,9,FALSE))</f>
        <v>18.1489858283078</v>
      </c>
      <c r="R206" s="23">
        <f>IF(VLOOKUP($B206,'Ações_Sharpe'!$B$2:$R$263,9,FALSE)&gt;0,VLOOKUP($B206,'Ações_Sharpe'!$B$2:$R$263,9,FALSE)," ")</f>
        <v>0.657526246486165</v>
      </c>
      <c r="S206" s="23">
        <f>IF(VLOOKUP($B206,'Ações_Rent'!$B$2:$R$263,10,FALSE)="","",VLOOKUP($B206,'Ações_Rent'!$B$2:$R$263,10,FALSE))</f>
        <v>22.8988435786842</v>
      </c>
      <c r="T206" s="23">
        <f>IF(VLOOKUP($B206,'Ações_Sharpe'!$B$2:$R$263,10,FALSE)&gt;0,VLOOKUP($B206,'Ações_Sharpe'!$B$2:$R$263,10,FALSE)," ")</f>
        <v>0.916018399356528</v>
      </c>
      <c r="U206" s="23">
        <f>IF(VLOOKUP($B206,'Ações_Rent'!$B$2:$R$263,11,FALSE)="","",VLOOKUP($B206,'Ações_Rent'!$B$2:$R$263,11,FALSE))</f>
        <v>16.8129960928857</v>
      </c>
      <c r="V206" s="23">
        <f>IF(VLOOKUP($B206,'Ações_Sharpe'!$B$2:$R$263,11,FALSE)&gt;0,VLOOKUP($B206,'Ações_Sharpe'!$B$2:$R$263,11,FALSE)," ")</f>
        <v>0.597814538217547</v>
      </c>
      <c r="W206" s="23">
        <f>IF(VLOOKUP($B206,'Ações_Rent'!$B$2:$R$263,12,FALSE)="","",VLOOKUP($B206,'Ações_Rent'!$B$2:$R$263,12,FALSE))</f>
        <v>7.12601344847741</v>
      </c>
      <c r="X206" s="23">
        <f>IF(VLOOKUP($B206,'Ações_Sharpe'!$B$2:$R$263,12,FALSE)&gt;0,VLOOKUP($B206,'Ações_Sharpe'!$B$2:$R$263,12,FALSE)," ")</f>
        <v>0.127143476413422</v>
      </c>
      <c r="Y206" s="23">
        <f>IF(VLOOKUP($B206,'Ações_Rent'!$B$2:$R$263,13,FALSE)="","",VLOOKUP($B206,'Ações_Rent'!$B$2:$R$263,13,FALSE))</f>
        <v>8.701202019041171</v>
      </c>
      <c r="Z206" s="23">
        <f>IF(VLOOKUP($B206,'Ações_Sharpe'!$B$2:$R$263,13,FALSE)&gt;0,VLOOKUP($B206,'Ações_Sharpe'!$B$2:$R$263,13,FALSE)," ")</f>
        <v>0.184561582222883</v>
      </c>
      <c r="AA206" s="23">
        <f>IF(VLOOKUP($B206,'Ações_Rent'!$B$2:$R$263,14,FALSE)="","",VLOOKUP($B206,'Ações_Rent'!$B$2:$R$263,14,FALSE))</f>
        <v>-1.99138826286817</v>
      </c>
      <c r="AB206" t="s" s="26">
        <f>IF(VLOOKUP($B206,'Ações_Sharpe'!$B$2:$R$263,14,FALSE)&gt;0,VLOOKUP($B206,'Ações_Sharpe'!$B$2:$R$263,14,FALSE)," ")</f>
        <v>361</v>
      </c>
      <c r="AC206" s="23">
        <f>IF(VLOOKUP($B206,'Ações_Rent'!$B$2:$R$263,15,FALSE)="","",VLOOKUP($B206,'Ações_Rent'!$B$2:$R$263,15,FALSE))</f>
        <v>2.30964898757513</v>
      </c>
      <c r="AD206" t="s" s="26">
        <f>IF(VLOOKUP($B206,'Ações_Sharpe'!$B$2:$R$263,15,FALSE)&gt;0,VLOOKUP($B206,'Ações_Sharpe'!$B$2:$R$263,15,FALSE)," ")</f>
        <v>361</v>
      </c>
      <c r="AE206" s="23">
        <f>IF(VLOOKUP($B206,'Ações_Rent'!$B$2:$R$263,16,FALSE)="","",VLOOKUP($B206,'Ações_Rent'!$B$2:$R$263,16,FALSE))</f>
        <v>-2.32211207862942</v>
      </c>
      <c r="AF206" t="s" s="26">
        <f>IF(VLOOKUP($B206,'Ações_Sharpe'!$B$2:$R$263,16,FALSE)&gt;0,VLOOKUP($B206,'Ações_Sharpe'!$B$2:$R$263,16,FALSE)," ")</f>
        <v>361</v>
      </c>
      <c r="AG206" s="23">
        <f>IF(VLOOKUP($B206,'Ações_Rent'!$B$2:$R$263,17,FALSE)="","",VLOOKUP($B206,'Ações_Rent'!$B$2:$R$263,17,FALSE))</f>
        <v>4.35673710846396</v>
      </c>
      <c r="AH206" t="s" s="26">
        <f>IF(VLOOKUP($B206,'Ações_Sharpe'!$B$2:$R$263,17,FALSE)&gt;0,VLOOKUP($B206,'Ações_Sharpe'!$B$2:$R$263,17,FALSE)," ")</f>
        <v>361</v>
      </c>
    </row>
    <row r="207" ht="15" customHeight="1">
      <c r="A207" t="s" s="10">
        <v>1631</v>
      </c>
      <c r="B207" t="s" s="10">
        <v>1632</v>
      </c>
      <c r="C207" t="s" s="26">
        <f>IF(VLOOKUP($B207,'Ações_Rent'!$B$2:$R$263,2,FALSE)="","",VLOOKUP($B207,'Ações_Rent'!$B$2:$R$263,2,FALSE))</f>
      </c>
      <c r="D207" t="s" s="26">
        <f>IF(VLOOKUP($B207,'Ações_Sharpe'!$B$2:$R$263,2,FALSE)&gt;0,VLOOKUP($B207,'Ações_Sharpe'!$B$2:$R$263,2,FALSE)," ")</f>
        <v>361</v>
      </c>
      <c r="E207" s="23">
        <f>IF(VLOOKUP($B207,'Ações_Rent'!$B$2:$R$263,3,FALSE)="","",VLOOKUP($B207,'Ações_Rent'!$B$2:$R$263,3,FALSE))</f>
        <v>20.7679233707675</v>
      </c>
      <c r="F207" s="23">
        <f>IF(VLOOKUP($B207,'Ações_Sharpe'!$B$2:$R$263,3,FALSE)&gt;0,VLOOKUP($B207,'Ações_Sharpe'!$B$2:$R$263,3,FALSE)," ")</f>
        <v>0.827180778295755</v>
      </c>
      <c r="G207" s="23">
        <f>IF(VLOOKUP($B207,'Ações_Rent'!$B$2:$R$263,4,FALSE)="","",VLOOKUP($B207,'Ações_Rent'!$B$2:$R$263,4,FALSE))</f>
        <v>24.4286883377327</v>
      </c>
      <c r="H207" s="23">
        <f>IF(VLOOKUP($B207,'Ações_Sharpe'!$B$2:$R$263,4,FALSE)&gt;0,VLOOKUP($B207,'Ações_Sharpe'!$B$2:$R$263,4,FALSE)," ")</f>
        <v>0.534351420850196</v>
      </c>
      <c r="I207" s="23">
        <f>IF(VLOOKUP($B207,'Ações_Rent'!$B$2:$R$263,5,FALSE)="","",VLOOKUP($B207,'Ações_Rent'!$B$2:$R$263,5,FALSE))</f>
        <v>5.94741691917076</v>
      </c>
      <c r="J207" t="s" s="26">
        <f>IF(VLOOKUP($B207,'Ações_Sharpe'!$B$2:$R$263,5,FALSE)&gt;0,VLOOKUP($B207,'Ações_Sharpe'!$B$2:$R$263,5,FALSE)," ")</f>
        <v>361</v>
      </c>
      <c r="K207" s="23">
        <f>IF(VLOOKUP($B207,'Ações_Rent'!$B$2:$R$263,6,FALSE)="","",VLOOKUP($B207,'Ações_Rent'!$B$2:$R$263,6,FALSE))</f>
        <v>16.7517551393877</v>
      </c>
      <c r="L207" s="23">
        <f>IF(VLOOKUP($B207,'Ações_Sharpe'!$B$2:$R$263,6,FALSE)&gt;0,VLOOKUP($B207,'Ações_Sharpe'!$B$2:$R$263,6,FALSE)," ")</f>
        <v>0.430854009467356</v>
      </c>
      <c r="M207" s="23">
        <f>IF(VLOOKUP($B207,'Ações_Rent'!$B$2:$R$263,7,FALSE)="","",VLOOKUP($B207,'Ações_Rent'!$B$2:$R$263,7,FALSE))</f>
        <v>12.0028060426638</v>
      </c>
      <c r="N207" s="23">
        <f>IF(VLOOKUP($B207,'Ações_Sharpe'!$B$2:$R$263,7,FALSE)&gt;0,VLOOKUP($B207,'Ações_Sharpe'!$B$2:$R$263,7,FALSE)," ")</f>
        <v>0.259705693553489</v>
      </c>
      <c r="O207" s="23">
        <f>IF(VLOOKUP($B207,'Ações_Rent'!$B$2:$R$263,8,FALSE)="","",VLOOKUP($B207,'Ações_Rent'!$B$2:$R$263,8,FALSE))</f>
        <v>17.5709619740837</v>
      </c>
      <c r="P207" s="23">
        <f>IF(VLOOKUP($B207,'Ações_Sharpe'!$B$2:$R$263,8,FALSE)&gt;0,VLOOKUP($B207,'Ações_Sharpe'!$B$2:$R$263,8,FALSE)," ")</f>
        <v>0.4874375707712</v>
      </c>
      <c r="Q207" s="23">
        <f>IF(VLOOKUP($B207,'Ações_Rent'!$B$2:$R$263,9,FALSE)="","",VLOOKUP($B207,'Ações_Rent'!$B$2:$R$263,9,FALSE))</f>
        <v>13.4355978247598</v>
      </c>
      <c r="R207" s="23">
        <f>IF(VLOOKUP($B207,'Ações_Sharpe'!$B$2:$R$263,9,FALSE)&gt;0,VLOOKUP($B207,'Ações_Sharpe'!$B$2:$R$263,9,FALSE)," ")</f>
        <v>0.345142832736264</v>
      </c>
      <c r="S207" s="23">
        <f>IF(VLOOKUP($B207,'Ações_Rent'!$B$2:$R$263,10,FALSE)="","",VLOOKUP($B207,'Ações_Rent'!$B$2:$R$263,10,FALSE))</f>
        <v>22.3506460412332</v>
      </c>
      <c r="T207" s="23">
        <f>IF(VLOOKUP($B207,'Ações_Sharpe'!$B$2:$R$263,10,FALSE)&gt;0,VLOOKUP($B207,'Ações_Sharpe'!$B$2:$R$263,10,FALSE)," ")</f>
        <v>0.731803097637896</v>
      </c>
      <c r="U207" s="23">
        <f>IF(VLOOKUP($B207,'Ações_Rent'!$B$2:$R$263,11,FALSE)="","",VLOOKUP($B207,'Ações_Rent'!$B$2:$R$263,11,FALSE))</f>
        <v>15.1359346911164</v>
      </c>
      <c r="V207" s="23">
        <f>IF(VLOOKUP($B207,'Ações_Sharpe'!$B$2:$R$263,11,FALSE)&gt;0,VLOOKUP($B207,'Ações_Sharpe'!$B$2:$R$263,11,FALSE)," ")</f>
        <v>0.431364436519678</v>
      </c>
      <c r="W207" s="23">
        <f>IF(VLOOKUP($B207,'Ações_Rent'!$B$2:$R$263,12,FALSE)="","",VLOOKUP($B207,'Ações_Rent'!$B$2:$R$263,12,FALSE))</f>
        <v>3.66781919784556</v>
      </c>
      <c r="X207" t="s" s="26">
        <f>IF(VLOOKUP($B207,'Ações_Sharpe'!$B$2:$R$263,12,FALSE)&gt;0,VLOOKUP($B207,'Ações_Sharpe'!$B$2:$R$263,12,FALSE)," ")</f>
        <v>361</v>
      </c>
      <c r="Y207" s="23">
        <f>IF(VLOOKUP($B207,'Ações_Rent'!$B$2:$R$263,13,FALSE)="","",VLOOKUP($B207,'Ações_Rent'!$B$2:$R$263,13,FALSE))</f>
        <v>2.81966217721255</v>
      </c>
      <c r="Z207" t="s" s="26">
        <f>IF(VLOOKUP($B207,'Ações_Sharpe'!$B$2:$R$263,13,FALSE)&gt;0,VLOOKUP($B207,'Ações_Sharpe'!$B$2:$R$263,13,FALSE)," ")</f>
        <v>361</v>
      </c>
      <c r="AA207" s="23">
        <f>IF(VLOOKUP($B207,'Ações_Rent'!$B$2:$R$263,14,FALSE)="","",VLOOKUP($B207,'Ações_Rent'!$B$2:$R$263,14,FALSE))</f>
        <v>-6.9318635159981</v>
      </c>
      <c r="AB207" t="s" s="26">
        <f>IF(VLOOKUP($B207,'Ações_Sharpe'!$B$2:$R$263,14,FALSE)&gt;0,VLOOKUP($B207,'Ações_Sharpe'!$B$2:$R$263,14,FALSE)," ")</f>
        <v>361</v>
      </c>
      <c r="AC207" s="23">
        <f>IF(VLOOKUP($B207,'Ações_Rent'!$B$2:$R$263,15,FALSE)="","",VLOOKUP($B207,'Ações_Rent'!$B$2:$R$263,15,FALSE))</f>
        <v>-5.02848076281253</v>
      </c>
      <c r="AD207" t="s" s="26">
        <f>IF(VLOOKUP($B207,'Ações_Sharpe'!$B$2:$R$263,15,FALSE)&gt;0,VLOOKUP($B207,'Ações_Sharpe'!$B$2:$R$263,15,FALSE)," ")</f>
        <v>361</v>
      </c>
      <c r="AE207" s="23">
        <f>IF(VLOOKUP($B207,'Ações_Rent'!$B$2:$R$263,16,FALSE)="","",VLOOKUP($B207,'Ações_Rent'!$B$2:$R$263,16,FALSE))</f>
        <v>-9.38043252511722</v>
      </c>
      <c r="AF207" t="s" s="26">
        <f>IF(VLOOKUP($B207,'Ações_Sharpe'!$B$2:$R$263,16,FALSE)&gt;0,VLOOKUP($B207,'Ações_Sharpe'!$B$2:$R$263,16,FALSE)," ")</f>
        <v>361</v>
      </c>
      <c r="AG207" s="23">
        <f>IF(VLOOKUP($B207,'Ações_Rent'!$B$2:$R$263,17,FALSE)="","",VLOOKUP($B207,'Ações_Rent'!$B$2:$R$263,17,FALSE))</f>
        <v>1.8122618064127</v>
      </c>
      <c r="AH207" t="s" s="26">
        <f>IF(VLOOKUP($B207,'Ações_Sharpe'!$B$2:$R$263,17,FALSE)&gt;0,VLOOKUP($B207,'Ações_Sharpe'!$B$2:$R$263,17,FALSE)," ")</f>
        <v>361</v>
      </c>
    </row>
    <row r="208" ht="15" customHeight="1">
      <c r="A208" t="s" s="10">
        <v>1633</v>
      </c>
      <c r="B208" t="s" s="10">
        <v>1634</v>
      </c>
      <c r="C208" t="s" s="26">
        <f>IF(VLOOKUP($B208,'Ações_Rent'!$B$2:$R$263,2,FALSE)="","",VLOOKUP($B208,'Ações_Rent'!$B$2:$R$263,2,FALSE))</f>
      </c>
      <c r="D208" t="s" s="26">
        <f>IF(VLOOKUP($B208,'Ações_Sharpe'!$B$2:$R$263,2,FALSE)&gt;0,VLOOKUP($B208,'Ações_Sharpe'!$B$2:$R$263,2,FALSE)," ")</f>
        <v>361</v>
      </c>
      <c r="E208" t="s" s="26">
        <f>IF(VLOOKUP($B208,'Ações_Rent'!$B$2:$R$263,3,FALSE)="","",VLOOKUP($B208,'Ações_Rent'!$B$2:$R$263,3,FALSE))</f>
      </c>
      <c r="F208" t="s" s="26">
        <f>IF(VLOOKUP($B208,'Ações_Sharpe'!$B$2:$R$263,3,FALSE)&gt;0,VLOOKUP($B208,'Ações_Sharpe'!$B$2:$R$263,3,FALSE)," ")</f>
        <v>361</v>
      </c>
      <c r="G208" s="23">
        <f>IF(VLOOKUP($B208,'Ações_Rent'!$B$2:$R$263,4,FALSE)="","",VLOOKUP($B208,'Ações_Rent'!$B$2:$R$263,4,FALSE))</f>
        <v>38.9423735442711</v>
      </c>
      <c r="H208" s="23">
        <f>IF(VLOOKUP($B208,'Ações_Sharpe'!$B$2:$R$263,4,FALSE)&gt;0,VLOOKUP($B208,'Ações_Sharpe'!$B$2:$R$263,4,FALSE)," ")</f>
        <v>1.08468294232469</v>
      </c>
      <c r="I208" s="23">
        <f>IF(VLOOKUP($B208,'Ações_Rent'!$B$2:$R$263,5,FALSE)="","",VLOOKUP($B208,'Ações_Rent'!$B$2:$R$263,5,FALSE))</f>
        <v>14.1729346392693</v>
      </c>
      <c r="J208" s="23">
        <f>IF(VLOOKUP($B208,'Ações_Sharpe'!$B$2:$R$263,5,FALSE)&gt;0,VLOOKUP($B208,'Ações_Sharpe'!$B$2:$R$263,5,FALSE)," ")</f>
        <v>0.31969016437773</v>
      </c>
      <c r="K208" s="23">
        <f>IF(VLOOKUP($B208,'Ações_Rent'!$B$2:$R$263,6,FALSE)="","",VLOOKUP($B208,'Ações_Rent'!$B$2:$R$263,6,FALSE))</f>
        <v>27.0950180480943</v>
      </c>
      <c r="L208" s="23">
        <f>IF(VLOOKUP($B208,'Ações_Sharpe'!$B$2:$R$263,6,FALSE)&gt;0,VLOOKUP($B208,'Ações_Sharpe'!$B$2:$R$263,6,FALSE)," ")</f>
        <v>0.823430640634944</v>
      </c>
      <c r="M208" s="23">
        <f>IF(VLOOKUP($B208,'Ações_Rent'!$B$2:$R$263,7,FALSE)="","",VLOOKUP($B208,'Ações_Rent'!$B$2:$R$263,7,FALSE))</f>
        <v>21.7283649155107</v>
      </c>
      <c r="N208" s="23">
        <f>IF(VLOOKUP($B208,'Ações_Sharpe'!$B$2:$R$263,7,FALSE)&gt;0,VLOOKUP($B208,'Ações_Sharpe'!$B$2:$R$263,7,FALSE)," ")</f>
        <v>0.628987572454321</v>
      </c>
      <c r="O208" s="23">
        <f>IF(VLOOKUP($B208,'Ações_Rent'!$B$2:$R$263,8,FALSE)="","",VLOOKUP($B208,'Ações_Rent'!$B$2:$R$263,8,FALSE))</f>
        <v>26.6089594478448</v>
      </c>
      <c r="P208" s="23">
        <f>IF(VLOOKUP($B208,'Ações_Sharpe'!$B$2:$R$263,8,FALSE)&gt;0,VLOOKUP($B208,'Ações_Sharpe'!$B$2:$R$263,8,FALSE)," ")</f>
        <v>0.816768106855129</v>
      </c>
      <c r="Q208" s="23">
        <f>IF(VLOOKUP($B208,'Ações_Rent'!$B$2:$R$263,9,FALSE)="","",VLOOKUP($B208,'Ações_Rent'!$B$2:$R$263,9,FALSE))</f>
        <v>22.171198593276</v>
      </c>
      <c r="R208" s="23">
        <f>IF(VLOOKUP($B208,'Ações_Sharpe'!$B$2:$R$263,9,FALSE)&gt;0,VLOOKUP($B208,'Ações_Sharpe'!$B$2:$R$263,9,FALSE)," ")</f>
        <v>0.660094357663257</v>
      </c>
      <c r="S208" s="23">
        <f>IF(VLOOKUP($B208,'Ações_Rent'!$B$2:$R$263,10,FALSE)="","",VLOOKUP($B208,'Ações_Rent'!$B$2:$R$263,10,FALSE))</f>
        <v>25.4678625372305</v>
      </c>
      <c r="T208" s="23">
        <f>IF(VLOOKUP($B208,'Ações_Sharpe'!$B$2:$R$263,10,FALSE)&gt;0,VLOOKUP($B208,'Ações_Sharpe'!$B$2:$R$263,10,FALSE)," ")</f>
        <v>0.795772015615772</v>
      </c>
      <c r="U208" s="23">
        <f>IF(VLOOKUP($B208,'Ações_Rent'!$B$2:$R$263,11,FALSE)="","",VLOOKUP($B208,'Ações_Rent'!$B$2:$R$263,11,FALSE))</f>
        <v>17.7135993563135</v>
      </c>
      <c r="V208" s="23">
        <f>IF(VLOOKUP($B208,'Ações_Sharpe'!$B$2:$R$263,11,FALSE)&gt;0,VLOOKUP($B208,'Ações_Sharpe'!$B$2:$R$263,11,FALSE)," ")</f>
        <v>0.490875593413123</v>
      </c>
      <c r="W208" s="23">
        <f>IF(VLOOKUP($B208,'Ações_Rent'!$B$2:$R$263,12,FALSE)="","",VLOOKUP($B208,'Ações_Rent'!$B$2:$R$263,12,FALSE))</f>
        <v>10.3512450540097</v>
      </c>
      <c r="X208" s="23">
        <f>IF(VLOOKUP($B208,'Ações_Sharpe'!$B$2:$R$263,12,FALSE)&gt;0,VLOOKUP($B208,'Ações_Sharpe'!$B$2:$R$263,12,FALSE)," ")</f>
        <v>0.210734586422786</v>
      </c>
      <c r="Y208" s="23">
        <f>IF(VLOOKUP($B208,'Ações_Rent'!$B$2:$R$263,13,FALSE)="","",VLOOKUP($B208,'Ações_Rent'!$B$2:$R$263,13,FALSE))</f>
        <v>11.0569788764431</v>
      </c>
      <c r="Z208" s="23">
        <f>IF(VLOOKUP($B208,'Ações_Sharpe'!$B$2:$R$263,13,FALSE)&gt;0,VLOOKUP($B208,'Ações_Sharpe'!$B$2:$R$263,13,FALSE)," ")</f>
        <v>0.229014653118506</v>
      </c>
      <c r="AA208" s="23">
        <f>IF(VLOOKUP($B208,'Ações_Rent'!$B$2:$R$263,14,FALSE)="","",VLOOKUP($B208,'Ações_Rent'!$B$2:$R$263,14,FALSE))</f>
        <v>4.60882813529442</v>
      </c>
      <c r="AB208" t="s" s="26">
        <f>IF(VLOOKUP($B208,'Ações_Sharpe'!$B$2:$R$263,14,FALSE)&gt;0,VLOOKUP($B208,'Ações_Sharpe'!$B$2:$R$263,14,FALSE)," ")</f>
        <v>361</v>
      </c>
      <c r="AC208" s="23">
        <f>IF(VLOOKUP($B208,'Ações_Rent'!$B$2:$R$263,15,FALSE)="","",VLOOKUP($B208,'Ações_Rent'!$B$2:$R$263,15,FALSE))</f>
        <v>8.976026815049879</v>
      </c>
      <c r="AD208" s="23">
        <f>IF(VLOOKUP($B208,'Ações_Sharpe'!$B$2:$R$263,15,FALSE)&gt;0,VLOOKUP($B208,'Ações_Sharpe'!$B$2:$R$263,15,FALSE)," ")</f>
        <v>0.11039253266698</v>
      </c>
      <c r="AE208" s="23">
        <f>IF(VLOOKUP($B208,'Ações_Rent'!$B$2:$R$263,16,FALSE)="","",VLOOKUP($B208,'Ações_Rent'!$B$2:$R$263,16,FALSE))</f>
        <v>3.48054156878472</v>
      </c>
      <c r="AF208" t="s" s="26">
        <f>IF(VLOOKUP($B208,'Ações_Sharpe'!$B$2:$R$263,16,FALSE)&gt;0,VLOOKUP($B208,'Ações_Sharpe'!$B$2:$R$263,16,FALSE)," ")</f>
        <v>361</v>
      </c>
      <c r="AG208" s="23">
        <f>IF(VLOOKUP($B208,'Ações_Rent'!$B$2:$R$263,17,FALSE)="","",VLOOKUP($B208,'Ações_Rent'!$B$2:$R$263,17,FALSE))</f>
        <v>16.9258151439901</v>
      </c>
      <c r="AH208" s="23">
        <f>IF(VLOOKUP($B208,'Ações_Sharpe'!$B$2:$R$263,17,FALSE)&gt;0,VLOOKUP($B208,'Ações_Sharpe'!$B$2:$R$263,17,FALSE)," ")</f>
        <v>0.421734797547221</v>
      </c>
    </row>
    <row r="209" ht="15" customHeight="1">
      <c r="A209" t="s" s="10">
        <v>1635</v>
      </c>
      <c r="B209" t="s" s="10">
        <v>1636</v>
      </c>
      <c r="C209" t="s" s="26">
        <f>IF(VLOOKUP($B209,'Ações_Rent'!$B$2:$R$263,2,FALSE)="","",VLOOKUP($B209,'Ações_Rent'!$B$2:$R$263,2,FALSE))</f>
      </c>
      <c r="D209" t="s" s="26">
        <f>IF(VLOOKUP($B209,'Ações_Sharpe'!$B$2:$R$263,2,FALSE)&gt;0,VLOOKUP($B209,'Ações_Sharpe'!$B$2:$R$263,2,FALSE)," ")</f>
        <v>361</v>
      </c>
      <c r="E209" t="s" s="26">
        <f>IF(VLOOKUP($B209,'Ações_Rent'!$B$2:$R$263,3,FALSE)="","",VLOOKUP($B209,'Ações_Rent'!$B$2:$R$263,3,FALSE))</f>
      </c>
      <c r="F209" t="s" s="26">
        <f>IF(VLOOKUP($B209,'Ações_Sharpe'!$B$2:$R$263,3,FALSE)&gt;0,VLOOKUP($B209,'Ações_Sharpe'!$B$2:$R$263,3,FALSE)," ")</f>
        <v>361</v>
      </c>
      <c r="G209" t="s" s="26">
        <f>IF(VLOOKUP($B209,'Ações_Rent'!$B$2:$R$263,4,FALSE)="","",VLOOKUP($B209,'Ações_Rent'!$B$2:$R$263,4,FALSE))</f>
      </c>
      <c r="H209" t="s" s="26">
        <f>IF(VLOOKUP($B209,'Ações_Sharpe'!$B$2:$R$263,4,FALSE)&gt;0,VLOOKUP($B209,'Ações_Sharpe'!$B$2:$R$263,4,FALSE)," ")</f>
        <v>361</v>
      </c>
      <c r="I209" s="23">
        <f>IF(VLOOKUP($B209,'Ações_Rent'!$B$2:$R$263,5,FALSE)="","",VLOOKUP($B209,'Ações_Rent'!$B$2:$R$263,5,FALSE))</f>
        <v>19.5389891068376</v>
      </c>
      <c r="J209" s="23">
        <f>IF(VLOOKUP($B209,'Ações_Sharpe'!$B$2:$R$263,5,FALSE)&gt;0,VLOOKUP($B209,'Ações_Sharpe'!$B$2:$R$263,5,FALSE)," ")</f>
        <v>0.449363951715585</v>
      </c>
      <c r="K209" s="23">
        <f>IF(VLOOKUP($B209,'Ações_Rent'!$B$2:$R$263,6,FALSE)="","",VLOOKUP($B209,'Ações_Rent'!$B$2:$R$263,6,FALSE))</f>
        <v>29.7964269591985</v>
      </c>
      <c r="L209" s="23">
        <f>IF(VLOOKUP($B209,'Ações_Sharpe'!$B$2:$R$263,6,FALSE)&gt;0,VLOOKUP($B209,'Ações_Sharpe'!$B$2:$R$263,6,FALSE)," ")</f>
        <v>0.79448150974322</v>
      </c>
      <c r="M209" s="23">
        <f>IF(VLOOKUP($B209,'Ações_Rent'!$B$2:$R$263,7,FALSE)="","",VLOOKUP($B209,'Ações_Rent'!$B$2:$R$263,7,FALSE))</f>
        <v>15.3989645967274</v>
      </c>
      <c r="N209" s="23">
        <f>IF(VLOOKUP($B209,'Ações_Sharpe'!$B$2:$R$263,7,FALSE)&gt;0,VLOOKUP($B209,'Ações_Sharpe'!$B$2:$R$263,7,FALSE)," ")</f>
        <v>0.351058795906684</v>
      </c>
      <c r="O209" s="23">
        <f>IF(VLOOKUP($B209,'Ações_Rent'!$B$2:$R$263,8,FALSE)="","",VLOOKUP($B209,'Ações_Rent'!$B$2:$R$263,8,FALSE))</f>
        <v>18.3482598629324</v>
      </c>
      <c r="P209" s="23">
        <f>IF(VLOOKUP($B209,'Ações_Sharpe'!$B$2:$R$263,8,FALSE)&gt;0,VLOOKUP($B209,'Ações_Sharpe'!$B$2:$R$263,8,FALSE)," ")</f>
        <v>0.475120882302087</v>
      </c>
      <c r="Q209" s="23">
        <f>IF(VLOOKUP($B209,'Ações_Rent'!$B$2:$R$263,9,FALSE)="","",VLOOKUP($B209,'Ações_Rent'!$B$2:$R$263,9,FALSE))</f>
        <v>15.1697714796143</v>
      </c>
      <c r="R209" s="23">
        <f>IF(VLOOKUP($B209,'Ações_Sharpe'!$B$2:$R$263,9,FALSE)&gt;0,VLOOKUP($B209,'Ações_Sharpe'!$B$2:$R$263,9,FALSE)," ")</f>
        <v>0.369835896854393</v>
      </c>
      <c r="S209" s="23">
        <f>IF(VLOOKUP($B209,'Ações_Rent'!$B$2:$R$263,10,FALSE)="","",VLOOKUP($B209,'Ações_Rent'!$B$2:$R$263,10,FALSE))</f>
        <v>19.070646617605</v>
      </c>
      <c r="T209" s="23">
        <f>IF(VLOOKUP($B209,'Ações_Sharpe'!$B$2:$R$263,10,FALSE)&gt;0,VLOOKUP($B209,'Ações_Sharpe'!$B$2:$R$263,10,FALSE)," ")</f>
        <v>0.518648580498042</v>
      </c>
      <c r="U209" s="23">
        <f>IF(VLOOKUP($B209,'Ações_Rent'!$B$2:$R$263,11,FALSE)="","",VLOOKUP($B209,'Ações_Rent'!$B$2:$R$263,11,FALSE))</f>
        <v>11.7659368484434</v>
      </c>
      <c r="V209" s="23">
        <f>IF(VLOOKUP($B209,'Ações_Sharpe'!$B$2:$R$263,11,FALSE)&gt;0,VLOOKUP($B209,'Ações_Sharpe'!$B$2:$R$263,11,FALSE)," ")</f>
        <v>0.260158034414077</v>
      </c>
      <c r="W209" s="23">
        <f>IF(VLOOKUP($B209,'Ações_Rent'!$B$2:$R$263,12,FALSE)="","",VLOOKUP($B209,'Ações_Rent'!$B$2:$R$263,12,FALSE))</f>
        <v>9.348946713273509</v>
      </c>
      <c r="X209" s="23">
        <f>IF(VLOOKUP($B209,'Ações_Sharpe'!$B$2:$R$263,12,FALSE)&gt;0,VLOOKUP($B209,'Ações_Sharpe'!$B$2:$R$263,12,FALSE)," ")</f>
        <v>0.173848217665048</v>
      </c>
      <c r="Y209" s="23">
        <f>IF(VLOOKUP($B209,'Ações_Rent'!$B$2:$R$263,13,FALSE)="","",VLOOKUP($B209,'Ações_Rent'!$B$2:$R$263,13,FALSE))</f>
        <v>10.3367984860782</v>
      </c>
      <c r="Z209" s="23">
        <f>IF(VLOOKUP($B209,'Ações_Sharpe'!$B$2:$R$263,13,FALSE)&gt;0,VLOOKUP($B209,'Ações_Sharpe'!$B$2:$R$263,13,FALSE)," ")</f>
        <v>0.198844651537096</v>
      </c>
      <c r="AA209" s="23">
        <f>IF(VLOOKUP($B209,'Ações_Rent'!$B$2:$R$263,14,FALSE)="","",VLOOKUP($B209,'Ações_Rent'!$B$2:$R$263,14,FALSE))</f>
        <v>5.7753203733796</v>
      </c>
      <c r="AB209" s="23">
        <f>IF(VLOOKUP($B209,'Ações_Sharpe'!$B$2:$R$263,14,FALSE)&gt;0,VLOOKUP($B209,'Ações_Sharpe'!$B$2:$R$263,14,FALSE)," ")</f>
        <v>0.0209123799616449</v>
      </c>
      <c r="AC209" s="23">
        <f>IF(VLOOKUP($B209,'Ações_Rent'!$B$2:$R$263,15,FALSE)="","",VLOOKUP($B209,'Ações_Rent'!$B$2:$R$263,15,FALSE))</f>
        <v>5.68983555751477</v>
      </c>
      <c r="AD209" t="s" s="26">
        <f>IF(VLOOKUP($B209,'Ações_Sharpe'!$B$2:$R$263,15,FALSE)&gt;0,VLOOKUP($B209,'Ações_Sharpe'!$B$2:$R$263,15,FALSE)," ")</f>
        <v>361</v>
      </c>
      <c r="AE209" s="23">
        <f>IF(VLOOKUP($B209,'Ações_Rent'!$B$2:$R$263,16,FALSE)="","",VLOOKUP($B209,'Ações_Rent'!$B$2:$R$263,16,FALSE))</f>
        <v>1.32163473572928</v>
      </c>
      <c r="AF209" t="s" s="26">
        <f>IF(VLOOKUP($B209,'Ações_Sharpe'!$B$2:$R$263,16,FALSE)&gt;0,VLOOKUP($B209,'Ações_Sharpe'!$B$2:$R$263,16,FALSE)," ")</f>
        <v>361</v>
      </c>
      <c r="AG209" s="23">
        <f>IF(VLOOKUP($B209,'Ações_Rent'!$B$2:$R$263,17,FALSE)="","",VLOOKUP($B209,'Ações_Rent'!$B$2:$R$263,17,FALSE))</f>
        <v>17.2883587857372</v>
      </c>
      <c r="AH209" s="23">
        <f>IF(VLOOKUP($B209,'Ações_Sharpe'!$B$2:$R$263,17,FALSE)&gt;0,VLOOKUP($B209,'Ações_Sharpe'!$B$2:$R$263,17,FALSE)," ")</f>
        <v>0.454056035259435</v>
      </c>
    </row>
    <row r="210" ht="15" customHeight="1">
      <c r="A210" t="s" s="10">
        <v>1637</v>
      </c>
      <c r="B210" t="s" s="10">
        <v>1638</v>
      </c>
      <c r="C210" t="s" s="26">
        <f>IF(VLOOKUP($B210,'Ações_Rent'!$B$2:$R$263,2,FALSE)="","",VLOOKUP($B210,'Ações_Rent'!$B$2:$R$263,2,FALSE))</f>
      </c>
      <c r="D210" t="s" s="26">
        <f>IF(VLOOKUP($B210,'Ações_Sharpe'!$B$2:$R$263,2,FALSE)&gt;0,VLOOKUP($B210,'Ações_Sharpe'!$B$2:$R$263,2,FALSE)," ")</f>
        <v>361</v>
      </c>
      <c r="E210" t="s" s="26">
        <f>IF(VLOOKUP($B210,'Ações_Rent'!$B$2:$R$263,3,FALSE)="","",VLOOKUP($B210,'Ações_Rent'!$B$2:$R$263,3,FALSE))</f>
      </c>
      <c r="F210" t="s" s="26">
        <f>IF(VLOOKUP($B210,'Ações_Sharpe'!$B$2:$R$263,3,FALSE)&gt;0,VLOOKUP($B210,'Ações_Sharpe'!$B$2:$R$263,3,FALSE)," ")</f>
        <v>361</v>
      </c>
      <c r="G210" t="s" s="26">
        <f>IF(VLOOKUP($B210,'Ações_Rent'!$B$2:$R$263,4,FALSE)="","",VLOOKUP($B210,'Ações_Rent'!$B$2:$R$263,4,FALSE))</f>
      </c>
      <c r="H210" t="s" s="26">
        <f>IF(VLOOKUP($B210,'Ações_Sharpe'!$B$2:$R$263,4,FALSE)&gt;0,VLOOKUP($B210,'Ações_Sharpe'!$B$2:$R$263,4,FALSE)," ")</f>
        <v>361</v>
      </c>
      <c r="I210" s="23">
        <f>IF(VLOOKUP($B210,'Ações_Rent'!$B$2:$R$263,5,FALSE)="","",VLOOKUP($B210,'Ações_Rent'!$B$2:$R$263,5,FALSE))</f>
        <v>9.71594518160923</v>
      </c>
      <c r="J210" s="23">
        <f>IF(VLOOKUP($B210,'Ações_Sharpe'!$B$2:$R$263,5,FALSE)&gt;0,VLOOKUP($B210,'Ações_Sharpe'!$B$2:$R$263,5,FALSE)," ")</f>
        <v>0.133094145678815</v>
      </c>
      <c r="K210" s="23">
        <f>IF(VLOOKUP($B210,'Ações_Rent'!$B$2:$R$263,6,FALSE)="","",VLOOKUP($B210,'Ações_Rent'!$B$2:$R$263,6,FALSE))</f>
        <v>17.1182525691855</v>
      </c>
      <c r="L210" s="23">
        <f>IF(VLOOKUP($B210,'Ações_Sharpe'!$B$2:$R$263,6,FALSE)&gt;0,VLOOKUP($B210,'Ações_Sharpe'!$B$2:$R$263,6,FALSE)," ")</f>
        <v>0.46794530408939</v>
      </c>
      <c r="M210" s="23">
        <f>IF(VLOOKUP($B210,'Ações_Rent'!$B$2:$R$263,7,FALSE)="","",VLOOKUP($B210,'Ações_Rent'!$B$2:$R$263,7,FALSE))</f>
        <v>9.073818702246131</v>
      </c>
      <c r="N210" s="23">
        <f>IF(VLOOKUP($B210,'Ações_Sharpe'!$B$2:$R$263,7,FALSE)&gt;0,VLOOKUP($B210,'Ações_Sharpe'!$B$2:$R$263,7,FALSE)," ")</f>
        <v>0.152039750496482</v>
      </c>
      <c r="O210" s="23">
        <f>IF(VLOOKUP($B210,'Ações_Rent'!$B$2:$R$263,8,FALSE)="","",VLOOKUP($B210,'Ações_Rent'!$B$2:$R$263,8,FALSE))</f>
        <v>14.2622753988711</v>
      </c>
      <c r="P210" s="23">
        <f>IF(VLOOKUP($B210,'Ações_Sharpe'!$B$2:$R$263,8,FALSE)&gt;0,VLOOKUP($B210,'Ações_Sharpe'!$B$2:$R$263,8,FALSE)," ")</f>
        <v>0.382544796379992</v>
      </c>
      <c r="Q210" s="23">
        <f>IF(VLOOKUP($B210,'Ações_Rent'!$B$2:$R$263,9,FALSE)="","",VLOOKUP($B210,'Ações_Rent'!$B$2:$R$263,9,FALSE))</f>
        <v>11.9766755669222</v>
      </c>
      <c r="R210" s="23">
        <f>IF(VLOOKUP($B210,'Ações_Sharpe'!$B$2:$R$263,9,FALSE)&gt;0,VLOOKUP($B210,'Ações_Sharpe'!$B$2:$R$263,9,FALSE)," ")</f>
        <v>0.303182859737291</v>
      </c>
      <c r="S210" s="23">
        <f>IF(VLOOKUP($B210,'Ações_Rent'!$B$2:$R$263,10,FALSE)="","",VLOOKUP($B210,'Ações_Rent'!$B$2:$R$263,10,FALSE))</f>
        <v>16.6357909292813</v>
      </c>
      <c r="T210" s="23">
        <f>IF(VLOOKUP($B210,'Ações_Sharpe'!$B$2:$R$263,10,FALSE)&gt;0,VLOOKUP($B210,'Ações_Sharpe'!$B$2:$R$263,10,FALSE)," ")</f>
        <v>0.522127258166404</v>
      </c>
      <c r="U210" s="23">
        <f>IF(VLOOKUP($B210,'Ações_Rent'!$B$2:$R$263,11,FALSE)="","",VLOOKUP($B210,'Ações_Rent'!$B$2:$R$263,11,FALSE))</f>
        <v>13.6381982396785</v>
      </c>
      <c r="V210" s="23">
        <f>IF(VLOOKUP($B210,'Ações_Sharpe'!$B$2:$R$263,11,FALSE)&gt;0,VLOOKUP($B210,'Ações_Sharpe'!$B$2:$R$263,11,FALSE)," ")</f>
        <v>0.39965871207141</v>
      </c>
      <c r="W210" s="23">
        <f>IF(VLOOKUP($B210,'Ações_Rent'!$B$2:$R$263,12,FALSE)="","",VLOOKUP($B210,'Ações_Rent'!$B$2:$R$263,12,FALSE))</f>
        <v>8.85482127059656</v>
      </c>
      <c r="X210" s="23">
        <f>IF(VLOOKUP($B210,'Ações_Sharpe'!$B$2:$R$263,12,FALSE)&gt;0,VLOOKUP($B210,'Ações_Sharpe'!$B$2:$R$263,12,FALSE)," ")</f>
        <v>0.191053376750063</v>
      </c>
      <c r="Y210" s="23">
        <f>IF(VLOOKUP($B210,'Ações_Rent'!$B$2:$R$263,13,FALSE)="","",VLOOKUP($B210,'Ações_Rent'!$B$2:$R$263,13,FALSE))</f>
        <v>10.1684242877807</v>
      </c>
      <c r="Z210" s="23">
        <f>IF(VLOOKUP($B210,'Ações_Sharpe'!$B$2:$R$263,13,FALSE)&gt;0,VLOOKUP($B210,'Ações_Sharpe'!$B$2:$R$263,13,FALSE)," ")</f>
        <v>0.23670865750464</v>
      </c>
      <c r="AA210" s="23">
        <f>IF(VLOOKUP($B210,'Ações_Rent'!$B$2:$R$263,14,FALSE)="","",VLOOKUP($B210,'Ações_Rent'!$B$2:$R$263,14,FALSE))</f>
        <v>1.81350661940261</v>
      </c>
      <c r="AB210" t="s" s="26">
        <f>IF(VLOOKUP($B210,'Ações_Sharpe'!$B$2:$R$263,14,FALSE)&gt;0,VLOOKUP($B210,'Ações_Sharpe'!$B$2:$R$263,14,FALSE)," ")</f>
        <v>361</v>
      </c>
      <c r="AC210" s="23">
        <f>IF(VLOOKUP($B210,'Ações_Rent'!$B$2:$R$263,15,FALSE)="","",VLOOKUP($B210,'Ações_Rent'!$B$2:$R$263,15,FALSE))</f>
        <v>2.38117382376557</v>
      </c>
      <c r="AD210" t="s" s="26">
        <f>IF(VLOOKUP($B210,'Ações_Sharpe'!$B$2:$R$263,15,FALSE)&gt;0,VLOOKUP($B210,'Ações_Sharpe'!$B$2:$R$263,15,FALSE)," ")</f>
        <v>361</v>
      </c>
      <c r="AE210" s="23">
        <f>IF(VLOOKUP($B210,'Ações_Rent'!$B$2:$R$263,16,FALSE)="","",VLOOKUP($B210,'Ações_Rent'!$B$2:$R$263,16,FALSE))</f>
        <v>-3.67226220737016</v>
      </c>
      <c r="AF210" t="s" s="26">
        <f>IF(VLOOKUP($B210,'Ações_Sharpe'!$B$2:$R$263,16,FALSE)&gt;0,VLOOKUP($B210,'Ações_Sharpe'!$B$2:$R$263,16,FALSE)," ")</f>
        <v>361</v>
      </c>
      <c r="AG210" s="23">
        <f>IF(VLOOKUP($B210,'Ações_Rent'!$B$2:$R$263,17,FALSE)="","",VLOOKUP($B210,'Ações_Rent'!$B$2:$R$263,17,FALSE))</f>
        <v>8.838604496379141</v>
      </c>
      <c r="AH210" s="23">
        <f>IF(VLOOKUP($B210,'Ações_Sharpe'!$B$2:$R$263,17,FALSE)&gt;0,VLOOKUP($B210,'Ações_Sharpe'!$B$2:$R$263,17,FALSE)," ")</f>
        <v>0.08825225609068001</v>
      </c>
    </row>
    <row r="211" ht="15" customHeight="1">
      <c r="A211" t="s" s="10">
        <v>1639</v>
      </c>
      <c r="B211" t="s" s="10">
        <v>1640</v>
      </c>
      <c r="C211" t="s" s="26">
        <f>IF(VLOOKUP($B211,'Ações_Rent'!$B$2:$R$263,2,FALSE)="","",VLOOKUP($B211,'Ações_Rent'!$B$2:$R$263,2,FALSE))</f>
      </c>
      <c r="D211" t="s" s="26">
        <f>IF(VLOOKUP($B211,'Ações_Sharpe'!$B$2:$R$263,2,FALSE)&gt;0,VLOOKUP($B211,'Ações_Sharpe'!$B$2:$R$263,2,FALSE)," ")</f>
        <v>361</v>
      </c>
      <c r="E211" t="s" s="26">
        <f>IF(VLOOKUP($B211,'Ações_Rent'!$B$2:$R$263,3,FALSE)="","",VLOOKUP($B211,'Ações_Rent'!$B$2:$R$263,3,FALSE))</f>
      </c>
      <c r="F211" t="s" s="26">
        <f>IF(VLOOKUP($B211,'Ações_Sharpe'!$B$2:$R$263,3,FALSE)&gt;0,VLOOKUP($B211,'Ações_Sharpe'!$B$2:$R$263,3,FALSE)," ")</f>
        <v>361</v>
      </c>
      <c r="G211" t="s" s="26">
        <f>IF(VLOOKUP($B211,'Ações_Rent'!$B$2:$R$263,4,FALSE)="","",VLOOKUP($B211,'Ações_Rent'!$B$2:$R$263,4,FALSE))</f>
      </c>
      <c r="H211" t="s" s="26">
        <f>IF(VLOOKUP($B211,'Ações_Sharpe'!$B$2:$R$263,4,FALSE)&gt;0,VLOOKUP($B211,'Ações_Sharpe'!$B$2:$R$263,4,FALSE)," ")</f>
        <v>361</v>
      </c>
      <c r="I211" s="23">
        <f>IF(VLOOKUP($B211,'Ações_Rent'!$B$2:$R$263,5,FALSE)="","",VLOOKUP($B211,'Ações_Rent'!$B$2:$R$263,5,FALSE))</f>
        <v>9.431429377875689</v>
      </c>
      <c r="J211" s="23">
        <f>IF(VLOOKUP($B211,'Ações_Sharpe'!$B$2:$R$263,5,FALSE)&gt;0,VLOOKUP($B211,'Ações_Sharpe'!$B$2:$R$263,5,FALSE)," ")</f>
        <v>0.09815795245275841</v>
      </c>
      <c r="K211" s="23">
        <f>IF(VLOOKUP($B211,'Ações_Rent'!$B$2:$R$263,6,FALSE)="","",VLOOKUP($B211,'Ações_Rent'!$B$2:$R$263,6,FALSE))</f>
        <v>22.4828545488142</v>
      </c>
      <c r="L211" s="23">
        <f>IF(VLOOKUP($B211,'Ações_Sharpe'!$B$2:$R$263,6,FALSE)&gt;0,VLOOKUP($B211,'Ações_Sharpe'!$B$2:$R$263,6,FALSE)," ")</f>
        <v>0.575470748456543</v>
      </c>
      <c r="M211" s="23">
        <f>IF(VLOOKUP($B211,'Ações_Rent'!$B$2:$R$263,7,FALSE)="","",VLOOKUP($B211,'Ações_Rent'!$B$2:$R$263,7,FALSE))</f>
        <v>13.9650230977004</v>
      </c>
      <c r="N211" s="23">
        <f>IF(VLOOKUP($B211,'Ações_Sharpe'!$B$2:$R$263,7,FALSE)&gt;0,VLOOKUP($B211,'Ações_Sharpe'!$B$2:$R$263,7,FALSE)," ")</f>
        <v>0.296230925210243</v>
      </c>
      <c r="O211" s="23">
        <f>IF(VLOOKUP($B211,'Ações_Rent'!$B$2:$R$263,8,FALSE)="","",VLOOKUP($B211,'Ações_Rent'!$B$2:$R$263,8,FALSE))</f>
        <v>19.0004791471781</v>
      </c>
      <c r="P211" s="23">
        <f>IF(VLOOKUP($B211,'Ações_Sharpe'!$B$2:$R$263,8,FALSE)&gt;0,VLOOKUP($B211,'Ações_Sharpe'!$B$2:$R$263,8,FALSE)," ")</f>
        <v>0.477773216830296</v>
      </c>
      <c r="Q211" s="23">
        <f>IF(VLOOKUP($B211,'Ações_Rent'!$B$2:$R$263,9,FALSE)="","",VLOOKUP($B211,'Ações_Rent'!$B$2:$R$263,9,FALSE))</f>
        <v>15.2547590381084</v>
      </c>
      <c r="R211" s="23">
        <f>IF(VLOOKUP($B211,'Ações_Sharpe'!$B$2:$R$263,9,FALSE)&gt;0,VLOOKUP($B211,'Ações_Sharpe'!$B$2:$R$263,9,FALSE)," ")</f>
        <v>0.361451713877614</v>
      </c>
      <c r="S211" s="23">
        <f>IF(VLOOKUP($B211,'Ações_Rent'!$B$2:$R$263,10,FALSE)="","",VLOOKUP($B211,'Ações_Rent'!$B$2:$R$263,10,FALSE))</f>
        <v>24.0235794625835</v>
      </c>
      <c r="T211" s="23">
        <f>IF(VLOOKUP($B211,'Ações_Sharpe'!$B$2:$R$263,10,FALSE)&gt;0,VLOOKUP($B211,'Ações_Sharpe'!$B$2:$R$263,10,FALSE)," ")</f>
        <v>0.681455965481623</v>
      </c>
      <c r="U211" s="23">
        <f>IF(VLOOKUP($B211,'Ações_Rent'!$B$2:$R$263,11,FALSE)="","",VLOOKUP($B211,'Ações_Rent'!$B$2:$R$263,11,FALSE))</f>
        <v>14.6448323553197</v>
      </c>
      <c r="V211" s="23">
        <f>IF(VLOOKUP($B211,'Ações_Sharpe'!$B$2:$R$263,11,FALSE)&gt;0,VLOOKUP($B211,'Ações_Sharpe'!$B$2:$R$263,11,FALSE)," ")</f>
        <v>0.346756075197117</v>
      </c>
      <c r="W211" s="23">
        <f>IF(VLOOKUP($B211,'Ações_Rent'!$B$2:$R$263,12,FALSE)="","",VLOOKUP($B211,'Ações_Rent'!$B$2:$R$263,12,FALSE))</f>
        <v>1.40532876452928</v>
      </c>
      <c r="X211" t="s" s="26">
        <f>IF(VLOOKUP($B211,'Ações_Sharpe'!$B$2:$R$263,12,FALSE)&gt;0,VLOOKUP($B211,'Ações_Sharpe'!$B$2:$R$263,12,FALSE)," ")</f>
        <v>361</v>
      </c>
      <c r="Y211" s="23">
        <f>IF(VLOOKUP($B211,'Ações_Rent'!$B$2:$R$263,13,FALSE)="","",VLOOKUP($B211,'Ações_Rent'!$B$2:$R$263,13,FALSE))</f>
        <v>2.5130544280539</v>
      </c>
      <c r="Z211" t="s" s="26">
        <f>IF(VLOOKUP($B211,'Ações_Sharpe'!$B$2:$R$263,13,FALSE)&gt;0,VLOOKUP($B211,'Ações_Sharpe'!$B$2:$R$263,13,FALSE)," ")</f>
        <v>361</v>
      </c>
      <c r="AA211" s="23">
        <f>IF(VLOOKUP($B211,'Ações_Rent'!$B$2:$R$263,14,FALSE)="","",VLOOKUP($B211,'Ações_Rent'!$B$2:$R$263,14,FALSE))</f>
        <v>-7.55992911229424</v>
      </c>
      <c r="AB211" t="s" s="26">
        <f>IF(VLOOKUP($B211,'Ações_Sharpe'!$B$2:$R$263,14,FALSE)&gt;0,VLOOKUP($B211,'Ações_Sharpe'!$B$2:$R$263,14,FALSE)," ")</f>
        <v>361</v>
      </c>
      <c r="AC211" s="23">
        <f>IF(VLOOKUP($B211,'Ações_Rent'!$B$2:$R$263,15,FALSE)="","",VLOOKUP($B211,'Ações_Rent'!$B$2:$R$263,15,FALSE))</f>
        <v>-6.37528504418204</v>
      </c>
      <c r="AD211" t="s" s="26">
        <f>IF(VLOOKUP($B211,'Ações_Sharpe'!$B$2:$R$263,15,FALSE)&gt;0,VLOOKUP($B211,'Ações_Sharpe'!$B$2:$R$263,15,FALSE)," ")</f>
        <v>361</v>
      </c>
      <c r="AE211" s="23">
        <f>IF(VLOOKUP($B211,'Ações_Rent'!$B$2:$R$263,16,FALSE)="","",VLOOKUP($B211,'Ações_Rent'!$B$2:$R$263,16,FALSE))</f>
        <v>-12.801624490312</v>
      </c>
      <c r="AF211" t="s" s="26">
        <f>IF(VLOOKUP($B211,'Ações_Sharpe'!$B$2:$R$263,16,FALSE)&gt;0,VLOOKUP($B211,'Ações_Sharpe'!$B$2:$R$263,16,FALSE)," ")</f>
        <v>361</v>
      </c>
      <c r="AG211" s="23">
        <f>IF(VLOOKUP($B211,'Ações_Rent'!$B$2:$R$263,17,FALSE)="","",VLOOKUP($B211,'Ações_Rent'!$B$2:$R$263,17,FALSE))</f>
        <v>-0.610346395286077</v>
      </c>
      <c r="AH211" t="s" s="26">
        <f>IF(VLOOKUP($B211,'Ações_Sharpe'!$B$2:$R$263,17,FALSE)&gt;0,VLOOKUP($B211,'Ações_Sharpe'!$B$2:$R$263,17,FALSE)," ")</f>
        <v>361</v>
      </c>
    </row>
    <row r="212" ht="15" customHeight="1">
      <c r="A212" t="s" s="10">
        <v>1641</v>
      </c>
      <c r="B212" t="s" s="10">
        <v>1642</v>
      </c>
      <c r="C212" t="s" s="26">
        <f>IF(VLOOKUP($B212,'Ações_Rent'!$B$2:$R$263,2,FALSE)="","",VLOOKUP($B212,'Ações_Rent'!$B$2:$R$263,2,FALSE))</f>
      </c>
      <c r="D212" t="s" s="26">
        <f>IF(VLOOKUP($B212,'Ações_Sharpe'!$B$2:$R$263,2,FALSE)&gt;0,VLOOKUP($B212,'Ações_Sharpe'!$B$2:$R$263,2,FALSE)," ")</f>
        <v>361</v>
      </c>
      <c r="E212" t="s" s="26">
        <f>IF(VLOOKUP($B212,'Ações_Rent'!$B$2:$R$263,3,FALSE)="","",VLOOKUP($B212,'Ações_Rent'!$B$2:$R$263,3,FALSE))</f>
      </c>
      <c r="F212" t="s" s="26">
        <f>IF(VLOOKUP($B212,'Ações_Sharpe'!$B$2:$R$263,3,FALSE)&gt;0,VLOOKUP($B212,'Ações_Sharpe'!$B$2:$R$263,3,FALSE)," ")</f>
        <v>361</v>
      </c>
      <c r="G212" t="s" s="26">
        <f>IF(VLOOKUP($B212,'Ações_Rent'!$B$2:$R$263,4,FALSE)="","",VLOOKUP($B212,'Ações_Rent'!$B$2:$R$263,4,FALSE))</f>
      </c>
      <c r="H212" t="s" s="26">
        <f>IF(VLOOKUP($B212,'Ações_Sharpe'!$B$2:$R$263,4,FALSE)&gt;0,VLOOKUP($B212,'Ações_Sharpe'!$B$2:$R$263,4,FALSE)," ")</f>
        <v>361</v>
      </c>
      <c r="I212" s="23">
        <f>IF(VLOOKUP($B212,'Ações_Rent'!$B$2:$R$263,5,FALSE)="","",VLOOKUP($B212,'Ações_Rent'!$B$2:$R$263,5,FALSE))</f>
        <v>8.55802777195183</v>
      </c>
      <c r="J212" s="23">
        <f>IF(VLOOKUP($B212,'Ações_Sharpe'!$B$2:$R$263,5,FALSE)&gt;0,VLOOKUP($B212,'Ações_Sharpe'!$B$2:$R$263,5,FALSE)," ")</f>
        <v>0.0725282236309288</v>
      </c>
      <c r="K212" s="23">
        <f>IF(VLOOKUP($B212,'Ações_Rent'!$B$2:$R$263,6,FALSE)="","",VLOOKUP($B212,'Ações_Rent'!$B$2:$R$263,6,FALSE))</f>
        <v>16.5977552699297</v>
      </c>
      <c r="L212" s="23">
        <f>IF(VLOOKUP($B212,'Ações_Sharpe'!$B$2:$R$263,6,FALSE)&gt;0,VLOOKUP($B212,'Ações_Sharpe'!$B$2:$R$263,6,FALSE)," ")</f>
        <v>0.406919624802351</v>
      </c>
      <c r="M212" s="23">
        <f>IF(VLOOKUP($B212,'Ações_Rent'!$B$2:$R$263,7,FALSE)="","",VLOOKUP($B212,'Ações_Rent'!$B$2:$R$263,7,FALSE))</f>
        <v>10.1224464257627</v>
      </c>
      <c r="N212" s="23">
        <f>IF(VLOOKUP($B212,'Ações_Sharpe'!$B$2:$R$263,7,FALSE)&gt;0,VLOOKUP($B212,'Ações_Sharpe'!$B$2:$R$263,7,FALSE)," ")</f>
        <v>0.179315286665247</v>
      </c>
      <c r="O212" s="23">
        <f>IF(VLOOKUP($B212,'Ações_Rent'!$B$2:$R$263,8,FALSE)="","",VLOOKUP($B212,'Ações_Rent'!$B$2:$R$263,8,FALSE))</f>
        <v>14.6956103095028</v>
      </c>
      <c r="P212" s="23">
        <f>IF(VLOOKUP($B212,'Ações_Sharpe'!$B$2:$R$263,8,FALSE)&gt;0,VLOOKUP($B212,'Ações_Sharpe'!$B$2:$R$263,8,FALSE)," ")</f>
        <v>0.371439107032687</v>
      </c>
      <c r="Q212" s="23">
        <f>IF(VLOOKUP($B212,'Ações_Rent'!$B$2:$R$263,9,FALSE)="","",VLOOKUP($B212,'Ações_Rent'!$B$2:$R$263,9,FALSE))</f>
        <v>7.70375078634447</v>
      </c>
      <c r="R212" s="23">
        <f>IF(VLOOKUP($B212,'Ações_Sharpe'!$B$2:$R$263,9,FALSE)&gt;0,VLOOKUP($B212,'Ações_Sharpe'!$B$2:$R$263,9,FALSE)," ")</f>
        <v>0.119394726981251</v>
      </c>
      <c r="S212" s="23">
        <f>IF(VLOOKUP($B212,'Ações_Rent'!$B$2:$R$263,10,FALSE)="","",VLOOKUP($B212,'Ações_Rent'!$B$2:$R$263,10,FALSE))</f>
        <v>16.2137916328658</v>
      </c>
      <c r="T212" s="23">
        <f>IF(VLOOKUP($B212,'Ações_Sharpe'!$B$2:$R$263,10,FALSE)&gt;0,VLOOKUP($B212,'Ações_Sharpe'!$B$2:$R$263,10,FALSE)," ")</f>
        <v>0.474686539364359</v>
      </c>
      <c r="U212" s="23">
        <f>IF(VLOOKUP($B212,'Ações_Rent'!$B$2:$R$263,11,FALSE)="","",VLOOKUP($B212,'Ações_Rent'!$B$2:$R$263,11,FALSE))</f>
        <v>7.98140876525613</v>
      </c>
      <c r="V212" s="23">
        <f>IF(VLOOKUP($B212,'Ações_Sharpe'!$B$2:$R$263,11,FALSE)&gt;0,VLOOKUP($B212,'Ações_Sharpe'!$B$2:$R$263,11,FALSE)," ")</f>
        <v>0.146131287868603</v>
      </c>
      <c r="W212" s="23">
        <f>IF(VLOOKUP($B212,'Ações_Rent'!$B$2:$R$263,12,FALSE)="","",VLOOKUP($B212,'Ações_Rent'!$B$2:$R$263,12,FALSE))</f>
        <v>0.749035292602018</v>
      </c>
      <c r="X212" t="s" s="26">
        <f>IF(VLOOKUP($B212,'Ações_Sharpe'!$B$2:$R$263,12,FALSE)&gt;0,VLOOKUP($B212,'Ações_Sharpe'!$B$2:$R$263,12,FALSE)," ")</f>
        <v>361</v>
      </c>
      <c r="Y212" s="23">
        <f>IF(VLOOKUP($B212,'Ações_Rent'!$B$2:$R$263,13,FALSE)="","",VLOOKUP($B212,'Ações_Rent'!$B$2:$R$263,13,FALSE))</f>
        <v>2.98556917308668</v>
      </c>
      <c r="Z212" t="s" s="26">
        <f>IF(VLOOKUP($B212,'Ações_Sharpe'!$B$2:$R$263,13,FALSE)&gt;0,VLOOKUP($B212,'Ações_Sharpe'!$B$2:$R$263,13,FALSE)," ")</f>
        <v>361</v>
      </c>
      <c r="AA212" s="23">
        <f>IF(VLOOKUP($B212,'Ações_Rent'!$B$2:$R$263,14,FALSE)="","",VLOOKUP($B212,'Ações_Rent'!$B$2:$R$263,14,FALSE))</f>
        <v>-4.38264059106485</v>
      </c>
      <c r="AB212" t="s" s="26">
        <f>IF(VLOOKUP($B212,'Ações_Sharpe'!$B$2:$R$263,14,FALSE)&gt;0,VLOOKUP($B212,'Ações_Sharpe'!$B$2:$R$263,14,FALSE)," ")</f>
        <v>361</v>
      </c>
      <c r="AC212" s="23">
        <f>IF(VLOOKUP($B212,'Ações_Rent'!$B$2:$R$263,15,FALSE)="","",VLOOKUP($B212,'Ações_Rent'!$B$2:$R$263,15,FALSE))</f>
        <v>-2.18238007817403</v>
      </c>
      <c r="AD212" t="s" s="26">
        <f>IF(VLOOKUP($B212,'Ações_Sharpe'!$B$2:$R$263,15,FALSE)&gt;0,VLOOKUP($B212,'Ações_Sharpe'!$B$2:$R$263,15,FALSE)," ")</f>
        <v>361</v>
      </c>
      <c r="AE212" s="23">
        <f>IF(VLOOKUP($B212,'Ações_Rent'!$B$2:$R$263,16,FALSE)="","",VLOOKUP($B212,'Ações_Rent'!$B$2:$R$263,16,FALSE))</f>
        <v>-5.8189345123725</v>
      </c>
      <c r="AF212" t="s" s="26">
        <f>IF(VLOOKUP($B212,'Ações_Sharpe'!$B$2:$R$263,16,FALSE)&gt;0,VLOOKUP($B212,'Ações_Sharpe'!$B$2:$R$263,16,FALSE)," ")</f>
        <v>361</v>
      </c>
      <c r="AG212" s="23">
        <f>IF(VLOOKUP($B212,'Ações_Rent'!$B$2:$R$263,17,FALSE)="","",VLOOKUP($B212,'Ações_Rent'!$B$2:$R$263,17,FALSE))</f>
        <v>7.29894033049949</v>
      </c>
      <c r="AH212" s="23">
        <f>IF(VLOOKUP($B212,'Ações_Sharpe'!$B$2:$R$263,17,FALSE)&gt;0,VLOOKUP($B212,'Ações_Sharpe'!$B$2:$R$263,17,FALSE)," ")</f>
        <v>0.00445847560654281</v>
      </c>
    </row>
    <row r="213" ht="15" customHeight="1">
      <c r="A213" t="s" s="10">
        <v>1643</v>
      </c>
      <c r="B213" t="s" s="10">
        <v>1644</v>
      </c>
      <c r="C213" t="s" s="26">
        <f>IF(VLOOKUP($B213,'Ações_Rent'!$B$2:$R$263,2,FALSE)="","",VLOOKUP($B213,'Ações_Rent'!$B$2:$R$263,2,FALSE))</f>
      </c>
      <c r="D213" t="s" s="26">
        <f>IF(VLOOKUP($B213,'Ações_Sharpe'!$B$2:$R$263,2,FALSE)&gt;0,VLOOKUP($B213,'Ações_Sharpe'!$B$2:$R$263,2,FALSE)," ")</f>
        <v>361</v>
      </c>
      <c r="E213" t="s" s="26">
        <f>IF(VLOOKUP($B213,'Ações_Rent'!$B$2:$R$263,3,FALSE)="","",VLOOKUP($B213,'Ações_Rent'!$B$2:$R$263,3,FALSE))</f>
      </c>
      <c r="F213" t="s" s="26">
        <f>IF(VLOOKUP($B213,'Ações_Sharpe'!$B$2:$R$263,3,FALSE)&gt;0,VLOOKUP($B213,'Ações_Sharpe'!$B$2:$R$263,3,FALSE)," ")</f>
        <v>361</v>
      </c>
      <c r="G213" t="s" s="26">
        <f>IF(VLOOKUP($B213,'Ações_Rent'!$B$2:$R$263,4,FALSE)="","",VLOOKUP($B213,'Ações_Rent'!$B$2:$R$263,4,FALSE))</f>
      </c>
      <c r="H213" t="s" s="26">
        <f>IF(VLOOKUP($B213,'Ações_Sharpe'!$B$2:$R$263,4,FALSE)&gt;0,VLOOKUP($B213,'Ações_Sharpe'!$B$2:$R$263,4,FALSE)," ")</f>
        <v>361</v>
      </c>
      <c r="I213" s="23">
        <f>IF(VLOOKUP($B213,'Ações_Rent'!$B$2:$R$263,5,FALSE)="","",VLOOKUP($B213,'Ações_Rent'!$B$2:$R$263,5,FALSE))</f>
        <v>5.35329985723507</v>
      </c>
      <c r="J213" t="s" s="26">
        <f>IF(VLOOKUP($B213,'Ações_Sharpe'!$B$2:$R$263,5,FALSE)&gt;0,VLOOKUP($B213,'Ações_Sharpe'!$B$2:$R$263,5,FALSE)," ")</f>
        <v>361</v>
      </c>
      <c r="K213" s="23">
        <f>IF(VLOOKUP($B213,'Ações_Rent'!$B$2:$R$263,6,FALSE)="","",VLOOKUP($B213,'Ações_Rent'!$B$2:$R$263,6,FALSE))</f>
        <v>16.5506760431698</v>
      </c>
      <c r="L213" s="23">
        <f>IF(VLOOKUP($B213,'Ações_Sharpe'!$B$2:$R$263,6,FALSE)&gt;0,VLOOKUP($B213,'Ações_Sharpe'!$B$2:$R$263,6,FALSE)," ")</f>
        <v>0.358500808766152</v>
      </c>
      <c r="M213" s="23">
        <f>IF(VLOOKUP($B213,'Ações_Rent'!$B$2:$R$263,7,FALSE)="","",VLOOKUP($B213,'Ações_Rent'!$B$2:$R$263,7,FALSE))</f>
        <v>10.6431570704095</v>
      </c>
      <c r="N213" s="23">
        <f>IF(VLOOKUP($B213,'Ações_Sharpe'!$B$2:$R$263,7,FALSE)&gt;0,VLOOKUP($B213,'Ações_Sharpe'!$B$2:$R$263,7,FALSE)," ")</f>
        <v>0.175879944065782</v>
      </c>
      <c r="O213" s="23">
        <f>IF(VLOOKUP($B213,'Ações_Rent'!$B$2:$R$263,8,FALSE)="","",VLOOKUP($B213,'Ações_Rent'!$B$2:$R$263,8,FALSE))</f>
        <v>15.1780857044443</v>
      </c>
      <c r="P213" s="23">
        <f>IF(VLOOKUP($B213,'Ações_Sharpe'!$B$2:$R$263,8,FALSE)&gt;0,VLOOKUP($B213,'Ações_Sharpe'!$B$2:$R$263,8,FALSE)," ")</f>
        <v>0.342834428507173</v>
      </c>
      <c r="Q213" s="23">
        <f>IF(VLOOKUP($B213,'Ações_Rent'!$B$2:$R$263,9,FALSE)="","",VLOOKUP($B213,'Ações_Rent'!$B$2:$R$263,9,FALSE))</f>
        <v>10.173268526503</v>
      </c>
      <c r="R213" s="23">
        <f>IF(VLOOKUP($B213,'Ações_Sharpe'!$B$2:$R$263,9,FALSE)&gt;0,VLOOKUP($B213,'Ações_Sharpe'!$B$2:$R$263,9,FALSE)," ")</f>
        <v>0.186441015409106</v>
      </c>
      <c r="S213" s="23">
        <f>IF(VLOOKUP($B213,'Ações_Rent'!$B$2:$R$263,10,FALSE)="","",VLOOKUP($B213,'Ações_Rent'!$B$2:$R$263,10,FALSE))</f>
        <v>19.7745845487665</v>
      </c>
      <c r="T213" s="23">
        <f>IF(VLOOKUP($B213,'Ações_Sharpe'!$B$2:$R$263,10,FALSE)&gt;0,VLOOKUP($B213,'Ações_Sharpe'!$B$2:$R$263,10,FALSE)," ")</f>
        <v>0.534798715315169</v>
      </c>
      <c r="U213" s="23">
        <f>IF(VLOOKUP($B213,'Ações_Rent'!$B$2:$R$263,11,FALSE)="","",VLOOKUP($B213,'Ações_Rent'!$B$2:$R$263,11,FALSE))</f>
        <v>14.9578410657472</v>
      </c>
      <c r="V213" s="23">
        <f>IF(VLOOKUP($B213,'Ações_Sharpe'!$B$2:$R$263,11,FALSE)&gt;0,VLOOKUP($B213,'Ações_Sharpe'!$B$2:$R$263,11,FALSE)," ")</f>
        <v>0.370457146321152</v>
      </c>
      <c r="W213" s="23">
        <f>IF(VLOOKUP($B213,'Ações_Rent'!$B$2:$R$263,12,FALSE)="","",VLOOKUP($B213,'Ações_Rent'!$B$2:$R$263,12,FALSE))</f>
        <v>6.92406829240457</v>
      </c>
      <c r="X213" s="23">
        <f>IF(VLOOKUP($B213,'Ações_Sharpe'!$B$2:$R$263,12,FALSE)&gt;0,VLOOKUP($B213,'Ações_Sharpe'!$B$2:$R$263,12,FALSE)," ")</f>
        <v>0.0891415133212452</v>
      </c>
      <c r="Y213" s="23">
        <f>IF(VLOOKUP($B213,'Ações_Rent'!$B$2:$R$263,13,FALSE)="","",VLOOKUP($B213,'Ações_Rent'!$B$2:$R$263,13,FALSE))</f>
        <v>9.439408062872619</v>
      </c>
      <c r="Z213" s="23">
        <f>IF(VLOOKUP($B213,'Ações_Sharpe'!$B$2:$R$263,13,FALSE)&gt;0,VLOOKUP($B213,'Ações_Sharpe'!$B$2:$R$263,13,FALSE)," ")</f>
        <v>0.165607749414887</v>
      </c>
      <c r="AA213" s="23">
        <f>IF(VLOOKUP($B213,'Ações_Rent'!$B$2:$R$263,14,FALSE)="","",VLOOKUP($B213,'Ações_Rent'!$B$2:$R$263,14,FALSE))</f>
        <v>2.7575963936326</v>
      </c>
      <c r="AB213" t="s" s="26">
        <f>IF(VLOOKUP($B213,'Ações_Sharpe'!$B$2:$R$263,14,FALSE)&gt;0,VLOOKUP($B213,'Ações_Sharpe'!$B$2:$R$263,14,FALSE)," ")</f>
        <v>361</v>
      </c>
      <c r="AC213" s="23">
        <f>IF(VLOOKUP($B213,'Ações_Rent'!$B$2:$R$263,15,FALSE)="","",VLOOKUP($B213,'Ações_Rent'!$B$2:$R$263,15,FALSE))</f>
        <v>5.920068790139</v>
      </c>
      <c r="AD213" s="23">
        <f>IF(VLOOKUP($B213,'Ações_Sharpe'!$B$2:$R$263,15,FALSE)&gt;0,VLOOKUP($B213,'Ações_Sharpe'!$B$2:$R$263,15,FALSE)," ")</f>
        <v>0.00553462716987683</v>
      </c>
      <c r="AE213" s="23">
        <f>IF(VLOOKUP($B213,'Ações_Rent'!$B$2:$R$263,16,FALSE)="","",VLOOKUP($B213,'Ações_Rent'!$B$2:$R$263,16,FALSE))</f>
        <v>0.171008581415855</v>
      </c>
      <c r="AF213" t="s" s="26">
        <f>IF(VLOOKUP($B213,'Ações_Sharpe'!$B$2:$R$263,16,FALSE)&gt;0,VLOOKUP($B213,'Ações_Sharpe'!$B$2:$R$263,16,FALSE)," ")</f>
        <v>361</v>
      </c>
      <c r="AG213" s="23">
        <f>IF(VLOOKUP($B213,'Ações_Rent'!$B$2:$R$263,17,FALSE)="","",VLOOKUP($B213,'Ações_Rent'!$B$2:$R$263,17,FALSE))</f>
        <v>14.2141326942736</v>
      </c>
      <c r="AH213" s="23">
        <f>IF(VLOOKUP($B213,'Ações_Sharpe'!$B$2:$R$263,17,FALSE)&gt;0,VLOOKUP($B213,'Ações_Sharpe'!$B$2:$R$263,17,FALSE)," ")</f>
        <v>0.326135731250753</v>
      </c>
    </row>
    <row r="214" ht="15" customHeight="1">
      <c r="A214" t="s" s="10">
        <v>1645</v>
      </c>
      <c r="B214" t="s" s="10">
        <v>1646</v>
      </c>
      <c r="C214" t="s" s="26">
        <f>IF(VLOOKUP($B214,'Ações_Rent'!$B$2:$R$263,2,FALSE)="","",VLOOKUP($B214,'Ações_Rent'!$B$2:$R$263,2,FALSE))</f>
      </c>
      <c r="D214" t="s" s="26">
        <f>IF(VLOOKUP($B214,'Ações_Sharpe'!$B$2:$R$263,2,FALSE)&gt;0,VLOOKUP($B214,'Ações_Sharpe'!$B$2:$R$263,2,FALSE)," ")</f>
        <v>361</v>
      </c>
      <c r="E214" t="s" s="26">
        <f>IF(VLOOKUP($B214,'Ações_Rent'!$B$2:$R$263,3,FALSE)="","",VLOOKUP($B214,'Ações_Rent'!$B$2:$R$263,3,FALSE))</f>
      </c>
      <c r="F214" t="s" s="26">
        <f>IF(VLOOKUP($B214,'Ações_Sharpe'!$B$2:$R$263,3,FALSE)&gt;0,VLOOKUP($B214,'Ações_Sharpe'!$B$2:$R$263,3,FALSE)," ")</f>
        <v>361</v>
      </c>
      <c r="G214" t="s" s="26">
        <f>IF(VLOOKUP($B214,'Ações_Rent'!$B$2:$R$263,4,FALSE)="","",VLOOKUP($B214,'Ações_Rent'!$B$2:$R$263,4,FALSE))</f>
      </c>
      <c r="H214" t="s" s="26">
        <f>IF(VLOOKUP($B214,'Ações_Sharpe'!$B$2:$R$263,4,FALSE)&gt;0,VLOOKUP($B214,'Ações_Sharpe'!$B$2:$R$263,4,FALSE)," ")</f>
        <v>361</v>
      </c>
      <c r="I214" s="23">
        <f>IF(VLOOKUP($B214,'Ações_Rent'!$B$2:$R$263,5,FALSE)="","",VLOOKUP($B214,'Ações_Rent'!$B$2:$R$263,5,FALSE))</f>
        <v>3.4640290840505</v>
      </c>
      <c r="J214" t="s" s="26">
        <f>IF(VLOOKUP($B214,'Ações_Sharpe'!$B$2:$R$263,5,FALSE)&gt;0,VLOOKUP($B214,'Ações_Sharpe'!$B$2:$R$263,5,FALSE)," ")</f>
        <v>361</v>
      </c>
      <c r="K214" s="23">
        <f>IF(VLOOKUP($B214,'Ações_Rent'!$B$2:$R$263,6,FALSE)="","",VLOOKUP($B214,'Ações_Rent'!$B$2:$R$263,6,FALSE))</f>
        <v>9.70388265252922</v>
      </c>
      <c r="L214" s="23">
        <f>IF(VLOOKUP($B214,'Ações_Sharpe'!$B$2:$R$263,6,FALSE)&gt;0,VLOOKUP($B214,'Ações_Sharpe'!$B$2:$R$263,6,FALSE)," ")</f>
        <v>0.129050401152999</v>
      </c>
      <c r="M214" s="23">
        <f>IF(VLOOKUP($B214,'Ações_Rent'!$B$2:$R$263,7,FALSE)="","",VLOOKUP($B214,'Ações_Rent'!$B$2:$R$263,7,FALSE))</f>
        <v>7.86247243718761</v>
      </c>
      <c r="N214" s="23">
        <f>IF(VLOOKUP($B214,'Ações_Sharpe'!$B$2:$R$263,7,FALSE)&gt;0,VLOOKUP($B214,'Ações_Sharpe'!$B$2:$R$263,7,FALSE)," ")</f>
        <v>0.0847966547387931</v>
      </c>
      <c r="O214" s="23">
        <f>IF(VLOOKUP($B214,'Ações_Rent'!$B$2:$R$263,8,FALSE)="","",VLOOKUP($B214,'Ações_Rent'!$B$2:$R$263,8,FALSE))</f>
        <v>11.9892581023618</v>
      </c>
      <c r="P214" s="23">
        <f>IF(VLOOKUP($B214,'Ações_Sharpe'!$B$2:$R$263,8,FALSE)&gt;0,VLOOKUP($B214,'Ações_Sharpe'!$B$2:$R$263,8,FALSE)," ")</f>
        <v>0.246287269468737</v>
      </c>
      <c r="Q214" s="23">
        <f>IF(VLOOKUP($B214,'Ações_Rent'!$B$2:$R$263,9,FALSE)="","",VLOOKUP($B214,'Ações_Rent'!$B$2:$R$263,9,FALSE))</f>
        <v>9.809912930186909</v>
      </c>
      <c r="R214" s="23">
        <f>IF(VLOOKUP($B214,'Ações_Sharpe'!$B$2:$R$263,9,FALSE)&gt;0,VLOOKUP($B214,'Ações_Sharpe'!$B$2:$R$263,9,FALSE)," ")</f>
        <v>0.182850543673989</v>
      </c>
      <c r="S214" s="23">
        <f>IF(VLOOKUP($B214,'Ações_Rent'!$B$2:$R$263,10,FALSE)="","",VLOOKUP($B214,'Ações_Rent'!$B$2:$R$263,10,FALSE))</f>
        <v>20.057230789987</v>
      </c>
      <c r="T214" s="23">
        <f>IF(VLOOKUP($B214,'Ações_Sharpe'!$B$2:$R$263,10,FALSE)&gt;0,VLOOKUP($B214,'Ações_Sharpe'!$B$2:$R$263,10,FALSE)," ")</f>
        <v>0.570903322684279</v>
      </c>
      <c r="U214" s="23">
        <f>IF(VLOOKUP($B214,'Ações_Rent'!$B$2:$R$263,11,FALSE)="","",VLOOKUP($B214,'Ações_Rent'!$B$2:$R$263,11,FALSE))</f>
        <v>15.4359644872211</v>
      </c>
      <c r="V214" s="23">
        <f>IF(VLOOKUP($B214,'Ações_Sharpe'!$B$2:$R$263,11,FALSE)&gt;0,VLOOKUP($B214,'Ações_Sharpe'!$B$2:$R$263,11,FALSE)," ")</f>
        <v>0.396664458237408</v>
      </c>
      <c r="W214" s="23">
        <f>IF(VLOOKUP($B214,'Ações_Rent'!$B$2:$R$263,12,FALSE)="","",VLOOKUP($B214,'Ações_Rent'!$B$2:$R$263,12,FALSE))</f>
        <v>4.257315669645</v>
      </c>
      <c r="X214" t="s" s="26">
        <f>IF(VLOOKUP($B214,'Ações_Sharpe'!$B$2:$R$263,12,FALSE)&gt;0,VLOOKUP($B214,'Ações_Sharpe'!$B$2:$R$263,12,FALSE)," ")</f>
        <v>361</v>
      </c>
      <c r="Y214" s="23">
        <f>IF(VLOOKUP($B214,'Ações_Rent'!$B$2:$R$263,13,FALSE)="","",VLOOKUP($B214,'Ações_Rent'!$B$2:$R$263,13,FALSE))</f>
        <v>7.55961739120112</v>
      </c>
      <c r="Z214" s="23">
        <f>IF(VLOOKUP($B214,'Ações_Sharpe'!$B$2:$R$263,13,FALSE)&gt;0,VLOOKUP($B214,'Ações_Sharpe'!$B$2:$R$263,13,FALSE)," ")</f>
        <v>0.097558007968781</v>
      </c>
      <c r="AA214" s="23">
        <f>IF(VLOOKUP($B214,'Ações_Rent'!$B$2:$R$263,14,FALSE)="","",VLOOKUP($B214,'Ações_Rent'!$B$2:$R$263,14,FALSE))</f>
        <v>-4.82230839050152</v>
      </c>
      <c r="AB214" t="s" s="26">
        <f>IF(VLOOKUP($B214,'Ações_Sharpe'!$B$2:$R$263,14,FALSE)&gt;0,VLOOKUP($B214,'Ações_Sharpe'!$B$2:$R$263,14,FALSE)," ")</f>
        <v>361</v>
      </c>
      <c r="AC214" s="23">
        <f>IF(VLOOKUP($B214,'Ações_Rent'!$B$2:$R$263,15,FALSE)="","",VLOOKUP($B214,'Ações_Rent'!$B$2:$R$263,15,FALSE))</f>
        <v>-3.85295697229949</v>
      </c>
      <c r="AD214" t="s" s="26">
        <f>IF(VLOOKUP($B214,'Ações_Sharpe'!$B$2:$R$263,15,FALSE)&gt;0,VLOOKUP($B214,'Ações_Sharpe'!$B$2:$R$263,15,FALSE)," ")</f>
        <v>361</v>
      </c>
      <c r="AE214" s="23">
        <f>IF(VLOOKUP($B214,'Ações_Rent'!$B$2:$R$263,16,FALSE)="","",VLOOKUP($B214,'Ações_Rent'!$B$2:$R$263,16,FALSE))</f>
        <v>-9.038608507223151</v>
      </c>
      <c r="AF214" t="s" s="26">
        <f>IF(VLOOKUP($B214,'Ações_Sharpe'!$B$2:$R$263,16,FALSE)&gt;0,VLOOKUP($B214,'Ações_Sharpe'!$B$2:$R$263,16,FALSE)," ")</f>
        <v>361</v>
      </c>
      <c r="AG214" s="23">
        <f>IF(VLOOKUP($B214,'Ações_Rent'!$B$2:$R$263,17,FALSE)="","",VLOOKUP($B214,'Ações_Rent'!$B$2:$R$263,17,FALSE))</f>
        <v>5.66119550784592</v>
      </c>
      <c r="AH214" t="s" s="26">
        <f>IF(VLOOKUP($B214,'Ações_Sharpe'!$B$2:$R$263,17,FALSE)&gt;0,VLOOKUP($B214,'Ações_Sharpe'!$B$2:$R$263,17,FALSE)," ")</f>
        <v>361</v>
      </c>
    </row>
    <row r="215" ht="15" customHeight="1">
      <c r="A215" t="s" s="10">
        <v>1647</v>
      </c>
      <c r="B215" t="s" s="10">
        <v>1648</v>
      </c>
      <c r="C215" t="s" s="26">
        <f>IF(VLOOKUP($B215,'Ações_Rent'!$B$2:$R$263,2,FALSE)="","",VLOOKUP($B215,'Ações_Rent'!$B$2:$R$263,2,FALSE))</f>
      </c>
      <c r="D215" t="s" s="26">
        <f>IF(VLOOKUP($B215,'Ações_Sharpe'!$B$2:$R$263,2,FALSE)&gt;0,VLOOKUP($B215,'Ações_Sharpe'!$B$2:$R$263,2,FALSE)," ")</f>
        <v>361</v>
      </c>
      <c r="E215" t="s" s="26">
        <f>IF(VLOOKUP($B215,'Ações_Rent'!$B$2:$R$263,3,FALSE)="","",VLOOKUP($B215,'Ações_Rent'!$B$2:$R$263,3,FALSE))</f>
      </c>
      <c r="F215" t="s" s="26">
        <f>IF(VLOOKUP($B215,'Ações_Sharpe'!$B$2:$R$263,3,FALSE)&gt;0,VLOOKUP($B215,'Ações_Sharpe'!$B$2:$R$263,3,FALSE)," ")</f>
        <v>361</v>
      </c>
      <c r="G215" t="s" s="26">
        <f>IF(VLOOKUP($B215,'Ações_Rent'!$B$2:$R$263,4,FALSE)="","",VLOOKUP($B215,'Ações_Rent'!$B$2:$R$263,4,FALSE))</f>
      </c>
      <c r="H215" t="s" s="26">
        <f>IF(VLOOKUP($B215,'Ações_Sharpe'!$B$2:$R$263,4,FALSE)&gt;0,VLOOKUP($B215,'Ações_Sharpe'!$B$2:$R$263,4,FALSE)," ")</f>
        <v>361</v>
      </c>
      <c r="I215" t="s" s="26">
        <f>IF(VLOOKUP($B215,'Ações_Rent'!$B$2:$R$263,5,FALSE)="","",VLOOKUP($B215,'Ações_Rent'!$B$2:$R$263,5,FALSE))</f>
      </c>
      <c r="J215" t="s" s="26">
        <f>IF(VLOOKUP($B215,'Ações_Sharpe'!$B$2:$R$263,5,FALSE)&gt;0,VLOOKUP($B215,'Ações_Sharpe'!$B$2:$R$263,5,FALSE)," ")</f>
        <v>361</v>
      </c>
      <c r="K215" s="23">
        <f>IF(VLOOKUP($B215,'Ações_Rent'!$B$2:$R$263,6,FALSE)="","",VLOOKUP($B215,'Ações_Rent'!$B$2:$R$263,6,FALSE))</f>
        <v>39.6328063471872</v>
      </c>
      <c r="L215" s="23">
        <f>IF(VLOOKUP($B215,'Ações_Sharpe'!$B$2:$R$263,6,FALSE)&gt;0,VLOOKUP($B215,'Ações_Sharpe'!$B$2:$R$263,6,FALSE)," ")</f>
        <v>0.887385715632344</v>
      </c>
      <c r="M215" s="23">
        <f>IF(VLOOKUP($B215,'Ações_Rent'!$B$2:$R$263,7,FALSE)="","",VLOOKUP($B215,'Ações_Rent'!$B$2:$R$263,7,FALSE))</f>
        <v>21.0978766387995</v>
      </c>
      <c r="N215" s="23">
        <f>IF(VLOOKUP($B215,'Ações_Sharpe'!$B$2:$R$263,7,FALSE)&gt;0,VLOOKUP($B215,'Ações_Sharpe'!$B$2:$R$263,7,FALSE)," ")</f>
        <v>0.414597596646823</v>
      </c>
      <c r="O215" s="23">
        <f>IF(VLOOKUP($B215,'Ações_Rent'!$B$2:$R$263,8,FALSE)="","",VLOOKUP($B215,'Ações_Rent'!$B$2:$R$263,8,FALSE))</f>
        <v>27.486967027180</v>
      </c>
      <c r="P215" s="23">
        <f>IF(VLOOKUP($B215,'Ações_Sharpe'!$B$2:$R$263,8,FALSE)&gt;0,VLOOKUP($B215,'Ações_Sharpe'!$B$2:$R$263,8,FALSE)," ")</f>
        <v>0.591877142926707</v>
      </c>
      <c r="Q215" s="23">
        <f>IF(VLOOKUP($B215,'Ações_Rent'!$B$2:$R$263,9,FALSE)="","",VLOOKUP($B215,'Ações_Rent'!$B$2:$R$263,9,FALSE))</f>
        <v>25.0800898542634</v>
      </c>
      <c r="R215" s="23">
        <f>IF(VLOOKUP($B215,'Ações_Sharpe'!$B$2:$R$263,9,FALSE)&gt;0,VLOOKUP($B215,'Ações_Sharpe'!$B$2:$R$263,9,FALSE)," ")</f>
        <v>0.532491702239869</v>
      </c>
      <c r="S215" s="23">
        <f>IF(VLOOKUP($B215,'Ações_Rent'!$B$2:$R$263,10,FALSE)="","",VLOOKUP($B215,'Ações_Rent'!$B$2:$R$263,10,FALSE))</f>
        <v>35.236411600663</v>
      </c>
      <c r="T215" s="23">
        <f>IF(VLOOKUP($B215,'Ações_Sharpe'!$B$2:$R$263,10,FALSE)&gt;0,VLOOKUP($B215,'Ações_Sharpe'!$B$2:$R$263,10,FALSE)," ")</f>
        <v>0.801397896388792</v>
      </c>
      <c r="U215" s="23">
        <f>IF(VLOOKUP($B215,'Ações_Rent'!$B$2:$R$263,11,FALSE)="","",VLOOKUP($B215,'Ações_Rent'!$B$2:$R$263,11,FALSE))</f>
        <v>35.4628307910742</v>
      </c>
      <c r="V215" s="23">
        <f>IF(VLOOKUP($B215,'Ações_Sharpe'!$B$2:$R$263,11,FALSE)&gt;0,VLOOKUP($B215,'Ações_Sharpe'!$B$2:$R$263,11,FALSE)," ")</f>
        <v>0.813039533180553</v>
      </c>
      <c r="W215" s="23">
        <f>IF(VLOOKUP($B215,'Ações_Rent'!$B$2:$R$263,12,FALSE)="","",VLOOKUP($B215,'Ações_Rent'!$B$2:$R$263,12,FALSE))</f>
        <v>15.4682153964089</v>
      </c>
      <c r="X215" s="23">
        <f>IF(VLOOKUP($B215,'Ações_Sharpe'!$B$2:$R$263,12,FALSE)&gt;0,VLOOKUP($B215,'Ações_Sharpe'!$B$2:$R$263,12,FALSE)," ")</f>
        <v>0.315046612973837</v>
      </c>
      <c r="Y215" s="23">
        <f>IF(VLOOKUP($B215,'Ações_Rent'!$B$2:$R$263,13,FALSE)="","",VLOOKUP($B215,'Ações_Rent'!$B$2:$R$263,13,FALSE))</f>
        <v>15.5593662403112</v>
      </c>
      <c r="Z215" s="23">
        <f>IF(VLOOKUP($B215,'Ações_Sharpe'!$B$2:$R$263,13,FALSE)&gt;0,VLOOKUP($B215,'Ações_Sharpe'!$B$2:$R$263,13,FALSE)," ")</f>
        <v>0.299748146075722</v>
      </c>
      <c r="AA215" s="23">
        <f>IF(VLOOKUP($B215,'Ações_Rent'!$B$2:$R$263,14,FALSE)="","",VLOOKUP($B215,'Ações_Rent'!$B$2:$R$263,14,FALSE))</f>
        <v>0.930731078878422</v>
      </c>
      <c r="AB215" t="s" s="26">
        <f>IF(VLOOKUP($B215,'Ações_Sharpe'!$B$2:$R$263,14,FALSE)&gt;0,VLOOKUP($B215,'Ações_Sharpe'!$B$2:$R$263,14,FALSE)," ")</f>
        <v>361</v>
      </c>
      <c r="AC215" s="23">
        <f>IF(VLOOKUP($B215,'Ações_Rent'!$B$2:$R$263,15,FALSE)="","",VLOOKUP($B215,'Ações_Rent'!$B$2:$R$263,15,FALSE))</f>
        <v>6.80179147762532</v>
      </c>
      <c r="AD215" s="23">
        <f>IF(VLOOKUP($B215,'Ações_Sharpe'!$B$2:$R$263,15,FALSE)&gt;0,VLOOKUP($B215,'Ações_Sharpe'!$B$2:$R$263,15,FALSE)," ")</f>
        <v>0.0267401621099752</v>
      </c>
      <c r="AE215" s="23">
        <f>IF(VLOOKUP($B215,'Ações_Rent'!$B$2:$R$263,16,FALSE)="","",VLOOKUP($B215,'Ações_Rent'!$B$2:$R$263,16,FALSE))</f>
        <v>-6.99402413672859</v>
      </c>
      <c r="AF215" t="s" s="26">
        <f>IF(VLOOKUP($B215,'Ações_Sharpe'!$B$2:$R$263,16,FALSE)&gt;0,VLOOKUP($B215,'Ações_Sharpe'!$B$2:$R$263,16,FALSE)," ")</f>
        <v>361</v>
      </c>
      <c r="AG215" s="23">
        <f>IF(VLOOKUP($B215,'Ações_Rent'!$B$2:$R$263,17,FALSE)="","",VLOOKUP($B215,'Ações_Rent'!$B$2:$R$263,17,FALSE))</f>
        <v>8.94324481345015</v>
      </c>
      <c r="AH215" s="23">
        <f>IF(VLOOKUP($B215,'Ações_Sharpe'!$B$2:$R$263,17,FALSE)&gt;0,VLOOKUP($B215,'Ações_Sharpe'!$B$2:$R$263,17,FALSE)," ")</f>
        <v>0.053130767852942</v>
      </c>
    </row>
    <row r="216" ht="15" customHeight="1">
      <c r="A216" t="s" s="10">
        <v>1649</v>
      </c>
      <c r="B216" t="s" s="10">
        <v>1650</v>
      </c>
      <c r="C216" t="s" s="26">
        <f>IF(VLOOKUP($B216,'Ações_Rent'!$B$2:$R$263,2,FALSE)="","",VLOOKUP($B216,'Ações_Rent'!$B$2:$R$263,2,FALSE))</f>
      </c>
      <c r="D216" t="s" s="26">
        <f>IF(VLOOKUP($B216,'Ações_Sharpe'!$B$2:$R$263,2,FALSE)&gt;0,VLOOKUP($B216,'Ações_Sharpe'!$B$2:$R$263,2,FALSE)," ")</f>
        <v>361</v>
      </c>
      <c r="E216" t="s" s="26">
        <f>IF(VLOOKUP($B216,'Ações_Rent'!$B$2:$R$263,3,FALSE)="","",VLOOKUP($B216,'Ações_Rent'!$B$2:$R$263,3,FALSE))</f>
      </c>
      <c r="F216" t="s" s="26">
        <f>IF(VLOOKUP($B216,'Ações_Sharpe'!$B$2:$R$263,3,FALSE)&gt;0,VLOOKUP($B216,'Ações_Sharpe'!$B$2:$R$263,3,FALSE)," ")</f>
        <v>361</v>
      </c>
      <c r="G216" t="s" s="26">
        <f>IF(VLOOKUP($B216,'Ações_Rent'!$B$2:$R$263,4,FALSE)="","",VLOOKUP($B216,'Ações_Rent'!$B$2:$R$263,4,FALSE))</f>
      </c>
      <c r="H216" t="s" s="26">
        <f>IF(VLOOKUP($B216,'Ações_Sharpe'!$B$2:$R$263,4,FALSE)&gt;0,VLOOKUP($B216,'Ações_Sharpe'!$B$2:$R$263,4,FALSE)," ")</f>
        <v>361</v>
      </c>
      <c r="I216" t="s" s="26">
        <f>IF(VLOOKUP($B216,'Ações_Rent'!$B$2:$R$263,5,FALSE)="","",VLOOKUP($B216,'Ações_Rent'!$B$2:$R$263,5,FALSE))</f>
      </c>
      <c r="J216" t="s" s="26">
        <f>IF(VLOOKUP($B216,'Ações_Sharpe'!$B$2:$R$263,5,FALSE)&gt;0,VLOOKUP($B216,'Ações_Sharpe'!$B$2:$R$263,5,FALSE)," ")</f>
        <v>361</v>
      </c>
      <c r="K216" s="23">
        <f>IF(VLOOKUP($B216,'Ações_Rent'!$B$2:$R$263,6,FALSE)="","",VLOOKUP($B216,'Ações_Rent'!$B$2:$R$263,6,FALSE))</f>
        <v>28.4412099896334</v>
      </c>
      <c r="L216" s="23">
        <f>IF(VLOOKUP($B216,'Ações_Sharpe'!$B$2:$R$263,6,FALSE)&gt;0,VLOOKUP($B216,'Ações_Sharpe'!$B$2:$R$263,6,FALSE)," ")</f>
        <v>0.897637839276252</v>
      </c>
      <c r="M216" s="23">
        <f>IF(VLOOKUP($B216,'Ações_Rent'!$B$2:$R$263,7,FALSE)="","",VLOOKUP($B216,'Ações_Rent'!$B$2:$R$263,7,FALSE))</f>
        <v>25.3682781433911</v>
      </c>
      <c r="N216" s="23">
        <f>IF(VLOOKUP($B216,'Ações_Sharpe'!$B$2:$R$263,7,FALSE)&gt;0,VLOOKUP($B216,'Ações_Sharpe'!$B$2:$R$263,7,FALSE)," ")</f>
        <v>0.7849806680070009</v>
      </c>
      <c r="O216" s="23">
        <f>IF(VLOOKUP($B216,'Ações_Rent'!$B$2:$R$263,8,FALSE)="","",VLOOKUP($B216,'Ações_Rent'!$B$2:$R$263,8,FALSE))</f>
        <v>30.2908105635724</v>
      </c>
      <c r="P216" s="23">
        <f>IF(VLOOKUP($B216,'Ações_Sharpe'!$B$2:$R$263,8,FALSE)&gt;0,VLOOKUP($B216,'Ações_Sharpe'!$B$2:$R$263,8,FALSE)," ")</f>
        <v>0.991931317414489</v>
      </c>
      <c r="Q216" s="23">
        <f>IF(VLOOKUP($B216,'Ações_Rent'!$B$2:$R$263,9,FALSE)="","",VLOOKUP($B216,'Ações_Rent'!$B$2:$R$263,9,FALSE))</f>
        <v>24.7055908437561</v>
      </c>
      <c r="R216" s="23">
        <f>IF(VLOOKUP($B216,'Ações_Sharpe'!$B$2:$R$263,9,FALSE)&gt;0,VLOOKUP($B216,'Ações_Sharpe'!$B$2:$R$263,9,FALSE)," ")</f>
        <v>0.7749737823559461</v>
      </c>
      <c r="S216" s="23">
        <f>IF(VLOOKUP($B216,'Ações_Rent'!$B$2:$R$263,10,FALSE)="","",VLOOKUP($B216,'Ações_Rent'!$B$2:$R$263,10,FALSE))</f>
        <v>31.3033289947251</v>
      </c>
      <c r="T216" s="23">
        <f>IF(VLOOKUP($B216,'Ações_Sharpe'!$B$2:$R$263,10,FALSE)&gt;0,VLOOKUP($B216,'Ações_Sharpe'!$B$2:$R$263,10,FALSE)," ")</f>
        <v>1.0626448986259</v>
      </c>
      <c r="U216" s="23">
        <f>IF(VLOOKUP($B216,'Ações_Rent'!$B$2:$R$263,11,FALSE)="","",VLOOKUP($B216,'Ações_Rent'!$B$2:$R$263,11,FALSE))</f>
        <v>29.6558982225953</v>
      </c>
      <c r="V216" s="23">
        <f>IF(VLOOKUP($B216,'Ações_Sharpe'!$B$2:$R$263,11,FALSE)&gt;0,VLOOKUP($B216,'Ações_Sharpe'!$B$2:$R$263,11,FALSE)," ")</f>
        <v>1.00185326481137</v>
      </c>
      <c r="W216" s="23">
        <f>IF(VLOOKUP($B216,'Ações_Rent'!$B$2:$R$263,12,FALSE)="","",VLOOKUP($B216,'Ações_Rent'!$B$2:$R$263,12,FALSE))</f>
        <v>14.3213846837789</v>
      </c>
      <c r="X216" s="23">
        <f>IF(VLOOKUP($B216,'Ações_Sharpe'!$B$2:$R$263,12,FALSE)&gt;0,VLOOKUP($B216,'Ações_Sharpe'!$B$2:$R$263,12,FALSE)," ")</f>
        <v>0.379850052708214</v>
      </c>
      <c r="Y216" s="23">
        <f>IF(VLOOKUP($B216,'Ações_Rent'!$B$2:$R$263,13,FALSE)="","",VLOOKUP($B216,'Ações_Rent'!$B$2:$R$263,13,FALSE))</f>
        <v>14.7199284717842</v>
      </c>
      <c r="Z216" s="23">
        <f>IF(VLOOKUP($B216,'Ações_Sharpe'!$B$2:$R$263,13,FALSE)&gt;0,VLOOKUP($B216,'Ações_Sharpe'!$B$2:$R$263,13,FALSE)," ")</f>
        <v>0.386529513286275</v>
      </c>
      <c r="AA216" s="23">
        <f>IF(VLOOKUP($B216,'Ações_Rent'!$B$2:$R$263,14,FALSE)="","",VLOOKUP($B216,'Ações_Rent'!$B$2:$R$263,14,FALSE))</f>
        <v>5.07405619103645</v>
      </c>
      <c r="AB216" t="s" s="26">
        <f>IF(VLOOKUP($B216,'Ações_Sharpe'!$B$2:$R$263,14,FALSE)&gt;0,VLOOKUP($B216,'Ações_Sharpe'!$B$2:$R$263,14,FALSE)," ")</f>
        <v>361</v>
      </c>
      <c r="AC216" s="23">
        <f>IF(VLOOKUP($B216,'Ações_Rent'!$B$2:$R$263,15,FALSE)="","",VLOOKUP($B216,'Ações_Rent'!$B$2:$R$263,15,FALSE))</f>
        <v>4.95388839473498</v>
      </c>
      <c r="AD216" t="s" s="26">
        <f>IF(VLOOKUP($B216,'Ações_Sharpe'!$B$2:$R$263,15,FALSE)&gt;0,VLOOKUP($B216,'Ações_Sharpe'!$B$2:$R$263,15,FALSE)," ")</f>
        <v>361</v>
      </c>
      <c r="AE216" s="23">
        <f>IF(VLOOKUP($B216,'Ações_Rent'!$B$2:$R$263,16,FALSE)="","",VLOOKUP($B216,'Ações_Rent'!$B$2:$R$263,16,FALSE))</f>
        <v>0.144454643293868</v>
      </c>
      <c r="AF216" t="s" s="26">
        <f>IF(VLOOKUP($B216,'Ações_Sharpe'!$B$2:$R$263,16,FALSE)&gt;0,VLOOKUP($B216,'Ações_Sharpe'!$B$2:$R$263,16,FALSE)," ")</f>
        <v>361</v>
      </c>
      <c r="AG216" s="23">
        <f>IF(VLOOKUP($B216,'Ações_Rent'!$B$2:$R$263,17,FALSE)="","",VLOOKUP($B216,'Ações_Rent'!$B$2:$R$263,17,FALSE))</f>
        <v>8.532209080695139</v>
      </c>
      <c r="AH216" s="23">
        <f>IF(VLOOKUP($B216,'Ações_Sharpe'!$B$2:$R$263,17,FALSE)&gt;0,VLOOKUP($B216,'Ações_Sharpe'!$B$2:$R$263,17,FALSE)," ")</f>
        <v>0.0555744061296684</v>
      </c>
    </row>
    <row r="217" ht="15" customHeight="1">
      <c r="A217" t="s" s="10">
        <v>1651</v>
      </c>
      <c r="B217" t="s" s="10">
        <v>1652</v>
      </c>
      <c r="C217" t="s" s="26">
        <f>IF(VLOOKUP($B217,'Ações_Rent'!$B$2:$R$263,2,FALSE)="","",VLOOKUP($B217,'Ações_Rent'!$B$2:$R$263,2,FALSE))</f>
      </c>
      <c r="D217" t="s" s="26">
        <f>IF(VLOOKUP($B217,'Ações_Sharpe'!$B$2:$R$263,2,FALSE)&gt;0,VLOOKUP($B217,'Ações_Sharpe'!$B$2:$R$263,2,FALSE)," ")</f>
        <v>361</v>
      </c>
      <c r="E217" t="s" s="26">
        <f>IF(VLOOKUP($B217,'Ações_Rent'!$B$2:$R$263,3,FALSE)="","",VLOOKUP($B217,'Ações_Rent'!$B$2:$R$263,3,FALSE))</f>
      </c>
      <c r="F217" t="s" s="26">
        <f>IF(VLOOKUP($B217,'Ações_Sharpe'!$B$2:$R$263,3,FALSE)&gt;0,VLOOKUP($B217,'Ações_Sharpe'!$B$2:$R$263,3,FALSE)," ")</f>
        <v>361</v>
      </c>
      <c r="G217" t="s" s="26">
        <f>IF(VLOOKUP($B217,'Ações_Rent'!$B$2:$R$263,4,FALSE)="","",VLOOKUP($B217,'Ações_Rent'!$B$2:$R$263,4,FALSE))</f>
      </c>
      <c r="H217" t="s" s="26">
        <f>IF(VLOOKUP($B217,'Ações_Sharpe'!$B$2:$R$263,4,FALSE)&gt;0,VLOOKUP($B217,'Ações_Sharpe'!$B$2:$R$263,4,FALSE)," ")</f>
        <v>361</v>
      </c>
      <c r="I217" t="s" s="26">
        <f>IF(VLOOKUP($B217,'Ações_Rent'!$B$2:$R$263,5,FALSE)="","",VLOOKUP($B217,'Ações_Rent'!$B$2:$R$263,5,FALSE))</f>
      </c>
      <c r="J217" t="s" s="26">
        <f>IF(VLOOKUP($B217,'Ações_Sharpe'!$B$2:$R$263,5,FALSE)&gt;0,VLOOKUP($B217,'Ações_Sharpe'!$B$2:$R$263,5,FALSE)," ")</f>
        <v>361</v>
      </c>
      <c r="K217" s="23">
        <f>IF(VLOOKUP($B217,'Ações_Rent'!$B$2:$R$263,6,FALSE)="","",VLOOKUP($B217,'Ações_Rent'!$B$2:$R$263,6,FALSE))</f>
        <v>25.8674969876563</v>
      </c>
      <c r="L217" s="23">
        <f>IF(VLOOKUP($B217,'Ações_Sharpe'!$B$2:$R$263,6,FALSE)&gt;0,VLOOKUP($B217,'Ações_Sharpe'!$B$2:$R$263,6,FALSE)," ")</f>
        <v>0.7359180375043251</v>
      </c>
      <c r="M217" s="23">
        <f>IF(VLOOKUP($B217,'Ações_Rent'!$B$2:$R$263,7,FALSE)="","",VLOOKUP($B217,'Ações_Rent'!$B$2:$R$263,7,FALSE))</f>
        <v>20.4468562752784</v>
      </c>
      <c r="N217" s="23">
        <f>IF(VLOOKUP($B217,'Ações_Sharpe'!$B$2:$R$263,7,FALSE)&gt;0,VLOOKUP($B217,'Ações_Sharpe'!$B$2:$R$263,7,FALSE)," ")</f>
        <v>0.53709148990973</v>
      </c>
      <c r="O217" s="23">
        <f>IF(VLOOKUP($B217,'Ações_Rent'!$B$2:$R$263,8,FALSE)="","",VLOOKUP($B217,'Ações_Rent'!$B$2:$R$263,8,FALSE))</f>
        <v>30.7312856416557</v>
      </c>
      <c r="P217" s="23">
        <f>IF(VLOOKUP($B217,'Ações_Sharpe'!$B$2:$R$263,8,FALSE)&gt;0,VLOOKUP($B217,'Ações_Sharpe'!$B$2:$R$263,8,FALSE)," ")</f>
        <v>0.890447485847819</v>
      </c>
      <c r="Q217" s="23">
        <f>IF(VLOOKUP($B217,'Ações_Rent'!$B$2:$R$263,9,FALSE)="","",VLOOKUP($B217,'Ações_Rent'!$B$2:$R$263,9,FALSE))</f>
        <v>25.9837296442751</v>
      </c>
      <c r="R217" s="23">
        <f>IF(VLOOKUP($B217,'Ações_Sharpe'!$B$2:$R$263,9,FALSE)&gt;0,VLOOKUP($B217,'Ações_Sharpe'!$B$2:$R$263,9,FALSE)," ")</f>
        <v>0.736998402788674</v>
      </c>
      <c r="S217" s="23">
        <f>IF(VLOOKUP($B217,'Ações_Rent'!$B$2:$R$263,10,FALSE)="","",VLOOKUP($B217,'Ações_Rent'!$B$2:$R$263,10,FALSE))</f>
        <v>37.6235124532103</v>
      </c>
      <c r="T217" s="23">
        <f>IF(VLOOKUP($B217,'Ações_Sharpe'!$B$2:$R$263,10,FALSE)&gt;0,VLOOKUP($B217,'Ações_Sharpe'!$B$2:$R$263,10,FALSE)," ")</f>
        <v>1.21249434581529</v>
      </c>
      <c r="U217" s="23">
        <f>IF(VLOOKUP($B217,'Ações_Rent'!$B$2:$R$263,11,FALSE)="","",VLOOKUP($B217,'Ações_Rent'!$B$2:$R$263,11,FALSE))</f>
        <v>26.1478434176491</v>
      </c>
      <c r="V217" s="23">
        <f>IF(VLOOKUP($B217,'Ações_Sharpe'!$B$2:$R$263,11,FALSE)&gt;0,VLOOKUP($B217,'Ações_Sharpe'!$B$2:$R$263,11,FALSE)," ")</f>
        <v>0.762713264692471</v>
      </c>
      <c r="W217" s="23">
        <f>IF(VLOOKUP($B217,'Ações_Rent'!$B$2:$R$263,12,FALSE)="","",VLOOKUP($B217,'Ações_Rent'!$B$2:$R$263,12,FALSE))</f>
        <v>14.3372085206479</v>
      </c>
      <c r="X217" s="23">
        <f>IF(VLOOKUP($B217,'Ações_Sharpe'!$B$2:$R$263,12,FALSE)&gt;0,VLOOKUP($B217,'Ações_Sharpe'!$B$2:$R$263,12,FALSE)," ")</f>
        <v>0.358688130625261</v>
      </c>
      <c r="Y217" s="23">
        <f>IF(VLOOKUP($B217,'Ações_Rent'!$B$2:$R$263,13,FALSE)="","",VLOOKUP($B217,'Ações_Rent'!$B$2:$R$263,13,FALSE))</f>
        <v>13.3804667375932</v>
      </c>
      <c r="Z217" s="23">
        <f>IF(VLOOKUP($B217,'Ações_Sharpe'!$B$2:$R$263,13,FALSE)&gt;0,VLOOKUP($B217,'Ações_Sharpe'!$B$2:$R$263,13,FALSE)," ")</f>
        <v>0.315961662009001</v>
      </c>
      <c r="AA217" s="23">
        <f>IF(VLOOKUP($B217,'Ações_Rent'!$B$2:$R$263,14,FALSE)="","",VLOOKUP($B217,'Ações_Rent'!$B$2:$R$263,14,FALSE))</f>
        <v>1.25228276435152</v>
      </c>
      <c r="AB217" t="s" s="26">
        <f>IF(VLOOKUP($B217,'Ações_Sharpe'!$B$2:$R$263,14,FALSE)&gt;0,VLOOKUP($B217,'Ações_Sharpe'!$B$2:$R$263,14,FALSE)," ")</f>
        <v>361</v>
      </c>
      <c r="AC217" s="23">
        <f>IF(VLOOKUP($B217,'Ações_Rent'!$B$2:$R$263,15,FALSE)="","",VLOOKUP($B217,'Ações_Rent'!$B$2:$R$263,15,FALSE))</f>
        <v>2.32818254135765</v>
      </c>
      <c r="AD217" t="s" s="26">
        <f>IF(VLOOKUP($B217,'Ações_Sharpe'!$B$2:$R$263,15,FALSE)&gt;0,VLOOKUP($B217,'Ações_Sharpe'!$B$2:$R$263,15,FALSE)," ")</f>
        <v>361</v>
      </c>
      <c r="AE217" s="23">
        <f>IF(VLOOKUP($B217,'Ações_Rent'!$B$2:$R$263,16,FALSE)="","",VLOOKUP($B217,'Ações_Rent'!$B$2:$R$263,16,FALSE))</f>
        <v>-5.80558251379538</v>
      </c>
      <c r="AF217" t="s" s="26">
        <f>IF(VLOOKUP($B217,'Ações_Sharpe'!$B$2:$R$263,16,FALSE)&gt;0,VLOOKUP($B217,'Ações_Sharpe'!$B$2:$R$263,16,FALSE)," ")</f>
        <v>361</v>
      </c>
      <c r="AG217" s="23">
        <f>IF(VLOOKUP($B217,'Ações_Rent'!$B$2:$R$263,17,FALSE)="","",VLOOKUP($B217,'Ações_Rent'!$B$2:$R$263,17,FALSE))</f>
        <v>2.40093642605221</v>
      </c>
      <c r="AH217" t="s" s="26">
        <f>IF(VLOOKUP($B217,'Ações_Sharpe'!$B$2:$R$263,17,FALSE)&gt;0,VLOOKUP($B217,'Ações_Sharpe'!$B$2:$R$263,17,FALSE)," ")</f>
        <v>361</v>
      </c>
    </row>
    <row r="218" ht="15" customHeight="1">
      <c r="A218" t="s" s="10">
        <v>1653</v>
      </c>
      <c r="B218" t="s" s="10">
        <v>1654</v>
      </c>
      <c r="C218" t="s" s="26">
        <f>IF(VLOOKUP($B218,'Ações_Rent'!$B$2:$R$263,2,FALSE)="","",VLOOKUP($B218,'Ações_Rent'!$B$2:$R$263,2,FALSE))</f>
      </c>
      <c r="D218" t="s" s="26">
        <f>IF(VLOOKUP($B218,'Ações_Sharpe'!$B$2:$R$263,2,FALSE)&gt;0,VLOOKUP($B218,'Ações_Sharpe'!$B$2:$R$263,2,FALSE)," ")</f>
        <v>361</v>
      </c>
      <c r="E218" t="s" s="26">
        <f>IF(VLOOKUP($B218,'Ações_Rent'!$B$2:$R$263,3,FALSE)="","",VLOOKUP($B218,'Ações_Rent'!$B$2:$R$263,3,FALSE))</f>
      </c>
      <c r="F218" t="s" s="26">
        <f>IF(VLOOKUP($B218,'Ações_Sharpe'!$B$2:$R$263,3,FALSE)&gt;0,VLOOKUP($B218,'Ações_Sharpe'!$B$2:$R$263,3,FALSE)," ")</f>
        <v>361</v>
      </c>
      <c r="G218" t="s" s="26">
        <f>IF(VLOOKUP($B218,'Ações_Rent'!$B$2:$R$263,4,FALSE)="","",VLOOKUP($B218,'Ações_Rent'!$B$2:$R$263,4,FALSE))</f>
      </c>
      <c r="H218" t="s" s="26">
        <f>IF(VLOOKUP($B218,'Ações_Sharpe'!$B$2:$R$263,4,FALSE)&gt;0,VLOOKUP($B218,'Ações_Sharpe'!$B$2:$R$263,4,FALSE)," ")</f>
        <v>361</v>
      </c>
      <c r="I218" t="s" s="26">
        <f>IF(VLOOKUP($B218,'Ações_Rent'!$B$2:$R$263,5,FALSE)="","",VLOOKUP($B218,'Ações_Rent'!$B$2:$R$263,5,FALSE))</f>
      </c>
      <c r="J218" t="s" s="26">
        <f>IF(VLOOKUP($B218,'Ações_Sharpe'!$B$2:$R$263,5,FALSE)&gt;0,VLOOKUP($B218,'Ações_Sharpe'!$B$2:$R$263,5,FALSE)," ")</f>
        <v>361</v>
      </c>
      <c r="K218" s="23">
        <f>IF(VLOOKUP($B218,'Ações_Rent'!$B$2:$R$263,6,FALSE)="","",VLOOKUP($B218,'Ações_Rent'!$B$2:$R$263,6,FALSE))</f>
        <v>20.778232242723</v>
      </c>
      <c r="L218" s="23">
        <f>IF(VLOOKUP($B218,'Ações_Sharpe'!$B$2:$R$263,6,FALSE)&gt;0,VLOOKUP($B218,'Ações_Sharpe'!$B$2:$R$263,6,FALSE)," ")</f>
        <v>0.5289940022792911</v>
      </c>
      <c r="M218" s="23">
        <f>IF(VLOOKUP($B218,'Ações_Rent'!$B$2:$R$263,7,FALSE)="","",VLOOKUP($B218,'Ações_Rent'!$B$2:$R$263,7,FALSE))</f>
        <v>15.4790992105345</v>
      </c>
      <c r="N218" s="23">
        <f>IF(VLOOKUP($B218,'Ações_Sharpe'!$B$2:$R$263,7,FALSE)&gt;0,VLOOKUP($B218,'Ações_Sharpe'!$B$2:$R$263,7,FALSE)," ")</f>
        <v>0.353964836914046</v>
      </c>
      <c r="O218" s="23">
        <f>IF(VLOOKUP($B218,'Ações_Rent'!$B$2:$R$263,8,FALSE)="","",VLOOKUP($B218,'Ações_Rent'!$B$2:$R$263,8,FALSE))</f>
        <v>22.2704586906496</v>
      </c>
      <c r="P218" s="23">
        <f>IF(VLOOKUP($B218,'Ações_Sharpe'!$B$2:$R$263,8,FALSE)&gt;0,VLOOKUP($B218,'Ações_Sharpe'!$B$2:$R$263,8,FALSE)," ")</f>
        <v>0.565836286352469</v>
      </c>
      <c r="Q218" s="23">
        <f>IF(VLOOKUP($B218,'Ações_Rent'!$B$2:$R$263,9,FALSE)="","",VLOOKUP($B218,'Ações_Rent'!$B$2:$R$263,9,FALSE))</f>
        <v>21.4916162866548</v>
      </c>
      <c r="R218" s="23">
        <f>IF(VLOOKUP($B218,'Ações_Sharpe'!$B$2:$R$263,9,FALSE)&gt;0,VLOOKUP($B218,'Ações_Sharpe'!$B$2:$R$263,9,FALSE)," ")</f>
        <v>0.557750452988328</v>
      </c>
      <c r="S218" s="23">
        <f>IF(VLOOKUP($B218,'Ações_Rent'!$B$2:$R$263,10,FALSE)="","",VLOOKUP($B218,'Ações_Rent'!$B$2:$R$263,10,FALSE))</f>
        <v>35.7481425823048</v>
      </c>
      <c r="T218" s="23">
        <f>IF(VLOOKUP($B218,'Ações_Sharpe'!$B$2:$R$263,10,FALSE)&gt;0,VLOOKUP($B218,'Ações_Sharpe'!$B$2:$R$263,10,FALSE)," ")</f>
        <v>1.05639004188317</v>
      </c>
      <c r="U218" s="23">
        <f>IF(VLOOKUP($B218,'Ações_Rent'!$B$2:$R$263,11,FALSE)="","",VLOOKUP($B218,'Ações_Rent'!$B$2:$R$263,11,FALSE))</f>
        <v>25.3735407760467</v>
      </c>
      <c r="V218" s="23">
        <f>IF(VLOOKUP($B218,'Ações_Sharpe'!$B$2:$R$263,11,FALSE)&gt;0,VLOOKUP($B218,'Ações_Sharpe'!$B$2:$R$263,11,FALSE)," ")</f>
        <v>0.673756210099805</v>
      </c>
      <c r="W218" s="23">
        <f>IF(VLOOKUP($B218,'Ações_Rent'!$B$2:$R$263,12,FALSE)="","",VLOOKUP($B218,'Ações_Rent'!$B$2:$R$263,12,FALSE))</f>
        <v>9.76930017904807</v>
      </c>
      <c r="X218" s="23">
        <f>IF(VLOOKUP($B218,'Ações_Sharpe'!$B$2:$R$263,12,FALSE)&gt;0,VLOOKUP($B218,'Ações_Sharpe'!$B$2:$R$263,12,FALSE)," ")</f>
        <v>0.165143989389517</v>
      </c>
      <c r="Y218" s="23">
        <f>IF(VLOOKUP($B218,'Ações_Rent'!$B$2:$R$263,13,FALSE)="","",VLOOKUP($B218,'Ações_Rent'!$B$2:$R$263,13,FALSE))</f>
        <v>6.26106476974089</v>
      </c>
      <c r="Z218" s="23">
        <f>IF(VLOOKUP($B218,'Ações_Sharpe'!$B$2:$R$263,13,FALSE)&gt;0,VLOOKUP($B218,'Ações_Sharpe'!$B$2:$R$263,13,FALSE)," ")</f>
        <v>0.047974036032453</v>
      </c>
      <c r="AA218" s="23">
        <f>IF(VLOOKUP($B218,'Ações_Rent'!$B$2:$R$263,14,FALSE)="","",VLOOKUP($B218,'Ações_Rent'!$B$2:$R$263,14,FALSE))</f>
        <v>-8.32952871735416</v>
      </c>
      <c r="AB218" t="s" s="26">
        <f>IF(VLOOKUP($B218,'Ações_Sharpe'!$B$2:$R$263,14,FALSE)&gt;0,VLOOKUP($B218,'Ações_Sharpe'!$B$2:$R$263,14,FALSE)," ")</f>
        <v>361</v>
      </c>
      <c r="AC218" s="23">
        <f>IF(VLOOKUP($B218,'Ações_Rent'!$B$2:$R$263,15,FALSE)="","",VLOOKUP($B218,'Ações_Rent'!$B$2:$R$263,15,FALSE))</f>
        <v>-11.3696202160911</v>
      </c>
      <c r="AD218" t="s" s="26">
        <f>IF(VLOOKUP($B218,'Ações_Sharpe'!$B$2:$R$263,15,FALSE)&gt;0,VLOOKUP($B218,'Ações_Sharpe'!$B$2:$R$263,15,FALSE)," ")</f>
        <v>361</v>
      </c>
      <c r="AE218" s="23">
        <f>IF(VLOOKUP($B218,'Ações_Rent'!$B$2:$R$263,16,FALSE)="","",VLOOKUP($B218,'Ações_Rent'!$B$2:$R$263,16,FALSE))</f>
        <v>-19.1274187348803</v>
      </c>
      <c r="AF218" t="s" s="26">
        <f>IF(VLOOKUP($B218,'Ações_Sharpe'!$B$2:$R$263,16,FALSE)&gt;0,VLOOKUP($B218,'Ações_Sharpe'!$B$2:$R$263,16,FALSE)," ")</f>
        <v>361</v>
      </c>
      <c r="AG218" s="23">
        <f>IF(VLOOKUP($B218,'Ações_Rent'!$B$2:$R$263,17,FALSE)="","",VLOOKUP($B218,'Ações_Rent'!$B$2:$R$263,17,FALSE))</f>
        <v>-9.87271537849395</v>
      </c>
      <c r="AH218" t="s" s="26">
        <f>IF(VLOOKUP($B218,'Ações_Sharpe'!$B$2:$R$263,17,FALSE)&gt;0,VLOOKUP($B218,'Ações_Sharpe'!$B$2:$R$263,17,FALSE)," ")</f>
        <v>361</v>
      </c>
    </row>
    <row r="219" ht="15" customHeight="1">
      <c r="A219" t="s" s="10">
        <v>1655</v>
      </c>
      <c r="B219" t="s" s="10">
        <v>1656</v>
      </c>
      <c r="C219" t="s" s="26">
        <f>IF(VLOOKUP($B219,'Ações_Rent'!$B$2:$R$263,2,FALSE)="","",VLOOKUP($B219,'Ações_Rent'!$B$2:$R$263,2,FALSE))</f>
      </c>
      <c r="D219" t="s" s="26">
        <f>IF(VLOOKUP($B219,'Ações_Sharpe'!$B$2:$R$263,2,FALSE)&gt;0,VLOOKUP($B219,'Ações_Sharpe'!$B$2:$R$263,2,FALSE)," ")</f>
        <v>361</v>
      </c>
      <c r="E219" t="s" s="26">
        <f>IF(VLOOKUP($B219,'Ações_Rent'!$B$2:$R$263,3,FALSE)="","",VLOOKUP($B219,'Ações_Rent'!$B$2:$R$263,3,FALSE))</f>
      </c>
      <c r="F219" t="s" s="26">
        <f>IF(VLOOKUP($B219,'Ações_Sharpe'!$B$2:$R$263,3,FALSE)&gt;0,VLOOKUP($B219,'Ações_Sharpe'!$B$2:$R$263,3,FALSE)," ")</f>
        <v>361</v>
      </c>
      <c r="G219" t="s" s="26">
        <f>IF(VLOOKUP($B219,'Ações_Rent'!$B$2:$R$263,4,FALSE)="","",VLOOKUP($B219,'Ações_Rent'!$B$2:$R$263,4,FALSE))</f>
      </c>
      <c r="H219" t="s" s="26">
        <f>IF(VLOOKUP($B219,'Ações_Sharpe'!$B$2:$R$263,4,FALSE)&gt;0,VLOOKUP($B219,'Ações_Sharpe'!$B$2:$R$263,4,FALSE)," ")</f>
        <v>361</v>
      </c>
      <c r="I219" t="s" s="26">
        <f>IF(VLOOKUP($B219,'Ações_Rent'!$B$2:$R$263,5,FALSE)="","",VLOOKUP($B219,'Ações_Rent'!$B$2:$R$263,5,FALSE))</f>
      </c>
      <c r="J219" t="s" s="26">
        <f>IF(VLOOKUP($B219,'Ações_Sharpe'!$B$2:$R$263,5,FALSE)&gt;0,VLOOKUP($B219,'Ações_Sharpe'!$B$2:$R$263,5,FALSE)," ")</f>
        <v>361</v>
      </c>
      <c r="K219" s="23">
        <f>IF(VLOOKUP($B219,'Ações_Rent'!$B$2:$R$263,6,FALSE)="","",VLOOKUP($B219,'Ações_Rent'!$B$2:$R$263,6,FALSE))</f>
        <v>16.4492302167975</v>
      </c>
      <c r="L219" s="23">
        <f>IF(VLOOKUP($B219,'Ações_Sharpe'!$B$2:$R$263,6,FALSE)&gt;0,VLOOKUP($B219,'Ações_Sharpe'!$B$2:$R$263,6,FALSE)," ")</f>
        <v>0.379463048299902</v>
      </c>
      <c r="M219" s="23">
        <f>IF(VLOOKUP($B219,'Ações_Rent'!$B$2:$R$263,7,FALSE)="","",VLOOKUP($B219,'Ações_Rent'!$B$2:$R$263,7,FALSE))</f>
        <v>11.7851219081748</v>
      </c>
      <c r="N219" s="23">
        <f>IF(VLOOKUP($B219,'Ações_Sharpe'!$B$2:$R$263,7,FALSE)&gt;0,VLOOKUP($B219,'Ações_Sharpe'!$B$2:$R$263,7,FALSE)," ")</f>
        <v>0.226741702534247</v>
      </c>
      <c r="O219" s="23">
        <f>IF(VLOOKUP($B219,'Ações_Rent'!$B$2:$R$263,8,FALSE)="","",VLOOKUP($B219,'Ações_Rent'!$B$2:$R$263,8,FALSE))</f>
        <v>19.4936190659625</v>
      </c>
      <c r="P219" s="23">
        <f>IF(VLOOKUP($B219,'Ações_Sharpe'!$B$2:$R$263,8,FALSE)&gt;0,VLOOKUP($B219,'Ações_Sharpe'!$B$2:$R$263,8,FALSE)," ")</f>
        <v>0.506677796282422</v>
      </c>
      <c r="Q219" s="23">
        <f>IF(VLOOKUP($B219,'Ações_Rent'!$B$2:$R$263,9,FALSE)="","",VLOOKUP($B219,'Ações_Rent'!$B$2:$R$263,9,FALSE))</f>
        <v>18.2617166143761</v>
      </c>
      <c r="R219" s="23">
        <f>IF(VLOOKUP($B219,'Ações_Sharpe'!$B$2:$R$263,9,FALSE)&gt;0,VLOOKUP($B219,'Ações_Sharpe'!$B$2:$R$263,9,FALSE)," ")</f>
        <v>0.477302397206105</v>
      </c>
      <c r="S219" s="23">
        <f>IF(VLOOKUP($B219,'Ações_Rent'!$B$2:$R$263,10,FALSE)="","",VLOOKUP($B219,'Ações_Rent'!$B$2:$R$263,10,FALSE))</f>
        <v>28.9191437972597</v>
      </c>
      <c r="T219" s="23">
        <f>IF(VLOOKUP($B219,'Ações_Sharpe'!$B$2:$R$263,10,FALSE)&gt;0,VLOOKUP($B219,'Ações_Sharpe'!$B$2:$R$263,10,FALSE)," ")</f>
        <v>0.888199933240603</v>
      </c>
      <c r="U219" s="23">
        <f>IF(VLOOKUP($B219,'Ações_Rent'!$B$2:$R$263,11,FALSE)="","",VLOOKUP($B219,'Ações_Rent'!$B$2:$R$263,11,FALSE))</f>
        <v>22.0520516203979</v>
      </c>
      <c r="V219" s="23">
        <f>IF(VLOOKUP($B219,'Ações_Sharpe'!$B$2:$R$263,11,FALSE)&gt;0,VLOOKUP($B219,'Ações_Sharpe'!$B$2:$R$263,11,FALSE)," ")</f>
        <v>0.629580681613195</v>
      </c>
      <c r="W219" s="23">
        <f>IF(VLOOKUP($B219,'Ações_Rent'!$B$2:$R$263,12,FALSE)="","",VLOOKUP($B219,'Ações_Rent'!$B$2:$R$263,12,FALSE))</f>
        <v>10.4335387614943</v>
      </c>
      <c r="X219" s="23">
        <f>IF(VLOOKUP($B219,'Ações_Sharpe'!$B$2:$R$263,12,FALSE)&gt;0,VLOOKUP($B219,'Ações_Sharpe'!$B$2:$R$263,12,FALSE)," ")</f>
        <v>0.216574097743141</v>
      </c>
      <c r="Y219" s="23">
        <f>IF(VLOOKUP($B219,'Ações_Rent'!$B$2:$R$263,13,FALSE)="","",VLOOKUP($B219,'Ações_Rent'!$B$2:$R$263,13,FALSE))</f>
        <v>9.39490595137773</v>
      </c>
      <c r="Z219" s="23">
        <f>IF(VLOOKUP($B219,'Ações_Sharpe'!$B$2:$R$263,13,FALSE)&gt;0,VLOOKUP($B219,'Ações_Sharpe'!$B$2:$R$263,13,FALSE)," ")</f>
        <v>0.171478284499893</v>
      </c>
      <c r="AA219" s="23">
        <f>IF(VLOOKUP($B219,'Ações_Rent'!$B$2:$R$263,14,FALSE)="","",VLOOKUP($B219,'Ações_Rent'!$B$2:$R$263,14,FALSE))</f>
        <v>-2.96185787859223</v>
      </c>
      <c r="AB219" t="s" s="26">
        <f>IF(VLOOKUP($B219,'Ações_Sharpe'!$B$2:$R$263,14,FALSE)&gt;0,VLOOKUP($B219,'Ações_Sharpe'!$B$2:$R$263,14,FALSE)," ")</f>
        <v>361</v>
      </c>
      <c r="AC219" s="23">
        <f>IF(VLOOKUP($B219,'Ações_Rent'!$B$2:$R$263,15,FALSE)="","",VLOOKUP($B219,'Ações_Rent'!$B$2:$R$263,15,FALSE))</f>
        <v>-0.989296161128383</v>
      </c>
      <c r="AD219" t="s" s="26">
        <f>IF(VLOOKUP($B219,'Ações_Sharpe'!$B$2:$R$263,15,FALSE)&gt;0,VLOOKUP($B219,'Ações_Sharpe'!$B$2:$R$263,15,FALSE)," ")</f>
        <v>361</v>
      </c>
      <c r="AE219" s="23">
        <f>IF(VLOOKUP($B219,'Ações_Rent'!$B$2:$R$263,16,FALSE)="","",VLOOKUP($B219,'Ações_Rent'!$B$2:$R$263,16,FALSE))</f>
        <v>-7.71257001393605</v>
      </c>
      <c r="AF219" t="s" s="26">
        <f>IF(VLOOKUP($B219,'Ações_Sharpe'!$B$2:$R$263,16,FALSE)&gt;0,VLOOKUP($B219,'Ações_Sharpe'!$B$2:$R$263,16,FALSE)," ")</f>
        <v>361</v>
      </c>
      <c r="AG219" s="23">
        <f>IF(VLOOKUP($B219,'Ações_Rent'!$B$2:$R$263,17,FALSE)="","",VLOOKUP($B219,'Ações_Rent'!$B$2:$R$263,17,FALSE))</f>
        <v>5.11247223949878</v>
      </c>
      <c r="AH219" t="s" s="26">
        <f>IF(VLOOKUP($B219,'Ações_Sharpe'!$B$2:$R$263,17,FALSE)&gt;0,VLOOKUP($B219,'Ações_Sharpe'!$B$2:$R$263,17,FALSE)," ")</f>
        <v>361</v>
      </c>
    </row>
    <row r="220" ht="15" customHeight="1">
      <c r="A220" t="s" s="10">
        <v>1657</v>
      </c>
      <c r="B220" t="s" s="10">
        <v>1658</v>
      </c>
      <c r="C220" t="s" s="26">
        <f>IF(VLOOKUP($B220,'Ações_Rent'!$B$2:$R$263,2,FALSE)="","",VLOOKUP($B220,'Ações_Rent'!$B$2:$R$263,2,FALSE))</f>
      </c>
      <c r="D220" t="s" s="26">
        <f>IF(VLOOKUP($B220,'Ações_Sharpe'!$B$2:$R$263,2,FALSE)&gt;0,VLOOKUP($B220,'Ações_Sharpe'!$B$2:$R$263,2,FALSE)," ")</f>
        <v>361</v>
      </c>
      <c r="E220" t="s" s="26">
        <f>IF(VLOOKUP($B220,'Ações_Rent'!$B$2:$R$263,3,FALSE)="","",VLOOKUP($B220,'Ações_Rent'!$B$2:$R$263,3,FALSE))</f>
      </c>
      <c r="F220" t="s" s="26">
        <f>IF(VLOOKUP($B220,'Ações_Sharpe'!$B$2:$R$263,3,FALSE)&gt;0,VLOOKUP($B220,'Ações_Sharpe'!$B$2:$R$263,3,FALSE)," ")</f>
        <v>361</v>
      </c>
      <c r="G220" t="s" s="26">
        <f>IF(VLOOKUP($B220,'Ações_Rent'!$B$2:$R$263,4,FALSE)="","",VLOOKUP($B220,'Ações_Rent'!$B$2:$R$263,4,FALSE))</f>
      </c>
      <c r="H220" t="s" s="26">
        <f>IF(VLOOKUP($B220,'Ações_Sharpe'!$B$2:$R$263,4,FALSE)&gt;0,VLOOKUP($B220,'Ações_Sharpe'!$B$2:$R$263,4,FALSE)," ")</f>
        <v>361</v>
      </c>
      <c r="I220" t="s" s="26">
        <f>IF(VLOOKUP($B220,'Ações_Rent'!$B$2:$R$263,5,FALSE)="","",VLOOKUP($B220,'Ações_Rent'!$B$2:$R$263,5,FALSE))</f>
      </c>
      <c r="J220" t="s" s="26">
        <f>IF(VLOOKUP($B220,'Ações_Sharpe'!$B$2:$R$263,5,FALSE)&gt;0,VLOOKUP($B220,'Ações_Sharpe'!$B$2:$R$263,5,FALSE)," ")</f>
        <v>361</v>
      </c>
      <c r="K220" s="23">
        <f>IF(VLOOKUP($B220,'Ações_Rent'!$B$2:$R$263,6,FALSE)="","",VLOOKUP($B220,'Ações_Rent'!$B$2:$R$263,6,FALSE))</f>
        <v>16.0779777224673</v>
      </c>
      <c r="L220" s="23">
        <f>IF(VLOOKUP($B220,'Ações_Sharpe'!$B$2:$R$263,6,FALSE)&gt;0,VLOOKUP($B220,'Ações_Sharpe'!$B$2:$R$263,6,FALSE)," ")</f>
        <v>0.386305596943491</v>
      </c>
      <c r="M220" s="23">
        <f>IF(VLOOKUP($B220,'Ações_Rent'!$B$2:$R$263,7,FALSE)="","",VLOOKUP($B220,'Ações_Rent'!$B$2:$R$263,7,FALSE))</f>
        <v>9.43263080835059</v>
      </c>
      <c r="N220" s="23">
        <f>IF(VLOOKUP($B220,'Ações_Sharpe'!$B$2:$R$263,7,FALSE)&gt;0,VLOOKUP($B220,'Ações_Sharpe'!$B$2:$R$263,7,FALSE)," ")</f>
        <v>0.152773464389917</v>
      </c>
      <c r="O220" s="23">
        <f>IF(VLOOKUP($B220,'Ações_Rent'!$B$2:$R$263,8,FALSE)="","",VLOOKUP($B220,'Ações_Rent'!$B$2:$R$263,8,FALSE))</f>
        <v>14.0341122316027</v>
      </c>
      <c r="P220" s="23">
        <f>IF(VLOOKUP($B220,'Ações_Sharpe'!$B$2:$R$263,8,FALSE)&gt;0,VLOOKUP($B220,'Ações_Sharpe'!$B$2:$R$263,8,FALSE)," ")</f>
        <v>0.346089126019757</v>
      </c>
      <c r="Q220" s="23">
        <f>IF(VLOOKUP($B220,'Ações_Rent'!$B$2:$R$263,9,FALSE)="","",VLOOKUP($B220,'Ações_Rent'!$B$2:$R$263,9,FALSE))</f>
        <v>6.9593852525409</v>
      </c>
      <c r="R220" s="23">
        <f>IF(VLOOKUP($B220,'Ações_Sharpe'!$B$2:$R$263,9,FALSE)&gt;0,VLOOKUP($B220,'Ações_Sharpe'!$B$2:$R$263,9,FALSE)," ")</f>
        <v>0.0903618863953173</v>
      </c>
      <c r="S220" s="23">
        <f>IF(VLOOKUP($B220,'Ações_Rent'!$B$2:$R$263,10,FALSE)="","",VLOOKUP($B220,'Ações_Rent'!$B$2:$R$263,10,FALSE))</f>
        <v>15.5630607115854</v>
      </c>
      <c r="T220" s="23">
        <f>IF(VLOOKUP($B220,'Ações_Sharpe'!$B$2:$R$263,10,FALSE)&gt;0,VLOOKUP($B220,'Ações_Sharpe'!$B$2:$R$263,10,FALSE)," ")</f>
        <v>0.449552170361026</v>
      </c>
      <c r="U220" s="23">
        <f>IF(VLOOKUP($B220,'Ações_Rent'!$B$2:$R$263,11,FALSE)="","",VLOOKUP($B220,'Ações_Rent'!$B$2:$R$263,11,FALSE))</f>
        <v>7.34611463875323</v>
      </c>
      <c r="V220" s="23">
        <f>IF(VLOOKUP($B220,'Ações_Sharpe'!$B$2:$R$263,11,FALSE)&gt;0,VLOOKUP($B220,'Ações_Sharpe'!$B$2:$R$263,11,FALSE)," ")</f>
        <v>0.12129728412221</v>
      </c>
      <c r="W220" s="23">
        <f>IF(VLOOKUP($B220,'Ações_Rent'!$B$2:$R$263,12,FALSE)="","",VLOOKUP($B220,'Ações_Rent'!$B$2:$R$263,12,FALSE))</f>
        <v>0.388837111650675</v>
      </c>
      <c r="X220" t="s" s="26">
        <f>IF(VLOOKUP($B220,'Ações_Sharpe'!$B$2:$R$263,12,FALSE)&gt;0,VLOOKUP($B220,'Ações_Sharpe'!$B$2:$R$263,12,FALSE)," ")</f>
        <v>361</v>
      </c>
      <c r="Y220" s="23">
        <f>IF(VLOOKUP($B220,'Ações_Rent'!$B$2:$R$263,13,FALSE)="","",VLOOKUP($B220,'Ações_Rent'!$B$2:$R$263,13,FALSE))</f>
        <v>2.71928574305749</v>
      </c>
      <c r="Z220" t="s" s="26">
        <f>IF(VLOOKUP($B220,'Ações_Sharpe'!$B$2:$R$263,13,FALSE)&gt;0,VLOOKUP($B220,'Ações_Sharpe'!$B$2:$R$263,13,FALSE)," ")</f>
        <v>361</v>
      </c>
      <c r="AA220" s="23">
        <f>IF(VLOOKUP($B220,'Ações_Rent'!$B$2:$R$263,14,FALSE)="","",VLOOKUP($B220,'Ações_Rent'!$B$2:$R$263,14,FALSE))</f>
        <v>-4.43495252890561</v>
      </c>
      <c r="AB220" t="s" s="26">
        <f>IF(VLOOKUP($B220,'Ações_Sharpe'!$B$2:$R$263,14,FALSE)&gt;0,VLOOKUP($B220,'Ações_Sharpe'!$B$2:$R$263,14,FALSE)," ")</f>
        <v>361</v>
      </c>
      <c r="AC220" s="23">
        <f>IF(VLOOKUP($B220,'Ações_Rent'!$B$2:$R$263,15,FALSE)="","",VLOOKUP($B220,'Ações_Rent'!$B$2:$R$263,15,FALSE))</f>
        <v>-2.16358544595828</v>
      </c>
      <c r="AD220" t="s" s="26">
        <f>IF(VLOOKUP($B220,'Ações_Sharpe'!$B$2:$R$263,15,FALSE)&gt;0,VLOOKUP($B220,'Ações_Sharpe'!$B$2:$R$263,15,FALSE)," ")</f>
        <v>361</v>
      </c>
      <c r="AE220" s="23">
        <f>IF(VLOOKUP($B220,'Ações_Rent'!$B$2:$R$263,16,FALSE)="","",VLOOKUP($B220,'Ações_Rent'!$B$2:$R$263,16,FALSE))</f>
        <v>-5.7778613985662</v>
      </c>
      <c r="AF220" t="s" s="26">
        <f>IF(VLOOKUP($B220,'Ações_Sharpe'!$B$2:$R$263,16,FALSE)&gt;0,VLOOKUP($B220,'Ações_Sharpe'!$B$2:$R$263,16,FALSE)," ")</f>
        <v>361</v>
      </c>
      <c r="AG220" s="23">
        <f>IF(VLOOKUP($B220,'Ações_Rent'!$B$2:$R$263,17,FALSE)="","",VLOOKUP($B220,'Ações_Rent'!$B$2:$R$263,17,FALSE))</f>
        <v>7.38448020744518</v>
      </c>
      <c r="AH220" s="23">
        <f>IF(VLOOKUP($B220,'Ações_Sharpe'!$B$2:$R$263,17,FALSE)&gt;0,VLOOKUP($B220,'Ações_Sharpe'!$B$2:$R$263,17,FALSE)," ")</f>
        <v>0.00875489988824632</v>
      </c>
    </row>
    <row r="221" ht="15" customHeight="1">
      <c r="A221" t="s" s="10">
        <v>1659</v>
      </c>
      <c r="B221" t="s" s="10">
        <v>1660</v>
      </c>
      <c r="C221" t="s" s="26">
        <f>IF(VLOOKUP($B221,'Ações_Rent'!$B$2:$R$263,2,FALSE)="","",VLOOKUP($B221,'Ações_Rent'!$B$2:$R$263,2,FALSE))</f>
      </c>
      <c r="D221" t="s" s="26">
        <f>IF(VLOOKUP($B221,'Ações_Sharpe'!$B$2:$R$263,2,FALSE)&gt;0,VLOOKUP($B221,'Ações_Sharpe'!$B$2:$R$263,2,FALSE)," ")</f>
        <v>361</v>
      </c>
      <c r="E221" t="s" s="26">
        <f>IF(VLOOKUP($B221,'Ações_Rent'!$B$2:$R$263,3,FALSE)="","",VLOOKUP($B221,'Ações_Rent'!$B$2:$R$263,3,FALSE))</f>
      </c>
      <c r="F221" t="s" s="26">
        <f>IF(VLOOKUP($B221,'Ações_Sharpe'!$B$2:$R$263,3,FALSE)&gt;0,VLOOKUP($B221,'Ações_Sharpe'!$B$2:$R$263,3,FALSE)," ")</f>
        <v>361</v>
      </c>
      <c r="G221" t="s" s="26">
        <f>IF(VLOOKUP($B221,'Ações_Rent'!$B$2:$R$263,4,FALSE)="","",VLOOKUP($B221,'Ações_Rent'!$B$2:$R$263,4,FALSE))</f>
      </c>
      <c r="H221" t="s" s="26">
        <f>IF(VLOOKUP($B221,'Ações_Sharpe'!$B$2:$R$263,4,FALSE)&gt;0,VLOOKUP($B221,'Ações_Sharpe'!$B$2:$R$263,4,FALSE)," ")</f>
        <v>361</v>
      </c>
      <c r="I221" t="s" s="26">
        <f>IF(VLOOKUP($B221,'Ações_Rent'!$B$2:$R$263,5,FALSE)="","",VLOOKUP($B221,'Ações_Rent'!$B$2:$R$263,5,FALSE))</f>
      </c>
      <c r="J221" t="s" s="26">
        <f>IF(VLOOKUP($B221,'Ações_Sharpe'!$B$2:$R$263,5,FALSE)&gt;0,VLOOKUP($B221,'Ações_Sharpe'!$B$2:$R$263,5,FALSE)," ")</f>
        <v>361</v>
      </c>
      <c r="K221" t="s" s="26">
        <f>IF(VLOOKUP($B221,'Ações_Rent'!$B$2:$R$263,6,FALSE)="","",VLOOKUP($B221,'Ações_Rent'!$B$2:$R$263,6,FALSE))</f>
      </c>
      <c r="L221" t="s" s="26">
        <f>IF(VLOOKUP($B221,'Ações_Sharpe'!$B$2:$R$263,6,FALSE)&gt;0,VLOOKUP($B221,'Ações_Sharpe'!$B$2:$R$263,6,FALSE)," ")</f>
        <v>361</v>
      </c>
      <c r="M221" s="23">
        <f>IF(VLOOKUP($B221,'Ações_Rent'!$B$2:$R$263,7,FALSE)="","",VLOOKUP($B221,'Ações_Rent'!$B$2:$R$263,7,FALSE))</f>
        <v>20.1385985674627</v>
      </c>
      <c r="N221" s="23">
        <f>IF(VLOOKUP($B221,'Ações_Sharpe'!$B$2:$R$263,7,FALSE)&gt;0,VLOOKUP($B221,'Ações_Sharpe'!$B$2:$R$263,7,FALSE)," ")</f>
        <v>0.530869125638999</v>
      </c>
      <c r="O221" s="23">
        <f>IF(VLOOKUP($B221,'Ações_Rent'!$B$2:$R$263,8,FALSE)="","",VLOOKUP($B221,'Ações_Rent'!$B$2:$R$263,8,FALSE))</f>
        <v>26.3486459531621</v>
      </c>
      <c r="P221" s="23">
        <f>IF(VLOOKUP($B221,'Ações_Sharpe'!$B$2:$R$263,8,FALSE)&gt;0,VLOOKUP($B221,'Ações_Sharpe'!$B$2:$R$263,8,FALSE)," ")</f>
        <v>0.763739565795972</v>
      </c>
      <c r="Q221" s="23">
        <f>IF(VLOOKUP($B221,'Ações_Rent'!$B$2:$R$263,9,FALSE)="","",VLOOKUP($B221,'Ações_Rent'!$B$2:$R$263,9,FALSE))</f>
        <v>21.5749439542614</v>
      </c>
      <c r="R221" s="23">
        <f>IF(VLOOKUP($B221,'Ações_Sharpe'!$B$2:$R$263,9,FALSE)&gt;0,VLOOKUP($B221,'Ações_Sharpe'!$B$2:$R$263,9,FALSE)," ")</f>
        <v>0.610019739358582</v>
      </c>
      <c r="S221" s="23">
        <f>IF(VLOOKUP($B221,'Ações_Rent'!$B$2:$R$263,10,FALSE)="","",VLOOKUP($B221,'Ações_Rent'!$B$2:$R$263,10,FALSE))</f>
        <v>31.3879740820592</v>
      </c>
      <c r="T221" s="23">
        <f>IF(VLOOKUP($B221,'Ações_Sharpe'!$B$2:$R$263,10,FALSE)&gt;0,VLOOKUP($B221,'Ações_Sharpe'!$B$2:$R$263,10,FALSE)," ")</f>
        <v>0.994593990238587</v>
      </c>
      <c r="U221" s="23">
        <f>IF(VLOOKUP($B221,'Ações_Rent'!$B$2:$R$263,11,FALSE)="","",VLOOKUP($B221,'Ações_Rent'!$B$2:$R$263,11,FALSE))</f>
        <v>27.4059706453326</v>
      </c>
      <c r="V221" s="23">
        <f>IF(VLOOKUP($B221,'Ações_Sharpe'!$B$2:$R$263,11,FALSE)&gt;0,VLOOKUP($B221,'Ações_Sharpe'!$B$2:$R$263,11,FALSE)," ")</f>
        <v>0.849345467627085</v>
      </c>
      <c r="W221" s="23">
        <f>IF(VLOOKUP($B221,'Ações_Rent'!$B$2:$R$263,12,FALSE)="","",VLOOKUP($B221,'Ações_Rent'!$B$2:$R$263,12,FALSE))</f>
        <v>12.477605448833</v>
      </c>
      <c r="X221" s="23">
        <f>IF(VLOOKUP($B221,'Ações_Sharpe'!$B$2:$R$263,12,FALSE)&gt;0,VLOOKUP($B221,'Ações_Sharpe'!$B$2:$R$263,12,FALSE)," ")</f>
        <v>0.294093937831895</v>
      </c>
      <c r="Y221" s="23">
        <f>IF(VLOOKUP($B221,'Ações_Rent'!$B$2:$R$263,13,FALSE)="","",VLOOKUP($B221,'Ações_Rent'!$B$2:$R$263,13,FALSE))</f>
        <v>14.0178259033411</v>
      </c>
      <c r="Z221" s="23">
        <f>IF(VLOOKUP($B221,'Ações_Sharpe'!$B$2:$R$263,13,FALSE)&gt;0,VLOOKUP($B221,'Ações_Sharpe'!$B$2:$R$263,13,FALSE)," ")</f>
        <v>0.343717881641952</v>
      </c>
      <c r="AA221" s="23">
        <f>IF(VLOOKUP($B221,'Ações_Rent'!$B$2:$R$263,14,FALSE)="","",VLOOKUP($B221,'Ações_Rent'!$B$2:$R$263,14,FALSE))</f>
        <v>5.02157034900257</v>
      </c>
      <c r="AB221" t="s" s="26">
        <f>IF(VLOOKUP($B221,'Ações_Sharpe'!$B$2:$R$263,14,FALSE)&gt;0,VLOOKUP($B221,'Ações_Sharpe'!$B$2:$R$263,14,FALSE)," ")</f>
        <v>361</v>
      </c>
      <c r="AC221" s="23">
        <f>IF(VLOOKUP($B221,'Ações_Rent'!$B$2:$R$263,15,FALSE)="","",VLOOKUP($B221,'Ações_Rent'!$B$2:$R$263,15,FALSE))</f>
        <v>5.40170275805134</v>
      </c>
      <c r="AD221" t="s" s="26">
        <f>IF(VLOOKUP($B221,'Ações_Sharpe'!$B$2:$R$263,15,FALSE)&gt;0,VLOOKUP($B221,'Ações_Sharpe'!$B$2:$R$263,15,FALSE)," ")</f>
        <v>361</v>
      </c>
      <c r="AE221" s="23">
        <f>IF(VLOOKUP($B221,'Ações_Rent'!$B$2:$R$263,16,FALSE)="","",VLOOKUP($B221,'Ações_Rent'!$B$2:$R$263,16,FALSE))</f>
        <v>0.406178206925856</v>
      </c>
      <c r="AF221" t="s" s="26">
        <f>IF(VLOOKUP($B221,'Ações_Sharpe'!$B$2:$R$263,16,FALSE)&gt;0,VLOOKUP($B221,'Ações_Sharpe'!$B$2:$R$263,16,FALSE)," ")</f>
        <v>361</v>
      </c>
      <c r="AG221" s="23">
        <f>IF(VLOOKUP($B221,'Ações_Rent'!$B$2:$R$263,17,FALSE)="","",VLOOKUP($B221,'Ações_Rent'!$B$2:$R$263,17,FALSE))</f>
        <v>10.5271379873813</v>
      </c>
      <c r="AH221" s="23">
        <f>IF(VLOOKUP($B221,'Ações_Sharpe'!$B$2:$R$263,17,FALSE)&gt;0,VLOOKUP($B221,'Ações_Sharpe'!$B$2:$R$263,17,FALSE)," ")</f>
        <v>0.141636138524371</v>
      </c>
    </row>
    <row r="222" ht="15" customHeight="1">
      <c r="A222" t="s" s="10">
        <v>1661</v>
      </c>
      <c r="B222" t="s" s="10">
        <v>1662</v>
      </c>
      <c r="C222" t="s" s="26">
        <f>IF(VLOOKUP($B222,'Ações_Rent'!$B$2:$R$263,2,FALSE)="","",VLOOKUP($B222,'Ações_Rent'!$B$2:$R$263,2,FALSE))</f>
      </c>
      <c r="D222" t="s" s="26">
        <f>IF(VLOOKUP($B222,'Ações_Sharpe'!$B$2:$R$263,2,FALSE)&gt;0,VLOOKUP($B222,'Ações_Sharpe'!$B$2:$R$263,2,FALSE)," ")</f>
        <v>361</v>
      </c>
      <c r="E222" t="s" s="26">
        <f>IF(VLOOKUP($B222,'Ações_Rent'!$B$2:$R$263,3,FALSE)="","",VLOOKUP($B222,'Ações_Rent'!$B$2:$R$263,3,FALSE))</f>
      </c>
      <c r="F222" t="s" s="26">
        <f>IF(VLOOKUP($B222,'Ações_Sharpe'!$B$2:$R$263,3,FALSE)&gt;0,VLOOKUP($B222,'Ações_Sharpe'!$B$2:$R$263,3,FALSE)," ")</f>
        <v>361</v>
      </c>
      <c r="G222" t="s" s="26">
        <f>IF(VLOOKUP($B222,'Ações_Rent'!$B$2:$R$263,4,FALSE)="","",VLOOKUP($B222,'Ações_Rent'!$B$2:$R$263,4,FALSE))</f>
      </c>
      <c r="H222" t="s" s="26">
        <f>IF(VLOOKUP($B222,'Ações_Sharpe'!$B$2:$R$263,4,FALSE)&gt;0,VLOOKUP($B222,'Ações_Sharpe'!$B$2:$R$263,4,FALSE)," ")</f>
        <v>361</v>
      </c>
      <c r="I222" t="s" s="26">
        <f>IF(VLOOKUP($B222,'Ações_Rent'!$B$2:$R$263,5,FALSE)="","",VLOOKUP($B222,'Ações_Rent'!$B$2:$R$263,5,FALSE))</f>
      </c>
      <c r="J222" t="s" s="26">
        <f>IF(VLOOKUP($B222,'Ações_Sharpe'!$B$2:$R$263,5,FALSE)&gt;0,VLOOKUP($B222,'Ações_Sharpe'!$B$2:$R$263,5,FALSE)," ")</f>
        <v>361</v>
      </c>
      <c r="K222" t="s" s="26">
        <f>IF(VLOOKUP($B222,'Ações_Rent'!$B$2:$R$263,6,FALSE)="","",VLOOKUP($B222,'Ações_Rent'!$B$2:$R$263,6,FALSE))</f>
      </c>
      <c r="L222" t="s" s="26">
        <f>IF(VLOOKUP($B222,'Ações_Sharpe'!$B$2:$R$263,6,FALSE)&gt;0,VLOOKUP($B222,'Ações_Sharpe'!$B$2:$R$263,6,FALSE)," ")</f>
        <v>361</v>
      </c>
      <c r="M222" s="23">
        <f>IF(VLOOKUP($B222,'Ações_Rent'!$B$2:$R$263,7,FALSE)="","",VLOOKUP($B222,'Ações_Rent'!$B$2:$R$263,7,FALSE))</f>
        <v>8.913609359384569</v>
      </c>
      <c r="N222" s="23">
        <f>IF(VLOOKUP($B222,'Ações_Sharpe'!$B$2:$R$263,7,FALSE)&gt;0,VLOOKUP($B222,'Ações_Sharpe'!$B$2:$R$263,7,FALSE)," ")</f>
        <v>0.127308730393405</v>
      </c>
      <c r="O222" s="23">
        <f>IF(VLOOKUP($B222,'Ações_Rent'!$B$2:$R$263,8,FALSE)="","",VLOOKUP($B222,'Ações_Rent'!$B$2:$R$263,8,FALSE))</f>
        <v>17.6774447684796</v>
      </c>
      <c r="P222" s="23">
        <f>IF(VLOOKUP($B222,'Ações_Sharpe'!$B$2:$R$263,8,FALSE)&gt;0,VLOOKUP($B222,'Ações_Sharpe'!$B$2:$R$263,8,FALSE)," ")</f>
        <v>0.445276581005998</v>
      </c>
      <c r="Q222" s="23">
        <f>IF(VLOOKUP($B222,'Ações_Rent'!$B$2:$R$263,9,FALSE)="","",VLOOKUP($B222,'Ações_Rent'!$B$2:$R$263,9,FALSE))</f>
        <v>11.4220843248917</v>
      </c>
      <c r="R222" s="23">
        <f>IF(VLOOKUP($B222,'Ações_Sharpe'!$B$2:$R$263,9,FALSE)&gt;0,VLOOKUP($B222,'Ações_Sharpe'!$B$2:$R$263,9,FALSE)," ")</f>
        <v>0.242689516899688</v>
      </c>
      <c r="S222" s="23">
        <f>IF(VLOOKUP($B222,'Ações_Rent'!$B$2:$R$263,10,FALSE)="","",VLOOKUP($B222,'Ações_Rent'!$B$2:$R$263,10,FALSE))</f>
        <v>20.1455833113914</v>
      </c>
      <c r="T222" s="23">
        <f>IF(VLOOKUP($B222,'Ações_Sharpe'!$B$2:$R$263,10,FALSE)&gt;0,VLOOKUP($B222,'Ações_Sharpe'!$B$2:$R$263,10,FALSE)," ")</f>
        <v>0.574724035956846</v>
      </c>
      <c r="U222" s="23">
        <f>IF(VLOOKUP($B222,'Ações_Rent'!$B$2:$R$263,11,FALSE)="","",VLOOKUP($B222,'Ações_Rent'!$B$2:$R$263,11,FALSE))</f>
        <v>13.0915056067421</v>
      </c>
      <c r="V222" s="23">
        <f>IF(VLOOKUP($B222,'Ações_Sharpe'!$B$2:$R$263,11,FALSE)&gt;0,VLOOKUP($B222,'Ações_Sharpe'!$B$2:$R$263,11,FALSE)," ")</f>
        <v>0.316988797061812</v>
      </c>
      <c r="W222" s="23">
        <f>IF(VLOOKUP($B222,'Ações_Rent'!$B$2:$R$263,12,FALSE)="","",VLOOKUP($B222,'Ações_Rent'!$B$2:$R$263,12,FALSE))</f>
        <v>4.9149288902721</v>
      </c>
      <c r="X222" s="23">
        <f>IF(VLOOKUP($B222,'Ações_Sharpe'!$B$2:$R$263,12,FALSE)&gt;0,VLOOKUP($B222,'Ações_Sharpe'!$B$2:$R$263,12,FALSE)," ")</f>
        <v>0.0192737250455119</v>
      </c>
      <c r="Y222" s="23">
        <f>IF(VLOOKUP($B222,'Ações_Rent'!$B$2:$R$263,13,FALSE)="","",VLOOKUP($B222,'Ações_Rent'!$B$2:$R$263,13,FALSE))</f>
        <v>8.372876493511621</v>
      </c>
      <c r="Z222" s="23">
        <f>IF(VLOOKUP($B222,'Ações_Sharpe'!$B$2:$R$263,13,FALSE)&gt;0,VLOOKUP($B222,'Ações_Sharpe'!$B$2:$R$263,13,FALSE)," ")</f>
        <v>0.129061821530421</v>
      </c>
      <c r="AA222" s="23">
        <f>IF(VLOOKUP($B222,'Ações_Rent'!$B$2:$R$263,14,FALSE)="","",VLOOKUP($B222,'Ações_Rent'!$B$2:$R$263,14,FALSE))</f>
        <v>0.0118039178480522</v>
      </c>
      <c r="AB222" t="s" s="26">
        <f>IF(VLOOKUP($B222,'Ações_Sharpe'!$B$2:$R$263,14,FALSE)&gt;0,VLOOKUP($B222,'Ações_Sharpe'!$B$2:$R$263,14,FALSE)," ")</f>
        <v>361</v>
      </c>
      <c r="AC222" s="23">
        <f>IF(VLOOKUP($B222,'Ações_Rent'!$B$2:$R$263,15,FALSE)="","",VLOOKUP($B222,'Ações_Rent'!$B$2:$R$263,15,FALSE))</f>
        <v>4.06011504305954</v>
      </c>
      <c r="AD222" t="s" s="26">
        <f>IF(VLOOKUP($B222,'Ações_Sharpe'!$B$2:$R$263,15,FALSE)&gt;0,VLOOKUP($B222,'Ações_Sharpe'!$B$2:$R$263,15,FALSE)," ")</f>
        <v>361</v>
      </c>
      <c r="AE222" s="23">
        <f>IF(VLOOKUP($B222,'Ações_Rent'!$B$2:$R$263,16,FALSE)="","",VLOOKUP($B222,'Ações_Rent'!$B$2:$R$263,16,FALSE))</f>
        <v>0.0459247032247978</v>
      </c>
      <c r="AF222" t="s" s="26">
        <f>IF(VLOOKUP($B222,'Ações_Sharpe'!$B$2:$R$263,16,FALSE)&gt;0,VLOOKUP($B222,'Ações_Sharpe'!$B$2:$R$263,16,FALSE)," ")</f>
        <v>361</v>
      </c>
      <c r="AG222" s="23">
        <f>IF(VLOOKUP($B222,'Ações_Rent'!$B$2:$R$263,17,FALSE)="","",VLOOKUP($B222,'Ações_Rent'!$B$2:$R$263,17,FALSE))</f>
        <v>15.0559351943867</v>
      </c>
      <c r="AH222" s="23">
        <f>IF(VLOOKUP($B222,'Ações_Sharpe'!$B$2:$R$263,17,FALSE)&gt;0,VLOOKUP($B222,'Ações_Sharpe'!$B$2:$R$263,17,FALSE)," ")</f>
        <v>0.336331146460623</v>
      </c>
    </row>
    <row r="223" ht="15" customHeight="1">
      <c r="A223" t="s" s="10">
        <v>1663</v>
      </c>
      <c r="B223" t="s" s="10">
        <v>1664</v>
      </c>
      <c r="C223" t="s" s="26">
        <f>IF(VLOOKUP($B223,'Ações_Rent'!$B$2:$R$263,2,FALSE)="","",VLOOKUP($B223,'Ações_Rent'!$B$2:$R$263,2,FALSE))</f>
      </c>
      <c r="D223" t="s" s="26">
        <f>IF(VLOOKUP($B223,'Ações_Sharpe'!$B$2:$R$263,2,FALSE)&gt;0,VLOOKUP($B223,'Ações_Sharpe'!$B$2:$R$263,2,FALSE)," ")</f>
        <v>361</v>
      </c>
      <c r="E223" t="s" s="26">
        <f>IF(VLOOKUP($B223,'Ações_Rent'!$B$2:$R$263,3,FALSE)="","",VLOOKUP($B223,'Ações_Rent'!$B$2:$R$263,3,FALSE))</f>
      </c>
      <c r="F223" t="s" s="26">
        <f>IF(VLOOKUP($B223,'Ações_Sharpe'!$B$2:$R$263,3,FALSE)&gt;0,VLOOKUP($B223,'Ações_Sharpe'!$B$2:$R$263,3,FALSE)," ")</f>
        <v>361</v>
      </c>
      <c r="G223" t="s" s="26">
        <f>IF(VLOOKUP($B223,'Ações_Rent'!$B$2:$R$263,4,FALSE)="","",VLOOKUP($B223,'Ações_Rent'!$B$2:$R$263,4,FALSE))</f>
      </c>
      <c r="H223" t="s" s="26">
        <f>IF(VLOOKUP($B223,'Ações_Sharpe'!$B$2:$R$263,4,FALSE)&gt;0,VLOOKUP($B223,'Ações_Sharpe'!$B$2:$R$263,4,FALSE)," ")</f>
        <v>361</v>
      </c>
      <c r="I223" t="s" s="26">
        <f>IF(VLOOKUP($B223,'Ações_Rent'!$B$2:$R$263,5,FALSE)="","",VLOOKUP($B223,'Ações_Rent'!$B$2:$R$263,5,FALSE))</f>
      </c>
      <c r="J223" t="s" s="26">
        <f>IF(VLOOKUP($B223,'Ações_Sharpe'!$B$2:$R$263,5,FALSE)&gt;0,VLOOKUP($B223,'Ações_Sharpe'!$B$2:$R$263,5,FALSE)," ")</f>
        <v>361</v>
      </c>
      <c r="K223" t="s" s="26">
        <f>IF(VLOOKUP($B223,'Ações_Rent'!$B$2:$R$263,6,FALSE)="","",VLOOKUP($B223,'Ações_Rent'!$B$2:$R$263,6,FALSE))</f>
      </c>
      <c r="L223" t="s" s="26">
        <f>IF(VLOOKUP($B223,'Ações_Sharpe'!$B$2:$R$263,6,FALSE)&gt;0,VLOOKUP($B223,'Ações_Sharpe'!$B$2:$R$263,6,FALSE)," ")</f>
        <v>361</v>
      </c>
      <c r="M223" s="23">
        <f>IF(VLOOKUP($B223,'Ações_Rent'!$B$2:$R$263,7,FALSE)="","",VLOOKUP($B223,'Ações_Rent'!$B$2:$R$263,7,FALSE))</f>
        <v>2.32381380657152</v>
      </c>
      <c r="N223" t="s" s="26">
        <f>IF(VLOOKUP($B223,'Ações_Sharpe'!$B$2:$R$263,7,FALSE)&gt;0,VLOOKUP($B223,'Ações_Sharpe'!$B$2:$R$263,7,FALSE)," ")</f>
        <v>361</v>
      </c>
      <c r="O223" s="23">
        <f>IF(VLOOKUP($B223,'Ações_Rent'!$B$2:$R$263,8,FALSE)="","",VLOOKUP($B223,'Ações_Rent'!$B$2:$R$263,8,FALSE))</f>
        <v>6.34388518486564</v>
      </c>
      <c r="P223" s="23">
        <f>IF(VLOOKUP($B223,'Ações_Sharpe'!$B$2:$R$263,8,FALSE)&gt;0,VLOOKUP($B223,'Ações_Sharpe'!$B$2:$R$263,8,FALSE)," ")</f>
        <v>0.048299750484293</v>
      </c>
      <c r="Q223" s="23">
        <f>IF(VLOOKUP($B223,'Ações_Rent'!$B$2:$R$263,9,FALSE)="","",VLOOKUP($B223,'Ações_Rent'!$B$2:$R$263,9,FALSE))</f>
        <v>6.01139581430259</v>
      </c>
      <c r="R223" s="23">
        <f>IF(VLOOKUP($B223,'Ações_Sharpe'!$B$2:$R$263,9,FALSE)&gt;0,VLOOKUP($B223,'Ações_Sharpe'!$B$2:$R$263,9,FALSE)," ")</f>
        <v>0.0498875416955781</v>
      </c>
      <c r="S223" s="23">
        <f>IF(VLOOKUP($B223,'Ações_Rent'!$B$2:$R$263,10,FALSE)="","",VLOOKUP($B223,'Ações_Rent'!$B$2:$R$263,10,FALSE))</f>
        <v>14.2520484783267</v>
      </c>
      <c r="T223" s="23">
        <f>IF(VLOOKUP($B223,'Ações_Sharpe'!$B$2:$R$263,10,FALSE)&gt;0,VLOOKUP($B223,'Ações_Sharpe'!$B$2:$R$263,10,FALSE)," ")</f>
        <v>0.370479821736342</v>
      </c>
      <c r="U223" s="23">
        <f>IF(VLOOKUP($B223,'Ações_Rent'!$B$2:$R$263,11,FALSE)="","",VLOOKUP($B223,'Ações_Rent'!$B$2:$R$263,11,FALSE))</f>
        <v>8.03109321704507</v>
      </c>
      <c r="V223" s="23">
        <f>IF(VLOOKUP($B223,'Ações_Sharpe'!$B$2:$R$263,11,FALSE)&gt;0,VLOOKUP($B223,'Ações_Sharpe'!$B$2:$R$263,11,FALSE)," ")</f>
        <v>0.137854129608428</v>
      </c>
      <c r="W223" s="23">
        <f>IF(VLOOKUP($B223,'Ações_Rent'!$B$2:$R$263,12,FALSE)="","",VLOOKUP($B223,'Ações_Rent'!$B$2:$R$263,12,FALSE))</f>
        <v>0.0404108984944918</v>
      </c>
      <c r="X223" t="s" s="26">
        <f>IF(VLOOKUP($B223,'Ações_Sharpe'!$B$2:$R$263,12,FALSE)&gt;0,VLOOKUP($B223,'Ações_Sharpe'!$B$2:$R$263,12,FALSE)," ")</f>
        <v>361</v>
      </c>
      <c r="Y223" s="23">
        <f>IF(VLOOKUP($B223,'Ações_Rent'!$B$2:$R$263,13,FALSE)="","",VLOOKUP($B223,'Ações_Rent'!$B$2:$R$263,13,FALSE))</f>
        <v>2.39227309992707</v>
      </c>
      <c r="Z223" t="s" s="26">
        <f>IF(VLOOKUP($B223,'Ações_Sharpe'!$B$2:$R$263,13,FALSE)&gt;0,VLOOKUP($B223,'Ações_Sharpe'!$B$2:$R$263,13,FALSE)," ")</f>
        <v>361</v>
      </c>
      <c r="AA223" s="23">
        <f>IF(VLOOKUP($B223,'Ações_Rent'!$B$2:$R$263,14,FALSE)="","",VLOOKUP($B223,'Ações_Rent'!$B$2:$R$263,14,FALSE))</f>
        <v>-10.8232785102524</v>
      </c>
      <c r="AB223" t="s" s="26">
        <f>IF(VLOOKUP($B223,'Ações_Sharpe'!$B$2:$R$263,14,FALSE)&gt;0,VLOOKUP($B223,'Ações_Sharpe'!$B$2:$R$263,14,FALSE)," ")</f>
        <v>361</v>
      </c>
      <c r="AC223" s="23">
        <f>IF(VLOOKUP($B223,'Ações_Rent'!$B$2:$R$263,15,FALSE)="","",VLOOKUP($B223,'Ações_Rent'!$B$2:$R$263,15,FALSE))</f>
        <v>-11.0115435055737</v>
      </c>
      <c r="AD223" t="s" s="26">
        <f>IF(VLOOKUP($B223,'Ações_Sharpe'!$B$2:$R$263,15,FALSE)&gt;0,VLOOKUP($B223,'Ações_Sharpe'!$B$2:$R$263,15,FALSE)," ")</f>
        <v>361</v>
      </c>
      <c r="AE223" s="23">
        <f>IF(VLOOKUP($B223,'Ações_Rent'!$B$2:$R$263,16,FALSE)="","",VLOOKUP($B223,'Ações_Rent'!$B$2:$R$263,16,FALSE))</f>
        <v>-16.8179418381216</v>
      </c>
      <c r="AF223" t="s" s="26">
        <f>IF(VLOOKUP($B223,'Ações_Sharpe'!$B$2:$R$263,16,FALSE)&gt;0,VLOOKUP($B223,'Ações_Sharpe'!$B$2:$R$263,16,FALSE)," ")</f>
        <v>361</v>
      </c>
      <c r="AG223" s="23">
        <f>IF(VLOOKUP($B223,'Ações_Rent'!$B$2:$R$263,17,FALSE)="","",VLOOKUP($B223,'Ações_Rent'!$B$2:$R$263,17,FALSE))</f>
        <v>-6.51183651245243</v>
      </c>
      <c r="AH223" t="s" s="26">
        <f>IF(VLOOKUP($B223,'Ações_Sharpe'!$B$2:$R$263,17,FALSE)&gt;0,VLOOKUP($B223,'Ações_Sharpe'!$B$2:$R$263,17,FALSE)," ")</f>
        <v>361</v>
      </c>
    </row>
    <row r="224" ht="15" customHeight="1">
      <c r="A224" t="s" s="10">
        <v>1665</v>
      </c>
      <c r="B224" t="s" s="10">
        <v>1666</v>
      </c>
      <c r="C224" t="s" s="26">
        <f>IF(VLOOKUP($B224,'Ações_Rent'!$B$2:$R$263,2,FALSE)="","",VLOOKUP($B224,'Ações_Rent'!$B$2:$R$263,2,FALSE))</f>
      </c>
      <c r="D224" t="s" s="26">
        <f>IF(VLOOKUP($B224,'Ações_Sharpe'!$B$2:$R$263,2,FALSE)&gt;0,VLOOKUP($B224,'Ações_Sharpe'!$B$2:$R$263,2,FALSE)," ")</f>
        <v>361</v>
      </c>
      <c r="E224" t="s" s="26">
        <f>IF(VLOOKUP($B224,'Ações_Rent'!$B$2:$R$263,3,FALSE)="","",VLOOKUP($B224,'Ações_Rent'!$B$2:$R$263,3,FALSE))</f>
      </c>
      <c r="F224" t="s" s="26">
        <f>IF(VLOOKUP($B224,'Ações_Sharpe'!$B$2:$R$263,3,FALSE)&gt;0,VLOOKUP($B224,'Ações_Sharpe'!$B$2:$R$263,3,FALSE)," ")</f>
        <v>361</v>
      </c>
      <c r="G224" t="s" s="26">
        <f>IF(VLOOKUP($B224,'Ações_Rent'!$B$2:$R$263,4,FALSE)="","",VLOOKUP($B224,'Ações_Rent'!$B$2:$R$263,4,FALSE))</f>
      </c>
      <c r="H224" t="s" s="26">
        <f>IF(VLOOKUP($B224,'Ações_Sharpe'!$B$2:$R$263,4,FALSE)&gt;0,VLOOKUP($B224,'Ações_Sharpe'!$B$2:$R$263,4,FALSE)," ")</f>
        <v>361</v>
      </c>
      <c r="I224" t="s" s="26">
        <f>IF(VLOOKUP($B224,'Ações_Rent'!$B$2:$R$263,5,FALSE)="","",VLOOKUP($B224,'Ações_Rent'!$B$2:$R$263,5,FALSE))</f>
      </c>
      <c r="J224" t="s" s="26">
        <f>IF(VLOOKUP($B224,'Ações_Sharpe'!$B$2:$R$263,5,FALSE)&gt;0,VLOOKUP($B224,'Ações_Sharpe'!$B$2:$R$263,5,FALSE)," ")</f>
        <v>361</v>
      </c>
      <c r="K224" t="s" s="26">
        <f>IF(VLOOKUP($B224,'Ações_Rent'!$B$2:$R$263,6,FALSE)="","",VLOOKUP($B224,'Ações_Rent'!$B$2:$R$263,6,FALSE))</f>
      </c>
      <c r="L224" t="s" s="26">
        <f>IF(VLOOKUP($B224,'Ações_Sharpe'!$B$2:$R$263,6,FALSE)&gt;0,VLOOKUP($B224,'Ações_Sharpe'!$B$2:$R$263,6,FALSE)," ")</f>
        <v>361</v>
      </c>
      <c r="M224" t="s" s="26">
        <f>IF(VLOOKUP($B224,'Ações_Rent'!$B$2:$R$263,7,FALSE)="","",VLOOKUP($B224,'Ações_Rent'!$B$2:$R$263,7,FALSE))</f>
      </c>
      <c r="N224" t="s" s="26">
        <f>IF(VLOOKUP($B224,'Ações_Sharpe'!$B$2:$R$263,7,FALSE)&gt;0,VLOOKUP($B224,'Ações_Sharpe'!$B$2:$R$263,7,FALSE)," ")</f>
        <v>361</v>
      </c>
      <c r="O224" s="23">
        <f>IF(VLOOKUP($B224,'Ações_Rent'!$B$2:$R$263,8,FALSE)="","",VLOOKUP($B224,'Ações_Rent'!$B$2:$R$263,8,FALSE))</f>
        <v>25.5972673153495</v>
      </c>
      <c r="P224" s="23">
        <f>IF(VLOOKUP($B224,'Ações_Sharpe'!$B$2:$R$263,8,FALSE)&gt;0,VLOOKUP($B224,'Ações_Sharpe'!$B$2:$R$263,8,FALSE)," ")</f>
        <v>0.6566174714209509</v>
      </c>
      <c r="Q224" s="23">
        <f>IF(VLOOKUP($B224,'Ações_Rent'!$B$2:$R$263,9,FALSE)="","",VLOOKUP($B224,'Ações_Rent'!$B$2:$R$263,9,FALSE))</f>
        <v>16.6560734332003</v>
      </c>
      <c r="R224" s="23">
        <f>IF(VLOOKUP($B224,'Ações_Sharpe'!$B$2:$R$263,9,FALSE)&gt;0,VLOOKUP($B224,'Ações_Sharpe'!$B$2:$R$263,9,FALSE)," ")</f>
        <v>0.38989231565141</v>
      </c>
      <c r="S224" s="23">
        <f>IF(VLOOKUP($B224,'Ações_Rent'!$B$2:$R$263,10,FALSE)="","",VLOOKUP($B224,'Ações_Rent'!$B$2:$R$263,10,FALSE))</f>
        <v>21.5415107822225</v>
      </c>
      <c r="T224" s="23">
        <f>IF(VLOOKUP($B224,'Ações_Sharpe'!$B$2:$R$263,10,FALSE)&gt;0,VLOOKUP($B224,'Ações_Sharpe'!$B$2:$R$263,10,FALSE)," ")</f>
        <v>0.577158430659381</v>
      </c>
      <c r="U224" s="23">
        <f>IF(VLOOKUP($B224,'Ações_Rent'!$B$2:$R$263,11,FALSE)="","",VLOOKUP($B224,'Ações_Rent'!$B$2:$R$263,11,FALSE))</f>
        <v>16.3558969574287</v>
      </c>
      <c r="V224" s="23">
        <f>IF(VLOOKUP($B224,'Ações_Sharpe'!$B$2:$R$263,11,FALSE)&gt;0,VLOOKUP($B224,'Ações_Sharpe'!$B$2:$R$263,11,FALSE)," ")</f>
        <v>0.409316848360429</v>
      </c>
      <c r="W224" s="23">
        <f>IF(VLOOKUP($B224,'Ações_Rent'!$B$2:$R$263,12,FALSE)="","",VLOOKUP($B224,'Ações_Rent'!$B$2:$R$263,12,FALSE))</f>
        <v>8.64251772650166</v>
      </c>
      <c r="X224" s="23">
        <f>IF(VLOOKUP($B224,'Ações_Sharpe'!$B$2:$R$263,12,FALSE)&gt;0,VLOOKUP($B224,'Ações_Sharpe'!$B$2:$R$263,12,FALSE)," ")</f>
        <v>0.145858704115479</v>
      </c>
      <c r="Y224" s="23">
        <f>IF(VLOOKUP($B224,'Ações_Rent'!$B$2:$R$263,13,FALSE)="","",VLOOKUP($B224,'Ações_Rent'!$B$2:$R$263,13,FALSE))</f>
        <v>6.86634335895893</v>
      </c>
      <c r="Z224" s="23">
        <f>IF(VLOOKUP($B224,'Ações_Sharpe'!$B$2:$R$263,13,FALSE)&gt;0,VLOOKUP($B224,'Ações_Sharpe'!$B$2:$R$263,13,FALSE)," ")</f>
        <v>0.07383626495003399</v>
      </c>
      <c r="AA224" s="23">
        <f>IF(VLOOKUP($B224,'Ações_Rent'!$B$2:$R$263,14,FALSE)="","",VLOOKUP($B224,'Ações_Rent'!$B$2:$R$263,14,FALSE))</f>
        <v>-2.4431429211627</v>
      </c>
      <c r="AB224" t="s" s="26">
        <f>IF(VLOOKUP($B224,'Ações_Sharpe'!$B$2:$R$263,14,FALSE)&gt;0,VLOOKUP($B224,'Ações_Sharpe'!$B$2:$R$263,14,FALSE)," ")</f>
        <v>361</v>
      </c>
      <c r="AC224" s="23">
        <f>IF(VLOOKUP($B224,'Ações_Rent'!$B$2:$R$263,15,FALSE)="","",VLOOKUP($B224,'Ações_Rent'!$B$2:$R$263,15,FALSE))</f>
        <v>-2.52795858505819</v>
      </c>
      <c r="AD224" t="s" s="26">
        <f>IF(VLOOKUP($B224,'Ações_Sharpe'!$B$2:$R$263,15,FALSE)&gt;0,VLOOKUP($B224,'Ações_Sharpe'!$B$2:$R$263,15,FALSE)," ")</f>
        <v>361</v>
      </c>
      <c r="AE224" s="23">
        <f>IF(VLOOKUP($B224,'Ações_Rent'!$B$2:$R$263,16,FALSE)="","",VLOOKUP($B224,'Ações_Rent'!$B$2:$R$263,16,FALSE))</f>
        <v>-6.50272889583147</v>
      </c>
      <c r="AF224" t="s" s="26">
        <f>IF(VLOOKUP($B224,'Ações_Sharpe'!$B$2:$R$263,16,FALSE)&gt;0,VLOOKUP($B224,'Ações_Sharpe'!$B$2:$R$263,16,FALSE)," ")</f>
        <v>361</v>
      </c>
      <c r="AG224" s="23">
        <f>IF(VLOOKUP($B224,'Ações_Rent'!$B$2:$R$263,17,FALSE)="","",VLOOKUP($B224,'Ações_Rent'!$B$2:$R$263,17,FALSE))</f>
        <v>7.83635516399277</v>
      </c>
      <c r="AH224" s="23">
        <f>IF(VLOOKUP($B224,'Ações_Sharpe'!$B$2:$R$263,17,FALSE)&gt;0,VLOOKUP($B224,'Ações_Sharpe'!$B$2:$R$263,17,FALSE)," ")</f>
        <v>0.0252601389764124</v>
      </c>
    </row>
    <row r="225" ht="15" customHeight="1">
      <c r="A225" t="s" s="10">
        <v>1667</v>
      </c>
      <c r="B225" t="s" s="10">
        <v>1668</v>
      </c>
      <c r="C225" t="s" s="26">
        <f>IF(VLOOKUP($B225,'Ações_Rent'!$B$2:$R$263,2,FALSE)="","",VLOOKUP($B225,'Ações_Rent'!$B$2:$R$263,2,FALSE))</f>
      </c>
      <c r="D225" t="s" s="26">
        <f>IF(VLOOKUP($B225,'Ações_Sharpe'!$B$2:$R$263,2,FALSE)&gt;0,VLOOKUP($B225,'Ações_Sharpe'!$B$2:$R$263,2,FALSE)," ")</f>
        <v>361</v>
      </c>
      <c r="E225" t="s" s="26">
        <f>IF(VLOOKUP($B225,'Ações_Rent'!$B$2:$R$263,3,FALSE)="","",VLOOKUP($B225,'Ações_Rent'!$B$2:$R$263,3,FALSE))</f>
      </c>
      <c r="F225" t="s" s="26">
        <f>IF(VLOOKUP($B225,'Ações_Sharpe'!$B$2:$R$263,3,FALSE)&gt;0,VLOOKUP($B225,'Ações_Sharpe'!$B$2:$R$263,3,FALSE)," ")</f>
        <v>361</v>
      </c>
      <c r="G225" t="s" s="26">
        <f>IF(VLOOKUP($B225,'Ações_Rent'!$B$2:$R$263,4,FALSE)="","",VLOOKUP($B225,'Ações_Rent'!$B$2:$R$263,4,FALSE))</f>
      </c>
      <c r="H225" t="s" s="26">
        <f>IF(VLOOKUP($B225,'Ações_Sharpe'!$B$2:$R$263,4,FALSE)&gt;0,VLOOKUP($B225,'Ações_Sharpe'!$B$2:$R$263,4,FALSE)," ")</f>
        <v>361</v>
      </c>
      <c r="I225" t="s" s="26">
        <f>IF(VLOOKUP($B225,'Ações_Rent'!$B$2:$R$263,5,FALSE)="","",VLOOKUP($B225,'Ações_Rent'!$B$2:$R$263,5,FALSE))</f>
      </c>
      <c r="J225" t="s" s="26">
        <f>IF(VLOOKUP($B225,'Ações_Sharpe'!$B$2:$R$263,5,FALSE)&gt;0,VLOOKUP($B225,'Ações_Sharpe'!$B$2:$R$263,5,FALSE)," ")</f>
        <v>361</v>
      </c>
      <c r="K225" t="s" s="26">
        <f>IF(VLOOKUP($B225,'Ações_Rent'!$B$2:$R$263,6,FALSE)="","",VLOOKUP($B225,'Ações_Rent'!$B$2:$R$263,6,FALSE))</f>
      </c>
      <c r="L225" t="s" s="26">
        <f>IF(VLOOKUP($B225,'Ações_Sharpe'!$B$2:$R$263,6,FALSE)&gt;0,VLOOKUP($B225,'Ações_Sharpe'!$B$2:$R$263,6,FALSE)," ")</f>
        <v>361</v>
      </c>
      <c r="M225" t="s" s="26">
        <f>IF(VLOOKUP($B225,'Ações_Rent'!$B$2:$R$263,7,FALSE)="","",VLOOKUP($B225,'Ações_Rent'!$B$2:$R$263,7,FALSE))</f>
      </c>
      <c r="N225" t="s" s="26">
        <f>IF(VLOOKUP($B225,'Ações_Sharpe'!$B$2:$R$263,7,FALSE)&gt;0,VLOOKUP($B225,'Ações_Sharpe'!$B$2:$R$263,7,FALSE)," ")</f>
        <v>361</v>
      </c>
      <c r="O225" s="23">
        <f>IF(VLOOKUP($B225,'Ações_Rent'!$B$2:$R$263,8,FALSE)="","",VLOOKUP($B225,'Ações_Rent'!$B$2:$R$263,8,FALSE))</f>
        <v>21.2866242065594</v>
      </c>
      <c r="P225" s="23">
        <f>IF(VLOOKUP($B225,'Ações_Sharpe'!$B$2:$R$263,8,FALSE)&gt;0,VLOOKUP($B225,'Ações_Sharpe'!$B$2:$R$263,8,FALSE)," ")</f>
        <v>0.681082031320564</v>
      </c>
      <c r="Q225" s="23">
        <f>IF(VLOOKUP($B225,'Ações_Rent'!$B$2:$R$263,9,FALSE)="","",VLOOKUP($B225,'Ações_Rent'!$B$2:$R$263,9,FALSE))</f>
        <v>14.9329055276508</v>
      </c>
      <c r="R225" s="23">
        <f>IF(VLOOKUP($B225,'Ações_Sharpe'!$B$2:$R$263,9,FALSE)&gt;0,VLOOKUP($B225,'Ações_Sharpe'!$B$2:$R$263,9,FALSE)," ")</f>
        <v>0.436556616157</v>
      </c>
      <c r="S225" s="23">
        <f>IF(VLOOKUP($B225,'Ações_Rent'!$B$2:$R$263,10,FALSE)="","",VLOOKUP($B225,'Ações_Rent'!$B$2:$R$263,10,FALSE))</f>
        <v>21.7687505832465</v>
      </c>
      <c r="T225" s="23">
        <f>IF(VLOOKUP($B225,'Ações_Sharpe'!$B$2:$R$263,10,FALSE)&gt;0,VLOOKUP($B225,'Ações_Sharpe'!$B$2:$R$263,10,FALSE)," ")</f>
        <v>0.766722258909962</v>
      </c>
      <c r="U225" s="23">
        <f>IF(VLOOKUP($B225,'Ações_Rent'!$B$2:$R$263,11,FALSE)="","",VLOOKUP($B225,'Ações_Rent'!$B$2:$R$263,11,FALSE))</f>
        <v>13.5418614796852</v>
      </c>
      <c r="V225" s="23">
        <f>IF(VLOOKUP($B225,'Ações_Sharpe'!$B$2:$R$263,11,FALSE)&gt;0,VLOOKUP($B225,'Ações_Sharpe'!$B$2:$R$263,11,FALSE)," ")</f>
        <v>0.402684241010786</v>
      </c>
      <c r="W225" s="23">
        <f>IF(VLOOKUP($B225,'Ações_Rent'!$B$2:$R$263,12,FALSE)="","",VLOOKUP($B225,'Ações_Rent'!$B$2:$R$263,12,FALSE))</f>
        <v>5.46115235356939</v>
      </c>
      <c r="X225" s="23">
        <f>IF(VLOOKUP($B225,'Ações_Sharpe'!$B$2:$R$263,12,FALSE)&gt;0,VLOOKUP($B225,'Ações_Sharpe'!$B$2:$R$263,12,FALSE)," ")</f>
        <v>0.0467114064207346</v>
      </c>
      <c r="Y225" s="23">
        <f>IF(VLOOKUP($B225,'Ações_Rent'!$B$2:$R$263,13,FALSE)="","",VLOOKUP($B225,'Ações_Rent'!$B$2:$R$263,13,FALSE))</f>
        <v>8.608078198423661</v>
      </c>
      <c r="Z225" s="23">
        <f>IF(VLOOKUP($B225,'Ações_Sharpe'!$B$2:$R$263,13,FALSE)&gt;0,VLOOKUP($B225,'Ações_Sharpe'!$B$2:$R$263,13,FALSE)," ")</f>
        <v>0.167341152073774</v>
      </c>
      <c r="AA225" s="23">
        <f>IF(VLOOKUP($B225,'Ações_Rent'!$B$2:$R$263,14,FALSE)="","",VLOOKUP($B225,'Ações_Rent'!$B$2:$R$263,14,FALSE))</f>
        <v>4.390379237506</v>
      </c>
      <c r="AB225" t="s" s="26">
        <f>IF(VLOOKUP($B225,'Ações_Sharpe'!$B$2:$R$263,14,FALSE)&gt;0,VLOOKUP($B225,'Ações_Sharpe'!$B$2:$R$263,14,FALSE)," ")</f>
        <v>361</v>
      </c>
      <c r="AC225" s="23">
        <f>IF(VLOOKUP($B225,'Ações_Rent'!$B$2:$R$263,15,FALSE)="","",VLOOKUP($B225,'Ações_Rent'!$B$2:$R$263,15,FALSE))</f>
        <v>6.62929511973094</v>
      </c>
      <c r="AD225" s="23">
        <f>IF(VLOOKUP($B225,'Ações_Sharpe'!$B$2:$R$263,15,FALSE)&gt;0,VLOOKUP($B225,'Ações_Sharpe'!$B$2:$R$263,15,FALSE)," ")</f>
        <v>0.0351686443034317</v>
      </c>
      <c r="AE225" s="23">
        <f>IF(VLOOKUP($B225,'Ações_Rent'!$B$2:$R$263,16,FALSE)="","",VLOOKUP($B225,'Ações_Rent'!$B$2:$R$263,16,FALSE))</f>
        <v>1.61088757602847</v>
      </c>
      <c r="AF225" t="s" s="26">
        <f>IF(VLOOKUP($B225,'Ações_Sharpe'!$B$2:$R$263,16,FALSE)&gt;0,VLOOKUP($B225,'Ações_Sharpe'!$B$2:$R$263,16,FALSE)," ")</f>
        <v>361</v>
      </c>
      <c r="AG225" s="23">
        <f>IF(VLOOKUP($B225,'Ações_Rent'!$B$2:$R$263,17,FALSE)="","",VLOOKUP($B225,'Ações_Rent'!$B$2:$R$263,17,FALSE))</f>
        <v>11.1593665773178</v>
      </c>
      <c r="AH225" s="23">
        <f>IF(VLOOKUP($B225,'Ações_Sharpe'!$B$2:$R$263,17,FALSE)&gt;0,VLOOKUP($B225,'Ações_Sharpe'!$B$2:$R$263,17,FALSE)," ")</f>
        <v>0.187761738661357</v>
      </c>
    </row>
    <row r="226" ht="15" customHeight="1">
      <c r="A226" t="s" s="10">
        <v>1669</v>
      </c>
      <c r="B226" t="s" s="10">
        <v>1670</v>
      </c>
      <c r="C226" t="s" s="26">
        <f>IF(VLOOKUP($B226,'Ações_Rent'!$B$2:$R$263,2,FALSE)="","",VLOOKUP($B226,'Ações_Rent'!$B$2:$R$263,2,FALSE))</f>
      </c>
      <c r="D226" t="s" s="26">
        <f>IF(VLOOKUP($B226,'Ações_Sharpe'!$B$2:$R$263,2,FALSE)&gt;0,VLOOKUP($B226,'Ações_Sharpe'!$B$2:$R$263,2,FALSE)," ")</f>
        <v>361</v>
      </c>
      <c r="E226" t="s" s="26">
        <f>IF(VLOOKUP($B226,'Ações_Rent'!$B$2:$R$263,3,FALSE)="","",VLOOKUP($B226,'Ações_Rent'!$B$2:$R$263,3,FALSE))</f>
      </c>
      <c r="F226" t="s" s="26">
        <f>IF(VLOOKUP($B226,'Ações_Sharpe'!$B$2:$R$263,3,FALSE)&gt;0,VLOOKUP($B226,'Ações_Sharpe'!$B$2:$R$263,3,FALSE)," ")</f>
        <v>361</v>
      </c>
      <c r="G226" t="s" s="26">
        <f>IF(VLOOKUP($B226,'Ações_Rent'!$B$2:$R$263,4,FALSE)="","",VLOOKUP($B226,'Ações_Rent'!$B$2:$R$263,4,FALSE))</f>
      </c>
      <c r="H226" t="s" s="26">
        <f>IF(VLOOKUP($B226,'Ações_Sharpe'!$B$2:$R$263,4,FALSE)&gt;0,VLOOKUP($B226,'Ações_Sharpe'!$B$2:$R$263,4,FALSE)," ")</f>
        <v>361</v>
      </c>
      <c r="I226" t="s" s="26">
        <f>IF(VLOOKUP($B226,'Ações_Rent'!$B$2:$R$263,5,FALSE)="","",VLOOKUP($B226,'Ações_Rent'!$B$2:$R$263,5,FALSE))</f>
      </c>
      <c r="J226" t="s" s="26">
        <f>IF(VLOOKUP($B226,'Ações_Sharpe'!$B$2:$R$263,5,FALSE)&gt;0,VLOOKUP($B226,'Ações_Sharpe'!$B$2:$R$263,5,FALSE)," ")</f>
        <v>361</v>
      </c>
      <c r="K226" t="s" s="26">
        <f>IF(VLOOKUP($B226,'Ações_Rent'!$B$2:$R$263,6,FALSE)="","",VLOOKUP($B226,'Ações_Rent'!$B$2:$R$263,6,FALSE))</f>
      </c>
      <c r="L226" t="s" s="26">
        <f>IF(VLOOKUP($B226,'Ações_Sharpe'!$B$2:$R$263,6,FALSE)&gt;0,VLOOKUP($B226,'Ações_Sharpe'!$B$2:$R$263,6,FALSE)," ")</f>
        <v>361</v>
      </c>
      <c r="M226" t="s" s="26">
        <f>IF(VLOOKUP($B226,'Ações_Rent'!$B$2:$R$263,7,FALSE)="","",VLOOKUP($B226,'Ações_Rent'!$B$2:$R$263,7,FALSE))</f>
      </c>
      <c r="N226" t="s" s="26">
        <f>IF(VLOOKUP($B226,'Ações_Sharpe'!$B$2:$R$263,7,FALSE)&gt;0,VLOOKUP($B226,'Ações_Sharpe'!$B$2:$R$263,7,FALSE)," ")</f>
        <v>361</v>
      </c>
      <c r="O226" s="23">
        <f>IF(VLOOKUP($B226,'Ações_Rent'!$B$2:$R$263,8,FALSE)="","",VLOOKUP($B226,'Ações_Rent'!$B$2:$R$263,8,FALSE))</f>
        <v>18.723241002336</v>
      </c>
      <c r="P226" s="23">
        <f>IF(VLOOKUP($B226,'Ações_Sharpe'!$B$2:$R$263,8,FALSE)&gt;0,VLOOKUP($B226,'Ações_Sharpe'!$B$2:$R$263,8,FALSE)," ")</f>
        <v>0.469870716813007</v>
      </c>
      <c r="Q226" s="23">
        <f>IF(VLOOKUP($B226,'Ações_Rent'!$B$2:$R$263,9,FALSE)="","",VLOOKUP($B226,'Ações_Rent'!$B$2:$R$263,9,FALSE))</f>
        <v>12.0783337036775</v>
      </c>
      <c r="R226" s="23">
        <f>IF(VLOOKUP($B226,'Ações_Sharpe'!$B$2:$R$263,9,FALSE)&gt;0,VLOOKUP($B226,'Ações_Sharpe'!$B$2:$R$263,9,FALSE)," ")</f>
        <v>0.256278672915517</v>
      </c>
      <c r="S226" s="23">
        <f>IF(VLOOKUP($B226,'Ações_Rent'!$B$2:$R$263,10,FALSE)="","",VLOOKUP($B226,'Ações_Rent'!$B$2:$R$263,10,FALSE))</f>
        <v>21.0230909614247</v>
      </c>
      <c r="T226" s="23">
        <f>IF(VLOOKUP($B226,'Ações_Sharpe'!$B$2:$R$263,10,FALSE)&gt;0,VLOOKUP($B226,'Ações_Sharpe'!$B$2:$R$263,10,FALSE)," ")</f>
        <v>0.596070145269082</v>
      </c>
      <c r="U226" s="23">
        <f>IF(VLOOKUP($B226,'Ações_Rent'!$B$2:$R$263,11,FALSE)="","",VLOOKUP($B226,'Ações_Rent'!$B$2:$R$263,11,FALSE))</f>
        <v>11.4591816611516</v>
      </c>
      <c r="V226" s="23">
        <f>IF(VLOOKUP($B226,'Ações_Sharpe'!$B$2:$R$263,11,FALSE)&gt;0,VLOOKUP($B226,'Ações_Sharpe'!$B$2:$R$263,11,FALSE)," ")</f>
        <v>0.250243050985214</v>
      </c>
      <c r="W226" s="23">
        <f>IF(VLOOKUP($B226,'Ações_Rent'!$B$2:$R$263,12,FALSE)="","",VLOOKUP($B226,'Ações_Rent'!$B$2:$R$263,12,FALSE))</f>
        <v>5.32893767067923</v>
      </c>
      <c r="X226" s="23">
        <f>IF(VLOOKUP($B226,'Ações_Sharpe'!$B$2:$R$263,12,FALSE)&gt;0,VLOOKUP($B226,'Ações_Sharpe'!$B$2:$R$263,12,FALSE)," ")</f>
        <v>0.0335733060480583</v>
      </c>
      <c r="Y226" s="23">
        <f>IF(VLOOKUP($B226,'Ações_Rent'!$B$2:$R$263,13,FALSE)="","",VLOOKUP($B226,'Ações_Rent'!$B$2:$R$263,13,FALSE))</f>
        <v>6.89804832890208</v>
      </c>
      <c r="Z226" s="23">
        <f>IF(VLOOKUP($B226,'Ações_Sharpe'!$B$2:$R$263,13,FALSE)&gt;0,VLOOKUP($B226,'Ações_Sharpe'!$B$2:$R$263,13,FALSE)," ")</f>
        <v>0.07789075230344319</v>
      </c>
      <c r="AA226" s="23">
        <f>IF(VLOOKUP($B226,'Ações_Rent'!$B$2:$R$263,14,FALSE)="","",VLOOKUP($B226,'Ações_Rent'!$B$2:$R$263,14,FALSE))</f>
        <v>1.77192368882493</v>
      </c>
      <c r="AB226" t="s" s="26">
        <f>IF(VLOOKUP($B226,'Ações_Sharpe'!$B$2:$R$263,14,FALSE)&gt;0,VLOOKUP($B226,'Ações_Sharpe'!$B$2:$R$263,14,FALSE)," ")</f>
        <v>361</v>
      </c>
      <c r="AC226" s="23">
        <f>IF(VLOOKUP($B226,'Ações_Rent'!$B$2:$R$263,15,FALSE)="","",VLOOKUP($B226,'Ações_Rent'!$B$2:$R$263,15,FALSE))</f>
        <v>3.24946357425739</v>
      </c>
      <c r="AD226" t="s" s="26">
        <f>IF(VLOOKUP($B226,'Ações_Sharpe'!$B$2:$R$263,15,FALSE)&gt;0,VLOOKUP($B226,'Ações_Sharpe'!$B$2:$R$263,15,FALSE)," ")</f>
        <v>361</v>
      </c>
      <c r="AE226" s="23">
        <f>IF(VLOOKUP($B226,'Ações_Rent'!$B$2:$R$263,16,FALSE)="","",VLOOKUP($B226,'Ações_Rent'!$B$2:$R$263,16,FALSE))</f>
        <v>-1.96255833985979</v>
      </c>
      <c r="AF226" t="s" s="26">
        <f>IF(VLOOKUP($B226,'Ações_Sharpe'!$B$2:$R$263,16,FALSE)&gt;0,VLOOKUP($B226,'Ações_Sharpe'!$B$2:$R$263,16,FALSE)," ")</f>
        <v>361</v>
      </c>
      <c r="AG226" s="23">
        <f>IF(VLOOKUP($B226,'Ações_Rent'!$B$2:$R$263,17,FALSE)="","",VLOOKUP($B226,'Ações_Rent'!$B$2:$R$263,17,FALSE))</f>
        <v>12.9151299532513</v>
      </c>
      <c r="AH226" s="23">
        <f>IF(VLOOKUP($B226,'Ações_Sharpe'!$B$2:$R$263,17,FALSE)&gt;0,VLOOKUP($B226,'Ações_Sharpe'!$B$2:$R$263,17,FALSE)," ")</f>
        <v>0.261552887469163</v>
      </c>
    </row>
    <row r="227" ht="15" customHeight="1">
      <c r="A227" t="s" s="10">
        <v>1671</v>
      </c>
      <c r="B227" t="s" s="10">
        <v>1672</v>
      </c>
      <c r="C227" t="s" s="26">
        <f>IF(VLOOKUP($B227,'Ações_Rent'!$B$2:$R$263,2,FALSE)="","",VLOOKUP($B227,'Ações_Rent'!$B$2:$R$263,2,FALSE))</f>
      </c>
      <c r="D227" t="s" s="26">
        <f>IF(VLOOKUP($B227,'Ações_Sharpe'!$B$2:$R$263,2,FALSE)&gt;0,VLOOKUP($B227,'Ações_Sharpe'!$B$2:$R$263,2,FALSE)," ")</f>
        <v>361</v>
      </c>
      <c r="E227" t="s" s="26">
        <f>IF(VLOOKUP($B227,'Ações_Rent'!$B$2:$R$263,3,FALSE)="","",VLOOKUP($B227,'Ações_Rent'!$B$2:$R$263,3,FALSE))</f>
      </c>
      <c r="F227" t="s" s="26">
        <f>IF(VLOOKUP($B227,'Ações_Sharpe'!$B$2:$R$263,3,FALSE)&gt;0,VLOOKUP($B227,'Ações_Sharpe'!$B$2:$R$263,3,FALSE)," ")</f>
        <v>361</v>
      </c>
      <c r="G227" t="s" s="26">
        <f>IF(VLOOKUP($B227,'Ações_Rent'!$B$2:$R$263,4,FALSE)="","",VLOOKUP($B227,'Ações_Rent'!$B$2:$R$263,4,FALSE))</f>
      </c>
      <c r="H227" t="s" s="26">
        <f>IF(VLOOKUP($B227,'Ações_Sharpe'!$B$2:$R$263,4,FALSE)&gt;0,VLOOKUP($B227,'Ações_Sharpe'!$B$2:$R$263,4,FALSE)," ")</f>
        <v>361</v>
      </c>
      <c r="I227" t="s" s="26">
        <f>IF(VLOOKUP($B227,'Ações_Rent'!$B$2:$R$263,5,FALSE)="","",VLOOKUP($B227,'Ações_Rent'!$B$2:$R$263,5,FALSE))</f>
      </c>
      <c r="J227" t="s" s="26">
        <f>IF(VLOOKUP($B227,'Ações_Sharpe'!$B$2:$R$263,5,FALSE)&gt;0,VLOOKUP($B227,'Ações_Sharpe'!$B$2:$R$263,5,FALSE)," ")</f>
        <v>361</v>
      </c>
      <c r="K227" t="s" s="26">
        <f>IF(VLOOKUP($B227,'Ações_Rent'!$B$2:$R$263,6,FALSE)="","",VLOOKUP($B227,'Ações_Rent'!$B$2:$R$263,6,FALSE))</f>
      </c>
      <c r="L227" t="s" s="26">
        <f>IF(VLOOKUP($B227,'Ações_Sharpe'!$B$2:$R$263,6,FALSE)&gt;0,VLOOKUP($B227,'Ações_Sharpe'!$B$2:$R$263,6,FALSE)," ")</f>
        <v>361</v>
      </c>
      <c r="M227" t="s" s="26">
        <f>IF(VLOOKUP($B227,'Ações_Rent'!$B$2:$R$263,7,FALSE)="","",VLOOKUP($B227,'Ações_Rent'!$B$2:$R$263,7,FALSE))</f>
      </c>
      <c r="N227" t="s" s="26">
        <f>IF(VLOOKUP($B227,'Ações_Sharpe'!$B$2:$R$263,7,FALSE)&gt;0,VLOOKUP($B227,'Ações_Sharpe'!$B$2:$R$263,7,FALSE)," ")</f>
        <v>361</v>
      </c>
      <c r="O227" t="s" s="26">
        <f>IF(VLOOKUP($B227,'Ações_Rent'!$B$2:$R$263,8,FALSE)="","",VLOOKUP($B227,'Ações_Rent'!$B$2:$R$263,8,FALSE))</f>
      </c>
      <c r="P227" t="s" s="26">
        <f>IF(VLOOKUP($B227,'Ações_Sharpe'!$B$2:$R$263,8,FALSE)&gt;0,VLOOKUP($B227,'Ações_Sharpe'!$B$2:$R$263,8,FALSE)," ")</f>
        <v>361</v>
      </c>
      <c r="Q227" s="23">
        <f>IF(VLOOKUP($B227,'Ações_Rent'!$B$2:$R$263,9,FALSE)="","",VLOOKUP($B227,'Ações_Rent'!$B$2:$R$263,9,FALSE))</f>
        <v>21.9595166408996</v>
      </c>
      <c r="R227" s="23">
        <f>IF(VLOOKUP($B227,'Ações_Sharpe'!$B$2:$R$263,9,FALSE)&gt;0,VLOOKUP($B227,'Ações_Sharpe'!$B$2:$R$263,9,FALSE)," ")</f>
        <v>0.699546713796364</v>
      </c>
      <c r="S227" s="23">
        <f>IF(VLOOKUP($B227,'Ações_Rent'!$B$2:$R$263,10,FALSE)="","",VLOOKUP($B227,'Ações_Rent'!$B$2:$R$263,10,FALSE))</f>
        <v>23.0048647834492</v>
      </c>
      <c r="T227" s="23">
        <f>IF(VLOOKUP($B227,'Ações_Sharpe'!$B$2:$R$263,10,FALSE)&gt;0,VLOOKUP($B227,'Ações_Sharpe'!$B$2:$R$263,10,FALSE)," ")</f>
        <v>0.778556588007093</v>
      </c>
      <c r="U227" s="23">
        <f>IF(VLOOKUP($B227,'Ações_Rent'!$B$2:$R$263,11,FALSE)="","",VLOOKUP($B227,'Ações_Rent'!$B$2:$R$263,11,FALSE))</f>
        <v>18.1945120005645</v>
      </c>
      <c r="V227" s="23">
        <f>IF(VLOOKUP($B227,'Ações_Sharpe'!$B$2:$R$263,11,FALSE)&gt;0,VLOOKUP($B227,'Ações_Sharpe'!$B$2:$R$263,11,FALSE)," ")</f>
        <v>0.573989415502691</v>
      </c>
      <c r="W227" s="23">
        <f>IF(VLOOKUP($B227,'Ações_Rent'!$B$2:$R$263,12,FALSE)="","",VLOOKUP($B227,'Ações_Rent'!$B$2:$R$263,12,FALSE))</f>
        <v>4.99990682731968</v>
      </c>
      <c r="X227" s="23">
        <f>IF(VLOOKUP($B227,'Ações_Sharpe'!$B$2:$R$263,12,FALSE)&gt;0,VLOOKUP($B227,'Ações_Sharpe'!$B$2:$R$263,12,FALSE)," ")</f>
        <v>0.0257273400608846</v>
      </c>
      <c r="Y227" s="23">
        <f>IF(VLOOKUP($B227,'Ações_Rent'!$B$2:$R$263,13,FALSE)="","",VLOOKUP($B227,'Ações_Rent'!$B$2:$R$263,13,FALSE))</f>
        <v>6.64394254255793</v>
      </c>
      <c r="Z227" s="23">
        <f>IF(VLOOKUP($B227,'Ações_Sharpe'!$B$2:$R$263,13,FALSE)&gt;0,VLOOKUP($B227,'Ações_Sharpe'!$B$2:$R$263,13,FALSE)," ")</f>
        <v>0.08082291540370801</v>
      </c>
      <c r="AA227" s="23">
        <f>IF(VLOOKUP($B227,'Ações_Rent'!$B$2:$R$263,14,FALSE)="","",VLOOKUP($B227,'Ações_Rent'!$B$2:$R$263,14,FALSE))</f>
        <v>-1.13639384913939</v>
      </c>
      <c r="AB227" t="s" s="26">
        <f>IF(VLOOKUP($B227,'Ações_Sharpe'!$B$2:$R$263,14,FALSE)&gt;0,VLOOKUP($B227,'Ações_Sharpe'!$B$2:$R$263,14,FALSE)," ")</f>
        <v>361</v>
      </c>
      <c r="AC227" s="23">
        <f>IF(VLOOKUP($B227,'Ações_Rent'!$B$2:$R$263,15,FALSE)="","",VLOOKUP($B227,'Ações_Rent'!$B$2:$R$263,15,FALSE))</f>
        <v>0.0511539453058152</v>
      </c>
      <c r="AD227" t="s" s="26">
        <f>IF(VLOOKUP($B227,'Ações_Sharpe'!$B$2:$R$263,15,FALSE)&gt;0,VLOOKUP($B227,'Ações_Sharpe'!$B$2:$R$263,15,FALSE)," ")</f>
        <v>361</v>
      </c>
      <c r="AE227" s="23">
        <f>IF(VLOOKUP($B227,'Ações_Rent'!$B$2:$R$263,16,FALSE)="","",VLOOKUP($B227,'Ações_Rent'!$B$2:$R$263,16,FALSE))</f>
        <v>-5.28313363523808</v>
      </c>
      <c r="AF227" t="s" s="26">
        <f>IF(VLOOKUP($B227,'Ações_Sharpe'!$B$2:$R$263,16,FALSE)&gt;0,VLOOKUP($B227,'Ações_Sharpe'!$B$2:$R$263,16,FALSE)," ")</f>
        <v>361</v>
      </c>
      <c r="AG227" s="23">
        <f>IF(VLOOKUP($B227,'Ações_Rent'!$B$2:$R$263,17,FALSE)="","",VLOOKUP($B227,'Ações_Rent'!$B$2:$R$263,17,FALSE))</f>
        <v>3.89993233319805</v>
      </c>
      <c r="AH227" t="s" s="26">
        <f>IF(VLOOKUP($B227,'Ações_Sharpe'!$B$2:$R$263,17,FALSE)&gt;0,VLOOKUP($B227,'Ações_Sharpe'!$B$2:$R$263,17,FALSE)," ")</f>
        <v>361</v>
      </c>
    </row>
    <row r="228" ht="15" customHeight="1">
      <c r="A228" t="s" s="10">
        <v>1673</v>
      </c>
      <c r="B228" t="s" s="10">
        <v>1674</v>
      </c>
      <c r="C228" t="s" s="26">
        <f>IF(VLOOKUP($B228,'Ações_Rent'!$B$2:$R$263,2,FALSE)="","",VLOOKUP($B228,'Ações_Rent'!$B$2:$R$263,2,FALSE))</f>
      </c>
      <c r="D228" t="s" s="26">
        <f>IF(VLOOKUP($B228,'Ações_Sharpe'!$B$2:$R$263,2,FALSE)&gt;0,VLOOKUP($B228,'Ações_Sharpe'!$B$2:$R$263,2,FALSE)," ")</f>
        <v>361</v>
      </c>
      <c r="E228" t="s" s="26">
        <f>IF(VLOOKUP($B228,'Ações_Rent'!$B$2:$R$263,3,FALSE)="","",VLOOKUP($B228,'Ações_Rent'!$B$2:$R$263,3,FALSE))</f>
      </c>
      <c r="F228" t="s" s="26">
        <f>IF(VLOOKUP($B228,'Ações_Sharpe'!$B$2:$R$263,3,FALSE)&gt;0,VLOOKUP($B228,'Ações_Sharpe'!$B$2:$R$263,3,FALSE)," ")</f>
        <v>361</v>
      </c>
      <c r="G228" t="s" s="26">
        <f>IF(VLOOKUP($B228,'Ações_Rent'!$B$2:$R$263,4,FALSE)="","",VLOOKUP($B228,'Ações_Rent'!$B$2:$R$263,4,FALSE))</f>
      </c>
      <c r="H228" t="s" s="26">
        <f>IF(VLOOKUP($B228,'Ações_Sharpe'!$B$2:$R$263,4,FALSE)&gt;0,VLOOKUP($B228,'Ações_Sharpe'!$B$2:$R$263,4,FALSE)," ")</f>
        <v>361</v>
      </c>
      <c r="I228" t="s" s="26">
        <f>IF(VLOOKUP($B228,'Ações_Rent'!$B$2:$R$263,5,FALSE)="","",VLOOKUP($B228,'Ações_Rent'!$B$2:$R$263,5,FALSE))</f>
      </c>
      <c r="J228" t="s" s="26">
        <f>IF(VLOOKUP($B228,'Ações_Sharpe'!$B$2:$R$263,5,FALSE)&gt;0,VLOOKUP($B228,'Ações_Sharpe'!$B$2:$R$263,5,FALSE)," ")</f>
        <v>361</v>
      </c>
      <c r="K228" t="s" s="26">
        <f>IF(VLOOKUP($B228,'Ações_Rent'!$B$2:$R$263,6,FALSE)="","",VLOOKUP($B228,'Ações_Rent'!$B$2:$R$263,6,FALSE))</f>
      </c>
      <c r="L228" t="s" s="26">
        <f>IF(VLOOKUP($B228,'Ações_Sharpe'!$B$2:$R$263,6,FALSE)&gt;0,VLOOKUP($B228,'Ações_Sharpe'!$B$2:$R$263,6,FALSE)," ")</f>
        <v>361</v>
      </c>
      <c r="M228" t="s" s="26">
        <f>IF(VLOOKUP($B228,'Ações_Rent'!$B$2:$R$263,7,FALSE)="","",VLOOKUP($B228,'Ações_Rent'!$B$2:$R$263,7,FALSE))</f>
      </c>
      <c r="N228" t="s" s="26">
        <f>IF(VLOOKUP($B228,'Ações_Sharpe'!$B$2:$R$263,7,FALSE)&gt;0,VLOOKUP($B228,'Ações_Sharpe'!$B$2:$R$263,7,FALSE)," ")</f>
        <v>361</v>
      </c>
      <c r="O228" t="s" s="26">
        <f>IF(VLOOKUP($B228,'Ações_Rent'!$B$2:$R$263,8,FALSE)="","",VLOOKUP($B228,'Ações_Rent'!$B$2:$R$263,8,FALSE))</f>
      </c>
      <c r="P228" t="s" s="26">
        <f>IF(VLOOKUP($B228,'Ações_Sharpe'!$B$2:$R$263,8,FALSE)&gt;0,VLOOKUP($B228,'Ações_Sharpe'!$B$2:$R$263,8,FALSE)," ")</f>
        <v>361</v>
      </c>
      <c r="Q228" s="23">
        <f>IF(VLOOKUP($B228,'Ações_Rent'!$B$2:$R$263,9,FALSE)="","",VLOOKUP($B228,'Ações_Rent'!$B$2:$R$263,9,FALSE))</f>
        <v>16.1324328176521</v>
      </c>
      <c r="R228" s="23">
        <f>IF(VLOOKUP($B228,'Ações_Sharpe'!$B$2:$R$263,9,FALSE)&gt;0,VLOOKUP($B228,'Ações_Sharpe'!$B$2:$R$263,9,FALSE)," ")</f>
        <v>0.386205725495722</v>
      </c>
      <c r="S228" s="23">
        <f>IF(VLOOKUP($B228,'Ações_Rent'!$B$2:$R$263,10,FALSE)="","",VLOOKUP($B228,'Ações_Rent'!$B$2:$R$263,10,FALSE))</f>
        <v>27.1405702916825</v>
      </c>
      <c r="T228" s="23">
        <f>IF(VLOOKUP($B228,'Ações_Sharpe'!$B$2:$R$263,10,FALSE)&gt;0,VLOOKUP($B228,'Ações_Sharpe'!$B$2:$R$263,10,FALSE)," ")</f>
        <v>0.8134768296874511</v>
      </c>
      <c r="U228" s="23">
        <f>IF(VLOOKUP($B228,'Ações_Rent'!$B$2:$R$263,11,FALSE)="","",VLOOKUP($B228,'Ações_Rent'!$B$2:$R$263,11,FALSE))</f>
        <v>22.2735548628286</v>
      </c>
      <c r="V228" s="23">
        <f>IF(VLOOKUP($B228,'Ações_Sharpe'!$B$2:$R$263,11,FALSE)&gt;0,VLOOKUP($B228,'Ações_Sharpe'!$B$2:$R$263,11,FALSE)," ")</f>
        <v>0.642622347618705</v>
      </c>
      <c r="W228" s="23">
        <f>IF(VLOOKUP($B228,'Ações_Rent'!$B$2:$R$263,12,FALSE)="","",VLOOKUP($B228,'Ações_Rent'!$B$2:$R$263,12,FALSE))</f>
        <v>12.596666337081</v>
      </c>
      <c r="X228" s="23">
        <f>IF(VLOOKUP($B228,'Ações_Sharpe'!$B$2:$R$263,12,FALSE)&gt;0,VLOOKUP($B228,'Ações_Sharpe'!$B$2:$R$263,12,FALSE)," ")</f>
        <v>0.313271056995209</v>
      </c>
      <c r="Y228" s="23">
        <f>IF(VLOOKUP($B228,'Ações_Rent'!$B$2:$R$263,13,FALSE)="","",VLOOKUP($B228,'Ações_Rent'!$B$2:$R$263,13,FALSE))</f>
        <v>11.187028629829</v>
      </c>
      <c r="Z228" s="23">
        <f>IF(VLOOKUP($B228,'Ações_Sharpe'!$B$2:$R$263,13,FALSE)&gt;0,VLOOKUP($B228,'Ações_Sharpe'!$B$2:$R$263,13,FALSE)," ")</f>
        <v>0.260477681062414</v>
      </c>
      <c r="AA228" s="23">
        <f>IF(VLOOKUP($B228,'Ações_Rent'!$B$2:$R$263,14,FALSE)="","",VLOOKUP($B228,'Ações_Rent'!$B$2:$R$263,14,FALSE))</f>
        <v>2.31907804552485</v>
      </c>
      <c r="AB228" t="s" s="26">
        <f>IF(VLOOKUP($B228,'Ações_Sharpe'!$B$2:$R$263,14,FALSE)&gt;0,VLOOKUP($B228,'Ações_Sharpe'!$B$2:$R$263,14,FALSE)," ")</f>
        <v>361</v>
      </c>
      <c r="AC228" s="23">
        <f>IF(VLOOKUP($B228,'Ações_Rent'!$B$2:$R$263,15,FALSE)="","",VLOOKUP($B228,'Ações_Rent'!$B$2:$R$263,15,FALSE))</f>
        <v>4.06174824136012</v>
      </c>
      <c r="AD228" t="s" s="26">
        <f>IF(VLOOKUP($B228,'Ações_Sharpe'!$B$2:$R$263,15,FALSE)&gt;0,VLOOKUP($B228,'Ações_Sharpe'!$B$2:$R$263,15,FALSE)," ")</f>
        <v>361</v>
      </c>
      <c r="AE228" s="23">
        <f>IF(VLOOKUP($B228,'Ações_Rent'!$B$2:$R$263,16,FALSE)="","",VLOOKUP($B228,'Ações_Rent'!$B$2:$R$263,16,FALSE))</f>
        <v>-0.863685322164598</v>
      </c>
      <c r="AF228" t="s" s="26">
        <f>IF(VLOOKUP($B228,'Ações_Sharpe'!$B$2:$R$263,16,FALSE)&gt;0,VLOOKUP($B228,'Ações_Sharpe'!$B$2:$R$263,16,FALSE)," ")</f>
        <v>361</v>
      </c>
      <c r="AG228" s="23">
        <f>IF(VLOOKUP($B228,'Ações_Rent'!$B$2:$R$263,17,FALSE)="","",VLOOKUP($B228,'Ações_Rent'!$B$2:$R$263,17,FALSE))</f>
        <v>11.2461348486208</v>
      </c>
      <c r="AH228" s="23">
        <f>IF(VLOOKUP($B228,'Ações_Sharpe'!$B$2:$R$263,17,FALSE)&gt;0,VLOOKUP($B228,'Ações_Sharpe'!$B$2:$R$263,17,FALSE)," ")</f>
        <v>0.193867230166544</v>
      </c>
    </row>
    <row r="229" ht="15" customHeight="1">
      <c r="A229" t="s" s="10">
        <v>1675</v>
      </c>
      <c r="B229" t="s" s="10">
        <v>1676</v>
      </c>
      <c r="C229" t="s" s="26">
        <f>IF(VLOOKUP($B229,'Ações_Rent'!$B$2:$R$263,2,FALSE)="","",VLOOKUP($B229,'Ações_Rent'!$B$2:$R$263,2,FALSE))</f>
      </c>
      <c r="D229" t="s" s="26">
        <f>IF(VLOOKUP($B229,'Ações_Sharpe'!$B$2:$R$263,2,FALSE)&gt;0,VLOOKUP($B229,'Ações_Sharpe'!$B$2:$R$263,2,FALSE)," ")</f>
        <v>361</v>
      </c>
      <c r="E229" t="s" s="26">
        <f>IF(VLOOKUP($B229,'Ações_Rent'!$B$2:$R$263,3,FALSE)="","",VLOOKUP($B229,'Ações_Rent'!$B$2:$R$263,3,FALSE))</f>
      </c>
      <c r="F229" t="s" s="26">
        <f>IF(VLOOKUP($B229,'Ações_Sharpe'!$B$2:$R$263,3,FALSE)&gt;0,VLOOKUP($B229,'Ações_Sharpe'!$B$2:$R$263,3,FALSE)," ")</f>
        <v>361</v>
      </c>
      <c r="G229" t="s" s="26">
        <f>IF(VLOOKUP($B229,'Ações_Rent'!$B$2:$R$263,4,FALSE)="","",VLOOKUP($B229,'Ações_Rent'!$B$2:$R$263,4,FALSE))</f>
      </c>
      <c r="H229" t="s" s="26">
        <f>IF(VLOOKUP($B229,'Ações_Sharpe'!$B$2:$R$263,4,FALSE)&gt;0,VLOOKUP($B229,'Ações_Sharpe'!$B$2:$R$263,4,FALSE)," ")</f>
        <v>361</v>
      </c>
      <c r="I229" t="s" s="26">
        <f>IF(VLOOKUP($B229,'Ações_Rent'!$B$2:$R$263,5,FALSE)="","",VLOOKUP($B229,'Ações_Rent'!$B$2:$R$263,5,FALSE))</f>
      </c>
      <c r="J229" t="s" s="26">
        <f>IF(VLOOKUP($B229,'Ações_Sharpe'!$B$2:$R$263,5,FALSE)&gt;0,VLOOKUP($B229,'Ações_Sharpe'!$B$2:$R$263,5,FALSE)," ")</f>
        <v>361</v>
      </c>
      <c r="K229" t="s" s="26">
        <f>IF(VLOOKUP($B229,'Ações_Rent'!$B$2:$R$263,6,FALSE)="","",VLOOKUP($B229,'Ações_Rent'!$B$2:$R$263,6,FALSE))</f>
      </c>
      <c r="L229" t="s" s="26">
        <f>IF(VLOOKUP($B229,'Ações_Sharpe'!$B$2:$R$263,6,FALSE)&gt;0,VLOOKUP($B229,'Ações_Sharpe'!$B$2:$R$263,6,FALSE)," ")</f>
        <v>361</v>
      </c>
      <c r="M229" t="s" s="26">
        <f>IF(VLOOKUP($B229,'Ações_Rent'!$B$2:$R$263,7,FALSE)="","",VLOOKUP($B229,'Ações_Rent'!$B$2:$R$263,7,FALSE))</f>
      </c>
      <c r="N229" t="s" s="26">
        <f>IF(VLOOKUP($B229,'Ações_Sharpe'!$B$2:$R$263,7,FALSE)&gt;0,VLOOKUP($B229,'Ações_Sharpe'!$B$2:$R$263,7,FALSE)," ")</f>
        <v>361</v>
      </c>
      <c r="O229" t="s" s="26">
        <f>IF(VLOOKUP($B229,'Ações_Rent'!$B$2:$R$263,8,FALSE)="","",VLOOKUP($B229,'Ações_Rent'!$B$2:$R$263,8,FALSE))</f>
      </c>
      <c r="P229" t="s" s="26">
        <f>IF(VLOOKUP($B229,'Ações_Sharpe'!$B$2:$R$263,8,FALSE)&gt;0,VLOOKUP($B229,'Ações_Sharpe'!$B$2:$R$263,8,FALSE)," ")</f>
        <v>361</v>
      </c>
      <c r="Q229" s="23">
        <f>IF(VLOOKUP($B229,'Ações_Rent'!$B$2:$R$263,9,FALSE)="","",VLOOKUP($B229,'Ações_Rent'!$B$2:$R$263,9,FALSE))</f>
        <v>7.86441607615649</v>
      </c>
      <c r="R229" s="23">
        <f>IF(VLOOKUP($B229,'Ações_Sharpe'!$B$2:$R$263,9,FALSE)&gt;0,VLOOKUP($B229,'Ações_Sharpe'!$B$2:$R$263,9,FALSE)," ")</f>
        <v>0.114087144652668</v>
      </c>
      <c r="S229" s="23">
        <f>IF(VLOOKUP($B229,'Ações_Rent'!$B$2:$R$263,10,FALSE)="","",VLOOKUP($B229,'Ações_Rent'!$B$2:$R$263,10,FALSE))</f>
        <v>15.9819069155741</v>
      </c>
      <c r="T229" s="23">
        <f>IF(VLOOKUP($B229,'Ações_Sharpe'!$B$2:$R$263,10,FALSE)&gt;0,VLOOKUP($B229,'Ações_Sharpe'!$B$2:$R$263,10,FALSE)," ")</f>
        <v>0.423072458122368</v>
      </c>
      <c r="U229" s="23">
        <f>IF(VLOOKUP($B229,'Ações_Rent'!$B$2:$R$263,11,FALSE)="","",VLOOKUP($B229,'Ações_Rent'!$B$2:$R$263,11,FALSE))</f>
        <v>7.9717405958418</v>
      </c>
      <c r="V229" s="23">
        <f>IF(VLOOKUP($B229,'Ações_Sharpe'!$B$2:$R$263,11,FALSE)&gt;0,VLOOKUP($B229,'Ações_Sharpe'!$B$2:$R$263,11,FALSE)," ")</f>
        <v>0.135209099754779</v>
      </c>
      <c r="W229" s="23">
        <f>IF(VLOOKUP($B229,'Ações_Rent'!$B$2:$R$263,12,FALSE)="","",VLOOKUP($B229,'Ações_Rent'!$B$2:$R$263,12,FALSE))</f>
        <v>-0.348499875961239</v>
      </c>
      <c r="X229" t="s" s="26">
        <f>IF(VLOOKUP($B229,'Ações_Sharpe'!$B$2:$R$263,12,FALSE)&gt;0,VLOOKUP($B229,'Ações_Sharpe'!$B$2:$R$263,12,FALSE)," ")</f>
        <v>361</v>
      </c>
      <c r="Y229" s="23">
        <f>IF(VLOOKUP($B229,'Ações_Rent'!$B$2:$R$263,13,FALSE)="","",VLOOKUP($B229,'Ações_Rent'!$B$2:$R$263,13,FALSE))</f>
        <v>1.58159132484876</v>
      </c>
      <c r="Z229" t="s" s="26">
        <f>IF(VLOOKUP($B229,'Ações_Sharpe'!$B$2:$R$263,13,FALSE)&gt;0,VLOOKUP($B229,'Ações_Sharpe'!$B$2:$R$263,13,FALSE)," ")</f>
        <v>361</v>
      </c>
      <c r="AA229" s="23">
        <f>IF(VLOOKUP($B229,'Ações_Rent'!$B$2:$R$263,14,FALSE)="","",VLOOKUP($B229,'Ações_Rent'!$B$2:$R$263,14,FALSE))</f>
        <v>-6.32453560401918</v>
      </c>
      <c r="AB229" t="s" s="26">
        <f>IF(VLOOKUP($B229,'Ações_Sharpe'!$B$2:$R$263,14,FALSE)&gt;0,VLOOKUP($B229,'Ações_Sharpe'!$B$2:$R$263,14,FALSE)," ")</f>
        <v>361</v>
      </c>
      <c r="AC229" s="23">
        <f>IF(VLOOKUP($B229,'Ações_Rent'!$B$2:$R$263,15,FALSE)="","",VLOOKUP($B229,'Ações_Rent'!$B$2:$R$263,15,FALSE))</f>
        <v>-3.98691029798559</v>
      </c>
      <c r="AD229" t="s" s="26">
        <f>IF(VLOOKUP($B229,'Ações_Sharpe'!$B$2:$R$263,15,FALSE)&gt;0,VLOOKUP($B229,'Ações_Sharpe'!$B$2:$R$263,15,FALSE)," ")</f>
        <v>361</v>
      </c>
      <c r="AE229" s="23">
        <f>IF(VLOOKUP($B229,'Ações_Rent'!$B$2:$R$263,16,FALSE)="","",VLOOKUP($B229,'Ações_Rent'!$B$2:$R$263,16,FALSE))</f>
        <v>-8.345134078300029</v>
      </c>
      <c r="AF229" t="s" s="26">
        <f>IF(VLOOKUP($B229,'Ações_Sharpe'!$B$2:$R$263,16,FALSE)&gt;0,VLOOKUP($B229,'Ações_Sharpe'!$B$2:$R$263,16,FALSE)," ")</f>
        <v>361</v>
      </c>
      <c r="AG229" s="23">
        <f>IF(VLOOKUP($B229,'Ações_Rent'!$B$2:$R$263,17,FALSE)="","",VLOOKUP($B229,'Ações_Rent'!$B$2:$R$263,17,FALSE))</f>
        <v>5.10021649239147</v>
      </c>
      <c r="AH229" t="s" s="26">
        <f>IF(VLOOKUP($B229,'Ações_Sharpe'!$B$2:$R$263,17,FALSE)&gt;0,VLOOKUP($B229,'Ações_Sharpe'!$B$2:$R$263,17,FALSE)," ")</f>
        <v>361</v>
      </c>
    </row>
    <row r="230" ht="15" customHeight="1">
      <c r="A230" t="s" s="10">
        <v>1677</v>
      </c>
      <c r="B230" t="s" s="10">
        <v>1678</v>
      </c>
      <c r="C230" t="s" s="26">
        <f>IF(VLOOKUP($B230,'Ações_Rent'!$B$2:$R$263,2,FALSE)="","",VLOOKUP($B230,'Ações_Rent'!$B$2:$R$263,2,FALSE))</f>
      </c>
      <c r="D230" t="s" s="26">
        <f>IF(VLOOKUP($B230,'Ações_Sharpe'!$B$2:$R$263,2,FALSE)&gt;0,VLOOKUP($B230,'Ações_Sharpe'!$B$2:$R$263,2,FALSE)," ")</f>
        <v>361</v>
      </c>
      <c r="E230" t="s" s="26">
        <f>IF(VLOOKUP($B230,'Ações_Rent'!$B$2:$R$263,3,FALSE)="","",VLOOKUP($B230,'Ações_Rent'!$B$2:$R$263,3,FALSE))</f>
      </c>
      <c r="F230" t="s" s="26">
        <f>IF(VLOOKUP($B230,'Ações_Sharpe'!$B$2:$R$263,3,FALSE)&gt;0,VLOOKUP($B230,'Ações_Sharpe'!$B$2:$R$263,3,FALSE)," ")</f>
        <v>361</v>
      </c>
      <c r="G230" t="s" s="26">
        <f>IF(VLOOKUP($B230,'Ações_Rent'!$B$2:$R$263,4,FALSE)="","",VLOOKUP($B230,'Ações_Rent'!$B$2:$R$263,4,FALSE))</f>
      </c>
      <c r="H230" t="s" s="26">
        <f>IF(VLOOKUP($B230,'Ações_Sharpe'!$B$2:$R$263,4,FALSE)&gt;0,VLOOKUP($B230,'Ações_Sharpe'!$B$2:$R$263,4,FALSE)," ")</f>
        <v>361</v>
      </c>
      <c r="I230" t="s" s="26">
        <f>IF(VLOOKUP($B230,'Ações_Rent'!$B$2:$R$263,5,FALSE)="","",VLOOKUP($B230,'Ações_Rent'!$B$2:$R$263,5,FALSE))</f>
      </c>
      <c r="J230" t="s" s="26">
        <f>IF(VLOOKUP($B230,'Ações_Sharpe'!$B$2:$R$263,5,FALSE)&gt;0,VLOOKUP($B230,'Ações_Sharpe'!$B$2:$R$263,5,FALSE)," ")</f>
        <v>361</v>
      </c>
      <c r="K230" t="s" s="26">
        <f>IF(VLOOKUP($B230,'Ações_Rent'!$B$2:$R$263,6,FALSE)="","",VLOOKUP($B230,'Ações_Rent'!$B$2:$R$263,6,FALSE))</f>
      </c>
      <c r="L230" t="s" s="26">
        <f>IF(VLOOKUP($B230,'Ações_Sharpe'!$B$2:$R$263,6,FALSE)&gt;0,VLOOKUP($B230,'Ações_Sharpe'!$B$2:$R$263,6,FALSE)," ")</f>
        <v>361</v>
      </c>
      <c r="M230" t="s" s="26">
        <f>IF(VLOOKUP($B230,'Ações_Rent'!$B$2:$R$263,7,FALSE)="","",VLOOKUP($B230,'Ações_Rent'!$B$2:$R$263,7,FALSE))</f>
      </c>
      <c r="N230" t="s" s="26">
        <f>IF(VLOOKUP($B230,'Ações_Sharpe'!$B$2:$R$263,7,FALSE)&gt;0,VLOOKUP($B230,'Ações_Sharpe'!$B$2:$R$263,7,FALSE)," ")</f>
        <v>361</v>
      </c>
      <c r="O230" t="s" s="26">
        <f>IF(VLOOKUP($B230,'Ações_Rent'!$B$2:$R$263,8,FALSE)="","",VLOOKUP($B230,'Ações_Rent'!$B$2:$R$263,8,FALSE))</f>
      </c>
      <c r="P230" t="s" s="26">
        <f>IF(VLOOKUP($B230,'Ações_Sharpe'!$B$2:$R$263,8,FALSE)&gt;0,VLOOKUP($B230,'Ações_Sharpe'!$B$2:$R$263,8,FALSE)," ")</f>
        <v>361</v>
      </c>
      <c r="Q230" t="s" s="26">
        <f>IF(VLOOKUP($B230,'Ações_Rent'!$B$2:$R$263,9,FALSE)="","",VLOOKUP($B230,'Ações_Rent'!$B$2:$R$263,9,FALSE))</f>
      </c>
      <c r="R230" t="s" s="26">
        <f>IF(VLOOKUP($B230,'Ações_Sharpe'!$B$2:$R$263,9,FALSE)&gt;0,VLOOKUP($B230,'Ações_Sharpe'!$B$2:$R$263,9,FALSE)," ")</f>
        <v>361</v>
      </c>
      <c r="S230" s="23">
        <f>IF(VLOOKUP($B230,'Ações_Rent'!$B$2:$R$263,10,FALSE)="","",VLOOKUP($B230,'Ações_Rent'!$B$2:$R$263,10,FALSE))</f>
        <v>52.870310099607</v>
      </c>
      <c r="T230" s="23">
        <f>IF(VLOOKUP($B230,'Ações_Sharpe'!$B$2:$R$263,10,FALSE)&gt;0,VLOOKUP($B230,'Ações_Sharpe'!$B$2:$R$263,10,FALSE)," ")</f>
        <v>1.56850646628428</v>
      </c>
      <c r="U230" s="23">
        <f>IF(VLOOKUP($B230,'Ações_Rent'!$B$2:$R$263,11,FALSE)="","",VLOOKUP($B230,'Ações_Rent'!$B$2:$R$263,11,FALSE))</f>
        <v>49.6904385471512</v>
      </c>
      <c r="V230" s="23">
        <f>IF(VLOOKUP($B230,'Ações_Sharpe'!$B$2:$R$263,11,FALSE)&gt;0,VLOOKUP($B230,'Ações_Sharpe'!$B$2:$R$263,11,FALSE)," ")</f>
        <v>1.47229249553109</v>
      </c>
      <c r="W230" s="23">
        <f>IF(VLOOKUP($B230,'Ações_Rent'!$B$2:$R$263,12,FALSE)="","",VLOOKUP($B230,'Ações_Rent'!$B$2:$R$263,12,FALSE))</f>
        <v>39.7432503823188</v>
      </c>
      <c r="X230" s="23">
        <f>IF(VLOOKUP($B230,'Ações_Sharpe'!$B$2:$R$263,12,FALSE)&gt;0,VLOOKUP($B230,'Ações_Sharpe'!$B$2:$R$263,12,FALSE)," ")</f>
        <v>1.10682885904288</v>
      </c>
      <c r="Y230" s="23">
        <f>IF(VLOOKUP($B230,'Ações_Rent'!$B$2:$R$263,13,FALSE)="","",VLOOKUP($B230,'Ações_Rent'!$B$2:$R$263,13,FALSE))</f>
        <v>35.8133343786832</v>
      </c>
      <c r="Z230" s="23">
        <f>IF(VLOOKUP($B230,'Ações_Sharpe'!$B$2:$R$263,13,FALSE)&gt;0,VLOOKUP($B230,'Ações_Sharpe'!$B$2:$R$263,13,FALSE)," ")</f>
        <v>0.966065556725854</v>
      </c>
      <c r="AA230" s="23">
        <f>IF(VLOOKUP($B230,'Ações_Rent'!$B$2:$R$263,14,FALSE)="","",VLOOKUP($B230,'Ações_Rent'!$B$2:$R$263,14,FALSE))</f>
        <v>28.0843727906596</v>
      </c>
      <c r="AB230" s="23">
        <f>IF(VLOOKUP($B230,'Ações_Sharpe'!$B$2:$R$263,14,FALSE)&gt;0,VLOOKUP($B230,'Ações_Sharpe'!$B$2:$R$263,14,FALSE)," ")</f>
        <v>0.6805068600858309</v>
      </c>
      <c r="AC230" s="23">
        <f>IF(VLOOKUP($B230,'Ações_Rent'!$B$2:$R$263,15,FALSE)="","",VLOOKUP($B230,'Ações_Rent'!$B$2:$R$263,15,FALSE))</f>
        <v>31.8026846047452</v>
      </c>
      <c r="AD230" s="23">
        <f>IF(VLOOKUP($B230,'Ações_Sharpe'!$B$2:$R$263,15,FALSE)&gt;0,VLOOKUP($B230,'Ações_Sharpe'!$B$2:$R$263,15,FALSE)," ")</f>
        <v>0.766982608750761</v>
      </c>
      <c r="AE230" s="23">
        <f>IF(VLOOKUP($B230,'Ações_Rent'!$B$2:$R$263,16,FALSE)="","",VLOOKUP($B230,'Ações_Rent'!$B$2:$R$263,16,FALSE))</f>
        <v>19.7548762525311</v>
      </c>
      <c r="AF230" s="23">
        <f>IF(VLOOKUP($B230,'Ações_Sharpe'!$B$2:$R$263,16,FALSE)&gt;0,VLOOKUP($B230,'Ações_Sharpe'!$B$2:$R$263,16,FALSE)," ")</f>
        <v>0.41231182022803</v>
      </c>
      <c r="AG230" s="23">
        <f>IF(VLOOKUP($B230,'Ações_Rent'!$B$2:$R$263,17,FALSE)="","",VLOOKUP($B230,'Ações_Rent'!$B$2:$R$263,17,FALSE))</f>
        <v>33.7945654448003</v>
      </c>
      <c r="AH230" s="23">
        <f>IF(VLOOKUP($B230,'Ações_Sharpe'!$B$2:$R$263,17,FALSE)&gt;0,VLOOKUP($B230,'Ações_Sharpe'!$B$2:$R$263,17,FALSE)," ")</f>
        <v>1.10693914450004</v>
      </c>
    </row>
    <row r="231" ht="15" customHeight="1">
      <c r="A231" t="s" s="10">
        <v>1679</v>
      </c>
      <c r="B231" t="s" s="10">
        <v>1680</v>
      </c>
      <c r="C231" t="s" s="26">
        <f>IF(VLOOKUP($B231,'Ações_Rent'!$B$2:$R$263,2,FALSE)="","",VLOOKUP($B231,'Ações_Rent'!$B$2:$R$263,2,FALSE))</f>
      </c>
      <c r="D231" t="s" s="26">
        <f>IF(VLOOKUP($B231,'Ações_Sharpe'!$B$2:$R$263,2,FALSE)&gt;0,VLOOKUP($B231,'Ações_Sharpe'!$B$2:$R$263,2,FALSE)," ")</f>
        <v>361</v>
      </c>
      <c r="E231" t="s" s="26">
        <f>IF(VLOOKUP($B231,'Ações_Rent'!$B$2:$R$263,3,FALSE)="","",VLOOKUP($B231,'Ações_Rent'!$B$2:$R$263,3,FALSE))</f>
      </c>
      <c r="F231" t="s" s="26">
        <f>IF(VLOOKUP($B231,'Ações_Sharpe'!$B$2:$R$263,3,FALSE)&gt;0,VLOOKUP($B231,'Ações_Sharpe'!$B$2:$R$263,3,FALSE)," ")</f>
        <v>361</v>
      </c>
      <c r="G231" t="s" s="26">
        <f>IF(VLOOKUP($B231,'Ações_Rent'!$B$2:$R$263,4,FALSE)="","",VLOOKUP($B231,'Ações_Rent'!$B$2:$R$263,4,FALSE))</f>
      </c>
      <c r="H231" t="s" s="26">
        <f>IF(VLOOKUP($B231,'Ações_Sharpe'!$B$2:$R$263,4,FALSE)&gt;0,VLOOKUP($B231,'Ações_Sharpe'!$B$2:$R$263,4,FALSE)," ")</f>
        <v>361</v>
      </c>
      <c r="I231" t="s" s="26">
        <f>IF(VLOOKUP($B231,'Ações_Rent'!$B$2:$R$263,5,FALSE)="","",VLOOKUP($B231,'Ações_Rent'!$B$2:$R$263,5,FALSE))</f>
      </c>
      <c r="J231" t="s" s="26">
        <f>IF(VLOOKUP($B231,'Ações_Sharpe'!$B$2:$R$263,5,FALSE)&gt;0,VLOOKUP($B231,'Ações_Sharpe'!$B$2:$R$263,5,FALSE)," ")</f>
        <v>361</v>
      </c>
      <c r="K231" t="s" s="26">
        <f>IF(VLOOKUP($B231,'Ações_Rent'!$B$2:$R$263,6,FALSE)="","",VLOOKUP($B231,'Ações_Rent'!$B$2:$R$263,6,FALSE))</f>
      </c>
      <c r="L231" t="s" s="26">
        <f>IF(VLOOKUP($B231,'Ações_Sharpe'!$B$2:$R$263,6,FALSE)&gt;0,VLOOKUP($B231,'Ações_Sharpe'!$B$2:$R$263,6,FALSE)," ")</f>
        <v>361</v>
      </c>
      <c r="M231" t="s" s="26">
        <f>IF(VLOOKUP($B231,'Ações_Rent'!$B$2:$R$263,7,FALSE)="","",VLOOKUP($B231,'Ações_Rent'!$B$2:$R$263,7,FALSE))</f>
      </c>
      <c r="N231" t="s" s="26">
        <f>IF(VLOOKUP($B231,'Ações_Sharpe'!$B$2:$R$263,7,FALSE)&gt;0,VLOOKUP($B231,'Ações_Sharpe'!$B$2:$R$263,7,FALSE)," ")</f>
        <v>361</v>
      </c>
      <c r="O231" t="s" s="26">
        <f>IF(VLOOKUP($B231,'Ações_Rent'!$B$2:$R$263,8,FALSE)="","",VLOOKUP($B231,'Ações_Rent'!$B$2:$R$263,8,FALSE))</f>
      </c>
      <c r="P231" t="s" s="26">
        <f>IF(VLOOKUP($B231,'Ações_Sharpe'!$B$2:$R$263,8,FALSE)&gt;0,VLOOKUP($B231,'Ações_Sharpe'!$B$2:$R$263,8,FALSE)," ")</f>
        <v>361</v>
      </c>
      <c r="Q231" t="s" s="26">
        <f>IF(VLOOKUP($B231,'Ações_Rent'!$B$2:$R$263,9,FALSE)="","",VLOOKUP($B231,'Ações_Rent'!$B$2:$R$263,9,FALSE))</f>
      </c>
      <c r="R231" t="s" s="26">
        <f>IF(VLOOKUP($B231,'Ações_Sharpe'!$B$2:$R$263,9,FALSE)&gt;0,VLOOKUP($B231,'Ações_Sharpe'!$B$2:$R$263,9,FALSE)," ")</f>
        <v>361</v>
      </c>
      <c r="S231" s="23">
        <f>IF(VLOOKUP($B231,'Ações_Rent'!$B$2:$R$263,10,FALSE)="","",VLOOKUP($B231,'Ações_Rent'!$B$2:$R$263,10,FALSE))</f>
        <v>46.0438833730019</v>
      </c>
      <c r="T231" s="23">
        <f>IF(VLOOKUP($B231,'Ações_Sharpe'!$B$2:$R$263,10,FALSE)&gt;0,VLOOKUP($B231,'Ações_Sharpe'!$B$2:$R$263,10,FALSE)," ")</f>
        <v>1.38971372461788</v>
      </c>
      <c r="U231" s="23">
        <f>IF(VLOOKUP($B231,'Ações_Rent'!$B$2:$R$263,11,FALSE)="","",VLOOKUP($B231,'Ações_Rent'!$B$2:$R$263,11,FALSE))</f>
        <v>41.7808025171763</v>
      </c>
      <c r="V231" s="23">
        <f>IF(VLOOKUP($B231,'Ações_Sharpe'!$B$2:$R$263,11,FALSE)&gt;0,VLOOKUP($B231,'Ações_Sharpe'!$B$2:$R$263,11,FALSE)," ")</f>
        <v>1.25782624776846</v>
      </c>
      <c r="W231" s="23">
        <f>IF(VLOOKUP($B231,'Ações_Rent'!$B$2:$R$263,12,FALSE)="","",VLOOKUP($B231,'Ações_Rent'!$B$2:$R$263,12,FALSE))</f>
        <v>38.0283754482309</v>
      </c>
      <c r="X231" s="23">
        <f>IF(VLOOKUP($B231,'Ações_Sharpe'!$B$2:$R$263,12,FALSE)&gt;0,VLOOKUP($B231,'Ações_Sharpe'!$B$2:$R$263,12,FALSE)," ")</f>
        <v>1.09182856600746</v>
      </c>
      <c r="Y231" s="23">
        <f>IF(VLOOKUP($B231,'Ações_Rent'!$B$2:$R$263,13,FALSE)="","",VLOOKUP($B231,'Ações_Rent'!$B$2:$R$263,13,FALSE))</f>
        <v>35.9879775774489</v>
      </c>
      <c r="Z231" s="23">
        <f>IF(VLOOKUP($B231,'Ações_Sharpe'!$B$2:$R$263,13,FALSE)&gt;0,VLOOKUP($B231,'Ações_Sharpe'!$B$2:$R$263,13,FALSE)," ")</f>
        <v>1.01327739824573</v>
      </c>
      <c r="AA231" s="23">
        <f>IF(VLOOKUP($B231,'Ações_Rent'!$B$2:$R$263,14,FALSE)="","",VLOOKUP($B231,'Ações_Rent'!$B$2:$R$263,14,FALSE))</f>
        <v>32.4738377988947</v>
      </c>
      <c r="AB231" s="23">
        <f>IF(VLOOKUP($B231,'Ações_Sharpe'!$B$2:$R$263,14,FALSE)&gt;0,VLOOKUP($B231,'Ações_Sharpe'!$B$2:$R$263,14,FALSE)," ")</f>
        <v>0.839051976338842</v>
      </c>
      <c r="AC231" s="23">
        <f>IF(VLOOKUP($B231,'Ações_Rent'!$B$2:$R$263,15,FALSE)="","",VLOOKUP($B231,'Ações_Rent'!$B$2:$R$263,15,FALSE))</f>
        <v>38.1261227268786</v>
      </c>
      <c r="AD231" s="23">
        <f>IF(VLOOKUP($B231,'Ações_Sharpe'!$B$2:$R$263,15,FALSE)&gt;0,VLOOKUP($B231,'Ações_Sharpe'!$B$2:$R$263,15,FALSE)," ")</f>
        <v>0.990143008088756</v>
      </c>
      <c r="AE231" s="23">
        <f>IF(VLOOKUP($B231,'Ações_Rent'!$B$2:$R$263,16,FALSE)="","",VLOOKUP($B231,'Ações_Rent'!$B$2:$R$263,16,FALSE))</f>
        <v>25.2518578297812</v>
      </c>
      <c r="AF231" s="23">
        <f>IF(VLOOKUP($B231,'Ações_Sharpe'!$B$2:$R$263,16,FALSE)&gt;0,VLOOKUP($B231,'Ações_Sharpe'!$B$2:$R$263,16,FALSE)," ")</f>
        <v>0.638944972265963</v>
      </c>
      <c r="AG231" s="23">
        <f>IF(VLOOKUP($B231,'Ações_Rent'!$B$2:$R$263,17,FALSE)="","",VLOOKUP($B231,'Ações_Rent'!$B$2:$R$263,17,FALSE))</f>
        <v>39.3921224378655</v>
      </c>
      <c r="AH231" s="23">
        <f>IF(VLOOKUP($B231,'Ações_Sharpe'!$B$2:$R$263,17,FALSE)&gt;0,VLOOKUP($B231,'Ações_Sharpe'!$B$2:$R$263,17,FALSE)," ")</f>
        <v>1.46062667340503</v>
      </c>
    </row>
    <row r="232" ht="15" customHeight="1">
      <c r="A232" t="s" s="10">
        <v>1681</v>
      </c>
      <c r="B232" t="s" s="10">
        <v>1682</v>
      </c>
      <c r="C232" t="s" s="26">
        <f>IF(VLOOKUP($B232,'Ações_Rent'!$B$2:$R$263,2,FALSE)="","",VLOOKUP($B232,'Ações_Rent'!$B$2:$R$263,2,FALSE))</f>
      </c>
      <c r="D232" t="s" s="26">
        <f>IF(VLOOKUP($B232,'Ações_Sharpe'!$B$2:$R$263,2,FALSE)&gt;0,VLOOKUP($B232,'Ações_Sharpe'!$B$2:$R$263,2,FALSE)," ")</f>
        <v>361</v>
      </c>
      <c r="E232" t="s" s="26">
        <f>IF(VLOOKUP($B232,'Ações_Rent'!$B$2:$R$263,3,FALSE)="","",VLOOKUP($B232,'Ações_Rent'!$B$2:$R$263,3,FALSE))</f>
      </c>
      <c r="F232" t="s" s="26">
        <f>IF(VLOOKUP($B232,'Ações_Sharpe'!$B$2:$R$263,3,FALSE)&gt;0,VLOOKUP($B232,'Ações_Sharpe'!$B$2:$R$263,3,FALSE)," ")</f>
        <v>361</v>
      </c>
      <c r="G232" t="s" s="26">
        <f>IF(VLOOKUP($B232,'Ações_Rent'!$B$2:$R$263,4,FALSE)="","",VLOOKUP($B232,'Ações_Rent'!$B$2:$R$263,4,FALSE))</f>
      </c>
      <c r="H232" t="s" s="26">
        <f>IF(VLOOKUP($B232,'Ações_Sharpe'!$B$2:$R$263,4,FALSE)&gt;0,VLOOKUP($B232,'Ações_Sharpe'!$B$2:$R$263,4,FALSE)," ")</f>
        <v>361</v>
      </c>
      <c r="I232" t="s" s="26">
        <f>IF(VLOOKUP($B232,'Ações_Rent'!$B$2:$R$263,5,FALSE)="","",VLOOKUP($B232,'Ações_Rent'!$B$2:$R$263,5,FALSE))</f>
      </c>
      <c r="J232" t="s" s="26">
        <f>IF(VLOOKUP($B232,'Ações_Sharpe'!$B$2:$R$263,5,FALSE)&gt;0,VLOOKUP($B232,'Ações_Sharpe'!$B$2:$R$263,5,FALSE)," ")</f>
        <v>361</v>
      </c>
      <c r="K232" t="s" s="26">
        <f>IF(VLOOKUP($B232,'Ações_Rent'!$B$2:$R$263,6,FALSE)="","",VLOOKUP($B232,'Ações_Rent'!$B$2:$R$263,6,FALSE))</f>
      </c>
      <c r="L232" t="s" s="26">
        <f>IF(VLOOKUP($B232,'Ações_Sharpe'!$B$2:$R$263,6,FALSE)&gt;0,VLOOKUP($B232,'Ações_Sharpe'!$B$2:$R$263,6,FALSE)," ")</f>
        <v>361</v>
      </c>
      <c r="M232" t="s" s="26">
        <f>IF(VLOOKUP($B232,'Ações_Rent'!$B$2:$R$263,7,FALSE)="","",VLOOKUP($B232,'Ações_Rent'!$B$2:$R$263,7,FALSE))</f>
      </c>
      <c r="N232" t="s" s="26">
        <f>IF(VLOOKUP($B232,'Ações_Sharpe'!$B$2:$R$263,7,FALSE)&gt;0,VLOOKUP($B232,'Ações_Sharpe'!$B$2:$R$263,7,FALSE)," ")</f>
        <v>361</v>
      </c>
      <c r="O232" t="s" s="26">
        <f>IF(VLOOKUP($B232,'Ações_Rent'!$B$2:$R$263,8,FALSE)="","",VLOOKUP($B232,'Ações_Rent'!$B$2:$R$263,8,FALSE))</f>
      </c>
      <c r="P232" t="s" s="26">
        <f>IF(VLOOKUP($B232,'Ações_Sharpe'!$B$2:$R$263,8,FALSE)&gt;0,VLOOKUP($B232,'Ações_Sharpe'!$B$2:$R$263,8,FALSE)," ")</f>
        <v>361</v>
      </c>
      <c r="Q232" t="s" s="26">
        <f>IF(VLOOKUP($B232,'Ações_Rent'!$B$2:$R$263,9,FALSE)="","",VLOOKUP($B232,'Ações_Rent'!$B$2:$R$263,9,FALSE))</f>
      </c>
      <c r="R232" t="s" s="26">
        <f>IF(VLOOKUP($B232,'Ações_Sharpe'!$B$2:$R$263,9,FALSE)&gt;0,VLOOKUP($B232,'Ações_Sharpe'!$B$2:$R$263,9,FALSE)," ")</f>
        <v>361</v>
      </c>
      <c r="S232" s="23">
        <f>IF(VLOOKUP($B232,'Ações_Rent'!$B$2:$R$263,10,FALSE)="","",VLOOKUP($B232,'Ações_Rent'!$B$2:$R$263,10,FALSE))</f>
        <v>17.8587316945255</v>
      </c>
      <c r="T232" s="23">
        <f>IF(VLOOKUP($B232,'Ações_Sharpe'!$B$2:$R$263,10,FALSE)&gt;0,VLOOKUP($B232,'Ações_Sharpe'!$B$2:$R$263,10,FALSE)," ")</f>
        <v>0.526640169458429</v>
      </c>
      <c r="U232" s="23">
        <f>IF(VLOOKUP($B232,'Ações_Rent'!$B$2:$R$263,11,FALSE)="","",VLOOKUP($B232,'Ações_Rent'!$B$2:$R$263,11,FALSE))</f>
        <v>10.9651801212247</v>
      </c>
      <c r="V232" s="23">
        <f>IF(VLOOKUP($B232,'Ações_Sharpe'!$B$2:$R$263,11,FALSE)&gt;0,VLOOKUP($B232,'Ações_Sharpe'!$B$2:$R$263,11,FALSE)," ")</f>
        <v>0.258671344839839</v>
      </c>
      <c r="W232" s="23">
        <f>IF(VLOOKUP($B232,'Ações_Rent'!$B$2:$R$263,12,FALSE)="","",VLOOKUP($B232,'Ações_Rent'!$B$2:$R$263,12,FALSE))</f>
        <v>4.37974679370816</v>
      </c>
      <c r="X232" s="23">
        <f>IF(VLOOKUP($B232,'Ações_Sharpe'!$B$2:$R$263,12,FALSE)&gt;0,VLOOKUP($B232,'Ações_Sharpe'!$B$2:$R$263,12,FALSE)," ")</f>
        <v>0.000432462229427985</v>
      </c>
      <c r="Y232" s="23">
        <f>IF(VLOOKUP($B232,'Ações_Rent'!$B$2:$R$263,13,FALSE)="","",VLOOKUP($B232,'Ações_Rent'!$B$2:$R$263,13,FALSE))</f>
        <v>6.76172862490989</v>
      </c>
      <c r="Z232" s="23">
        <f>IF(VLOOKUP($B232,'Ações_Sharpe'!$B$2:$R$263,13,FALSE)&gt;0,VLOOKUP($B232,'Ações_Sharpe'!$B$2:$R$263,13,FALSE)," ")</f>
        <v>0.08164571313427969</v>
      </c>
      <c r="AA232" s="23">
        <f>IF(VLOOKUP($B232,'Ações_Rent'!$B$2:$R$263,14,FALSE)="","",VLOOKUP($B232,'Ações_Rent'!$B$2:$R$263,14,FALSE))</f>
        <v>-2.399600173848</v>
      </c>
      <c r="AB232" t="s" s="26">
        <f>IF(VLOOKUP($B232,'Ações_Sharpe'!$B$2:$R$263,14,FALSE)&gt;0,VLOOKUP($B232,'Ações_Sharpe'!$B$2:$R$263,14,FALSE)," ")</f>
        <v>361</v>
      </c>
      <c r="AC232" s="23">
        <f>IF(VLOOKUP($B232,'Ações_Rent'!$B$2:$R$263,15,FALSE)="","",VLOOKUP($B232,'Ações_Rent'!$B$2:$R$263,15,FALSE))</f>
        <v>-0.164511213473018</v>
      </c>
      <c r="AD232" t="s" s="26">
        <f>IF(VLOOKUP($B232,'Ações_Sharpe'!$B$2:$R$263,15,FALSE)&gt;0,VLOOKUP($B232,'Ações_Sharpe'!$B$2:$R$263,15,FALSE)," ")</f>
        <v>361</v>
      </c>
      <c r="AE232" s="23">
        <f>IF(VLOOKUP($B232,'Ações_Rent'!$B$2:$R$263,16,FALSE)="","",VLOOKUP($B232,'Ações_Rent'!$B$2:$R$263,16,FALSE))</f>
        <v>-4.38940475937958</v>
      </c>
      <c r="AF232" t="s" s="26">
        <f>IF(VLOOKUP($B232,'Ações_Sharpe'!$B$2:$R$263,16,FALSE)&gt;0,VLOOKUP($B232,'Ações_Sharpe'!$B$2:$R$263,16,FALSE)," ")</f>
        <v>361</v>
      </c>
      <c r="AG232" s="23">
        <f>IF(VLOOKUP($B232,'Ações_Rent'!$B$2:$R$263,17,FALSE)="","",VLOOKUP($B232,'Ações_Rent'!$B$2:$R$263,17,FALSE))</f>
        <v>6.87380063226788</v>
      </c>
      <c r="AH232" t="s" s="26">
        <f>IF(VLOOKUP($B232,'Ações_Sharpe'!$B$2:$R$263,17,FALSE)&gt;0,VLOOKUP($B232,'Ações_Sharpe'!$B$2:$R$263,17,FALSE)," ")</f>
        <v>361</v>
      </c>
    </row>
    <row r="233" ht="15" customHeight="1">
      <c r="A233" t="s" s="10">
        <v>1683</v>
      </c>
      <c r="B233" t="s" s="10">
        <v>1684</v>
      </c>
      <c r="C233" t="s" s="26">
        <f>IF(VLOOKUP($B233,'Ações_Rent'!$B$2:$R$263,2,FALSE)="","",VLOOKUP($B233,'Ações_Rent'!$B$2:$R$263,2,FALSE))</f>
      </c>
      <c r="D233" t="s" s="26">
        <f>IF(VLOOKUP($B233,'Ações_Sharpe'!$B$2:$R$263,2,FALSE)&gt;0,VLOOKUP($B233,'Ações_Sharpe'!$B$2:$R$263,2,FALSE)," ")</f>
        <v>361</v>
      </c>
      <c r="E233" t="s" s="26">
        <f>IF(VLOOKUP($B233,'Ações_Rent'!$B$2:$R$263,3,FALSE)="","",VLOOKUP($B233,'Ações_Rent'!$B$2:$R$263,3,FALSE))</f>
      </c>
      <c r="F233" t="s" s="26">
        <f>IF(VLOOKUP($B233,'Ações_Sharpe'!$B$2:$R$263,3,FALSE)&gt;0,VLOOKUP($B233,'Ações_Sharpe'!$B$2:$R$263,3,FALSE)," ")</f>
        <v>361</v>
      </c>
      <c r="G233" t="s" s="26">
        <f>IF(VLOOKUP($B233,'Ações_Rent'!$B$2:$R$263,4,FALSE)="","",VLOOKUP($B233,'Ações_Rent'!$B$2:$R$263,4,FALSE))</f>
      </c>
      <c r="H233" t="s" s="26">
        <f>IF(VLOOKUP($B233,'Ações_Sharpe'!$B$2:$R$263,4,FALSE)&gt;0,VLOOKUP($B233,'Ações_Sharpe'!$B$2:$R$263,4,FALSE)," ")</f>
        <v>361</v>
      </c>
      <c r="I233" t="s" s="26">
        <f>IF(VLOOKUP($B233,'Ações_Rent'!$B$2:$R$263,5,FALSE)="","",VLOOKUP($B233,'Ações_Rent'!$B$2:$R$263,5,FALSE))</f>
      </c>
      <c r="J233" t="s" s="26">
        <f>IF(VLOOKUP($B233,'Ações_Sharpe'!$B$2:$R$263,5,FALSE)&gt;0,VLOOKUP($B233,'Ações_Sharpe'!$B$2:$R$263,5,FALSE)," ")</f>
        <v>361</v>
      </c>
      <c r="K233" t="s" s="26">
        <f>IF(VLOOKUP($B233,'Ações_Rent'!$B$2:$R$263,6,FALSE)="","",VLOOKUP($B233,'Ações_Rent'!$B$2:$R$263,6,FALSE))</f>
      </c>
      <c r="L233" t="s" s="26">
        <f>IF(VLOOKUP($B233,'Ações_Sharpe'!$B$2:$R$263,6,FALSE)&gt;0,VLOOKUP($B233,'Ações_Sharpe'!$B$2:$R$263,6,FALSE)," ")</f>
        <v>361</v>
      </c>
      <c r="M233" t="s" s="26">
        <f>IF(VLOOKUP($B233,'Ações_Rent'!$B$2:$R$263,7,FALSE)="","",VLOOKUP($B233,'Ações_Rent'!$B$2:$R$263,7,FALSE))</f>
      </c>
      <c r="N233" t="s" s="26">
        <f>IF(VLOOKUP($B233,'Ações_Sharpe'!$B$2:$R$263,7,FALSE)&gt;0,VLOOKUP($B233,'Ações_Sharpe'!$B$2:$R$263,7,FALSE)," ")</f>
        <v>361</v>
      </c>
      <c r="O233" t="s" s="26">
        <f>IF(VLOOKUP($B233,'Ações_Rent'!$B$2:$R$263,8,FALSE)="","",VLOOKUP($B233,'Ações_Rent'!$B$2:$R$263,8,FALSE))</f>
      </c>
      <c r="P233" t="s" s="26">
        <f>IF(VLOOKUP($B233,'Ações_Sharpe'!$B$2:$R$263,8,FALSE)&gt;0,VLOOKUP($B233,'Ações_Sharpe'!$B$2:$R$263,8,FALSE)," ")</f>
        <v>361</v>
      </c>
      <c r="Q233" t="s" s="26">
        <f>IF(VLOOKUP($B233,'Ações_Rent'!$B$2:$R$263,9,FALSE)="","",VLOOKUP($B233,'Ações_Rent'!$B$2:$R$263,9,FALSE))</f>
      </c>
      <c r="R233" t="s" s="26">
        <f>IF(VLOOKUP($B233,'Ações_Sharpe'!$B$2:$R$263,9,FALSE)&gt;0,VLOOKUP($B233,'Ações_Sharpe'!$B$2:$R$263,9,FALSE)," ")</f>
        <v>361</v>
      </c>
      <c r="S233" t="s" s="26">
        <f>IF(VLOOKUP($B233,'Ações_Rent'!$B$2:$R$263,10,FALSE)="","",VLOOKUP($B233,'Ações_Rent'!$B$2:$R$263,10,FALSE))</f>
      </c>
      <c r="T233" t="s" s="26">
        <f>IF(VLOOKUP($B233,'Ações_Sharpe'!$B$2:$R$263,10,FALSE)&gt;0,VLOOKUP($B233,'Ações_Sharpe'!$B$2:$R$263,10,FALSE)," ")</f>
        <v>361</v>
      </c>
      <c r="U233" s="23">
        <f>IF(VLOOKUP($B233,'Ações_Rent'!$B$2:$R$263,11,FALSE)="","",VLOOKUP($B233,'Ações_Rent'!$B$2:$R$263,11,FALSE))</f>
        <v>40.9994939119628</v>
      </c>
      <c r="V233" s="23">
        <f>IF(VLOOKUP($B233,'Ações_Sharpe'!$B$2:$R$263,11,FALSE)&gt;0,VLOOKUP($B233,'Ações_Sharpe'!$B$2:$R$263,11,FALSE)," ")</f>
        <v>1.24002186702861</v>
      </c>
      <c r="W233" s="23">
        <f>IF(VLOOKUP($B233,'Ações_Rent'!$B$2:$R$263,12,FALSE)="","",VLOOKUP($B233,'Ações_Rent'!$B$2:$R$263,12,FALSE))</f>
        <v>30.7368839224666</v>
      </c>
      <c r="X233" s="23">
        <f>IF(VLOOKUP($B233,'Ações_Sharpe'!$B$2:$R$263,12,FALSE)&gt;0,VLOOKUP($B233,'Ações_Sharpe'!$B$2:$R$263,12,FALSE)," ")</f>
        <v>0.869423861298297</v>
      </c>
      <c r="Y233" s="23">
        <f>IF(VLOOKUP($B233,'Ações_Rent'!$B$2:$R$263,13,FALSE)="","",VLOOKUP($B233,'Ações_Rent'!$B$2:$R$263,13,FALSE))</f>
        <v>26.8573367313094</v>
      </c>
      <c r="Z233" s="23">
        <f>IF(VLOOKUP($B233,'Ações_Sharpe'!$B$2:$R$263,13,FALSE)&gt;0,VLOOKUP($B233,'Ações_Sharpe'!$B$2:$R$263,13,FALSE)," ")</f>
        <v>0.7307606042064529</v>
      </c>
      <c r="AA233" s="23">
        <f>IF(VLOOKUP($B233,'Ações_Rent'!$B$2:$R$263,14,FALSE)="","",VLOOKUP($B233,'Ações_Rent'!$B$2:$R$263,14,FALSE))</f>
        <v>24.4083824161606</v>
      </c>
      <c r="AB233" s="23">
        <f>IF(VLOOKUP($B233,'Ações_Sharpe'!$B$2:$R$263,14,FALSE)&gt;0,VLOOKUP($B233,'Ações_Sharpe'!$B$2:$R$263,14,FALSE)," ")</f>
        <v>0.608383950897002</v>
      </c>
      <c r="AC233" s="23">
        <f>IF(VLOOKUP($B233,'Ações_Rent'!$B$2:$R$263,15,FALSE)="","",VLOOKUP($B233,'Ações_Rent'!$B$2:$R$263,15,FALSE))</f>
        <v>30.8574197367428</v>
      </c>
      <c r="AD233" s="23">
        <f>IF(VLOOKUP($B233,'Ações_Sharpe'!$B$2:$R$263,15,FALSE)&gt;0,VLOOKUP($B233,'Ações_Sharpe'!$B$2:$R$263,15,FALSE)," ")</f>
        <v>0.800977950887059</v>
      </c>
      <c r="AE233" s="23">
        <f>IF(VLOOKUP($B233,'Ações_Rent'!$B$2:$R$263,16,FALSE)="","",VLOOKUP($B233,'Ações_Rent'!$B$2:$R$263,16,FALSE))</f>
        <v>22.025264644322</v>
      </c>
      <c r="AF233" s="23">
        <f>IF(VLOOKUP($B233,'Ações_Sharpe'!$B$2:$R$263,16,FALSE)&gt;0,VLOOKUP($B233,'Ações_Sharpe'!$B$2:$R$263,16,FALSE)," ")</f>
        <v>0.51444483830749</v>
      </c>
      <c r="AG233" s="23">
        <f>IF(VLOOKUP($B233,'Ações_Rent'!$B$2:$R$263,17,FALSE)="","",VLOOKUP($B233,'Ações_Rent'!$B$2:$R$263,17,FALSE))</f>
        <v>34.2105821130601</v>
      </c>
      <c r="AH233" s="23">
        <f>IF(VLOOKUP($B233,'Ações_Sharpe'!$B$2:$R$263,17,FALSE)&gt;0,VLOOKUP($B233,'Ações_Sharpe'!$B$2:$R$263,17,FALSE)," ")</f>
        <v>1.15643556604949</v>
      </c>
    </row>
    <row r="234" ht="15" customHeight="1">
      <c r="A234" t="s" s="10">
        <v>1685</v>
      </c>
      <c r="B234" t="s" s="10">
        <v>1686</v>
      </c>
      <c r="C234" t="s" s="26">
        <f>IF(VLOOKUP($B234,'Ações_Rent'!$B$2:$R$263,2,FALSE)="","",VLOOKUP($B234,'Ações_Rent'!$B$2:$R$263,2,FALSE))</f>
      </c>
      <c r="D234" t="s" s="26">
        <f>IF(VLOOKUP($B234,'Ações_Sharpe'!$B$2:$R$263,2,FALSE)&gt;0,VLOOKUP($B234,'Ações_Sharpe'!$B$2:$R$263,2,FALSE)," ")</f>
        <v>361</v>
      </c>
      <c r="E234" t="s" s="26">
        <f>IF(VLOOKUP($B234,'Ações_Rent'!$B$2:$R$263,3,FALSE)="","",VLOOKUP($B234,'Ações_Rent'!$B$2:$R$263,3,FALSE))</f>
      </c>
      <c r="F234" t="s" s="26">
        <f>IF(VLOOKUP($B234,'Ações_Sharpe'!$B$2:$R$263,3,FALSE)&gt;0,VLOOKUP($B234,'Ações_Sharpe'!$B$2:$R$263,3,FALSE)," ")</f>
        <v>361</v>
      </c>
      <c r="G234" t="s" s="26">
        <f>IF(VLOOKUP($B234,'Ações_Rent'!$B$2:$R$263,4,FALSE)="","",VLOOKUP($B234,'Ações_Rent'!$B$2:$R$263,4,FALSE))</f>
      </c>
      <c r="H234" t="s" s="26">
        <f>IF(VLOOKUP($B234,'Ações_Sharpe'!$B$2:$R$263,4,FALSE)&gt;0,VLOOKUP($B234,'Ações_Sharpe'!$B$2:$R$263,4,FALSE)," ")</f>
        <v>361</v>
      </c>
      <c r="I234" t="s" s="26">
        <f>IF(VLOOKUP($B234,'Ações_Rent'!$B$2:$R$263,5,FALSE)="","",VLOOKUP($B234,'Ações_Rent'!$B$2:$R$263,5,FALSE))</f>
      </c>
      <c r="J234" t="s" s="26">
        <f>IF(VLOOKUP($B234,'Ações_Sharpe'!$B$2:$R$263,5,FALSE)&gt;0,VLOOKUP($B234,'Ações_Sharpe'!$B$2:$R$263,5,FALSE)," ")</f>
        <v>361</v>
      </c>
      <c r="K234" t="s" s="26">
        <f>IF(VLOOKUP($B234,'Ações_Rent'!$B$2:$R$263,6,FALSE)="","",VLOOKUP($B234,'Ações_Rent'!$B$2:$R$263,6,FALSE))</f>
      </c>
      <c r="L234" t="s" s="26">
        <f>IF(VLOOKUP($B234,'Ações_Sharpe'!$B$2:$R$263,6,FALSE)&gt;0,VLOOKUP($B234,'Ações_Sharpe'!$B$2:$R$263,6,FALSE)," ")</f>
        <v>361</v>
      </c>
      <c r="M234" t="s" s="26">
        <f>IF(VLOOKUP($B234,'Ações_Rent'!$B$2:$R$263,7,FALSE)="","",VLOOKUP($B234,'Ações_Rent'!$B$2:$R$263,7,FALSE))</f>
      </c>
      <c r="N234" t="s" s="26">
        <f>IF(VLOOKUP($B234,'Ações_Sharpe'!$B$2:$R$263,7,FALSE)&gt;0,VLOOKUP($B234,'Ações_Sharpe'!$B$2:$R$263,7,FALSE)," ")</f>
        <v>361</v>
      </c>
      <c r="O234" t="s" s="26">
        <f>IF(VLOOKUP($B234,'Ações_Rent'!$B$2:$R$263,8,FALSE)="","",VLOOKUP($B234,'Ações_Rent'!$B$2:$R$263,8,FALSE))</f>
      </c>
      <c r="P234" t="s" s="26">
        <f>IF(VLOOKUP($B234,'Ações_Sharpe'!$B$2:$R$263,8,FALSE)&gt;0,VLOOKUP($B234,'Ações_Sharpe'!$B$2:$R$263,8,FALSE)," ")</f>
        <v>361</v>
      </c>
      <c r="Q234" t="s" s="26">
        <f>IF(VLOOKUP($B234,'Ações_Rent'!$B$2:$R$263,9,FALSE)="","",VLOOKUP($B234,'Ações_Rent'!$B$2:$R$263,9,FALSE))</f>
      </c>
      <c r="R234" t="s" s="26">
        <f>IF(VLOOKUP($B234,'Ações_Sharpe'!$B$2:$R$263,9,FALSE)&gt;0,VLOOKUP($B234,'Ações_Sharpe'!$B$2:$R$263,9,FALSE)," ")</f>
        <v>361</v>
      </c>
      <c r="S234" t="s" s="26">
        <f>IF(VLOOKUP($B234,'Ações_Rent'!$B$2:$R$263,10,FALSE)="","",VLOOKUP($B234,'Ações_Rent'!$B$2:$R$263,10,FALSE))</f>
      </c>
      <c r="T234" t="s" s="26">
        <f>IF(VLOOKUP($B234,'Ações_Sharpe'!$B$2:$R$263,10,FALSE)&gt;0,VLOOKUP($B234,'Ações_Sharpe'!$B$2:$R$263,10,FALSE)," ")</f>
        <v>361</v>
      </c>
      <c r="U234" s="23">
        <f>IF(VLOOKUP($B234,'Ações_Rent'!$B$2:$R$263,11,FALSE)="","",VLOOKUP($B234,'Ações_Rent'!$B$2:$R$263,11,FALSE))</f>
        <v>12.4217180276256</v>
      </c>
      <c r="V234" s="23">
        <f>IF(VLOOKUP($B234,'Ações_Sharpe'!$B$2:$R$263,11,FALSE)&gt;0,VLOOKUP($B234,'Ações_Sharpe'!$B$2:$R$263,11,FALSE)," ")</f>
        <v>0.317938987982288</v>
      </c>
      <c r="W234" s="23">
        <f>IF(VLOOKUP($B234,'Ações_Rent'!$B$2:$R$263,12,FALSE)="","",VLOOKUP($B234,'Ações_Rent'!$B$2:$R$263,12,FALSE))</f>
        <v>4.9816519248771</v>
      </c>
      <c r="X234" s="23">
        <f>IF(VLOOKUP($B234,'Ações_Sharpe'!$B$2:$R$263,12,FALSE)&gt;0,VLOOKUP($B234,'Ações_Sharpe'!$B$2:$R$263,12,FALSE)," ")</f>
        <v>0.0242374088303807</v>
      </c>
      <c r="Y234" s="23">
        <f>IF(VLOOKUP($B234,'Ações_Rent'!$B$2:$R$263,13,FALSE)="","",VLOOKUP($B234,'Ações_Rent'!$B$2:$R$263,13,FALSE))</f>
        <v>5.52600199072808</v>
      </c>
      <c r="Z234" s="23">
        <f>IF(VLOOKUP($B234,'Ações_Sharpe'!$B$2:$R$263,13,FALSE)&gt;0,VLOOKUP($B234,'Ações_Sharpe'!$B$2:$R$263,13,FALSE)," ")</f>
        <v>0.0335544865032244</v>
      </c>
      <c r="AA234" s="23">
        <f>IF(VLOOKUP($B234,'Ações_Rent'!$B$2:$R$263,14,FALSE)="","",VLOOKUP($B234,'Ações_Rent'!$B$2:$R$263,14,FALSE))</f>
        <v>-3.90162371570689</v>
      </c>
      <c r="AB234" t="s" s="26">
        <f>IF(VLOOKUP($B234,'Ações_Sharpe'!$B$2:$R$263,14,FALSE)&gt;0,VLOOKUP($B234,'Ações_Sharpe'!$B$2:$R$263,14,FALSE)," ")</f>
        <v>361</v>
      </c>
      <c r="AC234" s="23">
        <f>IF(VLOOKUP($B234,'Ações_Rent'!$B$2:$R$263,15,FALSE)="","",VLOOKUP($B234,'Ações_Rent'!$B$2:$R$263,15,FALSE))</f>
        <v>-1.29546930655247</v>
      </c>
      <c r="AD234" t="s" s="26">
        <f>IF(VLOOKUP($B234,'Ações_Sharpe'!$B$2:$R$263,15,FALSE)&gt;0,VLOOKUP($B234,'Ações_Sharpe'!$B$2:$R$263,15,FALSE)," ")</f>
        <v>361</v>
      </c>
      <c r="AE234" s="23">
        <f>IF(VLOOKUP($B234,'Ações_Rent'!$B$2:$R$263,16,FALSE)="","",VLOOKUP($B234,'Ações_Rent'!$B$2:$R$263,16,FALSE))</f>
        <v>-6.71629562954588</v>
      </c>
      <c r="AF234" t="s" s="26">
        <f>IF(VLOOKUP($B234,'Ações_Sharpe'!$B$2:$R$263,16,FALSE)&gt;0,VLOOKUP($B234,'Ações_Sharpe'!$B$2:$R$263,16,FALSE)," ")</f>
        <v>361</v>
      </c>
      <c r="AG234" s="23">
        <f>IF(VLOOKUP($B234,'Ações_Rent'!$B$2:$R$263,17,FALSE)="","",VLOOKUP($B234,'Ações_Rent'!$B$2:$R$263,17,FALSE))</f>
        <v>4.54868976726679</v>
      </c>
      <c r="AH234" t="s" s="26">
        <f>IF(VLOOKUP($B234,'Ações_Sharpe'!$B$2:$R$263,17,FALSE)&gt;0,VLOOKUP($B234,'Ações_Sharpe'!$B$2:$R$263,17,FALSE)," ")</f>
        <v>361</v>
      </c>
    </row>
    <row r="235" ht="15" customHeight="1">
      <c r="A235" t="s" s="10">
        <v>1687</v>
      </c>
      <c r="B235" t="s" s="10">
        <v>1688</v>
      </c>
      <c r="C235" t="s" s="26">
        <f>IF(VLOOKUP($B235,'Ações_Rent'!$B$2:$R$263,2,FALSE)="","",VLOOKUP($B235,'Ações_Rent'!$B$2:$R$263,2,FALSE))</f>
      </c>
      <c r="D235" t="s" s="26">
        <f>IF(VLOOKUP($B235,'Ações_Sharpe'!$B$2:$R$263,2,FALSE)&gt;0,VLOOKUP($B235,'Ações_Sharpe'!$B$2:$R$263,2,FALSE)," ")</f>
        <v>361</v>
      </c>
      <c r="E235" t="s" s="26">
        <f>IF(VLOOKUP($B235,'Ações_Rent'!$B$2:$R$263,3,FALSE)="","",VLOOKUP($B235,'Ações_Rent'!$B$2:$R$263,3,FALSE))</f>
      </c>
      <c r="F235" t="s" s="26">
        <f>IF(VLOOKUP($B235,'Ações_Sharpe'!$B$2:$R$263,3,FALSE)&gt;0,VLOOKUP($B235,'Ações_Sharpe'!$B$2:$R$263,3,FALSE)," ")</f>
        <v>361</v>
      </c>
      <c r="G235" t="s" s="26">
        <f>IF(VLOOKUP($B235,'Ações_Rent'!$B$2:$R$263,4,FALSE)="","",VLOOKUP($B235,'Ações_Rent'!$B$2:$R$263,4,FALSE))</f>
      </c>
      <c r="H235" t="s" s="26">
        <f>IF(VLOOKUP($B235,'Ações_Sharpe'!$B$2:$R$263,4,FALSE)&gt;0,VLOOKUP($B235,'Ações_Sharpe'!$B$2:$R$263,4,FALSE)," ")</f>
        <v>361</v>
      </c>
      <c r="I235" t="s" s="26">
        <f>IF(VLOOKUP($B235,'Ações_Rent'!$B$2:$R$263,5,FALSE)="","",VLOOKUP($B235,'Ações_Rent'!$B$2:$R$263,5,FALSE))</f>
      </c>
      <c r="J235" t="s" s="26">
        <f>IF(VLOOKUP($B235,'Ações_Sharpe'!$B$2:$R$263,5,FALSE)&gt;0,VLOOKUP($B235,'Ações_Sharpe'!$B$2:$R$263,5,FALSE)," ")</f>
        <v>361</v>
      </c>
      <c r="K235" t="s" s="26">
        <f>IF(VLOOKUP($B235,'Ações_Rent'!$B$2:$R$263,6,FALSE)="","",VLOOKUP($B235,'Ações_Rent'!$B$2:$R$263,6,FALSE))</f>
      </c>
      <c r="L235" t="s" s="26">
        <f>IF(VLOOKUP($B235,'Ações_Sharpe'!$B$2:$R$263,6,FALSE)&gt;0,VLOOKUP($B235,'Ações_Sharpe'!$B$2:$R$263,6,FALSE)," ")</f>
        <v>361</v>
      </c>
      <c r="M235" t="s" s="26">
        <f>IF(VLOOKUP($B235,'Ações_Rent'!$B$2:$R$263,7,FALSE)="","",VLOOKUP($B235,'Ações_Rent'!$B$2:$R$263,7,FALSE))</f>
      </c>
      <c r="N235" t="s" s="26">
        <f>IF(VLOOKUP($B235,'Ações_Sharpe'!$B$2:$R$263,7,FALSE)&gt;0,VLOOKUP($B235,'Ações_Sharpe'!$B$2:$R$263,7,FALSE)," ")</f>
        <v>361</v>
      </c>
      <c r="O235" t="s" s="26">
        <f>IF(VLOOKUP($B235,'Ações_Rent'!$B$2:$R$263,8,FALSE)="","",VLOOKUP($B235,'Ações_Rent'!$B$2:$R$263,8,FALSE))</f>
      </c>
      <c r="P235" t="s" s="26">
        <f>IF(VLOOKUP($B235,'Ações_Sharpe'!$B$2:$R$263,8,FALSE)&gt;0,VLOOKUP($B235,'Ações_Sharpe'!$B$2:$R$263,8,FALSE)," ")</f>
        <v>361</v>
      </c>
      <c r="Q235" t="s" s="26">
        <f>IF(VLOOKUP($B235,'Ações_Rent'!$B$2:$R$263,9,FALSE)="","",VLOOKUP($B235,'Ações_Rent'!$B$2:$R$263,9,FALSE))</f>
      </c>
      <c r="R235" t="s" s="26">
        <f>IF(VLOOKUP($B235,'Ações_Sharpe'!$B$2:$R$263,9,FALSE)&gt;0,VLOOKUP($B235,'Ações_Sharpe'!$B$2:$R$263,9,FALSE)," ")</f>
        <v>361</v>
      </c>
      <c r="S235" t="s" s="26">
        <f>IF(VLOOKUP($B235,'Ações_Rent'!$B$2:$R$263,10,FALSE)="","",VLOOKUP($B235,'Ações_Rent'!$B$2:$R$263,10,FALSE))</f>
      </c>
      <c r="T235" t="s" s="26">
        <f>IF(VLOOKUP($B235,'Ações_Sharpe'!$B$2:$R$263,10,FALSE)&gt;0,VLOOKUP($B235,'Ações_Sharpe'!$B$2:$R$263,10,FALSE)," ")</f>
        <v>361</v>
      </c>
      <c r="U235" t="s" s="26">
        <f>IF(VLOOKUP($B235,'Ações_Rent'!$B$2:$R$263,11,FALSE)="","",VLOOKUP($B235,'Ações_Rent'!$B$2:$R$263,11,FALSE))</f>
      </c>
      <c r="V235" t="s" s="26">
        <f>IF(VLOOKUP($B235,'Ações_Sharpe'!$B$2:$R$263,11,FALSE)&gt;0,VLOOKUP($B235,'Ações_Sharpe'!$B$2:$R$263,11,FALSE)," ")</f>
        <v>361</v>
      </c>
      <c r="W235" s="23">
        <f>IF(VLOOKUP($B235,'Ações_Rent'!$B$2:$R$263,12,FALSE)="","",VLOOKUP($B235,'Ações_Rent'!$B$2:$R$263,12,FALSE))</f>
        <v>13.0216507601122</v>
      </c>
      <c r="X235" s="23">
        <f>IF(VLOOKUP($B235,'Ações_Sharpe'!$B$2:$R$263,12,FALSE)&gt;0,VLOOKUP($B235,'Ações_Sharpe'!$B$2:$R$263,12,FALSE)," ")</f>
        <v>0.334061041723418</v>
      </c>
      <c r="Y235" s="23">
        <f>IF(VLOOKUP($B235,'Ações_Rent'!$B$2:$R$263,13,FALSE)="","",VLOOKUP($B235,'Ações_Rent'!$B$2:$R$263,13,FALSE))</f>
        <v>13.6134957892445</v>
      </c>
      <c r="Z235" s="23">
        <f>IF(VLOOKUP($B235,'Ações_Sharpe'!$B$2:$R$263,13,FALSE)&gt;0,VLOOKUP($B235,'Ações_Sharpe'!$B$2:$R$263,13,FALSE)," ")</f>
        <v>0.347856968556821</v>
      </c>
      <c r="AA235" s="23">
        <f>IF(VLOOKUP($B235,'Ações_Rent'!$B$2:$R$263,14,FALSE)="","",VLOOKUP($B235,'Ações_Rent'!$B$2:$R$263,14,FALSE))</f>
        <v>4.16678033108333</v>
      </c>
      <c r="AB235" t="s" s="26">
        <f>IF(VLOOKUP($B235,'Ações_Sharpe'!$B$2:$R$263,14,FALSE)&gt;0,VLOOKUP($B235,'Ações_Sharpe'!$B$2:$R$263,14,FALSE)," ")</f>
        <v>361</v>
      </c>
      <c r="AC235" s="23">
        <f>IF(VLOOKUP($B235,'Ações_Rent'!$B$2:$R$263,15,FALSE)="","",VLOOKUP($B235,'Ações_Rent'!$B$2:$R$263,15,FALSE))</f>
        <v>6.11825265627755</v>
      </c>
      <c r="AD235" s="23">
        <f>IF(VLOOKUP($B235,'Ações_Sharpe'!$B$2:$R$263,15,FALSE)&gt;0,VLOOKUP($B235,'Ações_Sharpe'!$B$2:$R$263,15,FALSE)," ")</f>
        <v>0.0132055824029285</v>
      </c>
      <c r="AE235" s="23">
        <f>IF(VLOOKUP($B235,'Ações_Rent'!$B$2:$R$263,16,FALSE)="","",VLOOKUP($B235,'Ações_Rent'!$B$2:$R$263,16,FALSE))</f>
        <v>0.09161211101249569</v>
      </c>
      <c r="AF235" t="s" s="26">
        <f>IF(VLOOKUP($B235,'Ações_Sharpe'!$B$2:$R$263,16,FALSE)&gt;0,VLOOKUP($B235,'Ações_Sharpe'!$B$2:$R$263,16,FALSE)," ")</f>
        <v>361</v>
      </c>
      <c r="AG235" s="23">
        <f>IF(VLOOKUP($B235,'Ações_Rent'!$B$2:$R$263,17,FALSE)="","",VLOOKUP($B235,'Ações_Rent'!$B$2:$R$263,17,FALSE))</f>
        <v>14.9831083710763</v>
      </c>
      <c r="AH235" s="23">
        <f>IF(VLOOKUP($B235,'Ações_Sharpe'!$B$2:$R$263,17,FALSE)&gt;0,VLOOKUP($B235,'Ações_Sharpe'!$B$2:$R$263,17,FALSE)," ")</f>
        <v>0.378335021476621</v>
      </c>
    </row>
    <row r="236" ht="15" customHeight="1">
      <c r="A236" t="s" s="10">
        <v>1689</v>
      </c>
      <c r="B236" t="s" s="10">
        <v>1690</v>
      </c>
      <c r="C236" t="s" s="26">
        <f>IF(VLOOKUP($B236,'Ações_Rent'!$B$2:$R$263,2,FALSE)="","",VLOOKUP($B236,'Ações_Rent'!$B$2:$R$263,2,FALSE))</f>
      </c>
      <c r="D236" t="s" s="26">
        <f>IF(VLOOKUP($B236,'Ações_Sharpe'!$B$2:$R$263,2,FALSE)&gt;0,VLOOKUP($B236,'Ações_Sharpe'!$B$2:$R$263,2,FALSE)," ")</f>
        <v>361</v>
      </c>
      <c r="E236" t="s" s="26">
        <f>IF(VLOOKUP($B236,'Ações_Rent'!$B$2:$R$263,3,FALSE)="","",VLOOKUP($B236,'Ações_Rent'!$B$2:$R$263,3,FALSE))</f>
      </c>
      <c r="F236" t="s" s="26">
        <f>IF(VLOOKUP($B236,'Ações_Sharpe'!$B$2:$R$263,3,FALSE)&gt;0,VLOOKUP($B236,'Ações_Sharpe'!$B$2:$R$263,3,FALSE)," ")</f>
        <v>361</v>
      </c>
      <c r="G236" t="s" s="26">
        <f>IF(VLOOKUP($B236,'Ações_Rent'!$B$2:$R$263,4,FALSE)="","",VLOOKUP($B236,'Ações_Rent'!$B$2:$R$263,4,FALSE))</f>
      </c>
      <c r="H236" t="s" s="26">
        <f>IF(VLOOKUP($B236,'Ações_Sharpe'!$B$2:$R$263,4,FALSE)&gt;0,VLOOKUP($B236,'Ações_Sharpe'!$B$2:$R$263,4,FALSE)," ")</f>
        <v>361</v>
      </c>
      <c r="I236" t="s" s="26">
        <f>IF(VLOOKUP($B236,'Ações_Rent'!$B$2:$R$263,5,FALSE)="","",VLOOKUP($B236,'Ações_Rent'!$B$2:$R$263,5,FALSE))</f>
      </c>
      <c r="J236" t="s" s="26">
        <f>IF(VLOOKUP($B236,'Ações_Sharpe'!$B$2:$R$263,5,FALSE)&gt;0,VLOOKUP($B236,'Ações_Sharpe'!$B$2:$R$263,5,FALSE)," ")</f>
        <v>361</v>
      </c>
      <c r="K236" t="s" s="26">
        <f>IF(VLOOKUP($B236,'Ações_Rent'!$B$2:$R$263,6,FALSE)="","",VLOOKUP($B236,'Ações_Rent'!$B$2:$R$263,6,FALSE))</f>
      </c>
      <c r="L236" t="s" s="26">
        <f>IF(VLOOKUP($B236,'Ações_Sharpe'!$B$2:$R$263,6,FALSE)&gt;0,VLOOKUP($B236,'Ações_Sharpe'!$B$2:$R$263,6,FALSE)," ")</f>
        <v>361</v>
      </c>
      <c r="M236" t="s" s="26">
        <f>IF(VLOOKUP($B236,'Ações_Rent'!$B$2:$R$263,7,FALSE)="","",VLOOKUP($B236,'Ações_Rent'!$B$2:$R$263,7,FALSE))</f>
      </c>
      <c r="N236" t="s" s="26">
        <f>IF(VLOOKUP($B236,'Ações_Sharpe'!$B$2:$R$263,7,FALSE)&gt;0,VLOOKUP($B236,'Ações_Sharpe'!$B$2:$R$263,7,FALSE)," ")</f>
        <v>361</v>
      </c>
      <c r="O236" t="s" s="26">
        <f>IF(VLOOKUP($B236,'Ações_Rent'!$B$2:$R$263,8,FALSE)="","",VLOOKUP($B236,'Ações_Rent'!$B$2:$R$263,8,FALSE))</f>
      </c>
      <c r="P236" t="s" s="26">
        <f>IF(VLOOKUP($B236,'Ações_Sharpe'!$B$2:$R$263,8,FALSE)&gt;0,VLOOKUP($B236,'Ações_Sharpe'!$B$2:$R$263,8,FALSE)," ")</f>
        <v>361</v>
      </c>
      <c r="Q236" t="s" s="26">
        <f>IF(VLOOKUP($B236,'Ações_Rent'!$B$2:$R$263,9,FALSE)="","",VLOOKUP($B236,'Ações_Rent'!$B$2:$R$263,9,FALSE))</f>
      </c>
      <c r="R236" t="s" s="26">
        <f>IF(VLOOKUP($B236,'Ações_Sharpe'!$B$2:$R$263,9,FALSE)&gt;0,VLOOKUP($B236,'Ações_Sharpe'!$B$2:$R$263,9,FALSE)," ")</f>
        <v>361</v>
      </c>
      <c r="S236" t="s" s="26">
        <f>IF(VLOOKUP($B236,'Ações_Rent'!$B$2:$R$263,10,FALSE)="","",VLOOKUP($B236,'Ações_Rent'!$B$2:$R$263,10,FALSE))</f>
      </c>
      <c r="T236" t="s" s="26">
        <f>IF(VLOOKUP($B236,'Ações_Sharpe'!$B$2:$R$263,10,FALSE)&gt;0,VLOOKUP($B236,'Ações_Sharpe'!$B$2:$R$263,10,FALSE)," ")</f>
        <v>361</v>
      </c>
      <c r="U236" t="s" s="26">
        <f>IF(VLOOKUP($B236,'Ações_Rent'!$B$2:$R$263,11,FALSE)="","",VLOOKUP($B236,'Ações_Rent'!$B$2:$R$263,11,FALSE))</f>
      </c>
      <c r="V236" t="s" s="26">
        <f>IF(VLOOKUP($B236,'Ações_Sharpe'!$B$2:$R$263,11,FALSE)&gt;0,VLOOKUP($B236,'Ações_Sharpe'!$B$2:$R$263,11,FALSE)," ")</f>
        <v>361</v>
      </c>
      <c r="W236" s="23">
        <f>IF(VLOOKUP($B236,'Ações_Rent'!$B$2:$R$263,12,FALSE)="","",VLOOKUP($B236,'Ações_Rent'!$B$2:$R$263,12,FALSE))</f>
        <v>10.015648993731</v>
      </c>
      <c r="X236" s="23">
        <f>IF(VLOOKUP($B236,'Ações_Sharpe'!$B$2:$R$263,12,FALSE)&gt;0,VLOOKUP($B236,'Ações_Sharpe'!$B$2:$R$263,12,FALSE)," ")</f>
        <v>0.187453040079192</v>
      </c>
      <c r="Y236" s="23">
        <f>IF(VLOOKUP($B236,'Ações_Rent'!$B$2:$R$263,13,FALSE)="","",VLOOKUP($B236,'Ações_Rent'!$B$2:$R$263,13,FALSE))</f>
        <v>12.6766208316139</v>
      </c>
      <c r="Z236" s="23">
        <f>IF(VLOOKUP($B236,'Ações_Sharpe'!$B$2:$R$263,13,FALSE)&gt;0,VLOOKUP($B236,'Ações_Sharpe'!$B$2:$R$263,13,FALSE)," ")</f>
        <v>0.268324480360798</v>
      </c>
      <c r="AA236" s="23">
        <f>IF(VLOOKUP($B236,'Ações_Rent'!$B$2:$R$263,14,FALSE)="","",VLOOKUP($B236,'Ações_Rent'!$B$2:$R$263,14,FALSE))</f>
        <v>2.81052672207842</v>
      </c>
      <c r="AB236" t="s" s="26">
        <f>IF(VLOOKUP($B236,'Ações_Sharpe'!$B$2:$R$263,14,FALSE)&gt;0,VLOOKUP($B236,'Ações_Sharpe'!$B$2:$R$263,14,FALSE)," ")</f>
        <v>361</v>
      </c>
      <c r="AC236" s="23">
        <f>IF(VLOOKUP($B236,'Ações_Rent'!$B$2:$R$263,15,FALSE)="","",VLOOKUP($B236,'Ações_Rent'!$B$2:$R$263,15,FALSE))</f>
        <v>2.81370639727014</v>
      </c>
      <c r="AD236" t="s" s="26">
        <f>IF(VLOOKUP($B236,'Ações_Sharpe'!$B$2:$R$263,15,FALSE)&gt;0,VLOOKUP($B236,'Ações_Sharpe'!$B$2:$R$263,15,FALSE)," ")</f>
        <v>361</v>
      </c>
      <c r="AE236" s="23">
        <f>IF(VLOOKUP($B236,'Ações_Rent'!$B$2:$R$263,16,FALSE)="","",VLOOKUP($B236,'Ações_Rent'!$B$2:$R$263,16,FALSE))</f>
        <v>-4.71053311124915</v>
      </c>
      <c r="AF236" t="s" s="26">
        <f>IF(VLOOKUP($B236,'Ações_Sharpe'!$B$2:$R$263,16,FALSE)&gt;0,VLOOKUP($B236,'Ações_Sharpe'!$B$2:$R$263,16,FALSE)," ")</f>
        <v>361</v>
      </c>
      <c r="AG236" s="23">
        <f>IF(VLOOKUP($B236,'Ações_Rent'!$B$2:$R$263,17,FALSE)="","",VLOOKUP($B236,'Ações_Rent'!$B$2:$R$263,17,FALSE))</f>
        <v>9.23630869716443</v>
      </c>
      <c r="AH236" s="23">
        <f>IF(VLOOKUP($B236,'Ações_Sharpe'!$B$2:$R$263,17,FALSE)&gt;0,VLOOKUP($B236,'Ações_Sharpe'!$B$2:$R$263,17,FALSE)," ")</f>
        <v>0.0876518728802816</v>
      </c>
    </row>
    <row r="237" ht="15" customHeight="1">
      <c r="A237" t="s" s="10">
        <v>1691</v>
      </c>
      <c r="B237" t="s" s="10">
        <v>1692</v>
      </c>
      <c r="C237" t="s" s="26">
        <f>IF(VLOOKUP($B237,'Ações_Rent'!$B$2:$R$263,2,FALSE)="","",VLOOKUP($B237,'Ações_Rent'!$B$2:$R$263,2,FALSE))</f>
      </c>
      <c r="D237" t="s" s="26">
        <f>IF(VLOOKUP($B237,'Ações_Sharpe'!$B$2:$R$263,2,FALSE)&gt;0,VLOOKUP($B237,'Ações_Sharpe'!$B$2:$R$263,2,FALSE)," ")</f>
        <v>361</v>
      </c>
      <c r="E237" t="s" s="26">
        <f>IF(VLOOKUP($B237,'Ações_Rent'!$B$2:$R$263,3,FALSE)="","",VLOOKUP($B237,'Ações_Rent'!$B$2:$R$263,3,FALSE))</f>
      </c>
      <c r="F237" t="s" s="26">
        <f>IF(VLOOKUP($B237,'Ações_Sharpe'!$B$2:$R$263,3,FALSE)&gt;0,VLOOKUP($B237,'Ações_Sharpe'!$B$2:$R$263,3,FALSE)," ")</f>
        <v>361</v>
      </c>
      <c r="G237" t="s" s="26">
        <f>IF(VLOOKUP($B237,'Ações_Rent'!$B$2:$R$263,4,FALSE)="","",VLOOKUP($B237,'Ações_Rent'!$B$2:$R$263,4,FALSE))</f>
      </c>
      <c r="H237" t="s" s="26">
        <f>IF(VLOOKUP($B237,'Ações_Sharpe'!$B$2:$R$263,4,FALSE)&gt;0,VLOOKUP($B237,'Ações_Sharpe'!$B$2:$R$263,4,FALSE)," ")</f>
        <v>361</v>
      </c>
      <c r="I237" t="s" s="26">
        <f>IF(VLOOKUP($B237,'Ações_Rent'!$B$2:$R$263,5,FALSE)="","",VLOOKUP($B237,'Ações_Rent'!$B$2:$R$263,5,FALSE))</f>
      </c>
      <c r="J237" t="s" s="26">
        <f>IF(VLOOKUP($B237,'Ações_Sharpe'!$B$2:$R$263,5,FALSE)&gt;0,VLOOKUP($B237,'Ações_Sharpe'!$B$2:$R$263,5,FALSE)," ")</f>
        <v>361</v>
      </c>
      <c r="K237" t="s" s="26">
        <f>IF(VLOOKUP($B237,'Ações_Rent'!$B$2:$R$263,6,FALSE)="","",VLOOKUP($B237,'Ações_Rent'!$B$2:$R$263,6,FALSE))</f>
      </c>
      <c r="L237" t="s" s="26">
        <f>IF(VLOOKUP($B237,'Ações_Sharpe'!$B$2:$R$263,6,FALSE)&gt;0,VLOOKUP($B237,'Ações_Sharpe'!$B$2:$R$263,6,FALSE)," ")</f>
        <v>361</v>
      </c>
      <c r="M237" t="s" s="26">
        <f>IF(VLOOKUP($B237,'Ações_Rent'!$B$2:$R$263,7,FALSE)="","",VLOOKUP($B237,'Ações_Rent'!$B$2:$R$263,7,FALSE))</f>
      </c>
      <c r="N237" t="s" s="26">
        <f>IF(VLOOKUP($B237,'Ações_Sharpe'!$B$2:$R$263,7,FALSE)&gt;0,VLOOKUP($B237,'Ações_Sharpe'!$B$2:$R$263,7,FALSE)," ")</f>
        <v>361</v>
      </c>
      <c r="O237" t="s" s="26">
        <f>IF(VLOOKUP($B237,'Ações_Rent'!$B$2:$R$263,8,FALSE)="","",VLOOKUP($B237,'Ações_Rent'!$B$2:$R$263,8,FALSE))</f>
      </c>
      <c r="P237" t="s" s="26">
        <f>IF(VLOOKUP($B237,'Ações_Sharpe'!$B$2:$R$263,8,FALSE)&gt;0,VLOOKUP($B237,'Ações_Sharpe'!$B$2:$R$263,8,FALSE)," ")</f>
        <v>361</v>
      </c>
      <c r="Q237" t="s" s="26">
        <f>IF(VLOOKUP($B237,'Ações_Rent'!$B$2:$R$263,9,FALSE)="","",VLOOKUP($B237,'Ações_Rent'!$B$2:$R$263,9,FALSE))</f>
      </c>
      <c r="R237" t="s" s="26">
        <f>IF(VLOOKUP($B237,'Ações_Sharpe'!$B$2:$R$263,9,FALSE)&gt;0,VLOOKUP($B237,'Ações_Sharpe'!$B$2:$R$263,9,FALSE)," ")</f>
        <v>361</v>
      </c>
      <c r="S237" t="s" s="26">
        <f>IF(VLOOKUP($B237,'Ações_Rent'!$B$2:$R$263,10,FALSE)="","",VLOOKUP($B237,'Ações_Rent'!$B$2:$R$263,10,FALSE))</f>
      </c>
      <c r="T237" t="s" s="26">
        <f>IF(VLOOKUP($B237,'Ações_Sharpe'!$B$2:$R$263,10,FALSE)&gt;0,VLOOKUP($B237,'Ações_Sharpe'!$B$2:$R$263,10,FALSE)," ")</f>
        <v>361</v>
      </c>
      <c r="U237" t="s" s="26">
        <f>IF(VLOOKUP($B237,'Ações_Rent'!$B$2:$R$263,11,FALSE)="","",VLOOKUP($B237,'Ações_Rent'!$B$2:$R$263,11,FALSE))</f>
      </c>
      <c r="V237" t="s" s="26">
        <f>IF(VLOOKUP($B237,'Ações_Sharpe'!$B$2:$R$263,11,FALSE)&gt;0,VLOOKUP($B237,'Ações_Sharpe'!$B$2:$R$263,11,FALSE)," ")</f>
        <v>361</v>
      </c>
      <c r="W237" s="23">
        <f>IF(VLOOKUP($B237,'Ações_Rent'!$B$2:$R$263,12,FALSE)="","",VLOOKUP($B237,'Ações_Rent'!$B$2:$R$263,12,FALSE))</f>
        <v>5.62127476496523</v>
      </c>
      <c r="X237" s="23">
        <f>IF(VLOOKUP($B237,'Ações_Sharpe'!$B$2:$R$263,12,FALSE)&gt;0,VLOOKUP($B237,'Ações_Sharpe'!$B$2:$R$263,12,FALSE)," ")</f>
        <v>0.0415158650008832</v>
      </c>
      <c r="Y237" s="23">
        <f>IF(VLOOKUP($B237,'Ações_Rent'!$B$2:$R$263,13,FALSE)="","",VLOOKUP($B237,'Ações_Rent'!$B$2:$R$263,13,FALSE))</f>
        <v>7.75681244938751</v>
      </c>
      <c r="Z237" s="23">
        <f>IF(VLOOKUP($B237,'Ações_Sharpe'!$B$2:$R$263,13,FALSE)&gt;0,VLOOKUP($B237,'Ações_Sharpe'!$B$2:$R$263,13,FALSE)," ")</f>
        <v>0.102278622988482</v>
      </c>
      <c r="AA237" s="23">
        <f>IF(VLOOKUP($B237,'Ações_Rent'!$B$2:$R$263,14,FALSE)="","",VLOOKUP($B237,'Ações_Rent'!$B$2:$R$263,14,FALSE))</f>
        <v>-0.451109902676083</v>
      </c>
      <c r="AB237" t="s" s="26">
        <f>IF(VLOOKUP($B237,'Ações_Sharpe'!$B$2:$R$263,14,FALSE)&gt;0,VLOOKUP($B237,'Ações_Sharpe'!$B$2:$R$263,14,FALSE)," ")</f>
        <v>361</v>
      </c>
      <c r="AC237" s="23">
        <f>IF(VLOOKUP($B237,'Ações_Rent'!$B$2:$R$263,15,FALSE)="","",VLOOKUP($B237,'Ações_Rent'!$B$2:$R$263,15,FALSE))</f>
        <v>1.17502815075834</v>
      </c>
      <c r="AD237" t="s" s="26">
        <f>IF(VLOOKUP($B237,'Ações_Sharpe'!$B$2:$R$263,15,FALSE)&gt;0,VLOOKUP($B237,'Ações_Sharpe'!$B$2:$R$263,15,FALSE)," ")</f>
        <v>361</v>
      </c>
      <c r="AE237" s="23">
        <f>IF(VLOOKUP($B237,'Ações_Rent'!$B$2:$R$263,16,FALSE)="","",VLOOKUP($B237,'Ações_Rent'!$B$2:$R$263,16,FALSE))</f>
        <v>-4.4772210902868</v>
      </c>
      <c r="AF237" t="s" s="26">
        <f>IF(VLOOKUP($B237,'Ações_Sharpe'!$B$2:$R$263,16,FALSE)&gt;0,VLOOKUP($B237,'Ações_Sharpe'!$B$2:$R$263,16,FALSE)," ")</f>
        <v>361</v>
      </c>
      <c r="AG237" s="23">
        <f>IF(VLOOKUP($B237,'Ações_Rent'!$B$2:$R$263,17,FALSE)="","",VLOOKUP($B237,'Ações_Rent'!$B$2:$R$263,17,FALSE))</f>
        <v>9.656067644103491</v>
      </c>
      <c r="AH237" s="23">
        <f>IF(VLOOKUP($B237,'Ações_Sharpe'!$B$2:$R$263,17,FALSE)&gt;0,VLOOKUP($B237,'Ações_Sharpe'!$B$2:$R$263,17,FALSE)," ")</f>
        <v>0.106331566484303</v>
      </c>
    </row>
    <row r="238" ht="15" customHeight="1">
      <c r="A238" t="s" s="10">
        <v>1693</v>
      </c>
      <c r="B238" t="s" s="10">
        <v>1694</v>
      </c>
      <c r="C238" t="s" s="26">
        <f>IF(VLOOKUP($B238,'Ações_Rent'!$B$2:$R$263,2,FALSE)="","",VLOOKUP($B238,'Ações_Rent'!$B$2:$R$263,2,FALSE))</f>
      </c>
      <c r="D238" t="s" s="26">
        <f>IF(VLOOKUP($B238,'Ações_Sharpe'!$B$2:$R$263,2,FALSE)&gt;0,VLOOKUP($B238,'Ações_Sharpe'!$B$2:$R$263,2,FALSE)," ")</f>
        <v>361</v>
      </c>
      <c r="E238" t="s" s="26">
        <f>IF(VLOOKUP($B238,'Ações_Rent'!$B$2:$R$263,3,FALSE)="","",VLOOKUP($B238,'Ações_Rent'!$B$2:$R$263,3,FALSE))</f>
      </c>
      <c r="F238" t="s" s="26">
        <f>IF(VLOOKUP($B238,'Ações_Sharpe'!$B$2:$R$263,3,FALSE)&gt;0,VLOOKUP($B238,'Ações_Sharpe'!$B$2:$R$263,3,FALSE)," ")</f>
        <v>361</v>
      </c>
      <c r="G238" t="s" s="26">
        <f>IF(VLOOKUP($B238,'Ações_Rent'!$B$2:$R$263,4,FALSE)="","",VLOOKUP($B238,'Ações_Rent'!$B$2:$R$263,4,FALSE))</f>
      </c>
      <c r="H238" t="s" s="26">
        <f>IF(VLOOKUP($B238,'Ações_Sharpe'!$B$2:$R$263,4,FALSE)&gt;0,VLOOKUP($B238,'Ações_Sharpe'!$B$2:$R$263,4,FALSE)," ")</f>
        <v>361</v>
      </c>
      <c r="I238" t="s" s="26">
        <f>IF(VLOOKUP($B238,'Ações_Rent'!$B$2:$R$263,5,FALSE)="","",VLOOKUP($B238,'Ações_Rent'!$B$2:$R$263,5,FALSE))</f>
      </c>
      <c r="J238" t="s" s="26">
        <f>IF(VLOOKUP($B238,'Ações_Sharpe'!$B$2:$R$263,5,FALSE)&gt;0,VLOOKUP($B238,'Ações_Sharpe'!$B$2:$R$263,5,FALSE)," ")</f>
        <v>361</v>
      </c>
      <c r="K238" t="s" s="26">
        <f>IF(VLOOKUP($B238,'Ações_Rent'!$B$2:$R$263,6,FALSE)="","",VLOOKUP($B238,'Ações_Rent'!$B$2:$R$263,6,FALSE))</f>
      </c>
      <c r="L238" t="s" s="26">
        <f>IF(VLOOKUP($B238,'Ações_Sharpe'!$B$2:$R$263,6,FALSE)&gt;0,VLOOKUP($B238,'Ações_Sharpe'!$B$2:$R$263,6,FALSE)," ")</f>
        <v>361</v>
      </c>
      <c r="M238" t="s" s="26">
        <f>IF(VLOOKUP($B238,'Ações_Rent'!$B$2:$R$263,7,FALSE)="","",VLOOKUP($B238,'Ações_Rent'!$B$2:$R$263,7,FALSE))</f>
      </c>
      <c r="N238" t="s" s="26">
        <f>IF(VLOOKUP($B238,'Ações_Sharpe'!$B$2:$R$263,7,FALSE)&gt;0,VLOOKUP($B238,'Ações_Sharpe'!$B$2:$R$263,7,FALSE)," ")</f>
        <v>361</v>
      </c>
      <c r="O238" t="s" s="26">
        <f>IF(VLOOKUP($B238,'Ações_Rent'!$B$2:$R$263,8,FALSE)="","",VLOOKUP($B238,'Ações_Rent'!$B$2:$R$263,8,FALSE))</f>
      </c>
      <c r="P238" t="s" s="26">
        <f>IF(VLOOKUP($B238,'Ações_Sharpe'!$B$2:$R$263,8,FALSE)&gt;0,VLOOKUP($B238,'Ações_Sharpe'!$B$2:$R$263,8,FALSE)," ")</f>
        <v>361</v>
      </c>
      <c r="Q238" t="s" s="26">
        <f>IF(VLOOKUP($B238,'Ações_Rent'!$B$2:$R$263,9,FALSE)="","",VLOOKUP($B238,'Ações_Rent'!$B$2:$R$263,9,FALSE))</f>
      </c>
      <c r="R238" t="s" s="26">
        <f>IF(VLOOKUP($B238,'Ações_Sharpe'!$B$2:$R$263,9,FALSE)&gt;0,VLOOKUP($B238,'Ações_Sharpe'!$B$2:$R$263,9,FALSE)," ")</f>
        <v>361</v>
      </c>
      <c r="S238" t="s" s="26">
        <f>IF(VLOOKUP($B238,'Ações_Rent'!$B$2:$R$263,10,FALSE)="","",VLOOKUP($B238,'Ações_Rent'!$B$2:$R$263,10,FALSE))</f>
      </c>
      <c r="T238" t="s" s="26">
        <f>IF(VLOOKUP($B238,'Ações_Sharpe'!$B$2:$R$263,10,FALSE)&gt;0,VLOOKUP($B238,'Ações_Sharpe'!$B$2:$R$263,10,FALSE)," ")</f>
        <v>361</v>
      </c>
      <c r="U238" t="s" s="26">
        <f>IF(VLOOKUP($B238,'Ações_Rent'!$B$2:$R$263,11,FALSE)="","",VLOOKUP($B238,'Ações_Rent'!$B$2:$R$263,11,FALSE))</f>
      </c>
      <c r="V238" t="s" s="26">
        <f>IF(VLOOKUP($B238,'Ações_Sharpe'!$B$2:$R$263,11,FALSE)&gt;0,VLOOKUP($B238,'Ações_Sharpe'!$B$2:$R$263,11,FALSE)," ")</f>
        <v>361</v>
      </c>
      <c r="W238" s="23">
        <f>IF(VLOOKUP($B238,'Ações_Rent'!$B$2:$R$263,12,FALSE)="","",VLOOKUP($B238,'Ações_Rent'!$B$2:$R$263,12,FALSE))</f>
        <v>-4.19118964454022</v>
      </c>
      <c r="X238" t="s" s="26">
        <f>IF(VLOOKUP($B238,'Ações_Sharpe'!$B$2:$R$263,12,FALSE)&gt;0,VLOOKUP($B238,'Ações_Sharpe'!$B$2:$R$263,12,FALSE)," ")</f>
        <v>361</v>
      </c>
      <c r="Y238" s="23">
        <f>IF(VLOOKUP($B238,'Ações_Rent'!$B$2:$R$263,13,FALSE)="","",VLOOKUP($B238,'Ações_Rent'!$B$2:$R$263,13,FALSE))</f>
        <v>0.654604985156149</v>
      </c>
      <c r="Z238" t="s" s="26">
        <f>IF(VLOOKUP($B238,'Ações_Sharpe'!$B$2:$R$263,13,FALSE)&gt;0,VLOOKUP($B238,'Ações_Sharpe'!$B$2:$R$263,13,FALSE)," ")</f>
        <v>361</v>
      </c>
      <c r="AA238" s="23">
        <f>IF(VLOOKUP($B238,'Ações_Rent'!$B$2:$R$263,14,FALSE)="","",VLOOKUP($B238,'Ações_Rent'!$B$2:$R$263,14,FALSE))</f>
        <v>-15.4437540397371</v>
      </c>
      <c r="AB238" t="s" s="26">
        <f>IF(VLOOKUP($B238,'Ações_Sharpe'!$B$2:$R$263,14,FALSE)&gt;0,VLOOKUP($B238,'Ações_Sharpe'!$B$2:$R$263,14,FALSE)," ")</f>
        <v>361</v>
      </c>
      <c r="AC238" s="23">
        <f>IF(VLOOKUP($B238,'Ações_Rent'!$B$2:$R$263,15,FALSE)="","",VLOOKUP($B238,'Ações_Rent'!$B$2:$R$263,15,FALSE))</f>
        <v>-11.5894991347023</v>
      </c>
      <c r="AD238" t="s" s="26">
        <f>IF(VLOOKUP($B238,'Ações_Sharpe'!$B$2:$R$263,15,FALSE)&gt;0,VLOOKUP($B238,'Ações_Sharpe'!$B$2:$R$263,15,FALSE)," ")</f>
        <v>361</v>
      </c>
      <c r="AE238" s="23">
        <f>IF(VLOOKUP($B238,'Ações_Rent'!$B$2:$R$263,16,FALSE)="","",VLOOKUP($B238,'Ações_Rent'!$B$2:$R$263,16,FALSE))</f>
        <v>-18.1413056640107</v>
      </c>
      <c r="AF238" t="s" s="26">
        <f>IF(VLOOKUP($B238,'Ações_Sharpe'!$B$2:$R$263,16,FALSE)&gt;0,VLOOKUP($B238,'Ações_Sharpe'!$B$2:$R$263,16,FALSE)," ")</f>
        <v>361</v>
      </c>
      <c r="AG238" s="23">
        <f>IF(VLOOKUP($B238,'Ações_Rent'!$B$2:$R$263,17,FALSE)="","",VLOOKUP($B238,'Ações_Rent'!$B$2:$R$263,17,FALSE))</f>
        <v>11.4655356863946</v>
      </c>
      <c r="AH238" s="23">
        <f>IF(VLOOKUP($B238,'Ações_Sharpe'!$B$2:$R$263,17,FALSE)&gt;0,VLOOKUP($B238,'Ações_Sharpe'!$B$2:$R$263,17,FALSE)," ")</f>
        <v>0.0953763088965474</v>
      </c>
    </row>
    <row r="239" ht="15" customHeight="1">
      <c r="A239" t="s" s="10">
        <v>1695</v>
      </c>
      <c r="B239" t="s" s="10">
        <v>1696</v>
      </c>
      <c r="C239" t="s" s="26">
        <f>IF(VLOOKUP($B239,'Ações_Rent'!$B$2:$R$263,2,FALSE)="","",VLOOKUP($B239,'Ações_Rent'!$B$2:$R$263,2,FALSE))</f>
      </c>
      <c r="D239" t="s" s="26">
        <f>IF(VLOOKUP($B239,'Ações_Sharpe'!$B$2:$R$263,2,FALSE)&gt;0,VLOOKUP($B239,'Ações_Sharpe'!$B$2:$R$263,2,FALSE)," ")</f>
        <v>361</v>
      </c>
      <c r="E239" t="s" s="26">
        <f>IF(VLOOKUP($B239,'Ações_Rent'!$B$2:$R$263,3,FALSE)="","",VLOOKUP($B239,'Ações_Rent'!$B$2:$R$263,3,FALSE))</f>
      </c>
      <c r="F239" t="s" s="26">
        <f>IF(VLOOKUP($B239,'Ações_Sharpe'!$B$2:$R$263,3,FALSE)&gt;0,VLOOKUP($B239,'Ações_Sharpe'!$B$2:$R$263,3,FALSE)," ")</f>
        <v>361</v>
      </c>
      <c r="G239" t="s" s="26">
        <f>IF(VLOOKUP($B239,'Ações_Rent'!$B$2:$R$263,4,FALSE)="","",VLOOKUP($B239,'Ações_Rent'!$B$2:$R$263,4,FALSE))</f>
      </c>
      <c r="H239" t="s" s="26">
        <f>IF(VLOOKUP($B239,'Ações_Sharpe'!$B$2:$R$263,4,FALSE)&gt;0,VLOOKUP($B239,'Ações_Sharpe'!$B$2:$R$263,4,FALSE)," ")</f>
        <v>361</v>
      </c>
      <c r="I239" t="s" s="26">
        <f>IF(VLOOKUP($B239,'Ações_Rent'!$B$2:$R$263,5,FALSE)="","",VLOOKUP($B239,'Ações_Rent'!$B$2:$R$263,5,FALSE))</f>
      </c>
      <c r="J239" t="s" s="26">
        <f>IF(VLOOKUP($B239,'Ações_Sharpe'!$B$2:$R$263,5,FALSE)&gt;0,VLOOKUP($B239,'Ações_Sharpe'!$B$2:$R$263,5,FALSE)," ")</f>
        <v>361</v>
      </c>
      <c r="K239" t="s" s="26">
        <f>IF(VLOOKUP($B239,'Ações_Rent'!$B$2:$R$263,6,FALSE)="","",VLOOKUP($B239,'Ações_Rent'!$B$2:$R$263,6,FALSE))</f>
      </c>
      <c r="L239" t="s" s="26">
        <f>IF(VLOOKUP($B239,'Ações_Sharpe'!$B$2:$R$263,6,FALSE)&gt;0,VLOOKUP($B239,'Ações_Sharpe'!$B$2:$R$263,6,FALSE)," ")</f>
        <v>361</v>
      </c>
      <c r="M239" t="s" s="26">
        <f>IF(VLOOKUP($B239,'Ações_Rent'!$B$2:$R$263,7,FALSE)="","",VLOOKUP($B239,'Ações_Rent'!$B$2:$R$263,7,FALSE))</f>
      </c>
      <c r="N239" t="s" s="26">
        <f>IF(VLOOKUP($B239,'Ações_Sharpe'!$B$2:$R$263,7,FALSE)&gt;0,VLOOKUP($B239,'Ações_Sharpe'!$B$2:$R$263,7,FALSE)," ")</f>
        <v>361</v>
      </c>
      <c r="O239" t="s" s="26">
        <f>IF(VLOOKUP($B239,'Ações_Rent'!$B$2:$R$263,8,FALSE)="","",VLOOKUP($B239,'Ações_Rent'!$B$2:$R$263,8,FALSE))</f>
      </c>
      <c r="P239" t="s" s="26">
        <f>IF(VLOOKUP($B239,'Ações_Sharpe'!$B$2:$R$263,8,FALSE)&gt;0,VLOOKUP($B239,'Ações_Sharpe'!$B$2:$R$263,8,FALSE)," ")</f>
        <v>361</v>
      </c>
      <c r="Q239" t="s" s="26">
        <f>IF(VLOOKUP($B239,'Ações_Rent'!$B$2:$R$263,9,FALSE)="","",VLOOKUP($B239,'Ações_Rent'!$B$2:$R$263,9,FALSE))</f>
      </c>
      <c r="R239" t="s" s="26">
        <f>IF(VLOOKUP($B239,'Ações_Sharpe'!$B$2:$R$263,9,FALSE)&gt;0,VLOOKUP($B239,'Ações_Sharpe'!$B$2:$R$263,9,FALSE)," ")</f>
        <v>361</v>
      </c>
      <c r="S239" t="s" s="26">
        <f>IF(VLOOKUP($B239,'Ações_Rent'!$B$2:$R$263,10,FALSE)="","",VLOOKUP($B239,'Ações_Rent'!$B$2:$R$263,10,FALSE))</f>
      </c>
      <c r="T239" t="s" s="26">
        <f>IF(VLOOKUP($B239,'Ações_Sharpe'!$B$2:$R$263,10,FALSE)&gt;0,VLOOKUP($B239,'Ações_Sharpe'!$B$2:$R$263,10,FALSE)," ")</f>
        <v>361</v>
      </c>
      <c r="U239" t="s" s="26">
        <f>IF(VLOOKUP($B239,'Ações_Rent'!$B$2:$R$263,11,FALSE)="","",VLOOKUP($B239,'Ações_Rent'!$B$2:$R$263,11,FALSE))</f>
      </c>
      <c r="V239" t="s" s="26">
        <f>IF(VLOOKUP($B239,'Ações_Sharpe'!$B$2:$R$263,11,FALSE)&gt;0,VLOOKUP($B239,'Ações_Sharpe'!$B$2:$R$263,11,FALSE)," ")</f>
        <v>361</v>
      </c>
      <c r="W239" t="s" s="26">
        <f>IF(VLOOKUP($B239,'Ações_Rent'!$B$2:$R$263,12,FALSE)="","",VLOOKUP($B239,'Ações_Rent'!$B$2:$R$263,12,FALSE))</f>
      </c>
      <c r="X239" t="s" s="26">
        <f>IF(VLOOKUP($B239,'Ações_Sharpe'!$B$2:$R$263,12,FALSE)&gt;0,VLOOKUP($B239,'Ações_Sharpe'!$B$2:$R$263,12,FALSE)," ")</f>
        <v>361</v>
      </c>
      <c r="Y239" s="23">
        <f>IF(VLOOKUP($B239,'Ações_Rent'!$B$2:$R$263,13,FALSE)="","",VLOOKUP($B239,'Ações_Rent'!$B$2:$R$263,13,FALSE))</f>
        <v>16.0165301347367</v>
      </c>
      <c r="Z239" s="23">
        <f>IF(VLOOKUP($B239,'Ações_Sharpe'!$B$2:$R$263,13,FALSE)&gt;0,VLOOKUP($B239,'Ações_Sharpe'!$B$2:$R$263,13,FALSE)," ")</f>
        <v>0.353831145218335</v>
      </c>
      <c r="AA239" s="23">
        <f>IF(VLOOKUP($B239,'Ações_Rent'!$B$2:$R$263,14,FALSE)="","",VLOOKUP($B239,'Ações_Rent'!$B$2:$R$263,14,FALSE))</f>
        <v>2.38501288303503</v>
      </c>
      <c r="AB239" t="s" s="26">
        <f>IF(VLOOKUP($B239,'Ações_Sharpe'!$B$2:$R$263,14,FALSE)&gt;0,VLOOKUP($B239,'Ações_Sharpe'!$B$2:$R$263,14,FALSE)," ")</f>
        <v>361</v>
      </c>
      <c r="AC239" s="23">
        <f>IF(VLOOKUP($B239,'Ações_Rent'!$B$2:$R$263,15,FALSE)="","",VLOOKUP($B239,'Ações_Rent'!$B$2:$R$263,15,FALSE))</f>
        <v>7.10775370354451</v>
      </c>
      <c r="AD239" s="23">
        <f>IF(VLOOKUP($B239,'Ações_Sharpe'!$B$2:$R$263,15,FALSE)&gt;0,VLOOKUP($B239,'Ações_Sharpe'!$B$2:$R$263,15,FALSE)," ")</f>
        <v>0.0388153270290481</v>
      </c>
      <c r="AE239" s="23">
        <f>IF(VLOOKUP($B239,'Ações_Rent'!$B$2:$R$263,16,FALSE)="","",VLOOKUP($B239,'Ações_Rent'!$B$2:$R$263,16,FALSE))</f>
        <v>-7.92360956141008</v>
      </c>
      <c r="AF239" t="s" s="26">
        <f>IF(VLOOKUP($B239,'Ações_Sharpe'!$B$2:$R$263,16,FALSE)&gt;0,VLOOKUP($B239,'Ações_Sharpe'!$B$2:$R$263,16,FALSE)," ")</f>
        <v>361</v>
      </c>
      <c r="AG239" s="23">
        <f>IF(VLOOKUP($B239,'Ações_Rent'!$B$2:$R$263,17,FALSE)="","",VLOOKUP($B239,'Ações_Rent'!$B$2:$R$263,17,FALSE))</f>
        <v>3.20155717956343</v>
      </c>
      <c r="AH239" t="s" s="26">
        <f>IF(VLOOKUP($B239,'Ações_Sharpe'!$B$2:$R$263,17,FALSE)&gt;0,VLOOKUP($B239,'Ações_Sharpe'!$B$2:$R$263,17,FALSE)," ")</f>
        <v>361</v>
      </c>
    </row>
    <row r="240" ht="15" customHeight="1">
      <c r="A240" t="s" s="10">
        <v>1697</v>
      </c>
      <c r="B240" t="s" s="10">
        <v>1698</v>
      </c>
      <c r="C240" t="s" s="26">
        <f>IF(VLOOKUP($B240,'Ações_Rent'!$B$2:$R$263,2,FALSE)="","",VLOOKUP($B240,'Ações_Rent'!$B$2:$R$263,2,FALSE))</f>
      </c>
      <c r="D240" t="s" s="26">
        <f>IF(VLOOKUP($B240,'Ações_Sharpe'!$B$2:$R$263,2,FALSE)&gt;0,VLOOKUP($B240,'Ações_Sharpe'!$B$2:$R$263,2,FALSE)," ")</f>
        <v>361</v>
      </c>
      <c r="E240" t="s" s="26">
        <f>IF(VLOOKUP($B240,'Ações_Rent'!$B$2:$R$263,3,FALSE)="","",VLOOKUP($B240,'Ações_Rent'!$B$2:$R$263,3,FALSE))</f>
      </c>
      <c r="F240" t="s" s="26">
        <f>IF(VLOOKUP($B240,'Ações_Sharpe'!$B$2:$R$263,3,FALSE)&gt;0,VLOOKUP($B240,'Ações_Sharpe'!$B$2:$R$263,3,FALSE)," ")</f>
        <v>361</v>
      </c>
      <c r="G240" t="s" s="26">
        <f>IF(VLOOKUP($B240,'Ações_Rent'!$B$2:$R$263,4,FALSE)="","",VLOOKUP($B240,'Ações_Rent'!$B$2:$R$263,4,FALSE))</f>
      </c>
      <c r="H240" t="s" s="26">
        <f>IF(VLOOKUP($B240,'Ações_Sharpe'!$B$2:$R$263,4,FALSE)&gt;0,VLOOKUP($B240,'Ações_Sharpe'!$B$2:$R$263,4,FALSE)," ")</f>
        <v>361</v>
      </c>
      <c r="I240" t="s" s="26">
        <f>IF(VLOOKUP($B240,'Ações_Rent'!$B$2:$R$263,5,FALSE)="","",VLOOKUP($B240,'Ações_Rent'!$B$2:$R$263,5,FALSE))</f>
      </c>
      <c r="J240" t="s" s="26">
        <f>IF(VLOOKUP($B240,'Ações_Sharpe'!$B$2:$R$263,5,FALSE)&gt;0,VLOOKUP($B240,'Ações_Sharpe'!$B$2:$R$263,5,FALSE)," ")</f>
        <v>361</v>
      </c>
      <c r="K240" t="s" s="26">
        <f>IF(VLOOKUP($B240,'Ações_Rent'!$B$2:$R$263,6,FALSE)="","",VLOOKUP($B240,'Ações_Rent'!$B$2:$R$263,6,FALSE))</f>
      </c>
      <c r="L240" t="s" s="26">
        <f>IF(VLOOKUP($B240,'Ações_Sharpe'!$B$2:$R$263,6,FALSE)&gt;0,VLOOKUP($B240,'Ações_Sharpe'!$B$2:$R$263,6,FALSE)," ")</f>
        <v>361</v>
      </c>
      <c r="M240" t="s" s="26">
        <f>IF(VLOOKUP($B240,'Ações_Rent'!$B$2:$R$263,7,FALSE)="","",VLOOKUP($B240,'Ações_Rent'!$B$2:$R$263,7,FALSE))</f>
      </c>
      <c r="N240" t="s" s="26">
        <f>IF(VLOOKUP($B240,'Ações_Sharpe'!$B$2:$R$263,7,FALSE)&gt;0,VLOOKUP($B240,'Ações_Sharpe'!$B$2:$R$263,7,FALSE)," ")</f>
        <v>361</v>
      </c>
      <c r="O240" t="s" s="26">
        <f>IF(VLOOKUP($B240,'Ações_Rent'!$B$2:$R$263,8,FALSE)="","",VLOOKUP($B240,'Ações_Rent'!$B$2:$R$263,8,FALSE))</f>
      </c>
      <c r="P240" t="s" s="26">
        <f>IF(VLOOKUP($B240,'Ações_Sharpe'!$B$2:$R$263,8,FALSE)&gt;0,VLOOKUP($B240,'Ações_Sharpe'!$B$2:$R$263,8,FALSE)," ")</f>
        <v>361</v>
      </c>
      <c r="Q240" t="s" s="26">
        <f>IF(VLOOKUP($B240,'Ações_Rent'!$B$2:$R$263,9,FALSE)="","",VLOOKUP($B240,'Ações_Rent'!$B$2:$R$263,9,FALSE))</f>
      </c>
      <c r="R240" t="s" s="26">
        <f>IF(VLOOKUP($B240,'Ações_Sharpe'!$B$2:$R$263,9,FALSE)&gt;0,VLOOKUP($B240,'Ações_Sharpe'!$B$2:$R$263,9,FALSE)," ")</f>
        <v>361</v>
      </c>
      <c r="S240" t="s" s="26">
        <f>IF(VLOOKUP($B240,'Ações_Rent'!$B$2:$R$263,10,FALSE)="","",VLOOKUP($B240,'Ações_Rent'!$B$2:$R$263,10,FALSE))</f>
      </c>
      <c r="T240" t="s" s="26">
        <f>IF(VLOOKUP($B240,'Ações_Sharpe'!$B$2:$R$263,10,FALSE)&gt;0,VLOOKUP($B240,'Ações_Sharpe'!$B$2:$R$263,10,FALSE)," ")</f>
        <v>361</v>
      </c>
      <c r="U240" t="s" s="26">
        <f>IF(VLOOKUP($B240,'Ações_Rent'!$B$2:$R$263,11,FALSE)="","",VLOOKUP($B240,'Ações_Rent'!$B$2:$R$263,11,FALSE))</f>
      </c>
      <c r="V240" t="s" s="26">
        <f>IF(VLOOKUP($B240,'Ações_Sharpe'!$B$2:$R$263,11,FALSE)&gt;0,VLOOKUP($B240,'Ações_Sharpe'!$B$2:$R$263,11,FALSE)," ")</f>
        <v>361</v>
      </c>
      <c r="W240" t="s" s="26">
        <f>IF(VLOOKUP($B240,'Ações_Rent'!$B$2:$R$263,12,FALSE)="","",VLOOKUP($B240,'Ações_Rent'!$B$2:$R$263,12,FALSE))</f>
      </c>
      <c r="X240" t="s" s="26">
        <f>IF(VLOOKUP($B240,'Ações_Sharpe'!$B$2:$R$263,12,FALSE)&gt;0,VLOOKUP($B240,'Ações_Sharpe'!$B$2:$R$263,12,FALSE)," ")</f>
        <v>361</v>
      </c>
      <c r="Y240" s="23">
        <f>IF(VLOOKUP($B240,'Ações_Rent'!$B$2:$R$263,13,FALSE)="","",VLOOKUP($B240,'Ações_Rent'!$B$2:$R$263,13,FALSE))</f>
        <v>5.17995555169701</v>
      </c>
      <c r="Z240" s="23">
        <f>IF(VLOOKUP($B240,'Ações_Sharpe'!$B$2:$R$263,13,FALSE)&gt;0,VLOOKUP($B240,'Ações_Sharpe'!$B$2:$R$263,13,FALSE)," ")</f>
        <v>0.0179013028186026</v>
      </c>
      <c r="AA240" s="23">
        <f>IF(VLOOKUP($B240,'Ações_Rent'!$B$2:$R$263,14,FALSE)="","",VLOOKUP($B240,'Ações_Rent'!$B$2:$R$263,14,FALSE))</f>
        <v>0.120112366745828</v>
      </c>
      <c r="AB240" t="s" s="26">
        <f>IF(VLOOKUP($B240,'Ações_Sharpe'!$B$2:$R$263,14,FALSE)&gt;0,VLOOKUP($B240,'Ações_Sharpe'!$B$2:$R$263,14,FALSE)," ")</f>
        <v>361</v>
      </c>
      <c r="AC240" s="23">
        <f>IF(VLOOKUP($B240,'Ações_Rent'!$B$2:$R$263,15,FALSE)="","",VLOOKUP($B240,'Ações_Rent'!$B$2:$R$263,15,FALSE))</f>
        <v>1.21599959640444</v>
      </c>
      <c r="AD240" t="s" s="26">
        <f>IF(VLOOKUP($B240,'Ações_Sharpe'!$B$2:$R$263,15,FALSE)&gt;0,VLOOKUP($B240,'Ações_Sharpe'!$B$2:$R$263,15,FALSE)," ")</f>
        <v>361</v>
      </c>
      <c r="AE240" s="23">
        <f>IF(VLOOKUP($B240,'Ações_Rent'!$B$2:$R$263,16,FALSE)="","",VLOOKUP($B240,'Ações_Rent'!$B$2:$R$263,16,FALSE))</f>
        <v>-1.56256362616113</v>
      </c>
      <c r="AF240" t="s" s="26">
        <f>IF(VLOOKUP($B240,'Ações_Sharpe'!$B$2:$R$263,16,FALSE)&gt;0,VLOOKUP($B240,'Ações_Sharpe'!$B$2:$R$263,16,FALSE)," ")</f>
        <v>361</v>
      </c>
      <c r="AG240" s="23">
        <f>IF(VLOOKUP($B240,'Ações_Rent'!$B$2:$R$263,17,FALSE)="","",VLOOKUP($B240,'Ações_Rent'!$B$2:$R$263,17,FALSE))</f>
        <v>14.8359761670085</v>
      </c>
      <c r="AH240" s="23">
        <f>IF(VLOOKUP($B240,'Ações_Sharpe'!$B$2:$R$263,17,FALSE)&gt;0,VLOOKUP($B240,'Ações_Sharpe'!$B$2:$R$263,17,FALSE)," ")</f>
        <v>0.374960376830732</v>
      </c>
    </row>
    <row r="241" ht="15" customHeight="1">
      <c r="A241" t="s" s="10">
        <v>1699</v>
      </c>
      <c r="B241" t="s" s="10">
        <v>1700</v>
      </c>
      <c r="C241" t="s" s="26">
        <f>IF(VLOOKUP($B241,'Ações_Rent'!$B$2:$R$263,2,FALSE)="","",VLOOKUP($B241,'Ações_Rent'!$B$2:$R$263,2,FALSE))</f>
      </c>
      <c r="D241" t="s" s="26">
        <f>IF(VLOOKUP($B241,'Ações_Sharpe'!$B$2:$R$263,2,FALSE)&gt;0,VLOOKUP($B241,'Ações_Sharpe'!$B$2:$R$263,2,FALSE)," ")</f>
        <v>361</v>
      </c>
      <c r="E241" t="s" s="26">
        <f>IF(VLOOKUP($B241,'Ações_Rent'!$B$2:$R$263,3,FALSE)="","",VLOOKUP($B241,'Ações_Rent'!$B$2:$R$263,3,FALSE))</f>
      </c>
      <c r="F241" t="s" s="26">
        <f>IF(VLOOKUP($B241,'Ações_Sharpe'!$B$2:$R$263,3,FALSE)&gt;0,VLOOKUP($B241,'Ações_Sharpe'!$B$2:$R$263,3,FALSE)," ")</f>
        <v>361</v>
      </c>
      <c r="G241" t="s" s="26">
        <f>IF(VLOOKUP($B241,'Ações_Rent'!$B$2:$R$263,4,FALSE)="","",VLOOKUP($B241,'Ações_Rent'!$B$2:$R$263,4,FALSE))</f>
      </c>
      <c r="H241" t="s" s="26">
        <f>IF(VLOOKUP($B241,'Ações_Sharpe'!$B$2:$R$263,4,FALSE)&gt;0,VLOOKUP($B241,'Ações_Sharpe'!$B$2:$R$263,4,FALSE)," ")</f>
        <v>361</v>
      </c>
      <c r="I241" t="s" s="26">
        <f>IF(VLOOKUP($B241,'Ações_Rent'!$B$2:$R$263,5,FALSE)="","",VLOOKUP($B241,'Ações_Rent'!$B$2:$R$263,5,FALSE))</f>
      </c>
      <c r="J241" t="s" s="26">
        <f>IF(VLOOKUP($B241,'Ações_Sharpe'!$B$2:$R$263,5,FALSE)&gt;0,VLOOKUP($B241,'Ações_Sharpe'!$B$2:$R$263,5,FALSE)," ")</f>
        <v>361</v>
      </c>
      <c r="K241" t="s" s="26">
        <f>IF(VLOOKUP($B241,'Ações_Rent'!$B$2:$R$263,6,FALSE)="","",VLOOKUP($B241,'Ações_Rent'!$B$2:$R$263,6,FALSE))</f>
      </c>
      <c r="L241" t="s" s="26">
        <f>IF(VLOOKUP($B241,'Ações_Sharpe'!$B$2:$R$263,6,FALSE)&gt;0,VLOOKUP($B241,'Ações_Sharpe'!$B$2:$R$263,6,FALSE)," ")</f>
        <v>361</v>
      </c>
      <c r="M241" t="s" s="26">
        <f>IF(VLOOKUP($B241,'Ações_Rent'!$B$2:$R$263,7,FALSE)="","",VLOOKUP($B241,'Ações_Rent'!$B$2:$R$263,7,FALSE))</f>
      </c>
      <c r="N241" t="s" s="26">
        <f>IF(VLOOKUP($B241,'Ações_Sharpe'!$B$2:$R$263,7,FALSE)&gt;0,VLOOKUP($B241,'Ações_Sharpe'!$B$2:$R$263,7,FALSE)," ")</f>
        <v>361</v>
      </c>
      <c r="O241" t="s" s="26">
        <f>IF(VLOOKUP($B241,'Ações_Rent'!$B$2:$R$263,8,FALSE)="","",VLOOKUP($B241,'Ações_Rent'!$B$2:$R$263,8,FALSE))</f>
      </c>
      <c r="P241" t="s" s="26">
        <f>IF(VLOOKUP($B241,'Ações_Sharpe'!$B$2:$R$263,8,FALSE)&gt;0,VLOOKUP($B241,'Ações_Sharpe'!$B$2:$R$263,8,FALSE)," ")</f>
        <v>361</v>
      </c>
      <c r="Q241" t="s" s="26">
        <f>IF(VLOOKUP($B241,'Ações_Rent'!$B$2:$R$263,9,FALSE)="","",VLOOKUP($B241,'Ações_Rent'!$B$2:$R$263,9,FALSE))</f>
      </c>
      <c r="R241" t="s" s="26">
        <f>IF(VLOOKUP($B241,'Ações_Sharpe'!$B$2:$R$263,9,FALSE)&gt;0,VLOOKUP($B241,'Ações_Sharpe'!$B$2:$R$263,9,FALSE)," ")</f>
        <v>361</v>
      </c>
      <c r="S241" t="s" s="26">
        <f>IF(VLOOKUP($B241,'Ações_Rent'!$B$2:$R$263,10,FALSE)="","",VLOOKUP($B241,'Ações_Rent'!$B$2:$R$263,10,FALSE))</f>
      </c>
      <c r="T241" t="s" s="26">
        <f>IF(VLOOKUP($B241,'Ações_Sharpe'!$B$2:$R$263,10,FALSE)&gt;0,VLOOKUP($B241,'Ações_Sharpe'!$B$2:$R$263,10,FALSE)," ")</f>
        <v>361</v>
      </c>
      <c r="U241" t="s" s="26">
        <f>IF(VLOOKUP($B241,'Ações_Rent'!$B$2:$R$263,11,FALSE)="","",VLOOKUP($B241,'Ações_Rent'!$B$2:$R$263,11,FALSE))</f>
      </c>
      <c r="V241" t="s" s="26">
        <f>IF(VLOOKUP($B241,'Ações_Sharpe'!$B$2:$R$263,11,FALSE)&gt;0,VLOOKUP($B241,'Ações_Sharpe'!$B$2:$R$263,11,FALSE)," ")</f>
        <v>361</v>
      </c>
      <c r="W241" t="s" s="26">
        <f>IF(VLOOKUP($B241,'Ações_Rent'!$B$2:$R$263,12,FALSE)="","",VLOOKUP($B241,'Ações_Rent'!$B$2:$R$263,12,FALSE))</f>
      </c>
      <c r="X241" t="s" s="26">
        <f>IF(VLOOKUP($B241,'Ações_Sharpe'!$B$2:$R$263,12,FALSE)&gt;0,VLOOKUP($B241,'Ações_Sharpe'!$B$2:$R$263,12,FALSE)," ")</f>
        <v>361</v>
      </c>
      <c r="Y241" t="s" s="26">
        <f>IF(VLOOKUP($B241,'Ações_Rent'!$B$2:$R$263,13,FALSE)="","",VLOOKUP($B241,'Ações_Rent'!$B$2:$R$263,13,FALSE))</f>
      </c>
      <c r="Z241" t="s" s="26">
        <f>IF(VLOOKUP($B241,'Ações_Sharpe'!$B$2:$R$263,13,FALSE)&gt;0,VLOOKUP($B241,'Ações_Sharpe'!$B$2:$R$263,13,FALSE)," ")</f>
        <v>361</v>
      </c>
      <c r="AA241" s="23">
        <f>IF(VLOOKUP($B241,'Ações_Rent'!$B$2:$R$263,14,FALSE)="","",VLOOKUP($B241,'Ações_Rent'!$B$2:$R$263,14,FALSE))</f>
        <v>0.272268090211392</v>
      </c>
      <c r="AB241" t="s" s="26">
        <f>IF(VLOOKUP($B241,'Ações_Sharpe'!$B$2:$R$263,14,FALSE)&gt;0,VLOOKUP($B241,'Ações_Sharpe'!$B$2:$R$263,14,FALSE)," ")</f>
        <v>361</v>
      </c>
      <c r="AC241" s="23">
        <f>IF(VLOOKUP($B241,'Ações_Rent'!$B$2:$R$263,15,FALSE)="","",VLOOKUP($B241,'Ações_Rent'!$B$2:$R$263,15,FALSE))</f>
        <v>1.62632423481683</v>
      </c>
      <c r="AD241" t="s" s="26">
        <f>IF(VLOOKUP($B241,'Ações_Sharpe'!$B$2:$R$263,15,FALSE)&gt;0,VLOOKUP($B241,'Ações_Sharpe'!$B$2:$R$263,15,FALSE)," ")</f>
        <v>361</v>
      </c>
      <c r="AE241" s="23">
        <f>IF(VLOOKUP($B241,'Ações_Rent'!$B$2:$R$263,16,FALSE)="","",VLOOKUP($B241,'Ações_Rent'!$B$2:$R$263,16,FALSE))</f>
        <v>-5.12383364764302</v>
      </c>
      <c r="AF241" t="s" s="26">
        <f>IF(VLOOKUP($B241,'Ações_Sharpe'!$B$2:$R$263,16,FALSE)&gt;0,VLOOKUP($B241,'Ações_Sharpe'!$B$2:$R$263,16,FALSE)," ")</f>
        <v>361</v>
      </c>
      <c r="AG241" s="23">
        <f>IF(VLOOKUP($B241,'Ações_Rent'!$B$2:$R$263,17,FALSE)="","",VLOOKUP($B241,'Ações_Rent'!$B$2:$R$263,17,FALSE))</f>
        <v>6.8319775682286</v>
      </c>
      <c r="AH241" t="s" s="26">
        <f>IF(VLOOKUP($B241,'Ações_Sharpe'!$B$2:$R$263,17,FALSE)&gt;0,VLOOKUP($B241,'Ações_Sharpe'!$B$2:$R$263,17,FALSE)," ")</f>
        <v>361</v>
      </c>
    </row>
    <row r="242" ht="15" customHeight="1">
      <c r="A242" t="s" s="10">
        <v>1701</v>
      </c>
      <c r="B242" t="s" s="10">
        <v>1702</v>
      </c>
      <c r="C242" t="s" s="26">
        <f>IF(VLOOKUP($B242,'Ações_Rent'!$B$2:$R$263,2,FALSE)="","",VLOOKUP($B242,'Ações_Rent'!$B$2:$R$263,2,FALSE))</f>
      </c>
      <c r="D242" t="s" s="26">
        <f>IF(VLOOKUP($B242,'Ações_Sharpe'!$B$2:$R$263,2,FALSE)&gt;0,VLOOKUP($B242,'Ações_Sharpe'!$B$2:$R$263,2,FALSE)," ")</f>
        <v>361</v>
      </c>
      <c r="E242" t="s" s="26">
        <f>IF(VLOOKUP($B242,'Ações_Rent'!$B$2:$R$263,3,FALSE)="","",VLOOKUP($B242,'Ações_Rent'!$B$2:$R$263,3,FALSE))</f>
      </c>
      <c r="F242" t="s" s="26">
        <f>IF(VLOOKUP($B242,'Ações_Sharpe'!$B$2:$R$263,3,FALSE)&gt;0,VLOOKUP($B242,'Ações_Sharpe'!$B$2:$R$263,3,FALSE)," ")</f>
        <v>361</v>
      </c>
      <c r="G242" t="s" s="26">
        <f>IF(VLOOKUP($B242,'Ações_Rent'!$B$2:$R$263,4,FALSE)="","",VLOOKUP($B242,'Ações_Rent'!$B$2:$R$263,4,FALSE))</f>
      </c>
      <c r="H242" t="s" s="26">
        <f>IF(VLOOKUP($B242,'Ações_Sharpe'!$B$2:$R$263,4,FALSE)&gt;0,VLOOKUP($B242,'Ações_Sharpe'!$B$2:$R$263,4,FALSE)," ")</f>
        <v>361</v>
      </c>
      <c r="I242" t="s" s="26">
        <f>IF(VLOOKUP($B242,'Ações_Rent'!$B$2:$R$263,5,FALSE)="","",VLOOKUP($B242,'Ações_Rent'!$B$2:$R$263,5,FALSE))</f>
      </c>
      <c r="J242" t="s" s="26">
        <f>IF(VLOOKUP($B242,'Ações_Sharpe'!$B$2:$R$263,5,FALSE)&gt;0,VLOOKUP($B242,'Ações_Sharpe'!$B$2:$R$263,5,FALSE)," ")</f>
        <v>361</v>
      </c>
      <c r="K242" t="s" s="26">
        <f>IF(VLOOKUP($B242,'Ações_Rent'!$B$2:$R$263,6,FALSE)="","",VLOOKUP($B242,'Ações_Rent'!$B$2:$R$263,6,FALSE))</f>
      </c>
      <c r="L242" t="s" s="26">
        <f>IF(VLOOKUP($B242,'Ações_Sharpe'!$B$2:$R$263,6,FALSE)&gt;0,VLOOKUP($B242,'Ações_Sharpe'!$B$2:$R$263,6,FALSE)," ")</f>
        <v>361</v>
      </c>
      <c r="M242" t="s" s="26">
        <f>IF(VLOOKUP($B242,'Ações_Rent'!$B$2:$R$263,7,FALSE)="","",VLOOKUP($B242,'Ações_Rent'!$B$2:$R$263,7,FALSE))</f>
      </c>
      <c r="N242" t="s" s="26">
        <f>IF(VLOOKUP($B242,'Ações_Sharpe'!$B$2:$R$263,7,FALSE)&gt;0,VLOOKUP($B242,'Ações_Sharpe'!$B$2:$R$263,7,FALSE)," ")</f>
        <v>361</v>
      </c>
      <c r="O242" t="s" s="26">
        <f>IF(VLOOKUP($B242,'Ações_Rent'!$B$2:$R$263,8,FALSE)="","",VLOOKUP($B242,'Ações_Rent'!$B$2:$R$263,8,FALSE))</f>
      </c>
      <c r="P242" t="s" s="26">
        <f>IF(VLOOKUP($B242,'Ações_Sharpe'!$B$2:$R$263,8,FALSE)&gt;0,VLOOKUP($B242,'Ações_Sharpe'!$B$2:$R$263,8,FALSE)," ")</f>
        <v>361</v>
      </c>
      <c r="Q242" t="s" s="26">
        <f>IF(VLOOKUP($B242,'Ações_Rent'!$B$2:$R$263,9,FALSE)="","",VLOOKUP($B242,'Ações_Rent'!$B$2:$R$263,9,FALSE))</f>
      </c>
      <c r="R242" t="s" s="26">
        <f>IF(VLOOKUP($B242,'Ações_Sharpe'!$B$2:$R$263,9,FALSE)&gt;0,VLOOKUP($B242,'Ações_Sharpe'!$B$2:$R$263,9,FALSE)," ")</f>
        <v>361</v>
      </c>
      <c r="S242" t="s" s="26">
        <f>IF(VLOOKUP($B242,'Ações_Rent'!$B$2:$R$263,10,FALSE)="","",VLOOKUP($B242,'Ações_Rent'!$B$2:$R$263,10,FALSE))</f>
      </c>
      <c r="T242" t="s" s="26">
        <f>IF(VLOOKUP($B242,'Ações_Sharpe'!$B$2:$R$263,10,FALSE)&gt;0,VLOOKUP($B242,'Ações_Sharpe'!$B$2:$R$263,10,FALSE)," ")</f>
        <v>361</v>
      </c>
      <c r="U242" t="s" s="26">
        <f>IF(VLOOKUP($B242,'Ações_Rent'!$B$2:$R$263,11,FALSE)="","",VLOOKUP($B242,'Ações_Rent'!$B$2:$R$263,11,FALSE))</f>
      </c>
      <c r="V242" t="s" s="26">
        <f>IF(VLOOKUP($B242,'Ações_Sharpe'!$B$2:$R$263,11,FALSE)&gt;0,VLOOKUP($B242,'Ações_Sharpe'!$B$2:$R$263,11,FALSE)," ")</f>
        <v>361</v>
      </c>
      <c r="W242" t="s" s="26">
        <f>IF(VLOOKUP($B242,'Ações_Rent'!$B$2:$R$263,12,FALSE)="","",VLOOKUP($B242,'Ações_Rent'!$B$2:$R$263,12,FALSE))</f>
      </c>
      <c r="X242" t="s" s="26">
        <f>IF(VLOOKUP($B242,'Ações_Sharpe'!$B$2:$R$263,12,FALSE)&gt;0,VLOOKUP($B242,'Ações_Sharpe'!$B$2:$R$263,12,FALSE)," ")</f>
        <v>361</v>
      </c>
      <c r="Y242" t="s" s="26">
        <f>IF(VLOOKUP($B242,'Ações_Rent'!$B$2:$R$263,13,FALSE)="","",VLOOKUP($B242,'Ações_Rent'!$B$2:$R$263,13,FALSE))</f>
      </c>
      <c r="Z242" t="s" s="26">
        <f>IF(VLOOKUP($B242,'Ações_Sharpe'!$B$2:$R$263,13,FALSE)&gt;0,VLOOKUP($B242,'Ações_Sharpe'!$B$2:$R$263,13,FALSE)," ")</f>
        <v>361</v>
      </c>
      <c r="AA242" s="23">
        <f>IF(VLOOKUP($B242,'Ações_Rent'!$B$2:$R$263,14,FALSE)="","",VLOOKUP($B242,'Ações_Rent'!$B$2:$R$263,14,FALSE))</f>
        <v>-0.749745138237212</v>
      </c>
      <c r="AB242" t="s" s="26">
        <f>IF(VLOOKUP($B242,'Ações_Sharpe'!$B$2:$R$263,14,FALSE)&gt;0,VLOOKUP($B242,'Ações_Sharpe'!$B$2:$R$263,14,FALSE)," ")</f>
        <v>361</v>
      </c>
      <c r="AC242" s="23">
        <f>IF(VLOOKUP($B242,'Ações_Rent'!$B$2:$R$263,15,FALSE)="","",VLOOKUP($B242,'Ações_Rent'!$B$2:$R$263,15,FALSE))</f>
        <v>1.88137549987093</v>
      </c>
      <c r="AD242" t="s" s="26">
        <f>IF(VLOOKUP($B242,'Ações_Sharpe'!$B$2:$R$263,15,FALSE)&gt;0,VLOOKUP($B242,'Ações_Sharpe'!$B$2:$R$263,15,FALSE)," ")</f>
        <v>361</v>
      </c>
      <c r="AE242" s="23">
        <f>IF(VLOOKUP($B242,'Ações_Rent'!$B$2:$R$263,16,FALSE)="","",VLOOKUP($B242,'Ações_Rent'!$B$2:$R$263,16,FALSE))</f>
        <v>-0.744303827291326</v>
      </c>
      <c r="AF242" t="s" s="26">
        <f>IF(VLOOKUP($B242,'Ações_Sharpe'!$B$2:$R$263,16,FALSE)&gt;0,VLOOKUP($B242,'Ações_Sharpe'!$B$2:$R$263,16,FALSE)," ")</f>
        <v>361</v>
      </c>
      <c r="AG242" s="23">
        <f>IF(VLOOKUP($B242,'Ações_Rent'!$B$2:$R$263,17,FALSE)="","",VLOOKUP($B242,'Ações_Rent'!$B$2:$R$263,17,FALSE))</f>
        <v>10.6723413713775</v>
      </c>
      <c r="AH242" s="23">
        <f>IF(VLOOKUP($B242,'Ações_Sharpe'!$B$2:$R$263,17,FALSE)&gt;0,VLOOKUP($B242,'Ações_Sharpe'!$B$2:$R$263,17,FALSE)," ")</f>
        <v>0.175910062286151</v>
      </c>
    </row>
    <row r="243" ht="15" customHeight="1">
      <c r="A243" t="s" s="10">
        <v>1703</v>
      </c>
      <c r="B243" t="s" s="10">
        <v>1704</v>
      </c>
      <c r="C243" t="s" s="26">
        <f>IF(VLOOKUP($B243,'Ações_Rent'!$B$2:$R$263,2,FALSE)="","",VLOOKUP($B243,'Ações_Rent'!$B$2:$R$263,2,FALSE))</f>
      </c>
      <c r="D243" t="s" s="26">
        <f>IF(VLOOKUP($B243,'Ações_Sharpe'!$B$2:$R$263,2,FALSE)&gt;0,VLOOKUP($B243,'Ações_Sharpe'!$B$2:$R$263,2,FALSE)," ")</f>
        <v>361</v>
      </c>
      <c r="E243" t="s" s="26">
        <f>IF(VLOOKUP($B243,'Ações_Rent'!$B$2:$R$263,3,FALSE)="","",VLOOKUP($B243,'Ações_Rent'!$B$2:$R$263,3,FALSE))</f>
      </c>
      <c r="F243" t="s" s="26">
        <f>IF(VLOOKUP($B243,'Ações_Sharpe'!$B$2:$R$263,3,FALSE)&gt;0,VLOOKUP($B243,'Ações_Sharpe'!$B$2:$R$263,3,FALSE)," ")</f>
        <v>361</v>
      </c>
      <c r="G243" t="s" s="26">
        <f>IF(VLOOKUP($B243,'Ações_Rent'!$B$2:$R$263,4,FALSE)="","",VLOOKUP($B243,'Ações_Rent'!$B$2:$R$263,4,FALSE))</f>
      </c>
      <c r="H243" t="s" s="26">
        <f>IF(VLOOKUP($B243,'Ações_Sharpe'!$B$2:$R$263,4,FALSE)&gt;0,VLOOKUP($B243,'Ações_Sharpe'!$B$2:$R$263,4,FALSE)," ")</f>
        <v>361</v>
      </c>
      <c r="I243" t="s" s="26">
        <f>IF(VLOOKUP($B243,'Ações_Rent'!$B$2:$R$263,5,FALSE)="","",VLOOKUP($B243,'Ações_Rent'!$B$2:$R$263,5,FALSE))</f>
      </c>
      <c r="J243" t="s" s="26">
        <f>IF(VLOOKUP($B243,'Ações_Sharpe'!$B$2:$R$263,5,FALSE)&gt;0,VLOOKUP($B243,'Ações_Sharpe'!$B$2:$R$263,5,FALSE)," ")</f>
        <v>361</v>
      </c>
      <c r="K243" t="s" s="26">
        <f>IF(VLOOKUP($B243,'Ações_Rent'!$B$2:$R$263,6,FALSE)="","",VLOOKUP($B243,'Ações_Rent'!$B$2:$R$263,6,FALSE))</f>
      </c>
      <c r="L243" t="s" s="26">
        <f>IF(VLOOKUP($B243,'Ações_Sharpe'!$B$2:$R$263,6,FALSE)&gt;0,VLOOKUP($B243,'Ações_Sharpe'!$B$2:$R$263,6,FALSE)," ")</f>
        <v>361</v>
      </c>
      <c r="M243" t="s" s="26">
        <f>IF(VLOOKUP($B243,'Ações_Rent'!$B$2:$R$263,7,FALSE)="","",VLOOKUP($B243,'Ações_Rent'!$B$2:$R$263,7,FALSE))</f>
      </c>
      <c r="N243" t="s" s="26">
        <f>IF(VLOOKUP($B243,'Ações_Sharpe'!$B$2:$R$263,7,FALSE)&gt;0,VLOOKUP($B243,'Ações_Sharpe'!$B$2:$R$263,7,FALSE)," ")</f>
        <v>361</v>
      </c>
      <c r="O243" t="s" s="26">
        <f>IF(VLOOKUP($B243,'Ações_Rent'!$B$2:$R$263,8,FALSE)="","",VLOOKUP($B243,'Ações_Rent'!$B$2:$R$263,8,FALSE))</f>
      </c>
      <c r="P243" t="s" s="26">
        <f>IF(VLOOKUP($B243,'Ações_Sharpe'!$B$2:$R$263,8,FALSE)&gt;0,VLOOKUP($B243,'Ações_Sharpe'!$B$2:$R$263,8,FALSE)," ")</f>
        <v>361</v>
      </c>
      <c r="Q243" t="s" s="26">
        <f>IF(VLOOKUP($B243,'Ações_Rent'!$B$2:$R$263,9,FALSE)="","",VLOOKUP($B243,'Ações_Rent'!$B$2:$R$263,9,FALSE))</f>
      </c>
      <c r="R243" t="s" s="26">
        <f>IF(VLOOKUP($B243,'Ações_Sharpe'!$B$2:$R$263,9,FALSE)&gt;0,VLOOKUP($B243,'Ações_Sharpe'!$B$2:$R$263,9,FALSE)," ")</f>
        <v>361</v>
      </c>
      <c r="S243" t="s" s="26">
        <f>IF(VLOOKUP($B243,'Ações_Rent'!$B$2:$R$263,10,FALSE)="","",VLOOKUP($B243,'Ações_Rent'!$B$2:$R$263,10,FALSE))</f>
      </c>
      <c r="T243" t="s" s="26">
        <f>IF(VLOOKUP($B243,'Ações_Sharpe'!$B$2:$R$263,10,FALSE)&gt;0,VLOOKUP($B243,'Ações_Sharpe'!$B$2:$R$263,10,FALSE)," ")</f>
        <v>361</v>
      </c>
      <c r="U243" t="s" s="26">
        <f>IF(VLOOKUP($B243,'Ações_Rent'!$B$2:$R$263,11,FALSE)="","",VLOOKUP($B243,'Ações_Rent'!$B$2:$R$263,11,FALSE))</f>
      </c>
      <c r="V243" t="s" s="26">
        <f>IF(VLOOKUP($B243,'Ações_Sharpe'!$B$2:$R$263,11,FALSE)&gt;0,VLOOKUP($B243,'Ações_Sharpe'!$B$2:$R$263,11,FALSE)," ")</f>
        <v>361</v>
      </c>
      <c r="W243" t="s" s="26">
        <f>IF(VLOOKUP($B243,'Ações_Rent'!$B$2:$R$263,12,FALSE)="","",VLOOKUP($B243,'Ações_Rent'!$B$2:$R$263,12,FALSE))</f>
      </c>
      <c r="X243" t="s" s="26">
        <f>IF(VLOOKUP($B243,'Ações_Sharpe'!$B$2:$R$263,12,FALSE)&gt;0,VLOOKUP($B243,'Ações_Sharpe'!$B$2:$R$263,12,FALSE)," ")</f>
        <v>361</v>
      </c>
      <c r="Y243" t="s" s="26">
        <f>IF(VLOOKUP($B243,'Ações_Rent'!$B$2:$R$263,13,FALSE)="","",VLOOKUP($B243,'Ações_Rent'!$B$2:$R$263,13,FALSE))</f>
      </c>
      <c r="Z243" t="s" s="26">
        <f>IF(VLOOKUP($B243,'Ações_Sharpe'!$B$2:$R$263,13,FALSE)&gt;0,VLOOKUP($B243,'Ações_Sharpe'!$B$2:$R$263,13,FALSE)," ")</f>
        <v>361</v>
      </c>
      <c r="AA243" s="23">
        <f>IF(VLOOKUP($B243,'Ações_Rent'!$B$2:$R$263,14,FALSE)="","",VLOOKUP($B243,'Ações_Rent'!$B$2:$R$263,14,FALSE))</f>
        <v>-3.13888796168132</v>
      </c>
      <c r="AB243" t="s" s="26">
        <f>IF(VLOOKUP($B243,'Ações_Sharpe'!$B$2:$R$263,14,FALSE)&gt;0,VLOOKUP($B243,'Ações_Sharpe'!$B$2:$R$263,14,FALSE)," ")</f>
        <v>361</v>
      </c>
      <c r="AC243" s="23">
        <f>IF(VLOOKUP($B243,'Ações_Rent'!$B$2:$R$263,15,FALSE)="","",VLOOKUP($B243,'Ações_Rent'!$B$2:$R$263,15,FALSE))</f>
        <v>-1.1875492234162</v>
      </c>
      <c r="AD243" t="s" s="26">
        <f>IF(VLOOKUP($B243,'Ações_Sharpe'!$B$2:$R$263,15,FALSE)&gt;0,VLOOKUP($B243,'Ações_Sharpe'!$B$2:$R$263,15,FALSE)," ")</f>
        <v>361</v>
      </c>
      <c r="AE243" s="23">
        <f>IF(VLOOKUP($B243,'Ações_Rent'!$B$2:$R$263,16,FALSE)="","",VLOOKUP($B243,'Ações_Rent'!$B$2:$R$263,16,FALSE))</f>
        <v>-7.0239558011375</v>
      </c>
      <c r="AF243" t="s" s="26">
        <f>IF(VLOOKUP($B243,'Ações_Sharpe'!$B$2:$R$263,16,FALSE)&gt;0,VLOOKUP($B243,'Ações_Sharpe'!$B$2:$R$263,16,FALSE)," ")</f>
        <v>361</v>
      </c>
      <c r="AG243" s="23">
        <f>IF(VLOOKUP($B243,'Ações_Rent'!$B$2:$R$263,17,FALSE)="","",VLOOKUP($B243,'Ações_Rent'!$B$2:$R$263,17,FALSE))</f>
        <v>4.11785181562914</v>
      </c>
      <c r="AH243" t="s" s="26">
        <f>IF(VLOOKUP($B243,'Ações_Sharpe'!$B$2:$R$263,17,FALSE)&gt;0,VLOOKUP($B243,'Ações_Sharpe'!$B$2:$R$263,17,FALSE)," ")</f>
        <v>361</v>
      </c>
    </row>
    <row r="244" ht="15" customHeight="1">
      <c r="A244" t="s" s="10">
        <v>1705</v>
      </c>
      <c r="B244" t="s" s="10">
        <v>1706</v>
      </c>
      <c r="C244" t="s" s="26">
        <f>IF(VLOOKUP($B244,'Ações_Rent'!$B$2:$R$263,2,FALSE)="","",VLOOKUP($B244,'Ações_Rent'!$B$2:$R$263,2,FALSE))</f>
      </c>
      <c r="D244" t="s" s="26">
        <f>IF(VLOOKUP($B244,'Ações_Sharpe'!$B$2:$R$263,2,FALSE)&gt;0,VLOOKUP($B244,'Ações_Sharpe'!$B$2:$R$263,2,FALSE)," ")</f>
        <v>361</v>
      </c>
      <c r="E244" t="s" s="26">
        <f>IF(VLOOKUP($B244,'Ações_Rent'!$B$2:$R$263,3,FALSE)="","",VLOOKUP($B244,'Ações_Rent'!$B$2:$R$263,3,FALSE))</f>
      </c>
      <c r="F244" t="s" s="26">
        <f>IF(VLOOKUP($B244,'Ações_Sharpe'!$B$2:$R$263,3,FALSE)&gt;0,VLOOKUP($B244,'Ações_Sharpe'!$B$2:$R$263,3,FALSE)," ")</f>
        <v>361</v>
      </c>
      <c r="G244" t="s" s="26">
        <f>IF(VLOOKUP($B244,'Ações_Rent'!$B$2:$R$263,4,FALSE)="","",VLOOKUP($B244,'Ações_Rent'!$B$2:$R$263,4,FALSE))</f>
      </c>
      <c r="H244" t="s" s="26">
        <f>IF(VLOOKUP($B244,'Ações_Sharpe'!$B$2:$R$263,4,FALSE)&gt;0,VLOOKUP($B244,'Ações_Sharpe'!$B$2:$R$263,4,FALSE)," ")</f>
        <v>361</v>
      </c>
      <c r="I244" t="s" s="26">
        <f>IF(VLOOKUP($B244,'Ações_Rent'!$B$2:$R$263,5,FALSE)="","",VLOOKUP($B244,'Ações_Rent'!$B$2:$R$263,5,FALSE))</f>
      </c>
      <c r="J244" t="s" s="26">
        <f>IF(VLOOKUP($B244,'Ações_Sharpe'!$B$2:$R$263,5,FALSE)&gt;0,VLOOKUP($B244,'Ações_Sharpe'!$B$2:$R$263,5,FALSE)," ")</f>
        <v>361</v>
      </c>
      <c r="K244" t="s" s="26">
        <f>IF(VLOOKUP($B244,'Ações_Rent'!$B$2:$R$263,6,FALSE)="","",VLOOKUP($B244,'Ações_Rent'!$B$2:$R$263,6,FALSE))</f>
      </c>
      <c r="L244" t="s" s="26">
        <f>IF(VLOOKUP($B244,'Ações_Sharpe'!$B$2:$R$263,6,FALSE)&gt;0,VLOOKUP($B244,'Ações_Sharpe'!$B$2:$R$263,6,FALSE)," ")</f>
        <v>361</v>
      </c>
      <c r="M244" t="s" s="26">
        <f>IF(VLOOKUP($B244,'Ações_Rent'!$B$2:$R$263,7,FALSE)="","",VLOOKUP($B244,'Ações_Rent'!$B$2:$R$263,7,FALSE))</f>
      </c>
      <c r="N244" t="s" s="26">
        <f>IF(VLOOKUP($B244,'Ações_Sharpe'!$B$2:$R$263,7,FALSE)&gt;0,VLOOKUP($B244,'Ações_Sharpe'!$B$2:$R$263,7,FALSE)," ")</f>
        <v>361</v>
      </c>
      <c r="O244" t="s" s="26">
        <f>IF(VLOOKUP($B244,'Ações_Rent'!$B$2:$R$263,8,FALSE)="","",VLOOKUP($B244,'Ações_Rent'!$B$2:$R$263,8,FALSE))</f>
      </c>
      <c r="P244" t="s" s="26">
        <f>IF(VLOOKUP($B244,'Ações_Sharpe'!$B$2:$R$263,8,FALSE)&gt;0,VLOOKUP($B244,'Ações_Sharpe'!$B$2:$R$263,8,FALSE)," ")</f>
        <v>361</v>
      </c>
      <c r="Q244" t="s" s="26">
        <f>IF(VLOOKUP($B244,'Ações_Rent'!$B$2:$R$263,9,FALSE)="","",VLOOKUP($B244,'Ações_Rent'!$B$2:$R$263,9,FALSE))</f>
      </c>
      <c r="R244" t="s" s="26">
        <f>IF(VLOOKUP($B244,'Ações_Sharpe'!$B$2:$R$263,9,FALSE)&gt;0,VLOOKUP($B244,'Ações_Sharpe'!$B$2:$R$263,9,FALSE)," ")</f>
        <v>361</v>
      </c>
      <c r="S244" t="s" s="26">
        <f>IF(VLOOKUP($B244,'Ações_Rent'!$B$2:$R$263,10,FALSE)="","",VLOOKUP($B244,'Ações_Rent'!$B$2:$R$263,10,FALSE))</f>
      </c>
      <c r="T244" t="s" s="26">
        <f>IF(VLOOKUP($B244,'Ações_Sharpe'!$B$2:$R$263,10,FALSE)&gt;0,VLOOKUP($B244,'Ações_Sharpe'!$B$2:$R$263,10,FALSE)," ")</f>
        <v>361</v>
      </c>
      <c r="U244" t="s" s="26">
        <f>IF(VLOOKUP($B244,'Ações_Rent'!$B$2:$R$263,11,FALSE)="","",VLOOKUP($B244,'Ações_Rent'!$B$2:$R$263,11,FALSE))</f>
      </c>
      <c r="V244" t="s" s="26">
        <f>IF(VLOOKUP($B244,'Ações_Sharpe'!$B$2:$R$263,11,FALSE)&gt;0,VLOOKUP($B244,'Ações_Sharpe'!$B$2:$R$263,11,FALSE)," ")</f>
        <v>361</v>
      </c>
      <c r="W244" t="s" s="26">
        <f>IF(VLOOKUP($B244,'Ações_Rent'!$B$2:$R$263,12,FALSE)="","",VLOOKUP($B244,'Ações_Rent'!$B$2:$R$263,12,FALSE))</f>
      </c>
      <c r="X244" t="s" s="26">
        <f>IF(VLOOKUP($B244,'Ações_Sharpe'!$B$2:$R$263,12,FALSE)&gt;0,VLOOKUP($B244,'Ações_Sharpe'!$B$2:$R$263,12,FALSE)," ")</f>
        <v>361</v>
      </c>
      <c r="Y244" t="s" s="26">
        <f>IF(VLOOKUP($B244,'Ações_Rent'!$B$2:$R$263,13,FALSE)="","",VLOOKUP($B244,'Ações_Rent'!$B$2:$R$263,13,FALSE))</f>
      </c>
      <c r="Z244" t="s" s="26">
        <f>IF(VLOOKUP($B244,'Ações_Sharpe'!$B$2:$R$263,13,FALSE)&gt;0,VLOOKUP($B244,'Ações_Sharpe'!$B$2:$R$263,13,FALSE)," ")</f>
        <v>361</v>
      </c>
      <c r="AA244" s="23">
        <f>IF(VLOOKUP($B244,'Ações_Rent'!$B$2:$R$263,14,FALSE)="","",VLOOKUP($B244,'Ações_Rent'!$B$2:$R$263,14,FALSE))</f>
        <v>-3.49426897121269</v>
      </c>
      <c r="AB244" t="s" s="26">
        <f>IF(VLOOKUP($B244,'Ações_Sharpe'!$B$2:$R$263,14,FALSE)&gt;0,VLOOKUP($B244,'Ações_Sharpe'!$B$2:$R$263,14,FALSE)," ")</f>
        <v>361</v>
      </c>
      <c r="AC244" s="23">
        <f>IF(VLOOKUP($B244,'Ações_Rent'!$B$2:$R$263,15,FALSE)="","",VLOOKUP($B244,'Ações_Rent'!$B$2:$R$263,15,FALSE))</f>
        <v>-0.747681510053022</v>
      </c>
      <c r="AD244" t="s" s="26">
        <f>IF(VLOOKUP($B244,'Ações_Sharpe'!$B$2:$R$263,15,FALSE)&gt;0,VLOOKUP($B244,'Ações_Sharpe'!$B$2:$R$263,15,FALSE)," ")</f>
        <v>361</v>
      </c>
      <c r="AE244" s="23">
        <f>IF(VLOOKUP($B244,'Ações_Rent'!$B$2:$R$263,16,FALSE)="","",VLOOKUP($B244,'Ações_Rent'!$B$2:$R$263,16,FALSE))</f>
        <v>-6.75003694131532</v>
      </c>
      <c r="AF244" t="s" s="26">
        <f>IF(VLOOKUP($B244,'Ações_Sharpe'!$B$2:$R$263,16,FALSE)&gt;0,VLOOKUP($B244,'Ações_Sharpe'!$B$2:$R$263,16,FALSE)," ")</f>
        <v>361</v>
      </c>
      <c r="AG244" s="23">
        <f>IF(VLOOKUP($B244,'Ações_Rent'!$B$2:$R$263,17,FALSE)="","",VLOOKUP($B244,'Ações_Rent'!$B$2:$R$263,17,FALSE))</f>
        <v>4.49169843167647</v>
      </c>
      <c r="AH244" t="s" s="26">
        <f>IF(VLOOKUP($B244,'Ações_Sharpe'!$B$2:$R$263,17,FALSE)&gt;0,VLOOKUP($B244,'Ações_Sharpe'!$B$2:$R$263,17,FALSE)," ")</f>
        <v>361</v>
      </c>
    </row>
    <row r="245" ht="15" customHeight="1">
      <c r="A245" t="s" s="10">
        <v>1707</v>
      </c>
      <c r="B245" t="s" s="10">
        <v>1708</v>
      </c>
      <c r="C245" t="s" s="26">
        <f>IF(VLOOKUP($B245,'Ações_Rent'!$B$2:$R$263,2,FALSE)="","",VLOOKUP($B245,'Ações_Rent'!$B$2:$R$263,2,FALSE))</f>
      </c>
      <c r="D245" t="s" s="26">
        <f>IF(VLOOKUP($B245,'Ações_Sharpe'!$B$2:$R$263,2,FALSE)&gt;0,VLOOKUP($B245,'Ações_Sharpe'!$B$2:$R$263,2,FALSE)," ")</f>
        <v>361</v>
      </c>
      <c r="E245" t="s" s="26">
        <f>IF(VLOOKUP($B245,'Ações_Rent'!$B$2:$R$263,3,FALSE)="","",VLOOKUP($B245,'Ações_Rent'!$B$2:$R$263,3,FALSE))</f>
      </c>
      <c r="F245" t="s" s="26">
        <f>IF(VLOOKUP($B245,'Ações_Sharpe'!$B$2:$R$263,3,FALSE)&gt;0,VLOOKUP($B245,'Ações_Sharpe'!$B$2:$R$263,3,FALSE)," ")</f>
        <v>361</v>
      </c>
      <c r="G245" t="s" s="26">
        <f>IF(VLOOKUP($B245,'Ações_Rent'!$B$2:$R$263,4,FALSE)="","",VLOOKUP($B245,'Ações_Rent'!$B$2:$R$263,4,FALSE))</f>
      </c>
      <c r="H245" t="s" s="26">
        <f>IF(VLOOKUP($B245,'Ações_Sharpe'!$B$2:$R$263,4,FALSE)&gt;0,VLOOKUP($B245,'Ações_Sharpe'!$B$2:$R$263,4,FALSE)," ")</f>
        <v>361</v>
      </c>
      <c r="I245" t="s" s="26">
        <f>IF(VLOOKUP($B245,'Ações_Rent'!$B$2:$R$263,5,FALSE)="","",VLOOKUP($B245,'Ações_Rent'!$B$2:$R$263,5,FALSE))</f>
      </c>
      <c r="J245" t="s" s="26">
        <f>IF(VLOOKUP($B245,'Ações_Sharpe'!$B$2:$R$263,5,FALSE)&gt;0,VLOOKUP($B245,'Ações_Sharpe'!$B$2:$R$263,5,FALSE)," ")</f>
        <v>361</v>
      </c>
      <c r="K245" t="s" s="26">
        <f>IF(VLOOKUP($B245,'Ações_Rent'!$B$2:$R$263,6,FALSE)="","",VLOOKUP($B245,'Ações_Rent'!$B$2:$R$263,6,FALSE))</f>
      </c>
      <c r="L245" t="s" s="26">
        <f>IF(VLOOKUP($B245,'Ações_Sharpe'!$B$2:$R$263,6,FALSE)&gt;0,VLOOKUP($B245,'Ações_Sharpe'!$B$2:$R$263,6,FALSE)," ")</f>
        <v>361</v>
      </c>
      <c r="M245" t="s" s="26">
        <f>IF(VLOOKUP($B245,'Ações_Rent'!$B$2:$R$263,7,FALSE)="","",VLOOKUP($B245,'Ações_Rent'!$B$2:$R$263,7,FALSE))</f>
      </c>
      <c r="N245" t="s" s="26">
        <f>IF(VLOOKUP($B245,'Ações_Sharpe'!$B$2:$R$263,7,FALSE)&gt;0,VLOOKUP($B245,'Ações_Sharpe'!$B$2:$R$263,7,FALSE)," ")</f>
        <v>361</v>
      </c>
      <c r="O245" t="s" s="26">
        <f>IF(VLOOKUP($B245,'Ações_Rent'!$B$2:$R$263,8,FALSE)="","",VLOOKUP($B245,'Ações_Rent'!$B$2:$R$263,8,FALSE))</f>
      </c>
      <c r="P245" t="s" s="26">
        <f>IF(VLOOKUP($B245,'Ações_Sharpe'!$B$2:$R$263,8,FALSE)&gt;0,VLOOKUP($B245,'Ações_Sharpe'!$B$2:$R$263,8,FALSE)," ")</f>
        <v>361</v>
      </c>
      <c r="Q245" t="s" s="26">
        <f>IF(VLOOKUP($B245,'Ações_Rent'!$B$2:$R$263,9,FALSE)="","",VLOOKUP($B245,'Ações_Rent'!$B$2:$R$263,9,FALSE))</f>
      </c>
      <c r="R245" t="s" s="26">
        <f>IF(VLOOKUP($B245,'Ações_Sharpe'!$B$2:$R$263,9,FALSE)&gt;0,VLOOKUP($B245,'Ações_Sharpe'!$B$2:$R$263,9,FALSE)," ")</f>
        <v>361</v>
      </c>
      <c r="S245" t="s" s="26">
        <f>IF(VLOOKUP($B245,'Ações_Rent'!$B$2:$R$263,10,FALSE)="","",VLOOKUP($B245,'Ações_Rent'!$B$2:$R$263,10,FALSE))</f>
      </c>
      <c r="T245" t="s" s="26">
        <f>IF(VLOOKUP($B245,'Ações_Sharpe'!$B$2:$R$263,10,FALSE)&gt;0,VLOOKUP($B245,'Ações_Sharpe'!$B$2:$R$263,10,FALSE)," ")</f>
        <v>361</v>
      </c>
      <c r="U245" t="s" s="26">
        <f>IF(VLOOKUP($B245,'Ações_Rent'!$B$2:$R$263,11,FALSE)="","",VLOOKUP($B245,'Ações_Rent'!$B$2:$R$263,11,FALSE))</f>
      </c>
      <c r="V245" t="s" s="26">
        <f>IF(VLOOKUP($B245,'Ações_Sharpe'!$B$2:$R$263,11,FALSE)&gt;0,VLOOKUP($B245,'Ações_Sharpe'!$B$2:$R$263,11,FALSE)," ")</f>
        <v>361</v>
      </c>
      <c r="W245" t="s" s="26">
        <f>IF(VLOOKUP($B245,'Ações_Rent'!$B$2:$R$263,12,FALSE)="","",VLOOKUP($B245,'Ações_Rent'!$B$2:$R$263,12,FALSE))</f>
      </c>
      <c r="X245" t="s" s="26">
        <f>IF(VLOOKUP($B245,'Ações_Sharpe'!$B$2:$R$263,12,FALSE)&gt;0,VLOOKUP($B245,'Ações_Sharpe'!$B$2:$R$263,12,FALSE)," ")</f>
        <v>361</v>
      </c>
      <c r="Y245" t="s" s="26">
        <f>IF(VLOOKUP($B245,'Ações_Rent'!$B$2:$R$263,13,FALSE)="","",VLOOKUP($B245,'Ações_Rent'!$B$2:$R$263,13,FALSE))</f>
      </c>
      <c r="Z245" t="s" s="26">
        <f>IF(VLOOKUP($B245,'Ações_Sharpe'!$B$2:$R$263,13,FALSE)&gt;0,VLOOKUP($B245,'Ações_Sharpe'!$B$2:$R$263,13,FALSE)," ")</f>
        <v>361</v>
      </c>
      <c r="AA245" t="s" s="26">
        <f>IF(VLOOKUP($B245,'Ações_Rent'!$B$2:$R$263,14,FALSE)="","",VLOOKUP($B245,'Ações_Rent'!$B$2:$R$263,14,FALSE))</f>
      </c>
      <c r="AB245" t="s" s="26">
        <f>IF(VLOOKUP($B245,'Ações_Sharpe'!$B$2:$R$263,14,FALSE)&gt;0,VLOOKUP($B245,'Ações_Sharpe'!$B$2:$R$263,14,FALSE)," ")</f>
        <v>361</v>
      </c>
      <c r="AC245" s="23">
        <f>IF(VLOOKUP($B245,'Ações_Rent'!$B$2:$R$263,15,FALSE)="","",VLOOKUP($B245,'Ações_Rent'!$B$2:$R$263,15,FALSE))</f>
        <v>16.8486116879634</v>
      </c>
      <c r="AD245" s="23">
        <f>IF(VLOOKUP($B245,'Ações_Sharpe'!$B$2:$R$263,15,FALSE)&gt;0,VLOOKUP($B245,'Ações_Sharpe'!$B$2:$R$263,15,FALSE)," ")</f>
        <v>0.476055372389016</v>
      </c>
      <c r="AE245" s="23">
        <f>IF(VLOOKUP($B245,'Ações_Rent'!$B$2:$R$263,16,FALSE)="","",VLOOKUP($B245,'Ações_Rent'!$B$2:$R$263,16,FALSE))</f>
        <v>8.81236964888574</v>
      </c>
      <c r="AF245" s="23">
        <f>IF(VLOOKUP($B245,'Ações_Sharpe'!$B$2:$R$263,16,FALSE)&gt;0,VLOOKUP($B245,'Ações_Sharpe'!$B$2:$R$263,16,FALSE)," ")</f>
        <v>0.100205789440125</v>
      </c>
      <c r="AG245" s="23">
        <f>IF(VLOOKUP($B245,'Ações_Rent'!$B$2:$R$263,17,FALSE)="","",VLOOKUP($B245,'Ações_Rent'!$B$2:$R$263,17,FALSE))</f>
        <v>15.458589664632</v>
      </c>
      <c r="AH245" s="23">
        <f>IF(VLOOKUP($B245,'Ações_Sharpe'!$B$2:$R$263,17,FALSE)&gt;0,VLOOKUP($B245,'Ações_Sharpe'!$B$2:$R$263,17,FALSE)," ")</f>
        <v>0.405116351261322</v>
      </c>
    </row>
    <row r="246" ht="15" customHeight="1">
      <c r="A246" t="s" s="10">
        <v>1709</v>
      </c>
      <c r="B246" t="s" s="10">
        <v>1710</v>
      </c>
      <c r="C246" t="s" s="26">
        <f>IF(VLOOKUP($B246,'Ações_Rent'!$B$2:$R$263,2,FALSE)="","",VLOOKUP($B246,'Ações_Rent'!$B$2:$R$263,2,FALSE))</f>
      </c>
      <c r="D246" t="s" s="26">
        <f>IF(VLOOKUP($B246,'Ações_Sharpe'!$B$2:$R$263,2,FALSE)&gt;0,VLOOKUP($B246,'Ações_Sharpe'!$B$2:$R$263,2,FALSE)," ")</f>
        <v>361</v>
      </c>
      <c r="E246" t="s" s="26">
        <f>IF(VLOOKUP($B246,'Ações_Rent'!$B$2:$R$263,3,FALSE)="","",VLOOKUP($B246,'Ações_Rent'!$B$2:$R$263,3,FALSE))</f>
      </c>
      <c r="F246" t="s" s="26">
        <f>IF(VLOOKUP($B246,'Ações_Sharpe'!$B$2:$R$263,3,FALSE)&gt;0,VLOOKUP($B246,'Ações_Sharpe'!$B$2:$R$263,3,FALSE)," ")</f>
        <v>361</v>
      </c>
      <c r="G246" t="s" s="26">
        <f>IF(VLOOKUP($B246,'Ações_Rent'!$B$2:$R$263,4,FALSE)="","",VLOOKUP($B246,'Ações_Rent'!$B$2:$R$263,4,FALSE))</f>
      </c>
      <c r="H246" t="s" s="26">
        <f>IF(VLOOKUP($B246,'Ações_Sharpe'!$B$2:$R$263,4,FALSE)&gt;0,VLOOKUP($B246,'Ações_Sharpe'!$B$2:$R$263,4,FALSE)," ")</f>
        <v>361</v>
      </c>
      <c r="I246" t="s" s="26">
        <f>IF(VLOOKUP($B246,'Ações_Rent'!$B$2:$R$263,5,FALSE)="","",VLOOKUP($B246,'Ações_Rent'!$B$2:$R$263,5,FALSE))</f>
      </c>
      <c r="J246" t="s" s="26">
        <f>IF(VLOOKUP($B246,'Ações_Sharpe'!$B$2:$R$263,5,FALSE)&gt;0,VLOOKUP($B246,'Ações_Sharpe'!$B$2:$R$263,5,FALSE)," ")</f>
        <v>361</v>
      </c>
      <c r="K246" t="s" s="26">
        <f>IF(VLOOKUP($B246,'Ações_Rent'!$B$2:$R$263,6,FALSE)="","",VLOOKUP($B246,'Ações_Rent'!$B$2:$R$263,6,FALSE))</f>
      </c>
      <c r="L246" t="s" s="26">
        <f>IF(VLOOKUP($B246,'Ações_Sharpe'!$B$2:$R$263,6,FALSE)&gt;0,VLOOKUP($B246,'Ações_Sharpe'!$B$2:$R$263,6,FALSE)," ")</f>
        <v>361</v>
      </c>
      <c r="M246" t="s" s="26">
        <f>IF(VLOOKUP($B246,'Ações_Rent'!$B$2:$R$263,7,FALSE)="","",VLOOKUP($B246,'Ações_Rent'!$B$2:$R$263,7,FALSE))</f>
      </c>
      <c r="N246" t="s" s="26">
        <f>IF(VLOOKUP($B246,'Ações_Sharpe'!$B$2:$R$263,7,FALSE)&gt;0,VLOOKUP($B246,'Ações_Sharpe'!$B$2:$R$263,7,FALSE)," ")</f>
        <v>361</v>
      </c>
      <c r="O246" t="s" s="26">
        <f>IF(VLOOKUP($B246,'Ações_Rent'!$B$2:$R$263,8,FALSE)="","",VLOOKUP($B246,'Ações_Rent'!$B$2:$R$263,8,FALSE))</f>
      </c>
      <c r="P246" t="s" s="26">
        <f>IF(VLOOKUP($B246,'Ações_Sharpe'!$B$2:$R$263,8,FALSE)&gt;0,VLOOKUP($B246,'Ações_Sharpe'!$B$2:$R$263,8,FALSE)," ")</f>
        <v>361</v>
      </c>
      <c r="Q246" t="s" s="26">
        <f>IF(VLOOKUP($B246,'Ações_Rent'!$B$2:$R$263,9,FALSE)="","",VLOOKUP($B246,'Ações_Rent'!$B$2:$R$263,9,FALSE))</f>
      </c>
      <c r="R246" t="s" s="26">
        <f>IF(VLOOKUP($B246,'Ações_Sharpe'!$B$2:$R$263,9,FALSE)&gt;0,VLOOKUP($B246,'Ações_Sharpe'!$B$2:$R$263,9,FALSE)," ")</f>
        <v>361</v>
      </c>
      <c r="S246" t="s" s="26">
        <f>IF(VLOOKUP($B246,'Ações_Rent'!$B$2:$R$263,10,FALSE)="","",VLOOKUP($B246,'Ações_Rent'!$B$2:$R$263,10,FALSE))</f>
      </c>
      <c r="T246" t="s" s="26">
        <f>IF(VLOOKUP($B246,'Ações_Sharpe'!$B$2:$R$263,10,FALSE)&gt;0,VLOOKUP($B246,'Ações_Sharpe'!$B$2:$R$263,10,FALSE)," ")</f>
        <v>361</v>
      </c>
      <c r="U246" t="s" s="26">
        <f>IF(VLOOKUP($B246,'Ações_Rent'!$B$2:$R$263,11,FALSE)="","",VLOOKUP($B246,'Ações_Rent'!$B$2:$R$263,11,FALSE))</f>
      </c>
      <c r="V246" t="s" s="26">
        <f>IF(VLOOKUP($B246,'Ações_Sharpe'!$B$2:$R$263,11,FALSE)&gt;0,VLOOKUP($B246,'Ações_Sharpe'!$B$2:$R$263,11,FALSE)," ")</f>
        <v>361</v>
      </c>
      <c r="W246" t="s" s="26">
        <f>IF(VLOOKUP($B246,'Ações_Rent'!$B$2:$R$263,12,FALSE)="","",VLOOKUP($B246,'Ações_Rent'!$B$2:$R$263,12,FALSE))</f>
      </c>
      <c r="X246" t="s" s="26">
        <f>IF(VLOOKUP($B246,'Ações_Sharpe'!$B$2:$R$263,12,FALSE)&gt;0,VLOOKUP($B246,'Ações_Sharpe'!$B$2:$R$263,12,FALSE)," ")</f>
        <v>361</v>
      </c>
      <c r="Y246" t="s" s="26">
        <f>IF(VLOOKUP($B246,'Ações_Rent'!$B$2:$R$263,13,FALSE)="","",VLOOKUP($B246,'Ações_Rent'!$B$2:$R$263,13,FALSE))</f>
      </c>
      <c r="Z246" t="s" s="26">
        <f>IF(VLOOKUP($B246,'Ações_Sharpe'!$B$2:$R$263,13,FALSE)&gt;0,VLOOKUP($B246,'Ações_Sharpe'!$B$2:$R$263,13,FALSE)," ")</f>
        <v>361</v>
      </c>
      <c r="AA246" t="s" s="26">
        <f>IF(VLOOKUP($B246,'Ações_Rent'!$B$2:$R$263,14,FALSE)="","",VLOOKUP($B246,'Ações_Rent'!$B$2:$R$263,14,FALSE))</f>
      </c>
      <c r="AB246" t="s" s="26">
        <f>IF(VLOOKUP($B246,'Ações_Sharpe'!$B$2:$R$263,14,FALSE)&gt;0,VLOOKUP($B246,'Ações_Sharpe'!$B$2:$R$263,14,FALSE)," ")</f>
        <v>361</v>
      </c>
      <c r="AC246" s="23">
        <f>IF(VLOOKUP($B246,'Ações_Rent'!$B$2:$R$263,15,FALSE)="","",VLOOKUP($B246,'Ações_Rent'!$B$2:$R$263,15,FALSE))</f>
        <v>8.621433696708561</v>
      </c>
      <c r="AD246" s="23">
        <f>IF(VLOOKUP($B246,'Ações_Sharpe'!$B$2:$R$263,15,FALSE)&gt;0,VLOOKUP($B246,'Ações_Sharpe'!$B$2:$R$263,15,FALSE)," ")</f>
        <v>0.109283750619304</v>
      </c>
      <c r="AE246" s="23">
        <f>IF(VLOOKUP($B246,'Ações_Rent'!$B$2:$R$263,16,FALSE)="","",VLOOKUP($B246,'Ações_Rent'!$B$2:$R$263,16,FALSE))</f>
        <v>2.83136014893759</v>
      </c>
      <c r="AF246" t="s" s="26">
        <f>IF(VLOOKUP($B246,'Ações_Sharpe'!$B$2:$R$263,16,FALSE)&gt;0,VLOOKUP($B246,'Ações_Sharpe'!$B$2:$R$263,16,FALSE)," ")</f>
        <v>361</v>
      </c>
      <c r="AG246" s="23">
        <f>IF(VLOOKUP($B246,'Ações_Rent'!$B$2:$R$263,17,FALSE)="","",VLOOKUP($B246,'Ações_Rent'!$B$2:$R$263,17,FALSE))</f>
        <v>15.7503847527281</v>
      </c>
      <c r="AH246" s="23">
        <f>IF(VLOOKUP($B246,'Ações_Sharpe'!$B$2:$R$263,17,FALSE)&gt;0,VLOOKUP($B246,'Ações_Sharpe'!$B$2:$R$263,17,FALSE)," ")</f>
        <v>0.450722383170551</v>
      </c>
    </row>
    <row r="247" ht="15" customHeight="1">
      <c r="A247" t="s" s="10">
        <v>1711</v>
      </c>
      <c r="B247" t="s" s="10">
        <v>1712</v>
      </c>
      <c r="C247" t="s" s="26">
        <f>IF(VLOOKUP($B247,'Ações_Rent'!$B$2:$R$263,2,FALSE)="","",VLOOKUP($B247,'Ações_Rent'!$B$2:$R$263,2,FALSE))</f>
      </c>
      <c r="D247" t="s" s="26">
        <f>IF(VLOOKUP($B247,'Ações_Sharpe'!$B$2:$R$263,2,FALSE)&gt;0,VLOOKUP($B247,'Ações_Sharpe'!$B$2:$R$263,2,FALSE)," ")</f>
        <v>361</v>
      </c>
      <c r="E247" t="s" s="26">
        <f>IF(VLOOKUP($B247,'Ações_Rent'!$B$2:$R$263,3,FALSE)="","",VLOOKUP($B247,'Ações_Rent'!$B$2:$R$263,3,FALSE))</f>
      </c>
      <c r="F247" t="s" s="26">
        <f>IF(VLOOKUP($B247,'Ações_Sharpe'!$B$2:$R$263,3,FALSE)&gt;0,VLOOKUP($B247,'Ações_Sharpe'!$B$2:$R$263,3,FALSE)," ")</f>
        <v>361</v>
      </c>
      <c r="G247" t="s" s="26">
        <f>IF(VLOOKUP($B247,'Ações_Rent'!$B$2:$R$263,4,FALSE)="","",VLOOKUP($B247,'Ações_Rent'!$B$2:$R$263,4,FALSE))</f>
      </c>
      <c r="H247" t="s" s="26">
        <f>IF(VLOOKUP($B247,'Ações_Sharpe'!$B$2:$R$263,4,FALSE)&gt;0,VLOOKUP($B247,'Ações_Sharpe'!$B$2:$R$263,4,FALSE)," ")</f>
        <v>361</v>
      </c>
      <c r="I247" t="s" s="26">
        <f>IF(VLOOKUP($B247,'Ações_Rent'!$B$2:$R$263,5,FALSE)="","",VLOOKUP($B247,'Ações_Rent'!$B$2:$R$263,5,FALSE))</f>
      </c>
      <c r="J247" t="s" s="26">
        <f>IF(VLOOKUP($B247,'Ações_Sharpe'!$B$2:$R$263,5,FALSE)&gt;0,VLOOKUP($B247,'Ações_Sharpe'!$B$2:$R$263,5,FALSE)," ")</f>
        <v>361</v>
      </c>
      <c r="K247" t="s" s="26">
        <f>IF(VLOOKUP($B247,'Ações_Rent'!$B$2:$R$263,6,FALSE)="","",VLOOKUP($B247,'Ações_Rent'!$B$2:$R$263,6,FALSE))</f>
      </c>
      <c r="L247" t="s" s="26">
        <f>IF(VLOOKUP($B247,'Ações_Sharpe'!$B$2:$R$263,6,FALSE)&gt;0,VLOOKUP($B247,'Ações_Sharpe'!$B$2:$R$263,6,FALSE)," ")</f>
        <v>361</v>
      </c>
      <c r="M247" t="s" s="26">
        <f>IF(VLOOKUP($B247,'Ações_Rent'!$B$2:$R$263,7,FALSE)="","",VLOOKUP($B247,'Ações_Rent'!$B$2:$R$263,7,FALSE))</f>
      </c>
      <c r="N247" t="s" s="26">
        <f>IF(VLOOKUP($B247,'Ações_Sharpe'!$B$2:$R$263,7,FALSE)&gt;0,VLOOKUP($B247,'Ações_Sharpe'!$B$2:$R$263,7,FALSE)," ")</f>
        <v>361</v>
      </c>
      <c r="O247" t="s" s="26">
        <f>IF(VLOOKUP($B247,'Ações_Rent'!$B$2:$R$263,8,FALSE)="","",VLOOKUP($B247,'Ações_Rent'!$B$2:$R$263,8,FALSE))</f>
      </c>
      <c r="P247" t="s" s="26">
        <f>IF(VLOOKUP($B247,'Ações_Sharpe'!$B$2:$R$263,8,FALSE)&gt;0,VLOOKUP($B247,'Ações_Sharpe'!$B$2:$R$263,8,FALSE)," ")</f>
        <v>361</v>
      </c>
      <c r="Q247" t="s" s="26">
        <f>IF(VLOOKUP($B247,'Ações_Rent'!$B$2:$R$263,9,FALSE)="","",VLOOKUP($B247,'Ações_Rent'!$B$2:$R$263,9,FALSE))</f>
      </c>
      <c r="R247" t="s" s="26">
        <f>IF(VLOOKUP($B247,'Ações_Sharpe'!$B$2:$R$263,9,FALSE)&gt;0,VLOOKUP($B247,'Ações_Sharpe'!$B$2:$R$263,9,FALSE)," ")</f>
        <v>361</v>
      </c>
      <c r="S247" t="s" s="26">
        <f>IF(VLOOKUP($B247,'Ações_Rent'!$B$2:$R$263,10,FALSE)="","",VLOOKUP($B247,'Ações_Rent'!$B$2:$R$263,10,FALSE))</f>
      </c>
      <c r="T247" t="s" s="26">
        <f>IF(VLOOKUP($B247,'Ações_Sharpe'!$B$2:$R$263,10,FALSE)&gt;0,VLOOKUP($B247,'Ações_Sharpe'!$B$2:$R$263,10,FALSE)," ")</f>
        <v>361</v>
      </c>
      <c r="U247" t="s" s="26">
        <f>IF(VLOOKUP($B247,'Ações_Rent'!$B$2:$R$263,11,FALSE)="","",VLOOKUP($B247,'Ações_Rent'!$B$2:$R$263,11,FALSE))</f>
      </c>
      <c r="V247" t="s" s="26">
        <f>IF(VLOOKUP($B247,'Ações_Sharpe'!$B$2:$R$263,11,FALSE)&gt;0,VLOOKUP($B247,'Ações_Sharpe'!$B$2:$R$263,11,FALSE)," ")</f>
        <v>361</v>
      </c>
      <c r="W247" t="s" s="26">
        <f>IF(VLOOKUP($B247,'Ações_Rent'!$B$2:$R$263,12,FALSE)="","",VLOOKUP($B247,'Ações_Rent'!$B$2:$R$263,12,FALSE))</f>
      </c>
      <c r="X247" t="s" s="26">
        <f>IF(VLOOKUP($B247,'Ações_Sharpe'!$B$2:$R$263,12,FALSE)&gt;0,VLOOKUP($B247,'Ações_Sharpe'!$B$2:$R$263,12,FALSE)," ")</f>
        <v>361</v>
      </c>
      <c r="Y247" t="s" s="26">
        <f>IF(VLOOKUP($B247,'Ações_Rent'!$B$2:$R$263,13,FALSE)="","",VLOOKUP($B247,'Ações_Rent'!$B$2:$R$263,13,FALSE))</f>
      </c>
      <c r="Z247" t="s" s="26">
        <f>IF(VLOOKUP($B247,'Ações_Sharpe'!$B$2:$R$263,13,FALSE)&gt;0,VLOOKUP($B247,'Ações_Sharpe'!$B$2:$R$263,13,FALSE)," ")</f>
        <v>361</v>
      </c>
      <c r="AA247" t="s" s="26">
        <f>IF(VLOOKUP($B247,'Ações_Rent'!$B$2:$R$263,14,FALSE)="","",VLOOKUP($B247,'Ações_Rent'!$B$2:$R$263,14,FALSE))</f>
      </c>
      <c r="AB247" t="s" s="26">
        <f>IF(VLOOKUP($B247,'Ações_Sharpe'!$B$2:$R$263,14,FALSE)&gt;0,VLOOKUP($B247,'Ações_Sharpe'!$B$2:$R$263,14,FALSE)," ")</f>
        <v>361</v>
      </c>
      <c r="AC247" s="23">
        <f>IF(VLOOKUP($B247,'Ações_Rent'!$B$2:$R$263,15,FALSE)="","",VLOOKUP($B247,'Ações_Rent'!$B$2:$R$263,15,FALSE))</f>
        <v>-0.378795419318523</v>
      </c>
      <c r="AD247" t="s" s="26">
        <f>IF(VLOOKUP($B247,'Ações_Sharpe'!$B$2:$R$263,15,FALSE)&gt;0,VLOOKUP($B247,'Ações_Sharpe'!$B$2:$R$263,15,FALSE)," ")</f>
        <v>361</v>
      </c>
      <c r="AE247" s="23">
        <f>IF(VLOOKUP($B247,'Ações_Rent'!$B$2:$R$263,16,FALSE)="","",VLOOKUP($B247,'Ações_Rent'!$B$2:$R$263,16,FALSE))</f>
        <v>-8.555087969487699</v>
      </c>
      <c r="AF247" t="s" s="26">
        <f>IF(VLOOKUP($B247,'Ações_Sharpe'!$B$2:$R$263,16,FALSE)&gt;0,VLOOKUP($B247,'Ações_Sharpe'!$B$2:$R$263,16,FALSE)," ")</f>
        <v>361</v>
      </c>
      <c r="AG247" s="23">
        <f>IF(VLOOKUP($B247,'Ações_Rent'!$B$2:$R$263,17,FALSE)="","",VLOOKUP($B247,'Ações_Rent'!$B$2:$R$263,17,FALSE))</f>
        <v>7.03174560346469</v>
      </c>
      <c r="AH247" t="s" s="26">
        <f>IF(VLOOKUP($B247,'Ações_Sharpe'!$B$2:$R$263,17,FALSE)&gt;0,VLOOKUP($B247,'Ações_Sharpe'!$B$2:$R$263,17,FALSE)," ")</f>
        <v>361</v>
      </c>
    </row>
    <row r="248" ht="15" customHeight="1">
      <c r="A248" t="s" s="10">
        <v>1713</v>
      </c>
      <c r="B248" t="s" s="10">
        <v>1714</v>
      </c>
      <c r="C248" t="s" s="26">
        <f>IF(VLOOKUP($B248,'Ações_Rent'!$B$2:$R$263,2,FALSE)="","",VLOOKUP($B248,'Ações_Rent'!$B$2:$R$263,2,FALSE))</f>
      </c>
      <c r="D248" t="s" s="26">
        <f>IF(VLOOKUP($B248,'Ações_Sharpe'!$B$2:$R$263,2,FALSE)&gt;0,VLOOKUP($B248,'Ações_Sharpe'!$B$2:$R$263,2,FALSE)," ")</f>
        <v>361</v>
      </c>
      <c r="E248" t="s" s="26">
        <f>IF(VLOOKUP($B248,'Ações_Rent'!$B$2:$R$263,3,FALSE)="","",VLOOKUP($B248,'Ações_Rent'!$B$2:$R$263,3,FALSE))</f>
      </c>
      <c r="F248" t="s" s="26">
        <f>IF(VLOOKUP($B248,'Ações_Sharpe'!$B$2:$R$263,3,FALSE)&gt;0,VLOOKUP($B248,'Ações_Sharpe'!$B$2:$R$263,3,FALSE)," ")</f>
        <v>361</v>
      </c>
      <c r="G248" t="s" s="26">
        <f>IF(VLOOKUP($B248,'Ações_Rent'!$B$2:$R$263,4,FALSE)="","",VLOOKUP($B248,'Ações_Rent'!$B$2:$R$263,4,FALSE))</f>
      </c>
      <c r="H248" t="s" s="26">
        <f>IF(VLOOKUP($B248,'Ações_Sharpe'!$B$2:$R$263,4,FALSE)&gt;0,VLOOKUP($B248,'Ações_Sharpe'!$B$2:$R$263,4,FALSE)," ")</f>
        <v>361</v>
      </c>
      <c r="I248" t="s" s="26">
        <f>IF(VLOOKUP($B248,'Ações_Rent'!$B$2:$R$263,5,FALSE)="","",VLOOKUP($B248,'Ações_Rent'!$B$2:$R$263,5,FALSE))</f>
      </c>
      <c r="J248" t="s" s="26">
        <f>IF(VLOOKUP($B248,'Ações_Sharpe'!$B$2:$R$263,5,FALSE)&gt;0,VLOOKUP($B248,'Ações_Sharpe'!$B$2:$R$263,5,FALSE)," ")</f>
        <v>361</v>
      </c>
      <c r="K248" t="s" s="26">
        <f>IF(VLOOKUP($B248,'Ações_Rent'!$B$2:$R$263,6,FALSE)="","",VLOOKUP($B248,'Ações_Rent'!$B$2:$R$263,6,FALSE))</f>
      </c>
      <c r="L248" t="s" s="26">
        <f>IF(VLOOKUP($B248,'Ações_Sharpe'!$B$2:$R$263,6,FALSE)&gt;0,VLOOKUP($B248,'Ações_Sharpe'!$B$2:$R$263,6,FALSE)," ")</f>
        <v>361</v>
      </c>
      <c r="M248" t="s" s="26">
        <f>IF(VLOOKUP($B248,'Ações_Rent'!$B$2:$R$263,7,FALSE)="","",VLOOKUP($B248,'Ações_Rent'!$B$2:$R$263,7,FALSE))</f>
      </c>
      <c r="N248" t="s" s="26">
        <f>IF(VLOOKUP($B248,'Ações_Sharpe'!$B$2:$R$263,7,FALSE)&gt;0,VLOOKUP($B248,'Ações_Sharpe'!$B$2:$R$263,7,FALSE)," ")</f>
        <v>361</v>
      </c>
      <c r="O248" t="s" s="26">
        <f>IF(VLOOKUP($B248,'Ações_Rent'!$B$2:$R$263,8,FALSE)="","",VLOOKUP($B248,'Ações_Rent'!$B$2:$R$263,8,FALSE))</f>
      </c>
      <c r="P248" t="s" s="26">
        <f>IF(VLOOKUP($B248,'Ações_Sharpe'!$B$2:$R$263,8,FALSE)&gt;0,VLOOKUP($B248,'Ações_Sharpe'!$B$2:$R$263,8,FALSE)," ")</f>
        <v>361</v>
      </c>
      <c r="Q248" t="s" s="26">
        <f>IF(VLOOKUP($B248,'Ações_Rent'!$B$2:$R$263,9,FALSE)="","",VLOOKUP($B248,'Ações_Rent'!$B$2:$R$263,9,FALSE))</f>
      </c>
      <c r="R248" t="s" s="26">
        <f>IF(VLOOKUP($B248,'Ações_Sharpe'!$B$2:$R$263,9,FALSE)&gt;0,VLOOKUP($B248,'Ações_Sharpe'!$B$2:$R$263,9,FALSE)," ")</f>
        <v>361</v>
      </c>
      <c r="S248" t="s" s="26">
        <f>IF(VLOOKUP($B248,'Ações_Rent'!$B$2:$R$263,10,FALSE)="","",VLOOKUP($B248,'Ações_Rent'!$B$2:$R$263,10,FALSE))</f>
      </c>
      <c r="T248" t="s" s="26">
        <f>IF(VLOOKUP($B248,'Ações_Sharpe'!$B$2:$R$263,10,FALSE)&gt;0,VLOOKUP($B248,'Ações_Sharpe'!$B$2:$R$263,10,FALSE)," ")</f>
        <v>361</v>
      </c>
      <c r="U248" t="s" s="26">
        <f>IF(VLOOKUP($B248,'Ações_Rent'!$B$2:$R$263,11,FALSE)="","",VLOOKUP($B248,'Ações_Rent'!$B$2:$R$263,11,FALSE))</f>
      </c>
      <c r="V248" t="s" s="26">
        <f>IF(VLOOKUP($B248,'Ações_Sharpe'!$B$2:$R$263,11,FALSE)&gt;0,VLOOKUP($B248,'Ações_Sharpe'!$B$2:$R$263,11,FALSE)," ")</f>
        <v>361</v>
      </c>
      <c r="W248" t="s" s="26">
        <f>IF(VLOOKUP($B248,'Ações_Rent'!$B$2:$R$263,12,FALSE)="","",VLOOKUP($B248,'Ações_Rent'!$B$2:$R$263,12,FALSE))</f>
      </c>
      <c r="X248" t="s" s="26">
        <f>IF(VLOOKUP($B248,'Ações_Sharpe'!$B$2:$R$263,12,FALSE)&gt;0,VLOOKUP($B248,'Ações_Sharpe'!$B$2:$R$263,12,FALSE)," ")</f>
        <v>361</v>
      </c>
      <c r="Y248" t="s" s="26">
        <f>IF(VLOOKUP($B248,'Ações_Rent'!$B$2:$R$263,13,FALSE)="","",VLOOKUP($B248,'Ações_Rent'!$B$2:$R$263,13,FALSE))</f>
      </c>
      <c r="Z248" t="s" s="26">
        <f>IF(VLOOKUP($B248,'Ações_Sharpe'!$B$2:$R$263,13,FALSE)&gt;0,VLOOKUP($B248,'Ações_Sharpe'!$B$2:$R$263,13,FALSE)," ")</f>
        <v>361</v>
      </c>
      <c r="AA248" t="s" s="26">
        <f>IF(VLOOKUP($B248,'Ações_Rent'!$B$2:$R$263,14,FALSE)="","",VLOOKUP($B248,'Ações_Rent'!$B$2:$R$263,14,FALSE))</f>
      </c>
      <c r="AB248" t="s" s="26">
        <f>IF(VLOOKUP($B248,'Ações_Sharpe'!$B$2:$R$263,14,FALSE)&gt;0,VLOOKUP($B248,'Ações_Sharpe'!$B$2:$R$263,14,FALSE)," ")</f>
        <v>361</v>
      </c>
      <c r="AC248" s="23">
        <f>IF(VLOOKUP($B248,'Ações_Rent'!$B$2:$R$263,15,FALSE)="","",VLOOKUP($B248,'Ações_Rent'!$B$2:$R$263,15,FALSE))</f>
        <v>-0.420493966900914</v>
      </c>
      <c r="AD248" t="s" s="26">
        <f>IF(VLOOKUP($B248,'Ações_Sharpe'!$B$2:$R$263,15,FALSE)&gt;0,VLOOKUP($B248,'Ações_Sharpe'!$B$2:$R$263,15,FALSE)," ")</f>
        <v>361</v>
      </c>
      <c r="AE248" s="23">
        <f>IF(VLOOKUP($B248,'Ações_Rent'!$B$2:$R$263,16,FALSE)="","",VLOOKUP($B248,'Ações_Rent'!$B$2:$R$263,16,FALSE))</f>
        <v>-8.35220279785185</v>
      </c>
      <c r="AF248" t="s" s="26">
        <f>IF(VLOOKUP($B248,'Ações_Sharpe'!$B$2:$R$263,16,FALSE)&gt;0,VLOOKUP($B248,'Ações_Sharpe'!$B$2:$R$263,16,FALSE)," ")</f>
        <v>361</v>
      </c>
      <c r="AG248" s="23">
        <f>IF(VLOOKUP($B248,'Ações_Rent'!$B$2:$R$263,17,FALSE)="","",VLOOKUP($B248,'Ações_Rent'!$B$2:$R$263,17,FALSE))</f>
        <v>7.28506220286411</v>
      </c>
      <c r="AH248" s="23">
        <f>IF(VLOOKUP($B248,'Ações_Sharpe'!$B$2:$R$263,17,FALSE)&gt;0,VLOOKUP($B248,'Ações_Sharpe'!$B$2:$R$263,17,FALSE)," ")</f>
        <v>0.00324497615736653</v>
      </c>
    </row>
    <row r="249" ht="15" customHeight="1">
      <c r="A249" t="s" s="10">
        <v>1715</v>
      </c>
      <c r="B249" t="s" s="10">
        <v>1716</v>
      </c>
      <c r="C249" t="s" s="26">
        <f>IF(VLOOKUP($B249,'Ações_Rent'!$B$2:$R$263,2,FALSE)="","",VLOOKUP($B249,'Ações_Rent'!$B$2:$R$263,2,FALSE))</f>
      </c>
      <c r="D249" t="s" s="26">
        <f>IF(VLOOKUP($B249,'Ações_Sharpe'!$B$2:$R$263,2,FALSE)&gt;0,VLOOKUP($B249,'Ações_Sharpe'!$B$2:$R$263,2,FALSE)," ")</f>
        <v>361</v>
      </c>
      <c r="E249" t="s" s="26">
        <f>IF(VLOOKUP($B249,'Ações_Rent'!$B$2:$R$263,3,FALSE)="","",VLOOKUP($B249,'Ações_Rent'!$B$2:$R$263,3,FALSE))</f>
      </c>
      <c r="F249" t="s" s="26">
        <f>IF(VLOOKUP($B249,'Ações_Sharpe'!$B$2:$R$263,3,FALSE)&gt;0,VLOOKUP($B249,'Ações_Sharpe'!$B$2:$R$263,3,FALSE)," ")</f>
        <v>361</v>
      </c>
      <c r="G249" t="s" s="26">
        <f>IF(VLOOKUP($B249,'Ações_Rent'!$B$2:$R$263,4,FALSE)="","",VLOOKUP($B249,'Ações_Rent'!$B$2:$R$263,4,FALSE))</f>
      </c>
      <c r="H249" t="s" s="26">
        <f>IF(VLOOKUP($B249,'Ações_Sharpe'!$B$2:$R$263,4,FALSE)&gt;0,VLOOKUP($B249,'Ações_Sharpe'!$B$2:$R$263,4,FALSE)," ")</f>
        <v>361</v>
      </c>
      <c r="I249" t="s" s="26">
        <f>IF(VLOOKUP($B249,'Ações_Rent'!$B$2:$R$263,5,FALSE)="","",VLOOKUP($B249,'Ações_Rent'!$B$2:$R$263,5,FALSE))</f>
      </c>
      <c r="J249" t="s" s="26">
        <f>IF(VLOOKUP($B249,'Ações_Sharpe'!$B$2:$R$263,5,FALSE)&gt;0,VLOOKUP($B249,'Ações_Sharpe'!$B$2:$R$263,5,FALSE)," ")</f>
        <v>361</v>
      </c>
      <c r="K249" t="s" s="26">
        <f>IF(VLOOKUP($B249,'Ações_Rent'!$B$2:$R$263,6,FALSE)="","",VLOOKUP($B249,'Ações_Rent'!$B$2:$R$263,6,FALSE))</f>
      </c>
      <c r="L249" t="s" s="26">
        <f>IF(VLOOKUP($B249,'Ações_Sharpe'!$B$2:$R$263,6,FALSE)&gt;0,VLOOKUP($B249,'Ações_Sharpe'!$B$2:$R$263,6,FALSE)," ")</f>
        <v>361</v>
      </c>
      <c r="M249" t="s" s="26">
        <f>IF(VLOOKUP($B249,'Ações_Rent'!$B$2:$R$263,7,FALSE)="","",VLOOKUP($B249,'Ações_Rent'!$B$2:$R$263,7,FALSE))</f>
      </c>
      <c r="N249" t="s" s="26">
        <f>IF(VLOOKUP($B249,'Ações_Sharpe'!$B$2:$R$263,7,FALSE)&gt;0,VLOOKUP($B249,'Ações_Sharpe'!$B$2:$R$263,7,FALSE)," ")</f>
        <v>361</v>
      </c>
      <c r="O249" t="s" s="26">
        <f>IF(VLOOKUP($B249,'Ações_Rent'!$B$2:$R$263,8,FALSE)="","",VLOOKUP($B249,'Ações_Rent'!$B$2:$R$263,8,FALSE))</f>
      </c>
      <c r="P249" t="s" s="26">
        <f>IF(VLOOKUP($B249,'Ações_Sharpe'!$B$2:$R$263,8,FALSE)&gt;0,VLOOKUP($B249,'Ações_Sharpe'!$B$2:$R$263,8,FALSE)," ")</f>
        <v>361</v>
      </c>
      <c r="Q249" t="s" s="26">
        <f>IF(VLOOKUP($B249,'Ações_Rent'!$B$2:$R$263,9,FALSE)="","",VLOOKUP($B249,'Ações_Rent'!$B$2:$R$263,9,FALSE))</f>
      </c>
      <c r="R249" t="s" s="26">
        <f>IF(VLOOKUP($B249,'Ações_Sharpe'!$B$2:$R$263,9,FALSE)&gt;0,VLOOKUP($B249,'Ações_Sharpe'!$B$2:$R$263,9,FALSE)," ")</f>
        <v>361</v>
      </c>
      <c r="S249" t="s" s="26">
        <f>IF(VLOOKUP($B249,'Ações_Rent'!$B$2:$R$263,10,FALSE)="","",VLOOKUP($B249,'Ações_Rent'!$B$2:$R$263,10,FALSE))</f>
      </c>
      <c r="T249" t="s" s="26">
        <f>IF(VLOOKUP($B249,'Ações_Sharpe'!$B$2:$R$263,10,FALSE)&gt;0,VLOOKUP($B249,'Ações_Sharpe'!$B$2:$R$263,10,FALSE)," ")</f>
        <v>361</v>
      </c>
      <c r="U249" t="s" s="26">
        <f>IF(VLOOKUP($B249,'Ações_Rent'!$B$2:$R$263,11,FALSE)="","",VLOOKUP($B249,'Ações_Rent'!$B$2:$R$263,11,FALSE))</f>
      </c>
      <c r="V249" t="s" s="26">
        <f>IF(VLOOKUP($B249,'Ações_Sharpe'!$B$2:$R$263,11,FALSE)&gt;0,VLOOKUP($B249,'Ações_Sharpe'!$B$2:$R$263,11,FALSE)," ")</f>
        <v>361</v>
      </c>
      <c r="W249" t="s" s="26">
        <f>IF(VLOOKUP($B249,'Ações_Rent'!$B$2:$R$263,12,FALSE)="","",VLOOKUP($B249,'Ações_Rent'!$B$2:$R$263,12,FALSE))</f>
      </c>
      <c r="X249" t="s" s="26">
        <f>IF(VLOOKUP($B249,'Ações_Sharpe'!$B$2:$R$263,12,FALSE)&gt;0,VLOOKUP($B249,'Ações_Sharpe'!$B$2:$R$263,12,FALSE)," ")</f>
        <v>361</v>
      </c>
      <c r="Y249" t="s" s="26">
        <f>IF(VLOOKUP($B249,'Ações_Rent'!$B$2:$R$263,13,FALSE)="","",VLOOKUP($B249,'Ações_Rent'!$B$2:$R$263,13,FALSE))</f>
      </c>
      <c r="Z249" t="s" s="26">
        <f>IF(VLOOKUP($B249,'Ações_Sharpe'!$B$2:$R$263,13,FALSE)&gt;0,VLOOKUP($B249,'Ações_Sharpe'!$B$2:$R$263,13,FALSE)," ")</f>
        <v>361</v>
      </c>
      <c r="AA249" t="s" s="26">
        <f>IF(VLOOKUP($B249,'Ações_Rent'!$B$2:$R$263,14,FALSE)="","",VLOOKUP($B249,'Ações_Rent'!$B$2:$R$263,14,FALSE))</f>
      </c>
      <c r="AB249" t="s" s="26">
        <f>IF(VLOOKUP($B249,'Ações_Sharpe'!$B$2:$R$263,14,FALSE)&gt;0,VLOOKUP($B249,'Ações_Sharpe'!$B$2:$R$263,14,FALSE)," ")</f>
        <v>361</v>
      </c>
      <c r="AC249" s="23">
        <f>IF(VLOOKUP($B249,'Ações_Rent'!$B$2:$R$263,15,FALSE)="","",VLOOKUP($B249,'Ações_Rent'!$B$2:$R$263,15,FALSE))</f>
        <v>-10.2187486929937</v>
      </c>
      <c r="AD249" t="s" s="26">
        <f>IF(VLOOKUP($B249,'Ações_Sharpe'!$B$2:$R$263,15,FALSE)&gt;0,VLOOKUP($B249,'Ações_Sharpe'!$B$2:$R$263,15,FALSE)," ")</f>
        <v>361</v>
      </c>
      <c r="AE249" s="23">
        <f>IF(VLOOKUP($B249,'Ações_Rent'!$B$2:$R$263,16,FALSE)="","",VLOOKUP($B249,'Ações_Rent'!$B$2:$R$263,16,FALSE))</f>
        <v>-15.996879086816</v>
      </c>
      <c r="AF249" t="s" s="26">
        <f>IF(VLOOKUP($B249,'Ações_Sharpe'!$B$2:$R$263,16,FALSE)&gt;0,VLOOKUP($B249,'Ações_Sharpe'!$B$2:$R$263,16,FALSE)," ")</f>
        <v>361</v>
      </c>
      <c r="AG249" s="23">
        <f>IF(VLOOKUP($B249,'Ações_Rent'!$B$2:$R$263,17,FALSE)="","",VLOOKUP($B249,'Ações_Rent'!$B$2:$R$263,17,FALSE))</f>
        <v>-2.02092915813911</v>
      </c>
      <c r="AH249" t="s" s="26">
        <f>IF(VLOOKUP($B249,'Ações_Sharpe'!$B$2:$R$263,17,FALSE)&gt;0,VLOOKUP($B249,'Ações_Sharpe'!$B$2:$R$263,17,FALSE)," ")</f>
        <v>361</v>
      </c>
    </row>
    <row r="250" ht="15" customHeight="1">
      <c r="A250" t="s" s="10">
        <v>1717</v>
      </c>
      <c r="B250" t="s" s="10">
        <v>1718</v>
      </c>
      <c r="C250" t="s" s="26">
        <f>IF(VLOOKUP($B250,'Ações_Rent'!$B$2:$R$263,2,FALSE)="","",VLOOKUP($B250,'Ações_Rent'!$B$2:$R$263,2,FALSE))</f>
      </c>
      <c r="D250" t="s" s="26">
        <f>IF(VLOOKUP($B250,'Ações_Sharpe'!$B$2:$R$263,2,FALSE)&gt;0,VLOOKUP($B250,'Ações_Sharpe'!$B$2:$R$263,2,FALSE)," ")</f>
        <v>361</v>
      </c>
      <c r="E250" t="s" s="26">
        <f>IF(VLOOKUP($B250,'Ações_Rent'!$B$2:$R$263,3,FALSE)="","",VLOOKUP($B250,'Ações_Rent'!$B$2:$R$263,3,FALSE))</f>
      </c>
      <c r="F250" t="s" s="26">
        <f>IF(VLOOKUP($B250,'Ações_Sharpe'!$B$2:$R$263,3,FALSE)&gt;0,VLOOKUP($B250,'Ações_Sharpe'!$B$2:$R$263,3,FALSE)," ")</f>
        <v>361</v>
      </c>
      <c r="G250" t="s" s="26">
        <f>IF(VLOOKUP($B250,'Ações_Rent'!$B$2:$R$263,4,FALSE)="","",VLOOKUP($B250,'Ações_Rent'!$B$2:$R$263,4,FALSE))</f>
      </c>
      <c r="H250" t="s" s="26">
        <f>IF(VLOOKUP($B250,'Ações_Sharpe'!$B$2:$R$263,4,FALSE)&gt;0,VLOOKUP($B250,'Ações_Sharpe'!$B$2:$R$263,4,FALSE)," ")</f>
        <v>361</v>
      </c>
      <c r="I250" t="s" s="26">
        <f>IF(VLOOKUP($B250,'Ações_Rent'!$B$2:$R$263,5,FALSE)="","",VLOOKUP($B250,'Ações_Rent'!$B$2:$R$263,5,FALSE))</f>
      </c>
      <c r="J250" t="s" s="26">
        <f>IF(VLOOKUP($B250,'Ações_Sharpe'!$B$2:$R$263,5,FALSE)&gt;0,VLOOKUP($B250,'Ações_Sharpe'!$B$2:$R$263,5,FALSE)," ")</f>
        <v>361</v>
      </c>
      <c r="K250" t="s" s="26">
        <f>IF(VLOOKUP($B250,'Ações_Rent'!$B$2:$R$263,6,FALSE)="","",VLOOKUP($B250,'Ações_Rent'!$B$2:$R$263,6,FALSE))</f>
      </c>
      <c r="L250" t="s" s="26">
        <f>IF(VLOOKUP($B250,'Ações_Sharpe'!$B$2:$R$263,6,FALSE)&gt;0,VLOOKUP($B250,'Ações_Sharpe'!$B$2:$R$263,6,FALSE)," ")</f>
        <v>361</v>
      </c>
      <c r="M250" t="s" s="26">
        <f>IF(VLOOKUP($B250,'Ações_Rent'!$B$2:$R$263,7,FALSE)="","",VLOOKUP($B250,'Ações_Rent'!$B$2:$R$263,7,FALSE))</f>
      </c>
      <c r="N250" t="s" s="26">
        <f>IF(VLOOKUP($B250,'Ações_Sharpe'!$B$2:$R$263,7,FALSE)&gt;0,VLOOKUP($B250,'Ações_Sharpe'!$B$2:$R$263,7,FALSE)," ")</f>
        <v>361</v>
      </c>
      <c r="O250" t="s" s="26">
        <f>IF(VLOOKUP($B250,'Ações_Rent'!$B$2:$R$263,8,FALSE)="","",VLOOKUP($B250,'Ações_Rent'!$B$2:$R$263,8,FALSE))</f>
      </c>
      <c r="P250" t="s" s="26">
        <f>IF(VLOOKUP($B250,'Ações_Sharpe'!$B$2:$R$263,8,FALSE)&gt;0,VLOOKUP($B250,'Ações_Sharpe'!$B$2:$R$263,8,FALSE)," ")</f>
        <v>361</v>
      </c>
      <c r="Q250" t="s" s="26">
        <f>IF(VLOOKUP($B250,'Ações_Rent'!$B$2:$R$263,9,FALSE)="","",VLOOKUP($B250,'Ações_Rent'!$B$2:$R$263,9,FALSE))</f>
      </c>
      <c r="R250" t="s" s="26">
        <f>IF(VLOOKUP($B250,'Ações_Sharpe'!$B$2:$R$263,9,FALSE)&gt;0,VLOOKUP($B250,'Ações_Sharpe'!$B$2:$R$263,9,FALSE)," ")</f>
        <v>361</v>
      </c>
      <c r="S250" t="s" s="26">
        <f>IF(VLOOKUP($B250,'Ações_Rent'!$B$2:$R$263,10,FALSE)="","",VLOOKUP($B250,'Ações_Rent'!$B$2:$R$263,10,FALSE))</f>
      </c>
      <c r="T250" t="s" s="26">
        <f>IF(VLOOKUP($B250,'Ações_Sharpe'!$B$2:$R$263,10,FALSE)&gt;0,VLOOKUP($B250,'Ações_Sharpe'!$B$2:$R$263,10,FALSE)," ")</f>
        <v>361</v>
      </c>
      <c r="U250" t="s" s="26">
        <f>IF(VLOOKUP($B250,'Ações_Rent'!$B$2:$R$263,11,FALSE)="","",VLOOKUP($B250,'Ações_Rent'!$B$2:$R$263,11,FALSE))</f>
      </c>
      <c r="V250" t="s" s="26">
        <f>IF(VLOOKUP($B250,'Ações_Sharpe'!$B$2:$R$263,11,FALSE)&gt;0,VLOOKUP($B250,'Ações_Sharpe'!$B$2:$R$263,11,FALSE)," ")</f>
        <v>361</v>
      </c>
      <c r="W250" t="s" s="26">
        <f>IF(VLOOKUP($B250,'Ações_Rent'!$B$2:$R$263,12,FALSE)="","",VLOOKUP($B250,'Ações_Rent'!$B$2:$R$263,12,FALSE))</f>
      </c>
      <c r="X250" t="s" s="26">
        <f>IF(VLOOKUP($B250,'Ações_Sharpe'!$B$2:$R$263,12,FALSE)&gt;0,VLOOKUP($B250,'Ações_Sharpe'!$B$2:$R$263,12,FALSE)," ")</f>
        <v>361</v>
      </c>
      <c r="Y250" t="s" s="26">
        <f>IF(VLOOKUP($B250,'Ações_Rent'!$B$2:$R$263,13,FALSE)="","",VLOOKUP($B250,'Ações_Rent'!$B$2:$R$263,13,FALSE))</f>
      </c>
      <c r="Z250" t="s" s="26">
        <f>IF(VLOOKUP($B250,'Ações_Sharpe'!$B$2:$R$263,13,FALSE)&gt;0,VLOOKUP($B250,'Ações_Sharpe'!$B$2:$R$263,13,FALSE)," ")</f>
        <v>361</v>
      </c>
      <c r="AA250" t="s" s="26">
        <f>IF(VLOOKUP($B250,'Ações_Rent'!$B$2:$R$263,14,FALSE)="","",VLOOKUP($B250,'Ações_Rent'!$B$2:$R$263,14,FALSE))</f>
      </c>
      <c r="AB250" t="s" s="26">
        <f>IF(VLOOKUP($B250,'Ações_Sharpe'!$B$2:$R$263,14,FALSE)&gt;0,VLOOKUP($B250,'Ações_Sharpe'!$B$2:$R$263,14,FALSE)," ")</f>
        <v>361</v>
      </c>
      <c r="AC250" t="s" s="26">
        <f>IF(VLOOKUP($B250,'Ações_Rent'!$B$2:$R$263,15,FALSE)="","",VLOOKUP($B250,'Ações_Rent'!$B$2:$R$263,15,FALSE))</f>
      </c>
      <c r="AD250" t="s" s="26">
        <f>IF(VLOOKUP($B250,'Ações_Sharpe'!$B$2:$R$263,15,FALSE)&gt;0,VLOOKUP($B250,'Ações_Sharpe'!$B$2:$R$263,15,FALSE)," ")</f>
        <v>361</v>
      </c>
      <c r="AE250" s="23">
        <f>IF(VLOOKUP($B250,'Ações_Rent'!$B$2:$R$263,16,FALSE)="","",VLOOKUP($B250,'Ações_Rent'!$B$2:$R$263,16,FALSE))</f>
        <v>5.69114522595677</v>
      </c>
      <c r="AF250" t="s" s="26">
        <f>IF(VLOOKUP($B250,'Ações_Sharpe'!$B$2:$R$263,16,FALSE)&gt;0,VLOOKUP($B250,'Ações_Sharpe'!$B$2:$R$263,16,FALSE)," ")</f>
        <v>361</v>
      </c>
      <c r="AG250" s="23">
        <f>IF(VLOOKUP($B250,'Ações_Rent'!$B$2:$R$263,17,FALSE)="","",VLOOKUP($B250,'Ações_Rent'!$B$2:$R$263,17,FALSE))</f>
        <v>15.3850539977911</v>
      </c>
      <c r="AH250" s="23">
        <f>IF(VLOOKUP($B250,'Ações_Sharpe'!$B$2:$R$263,17,FALSE)&gt;0,VLOOKUP($B250,'Ações_Sharpe'!$B$2:$R$263,17,FALSE)," ")</f>
        <v>0.384581176852382</v>
      </c>
    </row>
    <row r="251" ht="15" customHeight="1">
      <c r="A251" t="s" s="10">
        <v>1719</v>
      </c>
      <c r="B251" t="s" s="10">
        <v>1720</v>
      </c>
      <c r="C251" t="s" s="26">
        <f>IF(VLOOKUP($B251,'Ações_Rent'!$B$2:$R$263,2,FALSE)="","",VLOOKUP($B251,'Ações_Rent'!$B$2:$R$263,2,FALSE))</f>
      </c>
      <c r="D251" t="s" s="26">
        <f>IF(VLOOKUP($B251,'Ações_Sharpe'!$B$2:$R$263,2,FALSE)&gt;0,VLOOKUP($B251,'Ações_Sharpe'!$B$2:$R$263,2,FALSE)," ")</f>
        <v>361</v>
      </c>
      <c r="E251" t="s" s="26">
        <f>IF(VLOOKUP($B251,'Ações_Rent'!$B$2:$R$263,3,FALSE)="","",VLOOKUP($B251,'Ações_Rent'!$B$2:$R$263,3,FALSE))</f>
      </c>
      <c r="F251" t="s" s="26">
        <f>IF(VLOOKUP($B251,'Ações_Sharpe'!$B$2:$R$263,3,FALSE)&gt;0,VLOOKUP($B251,'Ações_Sharpe'!$B$2:$R$263,3,FALSE)," ")</f>
        <v>361</v>
      </c>
      <c r="G251" t="s" s="26">
        <f>IF(VLOOKUP($B251,'Ações_Rent'!$B$2:$R$263,4,FALSE)="","",VLOOKUP($B251,'Ações_Rent'!$B$2:$R$263,4,FALSE))</f>
      </c>
      <c r="H251" t="s" s="26">
        <f>IF(VLOOKUP($B251,'Ações_Sharpe'!$B$2:$R$263,4,FALSE)&gt;0,VLOOKUP($B251,'Ações_Sharpe'!$B$2:$R$263,4,FALSE)," ")</f>
        <v>361</v>
      </c>
      <c r="I251" t="s" s="26">
        <f>IF(VLOOKUP($B251,'Ações_Rent'!$B$2:$R$263,5,FALSE)="","",VLOOKUP($B251,'Ações_Rent'!$B$2:$R$263,5,FALSE))</f>
      </c>
      <c r="J251" t="s" s="26">
        <f>IF(VLOOKUP($B251,'Ações_Sharpe'!$B$2:$R$263,5,FALSE)&gt;0,VLOOKUP($B251,'Ações_Sharpe'!$B$2:$R$263,5,FALSE)," ")</f>
        <v>361</v>
      </c>
      <c r="K251" t="s" s="26">
        <f>IF(VLOOKUP($B251,'Ações_Rent'!$B$2:$R$263,6,FALSE)="","",VLOOKUP($B251,'Ações_Rent'!$B$2:$R$263,6,FALSE))</f>
      </c>
      <c r="L251" t="s" s="26">
        <f>IF(VLOOKUP($B251,'Ações_Sharpe'!$B$2:$R$263,6,FALSE)&gt;0,VLOOKUP($B251,'Ações_Sharpe'!$B$2:$R$263,6,FALSE)," ")</f>
        <v>361</v>
      </c>
      <c r="M251" t="s" s="26">
        <f>IF(VLOOKUP($B251,'Ações_Rent'!$B$2:$R$263,7,FALSE)="","",VLOOKUP($B251,'Ações_Rent'!$B$2:$R$263,7,FALSE))</f>
      </c>
      <c r="N251" t="s" s="26">
        <f>IF(VLOOKUP($B251,'Ações_Sharpe'!$B$2:$R$263,7,FALSE)&gt;0,VLOOKUP($B251,'Ações_Sharpe'!$B$2:$R$263,7,FALSE)," ")</f>
        <v>361</v>
      </c>
      <c r="O251" t="s" s="26">
        <f>IF(VLOOKUP($B251,'Ações_Rent'!$B$2:$R$263,8,FALSE)="","",VLOOKUP($B251,'Ações_Rent'!$B$2:$R$263,8,FALSE))</f>
      </c>
      <c r="P251" t="s" s="26">
        <f>IF(VLOOKUP($B251,'Ações_Sharpe'!$B$2:$R$263,8,FALSE)&gt;0,VLOOKUP($B251,'Ações_Sharpe'!$B$2:$R$263,8,FALSE)," ")</f>
        <v>361</v>
      </c>
      <c r="Q251" t="s" s="26">
        <f>IF(VLOOKUP($B251,'Ações_Rent'!$B$2:$R$263,9,FALSE)="","",VLOOKUP($B251,'Ações_Rent'!$B$2:$R$263,9,FALSE))</f>
      </c>
      <c r="R251" t="s" s="26">
        <f>IF(VLOOKUP($B251,'Ações_Sharpe'!$B$2:$R$263,9,FALSE)&gt;0,VLOOKUP($B251,'Ações_Sharpe'!$B$2:$R$263,9,FALSE)," ")</f>
        <v>361</v>
      </c>
      <c r="S251" t="s" s="26">
        <f>IF(VLOOKUP($B251,'Ações_Rent'!$B$2:$R$263,10,FALSE)="","",VLOOKUP($B251,'Ações_Rent'!$B$2:$R$263,10,FALSE))</f>
      </c>
      <c r="T251" t="s" s="26">
        <f>IF(VLOOKUP($B251,'Ações_Sharpe'!$B$2:$R$263,10,FALSE)&gt;0,VLOOKUP($B251,'Ações_Sharpe'!$B$2:$R$263,10,FALSE)," ")</f>
        <v>361</v>
      </c>
      <c r="U251" t="s" s="26">
        <f>IF(VLOOKUP($B251,'Ações_Rent'!$B$2:$R$263,11,FALSE)="","",VLOOKUP($B251,'Ações_Rent'!$B$2:$R$263,11,FALSE))</f>
      </c>
      <c r="V251" t="s" s="26">
        <f>IF(VLOOKUP($B251,'Ações_Sharpe'!$B$2:$R$263,11,FALSE)&gt;0,VLOOKUP($B251,'Ações_Sharpe'!$B$2:$R$263,11,FALSE)," ")</f>
        <v>361</v>
      </c>
      <c r="W251" t="s" s="26">
        <f>IF(VLOOKUP($B251,'Ações_Rent'!$B$2:$R$263,12,FALSE)="","",VLOOKUP($B251,'Ações_Rent'!$B$2:$R$263,12,FALSE))</f>
      </c>
      <c r="X251" t="s" s="26">
        <f>IF(VLOOKUP($B251,'Ações_Sharpe'!$B$2:$R$263,12,FALSE)&gt;0,VLOOKUP($B251,'Ações_Sharpe'!$B$2:$R$263,12,FALSE)," ")</f>
        <v>361</v>
      </c>
      <c r="Y251" t="s" s="26">
        <f>IF(VLOOKUP($B251,'Ações_Rent'!$B$2:$R$263,13,FALSE)="","",VLOOKUP($B251,'Ações_Rent'!$B$2:$R$263,13,FALSE))</f>
      </c>
      <c r="Z251" t="s" s="26">
        <f>IF(VLOOKUP($B251,'Ações_Sharpe'!$B$2:$R$263,13,FALSE)&gt;0,VLOOKUP($B251,'Ações_Sharpe'!$B$2:$R$263,13,FALSE)," ")</f>
        <v>361</v>
      </c>
      <c r="AA251" t="s" s="26">
        <f>IF(VLOOKUP($B251,'Ações_Rent'!$B$2:$R$263,14,FALSE)="","",VLOOKUP($B251,'Ações_Rent'!$B$2:$R$263,14,FALSE))</f>
      </c>
      <c r="AB251" t="s" s="26">
        <f>IF(VLOOKUP($B251,'Ações_Sharpe'!$B$2:$R$263,14,FALSE)&gt;0,VLOOKUP($B251,'Ações_Sharpe'!$B$2:$R$263,14,FALSE)," ")</f>
        <v>361</v>
      </c>
      <c r="AC251" t="s" s="26">
        <f>IF(VLOOKUP($B251,'Ações_Rent'!$B$2:$R$263,15,FALSE)="","",VLOOKUP($B251,'Ações_Rent'!$B$2:$R$263,15,FALSE))</f>
      </c>
      <c r="AD251" t="s" s="26">
        <f>IF(VLOOKUP($B251,'Ações_Sharpe'!$B$2:$R$263,15,FALSE)&gt;0,VLOOKUP($B251,'Ações_Sharpe'!$B$2:$R$263,15,FALSE)," ")</f>
        <v>361</v>
      </c>
      <c r="AE251" s="23">
        <f>IF(VLOOKUP($B251,'Ações_Rent'!$B$2:$R$263,16,FALSE)="","",VLOOKUP($B251,'Ações_Rent'!$B$2:$R$263,16,FALSE))</f>
        <v>5.49824042977196</v>
      </c>
      <c r="AF251" t="s" s="26">
        <f>IF(VLOOKUP($B251,'Ações_Sharpe'!$B$2:$R$263,16,FALSE)&gt;0,VLOOKUP($B251,'Ações_Sharpe'!$B$2:$R$263,16,FALSE)," ")</f>
        <v>361</v>
      </c>
      <c r="AG251" s="23">
        <f>IF(VLOOKUP($B251,'Ações_Rent'!$B$2:$R$263,17,FALSE)="","",VLOOKUP($B251,'Ações_Rent'!$B$2:$R$263,17,FALSE))</f>
        <v>19.351052149010</v>
      </c>
      <c r="AH251" s="23">
        <f>IF(VLOOKUP($B251,'Ações_Sharpe'!$B$2:$R$263,17,FALSE)&gt;0,VLOOKUP($B251,'Ações_Sharpe'!$B$2:$R$263,17,FALSE)," ")</f>
        <v>0.5267643146627931</v>
      </c>
    </row>
    <row r="252" ht="15" customHeight="1">
      <c r="A252" t="s" s="10">
        <v>1721</v>
      </c>
      <c r="B252" t="s" s="10">
        <v>1722</v>
      </c>
      <c r="C252" t="s" s="26">
        <f>IF(VLOOKUP($B252,'Ações_Rent'!$B$2:$R$263,2,FALSE)="","",VLOOKUP($B252,'Ações_Rent'!$B$2:$R$263,2,FALSE))</f>
      </c>
      <c r="D252" t="s" s="26">
        <f>IF(VLOOKUP($B252,'Ações_Sharpe'!$B$2:$R$263,2,FALSE)&gt;0,VLOOKUP($B252,'Ações_Sharpe'!$B$2:$R$263,2,FALSE)," ")</f>
        <v>361</v>
      </c>
      <c r="E252" t="s" s="26">
        <f>IF(VLOOKUP($B252,'Ações_Rent'!$B$2:$R$263,3,FALSE)="","",VLOOKUP($B252,'Ações_Rent'!$B$2:$R$263,3,FALSE))</f>
      </c>
      <c r="F252" t="s" s="26">
        <f>IF(VLOOKUP($B252,'Ações_Sharpe'!$B$2:$R$263,3,FALSE)&gt;0,VLOOKUP($B252,'Ações_Sharpe'!$B$2:$R$263,3,FALSE)," ")</f>
        <v>361</v>
      </c>
      <c r="G252" t="s" s="26">
        <f>IF(VLOOKUP($B252,'Ações_Rent'!$B$2:$R$263,4,FALSE)="","",VLOOKUP($B252,'Ações_Rent'!$B$2:$R$263,4,FALSE))</f>
      </c>
      <c r="H252" t="s" s="26">
        <f>IF(VLOOKUP($B252,'Ações_Sharpe'!$B$2:$R$263,4,FALSE)&gt;0,VLOOKUP($B252,'Ações_Sharpe'!$B$2:$R$263,4,FALSE)," ")</f>
        <v>361</v>
      </c>
      <c r="I252" t="s" s="26">
        <f>IF(VLOOKUP($B252,'Ações_Rent'!$B$2:$R$263,5,FALSE)="","",VLOOKUP($B252,'Ações_Rent'!$B$2:$R$263,5,FALSE))</f>
      </c>
      <c r="J252" t="s" s="26">
        <f>IF(VLOOKUP($B252,'Ações_Sharpe'!$B$2:$R$263,5,FALSE)&gt;0,VLOOKUP($B252,'Ações_Sharpe'!$B$2:$R$263,5,FALSE)," ")</f>
        <v>361</v>
      </c>
      <c r="K252" t="s" s="26">
        <f>IF(VLOOKUP($B252,'Ações_Rent'!$B$2:$R$263,6,FALSE)="","",VLOOKUP($B252,'Ações_Rent'!$B$2:$R$263,6,FALSE))</f>
      </c>
      <c r="L252" t="s" s="26">
        <f>IF(VLOOKUP($B252,'Ações_Sharpe'!$B$2:$R$263,6,FALSE)&gt;0,VLOOKUP($B252,'Ações_Sharpe'!$B$2:$R$263,6,FALSE)," ")</f>
        <v>361</v>
      </c>
      <c r="M252" t="s" s="26">
        <f>IF(VLOOKUP($B252,'Ações_Rent'!$B$2:$R$263,7,FALSE)="","",VLOOKUP($B252,'Ações_Rent'!$B$2:$R$263,7,FALSE))</f>
      </c>
      <c r="N252" t="s" s="26">
        <f>IF(VLOOKUP($B252,'Ações_Sharpe'!$B$2:$R$263,7,FALSE)&gt;0,VLOOKUP($B252,'Ações_Sharpe'!$B$2:$R$263,7,FALSE)," ")</f>
        <v>361</v>
      </c>
      <c r="O252" t="s" s="26">
        <f>IF(VLOOKUP($B252,'Ações_Rent'!$B$2:$R$263,8,FALSE)="","",VLOOKUP($B252,'Ações_Rent'!$B$2:$R$263,8,FALSE))</f>
      </c>
      <c r="P252" t="s" s="26">
        <f>IF(VLOOKUP($B252,'Ações_Sharpe'!$B$2:$R$263,8,FALSE)&gt;0,VLOOKUP($B252,'Ações_Sharpe'!$B$2:$R$263,8,FALSE)," ")</f>
        <v>361</v>
      </c>
      <c r="Q252" t="s" s="26">
        <f>IF(VLOOKUP($B252,'Ações_Rent'!$B$2:$R$263,9,FALSE)="","",VLOOKUP($B252,'Ações_Rent'!$B$2:$R$263,9,FALSE))</f>
      </c>
      <c r="R252" t="s" s="26">
        <f>IF(VLOOKUP($B252,'Ações_Sharpe'!$B$2:$R$263,9,FALSE)&gt;0,VLOOKUP($B252,'Ações_Sharpe'!$B$2:$R$263,9,FALSE)," ")</f>
        <v>361</v>
      </c>
      <c r="S252" t="s" s="26">
        <f>IF(VLOOKUP($B252,'Ações_Rent'!$B$2:$R$263,10,FALSE)="","",VLOOKUP($B252,'Ações_Rent'!$B$2:$R$263,10,FALSE))</f>
      </c>
      <c r="T252" t="s" s="26">
        <f>IF(VLOOKUP($B252,'Ações_Sharpe'!$B$2:$R$263,10,FALSE)&gt;0,VLOOKUP($B252,'Ações_Sharpe'!$B$2:$R$263,10,FALSE)," ")</f>
        <v>361</v>
      </c>
      <c r="U252" t="s" s="26">
        <f>IF(VLOOKUP($B252,'Ações_Rent'!$B$2:$R$263,11,FALSE)="","",VLOOKUP($B252,'Ações_Rent'!$B$2:$R$263,11,FALSE))</f>
      </c>
      <c r="V252" t="s" s="26">
        <f>IF(VLOOKUP($B252,'Ações_Sharpe'!$B$2:$R$263,11,FALSE)&gt;0,VLOOKUP($B252,'Ações_Sharpe'!$B$2:$R$263,11,FALSE)," ")</f>
        <v>361</v>
      </c>
      <c r="W252" t="s" s="26">
        <f>IF(VLOOKUP($B252,'Ações_Rent'!$B$2:$R$263,12,FALSE)="","",VLOOKUP($B252,'Ações_Rent'!$B$2:$R$263,12,FALSE))</f>
      </c>
      <c r="X252" t="s" s="26">
        <f>IF(VLOOKUP($B252,'Ações_Sharpe'!$B$2:$R$263,12,FALSE)&gt;0,VLOOKUP($B252,'Ações_Sharpe'!$B$2:$R$263,12,FALSE)," ")</f>
        <v>361</v>
      </c>
      <c r="Y252" t="s" s="26">
        <f>IF(VLOOKUP($B252,'Ações_Rent'!$B$2:$R$263,13,FALSE)="","",VLOOKUP($B252,'Ações_Rent'!$B$2:$R$263,13,FALSE))</f>
      </c>
      <c r="Z252" t="s" s="26">
        <f>IF(VLOOKUP($B252,'Ações_Sharpe'!$B$2:$R$263,13,FALSE)&gt;0,VLOOKUP($B252,'Ações_Sharpe'!$B$2:$R$263,13,FALSE)," ")</f>
        <v>361</v>
      </c>
      <c r="AA252" t="s" s="26">
        <f>IF(VLOOKUP($B252,'Ações_Rent'!$B$2:$R$263,14,FALSE)="","",VLOOKUP($B252,'Ações_Rent'!$B$2:$R$263,14,FALSE))</f>
      </c>
      <c r="AB252" t="s" s="26">
        <f>IF(VLOOKUP($B252,'Ações_Sharpe'!$B$2:$R$263,14,FALSE)&gt;0,VLOOKUP($B252,'Ações_Sharpe'!$B$2:$R$263,14,FALSE)," ")</f>
        <v>361</v>
      </c>
      <c r="AC252" t="s" s="26">
        <f>IF(VLOOKUP($B252,'Ações_Rent'!$B$2:$R$263,15,FALSE)="","",VLOOKUP($B252,'Ações_Rent'!$B$2:$R$263,15,FALSE))</f>
      </c>
      <c r="AD252" t="s" s="26">
        <f>IF(VLOOKUP($B252,'Ações_Sharpe'!$B$2:$R$263,15,FALSE)&gt;0,VLOOKUP($B252,'Ações_Sharpe'!$B$2:$R$263,15,FALSE)," ")</f>
        <v>361</v>
      </c>
      <c r="AE252" s="23">
        <f>IF(VLOOKUP($B252,'Ações_Rent'!$B$2:$R$263,16,FALSE)="","",VLOOKUP($B252,'Ações_Rent'!$B$2:$R$263,16,FALSE))</f>
        <v>4.27375035075119</v>
      </c>
      <c r="AF252" t="s" s="26">
        <f>IF(VLOOKUP($B252,'Ações_Sharpe'!$B$2:$R$263,16,FALSE)&gt;0,VLOOKUP($B252,'Ações_Sharpe'!$B$2:$R$263,16,FALSE)," ")</f>
        <v>361</v>
      </c>
      <c r="AG252" s="23">
        <f>IF(VLOOKUP($B252,'Ações_Rent'!$B$2:$R$263,17,FALSE)="","",VLOOKUP($B252,'Ações_Rent'!$B$2:$R$263,17,FALSE))</f>
        <v>17.8480274790033</v>
      </c>
      <c r="AH252" s="23">
        <f>IF(VLOOKUP($B252,'Ações_Sharpe'!$B$2:$R$263,17,FALSE)&gt;0,VLOOKUP($B252,'Ações_Sharpe'!$B$2:$R$263,17,FALSE)," ")</f>
        <v>0.565287634751005</v>
      </c>
    </row>
    <row r="253" ht="15" customHeight="1">
      <c r="A253" t="s" s="10">
        <v>1723</v>
      </c>
      <c r="B253" t="s" s="10">
        <v>1724</v>
      </c>
      <c r="C253" t="s" s="26">
        <f>IF(VLOOKUP($B253,'Ações_Rent'!$B$2:$R$263,2,FALSE)="","",VLOOKUP($B253,'Ações_Rent'!$B$2:$R$263,2,FALSE))</f>
      </c>
      <c r="D253" t="s" s="26">
        <f>IF(VLOOKUP($B253,'Ações_Sharpe'!$B$2:$R$263,2,FALSE)&gt;0,VLOOKUP($B253,'Ações_Sharpe'!$B$2:$R$263,2,FALSE)," ")</f>
        <v>361</v>
      </c>
      <c r="E253" t="s" s="26">
        <f>IF(VLOOKUP($B253,'Ações_Rent'!$B$2:$R$263,3,FALSE)="","",VLOOKUP($B253,'Ações_Rent'!$B$2:$R$263,3,FALSE))</f>
      </c>
      <c r="F253" t="s" s="26">
        <f>IF(VLOOKUP($B253,'Ações_Sharpe'!$B$2:$R$263,3,FALSE)&gt;0,VLOOKUP($B253,'Ações_Sharpe'!$B$2:$R$263,3,FALSE)," ")</f>
        <v>361</v>
      </c>
      <c r="G253" t="s" s="26">
        <f>IF(VLOOKUP($B253,'Ações_Rent'!$B$2:$R$263,4,FALSE)="","",VLOOKUP($B253,'Ações_Rent'!$B$2:$R$263,4,FALSE))</f>
      </c>
      <c r="H253" t="s" s="26">
        <f>IF(VLOOKUP($B253,'Ações_Sharpe'!$B$2:$R$263,4,FALSE)&gt;0,VLOOKUP($B253,'Ações_Sharpe'!$B$2:$R$263,4,FALSE)," ")</f>
        <v>361</v>
      </c>
      <c r="I253" t="s" s="26">
        <f>IF(VLOOKUP($B253,'Ações_Rent'!$B$2:$R$263,5,FALSE)="","",VLOOKUP($B253,'Ações_Rent'!$B$2:$R$263,5,FALSE))</f>
      </c>
      <c r="J253" t="s" s="26">
        <f>IF(VLOOKUP($B253,'Ações_Sharpe'!$B$2:$R$263,5,FALSE)&gt;0,VLOOKUP($B253,'Ações_Sharpe'!$B$2:$R$263,5,FALSE)," ")</f>
        <v>361</v>
      </c>
      <c r="K253" t="s" s="26">
        <f>IF(VLOOKUP($B253,'Ações_Rent'!$B$2:$R$263,6,FALSE)="","",VLOOKUP($B253,'Ações_Rent'!$B$2:$R$263,6,FALSE))</f>
      </c>
      <c r="L253" t="s" s="26">
        <f>IF(VLOOKUP($B253,'Ações_Sharpe'!$B$2:$R$263,6,FALSE)&gt;0,VLOOKUP($B253,'Ações_Sharpe'!$B$2:$R$263,6,FALSE)," ")</f>
        <v>361</v>
      </c>
      <c r="M253" t="s" s="26">
        <f>IF(VLOOKUP($B253,'Ações_Rent'!$B$2:$R$263,7,FALSE)="","",VLOOKUP($B253,'Ações_Rent'!$B$2:$R$263,7,FALSE))</f>
      </c>
      <c r="N253" t="s" s="26">
        <f>IF(VLOOKUP($B253,'Ações_Sharpe'!$B$2:$R$263,7,FALSE)&gt;0,VLOOKUP($B253,'Ações_Sharpe'!$B$2:$R$263,7,FALSE)," ")</f>
        <v>361</v>
      </c>
      <c r="O253" t="s" s="26">
        <f>IF(VLOOKUP($B253,'Ações_Rent'!$B$2:$R$263,8,FALSE)="","",VLOOKUP($B253,'Ações_Rent'!$B$2:$R$263,8,FALSE))</f>
      </c>
      <c r="P253" t="s" s="26">
        <f>IF(VLOOKUP($B253,'Ações_Sharpe'!$B$2:$R$263,8,FALSE)&gt;0,VLOOKUP($B253,'Ações_Sharpe'!$B$2:$R$263,8,FALSE)," ")</f>
        <v>361</v>
      </c>
      <c r="Q253" t="s" s="26">
        <f>IF(VLOOKUP($B253,'Ações_Rent'!$B$2:$R$263,9,FALSE)="","",VLOOKUP($B253,'Ações_Rent'!$B$2:$R$263,9,FALSE))</f>
      </c>
      <c r="R253" t="s" s="26">
        <f>IF(VLOOKUP($B253,'Ações_Sharpe'!$B$2:$R$263,9,FALSE)&gt;0,VLOOKUP($B253,'Ações_Sharpe'!$B$2:$R$263,9,FALSE)," ")</f>
        <v>361</v>
      </c>
      <c r="S253" t="s" s="26">
        <f>IF(VLOOKUP($B253,'Ações_Rent'!$B$2:$R$263,10,FALSE)="","",VLOOKUP($B253,'Ações_Rent'!$B$2:$R$263,10,FALSE))</f>
      </c>
      <c r="T253" t="s" s="26">
        <f>IF(VLOOKUP($B253,'Ações_Sharpe'!$B$2:$R$263,10,FALSE)&gt;0,VLOOKUP($B253,'Ações_Sharpe'!$B$2:$R$263,10,FALSE)," ")</f>
        <v>361</v>
      </c>
      <c r="U253" t="s" s="26">
        <f>IF(VLOOKUP($B253,'Ações_Rent'!$B$2:$R$263,11,FALSE)="","",VLOOKUP($B253,'Ações_Rent'!$B$2:$R$263,11,FALSE))</f>
      </c>
      <c r="V253" t="s" s="26">
        <f>IF(VLOOKUP($B253,'Ações_Sharpe'!$B$2:$R$263,11,FALSE)&gt;0,VLOOKUP($B253,'Ações_Sharpe'!$B$2:$R$263,11,FALSE)," ")</f>
        <v>361</v>
      </c>
      <c r="W253" t="s" s="26">
        <f>IF(VLOOKUP($B253,'Ações_Rent'!$B$2:$R$263,12,FALSE)="","",VLOOKUP($B253,'Ações_Rent'!$B$2:$R$263,12,FALSE))</f>
      </c>
      <c r="X253" t="s" s="26">
        <f>IF(VLOOKUP($B253,'Ações_Sharpe'!$B$2:$R$263,12,FALSE)&gt;0,VLOOKUP($B253,'Ações_Sharpe'!$B$2:$R$263,12,FALSE)," ")</f>
        <v>361</v>
      </c>
      <c r="Y253" t="s" s="26">
        <f>IF(VLOOKUP($B253,'Ações_Rent'!$B$2:$R$263,13,FALSE)="","",VLOOKUP($B253,'Ações_Rent'!$B$2:$R$263,13,FALSE))</f>
      </c>
      <c r="Z253" t="s" s="26">
        <f>IF(VLOOKUP($B253,'Ações_Sharpe'!$B$2:$R$263,13,FALSE)&gt;0,VLOOKUP($B253,'Ações_Sharpe'!$B$2:$R$263,13,FALSE)," ")</f>
        <v>361</v>
      </c>
      <c r="AA253" t="s" s="26">
        <f>IF(VLOOKUP($B253,'Ações_Rent'!$B$2:$R$263,14,FALSE)="","",VLOOKUP($B253,'Ações_Rent'!$B$2:$R$263,14,FALSE))</f>
      </c>
      <c r="AB253" t="s" s="26">
        <f>IF(VLOOKUP($B253,'Ações_Sharpe'!$B$2:$R$263,14,FALSE)&gt;0,VLOOKUP($B253,'Ações_Sharpe'!$B$2:$R$263,14,FALSE)," ")</f>
        <v>361</v>
      </c>
      <c r="AC253" t="s" s="26">
        <f>IF(VLOOKUP($B253,'Ações_Rent'!$B$2:$R$263,15,FALSE)="","",VLOOKUP($B253,'Ações_Rent'!$B$2:$R$263,15,FALSE))</f>
      </c>
      <c r="AD253" t="s" s="26">
        <f>IF(VLOOKUP($B253,'Ações_Sharpe'!$B$2:$R$263,15,FALSE)&gt;0,VLOOKUP($B253,'Ações_Sharpe'!$B$2:$R$263,15,FALSE)," ")</f>
        <v>361</v>
      </c>
      <c r="AE253" s="23">
        <f>IF(VLOOKUP($B253,'Ações_Rent'!$B$2:$R$263,16,FALSE)="","",VLOOKUP($B253,'Ações_Rent'!$B$2:$R$263,16,FALSE))</f>
        <v>-2.43400790415392</v>
      </c>
      <c r="AF253" t="s" s="26">
        <f>IF(VLOOKUP($B253,'Ações_Sharpe'!$B$2:$R$263,16,FALSE)&gt;0,VLOOKUP($B253,'Ações_Sharpe'!$B$2:$R$263,16,FALSE)," ")</f>
        <v>361</v>
      </c>
      <c r="AG253" s="23">
        <f>IF(VLOOKUP($B253,'Ações_Rent'!$B$2:$R$263,17,FALSE)="","",VLOOKUP($B253,'Ações_Rent'!$B$2:$R$263,17,FALSE))</f>
        <v>17.1717105750084</v>
      </c>
      <c r="AH253" s="23">
        <f>IF(VLOOKUP($B253,'Ações_Sharpe'!$B$2:$R$263,17,FALSE)&gt;0,VLOOKUP($B253,'Ações_Sharpe'!$B$2:$R$263,17,FALSE)," ")</f>
        <v>0.315928060051827</v>
      </c>
    </row>
    <row r="254" ht="15" customHeight="1">
      <c r="A254" t="s" s="10">
        <v>1725</v>
      </c>
      <c r="B254" t="s" s="10">
        <v>1726</v>
      </c>
      <c r="C254" t="s" s="26">
        <f>IF(VLOOKUP($B254,'Ações_Rent'!$B$2:$R$263,2,FALSE)="","",VLOOKUP($B254,'Ações_Rent'!$B$2:$R$263,2,FALSE))</f>
      </c>
      <c r="D254" t="s" s="26">
        <f>IF(VLOOKUP($B254,'Ações_Sharpe'!$B$2:$R$263,2,FALSE)&gt;0,VLOOKUP($B254,'Ações_Sharpe'!$B$2:$R$263,2,FALSE)," ")</f>
        <v>361</v>
      </c>
      <c r="E254" t="s" s="26">
        <f>IF(VLOOKUP($B254,'Ações_Rent'!$B$2:$R$263,3,FALSE)="","",VLOOKUP($B254,'Ações_Rent'!$B$2:$R$263,3,FALSE))</f>
      </c>
      <c r="F254" t="s" s="26">
        <f>IF(VLOOKUP($B254,'Ações_Sharpe'!$B$2:$R$263,3,FALSE)&gt;0,VLOOKUP($B254,'Ações_Sharpe'!$B$2:$R$263,3,FALSE)," ")</f>
        <v>361</v>
      </c>
      <c r="G254" t="s" s="26">
        <f>IF(VLOOKUP($B254,'Ações_Rent'!$B$2:$R$263,4,FALSE)="","",VLOOKUP($B254,'Ações_Rent'!$B$2:$R$263,4,FALSE))</f>
      </c>
      <c r="H254" t="s" s="26">
        <f>IF(VLOOKUP($B254,'Ações_Sharpe'!$B$2:$R$263,4,FALSE)&gt;0,VLOOKUP($B254,'Ações_Sharpe'!$B$2:$R$263,4,FALSE)," ")</f>
        <v>361</v>
      </c>
      <c r="I254" t="s" s="26">
        <f>IF(VLOOKUP($B254,'Ações_Rent'!$B$2:$R$263,5,FALSE)="","",VLOOKUP($B254,'Ações_Rent'!$B$2:$R$263,5,FALSE))</f>
      </c>
      <c r="J254" t="s" s="26">
        <f>IF(VLOOKUP($B254,'Ações_Sharpe'!$B$2:$R$263,5,FALSE)&gt;0,VLOOKUP($B254,'Ações_Sharpe'!$B$2:$R$263,5,FALSE)," ")</f>
        <v>361</v>
      </c>
      <c r="K254" t="s" s="26">
        <f>IF(VLOOKUP($B254,'Ações_Rent'!$B$2:$R$263,6,FALSE)="","",VLOOKUP($B254,'Ações_Rent'!$B$2:$R$263,6,FALSE))</f>
      </c>
      <c r="L254" t="s" s="26">
        <f>IF(VLOOKUP($B254,'Ações_Sharpe'!$B$2:$R$263,6,FALSE)&gt;0,VLOOKUP($B254,'Ações_Sharpe'!$B$2:$R$263,6,FALSE)," ")</f>
        <v>361</v>
      </c>
      <c r="M254" t="s" s="26">
        <f>IF(VLOOKUP($B254,'Ações_Rent'!$B$2:$R$263,7,FALSE)="","",VLOOKUP($B254,'Ações_Rent'!$B$2:$R$263,7,FALSE))</f>
      </c>
      <c r="N254" t="s" s="26">
        <f>IF(VLOOKUP($B254,'Ações_Sharpe'!$B$2:$R$263,7,FALSE)&gt;0,VLOOKUP($B254,'Ações_Sharpe'!$B$2:$R$263,7,FALSE)," ")</f>
        <v>361</v>
      </c>
      <c r="O254" t="s" s="26">
        <f>IF(VLOOKUP($B254,'Ações_Rent'!$B$2:$R$263,8,FALSE)="","",VLOOKUP($B254,'Ações_Rent'!$B$2:$R$263,8,FALSE))</f>
      </c>
      <c r="P254" t="s" s="26">
        <f>IF(VLOOKUP($B254,'Ações_Sharpe'!$B$2:$R$263,8,FALSE)&gt;0,VLOOKUP($B254,'Ações_Sharpe'!$B$2:$R$263,8,FALSE)," ")</f>
        <v>361</v>
      </c>
      <c r="Q254" t="s" s="26">
        <f>IF(VLOOKUP($B254,'Ações_Rent'!$B$2:$R$263,9,FALSE)="","",VLOOKUP($B254,'Ações_Rent'!$B$2:$R$263,9,FALSE))</f>
      </c>
      <c r="R254" t="s" s="26">
        <f>IF(VLOOKUP($B254,'Ações_Sharpe'!$B$2:$R$263,9,FALSE)&gt;0,VLOOKUP($B254,'Ações_Sharpe'!$B$2:$R$263,9,FALSE)," ")</f>
        <v>361</v>
      </c>
      <c r="S254" t="s" s="26">
        <f>IF(VLOOKUP($B254,'Ações_Rent'!$B$2:$R$263,10,FALSE)="","",VLOOKUP($B254,'Ações_Rent'!$B$2:$R$263,10,FALSE))</f>
      </c>
      <c r="T254" t="s" s="26">
        <f>IF(VLOOKUP($B254,'Ações_Sharpe'!$B$2:$R$263,10,FALSE)&gt;0,VLOOKUP($B254,'Ações_Sharpe'!$B$2:$R$263,10,FALSE)," ")</f>
        <v>361</v>
      </c>
      <c r="U254" t="s" s="26">
        <f>IF(VLOOKUP($B254,'Ações_Rent'!$B$2:$R$263,11,FALSE)="","",VLOOKUP($B254,'Ações_Rent'!$B$2:$R$263,11,FALSE))</f>
      </c>
      <c r="V254" t="s" s="26">
        <f>IF(VLOOKUP($B254,'Ações_Sharpe'!$B$2:$R$263,11,FALSE)&gt;0,VLOOKUP($B254,'Ações_Sharpe'!$B$2:$R$263,11,FALSE)," ")</f>
        <v>361</v>
      </c>
      <c r="W254" t="s" s="26">
        <f>IF(VLOOKUP($B254,'Ações_Rent'!$B$2:$R$263,12,FALSE)="","",VLOOKUP($B254,'Ações_Rent'!$B$2:$R$263,12,FALSE))</f>
      </c>
      <c r="X254" t="s" s="26">
        <f>IF(VLOOKUP($B254,'Ações_Sharpe'!$B$2:$R$263,12,FALSE)&gt;0,VLOOKUP($B254,'Ações_Sharpe'!$B$2:$R$263,12,FALSE)," ")</f>
        <v>361</v>
      </c>
      <c r="Y254" t="s" s="26">
        <f>IF(VLOOKUP($B254,'Ações_Rent'!$B$2:$R$263,13,FALSE)="","",VLOOKUP($B254,'Ações_Rent'!$B$2:$R$263,13,FALSE))</f>
      </c>
      <c r="Z254" t="s" s="26">
        <f>IF(VLOOKUP($B254,'Ações_Sharpe'!$B$2:$R$263,13,FALSE)&gt;0,VLOOKUP($B254,'Ações_Sharpe'!$B$2:$R$263,13,FALSE)," ")</f>
        <v>361</v>
      </c>
      <c r="AA254" t="s" s="26">
        <f>IF(VLOOKUP($B254,'Ações_Rent'!$B$2:$R$263,14,FALSE)="","",VLOOKUP($B254,'Ações_Rent'!$B$2:$R$263,14,FALSE))</f>
      </c>
      <c r="AB254" t="s" s="26">
        <f>IF(VLOOKUP($B254,'Ações_Sharpe'!$B$2:$R$263,14,FALSE)&gt;0,VLOOKUP($B254,'Ações_Sharpe'!$B$2:$R$263,14,FALSE)," ")</f>
        <v>361</v>
      </c>
      <c r="AC254" t="s" s="26">
        <f>IF(VLOOKUP($B254,'Ações_Rent'!$B$2:$R$263,15,FALSE)="","",VLOOKUP($B254,'Ações_Rent'!$B$2:$R$263,15,FALSE))</f>
      </c>
      <c r="AD254" t="s" s="26">
        <f>IF(VLOOKUP($B254,'Ações_Sharpe'!$B$2:$R$263,15,FALSE)&gt;0,VLOOKUP($B254,'Ações_Sharpe'!$B$2:$R$263,15,FALSE)," ")</f>
        <v>361</v>
      </c>
      <c r="AE254" s="23">
        <f>IF(VLOOKUP($B254,'Ações_Rent'!$B$2:$R$263,16,FALSE)="","",VLOOKUP($B254,'Ações_Rent'!$B$2:$R$263,16,FALSE))</f>
        <v>-5.56898633745192</v>
      </c>
      <c r="AF254" t="s" s="26">
        <f>IF(VLOOKUP($B254,'Ações_Sharpe'!$B$2:$R$263,16,FALSE)&gt;0,VLOOKUP($B254,'Ações_Sharpe'!$B$2:$R$263,16,FALSE)," ")</f>
        <v>361</v>
      </c>
      <c r="AG254" s="23">
        <f>IF(VLOOKUP($B254,'Ações_Rent'!$B$2:$R$263,17,FALSE)="","",VLOOKUP($B254,'Ações_Rent'!$B$2:$R$263,17,FALSE))</f>
        <v>7.86698695644559</v>
      </c>
      <c r="AH254" s="23">
        <f>IF(VLOOKUP($B254,'Ações_Sharpe'!$B$2:$R$263,17,FALSE)&gt;0,VLOOKUP($B254,'Ações_Sharpe'!$B$2:$R$263,17,FALSE)," ")</f>
        <v>0.0331087881484921</v>
      </c>
    </row>
    <row r="255" ht="15" customHeight="1">
      <c r="A255" t="s" s="10">
        <v>1727</v>
      </c>
      <c r="B255" t="s" s="10">
        <v>1728</v>
      </c>
      <c r="C255" t="s" s="26">
        <f>IF(VLOOKUP($B255,'Ações_Rent'!$B$2:$R$263,2,FALSE)="","",VLOOKUP($B255,'Ações_Rent'!$B$2:$R$263,2,FALSE))</f>
      </c>
      <c r="D255" t="s" s="26">
        <f>IF(VLOOKUP($B255,'Ações_Sharpe'!$B$2:$R$263,2,FALSE)&gt;0,VLOOKUP($B255,'Ações_Sharpe'!$B$2:$R$263,2,FALSE)," ")</f>
        <v>361</v>
      </c>
      <c r="E255" t="s" s="26">
        <f>IF(VLOOKUP($B255,'Ações_Rent'!$B$2:$R$263,3,FALSE)="","",VLOOKUP($B255,'Ações_Rent'!$B$2:$R$263,3,FALSE))</f>
      </c>
      <c r="F255" t="s" s="26">
        <f>IF(VLOOKUP($B255,'Ações_Sharpe'!$B$2:$R$263,3,FALSE)&gt;0,VLOOKUP($B255,'Ações_Sharpe'!$B$2:$R$263,3,FALSE)," ")</f>
        <v>361</v>
      </c>
      <c r="G255" t="s" s="26">
        <f>IF(VLOOKUP($B255,'Ações_Rent'!$B$2:$R$263,4,FALSE)="","",VLOOKUP($B255,'Ações_Rent'!$B$2:$R$263,4,FALSE))</f>
      </c>
      <c r="H255" t="s" s="26">
        <f>IF(VLOOKUP($B255,'Ações_Sharpe'!$B$2:$R$263,4,FALSE)&gt;0,VLOOKUP($B255,'Ações_Sharpe'!$B$2:$R$263,4,FALSE)," ")</f>
        <v>361</v>
      </c>
      <c r="I255" t="s" s="26">
        <f>IF(VLOOKUP($B255,'Ações_Rent'!$B$2:$R$263,5,FALSE)="","",VLOOKUP($B255,'Ações_Rent'!$B$2:$R$263,5,FALSE))</f>
      </c>
      <c r="J255" t="s" s="26">
        <f>IF(VLOOKUP($B255,'Ações_Sharpe'!$B$2:$R$263,5,FALSE)&gt;0,VLOOKUP($B255,'Ações_Sharpe'!$B$2:$R$263,5,FALSE)," ")</f>
        <v>361</v>
      </c>
      <c r="K255" t="s" s="26">
        <f>IF(VLOOKUP($B255,'Ações_Rent'!$B$2:$R$263,6,FALSE)="","",VLOOKUP($B255,'Ações_Rent'!$B$2:$R$263,6,FALSE))</f>
      </c>
      <c r="L255" t="s" s="26">
        <f>IF(VLOOKUP($B255,'Ações_Sharpe'!$B$2:$R$263,6,FALSE)&gt;0,VLOOKUP($B255,'Ações_Sharpe'!$B$2:$R$263,6,FALSE)," ")</f>
        <v>361</v>
      </c>
      <c r="M255" t="s" s="26">
        <f>IF(VLOOKUP($B255,'Ações_Rent'!$B$2:$R$263,7,FALSE)="","",VLOOKUP($B255,'Ações_Rent'!$B$2:$R$263,7,FALSE))</f>
      </c>
      <c r="N255" t="s" s="26">
        <f>IF(VLOOKUP($B255,'Ações_Sharpe'!$B$2:$R$263,7,FALSE)&gt;0,VLOOKUP($B255,'Ações_Sharpe'!$B$2:$R$263,7,FALSE)," ")</f>
        <v>361</v>
      </c>
      <c r="O255" t="s" s="26">
        <f>IF(VLOOKUP($B255,'Ações_Rent'!$B$2:$R$263,8,FALSE)="","",VLOOKUP($B255,'Ações_Rent'!$B$2:$R$263,8,FALSE))</f>
      </c>
      <c r="P255" t="s" s="26">
        <f>IF(VLOOKUP($B255,'Ações_Sharpe'!$B$2:$R$263,8,FALSE)&gt;0,VLOOKUP($B255,'Ações_Sharpe'!$B$2:$R$263,8,FALSE)," ")</f>
        <v>361</v>
      </c>
      <c r="Q255" t="s" s="26">
        <f>IF(VLOOKUP($B255,'Ações_Rent'!$B$2:$R$263,9,FALSE)="","",VLOOKUP($B255,'Ações_Rent'!$B$2:$R$263,9,FALSE))</f>
      </c>
      <c r="R255" t="s" s="26">
        <f>IF(VLOOKUP($B255,'Ações_Sharpe'!$B$2:$R$263,9,FALSE)&gt;0,VLOOKUP($B255,'Ações_Sharpe'!$B$2:$R$263,9,FALSE)," ")</f>
        <v>361</v>
      </c>
      <c r="S255" t="s" s="26">
        <f>IF(VLOOKUP($B255,'Ações_Rent'!$B$2:$R$263,10,FALSE)="","",VLOOKUP($B255,'Ações_Rent'!$B$2:$R$263,10,FALSE))</f>
      </c>
      <c r="T255" t="s" s="26">
        <f>IF(VLOOKUP($B255,'Ações_Sharpe'!$B$2:$R$263,10,FALSE)&gt;0,VLOOKUP($B255,'Ações_Sharpe'!$B$2:$R$263,10,FALSE)," ")</f>
        <v>361</v>
      </c>
      <c r="U255" t="s" s="26">
        <f>IF(VLOOKUP($B255,'Ações_Rent'!$B$2:$R$263,11,FALSE)="","",VLOOKUP($B255,'Ações_Rent'!$B$2:$R$263,11,FALSE))</f>
      </c>
      <c r="V255" t="s" s="26">
        <f>IF(VLOOKUP($B255,'Ações_Sharpe'!$B$2:$R$263,11,FALSE)&gt;0,VLOOKUP($B255,'Ações_Sharpe'!$B$2:$R$263,11,FALSE)," ")</f>
        <v>361</v>
      </c>
      <c r="W255" t="s" s="26">
        <f>IF(VLOOKUP($B255,'Ações_Rent'!$B$2:$R$263,12,FALSE)="","",VLOOKUP($B255,'Ações_Rent'!$B$2:$R$263,12,FALSE))</f>
      </c>
      <c r="X255" t="s" s="26">
        <f>IF(VLOOKUP($B255,'Ações_Sharpe'!$B$2:$R$263,12,FALSE)&gt;0,VLOOKUP($B255,'Ações_Sharpe'!$B$2:$R$263,12,FALSE)," ")</f>
        <v>361</v>
      </c>
      <c r="Y255" t="s" s="26">
        <f>IF(VLOOKUP($B255,'Ações_Rent'!$B$2:$R$263,13,FALSE)="","",VLOOKUP($B255,'Ações_Rent'!$B$2:$R$263,13,FALSE))</f>
      </c>
      <c r="Z255" t="s" s="26">
        <f>IF(VLOOKUP($B255,'Ações_Sharpe'!$B$2:$R$263,13,FALSE)&gt;0,VLOOKUP($B255,'Ações_Sharpe'!$B$2:$R$263,13,FALSE)," ")</f>
        <v>361</v>
      </c>
      <c r="AA255" t="s" s="26">
        <f>IF(VLOOKUP($B255,'Ações_Rent'!$B$2:$R$263,14,FALSE)="","",VLOOKUP($B255,'Ações_Rent'!$B$2:$R$263,14,FALSE))</f>
      </c>
      <c r="AB255" t="s" s="26">
        <f>IF(VLOOKUP($B255,'Ações_Sharpe'!$B$2:$R$263,14,FALSE)&gt;0,VLOOKUP($B255,'Ações_Sharpe'!$B$2:$R$263,14,FALSE)," ")</f>
        <v>361</v>
      </c>
      <c r="AC255" t="s" s="26">
        <f>IF(VLOOKUP($B255,'Ações_Rent'!$B$2:$R$263,15,FALSE)="","",VLOOKUP($B255,'Ações_Rent'!$B$2:$R$263,15,FALSE))</f>
      </c>
      <c r="AD255" t="s" s="26">
        <f>IF(VLOOKUP($B255,'Ações_Sharpe'!$B$2:$R$263,15,FALSE)&gt;0,VLOOKUP($B255,'Ações_Sharpe'!$B$2:$R$263,15,FALSE)," ")</f>
        <v>361</v>
      </c>
      <c r="AE255" s="23">
        <f>IF(VLOOKUP($B255,'Ações_Rent'!$B$2:$R$263,16,FALSE)="","",VLOOKUP($B255,'Ações_Rent'!$B$2:$R$263,16,FALSE))</f>
        <v>-12.9718084855593</v>
      </c>
      <c r="AF255" t="s" s="26">
        <f>IF(VLOOKUP($B255,'Ações_Sharpe'!$B$2:$R$263,16,FALSE)&gt;0,VLOOKUP($B255,'Ações_Sharpe'!$B$2:$R$263,16,FALSE)," ")</f>
        <v>361</v>
      </c>
      <c r="AG255" s="23">
        <f>IF(VLOOKUP($B255,'Ações_Rent'!$B$2:$R$263,17,FALSE)="","",VLOOKUP($B255,'Ações_Rent'!$B$2:$R$263,17,FALSE))</f>
        <v>1.35666499167724</v>
      </c>
      <c r="AH255" t="s" s="26">
        <f>IF(VLOOKUP($B255,'Ações_Sharpe'!$B$2:$R$263,17,FALSE)&gt;0,VLOOKUP($B255,'Ações_Sharpe'!$B$2:$R$263,17,FALSE)," ")</f>
        <v>361</v>
      </c>
    </row>
    <row r="256" ht="15" customHeight="1">
      <c r="A256" t="s" s="10">
        <v>1729</v>
      </c>
      <c r="B256" t="s" s="10">
        <v>1730</v>
      </c>
      <c r="C256" t="s" s="26">
        <f>IF(VLOOKUP($B256,'Ações_Rent'!$B$2:$R$263,2,FALSE)="","",VLOOKUP($B256,'Ações_Rent'!$B$2:$R$263,2,FALSE))</f>
      </c>
      <c r="D256" t="s" s="26">
        <f>IF(VLOOKUP($B256,'Ações_Sharpe'!$B$2:$R$263,2,FALSE)&gt;0,VLOOKUP($B256,'Ações_Sharpe'!$B$2:$R$263,2,FALSE)," ")</f>
        <v>361</v>
      </c>
      <c r="E256" t="s" s="26">
        <f>IF(VLOOKUP($B256,'Ações_Rent'!$B$2:$R$263,3,FALSE)="","",VLOOKUP($B256,'Ações_Rent'!$B$2:$R$263,3,FALSE))</f>
      </c>
      <c r="F256" t="s" s="26">
        <f>IF(VLOOKUP($B256,'Ações_Sharpe'!$B$2:$R$263,3,FALSE)&gt;0,VLOOKUP($B256,'Ações_Sharpe'!$B$2:$R$263,3,FALSE)," ")</f>
        <v>361</v>
      </c>
      <c r="G256" t="s" s="26">
        <f>IF(VLOOKUP($B256,'Ações_Rent'!$B$2:$R$263,4,FALSE)="","",VLOOKUP($B256,'Ações_Rent'!$B$2:$R$263,4,FALSE))</f>
      </c>
      <c r="H256" t="s" s="26">
        <f>IF(VLOOKUP($B256,'Ações_Sharpe'!$B$2:$R$263,4,FALSE)&gt;0,VLOOKUP($B256,'Ações_Sharpe'!$B$2:$R$263,4,FALSE)," ")</f>
        <v>361</v>
      </c>
      <c r="I256" t="s" s="26">
        <f>IF(VLOOKUP($B256,'Ações_Rent'!$B$2:$R$263,5,FALSE)="","",VLOOKUP($B256,'Ações_Rent'!$B$2:$R$263,5,FALSE))</f>
      </c>
      <c r="J256" t="s" s="26">
        <f>IF(VLOOKUP($B256,'Ações_Sharpe'!$B$2:$R$263,5,FALSE)&gt;0,VLOOKUP($B256,'Ações_Sharpe'!$B$2:$R$263,5,FALSE)," ")</f>
        <v>361</v>
      </c>
      <c r="K256" t="s" s="26">
        <f>IF(VLOOKUP($B256,'Ações_Rent'!$B$2:$R$263,6,FALSE)="","",VLOOKUP($B256,'Ações_Rent'!$B$2:$R$263,6,FALSE))</f>
      </c>
      <c r="L256" t="s" s="26">
        <f>IF(VLOOKUP($B256,'Ações_Sharpe'!$B$2:$R$263,6,FALSE)&gt;0,VLOOKUP($B256,'Ações_Sharpe'!$B$2:$R$263,6,FALSE)," ")</f>
        <v>361</v>
      </c>
      <c r="M256" t="s" s="26">
        <f>IF(VLOOKUP($B256,'Ações_Rent'!$B$2:$R$263,7,FALSE)="","",VLOOKUP($B256,'Ações_Rent'!$B$2:$R$263,7,FALSE))</f>
      </c>
      <c r="N256" t="s" s="26">
        <f>IF(VLOOKUP($B256,'Ações_Sharpe'!$B$2:$R$263,7,FALSE)&gt;0,VLOOKUP($B256,'Ações_Sharpe'!$B$2:$R$263,7,FALSE)," ")</f>
        <v>361</v>
      </c>
      <c r="O256" t="s" s="26">
        <f>IF(VLOOKUP($B256,'Ações_Rent'!$B$2:$R$263,8,FALSE)="","",VLOOKUP($B256,'Ações_Rent'!$B$2:$R$263,8,FALSE))</f>
      </c>
      <c r="P256" t="s" s="26">
        <f>IF(VLOOKUP($B256,'Ações_Sharpe'!$B$2:$R$263,8,FALSE)&gt;0,VLOOKUP($B256,'Ações_Sharpe'!$B$2:$R$263,8,FALSE)," ")</f>
        <v>361</v>
      </c>
      <c r="Q256" t="s" s="26">
        <f>IF(VLOOKUP($B256,'Ações_Rent'!$B$2:$R$263,9,FALSE)="","",VLOOKUP($B256,'Ações_Rent'!$B$2:$R$263,9,FALSE))</f>
      </c>
      <c r="R256" t="s" s="26">
        <f>IF(VLOOKUP($B256,'Ações_Sharpe'!$B$2:$R$263,9,FALSE)&gt;0,VLOOKUP($B256,'Ações_Sharpe'!$B$2:$R$263,9,FALSE)," ")</f>
        <v>361</v>
      </c>
      <c r="S256" t="s" s="26">
        <f>IF(VLOOKUP($B256,'Ações_Rent'!$B$2:$R$263,10,FALSE)="","",VLOOKUP($B256,'Ações_Rent'!$B$2:$R$263,10,FALSE))</f>
      </c>
      <c r="T256" t="s" s="26">
        <f>IF(VLOOKUP($B256,'Ações_Sharpe'!$B$2:$R$263,10,FALSE)&gt;0,VLOOKUP($B256,'Ações_Sharpe'!$B$2:$R$263,10,FALSE)," ")</f>
        <v>361</v>
      </c>
      <c r="U256" t="s" s="26">
        <f>IF(VLOOKUP($B256,'Ações_Rent'!$B$2:$R$263,11,FALSE)="","",VLOOKUP($B256,'Ações_Rent'!$B$2:$R$263,11,FALSE))</f>
      </c>
      <c r="V256" t="s" s="26">
        <f>IF(VLOOKUP($B256,'Ações_Sharpe'!$B$2:$R$263,11,FALSE)&gt;0,VLOOKUP($B256,'Ações_Sharpe'!$B$2:$R$263,11,FALSE)," ")</f>
        <v>361</v>
      </c>
      <c r="W256" t="s" s="26">
        <f>IF(VLOOKUP($B256,'Ações_Rent'!$B$2:$R$263,12,FALSE)="","",VLOOKUP($B256,'Ações_Rent'!$B$2:$R$263,12,FALSE))</f>
      </c>
      <c r="X256" t="s" s="26">
        <f>IF(VLOOKUP($B256,'Ações_Sharpe'!$B$2:$R$263,12,FALSE)&gt;0,VLOOKUP($B256,'Ações_Sharpe'!$B$2:$R$263,12,FALSE)," ")</f>
        <v>361</v>
      </c>
      <c r="Y256" t="s" s="26">
        <f>IF(VLOOKUP($B256,'Ações_Rent'!$B$2:$R$263,13,FALSE)="","",VLOOKUP($B256,'Ações_Rent'!$B$2:$R$263,13,FALSE))</f>
      </c>
      <c r="Z256" t="s" s="26">
        <f>IF(VLOOKUP($B256,'Ações_Sharpe'!$B$2:$R$263,13,FALSE)&gt;0,VLOOKUP($B256,'Ações_Sharpe'!$B$2:$R$263,13,FALSE)," ")</f>
        <v>361</v>
      </c>
      <c r="AA256" t="s" s="26">
        <f>IF(VLOOKUP($B256,'Ações_Rent'!$B$2:$R$263,14,FALSE)="","",VLOOKUP($B256,'Ações_Rent'!$B$2:$R$263,14,FALSE))</f>
      </c>
      <c r="AB256" t="s" s="26">
        <f>IF(VLOOKUP($B256,'Ações_Sharpe'!$B$2:$R$263,14,FALSE)&gt;0,VLOOKUP($B256,'Ações_Sharpe'!$B$2:$R$263,14,FALSE)," ")</f>
        <v>361</v>
      </c>
      <c r="AC256" t="s" s="26">
        <f>IF(VLOOKUP($B256,'Ações_Rent'!$B$2:$R$263,15,FALSE)="","",VLOOKUP($B256,'Ações_Rent'!$B$2:$R$263,15,FALSE))</f>
      </c>
      <c r="AD256" t="s" s="26">
        <f>IF(VLOOKUP($B256,'Ações_Sharpe'!$B$2:$R$263,15,FALSE)&gt;0,VLOOKUP($B256,'Ações_Sharpe'!$B$2:$R$263,15,FALSE)," ")</f>
        <v>361</v>
      </c>
      <c r="AE256" s="23">
        <f>IF(VLOOKUP($B256,'Ações_Rent'!$B$2:$R$263,16,FALSE)="","",VLOOKUP($B256,'Ações_Rent'!$B$2:$R$263,16,FALSE))</f>
        <v>-23.1229100783613</v>
      </c>
      <c r="AF256" t="s" s="26">
        <f>IF(VLOOKUP($B256,'Ações_Sharpe'!$B$2:$R$263,16,FALSE)&gt;0,VLOOKUP($B256,'Ações_Sharpe'!$B$2:$R$263,16,FALSE)," ")</f>
        <v>361</v>
      </c>
      <c r="AG256" s="23">
        <f>IF(VLOOKUP($B256,'Ações_Rent'!$B$2:$R$263,17,FALSE)="","",VLOOKUP($B256,'Ações_Rent'!$B$2:$R$263,17,FALSE))</f>
        <v>-6.38644705067247</v>
      </c>
      <c r="AH256" t="s" s="26">
        <f>IF(VLOOKUP($B256,'Ações_Sharpe'!$B$2:$R$263,17,FALSE)&gt;0,VLOOKUP($B256,'Ações_Sharpe'!$B$2:$R$263,17,FALSE)," ")</f>
        <v>361</v>
      </c>
    </row>
    <row r="257" ht="15" customHeight="1">
      <c r="A257" t="s" s="10">
        <v>1731</v>
      </c>
      <c r="B257" t="s" s="10">
        <v>1732</v>
      </c>
      <c r="C257" t="s" s="26">
        <f>IF(VLOOKUP($B257,'Ações_Rent'!$B$2:$R$263,2,FALSE)="","",VLOOKUP($B257,'Ações_Rent'!$B$2:$R$263,2,FALSE))</f>
      </c>
      <c r="D257" t="s" s="26">
        <f>IF(VLOOKUP($B257,'Ações_Sharpe'!$B$2:$R$263,2,FALSE)&gt;0,VLOOKUP($B257,'Ações_Sharpe'!$B$2:$R$263,2,FALSE)," ")</f>
        <v>361</v>
      </c>
      <c r="E257" t="s" s="26">
        <f>IF(VLOOKUP($B257,'Ações_Rent'!$B$2:$R$263,3,FALSE)="","",VLOOKUP($B257,'Ações_Rent'!$B$2:$R$263,3,FALSE))</f>
      </c>
      <c r="F257" t="s" s="26">
        <f>IF(VLOOKUP($B257,'Ações_Sharpe'!$B$2:$R$263,3,FALSE)&gt;0,VLOOKUP($B257,'Ações_Sharpe'!$B$2:$R$263,3,FALSE)," ")</f>
        <v>361</v>
      </c>
      <c r="G257" t="s" s="26">
        <f>IF(VLOOKUP($B257,'Ações_Rent'!$B$2:$R$263,4,FALSE)="","",VLOOKUP($B257,'Ações_Rent'!$B$2:$R$263,4,FALSE))</f>
      </c>
      <c r="H257" t="s" s="26">
        <f>IF(VLOOKUP($B257,'Ações_Sharpe'!$B$2:$R$263,4,FALSE)&gt;0,VLOOKUP($B257,'Ações_Sharpe'!$B$2:$R$263,4,FALSE)," ")</f>
        <v>361</v>
      </c>
      <c r="I257" t="s" s="26">
        <f>IF(VLOOKUP($B257,'Ações_Rent'!$B$2:$R$263,5,FALSE)="","",VLOOKUP($B257,'Ações_Rent'!$B$2:$R$263,5,FALSE))</f>
      </c>
      <c r="J257" t="s" s="26">
        <f>IF(VLOOKUP($B257,'Ações_Sharpe'!$B$2:$R$263,5,FALSE)&gt;0,VLOOKUP($B257,'Ações_Sharpe'!$B$2:$R$263,5,FALSE)," ")</f>
        <v>361</v>
      </c>
      <c r="K257" t="s" s="26">
        <f>IF(VLOOKUP($B257,'Ações_Rent'!$B$2:$R$263,6,FALSE)="","",VLOOKUP($B257,'Ações_Rent'!$B$2:$R$263,6,FALSE))</f>
      </c>
      <c r="L257" t="s" s="26">
        <f>IF(VLOOKUP($B257,'Ações_Sharpe'!$B$2:$R$263,6,FALSE)&gt;0,VLOOKUP($B257,'Ações_Sharpe'!$B$2:$R$263,6,FALSE)," ")</f>
        <v>361</v>
      </c>
      <c r="M257" t="s" s="26">
        <f>IF(VLOOKUP($B257,'Ações_Rent'!$B$2:$R$263,7,FALSE)="","",VLOOKUP($B257,'Ações_Rent'!$B$2:$R$263,7,FALSE))</f>
      </c>
      <c r="N257" t="s" s="26">
        <f>IF(VLOOKUP($B257,'Ações_Sharpe'!$B$2:$R$263,7,FALSE)&gt;0,VLOOKUP($B257,'Ações_Sharpe'!$B$2:$R$263,7,FALSE)," ")</f>
        <v>361</v>
      </c>
      <c r="O257" t="s" s="26">
        <f>IF(VLOOKUP($B257,'Ações_Rent'!$B$2:$R$263,8,FALSE)="","",VLOOKUP($B257,'Ações_Rent'!$B$2:$R$263,8,FALSE))</f>
      </c>
      <c r="P257" t="s" s="26">
        <f>IF(VLOOKUP($B257,'Ações_Sharpe'!$B$2:$R$263,8,FALSE)&gt;0,VLOOKUP($B257,'Ações_Sharpe'!$B$2:$R$263,8,FALSE)," ")</f>
        <v>361</v>
      </c>
      <c r="Q257" t="s" s="26">
        <f>IF(VLOOKUP($B257,'Ações_Rent'!$B$2:$R$263,9,FALSE)="","",VLOOKUP($B257,'Ações_Rent'!$B$2:$R$263,9,FALSE))</f>
      </c>
      <c r="R257" t="s" s="26">
        <f>IF(VLOOKUP($B257,'Ações_Sharpe'!$B$2:$R$263,9,FALSE)&gt;0,VLOOKUP($B257,'Ações_Sharpe'!$B$2:$R$263,9,FALSE)," ")</f>
        <v>361</v>
      </c>
      <c r="S257" t="s" s="26">
        <f>IF(VLOOKUP($B257,'Ações_Rent'!$B$2:$R$263,10,FALSE)="","",VLOOKUP($B257,'Ações_Rent'!$B$2:$R$263,10,FALSE))</f>
      </c>
      <c r="T257" t="s" s="26">
        <f>IF(VLOOKUP($B257,'Ações_Sharpe'!$B$2:$R$263,10,FALSE)&gt;0,VLOOKUP($B257,'Ações_Sharpe'!$B$2:$R$263,10,FALSE)," ")</f>
        <v>361</v>
      </c>
      <c r="U257" t="s" s="26">
        <f>IF(VLOOKUP($B257,'Ações_Rent'!$B$2:$R$263,11,FALSE)="","",VLOOKUP($B257,'Ações_Rent'!$B$2:$R$263,11,FALSE))</f>
      </c>
      <c r="V257" t="s" s="26">
        <f>IF(VLOOKUP($B257,'Ações_Sharpe'!$B$2:$R$263,11,FALSE)&gt;0,VLOOKUP($B257,'Ações_Sharpe'!$B$2:$R$263,11,FALSE)," ")</f>
        <v>361</v>
      </c>
      <c r="W257" t="s" s="26">
        <f>IF(VLOOKUP($B257,'Ações_Rent'!$B$2:$R$263,12,FALSE)="","",VLOOKUP($B257,'Ações_Rent'!$B$2:$R$263,12,FALSE))</f>
      </c>
      <c r="X257" t="s" s="26">
        <f>IF(VLOOKUP($B257,'Ações_Sharpe'!$B$2:$R$263,12,FALSE)&gt;0,VLOOKUP($B257,'Ações_Sharpe'!$B$2:$R$263,12,FALSE)," ")</f>
        <v>361</v>
      </c>
      <c r="Y257" t="s" s="26">
        <f>IF(VLOOKUP($B257,'Ações_Rent'!$B$2:$R$263,13,FALSE)="","",VLOOKUP($B257,'Ações_Rent'!$B$2:$R$263,13,FALSE))</f>
      </c>
      <c r="Z257" t="s" s="26">
        <f>IF(VLOOKUP($B257,'Ações_Sharpe'!$B$2:$R$263,13,FALSE)&gt;0,VLOOKUP($B257,'Ações_Sharpe'!$B$2:$R$263,13,FALSE)," ")</f>
        <v>361</v>
      </c>
      <c r="AA257" t="s" s="26">
        <f>IF(VLOOKUP($B257,'Ações_Rent'!$B$2:$R$263,14,FALSE)="","",VLOOKUP($B257,'Ações_Rent'!$B$2:$R$263,14,FALSE))</f>
      </c>
      <c r="AB257" t="s" s="26">
        <f>IF(VLOOKUP($B257,'Ações_Sharpe'!$B$2:$R$263,14,FALSE)&gt;0,VLOOKUP($B257,'Ações_Sharpe'!$B$2:$R$263,14,FALSE)," ")</f>
        <v>361</v>
      </c>
      <c r="AC257" t="s" s="26">
        <f>IF(VLOOKUP($B257,'Ações_Rent'!$B$2:$R$263,15,FALSE)="","",VLOOKUP($B257,'Ações_Rent'!$B$2:$R$263,15,FALSE))</f>
      </c>
      <c r="AD257" t="s" s="26">
        <f>IF(VLOOKUP($B257,'Ações_Sharpe'!$B$2:$R$263,15,FALSE)&gt;0,VLOOKUP($B257,'Ações_Sharpe'!$B$2:$R$263,15,FALSE)," ")</f>
        <v>361</v>
      </c>
      <c r="AE257" t="s" s="26">
        <f>IF(VLOOKUP($B257,'Ações_Rent'!$B$2:$R$263,16,FALSE)="","",VLOOKUP($B257,'Ações_Rent'!$B$2:$R$263,16,FALSE))</f>
      </c>
      <c r="AF257" t="s" s="26">
        <f>IF(VLOOKUP($B257,'Ações_Sharpe'!$B$2:$R$263,16,FALSE)&gt;0,VLOOKUP($B257,'Ações_Sharpe'!$B$2:$R$263,16,FALSE)," ")</f>
        <v>361</v>
      </c>
      <c r="AG257" s="23">
        <f>IF(VLOOKUP($B257,'Ações_Rent'!$B$2:$R$263,17,FALSE)="","",VLOOKUP($B257,'Ações_Rent'!$B$2:$R$263,17,FALSE))</f>
        <v>35.8753006534946</v>
      </c>
      <c r="AH257" s="23">
        <f>IF(VLOOKUP($B257,'Ações_Sharpe'!$B$2:$R$263,17,FALSE)&gt;0,VLOOKUP($B257,'Ações_Sharpe'!$B$2:$R$263,17,FALSE)," ")</f>
        <v>1.1841732979879</v>
      </c>
    </row>
    <row r="258" ht="15" customHeight="1">
      <c r="A258" t="s" s="10">
        <v>1733</v>
      </c>
      <c r="B258" t="s" s="10">
        <v>1734</v>
      </c>
      <c r="C258" t="s" s="26">
        <f>IF(VLOOKUP($B258,'Ações_Rent'!$B$2:$R$263,2,FALSE)="","",VLOOKUP($B258,'Ações_Rent'!$B$2:$R$263,2,FALSE))</f>
      </c>
      <c r="D258" t="s" s="26">
        <f>IF(VLOOKUP($B258,'Ações_Sharpe'!$B$2:$R$263,2,FALSE)&gt;0,VLOOKUP($B258,'Ações_Sharpe'!$B$2:$R$263,2,FALSE)," ")</f>
        <v>361</v>
      </c>
      <c r="E258" t="s" s="26">
        <f>IF(VLOOKUP($B258,'Ações_Rent'!$B$2:$R$263,3,FALSE)="","",VLOOKUP($B258,'Ações_Rent'!$B$2:$R$263,3,FALSE))</f>
      </c>
      <c r="F258" t="s" s="26">
        <f>IF(VLOOKUP($B258,'Ações_Sharpe'!$B$2:$R$263,3,FALSE)&gt;0,VLOOKUP($B258,'Ações_Sharpe'!$B$2:$R$263,3,FALSE)," ")</f>
        <v>361</v>
      </c>
      <c r="G258" t="s" s="26">
        <f>IF(VLOOKUP($B258,'Ações_Rent'!$B$2:$R$263,4,FALSE)="","",VLOOKUP($B258,'Ações_Rent'!$B$2:$R$263,4,FALSE))</f>
      </c>
      <c r="H258" t="s" s="26">
        <f>IF(VLOOKUP($B258,'Ações_Sharpe'!$B$2:$R$263,4,FALSE)&gt;0,VLOOKUP($B258,'Ações_Sharpe'!$B$2:$R$263,4,FALSE)," ")</f>
        <v>361</v>
      </c>
      <c r="I258" t="s" s="26">
        <f>IF(VLOOKUP($B258,'Ações_Rent'!$B$2:$R$263,5,FALSE)="","",VLOOKUP($B258,'Ações_Rent'!$B$2:$R$263,5,FALSE))</f>
      </c>
      <c r="J258" t="s" s="26">
        <f>IF(VLOOKUP($B258,'Ações_Sharpe'!$B$2:$R$263,5,FALSE)&gt;0,VLOOKUP($B258,'Ações_Sharpe'!$B$2:$R$263,5,FALSE)," ")</f>
        <v>361</v>
      </c>
      <c r="K258" t="s" s="26">
        <f>IF(VLOOKUP($B258,'Ações_Rent'!$B$2:$R$263,6,FALSE)="","",VLOOKUP($B258,'Ações_Rent'!$B$2:$R$263,6,FALSE))</f>
      </c>
      <c r="L258" t="s" s="26">
        <f>IF(VLOOKUP($B258,'Ações_Sharpe'!$B$2:$R$263,6,FALSE)&gt;0,VLOOKUP($B258,'Ações_Sharpe'!$B$2:$R$263,6,FALSE)," ")</f>
        <v>361</v>
      </c>
      <c r="M258" t="s" s="26">
        <f>IF(VLOOKUP($B258,'Ações_Rent'!$B$2:$R$263,7,FALSE)="","",VLOOKUP($B258,'Ações_Rent'!$B$2:$R$263,7,FALSE))</f>
      </c>
      <c r="N258" t="s" s="26">
        <f>IF(VLOOKUP($B258,'Ações_Sharpe'!$B$2:$R$263,7,FALSE)&gt;0,VLOOKUP($B258,'Ações_Sharpe'!$B$2:$R$263,7,FALSE)," ")</f>
        <v>361</v>
      </c>
      <c r="O258" t="s" s="26">
        <f>IF(VLOOKUP($B258,'Ações_Rent'!$B$2:$R$263,8,FALSE)="","",VLOOKUP($B258,'Ações_Rent'!$B$2:$R$263,8,FALSE))</f>
      </c>
      <c r="P258" t="s" s="26">
        <f>IF(VLOOKUP($B258,'Ações_Sharpe'!$B$2:$R$263,8,FALSE)&gt;0,VLOOKUP($B258,'Ações_Sharpe'!$B$2:$R$263,8,FALSE)," ")</f>
        <v>361</v>
      </c>
      <c r="Q258" t="s" s="26">
        <f>IF(VLOOKUP($B258,'Ações_Rent'!$B$2:$R$263,9,FALSE)="","",VLOOKUP($B258,'Ações_Rent'!$B$2:$R$263,9,FALSE))</f>
      </c>
      <c r="R258" t="s" s="26">
        <f>IF(VLOOKUP($B258,'Ações_Sharpe'!$B$2:$R$263,9,FALSE)&gt;0,VLOOKUP($B258,'Ações_Sharpe'!$B$2:$R$263,9,FALSE)," ")</f>
        <v>361</v>
      </c>
      <c r="S258" t="s" s="26">
        <f>IF(VLOOKUP($B258,'Ações_Rent'!$B$2:$R$263,10,FALSE)="","",VLOOKUP($B258,'Ações_Rent'!$B$2:$R$263,10,FALSE))</f>
      </c>
      <c r="T258" t="s" s="26">
        <f>IF(VLOOKUP($B258,'Ações_Sharpe'!$B$2:$R$263,10,FALSE)&gt;0,VLOOKUP($B258,'Ações_Sharpe'!$B$2:$R$263,10,FALSE)," ")</f>
        <v>361</v>
      </c>
      <c r="U258" t="s" s="26">
        <f>IF(VLOOKUP($B258,'Ações_Rent'!$B$2:$R$263,11,FALSE)="","",VLOOKUP($B258,'Ações_Rent'!$B$2:$R$263,11,FALSE))</f>
      </c>
      <c r="V258" t="s" s="26">
        <f>IF(VLOOKUP($B258,'Ações_Sharpe'!$B$2:$R$263,11,FALSE)&gt;0,VLOOKUP($B258,'Ações_Sharpe'!$B$2:$R$263,11,FALSE)," ")</f>
        <v>361</v>
      </c>
      <c r="W258" t="s" s="26">
        <f>IF(VLOOKUP($B258,'Ações_Rent'!$B$2:$R$263,12,FALSE)="","",VLOOKUP($B258,'Ações_Rent'!$B$2:$R$263,12,FALSE))</f>
      </c>
      <c r="X258" t="s" s="26">
        <f>IF(VLOOKUP($B258,'Ações_Sharpe'!$B$2:$R$263,12,FALSE)&gt;0,VLOOKUP($B258,'Ações_Sharpe'!$B$2:$R$263,12,FALSE)," ")</f>
        <v>361</v>
      </c>
      <c r="Y258" t="s" s="26">
        <f>IF(VLOOKUP($B258,'Ações_Rent'!$B$2:$R$263,13,FALSE)="","",VLOOKUP($B258,'Ações_Rent'!$B$2:$R$263,13,FALSE))</f>
      </c>
      <c r="Z258" t="s" s="26">
        <f>IF(VLOOKUP($B258,'Ações_Sharpe'!$B$2:$R$263,13,FALSE)&gt;0,VLOOKUP($B258,'Ações_Sharpe'!$B$2:$R$263,13,FALSE)," ")</f>
        <v>361</v>
      </c>
      <c r="AA258" t="s" s="26">
        <f>IF(VLOOKUP($B258,'Ações_Rent'!$B$2:$R$263,14,FALSE)="","",VLOOKUP($B258,'Ações_Rent'!$B$2:$R$263,14,FALSE))</f>
      </c>
      <c r="AB258" t="s" s="26">
        <f>IF(VLOOKUP($B258,'Ações_Sharpe'!$B$2:$R$263,14,FALSE)&gt;0,VLOOKUP($B258,'Ações_Sharpe'!$B$2:$R$263,14,FALSE)," ")</f>
        <v>361</v>
      </c>
      <c r="AC258" t="s" s="26">
        <f>IF(VLOOKUP($B258,'Ações_Rent'!$B$2:$R$263,15,FALSE)="","",VLOOKUP($B258,'Ações_Rent'!$B$2:$R$263,15,FALSE))</f>
      </c>
      <c r="AD258" t="s" s="26">
        <f>IF(VLOOKUP($B258,'Ações_Sharpe'!$B$2:$R$263,15,FALSE)&gt;0,VLOOKUP($B258,'Ações_Sharpe'!$B$2:$R$263,15,FALSE)," ")</f>
        <v>361</v>
      </c>
      <c r="AE258" t="s" s="26">
        <f>IF(VLOOKUP($B258,'Ações_Rent'!$B$2:$R$263,16,FALSE)="","",VLOOKUP($B258,'Ações_Rent'!$B$2:$R$263,16,FALSE))</f>
      </c>
      <c r="AF258" t="s" s="26">
        <f>IF(VLOOKUP($B258,'Ações_Sharpe'!$B$2:$R$263,16,FALSE)&gt;0,VLOOKUP($B258,'Ações_Sharpe'!$B$2:$R$263,16,FALSE)," ")</f>
        <v>361</v>
      </c>
      <c r="AG258" s="23">
        <f>IF(VLOOKUP($B258,'Ações_Rent'!$B$2:$R$263,17,FALSE)="","",VLOOKUP($B258,'Ações_Rent'!$B$2:$R$263,17,FALSE))</f>
        <v>14.7446451687094</v>
      </c>
      <c r="AH258" s="23">
        <f>IF(VLOOKUP($B258,'Ações_Sharpe'!$B$2:$R$263,17,FALSE)&gt;0,VLOOKUP($B258,'Ações_Sharpe'!$B$2:$R$263,17,FALSE)," ")</f>
        <v>0.286781946405803</v>
      </c>
    </row>
    <row r="259" ht="15" customHeight="1">
      <c r="A259" t="s" s="10">
        <v>1735</v>
      </c>
      <c r="B259" t="s" s="10">
        <v>1736</v>
      </c>
      <c r="C259" t="s" s="26">
        <f>IF(VLOOKUP($B259,'Ações_Rent'!$B$2:$R$263,2,FALSE)="","",VLOOKUP($B259,'Ações_Rent'!$B$2:$R$263,2,FALSE))</f>
      </c>
      <c r="D259" t="s" s="26">
        <f>IF(VLOOKUP($B259,'Ações_Sharpe'!$B$2:$R$263,2,FALSE)&gt;0,VLOOKUP($B259,'Ações_Sharpe'!$B$2:$R$263,2,FALSE)," ")</f>
        <v>361</v>
      </c>
      <c r="E259" t="s" s="26">
        <f>IF(VLOOKUP($B259,'Ações_Rent'!$B$2:$R$263,3,FALSE)="","",VLOOKUP($B259,'Ações_Rent'!$B$2:$R$263,3,FALSE))</f>
      </c>
      <c r="F259" t="s" s="26">
        <f>IF(VLOOKUP($B259,'Ações_Sharpe'!$B$2:$R$263,3,FALSE)&gt;0,VLOOKUP($B259,'Ações_Sharpe'!$B$2:$R$263,3,FALSE)," ")</f>
        <v>361</v>
      </c>
      <c r="G259" t="s" s="26">
        <f>IF(VLOOKUP($B259,'Ações_Rent'!$B$2:$R$263,4,FALSE)="","",VLOOKUP($B259,'Ações_Rent'!$B$2:$R$263,4,FALSE))</f>
      </c>
      <c r="H259" t="s" s="26">
        <f>IF(VLOOKUP($B259,'Ações_Sharpe'!$B$2:$R$263,4,FALSE)&gt;0,VLOOKUP($B259,'Ações_Sharpe'!$B$2:$R$263,4,FALSE)," ")</f>
        <v>361</v>
      </c>
      <c r="I259" t="s" s="26">
        <f>IF(VLOOKUP($B259,'Ações_Rent'!$B$2:$R$263,5,FALSE)="","",VLOOKUP($B259,'Ações_Rent'!$B$2:$R$263,5,FALSE))</f>
      </c>
      <c r="J259" t="s" s="26">
        <f>IF(VLOOKUP($B259,'Ações_Sharpe'!$B$2:$R$263,5,FALSE)&gt;0,VLOOKUP($B259,'Ações_Sharpe'!$B$2:$R$263,5,FALSE)," ")</f>
        <v>361</v>
      </c>
      <c r="K259" t="s" s="26">
        <f>IF(VLOOKUP($B259,'Ações_Rent'!$B$2:$R$263,6,FALSE)="","",VLOOKUP($B259,'Ações_Rent'!$B$2:$R$263,6,FALSE))</f>
      </c>
      <c r="L259" t="s" s="26">
        <f>IF(VLOOKUP($B259,'Ações_Sharpe'!$B$2:$R$263,6,FALSE)&gt;0,VLOOKUP($B259,'Ações_Sharpe'!$B$2:$R$263,6,FALSE)," ")</f>
        <v>361</v>
      </c>
      <c r="M259" t="s" s="26">
        <f>IF(VLOOKUP($B259,'Ações_Rent'!$B$2:$R$263,7,FALSE)="","",VLOOKUP($B259,'Ações_Rent'!$B$2:$R$263,7,FALSE))</f>
      </c>
      <c r="N259" t="s" s="26">
        <f>IF(VLOOKUP($B259,'Ações_Sharpe'!$B$2:$R$263,7,FALSE)&gt;0,VLOOKUP($B259,'Ações_Sharpe'!$B$2:$R$263,7,FALSE)," ")</f>
        <v>361</v>
      </c>
      <c r="O259" t="s" s="26">
        <f>IF(VLOOKUP($B259,'Ações_Rent'!$B$2:$R$263,8,FALSE)="","",VLOOKUP($B259,'Ações_Rent'!$B$2:$R$263,8,FALSE))</f>
      </c>
      <c r="P259" t="s" s="26">
        <f>IF(VLOOKUP($B259,'Ações_Sharpe'!$B$2:$R$263,8,FALSE)&gt;0,VLOOKUP($B259,'Ações_Sharpe'!$B$2:$R$263,8,FALSE)," ")</f>
        <v>361</v>
      </c>
      <c r="Q259" t="s" s="26">
        <f>IF(VLOOKUP($B259,'Ações_Rent'!$B$2:$R$263,9,FALSE)="","",VLOOKUP($B259,'Ações_Rent'!$B$2:$R$263,9,FALSE))</f>
      </c>
      <c r="R259" t="s" s="26">
        <f>IF(VLOOKUP($B259,'Ações_Sharpe'!$B$2:$R$263,9,FALSE)&gt;0,VLOOKUP($B259,'Ações_Sharpe'!$B$2:$R$263,9,FALSE)," ")</f>
        <v>361</v>
      </c>
      <c r="S259" t="s" s="26">
        <f>IF(VLOOKUP($B259,'Ações_Rent'!$B$2:$R$263,10,FALSE)="","",VLOOKUP($B259,'Ações_Rent'!$B$2:$R$263,10,FALSE))</f>
      </c>
      <c r="T259" t="s" s="26">
        <f>IF(VLOOKUP($B259,'Ações_Sharpe'!$B$2:$R$263,10,FALSE)&gt;0,VLOOKUP($B259,'Ações_Sharpe'!$B$2:$R$263,10,FALSE)," ")</f>
        <v>361</v>
      </c>
      <c r="U259" t="s" s="26">
        <f>IF(VLOOKUP($B259,'Ações_Rent'!$B$2:$R$263,11,FALSE)="","",VLOOKUP($B259,'Ações_Rent'!$B$2:$R$263,11,FALSE))</f>
      </c>
      <c r="V259" t="s" s="26">
        <f>IF(VLOOKUP($B259,'Ações_Sharpe'!$B$2:$R$263,11,FALSE)&gt;0,VLOOKUP($B259,'Ações_Sharpe'!$B$2:$R$263,11,FALSE)," ")</f>
        <v>361</v>
      </c>
      <c r="W259" t="s" s="26">
        <f>IF(VLOOKUP($B259,'Ações_Rent'!$B$2:$R$263,12,FALSE)="","",VLOOKUP($B259,'Ações_Rent'!$B$2:$R$263,12,FALSE))</f>
      </c>
      <c r="X259" t="s" s="26">
        <f>IF(VLOOKUP($B259,'Ações_Sharpe'!$B$2:$R$263,12,FALSE)&gt;0,VLOOKUP($B259,'Ações_Sharpe'!$B$2:$R$263,12,FALSE)," ")</f>
        <v>361</v>
      </c>
      <c r="Y259" t="s" s="26">
        <f>IF(VLOOKUP($B259,'Ações_Rent'!$B$2:$R$263,13,FALSE)="","",VLOOKUP($B259,'Ações_Rent'!$B$2:$R$263,13,FALSE))</f>
      </c>
      <c r="Z259" t="s" s="26">
        <f>IF(VLOOKUP($B259,'Ações_Sharpe'!$B$2:$R$263,13,FALSE)&gt;0,VLOOKUP($B259,'Ações_Sharpe'!$B$2:$R$263,13,FALSE)," ")</f>
        <v>361</v>
      </c>
      <c r="AA259" t="s" s="26">
        <f>IF(VLOOKUP($B259,'Ações_Rent'!$B$2:$R$263,14,FALSE)="","",VLOOKUP($B259,'Ações_Rent'!$B$2:$R$263,14,FALSE))</f>
      </c>
      <c r="AB259" t="s" s="26">
        <f>IF(VLOOKUP($B259,'Ações_Sharpe'!$B$2:$R$263,14,FALSE)&gt;0,VLOOKUP($B259,'Ações_Sharpe'!$B$2:$R$263,14,FALSE)," ")</f>
        <v>361</v>
      </c>
      <c r="AC259" t="s" s="26">
        <f>IF(VLOOKUP($B259,'Ações_Rent'!$B$2:$R$263,15,FALSE)="","",VLOOKUP($B259,'Ações_Rent'!$B$2:$R$263,15,FALSE))</f>
      </c>
      <c r="AD259" t="s" s="26">
        <f>IF(VLOOKUP($B259,'Ações_Sharpe'!$B$2:$R$263,15,FALSE)&gt;0,VLOOKUP($B259,'Ações_Sharpe'!$B$2:$R$263,15,FALSE)," ")</f>
        <v>361</v>
      </c>
      <c r="AE259" t="s" s="26">
        <f>IF(VLOOKUP($B259,'Ações_Rent'!$B$2:$R$263,16,FALSE)="","",VLOOKUP($B259,'Ações_Rent'!$B$2:$R$263,16,FALSE))</f>
      </c>
      <c r="AF259" t="s" s="26">
        <f>IF(VLOOKUP($B259,'Ações_Sharpe'!$B$2:$R$263,16,FALSE)&gt;0,VLOOKUP($B259,'Ações_Sharpe'!$B$2:$R$263,16,FALSE)," ")</f>
        <v>361</v>
      </c>
      <c r="AG259" s="23">
        <f>IF(VLOOKUP($B259,'Ações_Rent'!$B$2:$R$263,17,FALSE)="","",VLOOKUP($B259,'Ações_Rent'!$B$2:$R$263,17,FALSE))</f>
        <v>10.7610010986509</v>
      </c>
      <c r="AH259" s="23">
        <f>IF(VLOOKUP($B259,'Ações_Sharpe'!$B$2:$R$263,17,FALSE)&gt;0,VLOOKUP($B259,'Ações_Sharpe'!$B$2:$R$263,17,FALSE)," ")</f>
        <v>0.17035943518863</v>
      </c>
    </row>
    <row r="260" ht="15" customHeight="1">
      <c r="A260" t="s" s="10">
        <v>1737</v>
      </c>
      <c r="B260" t="s" s="10">
        <v>1738</v>
      </c>
      <c r="C260" t="s" s="26">
        <f>IF(VLOOKUP($B260,'Ações_Rent'!$B$2:$R$263,2,FALSE)="","",VLOOKUP($B260,'Ações_Rent'!$B$2:$R$263,2,FALSE))</f>
      </c>
      <c r="D260" t="s" s="26">
        <f>IF(VLOOKUP($B260,'Ações_Sharpe'!$B$2:$R$263,2,FALSE)&gt;0,VLOOKUP($B260,'Ações_Sharpe'!$B$2:$R$263,2,FALSE)," ")</f>
        <v>361</v>
      </c>
      <c r="E260" t="s" s="26">
        <f>IF(VLOOKUP($B260,'Ações_Rent'!$B$2:$R$263,3,FALSE)="","",VLOOKUP($B260,'Ações_Rent'!$B$2:$R$263,3,FALSE))</f>
      </c>
      <c r="F260" t="s" s="26">
        <f>IF(VLOOKUP($B260,'Ações_Sharpe'!$B$2:$R$263,3,FALSE)&gt;0,VLOOKUP($B260,'Ações_Sharpe'!$B$2:$R$263,3,FALSE)," ")</f>
        <v>361</v>
      </c>
      <c r="G260" t="s" s="26">
        <f>IF(VLOOKUP($B260,'Ações_Rent'!$B$2:$R$263,4,FALSE)="","",VLOOKUP($B260,'Ações_Rent'!$B$2:$R$263,4,FALSE))</f>
      </c>
      <c r="H260" t="s" s="26">
        <f>IF(VLOOKUP($B260,'Ações_Sharpe'!$B$2:$R$263,4,FALSE)&gt;0,VLOOKUP($B260,'Ações_Sharpe'!$B$2:$R$263,4,FALSE)," ")</f>
        <v>361</v>
      </c>
      <c r="I260" t="s" s="26">
        <f>IF(VLOOKUP($B260,'Ações_Rent'!$B$2:$R$263,5,FALSE)="","",VLOOKUP($B260,'Ações_Rent'!$B$2:$R$263,5,FALSE))</f>
      </c>
      <c r="J260" t="s" s="26">
        <f>IF(VLOOKUP($B260,'Ações_Sharpe'!$B$2:$R$263,5,FALSE)&gt;0,VLOOKUP($B260,'Ações_Sharpe'!$B$2:$R$263,5,FALSE)," ")</f>
        <v>361</v>
      </c>
      <c r="K260" t="s" s="26">
        <f>IF(VLOOKUP($B260,'Ações_Rent'!$B$2:$R$263,6,FALSE)="","",VLOOKUP($B260,'Ações_Rent'!$B$2:$R$263,6,FALSE))</f>
      </c>
      <c r="L260" t="s" s="26">
        <f>IF(VLOOKUP($B260,'Ações_Sharpe'!$B$2:$R$263,6,FALSE)&gt;0,VLOOKUP($B260,'Ações_Sharpe'!$B$2:$R$263,6,FALSE)," ")</f>
        <v>361</v>
      </c>
      <c r="M260" t="s" s="26">
        <f>IF(VLOOKUP($B260,'Ações_Rent'!$B$2:$R$263,7,FALSE)="","",VLOOKUP($B260,'Ações_Rent'!$B$2:$R$263,7,FALSE))</f>
      </c>
      <c r="N260" t="s" s="26">
        <f>IF(VLOOKUP($B260,'Ações_Sharpe'!$B$2:$R$263,7,FALSE)&gt;0,VLOOKUP($B260,'Ações_Sharpe'!$B$2:$R$263,7,FALSE)," ")</f>
        <v>361</v>
      </c>
      <c r="O260" t="s" s="26">
        <f>IF(VLOOKUP($B260,'Ações_Rent'!$B$2:$R$263,8,FALSE)="","",VLOOKUP($B260,'Ações_Rent'!$B$2:$R$263,8,FALSE))</f>
      </c>
      <c r="P260" t="s" s="26">
        <f>IF(VLOOKUP($B260,'Ações_Sharpe'!$B$2:$R$263,8,FALSE)&gt;0,VLOOKUP($B260,'Ações_Sharpe'!$B$2:$R$263,8,FALSE)," ")</f>
        <v>361</v>
      </c>
      <c r="Q260" t="s" s="26">
        <f>IF(VLOOKUP($B260,'Ações_Rent'!$B$2:$R$263,9,FALSE)="","",VLOOKUP($B260,'Ações_Rent'!$B$2:$R$263,9,FALSE))</f>
      </c>
      <c r="R260" t="s" s="26">
        <f>IF(VLOOKUP($B260,'Ações_Sharpe'!$B$2:$R$263,9,FALSE)&gt;0,VLOOKUP($B260,'Ações_Sharpe'!$B$2:$R$263,9,FALSE)," ")</f>
        <v>361</v>
      </c>
      <c r="S260" t="s" s="26">
        <f>IF(VLOOKUP($B260,'Ações_Rent'!$B$2:$R$263,10,FALSE)="","",VLOOKUP($B260,'Ações_Rent'!$B$2:$R$263,10,FALSE))</f>
      </c>
      <c r="T260" t="s" s="26">
        <f>IF(VLOOKUP($B260,'Ações_Sharpe'!$B$2:$R$263,10,FALSE)&gt;0,VLOOKUP($B260,'Ações_Sharpe'!$B$2:$R$263,10,FALSE)," ")</f>
        <v>361</v>
      </c>
      <c r="U260" t="s" s="26">
        <f>IF(VLOOKUP($B260,'Ações_Rent'!$B$2:$R$263,11,FALSE)="","",VLOOKUP($B260,'Ações_Rent'!$B$2:$R$263,11,FALSE))</f>
      </c>
      <c r="V260" t="s" s="26">
        <f>IF(VLOOKUP($B260,'Ações_Sharpe'!$B$2:$R$263,11,FALSE)&gt;0,VLOOKUP($B260,'Ações_Sharpe'!$B$2:$R$263,11,FALSE)," ")</f>
        <v>361</v>
      </c>
      <c r="W260" t="s" s="26">
        <f>IF(VLOOKUP($B260,'Ações_Rent'!$B$2:$R$263,12,FALSE)="","",VLOOKUP($B260,'Ações_Rent'!$B$2:$R$263,12,FALSE))</f>
      </c>
      <c r="X260" t="s" s="26">
        <f>IF(VLOOKUP($B260,'Ações_Sharpe'!$B$2:$R$263,12,FALSE)&gt;0,VLOOKUP($B260,'Ações_Sharpe'!$B$2:$R$263,12,FALSE)," ")</f>
        <v>361</v>
      </c>
      <c r="Y260" t="s" s="26">
        <f>IF(VLOOKUP($B260,'Ações_Rent'!$B$2:$R$263,13,FALSE)="","",VLOOKUP($B260,'Ações_Rent'!$B$2:$R$263,13,FALSE))</f>
      </c>
      <c r="Z260" t="s" s="26">
        <f>IF(VLOOKUP($B260,'Ações_Sharpe'!$B$2:$R$263,13,FALSE)&gt;0,VLOOKUP($B260,'Ações_Sharpe'!$B$2:$R$263,13,FALSE)," ")</f>
        <v>361</v>
      </c>
      <c r="AA260" t="s" s="26">
        <f>IF(VLOOKUP($B260,'Ações_Rent'!$B$2:$R$263,14,FALSE)="","",VLOOKUP($B260,'Ações_Rent'!$B$2:$R$263,14,FALSE))</f>
      </c>
      <c r="AB260" t="s" s="26">
        <f>IF(VLOOKUP($B260,'Ações_Sharpe'!$B$2:$R$263,14,FALSE)&gt;0,VLOOKUP($B260,'Ações_Sharpe'!$B$2:$R$263,14,FALSE)," ")</f>
        <v>361</v>
      </c>
      <c r="AC260" t="s" s="26">
        <f>IF(VLOOKUP($B260,'Ações_Rent'!$B$2:$R$263,15,FALSE)="","",VLOOKUP($B260,'Ações_Rent'!$B$2:$R$263,15,FALSE))</f>
      </c>
      <c r="AD260" t="s" s="26">
        <f>IF(VLOOKUP($B260,'Ações_Sharpe'!$B$2:$R$263,15,FALSE)&gt;0,VLOOKUP($B260,'Ações_Sharpe'!$B$2:$R$263,15,FALSE)," ")</f>
        <v>361</v>
      </c>
      <c r="AE260" t="s" s="26">
        <f>IF(VLOOKUP($B260,'Ações_Rent'!$B$2:$R$263,16,FALSE)="","",VLOOKUP($B260,'Ações_Rent'!$B$2:$R$263,16,FALSE))</f>
      </c>
      <c r="AF260" t="s" s="26">
        <f>IF(VLOOKUP($B260,'Ações_Sharpe'!$B$2:$R$263,16,FALSE)&gt;0,VLOOKUP($B260,'Ações_Sharpe'!$B$2:$R$263,16,FALSE)," ")</f>
        <v>361</v>
      </c>
      <c r="AG260" s="23">
        <f>IF(VLOOKUP($B260,'Ações_Rent'!$B$2:$R$263,17,FALSE)="","",VLOOKUP($B260,'Ações_Rent'!$B$2:$R$263,17,FALSE))</f>
        <v>7.06018749786104</v>
      </c>
      <c r="AH260" t="s" s="26">
        <f>IF(VLOOKUP($B260,'Ações_Sharpe'!$B$2:$R$263,17,FALSE)&gt;0,VLOOKUP($B260,'Ações_Sharpe'!$B$2:$R$263,17,FALSE)," ")</f>
        <v>361</v>
      </c>
    </row>
    <row r="261" ht="15" customHeight="1">
      <c r="A261" t="s" s="10">
        <v>1739</v>
      </c>
      <c r="B261" t="s" s="10">
        <v>1740</v>
      </c>
      <c r="C261" t="s" s="26">
        <f>IF(VLOOKUP($B261,'Ações_Rent'!$B$2:$R$263,2,FALSE)="","",VLOOKUP($B261,'Ações_Rent'!$B$2:$R$263,2,FALSE))</f>
      </c>
      <c r="D261" t="s" s="26">
        <f>IF(VLOOKUP($B261,'Ações_Sharpe'!$B$2:$R$263,2,FALSE)&gt;0,VLOOKUP($B261,'Ações_Sharpe'!$B$2:$R$263,2,FALSE)," ")</f>
        <v>361</v>
      </c>
      <c r="E261" t="s" s="26">
        <f>IF(VLOOKUP($B261,'Ações_Rent'!$B$2:$R$263,3,FALSE)="","",VLOOKUP($B261,'Ações_Rent'!$B$2:$R$263,3,FALSE))</f>
      </c>
      <c r="F261" t="s" s="26">
        <f>IF(VLOOKUP($B261,'Ações_Sharpe'!$B$2:$R$263,3,FALSE)&gt;0,VLOOKUP($B261,'Ações_Sharpe'!$B$2:$R$263,3,FALSE)," ")</f>
        <v>361</v>
      </c>
      <c r="G261" t="s" s="26">
        <f>IF(VLOOKUP($B261,'Ações_Rent'!$B$2:$R$263,4,FALSE)="","",VLOOKUP($B261,'Ações_Rent'!$B$2:$R$263,4,FALSE))</f>
      </c>
      <c r="H261" t="s" s="26">
        <f>IF(VLOOKUP($B261,'Ações_Sharpe'!$B$2:$R$263,4,FALSE)&gt;0,VLOOKUP($B261,'Ações_Sharpe'!$B$2:$R$263,4,FALSE)," ")</f>
        <v>361</v>
      </c>
      <c r="I261" t="s" s="26">
        <f>IF(VLOOKUP($B261,'Ações_Rent'!$B$2:$R$263,5,FALSE)="","",VLOOKUP($B261,'Ações_Rent'!$B$2:$R$263,5,FALSE))</f>
      </c>
      <c r="J261" t="s" s="26">
        <f>IF(VLOOKUP($B261,'Ações_Sharpe'!$B$2:$R$263,5,FALSE)&gt;0,VLOOKUP($B261,'Ações_Sharpe'!$B$2:$R$263,5,FALSE)," ")</f>
        <v>361</v>
      </c>
      <c r="K261" t="s" s="26">
        <f>IF(VLOOKUP($B261,'Ações_Rent'!$B$2:$R$263,6,FALSE)="","",VLOOKUP($B261,'Ações_Rent'!$B$2:$R$263,6,FALSE))</f>
      </c>
      <c r="L261" t="s" s="26">
        <f>IF(VLOOKUP($B261,'Ações_Sharpe'!$B$2:$R$263,6,FALSE)&gt;0,VLOOKUP($B261,'Ações_Sharpe'!$B$2:$R$263,6,FALSE)," ")</f>
        <v>361</v>
      </c>
      <c r="M261" t="s" s="26">
        <f>IF(VLOOKUP($B261,'Ações_Rent'!$B$2:$R$263,7,FALSE)="","",VLOOKUP($B261,'Ações_Rent'!$B$2:$R$263,7,FALSE))</f>
      </c>
      <c r="N261" t="s" s="26">
        <f>IF(VLOOKUP($B261,'Ações_Sharpe'!$B$2:$R$263,7,FALSE)&gt;0,VLOOKUP($B261,'Ações_Sharpe'!$B$2:$R$263,7,FALSE)," ")</f>
        <v>361</v>
      </c>
      <c r="O261" t="s" s="26">
        <f>IF(VLOOKUP($B261,'Ações_Rent'!$B$2:$R$263,8,FALSE)="","",VLOOKUP($B261,'Ações_Rent'!$B$2:$R$263,8,FALSE))</f>
      </c>
      <c r="P261" t="s" s="26">
        <f>IF(VLOOKUP($B261,'Ações_Sharpe'!$B$2:$R$263,8,FALSE)&gt;0,VLOOKUP($B261,'Ações_Sharpe'!$B$2:$R$263,8,FALSE)," ")</f>
        <v>361</v>
      </c>
      <c r="Q261" t="s" s="26">
        <f>IF(VLOOKUP($B261,'Ações_Rent'!$B$2:$R$263,9,FALSE)="","",VLOOKUP($B261,'Ações_Rent'!$B$2:$R$263,9,FALSE))</f>
      </c>
      <c r="R261" t="s" s="26">
        <f>IF(VLOOKUP($B261,'Ações_Sharpe'!$B$2:$R$263,9,FALSE)&gt;0,VLOOKUP($B261,'Ações_Sharpe'!$B$2:$R$263,9,FALSE)," ")</f>
        <v>361</v>
      </c>
      <c r="S261" t="s" s="26">
        <f>IF(VLOOKUP($B261,'Ações_Rent'!$B$2:$R$263,10,FALSE)="","",VLOOKUP($B261,'Ações_Rent'!$B$2:$R$263,10,FALSE))</f>
      </c>
      <c r="T261" t="s" s="26">
        <f>IF(VLOOKUP($B261,'Ações_Sharpe'!$B$2:$R$263,10,FALSE)&gt;0,VLOOKUP($B261,'Ações_Sharpe'!$B$2:$R$263,10,FALSE)," ")</f>
        <v>361</v>
      </c>
      <c r="U261" t="s" s="26">
        <f>IF(VLOOKUP($B261,'Ações_Rent'!$B$2:$R$263,11,FALSE)="","",VLOOKUP($B261,'Ações_Rent'!$B$2:$R$263,11,FALSE))</f>
      </c>
      <c r="V261" t="s" s="26">
        <f>IF(VLOOKUP($B261,'Ações_Sharpe'!$B$2:$R$263,11,FALSE)&gt;0,VLOOKUP($B261,'Ações_Sharpe'!$B$2:$R$263,11,FALSE)," ")</f>
        <v>361</v>
      </c>
      <c r="W261" t="s" s="26">
        <f>IF(VLOOKUP($B261,'Ações_Rent'!$B$2:$R$263,12,FALSE)="","",VLOOKUP($B261,'Ações_Rent'!$B$2:$R$263,12,FALSE))</f>
      </c>
      <c r="X261" t="s" s="26">
        <f>IF(VLOOKUP($B261,'Ações_Sharpe'!$B$2:$R$263,12,FALSE)&gt;0,VLOOKUP($B261,'Ações_Sharpe'!$B$2:$R$263,12,FALSE)," ")</f>
        <v>361</v>
      </c>
      <c r="Y261" t="s" s="26">
        <f>IF(VLOOKUP($B261,'Ações_Rent'!$B$2:$R$263,13,FALSE)="","",VLOOKUP($B261,'Ações_Rent'!$B$2:$R$263,13,FALSE))</f>
      </c>
      <c r="Z261" t="s" s="26">
        <f>IF(VLOOKUP($B261,'Ações_Sharpe'!$B$2:$R$263,13,FALSE)&gt;0,VLOOKUP($B261,'Ações_Sharpe'!$B$2:$R$263,13,FALSE)," ")</f>
        <v>361</v>
      </c>
      <c r="AA261" t="s" s="26">
        <f>IF(VLOOKUP($B261,'Ações_Rent'!$B$2:$R$263,14,FALSE)="","",VLOOKUP($B261,'Ações_Rent'!$B$2:$R$263,14,FALSE))</f>
      </c>
      <c r="AB261" t="s" s="26">
        <f>IF(VLOOKUP($B261,'Ações_Sharpe'!$B$2:$R$263,14,FALSE)&gt;0,VLOOKUP($B261,'Ações_Sharpe'!$B$2:$R$263,14,FALSE)," ")</f>
        <v>361</v>
      </c>
      <c r="AC261" t="s" s="26">
        <f>IF(VLOOKUP($B261,'Ações_Rent'!$B$2:$R$263,15,FALSE)="","",VLOOKUP($B261,'Ações_Rent'!$B$2:$R$263,15,FALSE))</f>
      </c>
      <c r="AD261" t="s" s="26">
        <f>IF(VLOOKUP($B261,'Ações_Sharpe'!$B$2:$R$263,15,FALSE)&gt;0,VLOOKUP($B261,'Ações_Sharpe'!$B$2:$R$263,15,FALSE)," ")</f>
        <v>361</v>
      </c>
      <c r="AE261" t="s" s="26">
        <f>IF(VLOOKUP($B261,'Ações_Rent'!$B$2:$R$263,16,FALSE)="","",VLOOKUP($B261,'Ações_Rent'!$B$2:$R$263,16,FALSE))</f>
      </c>
      <c r="AF261" t="s" s="26">
        <f>IF(VLOOKUP($B261,'Ações_Sharpe'!$B$2:$R$263,16,FALSE)&gt;0,VLOOKUP($B261,'Ações_Sharpe'!$B$2:$R$263,16,FALSE)," ")</f>
        <v>361</v>
      </c>
      <c r="AG261" s="23">
        <f>IF(VLOOKUP($B261,'Ações_Rent'!$B$2:$R$263,17,FALSE)="","",VLOOKUP($B261,'Ações_Rent'!$B$2:$R$263,17,FALSE))</f>
        <v>5.08328996820167</v>
      </c>
      <c r="AH261" t="s" s="26">
        <f>IF(VLOOKUP($B261,'Ações_Sharpe'!$B$2:$R$263,17,FALSE)&gt;0,VLOOKUP($B261,'Ações_Sharpe'!$B$2:$R$263,17,FALSE)," ")</f>
        <v>361</v>
      </c>
    </row>
    <row r="262" ht="15" customHeight="1">
      <c r="A262" t="s" s="10">
        <v>1741</v>
      </c>
      <c r="B262" t="s" s="10">
        <v>1742</v>
      </c>
      <c r="C262" t="s" s="26">
        <f>IF(VLOOKUP($B262,'Ações_Rent'!$B$2:$R$263,2,FALSE)="","",VLOOKUP($B262,'Ações_Rent'!$B$2:$R$263,2,FALSE))</f>
      </c>
      <c r="D262" t="s" s="26">
        <f>IF(VLOOKUP($B262,'Ações_Sharpe'!$B$2:$R$263,2,FALSE)&gt;0,VLOOKUP($B262,'Ações_Sharpe'!$B$2:$R$263,2,FALSE)," ")</f>
        <v>361</v>
      </c>
      <c r="E262" t="s" s="26">
        <f>IF(VLOOKUP($B262,'Ações_Rent'!$B$2:$R$263,3,FALSE)="","",VLOOKUP($B262,'Ações_Rent'!$B$2:$R$263,3,FALSE))</f>
      </c>
      <c r="F262" t="s" s="26">
        <f>IF(VLOOKUP($B262,'Ações_Sharpe'!$B$2:$R$263,3,FALSE)&gt;0,VLOOKUP($B262,'Ações_Sharpe'!$B$2:$R$263,3,FALSE)," ")</f>
        <v>361</v>
      </c>
      <c r="G262" t="s" s="26">
        <f>IF(VLOOKUP($B262,'Ações_Rent'!$B$2:$R$263,4,FALSE)="","",VLOOKUP($B262,'Ações_Rent'!$B$2:$R$263,4,FALSE))</f>
      </c>
      <c r="H262" t="s" s="26">
        <f>IF(VLOOKUP($B262,'Ações_Sharpe'!$B$2:$R$263,4,FALSE)&gt;0,VLOOKUP($B262,'Ações_Sharpe'!$B$2:$R$263,4,FALSE)," ")</f>
        <v>361</v>
      </c>
      <c r="I262" t="s" s="26">
        <f>IF(VLOOKUP($B262,'Ações_Rent'!$B$2:$R$263,5,FALSE)="","",VLOOKUP($B262,'Ações_Rent'!$B$2:$R$263,5,FALSE))</f>
      </c>
      <c r="J262" t="s" s="26">
        <f>IF(VLOOKUP($B262,'Ações_Sharpe'!$B$2:$R$263,5,FALSE)&gt;0,VLOOKUP($B262,'Ações_Sharpe'!$B$2:$R$263,5,FALSE)," ")</f>
        <v>361</v>
      </c>
      <c r="K262" t="s" s="26">
        <f>IF(VLOOKUP($B262,'Ações_Rent'!$B$2:$R$263,6,FALSE)="","",VLOOKUP($B262,'Ações_Rent'!$B$2:$R$263,6,FALSE))</f>
      </c>
      <c r="L262" t="s" s="26">
        <f>IF(VLOOKUP($B262,'Ações_Sharpe'!$B$2:$R$263,6,FALSE)&gt;0,VLOOKUP($B262,'Ações_Sharpe'!$B$2:$R$263,6,FALSE)," ")</f>
        <v>361</v>
      </c>
      <c r="M262" t="s" s="26">
        <f>IF(VLOOKUP($B262,'Ações_Rent'!$B$2:$R$263,7,FALSE)="","",VLOOKUP($B262,'Ações_Rent'!$B$2:$R$263,7,FALSE))</f>
      </c>
      <c r="N262" t="s" s="26">
        <f>IF(VLOOKUP($B262,'Ações_Sharpe'!$B$2:$R$263,7,FALSE)&gt;0,VLOOKUP($B262,'Ações_Sharpe'!$B$2:$R$263,7,FALSE)," ")</f>
        <v>361</v>
      </c>
      <c r="O262" t="s" s="26">
        <f>IF(VLOOKUP($B262,'Ações_Rent'!$B$2:$R$263,8,FALSE)="","",VLOOKUP($B262,'Ações_Rent'!$B$2:$R$263,8,FALSE))</f>
      </c>
      <c r="P262" t="s" s="26">
        <f>IF(VLOOKUP($B262,'Ações_Sharpe'!$B$2:$R$263,8,FALSE)&gt;0,VLOOKUP($B262,'Ações_Sharpe'!$B$2:$R$263,8,FALSE)," ")</f>
        <v>361</v>
      </c>
      <c r="Q262" t="s" s="26">
        <f>IF(VLOOKUP($B262,'Ações_Rent'!$B$2:$R$263,9,FALSE)="","",VLOOKUP($B262,'Ações_Rent'!$B$2:$R$263,9,FALSE))</f>
      </c>
      <c r="R262" t="s" s="26">
        <f>IF(VLOOKUP($B262,'Ações_Sharpe'!$B$2:$R$263,9,FALSE)&gt;0,VLOOKUP($B262,'Ações_Sharpe'!$B$2:$R$263,9,FALSE)," ")</f>
        <v>361</v>
      </c>
      <c r="S262" t="s" s="26">
        <f>IF(VLOOKUP($B262,'Ações_Rent'!$B$2:$R$263,10,FALSE)="","",VLOOKUP($B262,'Ações_Rent'!$B$2:$R$263,10,FALSE))</f>
      </c>
      <c r="T262" t="s" s="26">
        <f>IF(VLOOKUP($B262,'Ações_Sharpe'!$B$2:$R$263,10,FALSE)&gt;0,VLOOKUP($B262,'Ações_Sharpe'!$B$2:$R$263,10,FALSE)," ")</f>
        <v>361</v>
      </c>
      <c r="U262" t="s" s="26">
        <f>IF(VLOOKUP($B262,'Ações_Rent'!$B$2:$R$263,11,FALSE)="","",VLOOKUP($B262,'Ações_Rent'!$B$2:$R$263,11,FALSE))</f>
      </c>
      <c r="V262" t="s" s="26">
        <f>IF(VLOOKUP($B262,'Ações_Sharpe'!$B$2:$R$263,11,FALSE)&gt;0,VLOOKUP($B262,'Ações_Sharpe'!$B$2:$R$263,11,FALSE)," ")</f>
        <v>361</v>
      </c>
      <c r="W262" t="s" s="26">
        <f>IF(VLOOKUP($B262,'Ações_Rent'!$B$2:$R$263,12,FALSE)="","",VLOOKUP($B262,'Ações_Rent'!$B$2:$R$263,12,FALSE))</f>
      </c>
      <c r="X262" t="s" s="26">
        <f>IF(VLOOKUP($B262,'Ações_Sharpe'!$B$2:$R$263,12,FALSE)&gt;0,VLOOKUP($B262,'Ações_Sharpe'!$B$2:$R$263,12,FALSE)," ")</f>
        <v>361</v>
      </c>
      <c r="Y262" t="s" s="26">
        <f>IF(VLOOKUP($B262,'Ações_Rent'!$B$2:$R$263,13,FALSE)="","",VLOOKUP($B262,'Ações_Rent'!$B$2:$R$263,13,FALSE))</f>
      </c>
      <c r="Z262" t="s" s="26">
        <f>IF(VLOOKUP($B262,'Ações_Sharpe'!$B$2:$R$263,13,FALSE)&gt;0,VLOOKUP($B262,'Ações_Sharpe'!$B$2:$R$263,13,FALSE)," ")</f>
        <v>361</v>
      </c>
      <c r="AA262" t="s" s="26">
        <f>IF(VLOOKUP($B262,'Ações_Rent'!$B$2:$R$263,14,FALSE)="","",VLOOKUP($B262,'Ações_Rent'!$B$2:$R$263,14,FALSE))</f>
      </c>
      <c r="AB262" t="s" s="26">
        <f>IF(VLOOKUP($B262,'Ações_Sharpe'!$B$2:$R$263,14,FALSE)&gt;0,VLOOKUP($B262,'Ações_Sharpe'!$B$2:$R$263,14,FALSE)," ")</f>
        <v>361</v>
      </c>
      <c r="AC262" t="s" s="26">
        <f>IF(VLOOKUP($B262,'Ações_Rent'!$B$2:$R$263,15,FALSE)="","",VLOOKUP($B262,'Ações_Rent'!$B$2:$R$263,15,FALSE))</f>
      </c>
      <c r="AD262" t="s" s="26">
        <f>IF(VLOOKUP($B262,'Ações_Sharpe'!$B$2:$R$263,15,FALSE)&gt;0,VLOOKUP($B262,'Ações_Sharpe'!$B$2:$R$263,15,FALSE)," ")</f>
        <v>361</v>
      </c>
      <c r="AE262" t="s" s="26">
        <f>IF(VLOOKUP($B262,'Ações_Rent'!$B$2:$R$263,16,FALSE)="","",VLOOKUP($B262,'Ações_Rent'!$B$2:$R$263,16,FALSE))</f>
      </c>
      <c r="AF262" t="s" s="26">
        <f>IF(VLOOKUP($B262,'Ações_Sharpe'!$B$2:$R$263,16,FALSE)&gt;0,VLOOKUP($B262,'Ações_Sharpe'!$B$2:$R$263,16,FALSE)," ")</f>
        <v>361</v>
      </c>
      <c r="AG262" s="23">
        <f>IF(VLOOKUP($B262,'Ações_Rent'!$B$2:$R$263,17,FALSE)="","",VLOOKUP($B262,'Ações_Rent'!$B$2:$R$263,17,FALSE))</f>
        <v>3.9995862595728</v>
      </c>
      <c r="AH262" t="s" s="26">
        <f>IF(VLOOKUP($B262,'Ações_Sharpe'!$B$2:$R$263,17,FALSE)&gt;0,VLOOKUP($B262,'Ações_Sharpe'!$B$2:$R$263,17,FALSE)," ")</f>
        <v>361</v>
      </c>
    </row>
    <row r="263" ht="15" customHeight="1">
      <c r="A263" t="s" s="10">
        <v>1743</v>
      </c>
      <c r="B263" t="s" s="10">
        <v>1744</v>
      </c>
      <c r="C263" t="s" s="26">
        <f>IF(VLOOKUP($B263,'Ações_Rent'!$B$2:$R$263,2,FALSE)="","",VLOOKUP($B263,'Ações_Rent'!$B$2:$R$263,2,FALSE))</f>
      </c>
      <c r="D263" t="s" s="26">
        <f>IF(VLOOKUP($B263,'Ações_Sharpe'!$B$2:$R$263,2,FALSE)&gt;0,VLOOKUP($B263,'Ações_Sharpe'!$B$2:$R$263,2,FALSE)," ")</f>
        <v>361</v>
      </c>
      <c r="E263" t="s" s="26">
        <f>IF(VLOOKUP($B263,'Ações_Rent'!$B$2:$R$263,3,FALSE)="","",VLOOKUP($B263,'Ações_Rent'!$B$2:$R$263,3,FALSE))</f>
      </c>
      <c r="F263" t="s" s="26">
        <f>IF(VLOOKUP($B263,'Ações_Sharpe'!$B$2:$R$263,3,FALSE)&gt;0,VLOOKUP($B263,'Ações_Sharpe'!$B$2:$R$263,3,FALSE)," ")</f>
        <v>361</v>
      </c>
      <c r="G263" t="s" s="26">
        <f>IF(VLOOKUP($B263,'Ações_Rent'!$B$2:$R$263,4,FALSE)="","",VLOOKUP($B263,'Ações_Rent'!$B$2:$R$263,4,FALSE))</f>
      </c>
      <c r="H263" t="s" s="26">
        <f>IF(VLOOKUP($B263,'Ações_Sharpe'!$B$2:$R$263,4,FALSE)&gt;0,VLOOKUP($B263,'Ações_Sharpe'!$B$2:$R$263,4,FALSE)," ")</f>
        <v>361</v>
      </c>
      <c r="I263" t="s" s="26">
        <f>IF(VLOOKUP($B263,'Ações_Rent'!$B$2:$R$263,5,FALSE)="","",VLOOKUP($B263,'Ações_Rent'!$B$2:$R$263,5,FALSE))</f>
      </c>
      <c r="J263" t="s" s="26">
        <f>IF(VLOOKUP($B263,'Ações_Sharpe'!$B$2:$R$263,5,FALSE)&gt;0,VLOOKUP($B263,'Ações_Sharpe'!$B$2:$R$263,5,FALSE)," ")</f>
        <v>361</v>
      </c>
      <c r="K263" t="s" s="26">
        <f>IF(VLOOKUP($B263,'Ações_Rent'!$B$2:$R$263,6,FALSE)="","",VLOOKUP($B263,'Ações_Rent'!$B$2:$R$263,6,FALSE))</f>
      </c>
      <c r="L263" t="s" s="26">
        <f>IF(VLOOKUP($B263,'Ações_Sharpe'!$B$2:$R$263,6,FALSE)&gt;0,VLOOKUP($B263,'Ações_Sharpe'!$B$2:$R$263,6,FALSE)," ")</f>
        <v>361</v>
      </c>
      <c r="M263" t="s" s="26">
        <f>IF(VLOOKUP($B263,'Ações_Rent'!$B$2:$R$263,7,FALSE)="","",VLOOKUP($B263,'Ações_Rent'!$B$2:$R$263,7,FALSE))</f>
      </c>
      <c r="N263" t="s" s="26">
        <f>IF(VLOOKUP($B263,'Ações_Sharpe'!$B$2:$R$263,7,FALSE)&gt;0,VLOOKUP($B263,'Ações_Sharpe'!$B$2:$R$263,7,FALSE)," ")</f>
        <v>361</v>
      </c>
      <c r="O263" t="s" s="26">
        <f>IF(VLOOKUP($B263,'Ações_Rent'!$B$2:$R$263,8,FALSE)="","",VLOOKUP($B263,'Ações_Rent'!$B$2:$R$263,8,FALSE))</f>
      </c>
      <c r="P263" t="s" s="26">
        <f>IF(VLOOKUP($B263,'Ações_Sharpe'!$B$2:$R$263,8,FALSE)&gt;0,VLOOKUP($B263,'Ações_Sharpe'!$B$2:$R$263,8,FALSE)," ")</f>
        <v>361</v>
      </c>
      <c r="Q263" t="s" s="26">
        <f>IF(VLOOKUP($B263,'Ações_Rent'!$B$2:$R$263,9,FALSE)="","",VLOOKUP($B263,'Ações_Rent'!$B$2:$R$263,9,FALSE))</f>
      </c>
      <c r="R263" t="s" s="26">
        <f>IF(VLOOKUP($B263,'Ações_Sharpe'!$B$2:$R$263,9,FALSE)&gt;0,VLOOKUP($B263,'Ações_Sharpe'!$B$2:$R$263,9,FALSE)," ")</f>
        <v>361</v>
      </c>
      <c r="S263" t="s" s="26">
        <f>IF(VLOOKUP($B263,'Ações_Rent'!$B$2:$R$263,10,FALSE)="","",VLOOKUP($B263,'Ações_Rent'!$B$2:$R$263,10,FALSE))</f>
      </c>
      <c r="T263" t="s" s="26">
        <f>IF(VLOOKUP($B263,'Ações_Sharpe'!$B$2:$R$263,10,FALSE)&gt;0,VLOOKUP($B263,'Ações_Sharpe'!$B$2:$R$263,10,FALSE)," ")</f>
        <v>361</v>
      </c>
      <c r="U263" t="s" s="26">
        <f>IF(VLOOKUP($B263,'Ações_Rent'!$B$2:$R$263,11,FALSE)="","",VLOOKUP($B263,'Ações_Rent'!$B$2:$R$263,11,FALSE))</f>
      </c>
      <c r="V263" t="s" s="26">
        <f>IF(VLOOKUP($B263,'Ações_Sharpe'!$B$2:$R$263,11,FALSE)&gt;0,VLOOKUP($B263,'Ações_Sharpe'!$B$2:$R$263,11,FALSE)," ")</f>
        <v>361</v>
      </c>
      <c r="W263" t="s" s="26">
        <f>IF(VLOOKUP($B263,'Ações_Rent'!$B$2:$R$263,12,FALSE)="","",VLOOKUP($B263,'Ações_Rent'!$B$2:$R$263,12,FALSE))</f>
      </c>
      <c r="X263" t="s" s="26">
        <f>IF(VLOOKUP($B263,'Ações_Sharpe'!$B$2:$R$263,12,FALSE)&gt;0,VLOOKUP($B263,'Ações_Sharpe'!$B$2:$R$263,12,FALSE)," ")</f>
        <v>361</v>
      </c>
      <c r="Y263" t="s" s="26">
        <f>IF(VLOOKUP($B263,'Ações_Rent'!$B$2:$R$263,13,FALSE)="","",VLOOKUP($B263,'Ações_Rent'!$B$2:$R$263,13,FALSE))</f>
      </c>
      <c r="Z263" t="s" s="26">
        <f>IF(VLOOKUP($B263,'Ações_Sharpe'!$B$2:$R$263,13,FALSE)&gt;0,VLOOKUP($B263,'Ações_Sharpe'!$B$2:$R$263,13,FALSE)," ")</f>
        <v>361</v>
      </c>
      <c r="AA263" t="s" s="26">
        <f>IF(VLOOKUP($B263,'Ações_Rent'!$B$2:$R$263,14,FALSE)="","",VLOOKUP($B263,'Ações_Rent'!$B$2:$R$263,14,FALSE))</f>
      </c>
      <c r="AB263" t="s" s="26">
        <f>IF(VLOOKUP($B263,'Ações_Sharpe'!$B$2:$R$263,14,FALSE)&gt;0,VLOOKUP($B263,'Ações_Sharpe'!$B$2:$R$263,14,FALSE)," ")</f>
        <v>361</v>
      </c>
      <c r="AC263" t="s" s="26">
        <f>IF(VLOOKUP($B263,'Ações_Rent'!$B$2:$R$263,15,FALSE)="","",VLOOKUP($B263,'Ações_Rent'!$B$2:$R$263,15,FALSE))</f>
      </c>
      <c r="AD263" t="s" s="26">
        <f>IF(VLOOKUP($B263,'Ações_Sharpe'!$B$2:$R$263,15,FALSE)&gt;0,VLOOKUP($B263,'Ações_Sharpe'!$B$2:$R$263,15,FALSE)," ")</f>
        <v>361</v>
      </c>
      <c r="AE263" t="s" s="26">
        <f>IF(VLOOKUP($B263,'Ações_Rent'!$B$2:$R$263,16,FALSE)="","",VLOOKUP($B263,'Ações_Rent'!$B$2:$R$263,16,FALSE))</f>
      </c>
      <c r="AF263" t="s" s="26">
        <f>IF(VLOOKUP($B263,'Ações_Sharpe'!$B$2:$R$263,16,FALSE)&gt;0,VLOOKUP($B263,'Ações_Sharpe'!$B$2:$R$263,16,FALSE)," ")</f>
        <v>361</v>
      </c>
      <c r="AG263" s="23">
        <f>IF(VLOOKUP($B263,'Ações_Rent'!$B$2:$R$263,17,FALSE)="","",VLOOKUP($B263,'Ações_Rent'!$B$2:$R$263,17,FALSE))</f>
        <v>0.762776894965134</v>
      </c>
      <c r="AH263" t="s" s="26">
        <f>IF(VLOOKUP($B263,'Ações_Sharpe'!$B$2:$R$263,17,FALSE)&gt;0,VLOOKUP($B263,'Ações_Sharpe'!$B$2:$R$263,17,FALSE)," ")</f>
        <v>361</v>
      </c>
    </row>
    <row r="264" ht="15" customHeight="1">
      <c r="A264" t="s" s="10">
        <v>1745</v>
      </c>
      <c r="B264" t="s" s="10">
        <v>1746</v>
      </c>
      <c r="C264" t="s" s="26">
        <f>IF(VLOOKUP($B264,'Ações_Rent'!$B$2:$R$263,2,FALSE)="","",VLOOKUP($B264,'Ações_Rent'!$B$2:$R$263,2,FALSE))</f>
      </c>
      <c r="D264" t="s" s="26">
        <f>IF(VLOOKUP($B264,'Ações_Sharpe'!$B$2:$R$263,2,FALSE)&gt;0,VLOOKUP($B264,'Ações_Sharpe'!$B$2:$R$263,2,FALSE)," ")</f>
        <v>361</v>
      </c>
      <c r="E264" t="s" s="26">
        <f>IF(VLOOKUP($B264,'Ações_Rent'!$B$2:$R$263,3,FALSE)="","",VLOOKUP($B264,'Ações_Rent'!$B$2:$R$263,3,FALSE))</f>
      </c>
      <c r="F264" t="s" s="26">
        <f>IF(VLOOKUP($B264,'Ações_Sharpe'!$B$2:$R$263,3,FALSE)&gt;0,VLOOKUP($B264,'Ações_Sharpe'!$B$2:$R$263,3,FALSE)," ")</f>
        <v>361</v>
      </c>
      <c r="G264" t="s" s="26">
        <f>IF(VLOOKUP($B264,'Ações_Rent'!$B$2:$R$263,4,FALSE)="","",VLOOKUP($B264,'Ações_Rent'!$B$2:$R$263,4,FALSE))</f>
      </c>
      <c r="H264" t="s" s="26">
        <f>IF(VLOOKUP($B264,'Ações_Sharpe'!$B$2:$R$263,4,FALSE)&gt;0,VLOOKUP($B264,'Ações_Sharpe'!$B$2:$R$263,4,FALSE)," ")</f>
        <v>361</v>
      </c>
      <c r="I264" t="s" s="26">
        <f>IF(VLOOKUP($B264,'Ações_Rent'!$B$2:$R$263,5,FALSE)="","",VLOOKUP($B264,'Ações_Rent'!$B$2:$R$263,5,FALSE))</f>
      </c>
      <c r="J264" t="s" s="26">
        <f>IF(VLOOKUP($B264,'Ações_Sharpe'!$B$2:$R$263,5,FALSE)&gt;0,VLOOKUP($B264,'Ações_Sharpe'!$B$2:$R$263,5,FALSE)," ")</f>
        <v>361</v>
      </c>
      <c r="K264" t="s" s="26">
        <f>IF(VLOOKUP($B264,'Ações_Rent'!$B$2:$R$263,6,FALSE)="","",VLOOKUP($B264,'Ações_Rent'!$B$2:$R$263,6,FALSE))</f>
      </c>
      <c r="L264" t="s" s="26">
        <f>IF(VLOOKUP($B264,'Ações_Sharpe'!$B$2:$R$263,6,FALSE)&gt;0,VLOOKUP($B264,'Ações_Sharpe'!$B$2:$R$263,6,FALSE)," ")</f>
        <v>361</v>
      </c>
      <c r="M264" t="s" s="26">
        <f>IF(VLOOKUP($B264,'Ações_Rent'!$B$2:$R$263,7,FALSE)="","",VLOOKUP($B264,'Ações_Rent'!$B$2:$R$263,7,FALSE))</f>
      </c>
      <c r="N264" t="s" s="26">
        <f>IF(VLOOKUP($B264,'Ações_Sharpe'!$B$2:$R$263,7,FALSE)&gt;0,VLOOKUP($B264,'Ações_Sharpe'!$B$2:$R$263,7,FALSE)," ")</f>
        <v>361</v>
      </c>
      <c r="O264" t="s" s="26">
        <f>IF(VLOOKUP($B264,'Ações_Rent'!$B$2:$R$263,8,FALSE)="","",VLOOKUP($B264,'Ações_Rent'!$B$2:$R$263,8,FALSE))</f>
      </c>
      <c r="P264" t="s" s="26">
        <f>IF(VLOOKUP($B264,'Ações_Sharpe'!$B$2:$R$263,8,FALSE)&gt;0,VLOOKUP($B264,'Ações_Sharpe'!$B$2:$R$263,8,FALSE)," ")</f>
        <v>361</v>
      </c>
      <c r="Q264" t="s" s="26">
        <f>IF(VLOOKUP($B264,'Ações_Rent'!$B$2:$R$263,9,FALSE)="","",VLOOKUP($B264,'Ações_Rent'!$B$2:$R$263,9,FALSE))</f>
      </c>
      <c r="R264" t="s" s="26">
        <f>IF(VLOOKUP($B264,'Ações_Sharpe'!$B$2:$R$263,9,FALSE)&gt;0,VLOOKUP($B264,'Ações_Sharpe'!$B$2:$R$263,9,FALSE)," ")</f>
        <v>361</v>
      </c>
      <c r="S264" t="s" s="26">
        <f>IF(VLOOKUP($B264,'Ações_Rent'!$B$2:$R$263,10,FALSE)="","",VLOOKUP($B264,'Ações_Rent'!$B$2:$R$263,10,FALSE))</f>
      </c>
      <c r="T264" t="s" s="26">
        <f>IF(VLOOKUP($B264,'Ações_Sharpe'!$B$2:$R$263,10,FALSE)&gt;0,VLOOKUP($B264,'Ações_Sharpe'!$B$2:$R$263,10,FALSE)," ")</f>
        <v>361</v>
      </c>
      <c r="U264" t="s" s="26">
        <f>IF(VLOOKUP($B264,'Ações_Rent'!$B$2:$R$263,11,FALSE)="","",VLOOKUP($B264,'Ações_Rent'!$B$2:$R$263,11,FALSE))</f>
      </c>
      <c r="V264" t="s" s="26">
        <f>IF(VLOOKUP($B264,'Ações_Sharpe'!$B$2:$R$263,11,FALSE)&gt;0,VLOOKUP($B264,'Ações_Sharpe'!$B$2:$R$263,11,FALSE)," ")</f>
        <v>361</v>
      </c>
      <c r="W264" t="s" s="26">
        <f>IF(VLOOKUP($B264,'Ações_Rent'!$B$2:$R$263,12,FALSE)="","",VLOOKUP($B264,'Ações_Rent'!$B$2:$R$263,12,FALSE))</f>
      </c>
      <c r="X264" t="s" s="26">
        <f>IF(VLOOKUP($B264,'Ações_Sharpe'!$B$2:$R$263,12,FALSE)&gt;0,VLOOKUP($B264,'Ações_Sharpe'!$B$2:$R$263,12,FALSE)," ")</f>
        <v>361</v>
      </c>
      <c r="Y264" t="s" s="26">
        <f>IF(VLOOKUP($B264,'Ações_Rent'!$B$2:$R$263,13,FALSE)="","",VLOOKUP($B264,'Ações_Rent'!$B$2:$R$263,13,FALSE))</f>
      </c>
      <c r="Z264" t="s" s="26">
        <f>IF(VLOOKUP($B264,'Ações_Sharpe'!$B$2:$R$263,13,FALSE)&gt;0,VLOOKUP($B264,'Ações_Sharpe'!$B$2:$R$263,13,FALSE)," ")</f>
        <v>361</v>
      </c>
      <c r="AA264" t="s" s="26">
        <f>IF(VLOOKUP($B264,'Ações_Rent'!$B$2:$R$263,14,FALSE)="","",VLOOKUP($B264,'Ações_Rent'!$B$2:$R$263,14,FALSE))</f>
      </c>
      <c r="AB264" t="s" s="26">
        <f>IF(VLOOKUP($B264,'Ações_Sharpe'!$B$2:$R$263,14,FALSE)&gt;0,VLOOKUP($B264,'Ações_Sharpe'!$B$2:$R$263,14,FALSE)," ")</f>
        <v>361</v>
      </c>
      <c r="AC264" t="s" s="26">
        <f>IF(VLOOKUP($B264,'Ações_Rent'!$B$2:$R$263,15,FALSE)="","",VLOOKUP($B264,'Ações_Rent'!$B$2:$R$263,15,FALSE))</f>
      </c>
      <c r="AD264" t="s" s="26">
        <f>IF(VLOOKUP($B264,'Ações_Sharpe'!$B$2:$R$263,15,FALSE)&gt;0,VLOOKUP($B264,'Ações_Sharpe'!$B$2:$R$263,15,FALSE)," ")</f>
        <v>361</v>
      </c>
      <c r="AE264" t="s" s="26">
        <f>IF(VLOOKUP($B264,'Ações_Rent'!$B$2:$R$263,16,FALSE)="","",VLOOKUP($B264,'Ações_Rent'!$B$2:$R$263,16,FALSE))</f>
      </c>
      <c r="AF264" t="s" s="26">
        <f>IF(VLOOKUP($B264,'Ações_Sharpe'!$B$2:$R$263,16,FALSE)&gt;0,VLOOKUP($B264,'Ações_Sharpe'!$B$2:$R$263,16,FALSE)," ")</f>
        <v>361</v>
      </c>
      <c r="AG264" s="23">
        <f>IF(VLOOKUP($B264,'Ações_Rent'!$B$2:$R$263,17,FALSE)="","",VLOOKUP($B264,'Ações_Rent'!$B$2:$R$263,17,FALSE))</f>
        <v>-8.6285175436849</v>
      </c>
      <c r="AH264" t="s" s="26">
        <f>IF(VLOOKUP($B264,'Ações_Sharpe'!$B$2:$R$263,17,FALSE)&gt;0,VLOOKUP($B264,'Ações_Sharpe'!$B$2:$R$263,17,FALSE)," ")</f>
        <v>361</v>
      </c>
    </row>
  </sheetData>
  <mergeCells count="16">
    <mergeCell ref="AA1:AB1"/>
    <mergeCell ref="AC1:AD1"/>
    <mergeCell ref="AE1:AF1"/>
    <mergeCell ref="AG1:AH1"/>
    <mergeCell ref="O1:P1"/>
    <mergeCell ref="Q1:R1"/>
    <mergeCell ref="S1:T1"/>
    <mergeCell ref="U1:V1"/>
    <mergeCell ref="W1:X1"/>
    <mergeCell ref="Y1:Z1"/>
    <mergeCell ref="M1:N1"/>
    <mergeCell ref="C1:D1"/>
    <mergeCell ref="E1:F1"/>
    <mergeCell ref="G1:H1"/>
    <mergeCell ref="I1:J1"/>
    <mergeCell ref="K1:L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AH265"/>
  <sheetViews>
    <sheetView workbookViewId="0" showGridLines="0" defaultGridColor="1"/>
  </sheetViews>
  <sheetFormatPr defaultColWidth="8.83333" defaultRowHeight="15" customHeight="1" outlineLevelRow="0" outlineLevelCol="0"/>
  <cols>
    <col min="1" max="34" width="8.85156" style="46" customWidth="1"/>
    <col min="35" max="16384" width="8.85156" style="46"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38.25" customHeight="1">
      <c r="A2" t="s" s="7">
        <v>6</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1223</v>
      </c>
      <c r="B3" t="s" s="8">
        <v>1224</v>
      </c>
      <c r="C3" s="19">
        <v>200</v>
      </c>
      <c r="D3" s="19">
        <v>196</v>
      </c>
      <c r="E3" s="19">
        <v>205</v>
      </c>
      <c r="F3" s="19">
        <v>201</v>
      </c>
      <c r="G3" s="19">
        <v>206</v>
      </c>
      <c r="H3" s="19">
        <v>200</v>
      </c>
      <c r="I3" s="19">
        <v>205</v>
      </c>
      <c r="J3" s="19">
        <v>97</v>
      </c>
      <c r="K3" s="19">
        <v>202</v>
      </c>
      <c r="L3" s="19">
        <v>164</v>
      </c>
      <c r="M3" s="19">
        <v>161</v>
      </c>
      <c r="N3" s="19">
        <v>123</v>
      </c>
      <c r="O3" s="19">
        <v>159</v>
      </c>
      <c r="P3" s="19">
        <v>106</v>
      </c>
      <c r="Q3" s="19">
        <v>213</v>
      </c>
      <c r="R3" s="19">
        <v>178</v>
      </c>
      <c r="S3" s="19">
        <v>220</v>
      </c>
      <c r="T3" s="19">
        <v>197</v>
      </c>
      <c r="U3" s="19">
        <v>224</v>
      </c>
      <c r="V3" s="19">
        <v>215</v>
      </c>
      <c r="W3" s="19">
        <v>228</v>
      </c>
      <c r="X3" s="19">
        <v>143</v>
      </c>
      <c r="Y3" s="19">
        <v>232</v>
      </c>
      <c r="Z3" s="19">
        <v>163</v>
      </c>
      <c r="AA3" s="19">
        <v>238</v>
      </c>
      <c r="AB3" s="19">
        <v>24</v>
      </c>
      <c r="AC3" s="19">
        <v>243</v>
      </c>
      <c r="AD3" s="19">
        <v>37</v>
      </c>
      <c r="AE3" s="19">
        <v>249</v>
      </c>
      <c r="AF3" s="19">
        <v>6</v>
      </c>
      <c r="AG3" s="19">
        <v>260</v>
      </c>
      <c r="AH3" s="19">
        <v>120</v>
      </c>
    </row>
    <row r="4" ht="15" customHeight="1">
      <c r="A4" t="s" s="10">
        <v>1225</v>
      </c>
      <c r="B4" t="s" s="10">
        <v>1226</v>
      </c>
      <c r="C4" s="19">
        <v>199</v>
      </c>
      <c r="D4" s="19">
        <v>185</v>
      </c>
      <c r="E4" s="19">
        <v>203</v>
      </c>
      <c r="F4" s="19">
        <v>134</v>
      </c>
      <c r="G4" s="19">
        <v>200</v>
      </c>
      <c r="H4" s="19">
        <v>3</v>
      </c>
      <c r="I4" s="19">
        <v>1</v>
      </c>
      <c r="J4" t="s" s="26"/>
      <c r="K4" s="19">
        <v>5</v>
      </c>
      <c r="L4" s="19">
        <v>2</v>
      </c>
      <c r="M4" s="19">
        <v>1</v>
      </c>
      <c r="N4" t="s" s="26"/>
      <c r="O4" s="19">
        <v>1</v>
      </c>
      <c r="P4" t="s" s="26"/>
      <c r="Q4" s="19">
        <v>1</v>
      </c>
      <c r="R4" t="s" s="26"/>
      <c r="S4" s="19">
        <v>1</v>
      </c>
      <c r="T4" s="19">
        <v>1</v>
      </c>
      <c r="U4" s="19">
        <v>1</v>
      </c>
      <c r="V4" t="s" s="26"/>
      <c r="W4" s="19">
        <v>1</v>
      </c>
      <c r="X4" t="s" s="26"/>
      <c r="Y4" s="19">
        <v>2</v>
      </c>
      <c r="Z4" t="s" s="26"/>
      <c r="AA4" s="19">
        <v>2</v>
      </c>
      <c r="AB4" t="s" s="26"/>
      <c r="AC4" s="19">
        <v>1</v>
      </c>
      <c r="AD4" t="s" s="26"/>
      <c r="AE4" s="19">
        <v>5</v>
      </c>
      <c r="AF4" t="s" s="26"/>
      <c r="AG4" s="19">
        <v>204</v>
      </c>
      <c r="AH4" s="19">
        <v>39</v>
      </c>
    </row>
    <row r="5" ht="15" customHeight="1">
      <c r="A5" t="s" s="10">
        <v>1227</v>
      </c>
      <c r="B5" t="s" s="10">
        <v>1228</v>
      </c>
      <c r="C5" s="19">
        <v>198</v>
      </c>
      <c r="D5" s="19">
        <v>115</v>
      </c>
      <c r="E5" s="19">
        <v>197</v>
      </c>
      <c r="F5" s="19">
        <v>51</v>
      </c>
      <c r="G5" s="19">
        <v>191</v>
      </c>
      <c r="H5" s="19">
        <v>4</v>
      </c>
      <c r="I5" s="19">
        <v>13</v>
      </c>
      <c r="J5" t="s" s="26"/>
      <c r="K5" s="19">
        <v>51</v>
      </c>
      <c r="L5" s="19">
        <v>16</v>
      </c>
      <c r="M5" s="19">
        <v>2</v>
      </c>
      <c r="N5" t="s" s="26"/>
      <c r="O5" s="19">
        <v>6</v>
      </c>
      <c r="P5" s="19">
        <v>3</v>
      </c>
      <c r="Q5" s="19">
        <v>2</v>
      </c>
      <c r="R5" t="s" s="26"/>
      <c r="S5" s="19">
        <v>186</v>
      </c>
      <c r="T5" s="19">
        <v>44</v>
      </c>
      <c r="U5" s="19">
        <v>70</v>
      </c>
      <c r="V5" s="19">
        <v>22</v>
      </c>
      <c r="W5" s="19">
        <v>2</v>
      </c>
      <c r="X5" t="s" s="26"/>
      <c r="Y5" s="19">
        <v>1</v>
      </c>
      <c r="Z5" t="s" s="26"/>
      <c r="AA5" s="19">
        <v>1</v>
      </c>
      <c r="AB5" t="s" s="26"/>
      <c r="AC5" s="19">
        <v>12</v>
      </c>
      <c r="AD5" t="s" s="26"/>
      <c r="AE5" s="19">
        <v>6</v>
      </c>
      <c r="AF5" t="s" s="26"/>
      <c r="AG5" s="19">
        <v>12</v>
      </c>
      <c r="AH5" t="s" s="26"/>
    </row>
    <row r="6" ht="15" customHeight="1">
      <c r="A6" t="s" s="10">
        <v>1229</v>
      </c>
      <c r="B6" t="s" s="10">
        <v>1230</v>
      </c>
      <c r="C6" s="19">
        <v>197</v>
      </c>
      <c r="D6" s="19">
        <v>190</v>
      </c>
      <c r="E6" s="19">
        <v>200</v>
      </c>
      <c r="F6" s="19">
        <v>185</v>
      </c>
      <c r="G6" s="19">
        <v>201</v>
      </c>
      <c r="H6" s="19">
        <v>182</v>
      </c>
      <c r="I6" s="19">
        <v>193</v>
      </c>
      <c r="J6" s="19">
        <v>78</v>
      </c>
      <c r="K6" s="19">
        <v>197</v>
      </c>
      <c r="L6" s="19">
        <v>158</v>
      </c>
      <c r="M6" s="19">
        <v>152</v>
      </c>
      <c r="N6" s="19">
        <v>116</v>
      </c>
      <c r="O6" s="19">
        <v>185</v>
      </c>
      <c r="P6" s="19">
        <v>139</v>
      </c>
      <c r="Q6" s="19">
        <v>208</v>
      </c>
      <c r="R6" s="19">
        <v>171</v>
      </c>
      <c r="S6" s="19">
        <v>218</v>
      </c>
      <c r="T6" s="19">
        <v>204</v>
      </c>
      <c r="U6" s="19">
        <v>217</v>
      </c>
      <c r="V6" s="19">
        <v>203</v>
      </c>
      <c r="W6" s="19">
        <v>222</v>
      </c>
      <c r="X6" s="19">
        <v>136</v>
      </c>
      <c r="Y6" s="19">
        <v>225</v>
      </c>
      <c r="Z6" s="19">
        <v>160</v>
      </c>
      <c r="AA6" s="19">
        <v>228</v>
      </c>
      <c r="AB6" s="19">
        <v>17</v>
      </c>
      <c r="AC6" s="19">
        <v>236</v>
      </c>
      <c r="AD6" s="19">
        <v>30</v>
      </c>
      <c r="AE6" s="19">
        <v>236</v>
      </c>
      <c r="AF6" t="s" s="26"/>
      <c r="AG6" s="19">
        <v>252</v>
      </c>
      <c r="AH6" s="19">
        <v>111</v>
      </c>
    </row>
    <row r="7" ht="15" customHeight="1">
      <c r="A7" t="s" s="10">
        <v>1231</v>
      </c>
      <c r="B7" t="s" s="10">
        <v>1232</v>
      </c>
      <c r="C7" s="19">
        <v>196</v>
      </c>
      <c r="D7" s="19">
        <v>189</v>
      </c>
      <c r="E7" s="19">
        <v>202</v>
      </c>
      <c r="F7" s="19">
        <v>192</v>
      </c>
      <c r="G7" s="19">
        <v>205</v>
      </c>
      <c r="H7" s="19">
        <v>192</v>
      </c>
      <c r="I7" s="19">
        <v>162</v>
      </c>
      <c r="J7" s="19">
        <v>55</v>
      </c>
      <c r="K7" s="19">
        <v>142</v>
      </c>
      <c r="L7" s="19">
        <v>113</v>
      </c>
      <c r="M7" s="19">
        <v>93</v>
      </c>
      <c r="N7" s="19">
        <v>66</v>
      </c>
      <c r="O7" s="19">
        <v>98</v>
      </c>
      <c r="P7" s="19">
        <v>80</v>
      </c>
      <c r="Q7" s="19">
        <v>149</v>
      </c>
      <c r="R7" s="19">
        <v>118</v>
      </c>
      <c r="S7" s="19">
        <v>183</v>
      </c>
      <c r="T7" s="19">
        <v>149</v>
      </c>
      <c r="U7" s="19">
        <v>189</v>
      </c>
      <c r="V7" s="19">
        <v>174</v>
      </c>
      <c r="W7" s="19">
        <v>208</v>
      </c>
      <c r="X7" s="19">
        <v>126</v>
      </c>
      <c r="Y7" s="19">
        <v>175</v>
      </c>
      <c r="Z7" s="19">
        <v>103</v>
      </c>
      <c r="AA7" s="19">
        <v>207</v>
      </c>
      <c r="AB7" t="s" s="26"/>
      <c r="AC7" s="19">
        <v>207</v>
      </c>
      <c r="AD7" s="19">
        <v>3</v>
      </c>
      <c r="AE7" s="19">
        <v>226</v>
      </c>
      <c r="AF7" t="s" s="26"/>
      <c r="AG7" s="19">
        <v>253</v>
      </c>
      <c r="AH7" s="19">
        <v>113</v>
      </c>
    </row>
    <row r="8" ht="15" customHeight="1">
      <c r="A8" t="s" s="10">
        <v>1233</v>
      </c>
      <c r="B8" t="s" s="10">
        <v>1234</v>
      </c>
      <c r="C8" s="19">
        <v>195</v>
      </c>
      <c r="D8" s="19">
        <v>186</v>
      </c>
      <c r="E8" s="19">
        <v>198</v>
      </c>
      <c r="F8" s="19">
        <v>182</v>
      </c>
      <c r="G8" s="19">
        <v>192</v>
      </c>
      <c r="H8" s="19">
        <v>160</v>
      </c>
      <c r="I8" s="19">
        <v>176</v>
      </c>
      <c r="J8" s="19">
        <v>60</v>
      </c>
      <c r="K8" s="19">
        <v>211</v>
      </c>
      <c r="L8" s="19">
        <v>197</v>
      </c>
      <c r="M8" s="19">
        <v>204</v>
      </c>
      <c r="N8" s="19">
        <v>170</v>
      </c>
      <c r="O8" s="19">
        <v>207</v>
      </c>
      <c r="P8" s="19">
        <v>170</v>
      </c>
      <c r="Q8" s="19">
        <v>181</v>
      </c>
      <c r="R8" s="19">
        <v>123</v>
      </c>
      <c r="S8" s="19">
        <v>163</v>
      </c>
      <c r="T8" s="19">
        <v>81</v>
      </c>
      <c r="U8" s="19">
        <v>144</v>
      </c>
      <c r="V8" s="19">
        <v>93</v>
      </c>
      <c r="W8" s="19">
        <v>130</v>
      </c>
      <c r="X8" s="19">
        <v>41</v>
      </c>
      <c r="Y8" s="19">
        <v>127</v>
      </c>
      <c r="Z8" s="19">
        <v>50</v>
      </c>
      <c r="AA8" s="19">
        <v>105</v>
      </c>
      <c r="AB8" t="s" s="26"/>
      <c r="AC8" s="19">
        <v>127</v>
      </c>
      <c r="AD8" t="s" s="26"/>
      <c r="AE8" s="19">
        <v>56</v>
      </c>
      <c r="AF8" t="s" s="26"/>
      <c r="AG8" s="19">
        <v>67</v>
      </c>
      <c r="AH8" t="s" s="26"/>
    </row>
    <row r="9" ht="15" customHeight="1">
      <c r="A9" t="s" s="10">
        <v>1235</v>
      </c>
      <c r="B9" t="s" s="10">
        <v>1236</v>
      </c>
      <c r="C9" s="19">
        <v>194</v>
      </c>
      <c r="D9" s="19">
        <v>182</v>
      </c>
      <c r="E9" s="19">
        <v>204</v>
      </c>
      <c r="F9" s="19">
        <v>199</v>
      </c>
      <c r="G9" s="19">
        <v>202</v>
      </c>
      <c r="H9" s="19">
        <v>201</v>
      </c>
      <c r="I9" s="19">
        <v>208</v>
      </c>
      <c r="J9" s="19">
        <v>105</v>
      </c>
      <c r="K9" s="19">
        <v>215</v>
      </c>
      <c r="L9" s="19">
        <v>214</v>
      </c>
      <c r="M9" s="19">
        <v>220</v>
      </c>
      <c r="N9" s="19">
        <v>205</v>
      </c>
      <c r="O9" s="19">
        <v>223</v>
      </c>
      <c r="P9" s="19">
        <v>221</v>
      </c>
      <c r="Q9" s="19">
        <v>226</v>
      </c>
      <c r="R9" s="19">
        <v>217</v>
      </c>
      <c r="S9" s="19">
        <v>221</v>
      </c>
      <c r="T9" s="19">
        <v>221</v>
      </c>
      <c r="U9" s="19">
        <v>223</v>
      </c>
      <c r="V9" s="19">
        <v>221</v>
      </c>
      <c r="W9" s="19">
        <v>231</v>
      </c>
      <c r="X9" s="19">
        <v>148</v>
      </c>
      <c r="Y9" s="19">
        <v>230</v>
      </c>
      <c r="Z9" s="19">
        <v>167</v>
      </c>
      <c r="AA9" s="19">
        <v>219</v>
      </c>
      <c r="AB9" s="19">
        <v>11</v>
      </c>
      <c r="AC9" s="19">
        <v>205</v>
      </c>
      <c r="AD9" s="19">
        <v>1</v>
      </c>
      <c r="AE9" s="19">
        <v>220</v>
      </c>
      <c r="AF9" t="s" s="26"/>
      <c r="AG9" s="19">
        <v>215</v>
      </c>
      <c r="AH9" s="19">
        <v>82</v>
      </c>
    </row>
    <row r="10" ht="15" customHeight="1">
      <c r="A10" t="s" s="10">
        <v>1237</v>
      </c>
      <c r="B10" t="s" s="10">
        <v>1238</v>
      </c>
      <c r="C10" s="19">
        <v>193</v>
      </c>
      <c r="D10" s="19">
        <v>200</v>
      </c>
      <c r="E10" s="19">
        <v>195</v>
      </c>
      <c r="F10" s="19">
        <v>204</v>
      </c>
      <c r="G10" s="19">
        <v>203</v>
      </c>
      <c r="H10" s="19">
        <v>205</v>
      </c>
      <c r="I10" s="19">
        <v>209</v>
      </c>
      <c r="J10" s="19">
        <v>107</v>
      </c>
      <c r="K10" s="19">
        <v>213</v>
      </c>
      <c r="L10" s="19">
        <v>216</v>
      </c>
      <c r="M10" s="19">
        <v>213</v>
      </c>
      <c r="N10" s="19">
        <v>203</v>
      </c>
      <c r="O10" s="19">
        <v>218</v>
      </c>
      <c r="P10" s="19">
        <v>220</v>
      </c>
      <c r="Q10" s="19">
        <v>212</v>
      </c>
      <c r="R10" s="19">
        <v>210</v>
      </c>
      <c r="S10" s="19">
        <v>188</v>
      </c>
      <c r="T10" s="19">
        <v>213</v>
      </c>
      <c r="U10" s="19">
        <v>205</v>
      </c>
      <c r="V10" s="19">
        <v>216</v>
      </c>
      <c r="W10" s="19">
        <v>223</v>
      </c>
      <c r="X10" s="19">
        <v>146</v>
      </c>
      <c r="Y10" s="19">
        <v>231</v>
      </c>
      <c r="Z10" s="19">
        <v>175</v>
      </c>
      <c r="AA10" s="19">
        <v>239</v>
      </c>
      <c r="AB10" s="19">
        <v>29</v>
      </c>
      <c r="AC10" s="19">
        <v>244</v>
      </c>
      <c r="AD10" s="19">
        <v>42</v>
      </c>
      <c r="AE10" s="19">
        <v>251</v>
      </c>
      <c r="AF10" s="19">
        <v>10</v>
      </c>
      <c r="AG10" s="19">
        <v>257</v>
      </c>
      <c r="AH10" s="19">
        <v>121</v>
      </c>
    </row>
    <row r="11" ht="15" customHeight="1">
      <c r="A11" t="s" s="10">
        <v>1239</v>
      </c>
      <c r="B11" t="s" s="10">
        <v>1240</v>
      </c>
      <c r="C11" s="19">
        <v>192</v>
      </c>
      <c r="D11" s="19">
        <v>193</v>
      </c>
      <c r="E11" s="19">
        <v>194</v>
      </c>
      <c r="F11" s="19">
        <v>197</v>
      </c>
      <c r="G11" s="19">
        <v>187</v>
      </c>
      <c r="H11" s="19">
        <v>152</v>
      </c>
      <c r="I11" s="19">
        <v>145</v>
      </c>
      <c r="J11" s="19">
        <v>40</v>
      </c>
      <c r="K11" s="19">
        <v>176</v>
      </c>
      <c r="L11" s="19">
        <v>157</v>
      </c>
      <c r="M11" s="19">
        <v>142</v>
      </c>
      <c r="N11" s="19">
        <v>125</v>
      </c>
      <c r="O11" s="19">
        <v>119</v>
      </c>
      <c r="P11" s="19">
        <v>111</v>
      </c>
      <c r="Q11" s="19">
        <v>125</v>
      </c>
      <c r="R11" s="19">
        <v>114</v>
      </c>
      <c r="S11" s="19">
        <v>94</v>
      </c>
      <c r="T11" s="19">
        <v>78</v>
      </c>
      <c r="U11" s="19">
        <v>74</v>
      </c>
      <c r="V11" s="19">
        <v>62</v>
      </c>
      <c r="W11" s="19">
        <v>26</v>
      </c>
      <c r="X11" t="s" s="26"/>
      <c r="Y11" s="19">
        <v>12</v>
      </c>
      <c r="Z11" t="s" s="26"/>
      <c r="AA11" s="19">
        <v>11</v>
      </c>
      <c r="AB11" t="s" s="26"/>
      <c r="AC11" s="19">
        <v>13</v>
      </c>
      <c r="AD11" t="s" s="26"/>
      <c r="AE11" s="19">
        <v>17</v>
      </c>
      <c r="AF11" t="s" s="26"/>
      <c r="AG11" s="19">
        <v>20</v>
      </c>
      <c r="AH11" t="s" s="26"/>
    </row>
    <row r="12" ht="15" customHeight="1">
      <c r="A12" t="s" s="10">
        <v>1241</v>
      </c>
      <c r="B12" t="s" s="10">
        <v>1242</v>
      </c>
      <c r="C12" s="19">
        <v>191</v>
      </c>
      <c r="D12" s="19">
        <v>181</v>
      </c>
      <c r="E12" s="19">
        <v>193</v>
      </c>
      <c r="F12" s="19">
        <v>184</v>
      </c>
      <c r="G12" s="19">
        <v>197</v>
      </c>
      <c r="H12" s="19">
        <v>196</v>
      </c>
      <c r="I12" s="19">
        <v>199</v>
      </c>
      <c r="J12" s="19">
        <v>95</v>
      </c>
      <c r="K12" s="19">
        <v>212</v>
      </c>
      <c r="L12" s="19">
        <v>206</v>
      </c>
      <c r="M12" s="19">
        <v>216</v>
      </c>
      <c r="N12" s="19">
        <v>188</v>
      </c>
      <c r="O12" s="19">
        <v>217</v>
      </c>
      <c r="P12" s="19">
        <v>201</v>
      </c>
      <c r="Q12" s="19">
        <v>219</v>
      </c>
      <c r="R12" s="19">
        <v>199</v>
      </c>
      <c r="S12" s="19">
        <v>225</v>
      </c>
      <c r="T12" s="19">
        <v>222</v>
      </c>
      <c r="U12" s="19">
        <v>228</v>
      </c>
      <c r="V12" s="19">
        <v>223</v>
      </c>
      <c r="W12" s="19">
        <v>230</v>
      </c>
      <c r="X12" s="19">
        <v>145</v>
      </c>
      <c r="Y12" s="19">
        <v>234</v>
      </c>
      <c r="Z12" s="19">
        <v>172</v>
      </c>
      <c r="AA12" s="19">
        <v>236</v>
      </c>
      <c r="AB12" s="19">
        <v>27</v>
      </c>
      <c r="AC12" s="19">
        <v>242</v>
      </c>
      <c r="AD12" s="19">
        <v>38</v>
      </c>
      <c r="AE12" s="19">
        <v>250</v>
      </c>
      <c r="AF12" s="19">
        <v>7</v>
      </c>
      <c r="AG12" s="19">
        <v>256</v>
      </c>
      <c r="AH12" s="19">
        <v>116</v>
      </c>
    </row>
    <row r="13" ht="15" customHeight="1">
      <c r="A13" t="s" s="10">
        <v>1243</v>
      </c>
      <c r="B13" t="s" s="10">
        <v>1244</v>
      </c>
      <c r="C13" s="19">
        <v>190</v>
      </c>
      <c r="D13" s="19">
        <v>199</v>
      </c>
      <c r="E13" s="19">
        <v>196</v>
      </c>
      <c r="F13" s="19">
        <v>203</v>
      </c>
      <c r="G13" s="19">
        <v>199</v>
      </c>
      <c r="H13" s="19">
        <v>199</v>
      </c>
      <c r="I13" s="19">
        <v>202</v>
      </c>
      <c r="J13" s="19">
        <v>100</v>
      </c>
      <c r="K13" s="19">
        <v>209</v>
      </c>
      <c r="L13" s="19">
        <v>209</v>
      </c>
      <c r="M13" s="19">
        <v>210</v>
      </c>
      <c r="N13" s="19">
        <v>190</v>
      </c>
      <c r="O13" s="19">
        <v>206</v>
      </c>
      <c r="P13" s="19">
        <v>200</v>
      </c>
      <c r="Q13" s="19">
        <v>197</v>
      </c>
      <c r="R13" s="19">
        <v>182</v>
      </c>
      <c r="S13" s="19">
        <v>191</v>
      </c>
      <c r="T13" s="19">
        <v>185</v>
      </c>
      <c r="U13" s="19">
        <v>204</v>
      </c>
      <c r="V13" s="19">
        <v>195</v>
      </c>
      <c r="W13" s="19">
        <v>212</v>
      </c>
      <c r="X13" s="19">
        <v>134</v>
      </c>
      <c r="Y13" s="19">
        <v>208</v>
      </c>
      <c r="Z13" s="19">
        <v>146</v>
      </c>
      <c r="AA13" s="19">
        <v>221</v>
      </c>
      <c r="AB13" s="19">
        <v>10</v>
      </c>
      <c r="AC13" s="19">
        <v>225</v>
      </c>
      <c r="AD13" s="19">
        <v>20</v>
      </c>
      <c r="AE13" s="19">
        <v>219</v>
      </c>
      <c r="AF13" t="s" s="26"/>
      <c r="AG13" s="19">
        <v>229</v>
      </c>
      <c r="AH13" s="19">
        <v>91</v>
      </c>
    </row>
    <row r="14" ht="15" customHeight="1">
      <c r="A14" t="s" s="10">
        <v>1245</v>
      </c>
      <c r="B14" t="s" s="10">
        <v>1246</v>
      </c>
      <c r="C14" s="19">
        <v>189</v>
      </c>
      <c r="D14" s="19">
        <v>191</v>
      </c>
      <c r="E14" s="19">
        <v>201</v>
      </c>
      <c r="F14" s="19">
        <v>200</v>
      </c>
      <c r="G14" s="19">
        <v>204</v>
      </c>
      <c r="H14" s="19">
        <v>194</v>
      </c>
      <c r="I14" s="19">
        <v>200</v>
      </c>
      <c r="J14" s="19">
        <v>94</v>
      </c>
      <c r="K14" s="19">
        <v>214</v>
      </c>
      <c r="L14" s="19">
        <v>205</v>
      </c>
      <c r="M14" s="19">
        <v>217</v>
      </c>
      <c r="N14" s="19">
        <v>185</v>
      </c>
      <c r="O14" s="19">
        <v>214</v>
      </c>
      <c r="P14" s="19">
        <v>189</v>
      </c>
      <c r="Q14" s="19">
        <v>190</v>
      </c>
      <c r="R14" s="19">
        <v>146</v>
      </c>
      <c r="S14" s="19">
        <v>210</v>
      </c>
      <c r="T14" s="19">
        <v>188</v>
      </c>
      <c r="U14" s="19">
        <v>168</v>
      </c>
      <c r="V14" s="19">
        <v>113</v>
      </c>
      <c r="W14" s="19">
        <v>39</v>
      </c>
      <c r="X14" t="s" s="26"/>
      <c r="Y14" s="19">
        <v>34</v>
      </c>
      <c r="Z14" t="s" s="26"/>
      <c r="AA14" s="19">
        <v>8</v>
      </c>
      <c r="AB14" t="s" s="26"/>
      <c r="AC14" s="19">
        <v>4</v>
      </c>
      <c r="AD14" t="s" s="26"/>
      <c r="AE14" s="19">
        <v>1</v>
      </c>
      <c r="AF14" t="s" s="26"/>
      <c r="AG14" s="19">
        <v>3</v>
      </c>
      <c r="AH14" t="s" s="26"/>
    </row>
    <row r="15" ht="15" customHeight="1">
      <c r="A15" t="s" s="10">
        <v>1247</v>
      </c>
      <c r="B15" t="s" s="10">
        <v>1248</v>
      </c>
      <c r="C15" s="19">
        <v>188</v>
      </c>
      <c r="D15" s="19">
        <v>194</v>
      </c>
      <c r="E15" s="19">
        <v>188</v>
      </c>
      <c r="F15" s="19">
        <v>189</v>
      </c>
      <c r="G15" s="19">
        <v>179</v>
      </c>
      <c r="H15" s="19">
        <v>64</v>
      </c>
      <c r="I15" s="19">
        <v>187</v>
      </c>
      <c r="J15" s="19">
        <v>79</v>
      </c>
      <c r="K15" s="19">
        <v>93</v>
      </c>
      <c r="L15" s="19">
        <v>82</v>
      </c>
      <c r="M15" s="19">
        <v>34</v>
      </c>
      <c r="N15" s="19">
        <v>19</v>
      </c>
      <c r="O15" s="19">
        <v>8</v>
      </c>
      <c r="P15" s="19">
        <v>6</v>
      </c>
      <c r="Q15" s="19">
        <v>5</v>
      </c>
      <c r="R15" t="s" s="26"/>
      <c r="S15" s="19">
        <v>2</v>
      </c>
      <c r="T15" s="19">
        <v>2</v>
      </c>
      <c r="U15" s="19">
        <v>3</v>
      </c>
      <c r="V15" s="19">
        <v>2</v>
      </c>
      <c r="W15" s="19">
        <v>13</v>
      </c>
      <c r="X15" t="s" s="26"/>
      <c r="Y15" s="19">
        <v>6</v>
      </c>
      <c r="Z15" t="s" s="26"/>
      <c r="AA15" s="19">
        <v>19</v>
      </c>
      <c r="AB15" t="s" s="26"/>
      <c r="AC15" s="19">
        <v>41</v>
      </c>
      <c r="AD15" t="s" s="26"/>
      <c r="AE15" s="19">
        <v>50</v>
      </c>
      <c r="AF15" t="s" s="26"/>
      <c r="AG15" s="19">
        <v>59</v>
      </c>
      <c r="AH15" t="s" s="26"/>
    </row>
    <row r="16" ht="15" customHeight="1">
      <c r="A16" t="s" s="10">
        <v>1249</v>
      </c>
      <c r="B16" t="s" s="10">
        <v>1250</v>
      </c>
      <c r="C16" s="19">
        <v>187</v>
      </c>
      <c r="D16" s="19">
        <v>198</v>
      </c>
      <c r="E16" s="19">
        <v>187</v>
      </c>
      <c r="F16" s="19">
        <v>202</v>
      </c>
      <c r="G16" s="19">
        <v>182</v>
      </c>
      <c r="H16" s="19">
        <v>206</v>
      </c>
      <c r="I16" s="19">
        <v>211</v>
      </c>
      <c r="J16" s="19">
        <v>110</v>
      </c>
      <c r="K16" s="19">
        <v>210</v>
      </c>
      <c r="L16" s="19">
        <v>218</v>
      </c>
      <c r="M16" s="19">
        <v>215</v>
      </c>
      <c r="N16" s="19">
        <v>207</v>
      </c>
      <c r="O16" s="19">
        <v>219</v>
      </c>
      <c r="P16" s="19">
        <v>223</v>
      </c>
      <c r="Q16" s="19">
        <v>223</v>
      </c>
      <c r="R16" s="19">
        <v>219</v>
      </c>
      <c r="S16" s="19">
        <v>215</v>
      </c>
      <c r="T16" s="19">
        <v>230</v>
      </c>
      <c r="U16" s="19">
        <v>220</v>
      </c>
      <c r="V16" s="19">
        <v>231</v>
      </c>
      <c r="W16" s="19">
        <v>227</v>
      </c>
      <c r="X16" s="19">
        <v>158</v>
      </c>
      <c r="Y16" s="19">
        <v>229</v>
      </c>
      <c r="Z16" s="19">
        <v>178</v>
      </c>
      <c r="AA16" s="19">
        <v>232</v>
      </c>
      <c r="AB16" s="19">
        <v>28</v>
      </c>
      <c r="AC16" s="19">
        <v>240</v>
      </c>
      <c r="AD16" s="19">
        <v>39</v>
      </c>
      <c r="AE16" s="19">
        <v>246</v>
      </c>
      <c r="AF16" s="19">
        <v>5</v>
      </c>
      <c r="AG16" s="19">
        <v>154</v>
      </c>
      <c r="AH16" s="19">
        <v>19</v>
      </c>
    </row>
    <row r="17" ht="15" customHeight="1">
      <c r="A17" t="s" s="10">
        <v>1251</v>
      </c>
      <c r="B17" t="s" s="10">
        <v>1252</v>
      </c>
      <c r="C17" s="19">
        <v>186</v>
      </c>
      <c r="D17" s="19">
        <v>195</v>
      </c>
      <c r="E17" s="19">
        <v>184</v>
      </c>
      <c r="F17" s="19">
        <v>198</v>
      </c>
      <c r="G17" s="19">
        <v>178</v>
      </c>
      <c r="H17" s="19">
        <v>202</v>
      </c>
      <c r="I17" s="19">
        <v>204</v>
      </c>
      <c r="J17" s="19">
        <v>104</v>
      </c>
      <c r="K17" s="19">
        <v>200</v>
      </c>
      <c r="L17" s="19">
        <v>211</v>
      </c>
      <c r="M17" s="19">
        <v>195</v>
      </c>
      <c r="N17" s="19">
        <v>194</v>
      </c>
      <c r="O17" s="19">
        <v>192</v>
      </c>
      <c r="P17" s="19">
        <v>211</v>
      </c>
      <c r="Q17" s="19">
        <v>218</v>
      </c>
      <c r="R17" s="19">
        <v>214</v>
      </c>
      <c r="S17" s="19">
        <v>216</v>
      </c>
      <c r="T17" s="19">
        <v>226</v>
      </c>
      <c r="U17" s="19">
        <v>219</v>
      </c>
      <c r="V17" s="19">
        <v>226</v>
      </c>
      <c r="W17" s="19">
        <v>226</v>
      </c>
      <c r="X17" s="19">
        <v>150</v>
      </c>
      <c r="Y17" s="19">
        <v>228</v>
      </c>
      <c r="Z17" s="19">
        <v>173</v>
      </c>
      <c r="AA17" s="19">
        <v>235</v>
      </c>
      <c r="AB17" s="19">
        <v>26</v>
      </c>
      <c r="AC17" s="19">
        <v>238</v>
      </c>
      <c r="AD17" s="19">
        <v>36</v>
      </c>
      <c r="AE17" s="19">
        <v>244</v>
      </c>
      <c r="AF17" s="19">
        <v>1</v>
      </c>
      <c r="AG17" s="19">
        <v>219</v>
      </c>
      <c r="AH17" s="19">
        <v>83</v>
      </c>
    </row>
    <row r="18" ht="15" customHeight="1">
      <c r="A18" t="s" s="10">
        <v>1253</v>
      </c>
      <c r="B18" t="s" s="10">
        <v>1254</v>
      </c>
      <c r="C18" s="19">
        <v>185</v>
      </c>
      <c r="D18" s="19">
        <v>180</v>
      </c>
      <c r="E18" s="19">
        <v>183</v>
      </c>
      <c r="F18" s="19">
        <v>176</v>
      </c>
      <c r="G18" s="19">
        <v>169</v>
      </c>
      <c r="H18" s="19">
        <v>166</v>
      </c>
      <c r="I18" s="19">
        <v>182</v>
      </c>
      <c r="J18" s="19">
        <v>82</v>
      </c>
      <c r="K18" s="19">
        <v>196</v>
      </c>
      <c r="L18" s="19">
        <v>199</v>
      </c>
      <c r="M18" s="19">
        <v>191</v>
      </c>
      <c r="N18" s="19">
        <v>176</v>
      </c>
      <c r="O18" s="19">
        <v>199</v>
      </c>
      <c r="P18" s="19">
        <v>195</v>
      </c>
      <c r="Q18" s="19">
        <v>162</v>
      </c>
      <c r="R18" s="19">
        <v>162</v>
      </c>
      <c r="S18" s="19">
        <v>152</v>
      </c>
      <c r="T18" s="19">
        <v>159</v>
      </c>
      <c r="U18" s="19">
        <v>165</v>
      </c>
      <c r="V18" s="19">
        <v>170</v>
      </c>
      <c r="W18" s="19">
        <v>186</v>
      </c>
      <c r="X18" s="19">
        <v>109</v>
      </c>
      <c r="Y18" s="19">
        <v>183</v>
      </c>
      <c r="Z18" s="19">
        <v>122</v>
      </c>
      <c r="AA18" s="19">
        <v>209</v>
      </c>
      <c r="AB18" t="s" s="26"/>
      <c r="AC18" s="19">
        <v>210</v>
      </c>
      <c r="AD18" s="19">
        <v>7</v>
      </c>
      <c r="AE18" s="19">
        <v>223</v>
      </c>
      <c r="AF18" t="s" s="26"/>
      <c r="AG18" s="19">
        <v>213</v>
      </c>
      <c r="AH18" s="19">
        <v>73</v>
      </c>
    </row>
    <row r="19" ht="15" customHeight="1">
      <c r="A19" t="s" s="10">
        <v>1255</v>
      </c>
      <c r="B19" t="s" s="10">
        <v>1256</v>
      </c>
      <c r="C19" s="19">
        <v>184</v>
      </c>
      <c r="D19" s="19">
        <v>168</v>
      </c>
      <c r="E19" s="19">
        <v>190</v>
      </c>
      <c r="F19" s="19">
        <v>175</v>
      </c>
      <c r="G19" s="19">
        <v>196</v>
      </c>
      <c r="H19" s="19">
        <v>163</v>
      </c>
      <c r="I19" s="19">
        <v>117</v>
      </c>
      <c r="J19" s="19">
        <v>12</v>
      </c>
      <c r="K19" s="19">
        <v>145</v>
      </c>
      <c r="L19" s="19">
        <v>101</v>
      </c>
      <c r="M19" s="19">
        <v>114</v>
      </c>
      <c r="N19" s="19">
        <v>85</v>
      </c>
      <c r="O19" s="19">
        <v>152</v>
      </c>
      <c r="P19" s="19">
        <v>103</v>
      </c>
      <c r="Q19" s="19">
        <v>191</v>
      </c>
      <c r="R19" s="19">
        <v>153</v>
      </c>
      <c r="S19" s="19">
        <v>208</v>
      </c>
      <c r="T19" s="19">
        <v>179</v>
      </c>
      <c r="U19" s="19">
        <v>212</v>
      </c>
      <c r="V19" s="19">
        <v>182</v>
      </c>
      <c r="W19" s="19">
        <v>216</v>
      </c>
      <c r="X19" s="19">
        <v>124</v>
      </c>
      <c r="Y19" s="19">
        <v>223</v>
      </c>
      <c r="Z19" s="19">
        <v>148</v>
      </c>
      <c r="AA19" s="19">
        <v>226</v>
      </c>
      <c r="AB19" s="19">
        <v>15</v>
      </c>
      <c r="AC19" s="19">
        <v>231</v>
      </c>
      <c r="AD19" s="19">
        <v>22</v>
      </c>
      <c r="AE19" s="19">
        <v>196</v>
      </c>
      <c r="AF19" t="s" s="26"/>
      <c r="AG19" s="19">
        <v>248</v>
      </c>
      <c r="AH19" s="19">
        <v>97</v>
      </c>
    </row>
    <row r="20" ht="15" customHeight="1">
      <c r="A20" t="s" s="10">
        <v>1257</v>
      </c>
      <c r="B20" t="s" s="10">
        <v>1258</v>
      </c>
      <c r="C20" s="19">
        <v>183</v>
      </c>
      <c r="D20" s="19">
        <v>152</v>
      </c>
      <c r="E20" s="19">
        <v>141</v>
      </c>
      <c r="F20" s="19">
        <v>93</v>
      </c>
      <c r="G20" s="19">
        <v>140</v>
      </c>
      <c r="H20" s="19">
        <v>158</v>
      </c>
      <c r="I20" s="19">
        <v>128</v>
      </c>
      <c r="J20" s="19">
        <v>24</v>
      </c>
      <c r="K20" s="19">
        <v>153</v>
      </c>
      <c r="L20" s="19">
        <v>154</v>
      </c>
      <c r="M20" s="19">
        <v>158</v>
      </c>
      <c r="N20" s="19">
        <v>148</v>
      </c>
      <c r="O20" s="19">
        <v>180</v>
      </c>
      <c r="P20" s="19">
        <v>182</v>
      </c>
      <c r="Q20" s="19">
        <v>158</v>
      </c>
      <c r="R20" s="19">
        <v>158</v>
      </c>
      <c r="S20" s="19">
        <v>137</v>
      </c>
      <c r="T20" s="19">
        <v>161</v>
      </c>
      <c r="U20" s="19">
        <v>132</v>
      </c>
      <c r="V20" s="19">
        <v>141</v>
      </c>
      <c r="W20" s="19">
        <v>200</v>
      </c>
      <c r="X20" s="19">
        <v>128</v>
      </c>
      <c r="Y20" s="19">
        <v>207</v>
      </c>
      <c r="Z20" s="19">
        <v>156</v>
      </c>
      <c r="AA20" s="19">
        <v>224</v>
      </c>
      <c r="AB20" s="19">
        <v>14</v>
      </c>
      <c r="AC20" s="19">
        <v>233</v>
      </c>
      <c r="AD20" s="19">
        <v>27</v>
      </c>
      <c r="AE20" s="19">
        <v>234</v>
      </c>
      <c r="AF20" t="s" s="26"/>
      <c r="AG20" s="19">
        <v>242</v>
      </c>
      <c r="AH20" s="19">
        <v>106</v>
      </c>
    </row>
    <row r="21" ht="15" customHeight="1">
      <c r="A21" t="s" s="10">
        <v>1259</v>
      </c>
      <c r="B21" t="s" s="10">
        <v>1260</v>
      </c>
      <c r="C21" s="19">
        <v>182</v>
      </c>
      <c r="D21" s="19">
        <v>184</v>
      </c>
      <c r="E21" s="19">
        <v>176</v>
      </c>
      <c r="F21" s="19">
        <v>168</v>
      </c>
      <c r="G21" s="19">
        <v>156</v>
      </c>
      <c r="H21" s="19">
        <v>22</v>
      </c>
      <c r="I21" s="19">
        <v>172</v>
      </c>
      <c r="J21" s="19">
        <v>64</v>
      </c>
      <c r="K21" s="19">
        <v>50</v>
      </c>
      <c r="L21" s="19">
        <v>52</v>
      </c>
      <c r="M21" s="19">
        <v>24</v>
      </c>
      <c r="N21" s="19">
        <v>10</v>
      </c>
      <c r="O21" s="19">
        <v>4</v>
      </c>
      <c r="P21" s="19">
        <v>4</v>
      </c>
      <c r="Q21" s="19">
        <v>3</v>
      </c>
      <c r="R21" t="s" s="26"/>
      <c r="S21" s="19">
        <v>3</v>
      </c>
      <c r="T21" s="19">
        <v>3</v>
      </c>
      <c r="U21" s="19">
        <v>5</v>
      </c>
      <c r="V21" s="19">
        <v>4</v>
      </c>
      <c r="W21" s="19">
        <v>30</v>
      </c>
      <c r="X21" t="s" s="26"/>
      <c r="Y21" s="19">
        <v>13</v>
      </c>
      <c r="Z21" t="s" s="26"/>
      <c r="AA21" s="19">
        <v>57</v>
      </c>
      <c r="AB21" t="s" s="26"/>
      <c r="AC21" s="19">
        <v>97</v>
      </c>
      <c r="AD21" t="s" s="26"/>
      <c r="AE21" s="19">
        <v>112</v>
      </c>
      <c r="AF21" t="s" s="26"/>
      <c r="AG21" s="19">
        <v>101</v>
      </c>
      <c r="AH21" t="s" s="26"/>
    </row>
    <row r="22" ht="15" customHeight="1">
      <c r="A22" t="s" s="10">
        <v>1261</v>
      </c>
      <c r="B22" t="s" s="10">
        <v>1262</v>
      </c>
      <c r="C22" s="19">
        <v>181</v>
      </c>
      <c r="D22" s="19">
        <v>158</v>
      </c>
      <c r="E22" s="19">
        <v>164</v>
      </c>
      <c r="F22" s="19">
        <v>126</v>
      </c>
      <c r="G22" s="19">
        <v>155</v>
      </c>
      <c r="H22" s="19">
        <v>116</v>
      </c>
      <c r="I22" s="19">
        <v>95</v>
      </c>
      <c r="J22" t="s" s="26"/>
      <c r="K22" s="19">
        <v>183</v>
      </c>
      <c r="L22" s="19">
        <v>141</v>
      </c>
      <c r="M22" s="19">
        <v>147</v>
      </c>
      <c r="N22" s="19">
        <v>114</v>
      </c>
      <c r="O22" s="19">
        <v>144</v>
      </c>
      <c r="P22" s="19">
        <v>95</v>
      </c>
      <c r="Q22" s="19">
        <v>95</v>
      </c>
      <c r="R22" s="19">
        <v>64</v>
      </c>
      <c r="S22" s="19">
        <v>74</v>
      </c>
      <c r="T22" s="19">
        <v>35</v>
      </c>
      <c r="U22" s="19">
        <v>27</v>
      </c>
      <c r="V22" s="19">
        <v>20</v>
      </c>
      <c r="W22" s="19">
        <v>46</v>
      </c>
      <c r="X22" t="s" s="26"/>
      <c r="Y22" s="19">
        <v>76</v>
      </c>
      <c r="Z22" s="19">
        <v>14</v>
      </c>
      <c r="AA22" s="19">
        <v>69</v>
      </c>
      <c r="AB22" t="s" s="26"/>
      <c r="AC22" s="19">
        <v>106</v>
      </c>
      <c r="AD22" t="s" s="26"/>
      <c r="AE22" s="19">
        <v>84</v>
      </c>
      <c r="AF22" t="s" s="26"/>
      <c r="AG22" s="19">
        <v>110</v>
      </c>
      <c r="AH22" t="s" s="26"/>
    </row>
    <row r="23" ht="15" customHeight="1">
      <c r="A23" t="s" s="10">
        <v>1263</v>
      </c>
      <c r="B23" t="s" s="10">
        <v>1264</v>
      </c>
      <c r="C23" s="19">
        <v>180</v>
      </c>
      <c r="D23" s="19">
        <v>179</v>
      </c>
      <c r="E23" s="19">
        <v>185</v>
      </c>
      <c r="F23" s="19">
        <v>190</v>
      </c>
      <c r="G23" s="19">
        <v>186</v>
      </c>
      <c r="H23" s="19">
        <v>184</v>
      </c>
      <c r="I23" s="19">
        <v>195</v>
      </c>
      <c r="J23" s="19">
        <v>90</v>
      </c>
      <c r="K23" s="19">
        <v>189</v>
      </c>
      <c r="L23" s="19">
        <v>182</v>
      </c>
      <c r="M23" s="19">
        <v>180</v>
      </c>
      <c r="N23" s="19">
        <v>162</v>
      </c>
      <c r="O23" s="19">
        <v>204</v>
      </c>
      <c r="P23" s="19">
        <v>198</v>
      </c>
      <c r="Q23" s="19">
        <v>193</v>
      </c>
      <c r="R23" s="19">
        <v>181</v>
      </c>
      <c r="S23" s="19">
        <v>184</v>
      </c>
      <c r="T23" s="19">
        <v>178</v>
      </c>
      <c r="U23" s="19">
        <v>202</v>
      </c>
      <c r="V23" s="19">
        <v>196</v>
      </c>
      <c r="W23" s="19">
        <v>201</v>
      </c>
      <c r="X23" s="19">
        <v>121</v>
      </c>
      <c r="Y23" s="19">
        <v>194</v>
      </c>
      <c r="Z23" s="19">
        <v>127</v>
      </c>
      <c r="AA23" s="19">
        <v>184</v>
      </c>
      <c r="AB23" t="s" s="26"/>
      <c r="AC23" s="19">
        <v>173</v>
      </c>
      <c r="AD23" t="s" s="26"/>
      <c r="AE23" s="19">
        <v>101</v>
      </c>
      <c r="AF23" t="s" s="26"/>
      <c r="AG23" s="19">
        <v>102</v>
      </c>
      <c r="AH23" t="s" s="26"/>
    </row>
    <row r="24" ht="15" customHeight="1">
      <c r="A24" t="s" s="10">
        <v>1265</v>
      </c>
      <c r="B24" t="s" s="10">
        <v>1266</v>
      </c>
      <c r="C24" s="19">
        <v>179</v>
      </c>
      <c r="D24" s="19">
        <v>164</v>
      </c>
      <c r="E24" s="19">
        <v>192</v>
      </c>
      <c r="F24" s="19">
        <v>188</v>
      </c>
      <c r="G24" s="19">
        <v>194</v>
      </c>
      <c r="H24" s="19">
        <v>122</v>
      </c>
      <c r="I24" s="19">
        <v>164</v>
      </c>
      <c r="J24" s="19">
        <v>58</v>
      </c>
      <c r="K24" s="19">
        <v>156</v>
      </c>
      <c r="L24" s="19">
        <v>134</v>
      </c>
      <c r="M24" s="19">
        <v>103</v>
      </c>
      <c r="N24" s="19">
        <v>78</v>
      </c>
      <c r="O24" s="19">
        <v>150</v>
      </c>
      <c r="P24" s="19">
        <v>116</v>
      </c>
      <c r="Q24" s="19">
        <v>103</v>
      </c>
      <c r="R24" s="19">
        <v>78</v>
      </c>
      <c r="S24" s="19">
        <v>149</v>
      </c>
      <c r="T24" s="19">
        <v>98</v>
      </c>
      <c r="U24" s="19">
        <v>117</v>
      </c>
      <c r="V24" s="19">
        <v>80</v>
      </c>
      <c r="W24" s="19">
        <v>7</v>
      </c>
      <c r="X24" t="s" s="26"/>
      <c r="Y24" s="19">
        <v>7</v>
      </c>
      <c r="Z24" t="s" s="26"/>
      <c r="AA24" s="19">
        <v>4</v>
      </c>
      <c r="AB24" t="s" s="26"/>
      <c r="AC24" s="19">
        <v>2</v>
      </c>
      <c r="AD24" t="s" s="26"/>
      <c r="AE24" s="19">
        <v>2</v>
      </c>
      <c r="AF24" t="s" s="26"/>
      <c r="AG24" s="19">
        <v>10</v>
      </c>
      <c r="AH24" t="s" s="26"/>
    </row>
    <row r="25" ht="15" customHeight="1">
      <c r="A25" t="s" s="10">
        <v>1267</v>
      </c>
      <c r="B25" t="s" s="10">
        <v>1268</v>
      </c>
      <c r="C25" s="19">
        <v>178</v>
      </c>
      <c r="D25" s="19">
        <v>150</v>
      </c>
      <c r="E25" s="19">
        <v>161</v>
      </c>
      <c r="F25" s="19">
        <v>116</v>
      </c>
      <c r="G25" s="19">
        <v>93</v>
      </c>
      <c r="H25" s="19">
        <v>91</v>
      </c>
      <c r="I25" s="19">
        <v>36</v>
      </c>
      <c r="J25" t="s" s="26"/>
      <c r="K25" s="19">
        <v>125</v>
      </c>
      <c r="L25" s="19">
        <v>79</v>
      </c>
      <c r="M25" s="19">
        <v>79</v>
      </c>
      <c r="N25" s="19">
        <v>51</v>
      </c>
      <c r="O25" s="19">
        <v>115</v>
      </c>
      <c r="P25" s="19">
        <v>83</v>
      </c>
      <c r="Q25" s="19">
        <v>112</v>
      </c>
      <c r="R25" s="19">
        <v>80</v>
      </c>
      <c r="S25" s="19">
        <v>182</v>
      </c>
      <c r="T25" s="19">
        <v>133</v>
      </c>
      <c r="U25" s="19">
        <v>147</v>
      </c>
      <c r="V25" s="19">
        <v>111</v>
      </c>
      <c r="W25" s="19">
        <v>119</v>
      </c>
      <c r="X25" s="19">
        <v>35</v>
      </c>
      <c r="Y25" s="19">
        <v>86</v>
      </c>
      <c r="Z25" s="19">
        <v>25</v>
      </c>
      <c r="AA25" s="19">
        <v>75</v>
      </c>
      <c r="AB25" t="s" s="26"/>
      <c r="AC25" s="19">
        <v>78</v>
      </c>
      <c r="AD25" t="s" s="26"/>
      <c r="AE25" s="19">
        <v>76</v>
      </c>
      <c r="AF25" t="s" s="26"/>
      <c r="AG25" s="19">
        <v>129</v>
      </c>
      <c r="AH25" t="s" s="26"/>
    </row>
    <row r="26" ht="15" customHeight="1">
      <c r="A26" t="s" s="10">
        <v>1269</v>
      </c>
      <c r="B26" t="s" s="10">
        <v>1270</v>
      </c>
      <c r="C26" s="19">
        <v>177</v>
      </c>
      <c r="D26" s="19">
        <v>170</v>
      </c>
      <c r="E26" s="19">
        <v>178</v>
      </c>
      <c r="F26" s="19">
        <v>171</v>
      </c>
      <c r="G26" s="19">
        <v>183</v>
      </c>
      <c r="H26" s="19">
        <v>151</v>
      </c>
      <c r="I26" s="19">
        <v>181</v>
      </c>
      <c r="J26" s="19">
        <v>73</v>
      </c>
      <c r="K26" s="19">
        <v>167</v>
      </c>
      <c r="L26" s="19">
        <v>155</v>
      </c>
      <c r="M26" s="19">
        <v>135</v>
      </c>
      <c r="N26" s="19">
        <v>121</v>
      </c>
      <c r="O26" s="19">
        <v>160</v>
      </c>
      <c r="P26" s="19">
        <v>141</v>
      </c>
      <c r="Q26" s="19">
        <v>165</v>
      </c>
      <c r="R26" s="19">
        <v>141</v>
      </c>
      <c r="S26" s="19">
        <v>178</v>
      </c>
      <c r="T26" s="19">
        <v>141</v>
      </c>
      <c r="U26" s="19">
        <v>193</v>
      </c>
      <c r="V26" s="19">
        <v>180</v>
      </c>
      <c r="W26" s="19">
        <v>198</v>
      </c>
      <c r="X26" s="19">
        <v>117</v>
      </c>
      <c r="Y26" s="19">
        <v>195</v>
      </c>
      <c r="Z26" s="19">
        <v>128</v>
      </c>
      <c r="AA26" s="19">
        <v>188</v>
      </c>
      <c r="AB26" t="s" s="26"/>
      <c r="AC26" s="19">
        <v>170</v>
      </c>
      <c r="AD26" t="s" s="26"/>
      <c r="AE26" s="19">
        <v>162</v>
      </c>
      <c r="AF26" t="s" s="26"/>
      <c r="AG26" s="19">
        <v>182</v>
      </c>
      <c r="AH26" s="19">
        <v>41</v>
      </c>
    </row>
    <row r="27" ht="15" customHeight="1">
      <c r="A27" t="s" s="10">
        <v>1271</v>
      </c>
      <c r="B27" t="s" s="10">
        <v>1272</v>
      </c>
      <c r="C27" s="19">
        <v>176</v>
      </c>
      <c r="D27" s="19">
        <v>122</v>
      </c>
      <c r="E27" s="19">
        <v>191</v>
      </c>
      <c r="F27" s="19">
        <v>161</v>
      </c>
      <c r="G27" s="19">
        <v>195</v>
      </c>
      <c r="H27" s="19">
        <v>144</v>
      </c>
      <c r="I27" s="19">
        <v>191</v>
      </c>
      <c r="J27" s="19">
        <v>77</v>
      </c>
      <c r="K27" s="19">
        <v>201</v>
      </c>
      <c r="L27" s="19">
        <v>183</v>
      </c>
      <c r="M27" s="19">
        <v>189</v>
      </c>
      <c r="N27" s="19">
        <v>152</v>
      </c>
      <c r="O27" s="19">
        <v>142</v>
      </c>
      <c r="P27" s="19">
        <v>93</v>
      </c>
      <c r="Q27" s="19">
        <v>173</v>
      </c>
      <c r="R27" s="19">
        <v>129</v>
      </c>
      <c r="S27" s="19">
        <v>185</v>
      </c>
      <c r="T27" s="19">
        <v>130</v>
      </c>
      <c r="U27" s="19">
        <v>120</v>
      </c>
      <c r="V27" s="19">
        <v>81</v>
      </c>
      <c r="W27" s="19">
        <v>51</v>
      </c>
      <c r="X27" t="s" s="26"/>
      <c r="Y27" s="19">
        <v>39</v>
      </c>
      <c r="Z27" t="s" s="26"/>
      <c r="AA27" s="19">
        <v>48</v>
      </c>
      <c r="AB27" t="s" s="26"/>
      <c r="AC27" s="19">
        <v>40</v>
      </c>
      <c r="AD27" t="s" s="26"/>
      <c r="AE27" s="19">
        <v>26</v>
      </c>
      <c r="AF27" t="s" s="26"/>
      <c r="AG27" s="19">
        <v>39</v>
      </c>
      <c r="AH27" t="s" s="26"/>
    </row>
    <row r="28" ht="15" customHeight="1">
      <c r="A28" t="s" s="10">
        <v>1273</v>
      </c>
      <c r="B28" t="s" s="10">
        <v>1274</v>
      </c>
      <c r="C28" s="19">
        <v>175</v>
      </c>
      <c r="D28" s="19">
        <v>173</v>
      </c>
      <c r="E28" s="19">
        <v>165</v>
      </c>
      <c r="F28" s="19">
        <v>160</v>
      </c>
      <c r="G28" s="19">
        <v>172</v>
      </c>
      <c r="H28" s="19">
        <v>159</v>
      </c>
      <c r="I28" s="19">
        <v>177</v>
      </c>
      <c r="J28" s="19">
        <v>70</v>
      </c>
      <c r="K28" s="19">
        <v>164</v>
      </c>
      <c r="L28" s="19">
        <v>151</v>
      </c>
      <c r="M28" s="19">
        <v>148</v>
      </c>
      <c r="N28" s="19">
        <v>131</v>
      </c>
      <c r="O28" s="19">
        <v>166</v>
      </c>
      <c r="P28" s="19">
        <v>155</v>
      </c>
      <c r="Q28" s="19">
        <v>147</v>
      </c>
      <c r="R28" s="19">
        <v>133</v>
      </c>
      <c r="S28" s="19">
        <v>168</v>
      </c>
      <c r="T28" s="19">
        <v>160</v>
      </c>
      <c r="U28" s="19">
        <v>173</v>
      </c>
      <c r="V28" s="19">
        <v>166</v>
      </c>
      <c r="W28" s="19">
        <v>180</v>
      </c>
      <c r="X28" s="19">
        <v>97</v>
      </c>
      <c r="Y28" s="19">
        <v>185</v>
      </c>
      <c r="Z28" s="19">
        <v>121</v>
      </c>
      <c r="AA28" s="19">
        <v>162</v>
      </c>
      <c r="AB28" t="s" s="26"/>
      <c r="AC28" s="19">
        <v>167</v>
      </c>
      <c r="AD28" t="s" s="26"/>
      <c r="AE28" s="19">
        <v>144</v>
      </c>
      <c r="AF28" t="s" s="26"/>
      <c r="AG28" s="19">
        <v>134</v>
      </c>
      <c r="AH28" t="s" s="26"/>
    </row>
    <row r="29" ht="15" customHeight="1">
      <c r="A29" t="s" s="10">
        <v>1275</v>
      </c>
      <c r="B29" t="s" s="10">
        <v>1276</v>
      </c>
      <c r="C29" s="19">
        <v>174</v>
      </c>
      <c r="D29" s="19">
        <v>155</v>
      </c>
      <c r="E29" s="19">
        <v>148</v>
      </c>
      <c r="F29" s="19">
        <v>122</v>
      </c>
      <c r="G29" s="19">
        <v>121</v>
      </c>
      <c r="H29" s="19">
        <v>121</v>
      </c>
      <c r="I29" s="19">
        <v>79</v>
      </c>
      <c r="J29" t="s" s="26"/>
      <c r="K29" s="19">
        <v>131</v>
      </c>
      <c r="L29" s="19">
        <v>110</v>
      </c>
      <c r="M29" s="19">
        <v>138</v>
      </c>
      <c r="N29" s="19">
        <v>118</v>
      </c>
      <c r="O29" s="19">
        <v>156</v>
      </c>
      <c r="P29" s="19">
        <v>134</v>
      </c>
      <c r="Q29" s="19">
        <v>180</v>
      </c>
      <c r="R29" s="19">
        <v>155</v>
      </c>
      <c r="S29" s="19">
        <v>199</v>
      </c>
      <c r="T29" s="19">
        <v>182</v>
      </c>
      <c r="U29" s="19">
        <v>192</v>
      </c>
      <c r="V29" s="19">
        <v>177</v>
      </c>
      <c r="W29" s="19">
        <v>214</v>
      </c>
      <c r="X29" s="19">
        <v>130</v>
      </c>
      <c r="Y29" s="19">
        <v>222</v>
      </c>
      <c r="Z29" s="19">
        <v>157</v>
      </c>
      <c r="AA29" s="19">
        <v>230</v>
      </c>
      <c r="AB29" s="19">
        <v>19</v>
      </c>
      <c r="AC29" s="19">
        <v>237</v>
      </c>
      <c r="AD29" s="19">
        <v>33</v>
      </c>
      <c r="AE29" s="19">
        <v>232</v>
      </c>
      <c r="AF29" t="s" s="26"/>
      <c r="AG29" s="19">
        <v>251</v>
      </c>
      <c r="AH29" s="19">
        <v>107</v>
      </c>
    </row>
    <row r="30" ht="15" customHeight="1">
      <c r="A30" t="s" s="10">
        <v>1277</v>
      </c>
      <c r="B30" t="s" s="10">
        <v>1278</v>
      </c>
      <c r="C30" s="19">
        <v>173</v>
      </c>
      <c r="D30" s="19">
        <v>141</v>
      </c>
      <c r="E30" s="19">
        <v>98</v>
      </c>
      <c r="F30" s="19">
        <v>48</v>
      </c>
      <c r="G30" s="19">
        <v>68</v>
      </c>
      <c r="H30" s="19">
        <v>93</v>
      </c>
      <c r="I30" s="19">
        <v>71</v>
      </c>
      <c r="J30" t="s" s="26"/>
      <c r="K30" s="19">
        <v>140</v>
      </c>
      <c r="L30" s="19">
        <v>129</v>
      </c>
      <c r="M30" s="19">
        <v>111</v>
      </c>
      <c r="N30" s="19">
        <v>94</v>
      </c>
      <c r="O30" s="19">
        <v>113</v>
      </c>
      <c r="P30" s="19">
        <v>102</v>
      </c>
      <c r="Q30" s="19">
        <v>87</v>
      </c>
      <c r="R30" s="19">
        <v>73</v>
      </c>
      <c r="S30" s="19">
        <v>61</v>
      </c>
      <c r="T30" s="19">
        <v>55</v>
      </c>
      <c r="U30" s="19">
        <v>42</v>
      </c>
      <c r="V30" s="19">
        <v>38</v>
      </c>
      <c r="W30" s="19">
        <v>126</v>
      </c>
      <c r="X30" s="19">
        <v>50</v>
      </c>
      <c r="Y30" s="19">
        <v>147</v>
      </c>
      <c r="Z30" s="19">
        <v>85</v>
      </c>
      <c r="AA30" s="19">
        <v>196</v>
      </c>
      <c r="AB30" t="s" s="26"/>
      <c r="AC30" s="19">
        <v>214</v>
      </c>
      <c r="AD30" s="19">
        <v>10</v>
      </c>
      <c r="AE30" s="19">
        <v>227</v>
      </c>
      <c r="AF30" t="s" s="26"/>
      <c r="AG30" s="19">
        <v>241</v>
      </c>
      <c r="AH30" s="19">
        <v>103</v>
      </c>
    </row>
    <row r="31" ht="15" customHeight="1">
      <c r="A31" t="s" s="10">
        <v>1279</v>
      </c>
      <c r="B31" t="s" s="10">
        <v>1280</v>
      </c>
      <c r="C31" s="19">
        <v>172</v>
      </c>
      <c r="D31" s="19">
        <v>175</v>
      </c>
      <c r="E31" s="19">
        <v>158</v>
      </c>
      <c r="F31" s="19">
        <v>159</v>
      </c>
      <c r="G31" s="19">
        <v>164</v>
      </c>
      <c r="H31" s="19">
        <v>19</v>
      </c>
      <c r="I31" s="19">
        <v>47</v>
      </c>
      <c r="J31" t="s" s="26"/>
      <c r="K31" s="19">
        <v>70</v>
      </c>
      <c r="L31" s="19">
        <v>47</v>
      </c>
      <c r="M31" s="19">
        <v>18</v>
      </c>
      <c r="N31" s="19">
        <v>3</v>
      </c>
      <c r="O31" s="19">
        <v>14</v>
      </c>
      <c r="P31" s="19">
        <v>8</v>
      </c>
      <c r="Q31" s="19">
        <v>11</v>
      </c>
      <c r="R31" s="19">
        <v>2</v>
      </c>
      <c r="S31" s="19">
        <v>14</v>
      </c>
      <c r="T31" s="19">
        <v>5</v>
      </c>
      <c r="U31" s="19">
        <v>20</v>
      </c>
      <c r="V31" s="19">
        <v>18</v>
      </c>
      <c r="W31" s="19">
        <v>4</v>
      </c>
      <c r="X31" t="s" s="26"/>
      <c r="Y31" s="19">
        <v>8</v>
      </c>
      <c r="Z31" t="s" s="26"/>
      <c r="AA31" s="19">
        <v>12</v>
      </c>
      <c r="AB31" t="s" s="26"/>
      <c r="AC31" s="19">
        <v>15</v>
      </c>
      <c r="AD31" t="s" s="26"/>
      <c r="AE31" s="19">
        <v>14</v>
      </c>
      <c r="AF31" t="s" s="26"/>
      <c r="AG31" s="19">
        <v>35</v>
      </c>
      <c r="AH31" t="s" s="26"/>
    </row>
    <row r="32" ht="15" customHeight="1">
      <c r="A32" t="s" s="10">
        <v>1281</v>
      </c>
      <c r="B32" t="s" s="10">
        <v>1282</v>
      </c>
      <c r="C32" s="19">
        <v>171</v>
      </c>
      <c r="D32" s="19">
        <v>187</v>
      </c>
      <c r="E32" s="19">
        <v>182</v>
      </c>
      <c r="F32" s="19">
        <v>194</v>
      </c>
      <c r="G32" s="19">
        <v>181</v>
      </c>
      <c r="H32" s="19">
        <v>171</v>
      </c>
      <c r="I32" s="19">
        <v>183</v>
      </c>
      <c r="J32" s="19">
        <v>81</v>
      </c>
      <c r="K32" s="19">
        <v>184</v>
      </c>
      <c r="L32" s="19">
        <v>180</v>
      </c>
      <c r="M32" s="19">
        <v>183</v>
      </c>
      <c r="N32" s="19">
        <v>171</v>
      </c>
      <c r="O32" s="19">
        <v>158</v>
      </c>
      <c r="P32" s="19">
        <v>164</v>
      </c>
      <c r="Q32" s="19">
        <v>164</v>
      </c>
      <c r="R32" s="19">
        <v>163</v>
      </c>
      <c r="S32" s="19">
        <v>165</v>
      </c>
      <c r="T32" s="19">
        <v>175</v>
      </c>
      <c r="U32" s="19">
        <v>172</v>
      </c>
      <c r="V32" s="19">
        <v>175</v>
      </c>
      <c r="W32" s="19">
        <v>143</v>
      </c>
      <c r="X32" s="19">
        <v>66</v>
      </c>
      <c r="Y32" s="19">
        <v>172</v>
      </c>
      <c r="Z32" s="19">
        <v>110</v>
      </c>
      <c r="AA32" s="19">
        <v>137</v>
      </c>
      <c r="AB32" t="s" s="26"/>
      <c r="AC32" s="19">
        <v>119</v>
      </c>
      <c r="AD32" t="s" s="26"/>
      <c r="AE32" s="19">
        <v>105</v>
      </c>
      <c r="AF32" t="s" s="26"/>
      <c r="AG32" s="19">
        <v>94</v>
      </c>
      <c r="AH32" t="s" s="26"/>
    </row>
    <row r="33" ht="15" customHeight="1">
      <c r="A33" t="s" s="10">
        <v>1283</v>
      </c>
      <c r="B33" t="s" s="10">
        <v>1284</v>
      </c>
      <c r="C33" s="19">
        <v>170</v>
      </c>
      <c r="D33" s="19">
        <v>148</v>
      </c>
      <c r="E33" s="19">
        <v>175</v>
      </c>
      <c r="F33" s="19">
        <v>155</v>
      </c>
      <c r="G33" s="19">
        <v>158</v>
      </c>
      <c r="H33" s="19">
        <v>168</v>
      </c>
      <c r="I33" s="19">
        <v>175</v>
      </c>
      <c r="J33" s="19">
        <v>72</v>
      </c>
      <c r="K33" s="19">
        <v>190</v>
      </c>
      <c r="L33" s="19">
        <v>189</v>
      </c>
      <c r="M33" s="19">
        <v>194</v>
      </c>
      <c r="N33" s="19">
        <v>178</v>
      </c>
      <c r="O33" s="19">
        <v>202</v>
      </c>
      <c r="P33" s="19">
        <v>196</v>
      </c>
      <c r="Q33" s="19">
        <v>200</v>
      </c>
      <c r="R33" s="19">
        <v>188</v>
      </c>
      <c r="S33" s="19">
        <v>205</v>
      </c>
      <c r="T33" s="19">
        <v>198</v>
      </c>
      <c r="U33" s="19">
        <v>203</v>
      </c>
      <c r="V33" s="19">
        <v>194</v>
      </c>
      <c r="W33" s="19">
        <v>139</v>
      </c>
      <c r="X33" s="19">
        <v>63</v>
      </c>
      <c r="Y33" s="19">
        <v>119</v>
      </c>
      <c r="Z33" s="19">
        <v>60</v>
      </c>
      <c r="AA33" s="19">
        <v>115</v>
      </c>
      <c r="AB33" t="s" s="26"/>
      <c r="AC33" s="19">
        <v>107</v>
      </c>
      <c r="AD33" t="s" s="26"/>
      <c r="AE33" s="19">
        <v>87</v>
      </c>
      <c r="AF33" t="s" s="26"/>
      <c r="AG33" s="19">
        <v>49</v>
      </c>
      <c r="AH33" t="s" s="26"/>
    </row>
    <row r="34" ht="15" customHeight="1">
      <c r="A34" t="s" s="10">
        <v>1285</v>
      </c>
      <c r="B34" t="s" s="10">
        <v>1286</v>
      </c>
      <c r="C34" s="19">
        <v>169</v>
      </c>
      <c r="D34" s="19">
        <v>174</v>
      </c>
      <c r="E34" s="19">
        <v>163</v>
      </c>
      <c r="F34" s="19">
        <v>167</v>
      </c>
      <c r="G34" s="19">
        <v>168</v>
      </c>
      <c r="H34" s="19">
        <v>125</v>
      </c>
      <c r="I34" s="19">
        <v>159</v>
      </c>
      <c r="J34" s="19">
        <v>56</v>
      </c>
      <c r="K34" s="19">
        <v>168</v>
      </c>
      <c r="L34" s="19">
        <v>159</v>
      </c>
      <c r="M34" s="19">
        <v>178</v>
      </c>
      <c r="N34" s="19">
        <v>160</v>
      </c>
      <c r="O34" s="19">
        <v>184</v>
      </c>
      <c r="P34" s="19">
        <v>175</v>
      </c>
      <c r="Q34" s="19">
        <v>137</v>
      </c>
      <c r="R34" s="19">
        <v>127</v>
      </c>
      <c r="S34" s="19">
        <v>133</v>
      </c>
      <c r="T34" s="19">
        <v>116</v>
      </c>
      <c r="U34" s="19">
        <v>149</v>
      </c>
      <c r="V34" s="19">
        <v>132</v>
      </c>
      <c r="W34" s="19">
        <v>195</v>
      </c>
      <c r="X34" s="19">
        <v>111</v>
      </c>
      <c r="Y34" s="19">
        <v>205</v>
      </c>
      <c r="Z34" s="19">
        <v>142</v>
      </c>
      <c r="AA34" s="19">
        <v>218</v>
      </c>
      <c r="AB34" s="19">
        <v>7</v>
      </c>
      <c r="AC34" s="19">
        <v>226</v>
      </c>
      <c r="AD34" s="19">
        <v>21</v>
      </c>
      <c r="AE34" s="19">
        <v>229</v>
      </c>
      <c r="AF34" t="s" s="26"/>
      <c r="AG34" s="19">
        <v>249</v>
      </c>
      <c r="AH34" s="19">
        <v>108</v>
      </c>
    </row>
    <row r="35" ht="15" customHeight="1">
      <c r="A35" t="s" s="10">
        <v>1287</v>
      </c>
      <c r="B35" t="s" s="10">
        <v>1288</v>
      </c>
      <c r="C35" s="19">
        <v>168</v>
      </c>
      <c r="D35" s="19">
        <v>171</v>
      </c>
      <c r="E35" s="19">
        <v>177</v>
      </c>
      <c r="F35" s="19">
        <v>174</v>
      </c>
      <c r="G35" s="19">
        <v>177</v>
      </c>
      <c r="H35" s="19">
        <v>142</v>
      </c>
      <c r="I35" s="19">
        <v>192</v>
      </c>
      <c r="J35" s="19">
        <v>84</v>
      </c>
      <c r="K35" s="19">
        <v>179</v>
      </c>
      <c r="L35" s="19">
        <v>170</v>
      </c>
      <c r="M35" s="19">
        <v>149</v>
      </c>
      <c r="N35" s="19">
        <v>134</v>
      </c>
      <c r="O35" s="19">
        <v>148</v>
      </c>
      <c r="P35" s="19">
        <v>152</v>
      </c>
      <c r="Q35" s="19">
        <v>166</v>
      </c>
      <c r="R35" s="19">
        <v>156</v>
      </c>
      <c r="S35" s="19">
        <v>159</v>
      </c>
      <c r="T35" s="19">
        <v>154</v>
      </c>
      <c r="U35" s="19">
        <v>164</v>
      </c>
      <c r="V35" s="19">
        <v>162</v>
      </c>
      <c r="W35" s="19">
        <v>174</v>
      </c>
      <c r="X35" s="19">
        <v>93</v>
      </c>
      <c r="Y35" s="19">
        <v>179</v>
      </c>
      <c r="Z35" s="19">
        <v>118</v>
      </c>
      <c r="AA35" s="19">
        <v>194</v>
      </c>
      <c r="AB35" t="s" s="26"/>
      <c r="AC35" s="19">
        <v>190</v>
      </c>
      <c r="AD35" t="s" s="26"/>
      <c r="AE35" s="19">
        <v>164</v>
      </c>
      <c r="AF35" t="s" s="26"/>
      <c r="AG35" s="19">
        <v>171</v>
      </c>
      <c r="AH35" s="19">
        <v>32</v>
      </c>
    </row>
    <row r="36" ht="15" customHeight="1">
      <c r="A36" t="s" s="10">
        <v>1289</v>
      </c>
      <c r="B36" t="s" s="10">
        <v>1290</v>
      </c>
      <c r="C36" s="19">
        <v>167</v>
      </c>
      <c r="D36" s="19">
        <v>192</v>
      </c>
      <c r="E36" s="19">
        <v>174</v>
      </c>
      <c r="F36" s="19">
        <v>195</v>
      </c>
      <c r="G36" s="19">
        <v>173</v>
      </c>
      <c r="H36" s="19">
        <v>139</v>
      </c>
      <c r="I36" s="19">
        <v>114</v>
      </c>
      <c r="J36" s="19">
        <v>11</v>
      </c>
      <c r="K36" s="19">
        <v>128</v>
      </c>
      <c r="L36" s="19">
        <v>109</v>
      </c>
      <c r="M36" s="19">
        <v>139</v>
      </c>
      <c r="N36" s="19">
        <v>124</v>
      </c>
      <c r="O36" s="19">
        <v>128</v>
      </c>
      <c r="P36" s="19">
        <v>107</v>
      </c>
      <c r="Q36" s="19">
        <v>121</v>
      </c>
      <c r="R36" s="19">
        <v>103</v>
      </c>
      <c r="S36" s="19">
        <v>111</v>
      </c>
      <c r="T36" s="19">
        <v>85</v>
      </c>
      <c r="U36" s="19">
        <v>130</v>
      </c>
      <c r="V36" s="19">
        <v>108</v>
      </c>
      <c r="W36" s="19">
        <v>114</v>
      </c>
      <c r="X36" s="19">
        <v>34</v>
      </c>
      <c r="Y36" s="19">
        <v>97</v>
      </c>
      <c r="Z36" s="19">
        <v>32</v>
      </c>
      <c r="AA36" s="19">
        <v>132</v>
      </c>
      <c r="AB36" t="s" s="26"/>
      <c r="AC36" s="19">
        <v>155</v>
      </c>
      <c r="AD36" t="s" s="26"/>
      <c r="AE36" s="19">
        <v>151</v>
      </c>
      <c r="AF36" t="s" s="26"/>
      <c r="AG36" s="19">
        <v>217</v>
      </c>
      <c r="AH36" s="19">
        <v>70</v>
      </c>
    </row>
    <row r="37" ht="15" customHeight="1">
      <c r="A37" t="s" s="10">
        <v>1291</v>
      </c>
      <c r="B37" t="s" s="10">
        <v>1292</v>
      </c>
      <c r="C37" s="19">
        <v>166</v>
      </c>
      <c r="D37" s="19">
        <v>147</v>
      </c>
      <c r="E37" s="19">
        <v>142</v>
      </c>
      <c r="F37" s="19">
        <v>105</v>
      </c>
      <c r="G37" s="19">
        <v>127</v>
      </c>
      <c r="H37" s="19">
        <v>106</v>
      </c>
      <c r="I37" s="19">
        <v>104</v>
      </c>
      <c r="J37" s="19">
        <v>2</v>
      </c>
      <c r="K37" s="19">
        <v>127</v>
      </c>
      <c r="L37" s="19">
        <v>114</v>
      </c>
      <c r="M37" s="19">
        <v>125</v>
      </c>
      <c r="N37" s="19">
        <v>102</v>
      </c>
      <c r="O37" s="19">
        <v>139</v>
      </c>
      <c r="P37" s="19">
        <v>121</v>
      </c>
      <c r="Q37" s="19">
        <v>128</v>
      </c>
      <c r="R37" s="19">
        <v>115</v>
      </c>
      <c r="S37" s="19">
        <v>126</v>
      </c>
      <c r="T37" s="19">
        <v>101</v>
      </c>
      <c r="U37" s="19">
        <v>111</v>
      </c>
      <c r="V37" s="19">
        <v>96</v>
      </c>
      <c r="W37" s="19">
        <v>107</v>
      </c>
      <c r="X37" s="19">
        <v>26</v>
      </c>
      <c r="Y37" s="19">
        <v>72</v>
      </c>
      <c r="Z37" s="19">
        <v>10</v>
      </c>
      <c r="AA37" s="19">
        <v>120</v>
      </c>
      <c r="AB37" t="s" s="26"/>
      <c r="AC37" s="19">
        <v>113</v>
      </c>
      <c r="AD37" t="s" s="26"/>
      <c r="AE37" s="19">
        <v>83</v>
      </c>
      <c r="AF37" t="s" s="26"/>
      <c r="AG37" s="19">
        <v>75</v>
      </c>
      <c r="AH37" t="s" s="26"/>
    </row>
    <row r="38" ht="15" customHeight="1">
      <c r="A38" t="s" s="10">
        <v>1293</v>
      </c>
      <c r="B38" t="s" s="10">
        <v>1294</v>
      </c>
      <c r="C38" s="19">
        <v>165</v>
      </c>
      <c r="D38" s="19">
        <v>169</v>
      </c>
      <c r="E38" s="19">
        <v>180</v>
      </c>
      <c r="F38" s="19">
        <v>183</v>
      </c>
      <c r="G38" s="19">
        <v>166</v>
      </c>
      <c r="H38" s="19">
        <v>73</v>
      </c>
      <c r="I38" s="19">
        <v>119</v>
      </c>
      <c r="J38" s="19">
        <v>15</v>
      </c>
      <c r="K38" s="19">
        <v>113</v>
      </c>
      <c r="L38" s="19">
        <v>89</v>
      </c>
      <c r="M38" s="19">
        <v>102</v>
      </c>
      <c r="N38" s="19">
        <v>82</v>
      </c>
      <c r="O38" s="19">
        <v>85</v>
      </c>
      <c r="P38" s="19">
        <v>62</v>
      </c>
      <c r="Q38" s="19">
        <v>52</v>
      </c>
      <c r="R38" s="19">
        <v>38</v>
      </c>
      <c r="S38" s="19">
        <v>35</v>
      </c>
      <c r="T38" s="19">
        <v>15</v>
      </c>
      <c r="U38" s="19">
        <v>31</v>
      </c>
      <c r="V38" s="19">
        <v>25</v>
      </c>
      <c r="W38" s="19">
        <v>31</v>
      </c>
      <c r="X38" t="s" s="26"/>
      <c r="Y38" s="19">
        <v>10</v>
      </c>
      <c r="Z38" t="s" s="26"/>
      <c r="AA38" s="19">
        <v>15</v>
      </c>
      <c r="AB38" t="s" s="26"/>
      <c r="AC38" s="19">
        <v>18</v>
      </c>
      <c r="AD38" t="s" s="26"/>
      <c r="AE38" s="19">
        <v>30</v>
      </c>
      <c r="AF38" t="s" s="26"/>
      <c r="AG38" s="19">
        <v>70</v>
      </c>
      <c r="AH38" t="s" s="26"/>
    </row>
    <row r="39" ht="15" customHeight="1">
      <c r="A39" t="s" s="10">
        <v>1295</v>
      </c>
      <c r="B39" t="s" s="10">
        <v>1296</v>
      </c>
      <c r="C39" s="19">
        <v>164</v>
      </c>
      <c r="D39" s="19">
        <v>197</v>
      </c>
      <c r="E39" s="19">
        <v>128</v>
      </c>
      <c r="F39" s="19">
        <v>193</v>
      </c>
      <c r="G39" s="19">
        <v>99</v>
      </c>
      <c r="H39" s="19">
        <v>178</v>
      </c>
      <c r="I39" s="19">
        <v>197</v>
      </c>
      <c r="J39" s="19">
        <v>102</v>
      </c>
      <c r="K39" s="19">
        <v>163</v>
      </c>
      <c r="L39" s="19">
        <v>204</v>
      </c>
      <c r="M39" s="19">
        <v>193</v>
      </c>
      <c r="N39" s="19">
        <v>197</v>
      </c>
      <c r="O39" s="19">
        <v>125</v>
      </c>
      <c r="P39" s="19">
        <v>197</v>
      </c>
      <c r="Q39" s="19">
        <v>151</v>
      </c>
      <c r="R39" s="19">
        <v>195</v>
      </c>
      <c r="S39" s="19">
        <v>7</v>
      </c>
      <c r="T39" s="19">
        <v>50</v>
      </c>
      <c r="U39" s="19">
        <v>47</v>
      </c>
      <c r="V39" s="19">
        <v>88</v>
      </c>
      <c r="W39" s="19">
        <v>151</v>
      </c>
      <c r="X39" s="19">
        <v>104</v>
      </c>
      <c r="Y39" s="19">
        <v>89</v>
      </c>
      <c r="Z39" s="19">
        <v>41</v>
      </c>
      <c r="AA39" s="19">
        <v>180</v>
      </c>
      <c r="AB39" t="s" s="26"/>
      <c r="AC39" s="19">
        <v>230</v>
      </c>
      <c r="AD39" s="19">
        <v>29</v>
      </c>
      <c r="AE39" s="19">
        <v>194</v>
      </c>
      <c r="AF39" t="s" s="26"/>
      <c r="AG39" s="19">
        <v>69</v>
      </c>
      <c r="AH39" t="s" s="26"/>
    </row>
    <row r="40" ht="15" customHeight="1">
      <c r="A40" t="s" s="10">
        <v>1297</v>
      </c>
      <c r="B40" t="s" s="10">
        <v>1298</v>
      </c>
      <c r="C40" s="19">
        <v>163</v>
      </c>
      <c r="D40" s="19">
        <v>178</v>
      </c>
      <c r="E40" s="19">
        <v>168</v>
      </c>
      <c r="F40" s="19">
        <v>180</v>
      </c>
      <c r="G40" s="19">
        <v>185</v>
      </c>
      <c r="H40" s="19">
        <v>187</v>
      </c>
      <c r="I40" s="19">
        <v>178</v>
      </c>
      <c r="J40" s="19">
        <v>71</v>
      </c>
      <c r="K40" s="19">
        <v>195</v>
      </c>
      <c r="L40" s="19">
        <v>191</v>
      </c>
      <c r="M40" s="19">
        <v>198</v>
      </c>
      <c r="N40" s="19">
        <v>177</v>
      </c>
      <c r="O40" s="19">
        <v>197</v>
      </c>
      <c r="P40" s="19">
        <v>184</v>
      </c>
      <c r="Q40" s="19">
        <v>194</v>
      </c>
      <c r="R40" s="19">
        <v>176</v>
      </c>
      <c r="S40" s="19">
        <v>195</v>
      </c>
      <c r="T40" s="19">
        <v>187</v>
      </c>
      <c r="U40" s="19">
        <v>176</v>
      </c>
      <c r="V40" s="19">
        <v>164</v>
      </c>
      <c r="W40" s="19">
        <v>150</v>
      </c>
      <c r="X40" s="19">
        <v>64</v>
      </c>
      <c r="Y40" s="19">
        <v>99</v>
      </c>
      <c r="Z40" s="19">
        <v>34</v>
      </c>
      <c r="AA40" s="19">
        <v>40</v>
      </c>
      <c r="AB40" t="s" s="26"/>
      <c r="AC40" s="19">
        <v>33</v>
      </c>
      <c r="AD40" t="s" s="26"/>
      <c r="AE40" s="19">
        <v>31</v>
      </c>
      <c r="AF40" t="s" s="26"/>
      <c r="AG40" s="19">
        <v>29</v>
      </c>
      <c r="AH40" t="s" s="26"/>
    </row>
    <row r="41" ht="15" customHeight="1">
      <c r="A41" t="s" s="10">
        <v>1299</v>
      </c>
      <c r="B41" t="s" s="10">
        <v>1300</v>
      </c>
      <c r="C41" s="19">
        <v>162</v>
      </c>
      <c r="D41" s="19">
        <v>166</v>
      </c>
      <c r="E41" s="19">
        <v>147</v>
      </c>
      <c r="F41" s="19">
        <v>151</v>
      </c>
      <c r="G41" s="19">
        <v>137</v>
      </c>
      <c r="H41" s="19">
        <v>149</v>
      </c>
      <c r="I41" s="19">
        <v>138</v>
      </c>
      <c r="J41" s="19">
        <v>33</v>
      </c>
      <c r="K41" s="19">
        <v>154</v>
      </c>
      <c r="L41" s="19">
        <v>149</v>
      </c>
      <c r="M41" s="19">
        <v>156</v>
      </c>
      <c r="N41" s="19">
        <v>143</v>
      </c>
      <c r="O41" s="19">
        <v>165</v>
      </c>
      <c r="P41" s="19">
        <v>169</v>
      </c>
      <c r="Q41" s="19">
        <v>116</v>
      </c>
      <c r="R41" s="19">
        <v>111</v>
      </c>
      <c r="S41" s="19">
        <v>96</v>
      </c>
      <c r="T41" s="19">
        <v>96</v>
      </c>
      <c r="U41" s="19">
        <v>102</v>
      </c>
      <c r="V41" s="19">
        <v>103</v>
      </c>
      <c r="W41" s="19">
        <v>52</v>
      </c>
      <c r="X41" t="s" s="26"/>
      <c r="Y41" s="19">
        <v>48</v>
      </c>
      <c r="Z41" t="s" s="26"/>
      <c r="AA41" s="19">
        <v>39</v>
      </c>
      <c r="AB41" t="s" s="26"/>
      <c r="AC41" s="19">
        <v>42</v>
      </c>
      <c r="AD41" t="s" s="26"/>
      <c r="AE41" s="19">
        <v>48</v>
      </c>
      <c r="AF41" t="s" s="26"/>
      <c r="AG41" s="19">
        <v>33</v>
      </c>
      <c r="AH41" t="s" s="26"/>
    </row>
    <row r="42" ht="15" customHeight="1">
      <c r="A42" t="s" s="10">
        <v>1301</v>
      </c>
      <c r="B42" t="s" s="10">
        <v>1302</v>
      </c>
      <c r="C42" s="19">
        <v>161</v>
      </c>
      <c r="D42" s="19">
        <v>156</v>
      </c>
      <c r="E42" s="19">
        <v>162</v>
      </c>
      <c r="F42" s="19">
        <v>147</v>
      </c>
      <c r="G42" s="19">
        <v>153</v>
      </c>
      <c r="H42" s="19">
        <v>147</v>
      </c>
      <c r="I42" s="19">
        <v>126</v>
      </c>
      <c r="J42" s="19">
        <v>20</v>
      </c>
      <c r="K42" s="19">
        <v>146</v>
      </c>
      <c r="L42" s="19">
        <v>139</v>
      </c>
      <c r="M42" s="19">
        <v>133</v>
      </c>
      <c r="N42" s="19">
        <v>119</v>
      </c>
      <c r="O42" s="19">
        <v>164</v>
      </c>
      <c r="P42" s="19">
        <v>156</v>
      </c>
      <c r="Q42" s="19">
        <v>139</v>
      </c>
      <c r="R42" s="19">
        <v>131</v>
      </c>
      <c r="S42" s="19">
        <v>125</v>
      </c>
      <c r="T42" s="19">
        <v>119</v>
      </c>
      <c r="U42" s="19">
        <v>109</v>
      </c>
      <c r="V42" s="19">
        <v>101</v>
      </c>
      <c r="W42" s="19">
        <v>75</v>
      </c>
      <c r="X42" t="s" s="26"/>
      <c r="Y42" s="19">
        <v>66</v>
      </c>
      <c r="Z42" s="19">
        <v>5</v>
      </c>
      <c r="AA42" s="19">
        <v>41</v>
      </c>
      <c r="AB42" t="s" s="26"/>
      <c r="AC42" s="19">
        <v>43</v>
      </c>
      <c r="AD42" t="s" s="26"/>
      <c r="AE42" s="19">
        <v>70</v>
      </c>
      <c r="AF42" t="s" s="26"/>
      <c r="AG42" s="19">
        <v>68</v>
      </c>
      <c r="AH42" t="s" s="26"/>
    </row>
    <row r="43" ht="15" customHeight="1">
      <c r="A43" t="s" s="10">
        <v>1303</v>
      </c>
      <c r="B43" t="s" s="10">
        <v>1304</v>
      </c>
      <c r="C43" s="19">
        <v>160</v>
      </c>
      <c r="D43" s="19">
        <v>151</v>
      </c>
      <c r="E43" s="19">
        <v>186</v>
      </c>
      <c r="F43" s="19">
        <v>179</v>
      </c>
      <c r="G43" s="19">
        <v>188</v>
      </c>
      <c r="H43" s="19">
        <v>154</v>
      </c>
      <c r="I43" s="19">
        <v>190</v>
      </c>
      <c r="J43" s="19">
        <v>80</v>
      </c>
      <c r="K43" s="19">
        <v>191</v>
      </c>
      <c r="L43" s="19">
        <v>174</v>
      </c>
      <c r="M43" s="19">
        <v>181</v>
      </c>
      <c r="N43" s="19">
        <v>147</v>
      </c>
      <c r="O43" s="19">
        <v>181</v>
      </c>
      <c r="P43" s="19">
        <v>154</v>
      </c>
      <c r="Q43" s="19">
        <v>159</v>
      </c>
      <c r="R43" s="19">
        <v>130</v>
      </c>
      <c r="S43" s="19">
        <v>160</v>
      </c>
      <c r="T43" s="19">
        <v>121</v>
      </c>
      <c r="U43" s="19">
        <v>181</v>
      </c>
      <c r="V43" s="19">
        <v>163</v>
      </c>
      <c r="W43" s="19">
        <v>161</v>
      </c>
      <c r="X43" s="19">
        <v>71</v>
      </c>
      <c r="Y43" s="19">
        <v>181</v>
      </c>
      <c r="Z43" s="19">
        <v>109</v>
      </c>
      <c r="AA43" s="19">
        <v>163</v>
      </c>
      <c r="AB43" t="s" s="26"/>
      <c r="AC43" s="19">
        <v>121</v>
      </c>
      <c r="AD43" t="s" s="26"/>
      <c r="AE43" s="19">
        <v>91</v>
      </c>
      <c r="AF43" t="s" s="26"/>
      <c r="AG43" s="19">
        <v>125</v>
      </c>
      <c r="AH43" t="s" s="26"/>
    </row>
    <row r="44" ht="15" customHeight="1">
      <c r="A44" t="s" s="10">
        <v>1305</v>
      </c>
      <c r="B44" t="s" s="10">
        <v>1306</v>
      </c>
      <c r="C44" s="19">
        <v>159</v>
      </c>
      <c r="D44" s="19">
        <v>161</v>
      </c>
      <c r="E44" s="19">
        <v>156</v>
      </c>
      <c r="F44" s="19">
        <v>152</v>
      </c>
      <c r="G44" s="19">
        <v>119</v>
      </c>
      <c r="H44" s="19">
        <v>111</v>
      </c>
      <c r="I44" s="19">
        <v>121</v>
      </c>
      <c r="J44" s="19">
        <v>21</v>
      </c>
      <c r="K44" s="19">
        <v>48</v>
      </c>
      <c r="L44" s="19">
        <v>71</v>
      </c>
      <c r="M44" s="19">
        <v>35</v>
      </c>
      <c r="N44" s="19">
        <v>24</v>
      </c>
      <c r="O44" s="19">
        <v>79</v>
      </c>
      <c r="P44" s="19">
        <v>101</v>
      </c>
      <c r="Q44" s="19">
        <v>88</v>
      </c>
      <c r="R44" s="19">
        <v>94</v>
      </c>
      <c r="S44" s="19">
        <v>75</v>
      </c>
      <c r="T44" s="19">
        <v>93</v>
      </c>
      <c r="U44" s="19">
        <v>112</v>
      </c>
      <c r="V44" s="19">
        <v>129</v>
      </c>
      <c r="W44" s="19">
        <v>163</v>
      </c>
      <c r="X44" s="19">
        <v>92</v>
      </c>
      <c r="Y44" s="19">
        <v>187</v>
      </c>
      <c r="Z44" s="19">
        <v>133</v>
      </c>
      <c r="AA44" s="19">
        <v>203</v>
      </c>
      <c r="AB44" t="s" s="26"/>
      <c r="AC44" s="19">
        <v>184</v>
      </c>
      <c r="AD44" t="s" s="26"/>
      <c r="AE44" s="19">
        <v>188</v>
      </c>
      <c r="AF44" t="s" s="26"/>
      <c r="AG44" s="19">
        <v>179</v>
      </c>
      <c r="AH44" s="19">
        <v>43</v>
      </c>
    </row>
    <row r="45" ht="15" customHeight="1">
      <c r="A45" t="s" s="10">
        <v>1307</v>
      </c>
      <c r="B45" t="s" s="10">
        <v>1308</v>
      </c>
      <c r="C45" s="19">
        <v>158</v>
      </c>
      <c r="D45" s="19">
        <v>159</v>
      </c>
      <c r="E45" s="19">
        <v>140</v>
      </c>
      <c r="F45" s="19">
        <v>125</v>
      </c>
      <c r="G45" s="19">
        <v>98</v>
      </c>
      <c r="H45" s="19">
        <v>117</v>
      </c>
      <c r="I45" s="19">
        <v>91</v>
      </c>
      <c r="J45" t="s" s="26"/>
      <c r="K45" s="19">
        <v>119</v>
      </c>
      <c r="L45" s="19">
        <v>125</v>
      </c>
      <c r="M45" s="19">
        <v>104</v>
      </c>
      <c r="N45" s="19">
        <v>95</v>
      </c>
      <c r="O45" s="19">
        <v>145</v>
      </c>
      <c r="P45" s="19">
        <v>153</v>
      </c>
      <c r="Q45" s="19">
        <v>120</v>
      </c>
      <c r="R45" s="19">
        <v>117</v>
      </c>
      <c r="S45" s="19">
        <v>98</v>
      </c>
      <c r="T45" s="19">
        <v>100</v>
      </c>
      <c r="U45" s="19">
        <v>64</v>
      </c>
      <c r="V45" s="19">
        <v>64</v>
      </c>
      <c r="W45" s="19">
        <v>61</v>
      </c>
      <c r="X45" t="s" s="26"/>
      <c r="Y45" s="19">
        <v>58</v>
      </c>
      <c r="Z45" t="s" s="26"/>
      <c r="AA45" s="19">
        <v>72</v>
      </c>
      <c r="AB45" t="s" s="26"/>
      <c r="AC45" s="19">
        <v>98</v>
      </c>
      <c r="AD45" t="s" s="26"/>
      <c r="AE45" s="19">
        <v>146</v>
      </c>
      <c r="AF45" t="s" s="26"/>
      <c r="AG45" s="19">
        <v>139</v>
      </c>
      <c r="AH45" t="s" s="26"/>
    </row>
    <row r="46" ht="15" customHeight="1">
      <c r="A46" t="s" s="10">
        <v>1309</v>
      </c>
      <c r="B46" t="s" s="10">
        <v>1310</v>
      </c>
      <c r="C46" s="19">
        <v>157</v>
      </c>
      <c r="D46" s="19">
        <v>132</v>
      </c>
      <c r="E46" s="19">
        <v>123</v>
      </c>
      <c r="F46" s="19">
        <v>87</v>
      </c>
      <c r="G46" s="19">
        <v>126</v>
      </c>
      <c r="H46" s="19">
        <v>129</v>
      </c>
      <c r="I46" s="19">
        <v>155</v>
      </c>
      <c r="J46" s="19">
        <v>51</v>
      </c>
      <c r="K46" s="19">
        <v>185</v>
      </c>
      <c r="L46" s="19">
        <v>178</v>
      </c>
      <c r="M46" s="19">
        <v>170</v>
      </c>
      <c r="N46" s="19">
        <v>151</v>
      </c>
      <c r="O46" s="19">
        <v>173</v>
      </c>
      <c r="P46" s="19">
        <v>174</v>
      </c>
      <c r="Q46" s="19">
        <v>143</v>
      </c>
      <c r="R46" s="19">
        <v>142</v>
      </c>
      <c r="S46" s="19">
        <v>124</v>
      </c>
      <c r="T46" s="19">
        <v>127</v>
      </c>
      <c r="U46" s="19">
        <v>131</v>
      </c>
      <c r="V46" s="19">
        <v>133</v>
      </c>
      <c r="W46" s="19">
        <v>154</v>
      </c>
      <c r="X46" s="19">
        <v>80</v>
      </c>
      <c r="Y46" s="19">
        <v>190</v>
      </c>
      <c r="Z46" s="19">
        <v>132</v>
      </c>
      <c r="AA46" s="19">
        <v>171</v>
      </c>
      <c r="AB46" t="s" s="26"/>
      <c r="AC46" s="19">
        <v>179</v>
      </c>
      <c r="AD46" t="s" s="26"/>
      <c r="AE46" s="19">
        <v>172</v>
      </c>
      <c r="AF46" t="s" s="26"/>
      <c r="AG46" s="19">
        <v>152</v>
      </c>
      <c r="AH46" s="19">
        <v>11</v>
      </c>
    </row>
    <row r="47" ht="15" customHeight="1">
      <c r="A47" t="s" s="10">
        <v>1311</v>
      </c>
      <c r="B47" t="s" s="10">
        <v>1312</v>
      </c>
      <c r="C47" s="19">
        <v>156</v>
      </c>
      <c r="D47" s="19">
        <v>176</v>
      </c>
      <c r="E47" s="19">
        <v>169</v>
      </c>
      <c r="F47" s="19">
        <v>186</v>
      </c>
      <c r="G47" s="19">
        <v>174</v>
      </c>
      <c r="H47" s="19">
        <v>153</v>
      </c>
      <c r="I47" s="19">
        <v>161</v>
      </c>
      <c r="J47" s="19">
        <v>59</v>
      </c>
      <c r="K47" s="19">
        <v>159</v>
      </c>
      <c r="L47" s="19">
        <v>156</v>
      </c>
      <c r="M47" s="19">
        <v>167</v>
      </c>
      <c r="N47" s="19">
        <v>153</v>
      </c>
      <c r="O47" s="19">
        <v>124</v>
      </c>
      <c r="P47" s="19">
        <v>137</v>
      </c>
      <c r="Q47" s="19">
        <v>135</v>
      </c>
      <c r="R47" s="19">
        <v>136</v>
      </c>
      <c r="S47" s="19">
        <v>134</v>
      </c>
      <c r="T47" s="19">
        <v>144</v>
      </c>
      <c r="U47" s="19">
        <v>154</v>
      </c>
      <c r="V47" s="19">
        <v>158</v>
      </c>
      <c r="W47" s="19">
        <v>109</v>
      </c>
      <c r="X47" s="19">
        <v>33</v>
      </c>
      <c r="Y47" s="19">
        <v>116</v>
      </c>
      <c r="Z47" s="19">
        <v>54</v>
      </c>
      <c r="AA47" s="19">
        <v>62</v>
      </c>
      <c r="AB47" t="s" s="26"/>
      <c r="AC47" s="19">
        <v>66</v>
      </c>
      <c r="AD47" t="s" s="26"/>
      <c r="AE47" s="19">
        <v>63</v>
      </c>
      <c r="AF47" t="s" s="26"/>
      <c r="AG47" s="19">
        <v>74</v>
      </c>
      <c r="AH47" t="s" s="26"/>
    </row>
    <row r="48" ht="15" customHeight="1">
      <c r="A48" t="s" s="10">
        <v>1313</v>
      </c>
      <c r="B48" t="s" s="10">
        <v>1314</v>
      </c>
      <c r="C48" s="19">
        <v>155</v>
      </c>
      <c r="D48" s="19">
        <v>146</v>
      </c>
      <c r="E48" s="19">
        <v>159</v>
      </c>
      <c r="F48" s="19">
        <v>144</v>
      </c>
      <c r="G48" s="19">
        <v>163</v>
      </c>
      <c r="H48" s="19">
        <v>102</v>
      </c>
      <c r="I48" s="19">
        <v>142</v>
      </c>
      <c r="J48" s="19">
        <v>35</v>
      </c>
      <c r="K48" s="19">
        <v>165</v>
      </c>
      <c r="L48" s="19">
        <v>144</v>
      </c>
      <c r="M48" s="19">
        <v>177</v>
      </c>
      <c r="N48" s="19">
        <v>139</v>
      </c>
      <c r="O48" s="19">
        <v>149</v>
      </c>
      <c r="P48" s="19">
        <v>127</v>
      </c>
      <c r="Q48" s="19">
        <v>98</v>
      </c>
      <c r="R48" s="19">
        <v>79</v>
      </c>
      <c r="S48" s="19">
        <v>106</v>
      </c>
      <c r="T48" s="19">
        <v>73</v>
      </c>
      <c r="U48" s="19">
        <v>103</v>
      </c>
      <c r="V48" s="19">
        <v>78</v>
      </c>
      <c r="W48" s="19">
        <v>122</v>
      </c>
      <c r="X48" s="19">
        <v>40</v>
      </c>
      <c r="Y48" s="19">
        <v>149</v>
      </c>
      <c r="Z48" s="19">
        <v>77</v>
      </c>
      <c r="AA48" s="19">
        <v>185</v>
      </c>
      <c r="AB48" t="s" s="26"/>
      <c r="AC48" s="19">
        <v>180</v>
      </c>
      <c r="AD48" t="s" s="26"/>
      <c r="AE48" s="19">
        <v>166</v>
      </c>
      <c r="AF48" t="s" s="26"/>
      <c r="AG48" s="19">
        <v>220</v>
      </c>
      <c r="AH48" s="19">
        <v>80</v>
      </c>
    </row>
    <row r="49" ht="15" customHeight="1">
      <c r="A49" t="s" s="10">
        <v>1315</v>
      </c>
      <c r="B49" t="s" s="10">
        <v>1316</v>
      </c>
      <c r="C49" s="19">
        <v>154</v>
      </c>
      <c r="D49" s="19">
        <v>137</v>
      </c>
      <c r="E49" s="19">
        <v>132</v>
      </c>
      <c r="F49" s="19">
        <v>96</v>
      </c>
      <c r="G49" s="19">
        <v>122</v>
      </c>
      <c r="H49" s="19">
        <v>80</v>
      </c>
      <c r="I49" s="19">
        <v>141</v>
      </c>
      <c r="J49" s="19">
        <v>34</v>
      </c>
      <c r="K49" s="19">
        <v>158</v>
      </c>
      <c r="L49" s="19">
        <v>140</v>
      </c>
      <c r="M49" s="19">
        <v>96</v>
      </c>
      <c r="N49" s="19">
        <v>72</v>
      </c>
      <c r="O49" s="19">
        <v>87</v>
      </c>
      <c r="P49" s="19">
        <v>67</v>
      </c>
      <c r="Q49" s="19">
        <v>111</v>
      </c>
      <c r="R49" s="19">
        <v>90</v>
      </c>
      <c r="S49" s="19">
        <v>207</v>
      </c>
      <c r="T49" s="19">
        <v>194</v>
      </c>
      <c r="U49" s="19">
        <v>201</v>
      </c>
      <c r="V49" s="19">
        <v>186</v>
      </c>
      <c r="W49" s="19">
        <v>188</v>
      </c>
      <c r="X49" s="19">
        <v>102</v>
      </c>
      <c r="Y49" s="19">
        <v>198</v>
      </c>
      <c r="Z49" s="19">
        <v>126</v>
      </c>
      <c r="AA49" s="19">
        <v>198</v>
      </c>
      <c r="AB49" t="s" s="26"/>
      <c r="AC49" s="19">
        <v>209</v>
      </c>
      <c r="AD49" s="19">
        <v>5</v>
      </c>
      <c r="AE49" s="19">
        <v>100</v>
      </c>
      <c r="AF49" t="s" s="26"/>
      <c r="AG49" s="19">
        <v>86</v>
      </c>
      <c r="AH49" t="s" s="26"/>
    </row>
    <row r="50" ht="15" customHeight="1">
      <c r="A50" t="s" s="10">
        <v>1317</v>
      </c>
      <c r="B50" t="s" s="10">
        <v>1318</v>
      </c>
      <c r="C50" s="19">
        <v>153</v>
      </c>
      <c r="D50" s="19">
        <v>162</v>
      </c>
      <c r="E50" s="19">
        <v>139</v>
      </c>
      <c r="F50" s="19">
        <v>140</v>
      </c>
      <c r="G50" s="19">
        <v>130</v>
      </c>
      <c r="H50" s="19">
        <v>141</v>
      </c>
      <c r="I50" s="19">
        <v>127</v>
      </c>
      <c r="J50" s="19">
        <v>22</v>
      </c>
      <c r="K50" s="19">
        <v>141</v>
      </c>
      <c r="L50" s="19">
        <v>145</v>
      </c>
      <c r="M50" s="19">
        <v>146</v>
      </c>
      <c r="N50" s="19">
        <v>136</v>
      </c>
      <c r="O50" s="19">
        <v>151</v>
      </c>
      <c r="P50" s="19">
        <v>158</v>
      </c>
      <c r="Q50" s="19">
        <v>99</v>
      </c>
      <c r="R50" s="19">
        <v>100</v>
      </c>
      <c r="S50" s="19">
        <v>76</v>
      </c>
      <c r="T50" s="19">
        <v>77</v>
      </c>
      <c r="U50" s="19">
        <v>85</v>
      </c>
      <c r="V50" s="19">
        <v>79</v>
      </c>
      <c r="W50" s="19">
        <v>33</v>
      </c>
      <c r="X50" t="s" s="26"/>
      <c r="Y50" s="19">
        <v>38</v>
      </c>
      <c r="Z50" t="s" s="26"/>
      <c r="AA50" s="19">
        <v>37</v>
      </c>
      <c r="AB50" t="s" s="26"/>
      <c r="AC50" s="19">
        <v>44</v>
      </c>
      <c r="AD50" t="s" s="26"/>
      <c r="AE50" s="19">
        <v>38</v>
      </c>
      <c r="AF50" t="s" s="26"/>
      <c r="AG50" s="19">
        <v>25</v>
      </c>
      <c r="AH50" t="s" s="26"/>
    </row>
    <row r="51" ht="15" customHeight="1">
      <c r="A51" t="s" s="10">
        <v>1319</v>
      </c>
      <c r="B51" t="s" s="10">
        <v>1320</v>
      </c>
      <c r="C51" s="19">
        <v>152</v>
      </c>
      <c r="D51" s="19">
        <v>177</v>
      </c>
      <c r="E51" s="19">
        <v>152</v>
      </c>
      <c r="F51" s="19">
        <v>170</v>
      </c>
      <c r="G51" s="19">
        <v>142</v>
      </c>
      <c r="H51" s="19">
        <v>143</v>
      </c>
      <c r="I51" s="19">
        <v>156</v>
      </c>
      <c r="J51" s="19">
        <v>53</v>
      </c>
      <c r="K51" s="19">
        <v>134</v>
      </c>
      <c r="L51" s="19">
        <v>138</v>
      </c>
      <c r="M51" s="19">
        <v>137</v>
      </c>
      <c r="N51" s="19">
        <v>126</v>
      </c>
      <c r="O51" s="19">
        <v>123</v>
      </c>
      <c r="P51" s="19">
        <v>130</v>
      </c>
      <c r="Q51" s="19">
        <v>152</v>
      </c>
      <c r="R51" s="19">
        <v>145</v>
      </c>
      <c r="S51" s="19">
        <v>143</v>
      </c>
      <c r="T51" s="19">
        <v>148</v>
      </c>
      <c r="U51" s="19">
        <v>146</v>
      </c>
      <c r="V51" s="19">
        <v>146</v>
      </c>
      <c r="W51" s="19">
        <v>156</v>
      </c>
      <c r="X51" s="19">
        <v>76</v>
      </c>
      <c r="Y51" s="19">
        <v>165</v>
      </c>
      <c r="Z51" s="19">
        <v>105</v>
      </c>
      <c r="AA51" s="19">
        <v>151</v>
      </c>
      <c r="AB51" t="s" s="26"/>
      <c r="AC51" s="19">
        <v>169</v>
      </c>
      <c r="AD51" t="s" s="26"/>
      <c r="AE51" s="19">
        <v>170</v>
      </c>
      <c r="AF51" t="s" s="26"/>
      <c r="AG51" s="19">
        <v>175</v>
      </c>
      <c r="AH51" s="19">
        <v>38</v>
      </c>
    </row>
    <row r="52" ht="15" customHeight="1">
      <c r="A52" t="s" s="10">
        <v>1321</v>
      </c>
      <c r="B52" t="s" s="10">
        <v>1322</v>
      </c>
      <c r="C52" s="19">
        <v>151</v>
      </c>
      <c r="D52" s="19">
        <v>143</v>
      </c>
      <c r="E52" s="19">
        <v>171</v>
      </c>
      <c r="F52" s="19">
        <v>163</v>
      </c>
      <c r="G52" s="19">
        <v>190</v>
      </c>
      <c r="H52" s="19">
        <v>183</v>
      </c>
      <c r="I52" s="19">
        <v>203</v>
      </c>
      <c r="J52" s="19">
        <v>99</v>
      </c>
      <c r="K52" s="19">
        <v>198</v>
      </c>
      <c r="L52" s="19">
        <v>198</v>
      </c>
      <c r="M52" s="19">
        <v>168</v>
      </c>
      <c r="N52" s="19">
        <v>158</v>
      </c>
      <c r="O52" s="19">
        <v>147</v>
      </c>
      <c r="P52" s="19">
        <v>161</v>
      </c>
      <c r="Q52" s="19">
        <v>178</v>
      </c>
      <c r="R52" s="19">
        <v>175</v>
      </c>
      <c r="S52" s="19">
        <v>190</v>
      </c>
      <c r="T52" s="19">
        <v>200</v>
      </c>
      <c r="U52" s="19">
        <v>207</v>
      </c>
      <c r="V52" s="19">
        <v>208</v>
      </c>
      <c r="W52" s="19">
        <v>211</v>
      </c>
      <c r="X52" s="19">
        <v>139</v>
      </c>
      <c r="Y52" s="19">
        <v>192</v>
      </c>
      <c r="Z52" s="19">
        <v>138</v>
      </c>
      <c r="AA52" s="19">
        <v>187</v>
      </c>
      <c r="AB52" t="s" s="26"/>
      <c r="AC52" s="19">
        <v>192</v>
      </c>
      <c r="AD52" t="s" s="26"/>
      <c r="AE52" s="19">
        <v>130</v>
      </c>
      <c r="AF52" t="s" s="26"/>
      <c r="AG52" s="19">
        <v>48</v>
      </c>
      <c r="AH52" t="s" s="26"/>
    </row>
    <row r="53" ht="15" customHeight="1">
      <c r="A53" t="s" s="10">
        <v>1323</v>
      </c>
      <c r="B53" t="s" s="10">
        <v>1324</v>
      </c>
      <c r="C53" s="19">
        <v>150</v>
      </c>
      <c r="D53" s="19">
        <v>154</v>
      </c>
      <c r="E53" s="19">
        <v>96</v>
      </c>
      <c r="F53" s="19">
        <v>95</v>
      </c>
      <c r="G53" s="19">
        <v>86</v>
      </c>
      <c r="H53" s="19">
        <v>100</v>
      </c>
      <c r="I53" s="19">
        <v>108</v>
      </c>
      <c r="J53" s="19">
        <v>10</v>
      </c>
      <c r="K53" s="19">
        <v>72</v>
      </c>
      <c r="L53" s="19">
        <v>99</v>
      </c>
      <c r="M53" s="19">
        <v>64</v>
      </c>
      <c r="N53" s="19">
        <v>59</v>
      </c>
      <c r="O53" s="19">
        <v>51</v>
      </c>
      <c r="P53" s="19">
        <v>78</v>
      </c>
      <c r="Q53" s="19">
        <v>68</v>
      </c>
      <c r="R53" s="19">
        <v>72</v>
      </c>
      <c r="S53" s="19">
        <v>81</v>
      </c>
      <c r="T53" s="19">
        <v>112</v>
      </c>
      <c r="U53" s="19">
        <v>76</v>
      </c>
      <c r="V53" s="19">
        <v>90</v>
      </c>
      <c r="W53" s="19">
        <v>121</v>
      </c>
      <c r="X53" s="19">
        <v>51</v>
      </c>
      <c r="Y53" s="19">
        <v>113</v>
      </c>
      <c r="Z53" s="19">
        <v>63</v>
      </c>
      <c r="AA53" s="19">
        <v>142</v>
      </c>
      <c r="AB53" t="s" s="26"/>
      <c r="AC53" s="19">
        <v>189</v>
      </c>
      <c r="AD53" t="s" s="26"/>
      <c r="AE53" s="19">
        <v>206</v>
      </c>
      <c r="AF53" t="s" s="26"/>
      <c r="AG53" s="19">
        <v>214</v>
      </c>
      <c r="AH53" s="19">
        <v>78</v>
      </c>
    </row>
    <row r="54" ht="15" customHeight="1">
      <c r="A54" t="s" s="10">
        <v>1325</v>
      </c>
      <c r="B54" t="s" s="10">
        <v>1326</v>
      </c>
      <c r="C54" s="19">
        <v>149</v>
      </c>
      <c r="D54" s="19">
        <v>183</v>
      </c>
      <c r="E54" s="19">
        <v>170</v>
      </c>
      <c r="F54" s="19">
        <v>196</v>
      </c>
      <c r="G54" s="19">
        <v>180</v>
      </c>
      <c r="H54" s="19">
        <v>186</v>
      </c>
      <c r="I54" s="19">
        <v>196</v>
      </c>
      <c r="J54" s="19">
        <v>93</v>
      </c>
      <c r="K54" s="19">
        <v>193</v>
      </c>
      <c r="L54" s="19">
        <v>193</v>
      </c>
      <c r="M54" s="19">
        <v>214</v>
      </c>
      <c r="N54" s="19">
        <v>196</v>
      </c>
      <c r="O54" s="19">
        <v>210</v>
      </c>
      <c r="P54" s="19">
        <v>205</v>
      </c>
      <c r="Q54" s="19">
        <v>202</v>
      </c>
      <c r="R54" s="19">
        <v>190</v>
      </c>
      <c r="S54" s="19">
        <v>202</v>
      </c>
      <c r="T54" s="19">
        <v>199</v>
      </c>
      <c r="U54" s="19">
        <v>188</v>
      </c>
      <c r="V54" s="19">
        <v>188</v>
      </c>
      <c r="W54" s="19">
        <v>197</v>
      </c>
      <c r="X54" s="19">
        <v>118</v>
      </c>
      <c r="Y54" s="19">
        <v>218</v>
      </c>
      <c r="Z54" s="19">
        <v>151</v>
      </c>
      <c r="AA54" s="19">
        <v>222</v>
      </c>
      <c r="AB54" s="19">
        <v>9</v>
      </c>
      <c r="AC54" s="19">
        <v>221</v>
      </c>
      <c r="AD54" s="19">
        <v>16</v>
      </c>
      <c r="AE54" s="19">
        <v>175</v>
      </c>
      <c r="AF54" t="s" s="26"/>
      <c r="AG54" s="19">
        <v>180</v>
      </c>
      <c r="AH54" s="19">
        <v>34</v>
      </c>
    </row>
    <row r="55" ht="15" customHeight="1">
      <c r="A55" t="s" s="10">
        <v>1327</v>
      </c>
      <c r="B55" t="s" s="10">
        <v>1328</v>
      </c>
      <c r="C55" s="19">
        <v>148</v>
      </c>
      <c r="D55" s="19">
        <v>172</v>
      </c>
      <c r="E55" s="19">
        <v>145</v>
      </c>
      <c r="F55" s="19">
        <v>169</v>
      </c>
      <c r="G55" s="19">
        <v>154</v>
      </c>
      <c r="H55" s="19">
        <v>161</v>
      </c>
      <c r="I55" s="19">
        <v>186</v>
      </c>
      <c r="J55" s="19">
        <v>89</v>
      </c>
      <c r="K55" s="19">
        <v>162</v>
      </c>
      <c r="L55" s="19">
        <v>181</v>
      </c>
      <c r="M55" s="19">
        <v>129</v>
      </c>
      <c r="N55" s="19">
        <v>133</v>
      </c>
      <c r="O55" s="19">
        <v>112</v>
      </c>
      <c r="P55" s="19">
        <v>151</v>
      </c>
      <c r="Q55" s="19">
        <v>127</v>
      </c>
      <c r="R55" s="19">
        <v>144</v>
      </c>
      <c r="S55" s="19">
        <v>141</v>
      </c>
      <c r="T55" s="19">
        <v>186</v>
      </c>
      <c r="U55" s="19">
        <v>121</v>
      </c>
      <c r="V55" s="19">
        <v>143</v>
      </c>
      <c r="W55" s="19">
        <v>171</v>
      </c>
      <c r="X55" s="19">
        <v>100</v>
      </c>
      <c r="Y55" s="19">
        <v>158</v>
      </c>
      <c r="Z55" s="19">
        <v>107</v>
      </c>
      <c r="AA55" s="19">
        <v>153</v>
      </c>
      <c r="AB55" t="s" s="26"/>
      <c r="AC55" s="19">
        <v>159</v>
      </c>
      <c r="AD55" t="s" s="26"/>
      <c r="AE55" s="19">
        <v>158</v>
      </c>
      <c r="AF55" t="s" s="26"/>
      <c r="AG55" s="19">
        <v>106</v>
      </c>
      <c r="AH55" t="s" s="26"/>
    </row>
    <row r="56" ht="15" customHeight="1">
      <c r="A56" t="s" s="10">
        <v>1329</v>
      </c>
      <c r="B56" t="s" s="10">
        <v>1330</v>
      </c>
      <c r="C56" s="19">
        <v>147</v>
      </c>
      <c r="D56" s="19">
        <v>113</v>
      </c>
      <c r="E56" s="19">
        <v>181</v>
      </c>
      <c r="F56" s="19">
        <v>153</v>
      </c>
      <c r="G56" s="19">
        <v>151</v>
      </c>
      <c r="H56" s="19">
        <v>177</v>
      </c>
      <c r="I56" s="19">
        <v>184</v>
      </c>
      <c r="J56" s="19">
        <v>75</v>
      </c>
      <c r="K56" s="19">
        <v>149</v>
      </c>
      <c r="L56" s="19">
        <v>137</v>
      </c>
      <c r="M56" s="19">
        <v>188</v>
      </c>
      <c r="N56" s="19">
        <v>165</v>
      </c>
      <c r="O56" s="19">
        <v>82</v>
      </c>
      <c r="P56" s="19">
        <v>77</v>
      </c>
      <c r="Q56" s="19">
        <v>19</v>
      </c>
      <c r="R56" s="19">
        <v>10</v>
      </c>
      <c r="S56" s="19">
        <v>132</v>
      </c>
      <c r="T56" s="19">
        <v>113</v>
      </c>
      <c r="U56" s="19">
        <v>210</v>
      </c>
      <c r="V56" s="19">
        <v>199</v>
      </c>
      <c r="W56" s="19">
        <v>153</v>
      </c>
      <c r="X56" s="19">
        <v>79</v>
      </c>
      <c r="Y56" s="19">
        <v>176</v>
      </c>
      <c r="Z56" s="19">
        <v>119</v>
      </c>
      <c r="AA56" s="19">
        <v>64</v>
      </c>
      <c r="AB56" t="s" s="26"/>
      <c r="AC56" s="19">
        <v>62</v>
      </c>
      <c r="AD56" t="s" s="26"/>
      <c r="AE56" s="19">
        <v>39</v>
      </c>
      <c r="AF56" t="s" s="26"/>
      <c r="AG56" s="19">
        <v>23</v>
      </c>
      <c r="AH56" t="s" s="26"/>
    </row>
    <row r="57" ht="15" customHeight="1">
      <c r="A57" t="s" s="10">
        <v>1331</v>
      </c>
      <c r="B57" t="s" s="10">
        <v>1332</v>
      </c>
      <c r="C57" s="19">
        <v>146</v>
      </c>
      <c r="D57" s="19">
        <v>100</v>
      </c>
      <c r="E57" s="19">
        <v>116</v>
      </c>
      <c r="F57" s="19">
        <v>64</v>
      </c>
      <c r="G57" s="19">
        <v>36</v>
      </c>
      <c r="H57" s="19">
        <v>59</v>
      </c>
      <c r="I57" s="19">
        <v>14</v>
      </c>
      <c r="J57" t="s" s="26"/>
      <c r="K57" s="19">
        <v>62</v>
      </c>
      <c r="L57" s="19">
        <v>51</v>
      </c>
      <c r="M57" s="19">
        <v>90</v>
      </c>
      <c r="N57" s="19">
        <v>69</v>
      </c>
      <c r="O57" s="19">
        <v>132</v>
      </c>
      <c r="P57" s="19">
        <v>98</v>
      </c>
      <c r="Q57" s="19">
        <v>133</v>
      </c>
      <c r="R57" s="19">
        <v>108</v>
      </c>
      <c r="S57" s="19">
        <v>180</v>
      </c>
      <c r="T57" s="19">
        <v>139</v>
      </c>
      <c r="U57" s="19">
        <v>141</v>
      </c>
      <c r="V57" s="19">
        <v>114</v>
      </c>
      <c r="W57" s="19">
        <v>129</v>
      </c>
      <c r="X57" s="19">
        <v>45</v>
      </c>
      <c r="Y57" s="19">
        <v>163</v>
      </c>
      <c r="Z57" s="19">
        <v>95</v>
      </c>
      <c r="AA57" s="19">
        <v>166</v>
      </c>
      <c r="AB57" t="s" s="26"/>
      <c r="AC57" s="19">
        <v>176</v>
      </c>
      <c r="AD57" t="s" s="26"/>
      <c r="AE57" s="19">
        <v>181</v>
      </c>
      <c r="AF57" t="s" s="26"/>
      <c r="AG57" s="19">
        <v>202</v>
      </c>
      <c r="AH57" s="19">
        <v>53</v>
      </c>
    </row>
    <row r="58" ht="15" customHeight="1">
      <c r="A58" t="s" s="10">
        <v>1333</v>
      </c>
      <c r="B58" t="s" s="10">
        <v>1334</v>
      </c>
      <c r="C58" s="19">
        <v>145</v>
      </c>
      <c r="D58" s="19">
        <v>140</v>
      </c>
      <c r="E58" s="19">
        <v>121</v>
      </c>
      <c r="F58" s="19">
        <v>111</v>
      </c>
      <c r="G58" s="19">
        <v>128</v>
      </c>
      <c r="H58" s="19">
        <v>50</v>
      </c>
      <c r="I58" s="19">
        <v>4</v>
      </c>
      <c r="J58" t="s" s="26"/>
      <c r="K58" s="19">
        <v>32</v>
      </c>
      <c r="L58" s="19">
        <v>13</v>
      </c>
      <c r="M58" s="19">
        <v>13</v>
      </c>
      <c r="N58" t="s" s="26"/>
      <c r="O58" s="19">
        <v>10</v>
      </c>
      <c r="P58" s="19">
        <v>7</v>
      </c>
      <c r="Q58" s="19">
        <v>61</v>
      </c>
      <c r="R58" s="19">
        <v>28</v>
      </c>
      <c r="S58" s="19">
        <v>92</v>
      </c>
      <c r="T58" s="19">
        <v>29</v>
      </c>
      <c r="U58" s="19">
        <v>83</v>
      </c>
      <c r="V58" s="19">
        <v>44</v>
      </c>
      <c r="W58" s="19">
        <v>101</v>
      </c>
      <c r="X58" s="19">
        <v>14</v>
      </c>
      <c r="Y58" s="19">
        <v>111</v>
      </c>
      <c r="Z58" s="19">
        <v>38</v>
      </c>
      <c r="AA58" s="19">
        <v>135</v>
      </c>
      <c r="AB58" t="s" s="26"/>
      <c r="AC58" s="19">
        <v>156</v>
      </c>
      <c r="AD58" t="s" s="26"/>
      <c r="AE58" s="19">
        <v>140</v>
      </c>
      <c r="AF58" t="s" s="26"/>
      <c r="AG58" s="19">
        <v>228</v>
      </c>
      <c r="AH58" s="19">
        <v>72</v>
      </c>
    </row>
    <row r="59" ht="15" customHeight="1">
      <c r="A59" t="s" s="10">
        <v>1335</v>
      </c>
      <c r="B59" t="s" s="10">
        <v>1336</v>
      </c>
      <c r="C59" s="19">
        <v>144</v>
      </c>
      <c r="D59" s="19">
        <v>99</v>
      </c>
      <c r="E59" s="19">
        <v>130</v>
      </c>
      <c r="F59" s="19">
        <v>74</v>
      </c>
      <c r="G59" s="19">
        <v>38</v>
      </c>
      <c r="H59" s="19">
        <v>23</v>
      </c>
      <c r="I59" s="19">
        <v>40</v>
      </c>
      <c r="J59" t="s" s="26"/>
      <c r="K59" s="19">
        <v>43</v>
      </c>
      <c r="L59" s="19">
        <v>53</v>
      </c>
      <c r="M59" s="19">
        <v>28</v>
      </c>
      <c r="N59" s="19">
        <v>13</v>
      </c>
      <c r="O59" s="19">
        <v>66</v>
      </c>
      <c r="P59" s="19">
        <v>79</v>
      </c>
      <c r="Q59" s="19">
        <v>46</v>
      </c>
      <c r="R59" s="19">
        <v>40</v>
      </c>
      <c r="S59" s="19">
        <v>44</v>
      </c>
      <c r="T59" s="19">
        <v>46</v>
      </c>
      <c r="U59" s="19">
        <v>71</v>
      </c>
      <c r="V59" s="19">
        <v>71</v>
      </c>
      <c r="W59" s="19">
        <v>98</v>
      </c>
      <c r="X59" s="19">
        <v>22</v>
      </c>
      <c r="Y59" s="19">
        <v>134</v>
      </c>
      <c r="Z59" s="19">
        <v>82</v>
      </c>
      <c r="AA59" s="19">
        <v>149</v>
      </c>
      <c r="AB59" t="s" s="26"/>
      <c r="AC59" s="19">
        <v>137</v>
      </c>
      <c r="AD59" t="s" s="26"/>
      <c r="AE59" s="19">
        <v>169</v>
      </c>
      <c r="AF59" t="s" s="26"/>
      <c r="AG59" s="19">
        <v>183</v>
      </c>
      <c r="AH59" s="19">
        <v>45</v>
      </c>
    </row>
    <row r="60" ht="15" customHeight="1">
      <c r="A60" t="s" s="10">
        <v>1337</v>
      </c>
      <c r="B60" t="s" s="10">
        <v>1338</v>
      </c>
      <c r="C60" s="19">
        <v>143</v>
      </c>
      <c r="D60" s="19">
        <v>160</v>
      </c>
      <c r="E60" s="19">
        <v>160</v>
      </c>
      <c r="F60" s="19">
        <v>166</v>
      </c>
      <c r="G60" s="19">
        <v>167</v>
      </c>
      <c r="H60" s="19">
        <v>137</v>
      </c>
      <c r="I60" s="19">
        <v>123</v>
      </c>
      <c r="J60" s="19">
        <v>18</v>
      </c>
      <c r="K60" s="19">
        <v>144</v>
      </c>
      <c r="L60" s="19">
        <v>128</v>
      </c>
      <c r="M60" s="19">
        <v>162</v>
      </c>
      <c r="N60" s="19">
        <v>135</v>
      </c>
      <c r="O60" s="19">
        <v>163</v>
      </c>
      <c r="P60" s="19">
        <v>143</v>
      </c>
      <c r="Q60" s="19">
        <v>167</v>
      </c>
      <c r="R60" s="19">
        <v>143</v>
      </c>
      <c r="S60" s="19">
        <v>147</v>
      </c>
      <c r="T60" s="19">
        <v>117</v>
      </c>
      <c r="U60" s="19">
        <v>169</v>
      </c>
      <c r="V60" s="19">
        <v>150</v>
      </c>
      <c r="W60" s="19">
        <v>131</v>
      </c>
      <c r="X60" s="19">
        <v>47</v>
      </c>
      <c r="Y60" s="19">
        <v>94</v>
      </c>
      <c r="Z60" s="19">
        <v>31</v>
      </c>
      <c r="AA60" s="19">
        <v>77</v>
      </c>
      <c r="AB60" t="s" s="26"/>
      <c r="AC60" s="19">
        <v>46</v>
      </c>
      <c r="AD60" t="s" s="26"/>
      <c r="AE60" s="19">
        <v>68</v>
      </c>
      <c r="AF60" t="s" s="26"/>
      <c r="AG60" s="19">
        <v>135</v>
      </c>
      <c r="AH60" t="s" s="26"/>
    </row>
    <row r="61" ht="15" customHeight="1">
      <c r="A61" t="s" s="10">
        <v>1339</v>
      </c>
      <c r="B61" t="s" s="10">
        <v>1340</v>
      </c>
      <c r="C61" s="19">
        <v>142</v>
      </c>
      <c r="D61" s="19">
        <v>157</v>
      </c>
      <c r="E61" s="19">
        <v>179</v>
      </c>
      <c r="F61" s="19">
        <v>181</v>
      </c>
      <c r="G61" s="19">
        <v>135</v>
      </c>
      <c r="H61" s="19">
        <v>162</v>
      </c>
      <c r="I61" s="19">
        <v>180</v>
      </c>
      <c r="J61" s="19">
        <v>85</v>
      </c>
      <c r="K61" s="19">
        <v>155</v>
      </c>
      <c r="L61" s="19">
        <v>179</v>
      </c>
      <c r="M61" s="19">
        <v>95</v>
      </c>
      <c r="N61" s="19">
        <v>108</v>
      </c>
      <c r="O61" s="19">
        <v>70</v>
      </c>
      <c r="P61" s="19">
        <v>118</v>
      </c>
      <c r="Q61" s="19">
        <v>74</v>
      </c>
      <c r="R61" s="19">
        <v>91</v>
      </c>
      <c r="S61" s="19">
        <v>25</v>
      </c>
      <c r="T61" s="19">
        <v>39</v>
      </c>
      <c r="U61" s="19">
        <v>25</v>
      </c>
      <c r="V61" s="19">
        <v>35</v>
      </c>
      <c r="W61" s="19">
        <v>66</v>
      </c>
      <c r="X61" t="s" s="26"/>
      <c r="Y61" s="19">
        <v>75</v>
      </c>
      <c r="Z61" s="19">
        <v>18</v>
      </c>
      <c r="AA61" s="19">
        <v>155</v>
      </c>
      <c r="AB61" t="s" s="26"/>
      <c r="AC61" s="19">
        <v>93</v>
      </c>
      <c r="AD61" t="s" s="26"/>
      <c r="AE61" s="19">
        <v>111</v>
      </c>
      <c r="AF61" t="s" s="26"/>
      <c r="AG61" s="19">
        <v>62</v>
      </c>
      <c r="AH61" t="s" s="26"/>
    </row>
    <row r="62" ht="15" customHeight="1">
      <c r="A62" t="s" s="10">
        <v>1341</v>
      </c>
      <c r="B62" t="s" s="10">
        <v>1342</v>
      </c>
      <c r="C62" s="19">
        <v>141</v>
      </c>
      <c r="D62" s="19">
        <v>124</v>
      </c>
      <c r="E62" s="19">
        <v>135</v>
      </c>
      <c r="F62" s="19">
        <v>115</v>
      </c>
      <c r="G62" s="19">
        <v>104</v>
      </c>
      <c r="H62" s="19">
        <v>75</v>
      </c>
      <c r="I62" s="19">
        <v>90</v>
      </c>
      <c r="J62" t="s" s="26"/>
      <c r="K62" s="19">
        <v>91</v>
      </c>
      <c r="L62" s="19">
        <v>95</v>
      </c>
      <c r="M62" s="19">
        <v>81</v>
      </c>
      <c r="N62" s="19">
        <v>75</v>
      </c>
      <c r="O62" s="19">
        <v>97</v>
      </c>
      <c r="P62" s="19">
        <v>96</v>
      </c>
      <c r="Q62" s="19">
        <v>75</v>
      </c>
      <c r="R62" s="19">
        <v>67</v>
      </c>
      <c r="S62" s="19">
        <v>78</v>
      </c>
      <c r="T62" s="19">
        <v>80</v>
      </c>
      <c r="U62" s="19">
        <v>57</v>
      </c>
      <c r="V62" s="19">
        <v>56</v>
      </c>
      <c r="W62" s="19">
        <v>84</v>
      </c>
      <c r="X62" s="19">
        <v>6</v>
      </c>
      <c r="Y62" s="19">
        <v>83</v>
      </c>
      <c r="Z62" s="19">
        <v>23</v>
      </c>
      <c r="AA62" s="19">
        <v>96</v>
      </c>
      <c r="AB62" t="s" s="26"/>
      <c r="AC62" s="19">
        <v>91</v>
      </c>
      <c r="AD62" t="s" s="26"/>
      <c r="AE62" s="19">
        <v>133</v>
      </c>
      <c r="AF62" t="s" s="26"/>
      <c r="AG62" s="19">
        <v>162</v>
      </c>
      <c r="AH62" s="19">
        <v>24</v>
      </c>
    </row>
    <row r="63" ht="15" customHeight="1">
      <c r="A63" t="s" s="10">
        <v>1343</v>
      </c>
      <c r="B63" t="s" s="10">
        <v>1344</v>
      </c>
      <c r="C63" s="19">
        <v>140</v>
      </c>
      <c r="D63" s="19">
        <v>138</v>
      </c>
      <c r="E63" s="19">
        <v>101</v>
      </c>
      <c r="F63" s="19">
        <v>99</v>
      </c>
      <c r="G63" s="19">
        <v>77</v>
      </c>
      <c r="H63" s="19">
        <v>99</v>
      </c>
      <c r="I63" s="19">
        <v>75</v>
      </c>
      <c r="J63" t="s" s="26"/>
      <c r="K63" s="19">
        <v>79</v>
      </c>
      <c r="L63" s="19">
        <v>84</v>
      </c>
      <c r="M63" s="19">
        <v>84</v>
      </c>
      <c r="N63" s="19">
        <v>79</v>
      </c>
      <c r="O63" s="19">
        <v>111</v>
      </c>
      <c r="P63" s="19">
        <v>113</v>
      </c>
      <c r="Q63" s="19">
        <v>85</v>
      </c>
      <c r="R63" s="19">
        <v>81</v>
      </c>
      <c r="S63" s="19">
        <v>90</v>
      </c>
      <c r="T63" s="19">
        <v>92</v>
      </c>
      <c r="U63" s="19">
        <v>59</v>
      </c>
      <c r="V63" s="19">
        <v>57</v>
      </c>
      <c r="W63" s="19">
        <v>97</v>
      </c>
      <c r="X63" s="19">
        <v>20</v>
      </c>
      <c r="Y63" s="19">
        <v>151</v>
      </c>
      <c r="Z63" s="19">
        <v>92</v>
      </c>
      <c r="AA63" s="19">
        <v>158</v>
      </c>
      <c r="AB63" t="s" s="26"/>
      <c r="AC63" s="19">
        <v>177</v>
      </c>
      <c r="AD63" t="s" s="26"/>
      <c r="AE63" s="19">
        <v>191</v>
      </c>
      <c r="AF63" t="s" s="26"/>
      <c r="AG63" s="19">
        <v>208</v>
      </c>
      <c r="AH63" s="19">
        <v>65</v>
      </c>
    </row>
    <row r="64" ht="15" customHeight="1">
      <c r="A64" t="s" s="10">
        <v>1345</v>
      </c>
      <c r="B64" t="s" s="10">
        <v>1346</v>
      </c>
      <c r="C64" s="19">
        <v>139</v>
      </c>
      <c r="D64" s="19">
        <v>62</v>
      </c>
      <c r="E64" s="19">
        <v>151</v>
      </c>
      <c r="F64" s="19">
        <v>60</v>
      </c>
      <c r="G64" s="19">
        <v>136</v>
      </c>
      <c r="H64" s="19">
        <v>83</v>
      </c>
      <c r="I64" s="19">
        <v>57</v>
      </c>
      <c r="J64" t="s" s="26"/>
      <c r="K64" s="19">
        <v>174</v>
      </c>
      <c r="L64" s="19">
        <v>133</v>
      </c>
      <c r="M64" s="19">
        <v>128</v>
      </c>
      <c r="N64" s="19">
        <v>93</v>
      </c>
      <c r="O64" s="19">
        <v>171</v>
      </c>
      <c r="P64" s="19">
        <v>122</v>
      </c>
      <c r="Q64" s="19">
        <v>70</v>
      </c>
      <c r="R64" s="19">
        <v>47</v>
      </c>
      <c r="S64" s="19">
        <v>162</v>
      </c>
      <c r="T64" s="19">
        <v>118</v>
      </c>
      <c r="U64" s="19">
        <v>143</v>
      </c>
      <c r="V64" s="19">
        <v>110</v>
      </c>
      <c r="W64" s="19">
        <v>8</v>
      </c>
      <c r="X64" t="s" s="26"/>
      <c r="Y64" s="19">
        <v>16</v>
      </c>
      <c r="Z64" t="s" s="26"/>
      <c r="AA64" s="19">
        <v>9</v>
      </c>
      <c r="AB64" t="s" s="26"/>
      <c r="AC64" s="19">
        <v>14</v>
      </c>
      <c r="AD64" t="s" s="26"/>
      <c r="AE64" s="19">
        <v>20</v>
      </c>
      <c r="AF64" t="s" s="26"/>
      <c r="AG64" s="19">
        <v>44</v>
      </c>
      <c r="AH64" t="s" s="26"/>
    </row>
    <row r="65" ht="15" customHeight="1">
      <c r="A65" t="s" s="10">
        <v>1347</v>
      </c>
      <c r="B65" t="s" s="10">
        <v>1348</v>
      </c>
      <c r="C65" s="19">
        <v>138</v>
      </c>
      <c r="D65" s="19">
        <v>120</v>
      </c>
      <c r="E65" s="19">
        <v>146</v>
      </c>
      <c r="F65" s="19">
        <v>135</v>
      </c>
      <c r="G65" s="19">
        <v>176</v>
      </c>
      <c r="H65" s="19">
        <v>123</v>
      </c>
      <c r="I65" s="19">
        <v>122</v>
      </c>
      <c r="J65" s="19">
        <v>17</v>
      </c>
      <c r="K65" s="19">
        <v>111</v>
      </c>
      <c r="L65" s="19">
        <v>90</v>
      </c>
      <c r="M65" s="19">
        <v>80</v>
      </c>
      <c r="N65" s="19">
        <v>63</v>
      </c>
      <c r="O65" s="19">
        <v>84</v>
      </c>
      <c r="P65" s="19">
        <v>66</v>
      </c>
      <c r="Q65" s="19">
        <v>122</v>
      </c>
      <c r="R65" s="19">
        <v>102</v>
      </c>
      <c r="S65" s="19">
        <v>139</v>
      </c>
      <c r="T65" s="19">
        <v>115</v>
      </c>
      <c r="U65" s="19">
        <v>145</v>
      </c>
      <c r="V65" s="19">
        <v>125</v>
      </c>
      <c r="W65" s="19">
        <v>128</v>
      </c>
      <c r="X65" s="19">
        <v>43</v>
      </c>
      <c r="Y65" s="19">
        <v>112</v>
      </c>
      <c r="Z65" s="19">
        <v>48</v>
      </c>
      <c r="AA65" s="19">
        <v>53</v>
      </c>
      <c r="AB65" t="s" s="26"/>
      <c r="AC65" s="19">
        <v>50</v>
      </c>
      <c r="AD65" t="s" s="26"/>
      <c r="AE65" s="19">
        <v>32</v>
      </c>
      <c r="AF65" t="s" s="26"/>
      <c r="AG65" s="19">
        <v>47</v>
      </c>
      <c r="AH65" t="s" s="26"/>
    </row>
    <row r="66" ht="15" customHeight="1">
      <c r="A66" t="s" s="10">
        <v>1349</v>
      </c>
      <c r="B66" t="s" s="10">
        <v>1350</v>
      </c>
      <c r="C66" s="19">
        <v>137</v>
      </c>
      <c r="D66" s="19">
        <v>110</v>
      </c>
      <c r="E66" s="19">
        <v>118</v>
      </c>
      <c r="F66" s="19">
        <v>89</v>
      </c>
      <c r="G66" s="19">
        <v>83</v>
      </c>
      <c r="H66" s="19">
        <v>49</v>
      </c>
      <c r="I66" s="19">
        <v>84</v>
      </c>
      <c r="J66" t="s" s="26"/>
      <c r="K66" s="19">
        <v>129</v>
      </c>
      <c r="L66" s="19">
        <v>112</v>
      </c>
      <c r="M66" s="19">
        <v>92</v>
      </c>
      <c r="N66" s="19">
        <v>73</v>
      </c>
      <c r="O66" s="19">
        <v>77</v>
      </c>
      <c r="P66" s="19">
        <v>71</v>
      </c>
      <c r="Q66" s="19">
        <v>35</v>
      </c>
      <c r="R66" s="19">
        <v>23</v>
      </c>
      <c r="S66" s="19">
        <v>40</v>
      </c>
      <c r="T66" s="19">
        <v>30</v>
      </c>
      <c r="U66" s="19">
        <v>24</v>
      </c>
      <c r="V66" s="19">
        <v>24</v>
      </c>
      <c r="W66" s="19">
        <v>32</v>
      </c>
      <c r="X66" t="s" s="26"/>
      <c r="Y66" s="19">
        <v>44</v>
      </c>
      <c r="Z66" t="s" s="26"/>
      <c r="AA66" s="19">
        <v>65</v>
      </c>
      <c r="AB66" t="s" s="26"/>
      <c r="AC66" s="19">
        <v>60</v>
      </c>
      <c r="AD66" t="s" s="26"/>
      <c r="AE66" s="19">
        <v>93</v>
      </c>
      <c r="AF66" t="s" s="26"/>
      <c r="AG66" s="19">
        <v>117</v>
      </c>
      <c r="AH66" t="s" s="26"/>
    </row>
    <row r="67" ht="15" customHeight="1">
      <c r="A67" t="s" s="10">
        <v>1351</v>
      </c>
      <c r="B67" t="s" s="10">
        <v>1352</v>
      </c>
      <c r="C67" s="19">
        <v>136</v>
      </c>
      <c r="D67" s="19">
        <v>116</v>
      </c>
      <c r="E67" s="19">
        <v>115</v>
      </c>
      <c r="F67" s="19">
        <v>94</v>
      </c>
      <c r="G67" s="19">
        <v>101</v>
      </c>
      <c r="H67" s="19">
        <v>58</v>
      </c>
      <c r="I67" s="19">
        <v>29</v>
      </c>
      <c r="J67" t="s" s="26"/>
      <c r="K67" s="19">
        <v>59</v>
      </c>
      <c r="L67" s="19">
        <v>44</v>
      </c>
      <c r="M67" s="19">
        <v>101</v>
      </c>
      <c r="N67" s="19">
        <v>76</v>
      </c>
      <c r="O67" s="19">
        <v>127</v>
      </c>
      <c r="P67" s="19">
        <v>90</v>
      </c>
      <c r="Q67" s="19">
        <v>86</v>
      </c>
      <c r="R67" s="19">
        <v>63</v>
      </c>
      <c r="S67" s="19">
        <v>99</v>
      </c>
      <c r="T67" s="19">
        <v>60</v>
      </c>
      <c r="U67" s="19">
        <v>62</v>
      </c>
      <c r="V67" s="19">
        <v>42</v>
      </c>
      <c r="W67" s="19">
        <v>38</v>
      </c>
      <c r="X67" t="s" s="26"/>
      <c r="Y67" s="19">
        <v>26</v>
      </c>
      <c r="Z67" t="s" s="26"/>
      <c r="AA67" s="19">
        <v>43</v>
      </c>
      <c r="AB67" t="s" s="26"/>
      <c r="AC67" s="19">
        <v>88</v>
      </c>
      <c r="AD67" t="s" s="26"/>
      <c r="AE67" s="19">
        <v>137</v>
      </c>
      <c r="AF67" t="s" s="26"/>
      <c r="AG67" s="19">
        <v>212</v>
      </c>
      <c r="AH67" s="19">
        <v>62</v>
      </c>
    </row>
    <row r="68" ht="15" customHeight="1">
      <c r="A68" t="s" s="10">
        <v>1353</v>
      </c>
      <c r="B68" t="s" s="10">
        <v>1354</v>
      </c>
      <c r="C68" s="19">
        <v>135</v>
      </c>
      <c r="D68" s="19">
        <v>135</v>
      </c>
      <c r="E68" s="19">
        <v>119</v>
      </c>
      <c r="F68" s="19">
        <v>107</v>
      </c>
      <c r="G68" s="19">
        <v>95</v>
      </c>
      <c r="H68" s="19">
        <v>57</v>
      </c>
      <c r="I68" s="19">
        <v>66</v>
      </c>
      <c r="J68" t="s" s="26"/>
      <c r="K68" s="19">
        <v>42</v>
      </c>
      <c r="L68" s="19">
        <v>46</v>
      </c>
      <c r="M68" s="19">
        <v>37</v>
      </c>
      <c r="N68" s="19">
        <v>22</v>
      </c>
      <c r="O68" s="19">
        <v>33</v>
      </c>
      <c r="P68" s="19">
        <v>28</v>
      </c>
      <c r="Q68" s="19">
        <v>29</v>
      </c>
      <c r="R68" s="19">
        <v>20</v>
      </c>
      <c r="S68" s="19">
        <v>51</v>
      </c>
      <c r="T68" s="19">
        <v>56</v>
      </c>
      <c r="U68" s="19">
        <v>58</v>
      </c>
      <c r="V68" s="19">
        <v>58</v>
      </c>
      <c r="W68" s="19">
        <v>43</v>
      </c>
      <c r="X68" t="s" s="26"/>
      <c r="Y68" s="19">
        <v>54</v>
      </c>
      <c r="Z68" t="s" s="26"/>
      <c r="AA68" s="19">
        <v>82</v>
      </c>
      <c r="AB68" t="s" s="26"/>
      <c r="AC68" s="19">
        <v>96</v>
      </c>
      <c r="AD68" t="s" s="26"/>
      <c r="AE68" s="19">
        <v>115</v>
      </c>
      <c r="AF68" t="s" s="26"/>
      <c r="AG68" s="19">
        <v>147</v>
      </c>
      <c r="AH68" s="19">
        <v>7</v>
      </c>
    </row>
    <row r="69" ht="15" customHeight="1">
      <c r="A69" t="s" s="10">
        <v>1355</v>
      </c>
      <c r="B69" t="s" s="10">
        <v>1356</v>
      </c>
      <c r="C69" s="19">
        <v>134</v>
      </c>
      <c r="D69" s="19">
        <v>131</v>
      </c>
      <c r="E69" s="19">
        <v>110</v>
      </c>
      <c r="F69" s="19">
        <v>103</v>
      </c>
      <c r="G69" s="19">
        <v>56</v>
      </c>
      <c r="H69" s="19">
        <v>44</v>
      </c>
      <c r="I69" s="19">
        <v>39</v>
      </c>
      <c r="J69" t="s" s="26"/>
      <c r="K69" s="19">
        <v>17</v>
      </c>
      <c r="L69" s="19">
        <v>21</v>
      </c>
      <c r="M69" s="19">
        <v>10</v>
      </c>
      <c r="N69" t="s" s="26"/>
      <c r="O69" s="19">
        <v>22</v>
      </c>
      <c r="P69" s="19">
        <v>20</v>
      </c>
      <c r="Q69" s="19">
        <v>14</v>
      </c>
      <c r="R69" s="19">
        <v>6</v>
      </c>
      <c r="S69" s="19">
        <v>15</v>
      </c>
      <c r="T69" s="19">
        <v>22</v>
      </c>
      <c r="U69" s="19">
        <v>8</v>
      </c>
      <c r="V69" s="19">
        <v>9</v>
      </c>
      <c r="W69" s="19">
        <v>44</v>
      </c>
      <c r="X69" t="s" s="26"/>
      <c r="Y69" s="19">
        <v>60</v>
      </c>
      <c r="Z69" t="s" s="26"/>
      <c r="AA69" s="19">
        <v>122</v>
      </c>
      <c r="AB69" t="s" s="26"/>
      <c r="AC69" s="19">
        <v>141</v>
      </c>
      <c r="AD69" t="s" s="26"/>
      <c r="AE69" s="19">
        <v>182</v>
      </c>
      <c r="AF69" t="s" s="26"/>
      <c r="AG69" s="19">
        <v>191</v>
      </c>
      <c r="AH69" s="19">
        <v>55</v>
      </c>
    </row>
    <row r="70" ht="15" customHeight="1">
      <c r="A70" t="s" s="10">
        <v>1357</v>
      </c>
      <c r="B70" t="s" s="10">
        <v>1358</v>
      </c>
      <c r="C70" s="19">
        <v>133</v>
      </c>
      <c r="D70" s="19">
        <v>117</v>
      </c>
      <c r="E70" s="19">
        <v>137</v>
      </c>
      <c r="F70" s="19">
        <v>120</v>
      </c>
      <c r="G70" s="19">
        <v>116</v>
      </c>
      <c r="H70" s="19">
        <v>77</v>
      </c>
      <c r="I70" s="19">
        <v>99</v>
      </c>
      <c r="J70" t="s" s="26"/>
      <c r="K70" s="19">
        <v>86</v>
      </c>
      <c r="L70" s="19">
        <v>88</v>
      </c>
      <c r="M70" s="19">
        <v>72</v>
      </c>
      <c r="N70" s="19">
        <v>57</v>
      </c>
      <c r="O70" s="19">
        <v>59</v>
      </c>
      <c r="P70" s="19">
        <v>63</v>
      </c>
      <c r="Q70" s="19">
        <v>15</v>
      </c>
      <c r="R70" s="19">
        <v>7</v>
      </c>
      <c r="S70" s="19">
        <v>24</v>
      </c>
      <c r="T70" s="19">
        <v>27</v>
      </c>
      <c r="U70" s="19">
        <v>15</v>
      </c>
      <c r="V70" s="19">
        <v>16</v>
      </c>
      <c r="W70" s="19">
        <v>25</v>
      </c>
      <c r="X70" t="s" s="26"/>
      <c r="Y70" s="19">
        <v>49</v>
      </c>
      <c r="Z70" t="s" s="26"/>
      <c r="AA70" s="19">
        <v>88</v>
      </c>
      <c r="AB70" t="s" s="26"/>
      <c r="AC70" s="19">
        <v>95</v>
      </c>
      <c r="AD70" t="s" s="26"/>
      <c r="AE70" s="19">
        <v>147</v>
      </c>
      <c r="AF70" t="s" s="26"/>
      <c r="AG70" s="19">
        <v>163</v>
      </c>
      <c r="AH70" s="19">
        <v>25</v>
      </c>
    </row>
    <row r="71" ht="15" customHeight="1">
      <c r="A71" t="s" s="10">
        <v>1359</v>
      </c>
      <c r="B71" t="s" s="10">
        <v>1360</v>
      </c>
      <c r="C71" s="19">
        <v>132</v>
      </c>
      <c r="D71" s="19">
        <v>111</v>
      </c>
      <c r="E71" s="19">
        <v>166</v>
      </c>
      <c r="F71" s="19">
        <v>148</v>
      </c>
      <c r="G71" s="19">
        <v>159</v>
      </c>
      <c r="H71" s="19">
        <v>148</v>
      </c>
      <c r="I71" s="19">
        <v>179</v>
      </c>
      <c r="J71" s="19">
        <v>69</v>
      </c>
      <c r="K71" s="19">
        <v>194</v>
      </c>
      <c r="L71" s="19">
        <v>187</v>
      </c>
      <c r="M71" s="19">
        <v>201</v>
      </c>
      <c r="N71" s="19">
        <v>180</v>
      </c>
      <c r="O71" s="19">
        <v>203</v>
      </c>
      <c r="P71" s="19">
        <v>192</v>
      </c>
      <c r="Q71" s="19">
        <v>203</v>
      </c>
      <c r="R71" s="19">
        <v>185</v>
      </c>
      <c r="S71" s="19">
        <v>187</v>
      </c>
      <c r="T71" s="19">
        <v>176</v>
      </c>
      <c r="U71" s="19">
        <v>196</v>
      </c>
      <c r="V71" s="19">
        <v>189</v>
      </c>
      <c r="W71" s="19">
        <v>162</v>
      </c>
      <c r="X71" s="19">
        <v>75</v>
      </c>
      <c r="Y71" s="19">
        <v>129</v>
      </c>
      <c r="Z71" s="19">
        <v>68</v>
      </c>
      <c r="AA71" s="19">
        <v>104</v>
      </c>
      <c r="AB71" t="s" s="26"/>
      <c r="AC71" s="19">
        <v>120</v>
      </c>
      <c r="AD71" t="s" s="26"/>
      <c r="AE71" s="19">
        <v>141</v>
      </c>
      <c r="AF71" t="s" s="26"/>
      <c r="AG71" s="19">
        <v>153</v>
      </c>
      <c r="AH71" s="19">
        <v>12</v>
      </c>
    </row>
    <row r="72" ht="15" customHeight="1">
      <c r="A72" t="s" s="10">
        <v>1361</v>
      </c>
      <c r="B72" t="s" s="10">
        <v>1362</v>
      </c>
      <c r="C72" s="19">
        <v>131</v>
      </c>
      <c r="D72" s="19">
        <v>134</v>
      </c>
      <c r="E72" s="19">
        <v>167</v>
      </c>
      <c r="F72" s="19">
        <v>165</v>
      </c>
      <c r="G72" s="19">
        <v>170</v>
      </c>
      <c r="H72" s="19">
        <v>193</v>
      </c>
      <c r="I72" s="19">
        <v>189</v>
      </c>
      <c r="J72" s="19">
        <v>88</v>
      </c>
      <c r="K72" s="19">
        <v>204</v>
      </c>
      <c r="L72" s="19">
        <v>200</v>
      </c>
      <c r="M72" s="19">
        <v>211</v>
      </c>
      <c r="N72" s="19">
        <v>192</v>
      </c>
      <c r="O72" s="19">
        <v>212</v>
      </c>
      <c r="P72" s="19">
        <v>208</v>
      </c>
      <c r="Q72" s="19">
        <v>201</v>
      </c>
      <c r="R72" s="19">
        <v>191</v>
      </c>
      <c r="S72" s="19">
        <v>201</v>
      </c>
      <c r="T72" s="19">
        <v>202</v>
      </c>
      <c r="U72" s="19">
        <v>199</v>
      </c>
      <c r="V72" s="19">
        <v>197</v>
      </c>
      <c r="W72" s="19">
        <v>149</v>
      </c>
      <c r="X72" s="19">
        <v>69</v>
      </c>
      <c r="Y72" s="19">
        <v>109</v>
      </c>
      <c r="Z72" s="19">
        <v>47</v>
      </c>
      <c r="AA72" s="19">
        <v>67</v>
      </c>
      <c r="AB72" t="s" s="26"/>
      <c r="AC72" s="19">
        <v>45</v>
      </c>
      <c r="AD72" t="s" s="26"/>
      <c r="AE72" s="19">
        <v>54</v>
      </c>
      <c r="AF72" t="s" s="26"/>
      <c r="AG72" s="19">
        <v>40</v>
      </c>
      <c r="AH72" t="s" s="26"/>
    </row>
    <row r="73" ht="15" customHeight="1">
      <c r="A73" t="s" s="10">
        <v>1363</v>
      </c>
      <c r="B73" t="s" s="10">
        <v>1364</v>
      </c>
      <c r="C73" s="19">
        <v>130</v>
      </c>
      <c r="D73" s="19">
        <v>127</v>
      </c>
      <c r="E73" s="19">
        <v>113</v>
      </c>
      <c r="F73" s="19">
        <v>114</v>
      </c>
      <c r="G73" s="19">
        <v>110</v>
      </c>
      <c r="H73" s="19">
        <v>62</v>
      </c>
      <c r="I73" s="19">
        <v>43</v>
      </c>
      <c r="J73" t="s" s="26"/>
      <c r="K73" s="19">
        <v>39</v>
      </c>
      <c r="L73" s="19">
        <v>41</v>
      </c>
      <c r="M73" s="19">
        <v>39</v>
      </c>
      <c r="N73" s="19">
        <v>25</v>
      </c>
      <c r="O73" s="19">
        <v>28</v>
      </c>
      <c r="P73" s="19">
        <v>21</v>
      </c>
      <c r="Q73" s="19">
        <v>27</v>
      </c>
      <c r="R73" s="19">
        <v>18</v>
      </c>
      <c r="S73" s="19">
        <v>32</v>
      </c>
      <c r="T73" s="19">
        <v>23</v>
      </c>
      <c r="U73" s="19">
        <v>19</v>
      </c>
      <c r="V73" s="19">
        <v>17</v>
      </c>
      <c r="W73" s="19">
        <v>16</v>
      </c>
      <c r="X73" t="s" s="26"/>
      <c r="Y73" s="19">
        <v>24</v>
      </c>
      <c r="Z73" t="s" s="26"/>
      <c r="AA73" s="19">
        <v>36</v>
      </c>
      <c r="AB73" t="s" s="26"/>
      <c r="AC73" s="19">
        <v>48</v>
      </c>
      <c r="AD73" t="s" s="26"/>
      <c r="AE73" s="19">
        <v>73</v>
      </c>
      <c r="AF73" t="s" s="26"/>
      <c r="AG73" s="19">
        <v>98</v>
      </c>
      <c r="AH73" t="s" s="26"/>
    </row>
    <row r="74" ht="15" customHeight="1">
      <c r="A74" t="s" s="10">
        <v>1365</v>
      </c>
      <c r="B74" t="s" s="10">
        <v>1366</v>
      </c>
      <c r="C74" s="19">
        <v>129</v>
      </c>
      <c r="D74" s="19">
        <v>129</v>
      </c>
      <c r="E74" s="19">
        <v>124</v>
      </c>
      <c r="F74" s="19">
        <v>132</v>
      </c>
      <c r="G74" s="19">
        <v>157</v>
      </c>
      <c r="H74" s="19">
        <v>96</v>
      </c>
      <c r="I74" s="19">
        <v>64</v>
      </c>
      <c r="J74" t="s" s="26"/>
      <c r="K74" s="19">
        <v>40</v>
      </c>
      <c r="L74" s="19">
        <v>27</v>
      </c>
      <c r="M74" s="19">
        <v>58</v>
      </c>
      <c r="N74" s="19">
        <v>35</v>
      </c>
      <c r="O74" s="19">
        <v>71</v>
      </c>
      <c r="P74" s="19">
        <v>38</v>
      </c>
      <c r="Q74" s="19">
        <v>129</v>
      </c>
      <c r="R74" s="19">
        <v>99</v>
      </c>
      <c r="S74" s="19">
        <v>148</v>
      </c>
      <c r="T74" s="19">
        <v>94</v>
      </c>
      <c r="U74" s="19">
        <v>177</v>
      </c>
      <c r="V74" s="19">
        <v>152</v>
      </c>
      <c r="W74" s="19">
        <v>157</v>
      </c>
      <c r="X74" s="19">
        <v>65</v>
      </c>
      <c r="Y74" s="19">
        <v>162</v>
      </c>
      <c r="Z74" s="19">
        <v>84</v>
      </c>
      <c r="AA74" s="19">
        <v>111</v>
      </c>
      <c r="AB74" t="s" s="26"/>
      <c r="AC74" s="19">
        <v>85</v>
      </c>
      <c r="AD74" t="s" s="26"/>
      <c r="AE74" s="19">
        <v>52</v>
      </c>
      <c r="AF74" t="s" s="26"/>
      <c r="AG74" s="19">
        <v>118</v>
      </c>
      <c r="AH74" t="s" s="26"/>
    </row>
    <row r="75" ht="15" customHeight="1">
      <c r="A75" t="s" s="10">
        <v>1367</v>
      </c>
      <c r="B75" t="s" s="10">
        <v>1368</v>
      </c>
      <c r="C75" s="19">
        <v>128</v>
      </c>
      <c r="D75" s="19">
        <v>133</v>
      </c>
      <c r="E75" s="19">
        <v>62</v>
      </c>
      <c r="F75" s="19">
        <v>67</v>
      </c>
      <c r="G75" s="19">
        <v>59</v>
      </c>
      <c r="H75" s="19">
        <v>67</v>
      </c>
      <c r="I75" s="19">
        <v>86</v>
      </c>
      <c r="J75" t="s" s="26"/>
      <c r="K75" s="19">
        <v>44</v>
      </c>
      <c r="L75" s="19">
        <v>58</v>
      </c>
      <c r="M75" s="19">
        <v>41</v>
      </c>
      <c r="N75" s="19">
        <v>32</v>
      </c>
      <c r="O75" s="19">
        <v>32</v>
      </c>
      <c r="P75" s="19">
        <v>37</v>
      </c>
      <c r="Q75" s="19">
        <v>47</v>
      </c>
      <c r="R75" s="19">
        <v>45</v>
      </c>
      <c r="S75" s="19">
        <v>60</v>
      </c>
      <c r="T75" s="19">
        <v>88</v>
      </c>
      <c r="U75" s="19">
        <v>52</v>
      </c>
      <c r="V75" s="19">
        <v>61</v>
      </c>
      <c r="W75" s="19">
        <v>103</v>
      </c>
      <c r="X75" s="19">
        <v>24</v>
      </c>
      <c r="Y75" s="19">
        <v>82</v>
      </c>
      <c r="Z75" s="19">
        <v>24</v>
      </c>
      <c r="AA75" s="19">
        <v>116</v>
      </c>
      <c r="AB75" t="s" s="26"/>
      <c r="AC75" s="19">
        <v>166</v>
      </c>
      <c r="AD75" t="s" s="26"/>
      <c r="AE75" s="19">
        <v>190</v>
      </c>
      <c r="AF75" t="s" s="26"/>
      <c r="AG75" s="19">
        <v>206</v>
      </c>
      <c r="AH75" s="19">
        <v>68</v>
      </c>
    </row>
    <row r="76" ht="15" customHeight="1">
      <c r="A76" t="s" s="10">
        <v>1369</v>
      </c>
      <c r="B76" t="s" s="10">
        <v>1370</v>
      </c>
      <c r="C76" s="19">
        <v>127</v>
      </c>
      <c r="D76" s="19">
        <v>128</v>
      </c>
      <c r="E76" s="19">
        <v>129</v>
      </c>
      <c r="F76" s="19">
        <v>123</v>
      </c>
      <c r="G76" s="19">
        <v>87</v>
      </c>
      <c r="H76" s="19">
        <v>90</v>
      </c>
      <c r="I76" s="19">
        <v>62</v>
      </c>
      <c r="J76" t="s" s="26"/>
      <c r="K76" s="19">
        <v>73</v>
      </c>
      <c r="L76" s="19">
        <v>69</v>
      </c>
      <c r="M76" s="19">
        <v>78</v>
      </c>
      <c r="N76" s="19">
        <v>65</v>
      </c>
      <c r="O76" s="19">
        <v>102</v>
      </c>
      <c r="P76" s="19">
        <v>105</v>
      </c>
      <c r="Q76" s="19">
        <v>77</v>
      </c>
      <c r="R76" s="19">
        <v>68</v>
      </c>
      <c r="S76" s="19">
        <v>80</v>
      </c>
      <c r="T76" s="19">
        <v>79</v>
      </c>
      <c r="U76" s="19">
        <v>48</v>
      </c>
      <c r="V76" s="19">
        <v>46</v>
      </c>
      <c r="W76" s="19">
        <v>59</v>
      </c>
      <c r="X76" t="s" s="26"/>
      <c r="Y76" s="19">
        <v>80</v>
      </c>
      <c r="Z76" s="19">
        <v>21</v>
      </c>
      <c r="AA76" s="19">
        <v>92</v>
      </c>
      <c r="AB76" t="s" s="26"/>
      <c r="AC76" s="19">
        <v>111</v>
      </c>
      <c r="AD76" t="s" s="26"/>
      <c r="AE76" s="19">
        <v>157</v>
      </c>
      <c r="AF76" t="s" s="26"/>
      <c r="AG76" s="19">
        <v>176</v>
      </c>
      <c r="AH76" s="19">
        <v>37</v>
      </c>
    </row>
    <row r="77" ht="15" customHeight="1">
      <c r="A77" t="s" s="10">
        <v>1371</v>
      </c>
      <c r="B77" t="s" s="10">
        <v>1372</v>
      </c>
      <c r="C77" s="19">
        <v>126</v>
      </c>
      <c r="D77" s="19">
        <v>18</v>
      </c>
      <c r="E77" s="19">
        <v>189</v>
      </c>
      <c r="F77" s="19">
        <v>61</v>
      </c>
      <c r="G77" s="19">
        <v>198</v>
      </c>
      <c r="H77" s="19">
        <v>176</v>
      </c>
      <c r="I77" s="19">
        <v>210</v>
      </c>
      <c r="J77" s="19">
        <v>101</v>
      </c>
      <c r="K77" s="19">
        <v>217</v>
      </c>
      <c r="L77" s="19">
        <v>212</v>
      </c>
      <c r="M77" s="19">
        <v>219</v>
      </c>
      <c r="N77" s="19">
        <v>195</v>
      </c>
      <c r="O77" s="19">
        <v>222</v>
      </c>
      <c r="P77" s="19">
        <v>212</v>
      </c>
      <c r="Q77" s="19">
        <v>225</v>
      </c>
      <c r="R77" s="19">
        <v>200</v>
      </c>
      <c r="S77" s="19">
        <v>227</v>
      </c>
      <c r="T77" s="19">
        <v>212</v>
      </c>
      <c r="U77" s="19">
        <v>226</v>
      </c>
      <c r="V77" s="19">
        <v>206</v>
      </c>
      <c r="W77" s="19">
        <v>185</v>
      </c>
      <c r="X77" s="19">
        <v>88</v>
      </c>
      <c r="Y77" s="19">
        <v>226</v>
      </c>
      <c r="Z77" s="19">
        <v>159</v>
      </c>
      <c r="AA77" s="19">
        <v>234</v>
      </c>
      <c r="AB77" s="19">
        <v>20</v>
      </c>
      <c r="AC77" s="19">
        <v>232</v>
      </c>
      <c r="AD77" s="19">
        <v>23</v>
      </c>
      <c r="AE77" s="19">
        <v>193</v>
      </c>
      <c r="AF77" t="s" s="26"/>
      <c r="AG77" s="19">
        <v>54</v>
      </c>
      <c r="AH77" t="s" s="26"/>
    </row>
    <row r="78" ht="15" customHeight="1">
      <c r="A78" t="s" s="10">
        <v>1373</v>
      </c>
      <c r="B78" t="s" s="10">
        <v>1374</v>
      </c>
      <c r="C78" s="19">
        <v>125</v>
      </c>
      <c r="D78" s="19">
        <v>188</v>
      </c>
      <c r="E78" s="19">
        <v>136</v>
      </c>
      <c r="F78" s="19">
        <v>191</v>
      </c>
      <c r="G78" s="19">
        <v>160</v>
      </c>
      <c r="H78" s="19">
        <v>165</v>
      </c>
      <c r="I78" s="19">
        <v>167</v>
      </c>
      <c r="J78" s="19">
        <v>63</v>
      </c>
      <c r="K78" s="19">
        <v>180</v>
      </c>
      <c r="L78" s="19">
        <v>167</v>
      </c>
      <c r="M78" s="19">
        <v>182</v>
      </c>
      <c r="N78" s="19">
        <v>163</v>
      </c>
      <c r="O78" s="19">
        <v>189</v>
      </c>
      <c r="P78" s="19">
        <v>176</v>
      </c>
      <c r="Q78" s="19">
        <v>211</v>
      </c>
      <c r="R78" s="19">
        <v>194</v>
      </c>
      <c r="S78" s="19">
        <v>209</v>
      </c>
      <c r="T78" s="19">
        <v>206</v>
      </c>
      <c r="U78" s="19">
        <v>186</v>
      </c>
      <c r="V78" s="19">
        <v>178</v>
      </c>
      <c r="W78" s="19">
        <v>215</v>
      </c>
      <c r="X78" s="19">
        <v>131</v>
      </c>
      <c r="Y78" s="19">
        <v>221</v>
      </c>
      <c r="Z78" s="19">
        <v>153</v>
      </c>
      <c r="AA78" s="19">
        <v>220</v>
      </c>
      <c r="AB78" s="19">
        <v>8</v>
      </c>
      <c r="AC78" s="19">
        <v>217</v>
      </c>
      <c r="AD78" s="19">
        <v>12</v>
      </c>
      <c r="AE78" s="19">
        <v>192</v>
      </c>
      <c r="AF78" t="s" s="26"/>
      <c r="AG78" s="19">
        <v>216</v>
      </c>
      <c r="AH78" s="19">
        <v>67</v>
      </c>
    </row>
    <row r="79" ht="15" customHeight="1">
      <c r="A79" t="s" s="10">
        <v>1375</v>
      </c>
      <c r="B79" t="s" s="10">
        <v>1376</v>
      </c>
      <c r="C79" s="19">
        <v>124</v>
      </c>
      <c r="D79" s="19">
        <v>123</v>
      </c>
      <c r="E79" s="19">
        <v>112</v>
      </c>
      <c r="F79" s="19">
        <v>104</v>
      </c>
      <c r="G79" s="19">
        <v>133</v>
      </c>
      <c r="H79" s="19">
        <v>130</v>
      </c>
      <c r="I79" s="19">
        <v>137</v>
      </c>
      <c r="J79" s="19">
        <v>31</v>
      </c>
      <c r="K79" s="19">
        <v>166</v>
      </c>
      <c r="L79" s="19">
        <v>153</v>
      </c>
      <c r="M79" s="19">
        <v>169</v>
      </c>
      <c r="N79" s="19">
        <v>140</v>
      </c>
      <c r="O79" s="19">
        <v>178</v>
      </c>
      <c r="P79" s="19">
        <v>162</v>
      </c>
      <c r="Q79" s="19">
        <v>144</v>
      </c>
      <c r="R79" s="19">
        <v>125</v>
      </c>
      <c r="S79" s="19">
        <v>166</v>
      </c>
      <c r="T79" s="19">
        <v>145</v>
      </c>
      <c r="U79" s="19">
        <v>159</v>
      </c>
      <c r="V79" s="19">
        <v>148</v>
      </c>
      <c r="W79" s="19">
        <v>175</v>
      </c>
      <c r="X79" s="19">
        <v>87</v>
      </c>
      <c r="Y79" s="19">
        <v>200</v>
      </c>
      <c r="Z79" s="19">
        <v>135</v>
      </c>
      <c r="AA79" s="19">
        <v>217</v>
      </c>
      <c r="AB79" s="19">
        <v>6</v>
      </c>
      <c r="AC79" s="19">
        <v>220</v>
      </c>
      <c r="AD79" s="19">
        <v>15</v>
      </c>
      <c r="AE79" s="19">
        <v>225</v>
      </c>
      <c r="AF79" t="s" s="26"/>
      <c r="AG79" s="19">
        <v>231</v>
      </c>
      <c r="AH79" s="19">
        <v>86</v>
      </c>
    </row>
    <row r="80" ht="15" customHeight="1">
      <c r="A80" t="s" s="10">
        <v>1377</v>
      </c>
      <c r="B80" t="s" s="10">
        <v>1378</v>
      </c>
      <c r="C80" s="19">
        <v>123</v>
      </c>
      <c r="D80" s="19">
        <v>97</v>
      </c>
      <c r="E80" s="19">
        <v>133</v>
      </c>
      <c r="F80" s="19">
        <v>100</v>
      </c>
      <c r="G80" s="19">
        <v>75</v>
      </c>
      <c r="H80" s="19">
        <v>76</v>
      </c>
      <c r="I80" s="19">
        <v>97</v>
      </c>
      <c r="J80" t="s" s="26"/>
      <c r="K80" s="19">
        <v>75</v>
      </c>
      <c r="L80" s="19">
        <v>97</v>
      </c>
      <c r="M80" s="19">
        <v>52</v>
      </c>
      <c r="N80" s="19">
        <v>41</v>
      </c>
      <c r="O80" s="19">
        <v>107</v>
      </c>
      <c r="P80" s="19">
        <v>131</v>
      </c>
      <c r="Q80" s="19">
        <v>83</v>
      </c>
      <c r="R80" s="19">
        <v>89</v>
      </c>
      <c r="S80" s="19">
        <v>84</v>
      </c>
      <c r="T80" s="19">
        <v>103</v>
      </c>
      <c r="U80" s="19">
        <v>122</v>
      </c>
      <c r="V80" s="19">
        <v>142</v>
      </c>
      <c r="W80" s="19">
        <v>155</v>
      </c>
      <c r="X80" s="19">
        <v>89</v>
      </c>
      <c r="Y80" s="19">
        <v>189</v>
      </c>
      <c r="Z80" s="19">
        <v>134</v>
      </c>
      <c r="AA80" s="19">
        <v>206</v>
      </c>
      <c r="AB80" t="s" s="26"/>
      <c r="AC80" s="19">
        <v>183</v>
      </c>
      <c r="AD80" t="s" s="26"/>
      <c r="AE80" s="19">
        <v>216</v>
      </c>
      <c r="AF80" t="s" s="26"/>
      <c r="AG80" s="19">
        <v>210</v>
      </c>
      <c r="AH80" s="19">
        <v>79</v>
      </c>
    </row>
    <row r="81" ht="15" customHeight="1">
      <c r="A81" t="s" s="10">
        <v>1379</v>
      </c>
      <c r="B81" t="s" s="10">
        <v>1380</v>
      </c>
      <c r="C81" s="19">
        <v>122</v>
      </c>
      <c r="D81" s="19">
        <v>79</v>
      </c>
      <c r="E81" s="19">
        <v>157</v>
      </c>
      <c r="F81" s="19">
        <v>124</v>
      </c>
      <c r="G81" s="19">
        <v>175</v>
      </c>
      <c r="H81" s="19">
        <v>173</v>
      </c>
      <c r="I81" s="19">
        <v>185</v>
      </c>
      <c r="J81" s="19">
        <v>83</v>
      </c>
      <c r="K81" s="19">
        <v>170</v>
      </c>
      <c r="L81" s="19">
        <v>188</v>
      </c>
      <c r="M81" s="19">
        <v>157</v>
      </c>
      <c r="N81" s="19">
        <v>159</v>
      </c>
      <c r="O81" s="19">
        <v>174</v>
      </c>
      <c r="P81" s="19">
        <v>188</v>
      </c>
      <c r="Q81" s="19">
        <v>186</v>
      </c>
      <c r="R81" s="19">
        <v>189</v>
      </c>
      <c r="S81" s="19">
        <v>197</v>
      </c>
      <c r="T81" s="19">
        <v>210</v>
      </c>
      <c r="U81" s="19">
        <v>195</v>
      </c>
      <c r="V81" s="19">
        <v>207</v>
      </c>
      <c r="W81" s="19">
        <v>205</v>
      </c>
      <c r="X81" s="19">
        <v>135</v>
      </c>
      <c r="Y81" s="19">
        <v>219</v>
      </c>
      <c r="Z81" s="19">
        <v>161</v>
      </c>
      <c r="AA81" s="19">
        <v>223</v>
      </c>
      <c r="AB81" s="19">
        <v>13</v>
      </c>
      <c r="AC81" s="19">
        <v>228</v>
      </c>
      <c r="AD81" s="19">
        <v>26</v>
      </c>
      <c r="AE81" s="19">
        <v>231</v>
      </c>
      <c r="AF81" t="s" s="26"/>
      <c r="AG81" s="19">
        <v>199</v>
      </c>
      <c r="AH81" s="19">
        <v>63</v>
      </c>
    </row>
    <row r="82" ht="15" customHeight="1">
      <c r="A82" t="s" s="10">
        <v>1381</v>
      </c>
      <c r="B82" t="s" s="10">
        <v>1382</v>
      </c>
      <c r="C82" s="19">
        <v>121</v>
      </c>
      <c r="D82" s="19">
        <v>25</v>
      </c>
      <c r="E82" s="19">
        <v>114</v>
      </c>
      <c r="F82" s="19">
        <v>20</v>
      </c>
      <c r="G82" s="19">
        <v>148</v>
      </c>
      <c r="H82" s="19">
        <v>26</v>
      </c>
      <c r="I82" s="19">
        <v>6</v>
      </c>
      <c r="J82" t="s" s="26"/>
      <c r="K82" s="19">
        <v>143</v>
      </c>
      <c r="L82" s="19">
        <v>43</v>
      </c>
      <c r="M82" s="19">
        <v>107</v>
      </c>
      <c r="N82" s="19">
        <v>44</v>
      </c>
      <c r="O82" s="19">
        <v>190</v>
      </c>
      <c r="P82" s="19">
        <v>70</v>
      </c>
      <c r="Q82" s="19">
        <v>196</v>
      </c>
      <c r="R82" s="19">
        <v>101</v>
      </c>
      <c r="S82" s="19">
        <v>222</v>
      </c>
      <c r="T82" s="19">
        <v>137</v>
      </c>
      <c r="U82" s="19">
        <v>209</v>
      </c>
      <c r="V82" s="19">
        <v>119</v>
      </c>
      <c r="W82" s="19">
        <v>164</v>
      </c>
      <c r="X82" s="19">
        <v>48</v>
      </c>
      <c r="Y82" s="19">
        <v>57</v>
      </c>
      <c r="Z82" t="s" s="26"/>
      <c r="AA82" s="19">
        <v>10</v>
      </c>
      <c r="AB82" t="s" s="26"/>
      <c r="AC82" s="19">
        <v>17</v>
      </c>
      <c r="AD82" t="s" s="26"/>
      <c r="AE82" s="19">
        <v>7</v>
      </c>
      <c r="AF82" t="s" s="26"/>
      <c r="AG82" s="19">
        <v>45</v>
      </c>
      <c r="AH82" t="s" s="26"/>
    </row>
    <row r="83" ht="15" customHeight="1">
      <c r="A83" t="s" s="10">
        <v>1383</v>
      </c>
      <c r="B83" t="s" s="10">
        <v>1384</v>
      </c>
      <c r="C83" s="19">
        <v>120</v>
      </c>
      <c r="D83" s="19">
        <v>165</v>
      </c>
      <c r="E83" s="19">
        <v>153</v>
      </c>
      <c r="F83" s="19">
        <v>177</v>
      </c>
      <c r="G83" s="19">
        <v>134</v>
      </c>
      <c r="H83" s="19">
        <v>119</v>
      </c>
      <c r="I83" s="19">
        <v>148</v>
      </c>
      <c r="J83" s="19">
        <v>45</v>
      </c>
      <c r="K83" s="19">
        <v>139</v>
      </c>
      <c r="L83" s="19">
        <v>131</v>
      </c>
      <c r="M83" s="19">
        <v>154</v>
      </c>
      <c r="N83" s="19">
        <v>132</v>
      </c>
      <c r="O83" s="19">
        <v>182</v>
      </c>
      <c r="P83" s="19">
        <v>160</v>
      </c>
      <c r="Q83" s="19">
        <v>179</v>
      </c>
      <c r="R83" s="19">
        <v>157</v>
      </c>
      <c r="S83" s="19">
        <v>193</v>
      </c>
      <c r="T83" s="19">
        <v>170</v>
      </c>
      <c r="U83" s="19">
        <v>155</v>
      </c>
      <c r="V83" s="19">
        <v>127</v>
      </c>
      <c r="W83" s="19">
        <v>189</v>
      </c>
      <c r="X83" s="19">
        <v>103</v>
      </c>
      <c r="Y83" s="19">
        <v>159</v>
      </c>
      <c r="Z83" s="19">
        <v>94</v>
      </c>
      <c r="AA83" s="19">
        <v>181</v>
      </c>
      <c r="AB83" t="s" s="26"/>
      <c r="AC83" s="19">
        <v>199</v>
      </c>
      <c r="AD83" t="s" s="26"/>
      <c r="AE83" s="19">
        <v>168</v>
      </c>
      <c r="AF83" t="s" s="26"/>
      <c r="AG83" s="19">
        <v>201</v>
      </c>
      <c r="AH83" s="19">
        <v>49</v>
      </c>
    </row>
    <row r="84" ht="15" customHeight="1">
      <c r="A84" t="s" s="10">
        <v>1385</v>
      </c>
      <c r="B84" t="s" s="10">
        <v>1386</v>
      </c>
      <c r="C84" s="19">
        <v>119</v>
      </c>
      <c r="D84" s="19">
        <v>102</v>
      </c>
      <c r="E84" s="19">
        <v>111</v>
      </c>
      <c r="F84" s="19">
        <v>102</v>
      </c>
      <c r="G84" s="19">
        <v>161</v>
      </c>
      <c r="H84" s="19">
        <v>89</v>
      </c>
      <c r="I84" s="19">
        <v>68</v>
      </c>
      <c r="J84" t="s" s="26"/>
      <c r="K84" s="19">
        <v>47</v>
      </c>
      <c r="L84" s="19">
        <v>40</v>
      </c>
      <c r="M84" s="19">
        <v>55</v>
      </c>
      <c r="N84" s="19">
        <v>36</v>
      </c>
      <c r="O84" s="19">
        <v>68</v>
      </c>
      <c r="P84" s="19">
        <v>43</v>
      </c>
      <c r="Q84" s="19">
        <v>96</v>
      </c>
      <c r="R84" s="19">
        <v>71</v>
      </c>
      <c r="S84" s="19">
        <v>117</v>
      </c>
      <c r="T84" s="19">
        <v>82</v>
      </c>
      <c r="U84" s="19">
        <v>113</v>
      </c>
      <c r="V84" s="19">
        <v>82</v>
      </c>
      <c r="W84" s="19">
        <v>81</v>
      </c>
      <c r="X84" s="19">
        <v>3</v>
      </c>
      <c r="Y84" s="19">
        <v>78</v>
      </c>
      <c r="Z84" s="19">
        <v>15</v>
      </c>
      <c r="AA84" s="19">
        <v>27</v>
      </c>
      <c r="AB84" t="s" s="26"/>
      <c r="AC84" s="19">
        <v>28</v>
      </c>
      <c r="AD84" t="s" s="26"/>
      <c r="AE84" s="19">
        <v>21</v>
      </c>
      <c r="AF84" t="s" s="26"/>
      <c r="AG84" s="19">
        <v>36</v>
      </c>
      <c r="AH84" t="s" s="26"/>
    </row>
    <row r="85" ht="15" customHeight="1">
      <c r="A85" t="s" s="10">
        <v>1387</v>
      </c>
      <c r="B85" t="s" s="10">
        <v>1388</v>
      </c>
      <c r="C85" s="19">
        <v>118</v>
      </c>
      <c r="D85" s="19">
        <v>103</v>
      </c>
      <c r="E85" s="19">
        <v>117</v>
      </c>
      <c r="F85" s="19">
        <v>101</v>
      </c>
      <c r="G85" s="19">
        <v>115</v>
      </c>
      <c r="H85" s="19">
        <v>71</v>
      </c>
      <c r="I85" s="19">
        <v>96</v>
      </c>
      <c r="J85" t="s" s="26"/>
      <c r="K85" s="19">
        <v>67</v>
      </c>
      <c r="L85" s="19">
        <v>70</v>
      </c>
      <c r="M85" s="19">
        <v>61</v>
      </c>
      <c r="N85" s="19">
        <v>48</v>
      </c>
      <c r="O85" s="19">
        <v>37</v>
      </c>
      <c r="P85" s="19">
        <v>44</v>
      </c>
      <c r="Q85" s="19">
        <v>16</v>
      </c>
      <c r="R85" s="19">
        <v>9</v>
      </c>
      <c r="S85" s="19">
        <v>20</v>
      </c>
      <c r="T85" s="19">
        <v>26</v>
      </c>
      <c r="U85" s="19">
        <v>11</v>
      </c>
      <c r="V85" s="19">
        <v>12</v>
      </c>
      <c r="W85" s="19">
        <v>21</v>
      </c>
      <c r="X85" t="s" s="26"/>
      <c r="Y85" s="19">
        <v>29</v>
      </c>
      <c r="Z85" t="s" s="26"/>
      <c r="AA85" s="19">
        <v>60</v>
      </c>
      <c r="AB85" t="s" s="26"/>
      <c r="AC85" s="19">
        <v>73</v>
      </c>
      <c r="AD85" t="s" s="26"/>
      <c r="AE85" s="19">
        <v>113</v>
      </c>
      <c r="AF85" t="s" s="26"/>
      <c r="AG85" s="19">
        <v>121</v>
      </c>
      <c r="AH85" t="s" s="26"/>
    </row>
    <row r="86" ht="15" customHeight="1">
      <c r="A86" t="s" s="10">
        <v>1389</v>
      </c>
      <c r="B86" t="s" s="10">
        <v>1390</v>
      </c>
      <c r="C86" s="19">
        <v>117</v>
      </c>
      <c r="D86" s="19">
        <v>70</v>
      </c>
      <c r="E86" s="19">
        <v>65</v>
      </c>
      <c r="F86" s="19">
        <v>36</v>
      </c>
      <c r="G86" s="19">
        <v>21</v>
      </c>
      <c r="H86" s="19">
        <v>48</v>
      </c>
      <c r="I86" s="19">
        <v>45</v>
      </c>
      <c r="J86" t="s" s="26"/>
      <c r="K86" s="19">
        <v>103</v>
      </c>
      <c r="L86" s="19">
        <v>92</v>
      </c>
      <c r="M86" s="19">
        <v>77</v>
      </c>
      <c r="N86" s="19">
        <v>61</v>
      </c>
      <c r="O86" s="19">
        <v>36</v>
      </c>
      <c r="P86" s="19">
        <v>33</v>
      </c>
      <c r="Q86" s="19">
        <v>7</v>
      </c>
      <c r="R86" t="s" s="26"/>
      <c r="S86" s="19">
        <v>28</v>
      </c>
      <c r="T86" s="19">
        <v>20</v>
      </c>
      <c r="U86" s="19">
        <v>13</v>
      </c>
      <c r="V86" s="19">
        <v>7</v>
      </c>
      <c r="W86" s="19">
        <v>9</v>
      </c>
      <c r="X86" t="s" s="26"/>
      <c r="Y86" s="19">
        <v>3</v>
      </c>
      <c r="Z86" t="s" s="26"/>
      <c r="AA86" s="19">
        <v>3</v>
      </c>
      <c r="AB86" t="s" s="26"/>
      <c r="AC86" s="19">
        <v>3</v>
      </c>
      <c r="AD86" t="s" s="26"/>
      <c r="AE86" s="19">
        <v>4</v>
      </c>
      <c r="AF86" t="s" s="26"/>
      <c r="AG86" s="19">
        <v>2</v>
      </c>
      <c r="AH86" t="s" s="26"/>
    </row>
    <row r="87" ht="15" customHeight="1">
      <c r="A87" t="s" s="10">
        <v>1391</v>
      </c>
      <c r="B87" t="s" s="10">
        <v>1392</v>
      </c>
      <c r="C87" s="19">
        <v>116</v>
      </c>
      <c r="D87" s="19">
        <v>118</v>
      </c>
      <c r="E87" s="19">
        <v>104</v>
      </c>
      <c r="F87" s="19">
        <v>119</v>
      </c>
      <c r="G87" s="19">
        <v>120</v>
      </c>
      <c r="H87" s="19">
        <v>114</v>
      </c>
      <c r="I87" s="19">
        <v>98</v>
      </c>
      <c r="J87" t="s" s="26"/>
      <c r="K87" s="19">
        <v>95</v>
      </c>
      <c r="L87" s="19">
        <v>98</v>
      </c>
      <c r="M87" s="19">
        <v>88</v>
      </c>
      <c r="N87" s="19">
        <v>84</v>
      </c>
      <c r="O87" s="19">
        <v>100</v>
      </c>
      <c r="P87" s="19">
        <v>99</v>
      </c>
      <c r="Q87" s="19">
        <v>109</v>
      </c>
      <c r="R87" s="19">
        <v>104</v>
      </c>
      <c r="S87" s="19">
        <v>101</v>
      </c>
      <c r="T87" s="19">
        <v>102</v>
      </c>
      <c r="U87" s="19">
        <v>116</v>
      </c>
      <c r="V87" s="19">
        <v>117</v>
      </c>
      <c r="W87" s="19">
        <v>159</v>
      </c>
      <c r="X87" s="19">
        <v>82</v>
      </c>
      <c r="Y87" s="19">
        <v>174</v>
      </c>
      <c r="Z87" s="19">
        <v>117</v>
      </c>
      <c r="AA87" s="19">
        <v>197</v>
      </c>
      <c r="AB87" t="s" s="26"/>
      <c r="AC87" s="19">
        <v>194</v>
      </c>
      <c r="AD87" t="s" s="26"/>
      <c r="AE87" s="19">
        <v>202</v>
      </c>
      <c r="AF87" t="s" s="26"/>
      <c r="AG87" s="19">
        <v>211</v>
      </c>
      <c r="AH87" s="19">
        <v>77</v>
      </c>
    </row>
    <row r="88" ht="15" customHeight="1">
      <c r="A88" t="s" s="10">
        <v>1393</v>
      </c>
      <c r="B88" t="s" s="10">
        <v>1394</v>
      </c>
      <c r="C88" s="19">
        <v>115</v>
      </c>
      <c r="D88" s="19">
        <v>136</v>
      </c>
      <c r="E88" s="19">
        <v>154</v>
      </c>
      <c r="F88" s="19">
        <v>158</v>
      </c>
      <c r="G88" s="19">
        <v>152</v>
      </c>
      <c r="H88" s="19">
        <v>175</v>
      </c>
      <c r="I88" s="19">
        <v>170</v>
      </c>
      <c r="J88" s="19">
        <v>68</v>
      </c>
      <c r="K88" s="19">
        <v>186</v>
      </c>
      <c r="L88" s="19">
        <v>184</v>
      </c>
      <c r="M88" s="19">
        <v>192</v>
      </c>
      <c r="N88" s="19">
        <v>175</v>
      </c>
      <c r="O88" s="19">
        <v>198</v>
      </c>
      <c r="P88" s="19">
        <v>194</v>
      </c>
      <c r="Q88" s="19">
        <v>215</v>
      </c>
      <c r="R88" s="19">
        <v>204</v>
      </c>
      <c r="S88" s="19">
        <v>217</v>
      </c>
      <c r="T88" s="19">
        <v>220</v>
      </c>
      <c r="U88" s="19">
        <v>216</v>
      </c>
      <c r="V88" s="19">
        <v>214</v>
      </c>
      <c r="W88" s="19">
        <v>192</v>
      </c>
      <c r="X88" s="19">
        <v>114</v>
      </c>
      <c r="Y88" s="19">
        <v>171</v>
      </c>
      <c r="Z88" s="19">
        <v>106</v>
      </c>
      <c r="AA88" s="19">
        <v>81</v>
      </c>
      <c r="AB88" t="s" s="26"/>
      <c r="AC88" s="19">
        <v>54</v>
      </c>
      <c r="AD88" t="s" s="26"/>
      <c r="AE88" s="19">
        <v>35</v>
      </c>
      <c r="AF88" t="s" s="26"/>
      <c r="AG88" s="19">
        <v>14</v>
      </c>
      <c r="AH88" t="s" s="26"/>
    </row>
    <row r="89" ht="15" customHeight="1">
      <c r="A89" t="s" s="10">
        <v>1395</v>
      </c>
      <c r="B89" t="s" s="10">
        <v>1396</v>
      </c>
      <c r="C89" s="19">
        <v>114</v>
      </c>
      <c r="D89" s="19">
        <v>98</v>
      </c>
      <c r="E89" s="19">
        <v>99</v>
      </c>
      <c r="F89" s="19">
        <v>82</v>
      </c>
      <c r="G89" s="19">
        <v>70</v>
      </c>
      <c r="H89" s="19">
        <v>27</v>
      </c>
      <c r="I89" s="19">
        <v>44</v>
      </c>
      <c r="J89" t="s" s="26"/>
      <c r="K89" s="19">
        <v>30</v>
      </c>
      <c r="L89" s="19">
        <v>29</v>
      </c>
      <c r="M89" s="19">
        <v>23</v>
      </c>
      <c r="N89" s="19">
        <v>9</v>
      </c>
      <c r="O89" s="19">
        <v>12</v>
      </c>
      <c r="P89" s="19">
        <v>10</v>
      </c>
      <c r="Q89" s="19">
        <v>4</v>
      </c>
      <c r="R89" t="s" s="26"/>
      <c r="S89" s="19">
        <v>5</v>
      </c>
      <c r="T89" s="19">
        <v>6</v>
      </c>
      <c r="U89" s="19">
        <v>2</v>
      </c>
      <c r="V89" s="19">
        <v>1</v>
      </c>
      <c r="W89" s="19">
        <v>5</v>
      </c>
      <c r="X89" t="s" s="26"/>
      <c r="Y89" s="19">
        <v>14</v>
      </c>
      <c r="Z89" t="s" s="26"/>
      <c r="AA89" s="19">
        <v>29</v>
      </c>
      <c r="AB89" t="s" s="26"/>
      <c r="AC89" s="19">
        <v>47</v>
      </c>
      <c r="AD89" t="s" s="26"/>
      <c r="AE89" s="19">
        <v>94</v>
      </c>
      <c r="AF89" t="s" s="26"/>
      <c r="AG89" s="19">
        <v>144</v>
      </c>
      <c r="AH89" s="19">
        <v>4</v>
      </c>
    </row>
    <row r="90" ht="15" customHeight="1">
      <c r="A90" t="s" s="10">
        <v>1397</v>
      </c>
      <c r="B90" t="s" s="10">
        <v>1398</v>
      </c>
      <c r="C90" s="19">
        <v>113</v>
      </c>
      <c r="D90" s="19">
        <v>145</v>
      </c>
      <c r="E90" s="19">
        <v>131</v>
      </c>
      <c r="F90" s="19">
        <v>154</v>
      </c>
      <c r="G90" s="19">
        <v>117</v>
      </c>
      <c r="H90" s="19">
        <v>68</v>
      </c>
      <c r="I90" s="19">
        <v>140</v>
      </c>
      <c r="J90" s="19">
        <v>41</v>
      </c>
      <c r="K90" s="19">
        <v>77</v>
      </c>
      <c r="L90" s="19">
        <v>96</v>
      </c>
      <c r="M90" s="19">
        <v>86</v>
      </c>
      <c r="N90" s="19">
        <v>86</v>
      </c>
      <c r="O90" s="19">
        <v>83</v>
      </c>
      <c r="P90" s="19">
        <v>92</v>
      </c>
      <c r="Q90" s="19">
        <v>62</v>
      </c>
      <c r="R90" s="19">
        <v>61</v>
      </c>
      <c r="S90" s="19">
        <v>59</v>
      </c>
      <c r="T90" s="19">
        <v>70</v>
      </c>
      <c r="U90" s="19">
        <v>56</v>
      </c>
      <c r="V90" s="19">
        <v>60</v>
      </c>
      <c r="W90" s="19">
        <v>41</v>
      </c>
      <c r="X90" t="s" s="26"/>
      <c r="Y90" s="19">
        <v>41</v>
      </c>
      <c r="Z90" t="s" s="26"/>
      <c r="AA90" s="19">
        <v>38</v>
      </c>
      <c r="AB90" t="s" s="26"/>
      <c r="AC90" s="19">
        <v>32</v>
      </c>
      <c r="AD90" t="s" s="26"/>
      <c r="AE90" s="19">
        <v>81</v>
      </c>
      <c r="AF90" t="s" s="26"/>
      <c r="AG90" s="19">
        <v>73</v>
      </c>
      <c r="AH90" t="s" s="26"/>
    </row>
    <row r="91" ht="15" customHeight="1">
      <c r="A91" t="s" s="10">
        <v>1399</v>
      </c>
      <c r="B91" t="s" s="10">
        <v>1400</v>
      </c>
      <c r="C91" s="19">
        <v>112</v>
      </c>
      <c r="D91" s="19">
        <v>109</v>
      </c>
      <c r="E91" s="19">
        <v>134</v>
      </c>
      <c r="F91" s="19">
        <v>127</v>
      </c>
      <c r="G91" s="19">
        <v>113</v>
      </c>
      <c r="H91" s="19">
        <v>51</v>
      </c>
      <c r="I91" s="19">
        <v>85</v>
      </c>
      <c r="J91" t="s" s="26"/>
      <c r="K91" s="19">
        <v>87</v>
      </c>
      <c r="L91" s="19">
        <v>77</v>
      </c>
      <c r="M91" s="19">
        <v>70</v>
      </c>
      <c r="N91" s="19">
        <v>53</v>
      </c>
      <c r="O91" s="19">
        <v>63</v>
      </c>
      <c r="P91" s="19">
        <v>49</v>
      </c>
      <c r="Q91" s="19">
        <v>34</v>
      </c>
      <c r="R91" s="19">
        <v>22</v>
      </c>
      <c r="S91" s="19">
        <v>26</v>
      </c>
      <c r="T91" s="19">
        <v>16</v>
      </c>
      <c r="U91" s="19">
        <v>22</v>
      </c>
      <c r="V91" s="19">
        <v>21</v>
      </c>
      <c r="W91" s="19">
        <v>35</v>
      </c>
      <c r="X91" t="s" s="26"/>
      <c r="Y91" s="19">
        <v>47</v>
      </c>
      <c r="Z91" t="s" s="26"/>
      <c r="AA91" s="19">
        <v>94</v>
      </c>
      <c r="AB91" t="s" s="26"/>
      <c r="AC91" s="19">
        <v>116</v>
      </c>
      <c r="AD91" t="s" s="26"/>
      <c r="AE91" s="19">
        <v>125</v>
      </c>
      <c r="AF91" t="s" s="26"/>
      <c r="AG91" s="19">
        <v>166</v>
      </c>
      <c r="AH91" s="19">
        <v>26</v>
      </c>
    </row>
    <row r="92" ht="15" customHeight="1">
      <c r="A92" t="s" s="10">
        <v>1401</v>
      </c>
      <c r="B92" t="s" s="10">
        <v>1402</v>
      </c>
      <c r="C92" s="19">
        <v>111</v>
      </c>
      <c r="D92" s="19">
        <v>112</v>
      </c>
      <c r="E92" s="19">
        <v>85</v>
      </c>
      <c r="F92" s="19">
        <v>88</v>
      </c>
      <c r="G92" s="19">
        <v>66</v>
      </c>
      <c r="H92" s="19">
        <v>82</v>
      </c>
      <c r="I92" s="19">
        <v>63</v>
      </c>
      <c r="J92" t="s" s="26"/>
      <c r="K92" s="19">
        <v>64</v>
      </c>
      <c r="L92" s="19">
        <v>72</v>
      </c>
      <c r="M92" s="19">
        <v>67</v>
      </c>
      <c r="N92" s="19">
        <v>56</v>
      </c>
      <c r="O92" s="19">
        <v>86</v>
      </c>
      <c r="P92" s="19">
        <v>89</v>
      </c>
      <c r="Q92" s="19">
        <v>79</v>
      </c>
      <c r="R92" s="19">
        <v>76</v>
      </c>
      <c r="S92" s="19">
        <v>64</v>
      </c>
      <c r="T92" s="19">
        <v>66</v>
      </c>
      <c r="U92" s="19">
        <v>51</v>
      </c>
      <c r="V92" s="19">
        <v>54</v>
      </c>
      <c r="W92" s="19">
        <v>89</v>
      </c>
      <c r="X92" s="19">
        <v>13</v>
      </c>
      <c r="Y92" s="19">
        <v>92</v>
      </c>
      <c r="Z92" s="19">
        <v>35</v>
      </c>
      <c r="AA92" s="19">
        <v>100</v>
      </c>
      <c r="AB92" t="s" s="26"/>
      <c r="AC92" s="19">
        <v>124</v>
      </c>
      <c r="AD92" t="s" s="26"/>
      <c r="AE92" s="19">
        <v>148</v>
      </c>
      <c r="AF92" t="s" s="26"/>
      <c r="AG92" s="19">
        <v>160</v>
      </c>
      <c r="AH92" s="19">
        <v>20</v>
      </c>
    </row>
    <row r="93" ht="15" customHeight="1">
      <c r="A93" t="s" s="10">
        <v>1403</v>
      </c>
      <c r="B93" t="s" s="10">
        <v>1404</v>
      </c>
      <c r="C93" s="19">
        <v>110</v>
      </c>
      <c r="D93" s="19">
        <v>153</v>
      </c>
      <c r="E93" s="19">
        <v>90</v>
      </c>
      <c r="F93" s="19">
        <v>137</v>
      </c>
      <c r="G93" s="19">
        <v>67</v>
      </c>
      <c r="H93" s="19">
        <v>41</v>
      </c>
      <c r="I93" s="19">
        <v>77</v>
      </c>
      <c r="J93" t="s" s="26"/>
      <c r="K93" s="19">
        <v>90</v>
      </c>
      <c r="L93" s="19">
        <v>94</v>
      </c>
      <c r="M93" s="19">
        <v>110</v>
      </c>
      <c r="N93" s="19">
        <v>97</v>
      </c>
      <c r="O93" s="19">
        <v>31</v>
      </c>
      <c r="P93" s="19">
        <v>25</v>
      </c>
      <c r="Q93" s="19">
        <v>64</v>
      </c>
      <c r="R93" s="19">
        <v>60</v>
      </c>
      <c r="S93" s="19">
        <v>65</v>
      </c>
      <c r="T93" s="19">
        <v>64</v>
      </c>
      <c r="U93" s="19">
        <v>34</v>
      </c>
      <c r="V93" s="19">
        <v>33</v>
      </c>
      <c r="W93" s="19">
        <v>22</v>
      </c>
      <c r="X93" t="s" s="26"/>
      <c r="Y93" s="19">
        <v>11</v>
      </c>
      <c r="Z93" t="s" s="26"/>
      <c r="AA93" s="19">
        <v>23</v>
      </c>
      <c r="AB93" t="s" s="26"/>
      <c r="AC93" s="19">
        <v>29</v>
      </c>
      <c r="AD93" t="s" s="26"/>
      <c r="AE93" s="19">
        <v>37</v>
      </c>
      <c r="AF93" t="s" s="26"/>
      <c r="AG93" s="19">
        <v>31</v>
      </c>
      <c r="AH93" t="s" s="26"/>
    </row>
    <row r="94" ht="15" customHeight="1">
      <c r="A94" t="s" s="10">
        <v>1405</v>
      </c>
      <c r="B94" t="s" s="10">
        <v>1406</v>
      </c>
      <c r="C94" s="19">
        <v>109</v>
      </c>
      <c r="D94" s="19">
        <v>107</v>
      </c>
      <c r="E94" s="19">
        <v>144</v>
      </c>
      <c r="F94" s="19">
        <v>130</v>
      </c>
      <c r="G94" s="19">
        <v>141</v>
      </c>
      <c r="H94" s="19">
        <v>128</v>
      </c>
      <c r="I94" s="19">
        <v>109</v>
      </c>
      <c r="J94" s="19">
        <v>7</v>
      </c>
      <c r="K94" s="19">
        <v>80</v>
      </c>
      <c r="L94" s="19">
        <v>81</v>
      </c>
      <c r="M94" s="19">
        <v>60</v>
      </c>
      <c r="N94" s="19">
        <v>49</v>
      </c>
      <c r="O94" s="19">
        <v>58</v>
      </c>
      <c r="P94" s="19">
        <v>52</v>
      </c>
      <c r="Q94" s="19">
        <v>63</v>
      </c>
      <c r="R94" s="19">
        <v>56</v>
      </c>
      <c r="S94" s="19">
        <v>108</v>
      </c>
      <c r="T94" s="19">
        <v>107</v>
      </c>
      <c r="U94" s="19">
        <v>128</v>
      </c>
      <c r="V94" s="19">
        <v>126</v>
      </c>
      <c r="W94" s="19">
        <v>42</v>
      </c>
      <c r="X94" t="s" s="26"/>
      <c r="Y94" s="19">
        <v>9</v>
      </c>
      <c r="Z94" t="s" s="26"/>
      <c r="AA94" s="19">
        <v>21</v>
      </c>
      <c r="AB94" t="s" s="26"/>
      <c r="AC94" s="19">
        <v>20</v>
      </c>
      <c r="AD94" t="s" s="26"/>
      <c r="AE94" s="19">
        <v>34</v>
      </c>
      <c r="AF94" t="s" s="26"/>
      <c r="AG94" s="19">
        <v>41</v>
      </c>
      <c r="AH94" t="s" s="26"/>
    </row>
    <row r="95" ht="15" customHeight="1">
      <c r="A95" t="s" s="10">
        <v>1407</v>
      </c>
      <c r="B95" t="s" s="10">
        <v>1408</v>
      </c>
      <c r="C95" s="19">
        <v>108</v>
      </c>
      <c r="D95" s="19">
        <v>144</v>
      </c>
      <c r="E95" s="19">
        <v>53</v>
      </c>
      <c r="F95" s="19">
        <v>98</v>
      </c>
      <c r="G95" s="19">
        <v>79</v>
      </c>
      <c r="H95" s="19">
        <v>188</v>
      </c>
      <c r="I95" s="19">
        <v>171</v>
      </c>
      <c r="J95" s="19">
        <v>86</v>
      </c>
      <c r="K95" s="19">
        <v>126</v>
      </c>
      <c r="L95" s="19">
        <v>176</v>
      </c>
      <c r="M95" s="19">
        <v>127</v>
      </c>
      <c r="N95" s="19">
        <v>154</v>
      </c>
      <c r="O95" s="19">
        <v>50</v>
      </c>
      <c r="P95" s="19">
        <v>133</v>
      </c>
      <c r="Q95" s="19">
        <v>108</v>
      </c>
      <c r="R95" s="19">
        <v>168</v>
      </c>
      <c r="S95" s="19">
        <v>66</v>
      </c>
      <c r="T95" s="19">
        <v>174</v>
      </c>
      <c r="U95" s="19">
        <v>75</v>
      </c>
      <c r="V95" s="19">
        <v>120</v>
      </c>
      <c r="W95" s="19">
        <v>135</v>
      </c>
      <c r="X95" s="19">
        <v>74</v>
      </c>
      <c r="Y95" s="19">
        <v>103</v>
      </c>
      <c r="Z95" s="19">
        <v>55</v>
      </c>
      <c r="AA95" s="19">
        <v>174</v>
      </c>
      <c r="AB95" t="s" s="26"/>
      <c r="AC95" s="19">
        <v>165</v>
      </c>
      <c r="AD95" t="s" s="26"/>
      <c r="AE95" s="19">
        <v>213</v>
      </c>
      <c r="AF95" t="s" s="26"/>
      <c r="AG95" s="19">
        <v>122</v>
      </c>
      <c r="AH95" t="s" s="26"/>
    </row>
    <row r="96" ht="15" customHeight="1">
      <c r="A96" t="s" s="10">
        <v>1409</v>
      </c>
      <c r="B96" t="s" s="10">
        <v>1410</v>
      </c>
      <c r="C96" s="19">
        <v>107</v>
      </c>
      <c r="D96" s="19">
        <v>92</v>
      </c>
      <c r="E96" s="19">
        <v>93</v>
      </c>
      <c r="F96" s="19">
        <v>77</v>
      </c>
      <c r="G96" s="19">
        <v>63</v>
      </c>
      <c r="H96" s="19">
        <v>56</v>
      </c>
      <c r="I96" s="19">
        <v>69</v>
      </c>
      <c r="J96" t="s" s="26"/>
      <c r="K96" s="19">
        <v>58</v>
      </c>
      <c r="L96" s="19">
        <v>66</v>
      </c>
      <c r="M96" s="19">
        <v>59</v>
      </c>
      <c r="N96" s="19">
        <v>45</v>
      </c>
      <c r="O96" s="19">
        <v>75</v>
      </c>
      <c r="P96" s="19">
        <v>85</v>
      </c>
      <c r="Q96" s="19">
        <v>58</v>
      </c>
      <c r="R96" s="19">
        <v>52</v>
      </c>
      <c r="S96" s="19">
        <v>58</v>
      </c>
      <c r="T96" s="19">
        <v>68</v>
      </c>
      <c r="U96" s="19">
        <v>39</v>
      </c>
      <c r="V96" s="19">
        <v>41</v>
      </c>
      <c r="W96" s="19">
        <v>57</v>
      </c>
      <c r="X96" t="s" s="26"/>
      <c r="Y96" s="19">
        <v>53</v>
      </c>
      <c r="Z96" t="s" s="26"/>
      <c r="AA96" s="19">
        <v>73</v>
      </c>
      <c r="AB96" t="s" s="26"/>
      <c r="AC96" s="19">
        <v>65</v>
      </c>
      <c r="AD96" t="s" s="26"/>
      <c r="AE96" s="19">
        <v>108</v>
      </c>
      <c r="AF96" t="s" s="26"/>
      <c r="AG96" s="19">
        <v>112</v>
      </c>
      <c r="AH96" t="s" s="26"/>
    </row>
    <row r="97" ht="15" customHeight="1">
      <c r="A97" t="s" s="10">
        <v>1411</v>
      </c>
      <c r="B97" t="s" s="10">
        <v>1412</v>
      </c>
      <c r="C97" s="19">
        <v>106</v>
      </c>
      <c r="D97" s="19">
        <v>90</v>
      </c>
      <c r="E97" s="19">
        <v>92</v>
      </c>
      <c r="F97" s="19">
        <v>76</v>
      </c>
      <c r="G97" s="19">
        <v>62</v>
      </c>
      <c r="H97" s="19">
        <v>54</v>
      </c>
      <c r="I97" s="19">
        <v>67</v>
      </c>
      <c r="J97" t="s" s="26"/>
      <c r="K97" s="19">
        <v>57</v>
      </c>
      <c r="L97" s="19">
        <v>64</v>
      </c>
      <c r="M97" s="19">
        <v>57</v>
      </c>
      <c r="N97" s="19">
        <v>43</v>
      </c>
      <c r="O97" s="19">
        <v>73</v>
      </c>
      <c r="P97" s="19">
        <v>84</v>
      </c>
      <c r="Q97" s="19">
        <v>57</v>
      </c>
      <c r="R97" s="19">
        <v>51</v>
      </c>
      <c r="S97" s="19">
        <v>57</v>
      </c>
      <c r="T97" s="19">
        <v>67</v>
      </c>
      <c r="U97" s="19">
        <v>38</v>
      </c>
      <c r="V97" s="19">
        <v>40</v>
      </c>
      <c r="W97" s="19">
        <v>56</v>
      </c>
      <c r="X97" t="s" s="26"/>
      <c r="Y97" s="19">
        <v>52</v>
      </c>
      <c r="Z97" t="s" s="26"/>
      <c r="AA97" s="19">
        <v>71</v>
      </c>
      <c r="AB97" t="s" s="26"/>
      <c r="AC97" s="19">
        <v>64</v>
      </c>
      <c r="AD97" t="s" s="26"/>
      <c r="AE97" s="19">
        <v>107</v>
      </c>
      <c r="AF97" t="s" s="26"/>
      <c r="AG97" s="19">
        <v>111</v>
      </c>
      <c r="AH97" t="s" s="26"/>
    </row>
    <row r="98" ht="15" customHeight="1">
      <c r="A98" t="s" s="10">
        <v>1413</v>
      </c>
      <c r="B98" t="s" s="10">
        <v>1414</v>
      </c>
      <c r="C98" s="19">
        <v>105</v>
      </c>
      <c r="D98" s="19">
        <v>114</v>
      </c>
      <c r="E98" s="19">
        <v>84</v>
      </c>
      <c r="F98" s="19">
        <v>86</v>
      </c>
      <c r="G98" s="19">
        <v>64</v>
      </c>
      <c r="H98" s="19">
        <v>33</v>
      </c>
      <c r="I98" s="19">
        <v>72</v>
      </c>
      <c r="J98" t="s" s="26"/>
      <c r="K98" s="19">
        <v>60</v>
      </c>
      <c r="L98" s="19">
        <v>61</v>
      </c>
      <c r="M98" s="19">
        <v>47</v>
      </c>
      <c r="N98" s="19">
        <v>31</v>
      </c>
      <c r="O98" s="19">
        <v>57</v>
      </c>
      <c r="P98" s="19">
        <v>48</v>
      </c>
      <c r="Q98" s="19">
        <v>60</v>
      </c>
      <c r="R98" s="19">
        <v>49</v>
      </c>
      <c r="S98" s="19">
        <v>54</v>
      </c>
      <c r="T98" s="19">
        <v>51</v>
      </c>
      <c r="U98" s="19">
        <v>35</v>
      </c>
      <c r="V98" s="19">
        <v>36</v>
      </c>
      <c r="W98" s="19">
        <v>68</v>
      </c>
      <c r="X98" t="s" s="26"/>
      <c r="Y98" s="19">
        <v>56</v>
      </c>
      <c r="Z98" t="s" s="26"/>
      <c r="AA98" s="19">
        <v>80</v>
      </c>
      <c r="AB98" t="s" s="26"/>
      <c r="AC98" s="19">
        <v>99</v>
      </c>
      <c r="AD98" t="s" s="26"/>
      <c r="AE98" s="19">
        <v>119</v>
      </c>
      <c r="AF98" t="s" s="26"/>
      <c r="AG98" s="19">
        <v>105</v>
      </c>
      <c r="AH98" t="s" s="26"/>
    </row>
    <row r="99" ht="15" customHeight="1">
      <c r="A99" t="s" s="10">
        <v>1415</v>
      </c>
      <c r="B99" t="s" s="10">
        <v>1416</v>
      </c>
      <c r="C99" s="19">
        <v>104</v>
      </c>
      <c r="D99" s="19">
        <v>85</v>
      </c>
      <c r="E99" s="19">
        <v>150</v>
      </c>
      <c r="F99" s="19">
        <v>129</v>
      </c>
      <c r="G99" s="19">
        <v>111</v>
      </c>
      <c r="H99" s="19">
        <v>145</v>
      </c>
      <c r="I99" s="19">
        <v>149</v>
      </c>
      <c r="J99" s="19">
        <v>49</v>
      </c>
      <c r="K99" s="19">
        <v>157</v>
      </c>
      <c r="L99" s="19">
        <v>162</v>
      </c>
      <c r="M99" s="19">
        <v>155</v>
      </c>
      <c r="N99" s="19">
        <v>142</v>
      </c>
      <c r="O99" s="19">
        <v>172</v>
      </c>
      <c r="P99" s="19">
        <v>180</v>
      </c>
      <c r="Q99" s="19">
        <v>123</v>
      </c>
      <c r="R99" s="19">
        <v>122</v>
      </c>
      <c r="S99" s="19">
        <v>123</v>
      </c>
      <c r="T99" s="19">
        <v>142</v>
      </c>
      <c r="U99" s="19">
        <v>90</v>
      </c>
      <c r="V99" s="19">
        <v>94</v>
      </c>
      <c r="W99" s="19">
        <v>141</v>
      </c>
      <c r="X99" s="19">
        <v>68</v>
      </c>
      <c r="Y99" s="19">
        <v>160</v>
      </c>
      <c r="Z99" s="19">
        <v>108</v>
      </c>
      <c r="AA99" s="19">
        <v>189</v>
      </c>
      <c r="AB99" t="s" s="26"/>
      <c r="AC99" s="19">
        <v>160</v>
      </c>
      <c r="AD99" t="s" s="26"/>
      <c r="AE99" s="19">
        <v>203</v>
      </c>
      <c r="AF99" t="s" s="26"/>
      <c r="AG99" s="19">
        <v>194</v>
      </c>
      <c r="AH99" s="19">
        <v>60</v>
      </c>
    </row>
    <row r="100" ht="15" customHeight="1">
      <c r="A100" t="s" s="10">
        <v>1417</v>
      </c>
      <c r="B100" t="s" s="10">
        <v>1418</v>
      </c>
      <c r="C100" s="19">
        <v>103</v>
      </c>
      <c r="D100" s="19">
        <v>108</v>
      </c>
      <c r="E100" s="19">
        <v>102</v>
      </c>
      <c r="F100" s="19">
        <v>110</v>
      </c>
      <c r="G100" s="19">
        <v>91</v>
      </c>
      <c r="H100" s="19">
        <v>88</v>
      </c>
      <c r="I100" s="19">
        <v>83</v>
      </c>
      <c r="J100" t="s" s="26"/>
      <c r="K100" s="19">
        <v>82</v>
      </c>
      <c r="L100" s="19">
        <v>91</v>
      </c>
      <c r="M100" s="19">
        <v>98</v>
      </c>
      <c r="N100" s="19">
        <v>89</v>
      </c>
      <c r="O100" s="19">
        <v>80</v>
      </c>
      <c r="P100" s="19">
        <v>88</v>
      </c>
      <c r="Q100" s="19">
        <v>55</v>
      </c>
      <c r="R100" s="19">
        <v>50</v>
      </c>
      <c r="S100" s="19">
        <v>67</v>
      </c>
      <c r="T100" s="19">
        <v>72</v>
      </c>
      <c r="U100" s="19">
        <v>66</v>
      </c>
      <c r="V100" s="19">
        <v>65</v>
      </c>
      <c r="W100" s="19">
        <v>62</v>
      </c>
      <c r="X100" t="s" s="26"/>
      <c r="Y100" s="19">
        <v>65</v>
      </c>
      <c r="Z100" s="19">
        <v>7</v>
      </c>
      <c r="AA100" s="19">
        <v>83</v>
      </c>
      <c r="AB100" t="s" s="26"/>
      <c r="AC100" s="19">
        <v>59</v>
      </c>
      <c r="AD100" t="s" s="26"/>
      <c r="AE100" s="19">
        <v>51</v>
      </c>
      <c r="AF100" t="s" s="26"/>
      <c r="AG100" s="19">
        <v>53</v>
      </c>
      <c r="AH100" t="s" s="26"/>
    </row>
    <row r="101" ht="15" customHeight="1">
      <c r="A101" t="s" s="10">
        <v>1419</v>
      </c>
      <c r="B101" t="s" s="10">
        <v>1420</v>
      </c>
      <c r="C101" s="19">
        <v>102</v>
      </c>
      <c r="D101" s="19">
        <v>84</v>
      </c>
      <c r="E101" s="19">
        <v>87</v>
      </c>
      <c r="F101" s="19">
        <v>72</v>
      </c>
      <c r="G101" s="19">
        <v>54</v>
      </c>
      <c r="H101" s="19">
        <v>36</v>
      </c>
      <c r="I101" s="19">
        <v>54</v>
      </c>
      <c r="J101" t="s" s="26"/>
      <c r="K101" s="19">
        <v>46</v>
      </c>
      <c r="L101" s="19">
        <v>50</v>
      </c>
      <c r="M101" s="19">
        <v>46</v>
      </c>
      <c r="N101" s="19">
        <v>30</v>
      </c>
      <c r="O101" s="19">
        <v>62</v>
      </c>
      <c r="P101" s="19">
        <v>58</v>
      </c>
      <c r="Q101" s="19">
        <v>44</v>
      </c>
      <c r="R101" s="19">
        <v>35</v>
      </c>
      <c r="S101" s="19">
        <v>48</v>
      </c>
      <c r="T101" s="19">
        <v>43</v>
      </c>
      <c r="U101" s="19">
        <v>29</v>
      </c>
      <c r="V101" s="19">
        <v>32</v>
      </c>
      <c r="W101" s="19">
        <v>49</v>
      </c>
      <c r="X101" t="s" s="26"/>
      <c r="Y101" s="19">
        <v>46</v>
      </c>
      <c r="Z101" t="s" s="26"/>
      <c r="AA101" s="19">
        <v>56</v>
      </c>
      <c r="AB101" t="s" s="26"/>
      <c r="AC101" s="19">
        <v>56</v>
      </c>
      <c r="AD101" t="s" s="26"/>
      <c r="AE101" s="19">
        <v>92</v>
      </c>
      <c r="AF101" t="s" s="26"/>
      <c r="AG101" s="19">
        <v>123</v>
      </c>
      <c r="AH101" t="s" s="26"/>
    </row>
    <row r="102" ht="15" customHeight="1">
      <c r="A102" t="s" s="10">
        <v>1421</v>
      </c>
      <c r="B102" t="s" s="10">
        <v>1422</v>
      </c>
      <c r="C102" s="19">
        <v>101</v>
      </c>
      <c r="D102" s="19">
        <v>83</v>
      </c>
      <c r="E102" s="19">
        <v>86</v>
      </c>
      <c r="F102" s="19">
        <v>71</v>
      </c>
      <c r="G102" s="19">
        <v>53</v>
      </c>
      <c r="H102" s="19">
        <v>35</v>
      </c>
      <c r="I102" s="19">
        <v>52</v>
      </c>
      <c r="J102" t="s" s="26"/>
      <c r="K102" s="19">
        <v>45</v>
      </c>
      <c r="L102" s="19">
        <v>49</v>
      </c>
      <c r="M102" s="19">
        <v>44</v>
      </c>
      <c r="N102" s="19">
        <v>29</v>
      </c>
      <c r="O102" s="19">
        <v>60</v>
      </c>
      <c r="P102" s="19">
        <v>55</v>
      </c>
      <c r="Q102" s="19">
        <v>42</v>
      </c>
      <c r="R102" s="19">
        <v>34</v>
      </c>
      <c r="S102" s="19">
        <v>47</v>
      </c>
      <c r="T102" s="19">
        <v>42</v>
      </c>
      <c r="U102" s="19">
        <v>28</v>
      </c>
      <c r="V102" s="19">
        <v>31</v>
      </c>
      <c r="W102" s="19">
        <v>48</v>
      </c>
      <c r="X102" t="s" s="26"/>
      <c r="Y102" s="19">
        <v>45</v>
      </c>
      <c r="Z102" t="s" s="26"/>
      <c r="AA102" s="19">
        <v>55</v>
      </c>
      <c r="AB102" t="s" s="26"/>
      <c r="AC102" s="19">
        <v>55</v>
      </c>
      <c r="AD102" t="s" s="26"/>
      <c r="AE102" s="19">
        <v>90</v>
      </c>
      <c r="AF102" t="s" s="26"/>
      <c r="AG102" s="19">
        <v>115</v>
      </c>
      <c r="AH102" t="s" s="26"/>
    </row>
    <row r="103" ht="15" customHeight="1">
      <c r="A103" t="s" s="10">
        <v>1423</v>
      </c>
      <c r="B103" t="s" s="10">
        <v>1424</v>
      </c>
      <c r="C103" s="19">
        <v>100</v>
      </c>
      <c r="D103" s="19">
        <v>82</v>
      </c>
      <c r="E103" s="19">
        <v>127</v>
      </c>
      <c r="F103" s="19">
        <v>97</v>
      </c>
      <c r="G103" s="19">
        <v>138</v>
      </c>
      <c r="H103" s="19">
        <v>53</v>
      </c>
      <c r="I103" s="19">
        <v>158</v>
      </c>
      <c r="J103" s="19">
        <v>57</v>
      </c>
      <c r="K103" s="19">
        <v>56</v>
      </c>
      <c r="L103" s="19">
        <v>62</v>
      </c>
      <c r="M103" s="19">
        <v>68</v>
      </c>
      <c r="N103" s="19">
        <v>55</v>
      </c>
      <c r="O103" s="19">
        <v>61</v>
      </c>
      <c r="P103" s="19">
        <v>64</v>
      </c>
      <c r="Q103" s="19">
        <v>49</v>
      </c>
      <c r="R103" s="19">
        <v>43</v>
      </c>
      <c r="S103" s="19">
        <v>43</v>
      </c>
      <c r="T103" s="19">
        <v>36</v>
      </c>
      <c r="U103" s="19">
        <v>82</v>
      </c>
      <c r="V103" s="19">
        <v>75</v>
      </c>
      <c r="W103" s="19">
        <v>53</v>
      </c>
      <c r="X103" t="s" s="26"/>
      <c r="Y103" s="19">
        <v>68</v>
      </c>
      <c r="Z103" s="19">
        <v>9</v>
      </c>
      <c r="AA103" s="19">
        <v>128</v>
      </c>
      <c r="AB103" t="s" s="26"/>
      <c r="AC103" s="19">
        <v>130</v>
      </c>
      <c r="AD103" t="s" s="26"/>
      <c r="AE103" s="19">
        <v>116</v>
      </c>
      <c r="AF103" t="s" s="26"/>
      <c r="AG103" s="19">
        <v>131</v>
      </c>
      <c r="AH103" t="s" s="26"/>
    </row>
    <row r="104" ht="15" customHeight="1">
      <c r="A104" t="s" s="10">
        <v>1425</v>
      </c>
      <c r="B104" t="s" s="10">
        <v>1426</v>
      </c>
      <c r="C104" s="19">
        <v>99</v>
      </c>
      <c r="D104" s="19">
        <v>167</v>
      </c>
      <c r="E104" s="19">
        <v>91</v>
      </c>
      <c r="F104" s="19">
        <v>164</v>
      </c>
      <c r="G104" s="19">
        <v>107</v>
      </c>
      <c r="H104" s="19">
        <v>174</v>
      </c>
      <c r="I104" s="19">
        <v>163</v>
      </c>
      <c r="J104" s="19">
        <v>74</v>
      </c>
      <c r="K104" s="19">
        <v>161</v>
      </c>
      <c r="L104" s="19">
        <v>190</v>
      </c>
      <c r="M104" s="19">
        <v>166</v>
      </c>
      <c r="N104" s="19">
        <v>173</v>
      </c>
      <c r="O104" s="19">
        <v>188</v>
      </c>
      <c r="P104" s="19">
        <v>202</v>
      </c>
      <c r="Q104" s="19">
        <v>185</v>
      </c>
      <c r="R104" s="19">
        <v>193</v>
      </c>
      <c r="S104" s="19">
        <v>127</v>
      </c>
      <c r="T104" s="19">
        <v>166</v>
      </c>
      <c r="U104" s="19">
        <v>126</v>
      </c>
      <c r="V104" s="19">
        <v>151</v>
      </c>
      <c r="W104" s="19">
        <v>210</v>
      </c>
      <c r="X104" s="19">
        <v>137</v>
      </c>
      <c r="Y104" s="19">
        <v>210</v>
      </c>
      <c r="Z104" s="19">
        <v>158</v>
      </c>
      <c r="AA104" s="19">
        <v>227</v>
      </c>
      <c r="AB104" s="19">
        <v>18</v>
      </c>
      <c r="AC104" s="19">
        <v>227</v>
      </c>
      <c r="AD104" s="19">
        <v>24</v>
      </c>
      <c r="AE104" s="19">
        <v>235</v>
      </c>
      <c r="AF104" t="s" s="26"/>
      <c r="AG104" s="19">
        <v>230</v>
      </c>
      <c r="AH104" s="19">
        <v>94</v>
      </c>
    </row>
    <row r="105" ht="15" customHeight="1">
      <c r="A105" t="s" s="10">
        <v>1427</v>
      </c>
      <c r="B105" t="s" s="10">
        <v>1428</v>
      </c>
      <c r="C105" s="19">
        <v>98</v>
      </c>
      <c r="D105" s="19">
        <v>74</v>
      </c>
      <c r="E105" s="19">
        <v>155</v>
      </c>
      <c r="F105" s="19">
        <v>128</v>
      </c>
      <c r="G105" s="19">
        <v>147</v>
      </c>
      <c r="H105" s="19">
        <v>132</v>
      </c>
      <c r="I105" s="19">
        <v>151</v>
      </c>
      <c r="J105" s="19">
        <v>43</v>
      </c>
      <c r="K105" s="19">
        <v>151</v>
      </c>
      <c r="L105" s="19">
        <v>136</v>
      </c>
      <c r="M105" s="19">
        <v>175</v>
      </c>
      <c r="N105" s="19">
        <v>141</v>
      </c>
      <c r="O105" s="19">
        <v>193</v>
      </c>
      <c r="P105" s="19">
        <v>172</v>
      </c>
      <c r="Q105" s="19">
        <v>210</v>
      </c>
      <c r="R105" s="19">
        <v>186</v>
      </c>
      <c r="S105" s="19">
        <v>212</v>
      </c>
      <c r="T105" s="19">
        <v>208</v>
      </c>
      <c r="U105" s="19">
        <v>215</v>
      </c>
      <c r="V105" s="19">
        <v>205</v>
      </c>
      <c r="W105" s="19">
        <v>183</v>
      </c>
      <c r="X105" s="19">
        <v>99</v>
      </c>
      <c r="Y105" s="19">
        <v>144</v>
      </c>
      <c r="Z105" s="19">
        <v>80</v>
      </c>
      <c r="AA105" s="19">
        <v>89</v>
      </c>
      <c r="AB105" t="s" s="26"/>
      <c r="AC105" s="19">
        <v>63</v>
      </c>
      <c r="AD105" t="s" s="26"/>
      <c r="AE105" s="19">
        <v>49</v>
      </c>
      <c r="AF105" t="s" s="26"/>
      <c r="AG105" s="19">
        <v>78</v>
      </c>
      <c r="AH105" t="s" s="26"/>
    </row>
    <row r="106" ht="15" customHeight="1">
      <c r="A106" t="s" s="10">
        <v>1429</v>
      </c>
      <c r="B106" t="s" s="10">
        <v>1430</v>
      </c>
      <c r="C106" s="19">
        <v>97</v>
      </c>
      <c r="D106" s="19">
        <v>77</v>
      </c>
      <c r="E106" s="19">
        <v>97</v>
      </c>
      <c r="F106" s="19">
        <v>80</v>
      </c>
      <c r="G106" s="19">
        <v>55</v>
      </c>
      <c r="H106" s="19">
        <v>30</v>
      </c>
      <c r="I106" s="19">
        <v>46</v>
      </c>
      <c r="J106" t="s" s="26"/>
      <c r="K106" s="19">
        <v>24</v>
      </c>
      <c r="L106" s="19">
        <v>32</v>
      </c>
      <c r="M106" s="19">
        <v>11</v>
      </c>
      <c r="N106" t="s" s="26"/>
      <c r="O106" s="19">
        <v>44</v>
      </c>
      <c r="P106" s="19">
        <v>57</v>
      </c>
      <c r="Q106" s="19">
        <v>41</v>
      </c>
      <c r="R106" s="19">
        <v>36</v>
      </c>
      <c r="S106" s="19">
        <v>42</v>
      </c>
      <c r="T106" s="19">
        <v>41</v>
      </c>
      <c r="U106" s="19">
        <v>63</v>
      </c>
      <c r="V106" s="19">
        <v>68</v>
      </c>
      <c r="W106" s="19">
        <v>91</v>
      </c>
      <c r="X106" s="19">
        <v>16</v>
      </c>
      <c r="Y106" s="19">
        <v>143</v>
      </c>
      <c r="Z106" s="19">
        <v>91</v>
      </c>
      <c r="AA106" s="19">
        <v>190</v>
      </c>
      <c r="AB106" t="s" s="26"/>
      <c r="AC106" s="19">
        <v>158</v>
      </c>
      <c r="AD106" t="s" s="26"/>
      <c r="AE106" s="19">
        <v>183</v>
      </c>
      <c r="AF106" t="s" s="26"/>
      <c r="AG106" s="19">
        <v>205</v>
      </c>
      <c r="AH106" s="19">
        <v>74</v>
      </c>
    </row>
    <row r="107" ht="15" customHeight="1">
      <c r="A107" t="s" s="10">
        <v>1431</v>
      </c>
      <c r="B107" t="s" s="10">
        <v>1432</v>
      </c>
      <c r="C107" s="19">
        <v>96</v>
      </c>
      <c r="D107" s="19">
        <v>121</v>
      </c>
      <c r="E107" s="19">
        <v>107</v>
      </c>
      <c r="F107" s="19">
        <v>138</v>
      </c>
      <c r="G107" s="19">
        <v>102</v>
      </c>
      <c r="H107" s="19">
        <v>134</v>
      </c>
      <c r="I107" s="19">
        <v>101</v>
      </c>
      <c r="J107" t="s" s="26"/>
      <c r="K107" s="19">
        <v>130</v>
      </c>
      <c r="L107" s="19">
        <v>132</v>
      </c>
      <c r="M107" s="19">
        <v>165</v>
      </c>
      <c r="N107" s="19">
        <v>149</v>
      </c>
      <c r="O107" s="19">
        <v>162</v>
      </c>
      <c r="P107" s="19">
        <v>165</v>
      </c>
      <c r="Q107" s="19">
        <v>154</v>
      </c>
      <c r="R107" s="19">
        <v>152</v>
      </c>
      <c r="S107" s="19">
        <v>170</v>
      </c>
      <c r="T107" s="19">
        <v>183</v>
      </c>
      <c r="U107" s="19">
        <v>167</v>
      </c>
      <c r="V107" s="19">
        <v>172</v>
      </c>
      <c r="W107" s="19">
        <v>113</v>
      </c>
      <c r="X107" s="19">
        <v>37</v>
      </c>
      <c r="Y107" s="19">
        <v>138</v>
      </c>
      <c r="Z107" s="19">
        <v>75</v>
      </c>
      <c r="AA107" s="19">
        <v>103</v>
      </c>
      <c r="AB107" t="s" s="26"/>
      <c r="AC107" s="19">
        <v>143</v>
      </c>
      <c r="AD107" t="s" s="26"/>
      <c r="AE107" s="19">
        <v>134</v>
      </c>
      <c r="AF107" t="s" s="26"/>
      <c r="AG107" s="19">
        <v>113</v>
      </c>
      <c r="AH107" t="s" s="26"/>
    </row>
    <row r="108" ht="15" customHeight="1">
      <c r="A108" t="s" s="10">
        <v>1433</v>
      </c>
      <c r="B108" t="s" s="10">
        <v>1434</v>
      </c>
      <c r="C108" s="19">
        <v>95</v>
      </c>
      <c r="D108" s="19">
        <v>80</v>
      </c>
      <c r="E108" s="19">
        <v>52</v>
      </c>
      <c r="F108" s="19">
        <v>41</v>
      </c>
      <c r="G108" s="19">
        <v>65</v>
      </c>
      <c r="H108" s="19">
        <v>6</v>
      </c>
      <c r="I108" s="19">
        <v>23</v>
      </c>
      <c r="J108" t="s" s="26"/>
      <c r="K108" s="19">
        <v>3</v>
      </c>
      <c r="L108" s="19">
        <v>4</v>
      </c>
      <c r="M108" s="19">
        <v>3</v>
      </c>
      <c r="N108" t="s" s="26"/>
      <c r="O108" s="19">
        <v>3</v>
      </c>
      <c r="P108" s="19">
        <v>2</v>
      </c>
      <c r="Q108" s="19">
        <v>9</v>
      </c>
      <c r="R108" s="19">
        <v>1</v>
      </c>
      <c r="S108" s="19">
        <v>22</v>
      </c>
      <c r="T108" s="19">
        <v>18</v>
      </c>
      <c r="U108" s="19">
        <v>26</v>
      </c>
      <c r="V108" s="19">
        <v>28</v>
      </c>
      <c r="W108" s="19">
        <v>12</v>
      </c>
      <c r="X108" t="s" s="26"/>
      <c r="Y108" s="19">
        <v>4</v>
      </c>
      <c r="Z108" t="s" s="26"/>
      <c r="AA108" s="19">
        <v>17</v>
      </c>
      <c r="AB108" t="s" s="26"/>
      <c r="AC108" s="19">
        <v>16</v>
      </c>
      <c r="AD108" t="s" s="26"/>
      <c r="AE108" s="19">
        <v>18</v>
      </c>
      <c r="AF108" t="s" s="26"/>
      <c r="AG108" s="19">
        <v>34</v>
      </c>
      <c r="AH108" t="s" s="26"/>
    </row>
    <row r="109" ht="15" customHeight="1">
      <c r="A109" t="s" s="10">
        <v>1435</v>
      </c>
      <c r="B109" t="s" s="10">
        <v>1436</v>
      </c>
      <c r="C109" s="19">
        <v>94</v>
      </c>
      <c r="D109" s="19">
        <v>96</v>
      </c>
      <c r="E109" s="19">
        <v>89</v>
      </c>
      <c r="F109" s="19">
        <v>85</v>
      </c>
      <c r="G109" s="19">
        <v>94</v>
      </c>
      <c r="H109" s="19">
        <v>107</v>
      </c>
      <c r="I109" s="19">
        <v>94</v>
      </c>
      <c r="J109" t="s" s="26"/>
      <c r="K109" s="19">
        <v>105</v>
      </c>
      <c r="L109" s="19">
        <v>107</v>
      </c>
      <c r="M109" s="19">
        <v>109</v>
      </c>
      <c r="N109" s="19">
        <v>99</v>
      </c>
      <c r="O109" s="19">
        <v>140</v>
      </c>
      <c r="P109" s="19">
        <v>140</v>
      </c>
      <c r="Q109" s="19">
        <v>113</v>
      </c>
      <c r="R109" s="19">
        <v>106</v>
      </c>
      <c r="S109" s="19">
        <v>120</v>
      </c>
      <c r="T109" s="19">
        <v>120</v>
      </c>
      <c r="U109" s="19">
        <v>89</v>
      </c>
      <c r="V109" s="19">
        <v>84</v>
      </c>
      <c r="W109" s="19">
        <v>123</v>
      </c>
      <c r="X109" s="19">
        <v>49</v>
      </c>
      <c r="Y109" s="19">
        <v>157</v>
      </c>
      <c r="Z109" s="19">
        <v>99</v>
      </c>
      <c r="AA109" s="19">
        <v>164</v>
      </c>
      <c r="AB109" t="s" s="26"/>
      <c r="AC109" s="19">
        <v>175</v>
      </c>
      <c r="AD109" t="s" s="26"/>
      <c r="AE109" s="19">
        <v>184</v>
      </c>
      <c r="AF109" t="s" s="26"/>
      <c r="AG109" s="19">
        <v>207</v>
      </c>
      <c r="AH109" s="19">
        <v>64</v>
      </c>
    </row>
    <row r="110" ht="15" customHeight="1">
      <c r="A110" t="s" s="10">
        <v>1437</v>
      </c>
      <c r="B110" t="s" s="10">
        <v>1438</v>
      </c>
      <c r="C110" s="19">
        <v>93</v>
      </c>
      <c r="D110" s="19">
        <v>76</v>
      </c>
      <c r="E110" s="19">
        <v>149</v>
      </c>
      <c r="F110" s="19">
        <v>133</v>
      </c>
      <c r="G110" s="19">
        <v>143</v>
      </c>
      <c r="H110" s="19">
        <v>170</v>
      </c>
      <c r="I110" s="19">
        <v>174</v>
      </c>
      <c r="J110" s="19">
        <v>67</v>
      </c>
      <c r="K110" s="19">
        <v>188</v>
      </c>
      <c r="L110" s="19">
        <v>173</v>
      </c>
      <c r="M110" s="19">
        <v>207</v>
      </c>
      <c r="N110" s="19">
        <v>184</v>
      </c>
      <c r="O110" s="19">
        <v>215</v>
      </c>
      <c r="P110" s="19">
        <v>206</v>
      </c>
      <c r="Q110" s="19">
        <v>222</v>
      </c>
      <c r="R110" s="19">
        <v>207</v>
      </c>
      <c r="S110" s="19">
        <v>224</v>
      </c>
      <c r="T110" s="19">
        <v>223</v>
      </c>
      <c r="U110" s="19">
        <v>221</v>
      </c>
      <c r="V110" s="19">
        <v>218</v>
      </c>
      <c r="W110" s="19">
        <v>217</v>
      </c>
      <c r="X110" s="19">
        <v>141</v>
      </c>
      <c r="Y110" s="19">
        <v>209</v>
      </c>
      <c r="Z110" s="19">
        <v>150</v>
      </c>
      <c r="AA110" s="19">
        <v>167</v>
      </c>
      <c r="AB110" t="s" s="26"/>
      <c r="AC110" s="19">
        <v>154</v>
      </c>
      <c r="AD110" t="s" s="26"/>
      <c r="AE110" s="19">
        <v>129</v>
      </c>
      <c r="AF110" t="s" s="26"/>
      <c r="AG110" s="19">
        <v>159</v>
      </c>
      <c r="AH110" s="19">
        <v>17</v>
      </c>
    </row>
    <row r="111" ht="15" customHeight="1">
      <c r="A111" t="s" s="10">
        <v>1439</v>
      </c>
      <c r="B111" t="s" s="10">
        <v>1440</v>
      </c>
      <c r="C111" s="19">
        <v>92</v>
      </c>
      <c r="D111" s="19">
        <v>60</v>
      </c>
      <c r="E111" s="19">
        <v>80</v>
      </c>
      <c r="F111" s="19">
        <v>40</v>
      </c>
      <c r="G111" s="19">
        <v>97</v>
      </c>
      <c r="H111" s="19">
        <v>120</v>
      </c>
      <c r="I111" s="19">
        <v>105</v>
      </c>
      <c r="J111" s="19">
        <v>3</v>
      </c>
      <c r="K111" s="19">
        <v>136</v>
      </c>
      <c r="L111" s="19">
        <v>119</v>
      </c>
      <c r="M111" s="19">
        <v>132</v>
      </c>
      <c r="N111" s="19">
        <v>112</v>
      </c>
      <c r="O111" s="19">
        <v>175</v>
      </c>
      <c r="P111" s="19">
        <v>150</v>
      </c>
      <c r="Q111" s="19">
        <v>169</v>
      </c>
      <c r="R111" s="19">
        <v>139</v>
      </c>
      <c r="S111" s="19">
        <v>177</v>
      </c>
      <c r="T111" s="19">
        <v>140</v>
      </c>
      <c r="U111" s="19">
        <v>198</v>
      </c>
      <c r="V111" s="19">
        <v>185</v>
      </c>
      <c r="W111" s="19">
        <v>213</v>
      </c>
      <c r="X111" s="19">
        <v>132</v>
      </c>
      <c r="Y111" s="19">
        <v>211</v>
      </c>
      <c r="Z111" s="19">
        <v>147</v>
      </c>
      <c r="AA111" s="19">
        <v>214</v>
      </c>
      <c r="AB111" s="19">
        <v>3</v>
      </c>
      <c r="AC111" s="19">
        <v>216</v>
      </c>
      <c r="AD111" s="19">
        <v>11</v>
      </c>
      <c r="AE111" s="19">
        <v>228</v>
      </c>
      <c r="AF111" t="s" s="26"/>
      <c r="AG111" s="19">
        <v>237</v>
      </c>
      <c r="AH111" s="19">
        <v>92</v>
      </c>
    </row>
    <row r="112" ht="15" customHeight="1">
      <c r="A112" t="s" s="10">
        <v>1441</v>
      </c>
      <c r="B112" t="s" s="10">
        <v>1442</v>
      </c>
      <c r="C112" s="19">
        <v>91</v>
      </c>
      <c r="D112" s="19">
        <v>93</v>
      </c>
      <c r="E112" s="19">
        <v>76</v>
      </c>
      <c r="F112" s="19">
        <v>79</v>
      </c>
      <c r="G112" s="19">
        <v>57</v>
      </c>
      <c r="H112" s="19">
        <v>47</v>
      </c>
      <c r="I112" s="19">
        <v>60</v>
      </c>
      <c r="J112" t="s" s="26"/>
      <c r="K112" s="19">
        <v>52</v>
      </c>
      <c r="L112" s="19">
        <v>55</v>
      </c>
      <c r="M112" s="19">
        <v>53</v>
      </c>
      <c r="N112" s="19">
        <v>40</v>
      </c>
      <c r="O112" s="19">
        <v>41</v>
      </c>
      <c r="P112" s="19">
        <v>41</v>
      </c>
      <c r="Q112" s="19">
        <v>33</v>
      </c>
      <c r="R112" s="19">
        <v>26</v>
      </c>
      <c r="S112" s="19">
        <v>45</v>
      </c>
      <c r="T112" s="19">
        <v>40</v>
      </c>
      <c r="U112" s="19">
        <v>33</v>
      </c>
      <c r="V112" s="19">
        <v>34</v>
      </c>
      <c r="W112" s="19">
        <v>58</v>
      </c>
      <c r="X112" t="s" s="26"/>
      <c r="Y112" s="19">
        <v>87</v>
      </c>
      <c r="Z112" s="19">
        <v>29</v>
      </c>
      <c r="AA112" s="19">
        <v>121</v>
      </c>
      <c r="AB112" t="s" s="26"/>
      <c r="AC112" s="19">
        <v>136</v>
      </c>
      <c r="AD112" t="s" s="26"/>
      <c r="AE112" s="19">
        <v>165</v>
      </c>
      <c r="AF112" t="s" s="26"/>
      <c r="AG112" s="19">
        <v>185</v>
      </c>
      <c r="AH112" s="19">
        <v>47</v>
      </c>
    </row>
    <row r="113" ht="15" customHeight="1">
      <c r="A113" t="s" s="10">
        <v>1443</v>
      </c>
      <c r="B113" t="s" s="10">
        <v>1444</v>
      </c>
      <c r="C113" s="19">
        <v>90</v>
      </c>
      <c r="D113" s="19">
        <v>75</v>
      </c>
      <c r="E113" s="19">
        <v>122</v>
      </c>
      <c r="F113" s="19">
        <v>117</v>
      </c>
      <c r="G113" s="19">
        <v>109</v>
      </c>
      <c r="H113" s="19">
        <v>110</v>
      </c>
      <c r="I113" s="19">
        <v>139</v>
      </c>
      <c r="J113" s="19">
        <v>36</v>
      </c>
      <c r="K113" s="19">
        <v>172</v>
      </c>
      <c r="L113" s="19">
        <v>166</v>
      </c>
      <c r="M113" s="19">
        <v>176</v>
      </c>
      <c r="N113" s="19">
        <v>156</v>
      </c>
      <c r="O113" s="19">
        <v>183</v>
      </c>
      <c r="P113" s="19">
        <v>178</v>
      </c>
      <c r="Q113" s="19">
        <v>148</v>
      </c>
      <c r="R113" s="19">
        <v>134</v>
      </c>
      <c r="S113" s="19">
        <v>171</v>
      </c>
      <c r="T113" s="19">
        <v>162</v>
      </c>
      <c r="U113" s="19">
        <v>161</v>
      </c>
      <c r="V113" s="19">
        <v>161</v>
      </c>
      <c r="W113" s="19">
        <v>184</v>
      </c>
      <c r="X113" s="19">
        <v>107</v>
      </c>
      <c r="Y113" s="19">
        <v>150</v>
      </c>
      <c r="Z113" s="19">
        <v>90</v>
      </c>
      <c r="AA113" s="19">
        <v>126</v>
      </c>
      <c r="AB113" t="s" s="26"/>
      <c r="AC113" s="19">
        <v>84</v>
      </c>
      <c r="AD113" t="s" s="26"/>
      <c r="AE113" s="19">
        <v>53</v>
      </c>
      <c r="AF113" t="s" s="26"/>
      <c r="AG113" s="19">
        <v>81</v>
      </c>
      <c r="AH113" t="s" s="26"/>
    </row>
    <row r="114" ht="15" customHeight="1">
      <c r="A114" t="s" s="10">
        <v>1445</v>
      </c>
      <c r="B114" t="s" s="10">
        <v>1446</v>
      </c>
      <c r="C114" s="19">
        <v>89</v>
      </c>
      <c r="D114" s="19">
        <v>130</v>
      </c>
      <c r="E114" s="19">
        <v>109</v>
      </c>
      <c r="F114" s="19">
        <v>143</v>
      </c>
      <c r="G114" s="19">
        <v>125</v>
      </c>
      <c r="H114" s="19">
        <v>169</v>
      </c>
      <c r="I114" s="19">
        <v>188</v>
      </c>
      <c r="J114" s="19">
        <v>91</v>
      </c>
      <c r="K114" s="19">
        <v>177</v>
      </c>
      <c r="L114" s="19">
        <v>196</v>
      </c>
      <c r="M114" s="19">
        <v>141</v>
      </c>
      <c r="N114" s="19">
        <v>155</v>
      </c>
      <c r="O114" s="19">
        <v>91</v>
      </c>
      <c r="P114" s="19">
        <v>146</v>
      </c>
      <c r="Q114" s="19">
        <v>67</v>
      </c>
      <c r="R114" s="19">
        <v>82</v>
      </c>
      <c r="S114" s="19">
        <v>55</v>
      </c>
      <c r="T114" s="19">
        <v>105</v>
      </c>
      <c r="U114" s="19">
        <v>91</v>
      </c>
      <c r="V114" s="19">
        <v>124</v>
      </c>
      <c r="W114" s="19">
        <v>87</v>
      </c>
      <c r="X114" s="19">
        <v>11</v>
      </c>
      <c r="Y114" s="19">
        <v>69</v>
      </c>
      <c r="Z114" s="19">
        <v>12</v>
      </c>
      <c r="AA114" s="19">
        <v>90</v>
      </c>
      <c r="AB114" t="s" s="26"/>
      <c r="AC114" s="19">
        <v>87</v>
      </c>
      <c r="AD114" t="s" s="26"/>
      <c r="AE114" s="19">
        <v>64</v>
      </c>
      <c r="AF114" t="s" s="26"/>
      <c r="AG114" s="19">
        <v>13</v>
      </c>
      <c r="AH114" t="s" s="26"/>
    </row>
    <row r="115" ht="15" customHeight="1">
      <c r="A115" t="s" s="10">
        <v>1447</v>
      </c>
      <c r="B115" t="s" s="10">
        <v>1448</v>
      </c>
      <c r="C115" s="19">
        <v>88</v>
      </c>
      <c r="D115" s="19">
        <v>89</v>
      </c>
      <c r="E115" s="19">
        <v>106</v>
      </c>
      <c r="F115" s="19">
        <v>121</v>
      </c>
      <c r="G115" s="19">
        <v>114</v>
      </c>
      <c r="H115" s="19">
        <v>150</v>
      </c>
      <c r="I115" s="19">
        <v>135</v>
      </c>
      <c r="J115" s="19">
        <v>32</v>
      </c>
      <c r="K115" s="19">
        <v>150</v>
      </c>
      <c r="L115" s="19">
        <v>152</v>
      </c>
      <c r="M115" s="19">
        <v>179</v>
      </c>
      <c r="N115" s="19">
        <v>164</v>
      </c>
      <c r="O115" s="19">
        <v>186</v>
      </c>
      <c r="P115" s="19">
        <v>187</v>
      </c>
      <c r="Q115" s="19">
        <v>184</v>
      </c>
      <c r="R115" s="19">
        <v>180</v>
      </c>
      <c r="S115" s="19">
        <v>176</v>
      </c>
      <c r="T115" s="19">
        <v>191</v>
      </c>
      <c r="U115" s="19">
        <v>170</v>
      </c>
      <c r="V115" s="19">
        <v>179</v>
      </c>
      <c r="W115" s="19">
        <v>127</v>
      </c>
      <c r="X115" s="19">
        <v>53</v>
      </c>
      <c r="Y115" s="19">
        <v>136</v>
      </c>
      <c r="Z115" s="19">
        <v>78</v>
      </c>
      <c r="AA115" s="19">
        <v>129</v>
      </c>
      <c r="AB115" t="s" s="26"/>
      <c r="AC115" s="19">
        <v>138</v>
      </c>
      <c r="AD115" t="s" s="26"/>
      <c r="AE115" s="19">
        <v>143</v>
      </c>
      <c r="AF115" t="s" s="26"/>
      <c r="AG115" s="19">
        <v>119</v>
      </c>
      <c r="AH115" t="s" s="26"/>
    </row>
    <row r="116" ht="15" customHeight="1">
      <c r="A116" t="s" s="10">
        <v>1449</v>
      </c>
      <c r="B116" t="s" s="10">
        <v>1450</v>
      </c>
      <c r="C116" s="19">
        <v>87</v>
      </c>
      <c r="D116" s="19">
        <v>139</v>
      </c>
      <c r="E116" s="19">
        <v>82</v>
      </c>
      <c r="F116" s="19">
        <v>131</v>
      </c>
      <c r="G116" s="19">
        <v>118</v>
      </c>
      <c r="H116" s="19">
        <v>105</v>
      </c>
      <c r="I116" s="19">
        <v>143</v>
      </c>
      <c r="J116" s="19">
        <v>48</v>
      </c>
      <c r="K116" s="19">
        <v>138</v>
      </c>
      <c r="L116" s="19">
        <v>147</v>
      </c>
      <c r="M116" s="19">
        <v>120</v>
      </c>
      <c r="N116" s="19">
        <v>115</v>
      </c>
      <c r="O116" s="19">
        <v>92</v>
      </c>
      <c r="P116" s="19">
        <v>112</v>
      </c>
      <c r="Q116" s="19">
        <v>130</v>
      </c>
      <c r="R116" s="19">
        <v>135</v>
      </c>
      <c r="S116" s="19">
        <v>91</v>
      </c>
      <c r="T116" s="19">
        <v>106</v>
      </c>
      <c r="U116" s="19">
        <v>84</v>
      </c>
      <c r="V116" s="19">
        <v>87</v>
      </c>
      <c r="W116" s="19">
        <v>187</v>
      </c>
      <c r="X116" s="19">
        <v>110</v>
      </c>
      <c r="Y116" s="19">
        <v>145</v>
      </c>
      <c r="Z116" s="19">
        <v>88</v>
      </c>
      <c r="AA116" s="19">
        <v>113</v>
      </c>
      <c r="AB116" t="s" s="26"/>
      <c r="AC116" s="19">
        <v>139</v>
      </c>
      <c r="AD116" t="s" s="26"/>
      <c r="AE116" s="19">
        <v>114</v>
      </c>
      <c r="AF116" t="s" s="26"/>
      <c r="AG116" s="19">
        <v>108</v>
      </c>
      <c r="AH116" t="s" s="26"/>
    </row>
    <row r="117" ht="15" customHeight="1">
      <c r="A117" t="s" s="10">
        <v>1451</v>
      </c>
      <c r="B117" t="s" s="10">
        <v>1452</v>
      </c>
      <c r="C117" s="19">
        <v>86</v>
      </c>
      <c r="D117" s="19">
        <v>73</v>
      </c>
      <c r="E117" s="19">
        <v>70</v>
      </c>
      <c r="F117" s="19">
        <v>56</v>
      </c>
      <c r="G117" s="19">
        <v>76</v>
      </c>
      <c r="H117" s="19">
        <v>65</v>
      </c>
      <c r="I117" s="19">
        <v>70</v>
      </c>
      <c r="J117" t="s" s="26"/>
      <c r="K117" s="19">
        <v>68</v>
      </c>
      <c r="L117" s="19">
        <v>74</v>
      </c>
      <c r="M117" s="19">
        <v>63</v>
      </c>
      <c r="N117" s="19">
        <v>52</v>
      </c>
      <c r="O117" s="19">
        <v>54</v>
      </c>
      <c r="P117" s="19">
        <v>60</v>
      </c>
      <c r="Q117" s="19">
        <v>51</v>
      </c>
      <c r="R117" s="19">
        <v>46</v>
      </c>
      <c r="S117" s="19">
        <v>82</v>
      </c>
      <c r="T117" s="19">
        <v>91</v>
      </c>
      <c r="U117" s="19">
        <v>86</v>
      </c>
      <c r="V117" s="19">
        <v>89</v>
      </c>
      <c r="W117" s="19">
        <v>72</v>
      </c>
      <c r="X117" t="s" s="26"/>
      <c r="Y117" s="19">
        <v>96</v>
      </c>
      <c r="Z117" s="19">
        <v>36</v>
      </c>
      <c r="AA117" s="19">
        <v>118</v>
      </c>
      <c r="AB117" t="s" s="26"/>
      <c r="AC117" s="19">
        <v>123</v>
      </c>
      <c r="AD117" t="s" s="26"/>
      <c r="AE117" s="19">
        <v>127</v>
      </c>
      <c r="AF117" t="s" s="26"/>
      <c r="AG117" s="19">
        <v>148</v>
      </c>
      <c r="AH117" s="19">
        <v>8</v>
      </c>
    </row>
    <row r="118" ht="15" customHeight="1">
      <c r="A118" t="s" s="10">
        <v>1453</v>
      </c>
      <c r="B118" t="s" s="10">
        <v>1454</v>
      </c>
      <c r="C118" s="19">
        <v>85</v>
      </c>
      <c r="D118" s="19">
        <v>67</v>
      </c>
      <c r="E118" s="19">
        <v>31</v>
      </c>
      <c r="F118" s="19">
        <v>29</v>
      </c>
      <c r="G118" s="19">
        <v>24</v>
      </c>
      <c r="H118" s="19">
        <v>31</v>
      </c>
      <c r="I118" s="19">
        <v>17</v>
      </c>
      <c r="J118" t="s" s="26"/>
      <c r="K118" s="19">
        <v>28</v>
      </c>
      <c r="L118" s="19">
        <v>24</v>
      </c>
      <c r="M118" s="19">
        <v>38</v>
      </c>
      <c r="N118" s="19">
        <v>21</v>
      </c>
      <c r="O118" s="19">
        <v>42</v>
      </c>
      <c r="P118" s="19">
        <v>35</v>
      </c>
      <c r="Q118" s="19">
        <v>40</v>
      </c>
      <c r="R118" s="19">
        <v>30</v>
      </c>
      <c r="S118" s="19">
        <v>41</v>
      </c>
      <c r="T118" s="19">
        <v>32</v>
      </c>
      <c r="U118" s="19">
        <v>30</v>
      </c>
      <c r="V118" s="19">
        <v>29</v>
      </c>
      <c r="W118" s="19">
        <v>17</v>
      </c>
      <c r="X118" t="s" s="26"/>
      <c r="Y118" s="19">
        <v>28</v>
      </c>
      <c r="Z118" t="s" s="26"/>
      <c r="AA118" s="19">
        <v>32</v>
      </c>
      <c r="AB118" t="s" s="26"/>
      <c r="AC118" s="19">
        <v>37</v>
      </c>
      <c r="AD118" t="s" s="26"/>
      <c r="AE118" s="19">
        <v>57</v>
      </c>
      <c r="AF118" t="s" s="26"/>
      <c r="AG118" s="19">
        <v>83</v>
      </c>
      <c r="AH118" t="s" s="26"/>
    </row>
    <row r="119" ht="15" customHeight="1">
      <c r="A119" t="s" s="10">
        <v>1455</v>
      </c>
      <c r="B119" t="s" s="10">
        <v>1456</v>
      </c>
      <c r="C119" s="19">
        <v>84</v>
      </c>
      <c r="D119" s="19">
        <v>63</v>
      </c>
      <c r="E119" s="19">
        <v>88</v>
      </c>
      <c r="F119" s="19">
        <v>66</v>
      </c>
      <c r="G119" s="19">
        <v>74</v>
      </c>
      <c r="H119" s="19">
        <v>39</v>
      </c>
      <c r="I119" s="19">
        <v>55</v>
      </c>
      <c r="J119" t="s" s="26"/>
      <c r="K119" s="19">
        <v>33</v>
      </c>
      <c r="L119" s="19">
        <v>34</v>
      </c>
      <c r="M119" s="19">
        <v>26</v>
      </c>
      <c r="N119" s="19">
        <v>12</v>
      </c>
      <c r="O119" s="19">
        <v>18</v>
      </c>
      <c r="P119" s="19">
        <v>13</v>
      </c>
      <c r="Q119" s="19">
        <v>6</v>
      </c>
      <c r="R119" t="s" s="26"/>
      <c r="S119" s="19">
        <v>6</v>
      </c>
      <c r="T119" s="19">
        <v>7</v>
      </c>
      <c r="U119" s="19">
        <v>4</v>
      </c>
      <c r="V119" s="19">
        <v>3</v>
      </c>
      <c r="W119" s="19">
        <v>11</v>
      </c>
      <c r="X119" t="s" s="26"/>
      <c r="Y119" s="19">
        <v>27</v>
      </c>
      <c r="Z119" t="s" s="26"/>
      <c r="AA119" s="19">
        <v>49</v>
      </c>
      <c r="AB119" t="s" s="26"/>
      <c r="AC119" s="19">
        <v>57</v>
      </c>
      <c r="AD119" t="s" s="26"/>
      <c r="AE119" s="19">
        <v>99</v>
      </c>
      <c r="AF119" t="s" s="26"/>
      <c r="AG119" s="19">
        <v>120</v>
      </c>
      <c r="AH119" t="s" s="26"/>
    </row>
    <row r="120" ht="15" customHeight="1">
      <c r="A120" t="s" s="10">
        <v>1457</v>
      </c>
      <c r="B120" t="s" s="10">
        <v>1458</v>
      </c>
      <c r="C120" s="19">
        <v>83</v>
      </c>
      <c r="D120" s="19">
        <v>125</v>
      </c>
      <c r="E120" s="19">
        <v>67</v>
      </c>
      <c r="F120" s="19">
        <v>112</v>
      </c>
      <c r="G120" s="19">
        <v>112</v>
      </c>
      <c r="H120" s="19">
        <v>138</v>
      </c>
      <c r="I120" s="19">
        <v>116</v>
      </c>
      <c r="J120" s="19">
        <v>13</v>
      </c>
      <c r="K120" s="19">
        <v>104</v>
      </c>
      <c r="L120" s="19">
        <v>122</v>
      </c>
      <c r="M120" s="19">
        <v>143</v>
      </c>
      <c r="N120" s="19">
        <v>138</v>
      </c>
      <c r="O120" s="19">
        <v>116</v>
      </c>
      <c r="P120" s="19">
        <v>144</v>
      </c>
      <c r="Q120" s="19">
        <v>153</v>
      </c>
      <c r="R120" s="19">
        <v>160</v>
      </c>
      <c r="S120" s="19">
        <v>109</v>
      </c>
      <c r="T120" s="19">
        <v>126</v>
      </c>
      <c r="U120" s="19">
        <v>135</v>
      </c>
      <c r="V120" s="19">
        <v>153</v>
      </c>
      <c r="W120" s="19">
        <v>152</v>
      </c>
      <c r="X120" s="19">
        <v>77</v>
      </c>
      <c r="Y120" s="19">
        <v>135</v>
      </c>
      <c r="Z120" s="19">
        <v>79</v>
      </c>
      <c r="AA120" s="19">
        <v>110</v>
      </c>
      <c r="AB120" t="s" s="26"/>
      <c r="AC120" s="19">
        <v>94</v>
      </c>
      <c r="AD120" t="s" s="26"/>
      <c r="AE120" s="19">
        <v>80</v>
      </c>
      <c r="AF120" t="s" s="26"/>
      <c r="AG120" s="19">
        <v>85</v>
      </c>
      <c r="AH120" t="s" s="26"/>
    </row>
    <row r="121" ht="15" customHeight="1">
      <c r="A121" t="s" s="10">
        <v>1459</v>
      </c>
      <c r="B121" t="s" s="10">
        <v>1460</v>
      </c>
      <c r="C121" s="19">
        <v>82</v>
      </c>
      <c r="D121" s="19">
        <v>56</v>
      </c>
      <c r="E121" s="19">
        <v>69</v>
      </c>
      <c r="F121" s="19">
        <v>45</v>
      </c>
      <c r="G121" s="19">
        <v>82</v>
      </c>
      <c r="H121" s="19">
        <v>28</v>
      </c>
      <c r="I121" s="19">
        <v>11</v>
      </c>
      <c r="J121" t="s" s="26"/>
      <c r="K121" s="19">
        <v>41</v>
      </c>
      <c r="L121" s="19">
        <v>30</v>
      </c>
      <c r="M121" s="19">
        <v>33</v>
      </c>
      <c r="N121" s="19">
        <v>14</v>
      </c>
      <c r="O121" s="19">
        <v>94</v>
      </c>
      <c r="P121" s="19">
        <v>54</v>
      </c>
      <c r="Q121" s="19">
        <v>93</v>
      </c>
      <c r="R121" s="19">
        <v>62</v>
      </c>
      <c r="S121" s="19">
        <v>112</v>
      </c>
      <c r="T121" s="19">
        <v>58</v>
      </c>
      <c r="U121" s="19">
        <v>37</v>
      </c>
      <c r="V121" s="19">
        <v>26</v>
      </c>
      <c r="W121" s="19">
        <v>14</v>
      </c>
      <c r="X121" t="s" s="26"/>
      <c r="Y121" s="19">
        <v>5</v>
      </c>
      <c r="Z121" t="s" s="26"/>
      <c r="AA121" s="19">
        <v>6</v>
      </c>
      <c r="AB121" t="s" s="26"/>
      <c r="AC121" s="19">
        <v>5</v>
      </c>
      <c r="AD121" t="s" s="26"/>
      <c r="AE121" s="19">
        <v>11</v>
      </c>
      <c r="AF121" t="s" s="26"/>
      <c r="AG121" s="19">
        <v>11</v>
      </c>
      <c r="AH121" t="s" s="26"/>
    </row>
    <row r="122" ht="15" customHeight="1">
      <c r="A122" t="s" s="10">
        <v>1461</v>
      </c>
      <c r="B122" t="s" s="10">
        <v>1462</v>
      </c>
      <c r="C122" s="19">
        <v>81</v>
      </c>
      <c r="D122" s="19">
        <v>71</v>
      </c>
      <c r="E122" s="19">
        <v>81</v>
      </c>
      <c r="F122" s="19">
        <v>75</v>
      </c>
      <c r="G122" s="19">
        <v>88</v>
      </c>
      <c r="H122" s="19">
        <v>87</v>
      </c>
      <c r="I122" s="19">
        <v>53</v>
      </c>
      <c r="J122" t="s" s="26"/>
      <c r="K122" s="19">
        <v>53</v>
      </c>
      <c r="L122" s="19">
        <v>48</v>
      </c>
      <c r="M122" s="19">
        <v>85</v>
      </c>
      <c r="N122" s="19">
        <v>68</v>
      </c>
      <c r="O122" s="19">
        <v>99</v>
      </c>
      <c r="P122" s="19">
        <v>91</v>
      </c>
      <c r="Q122" s="19">
        <v>78</v>
      </c>
      <c r="R122" s="19">
        <v>66</v>
      </c>
      <c r="S122" s="19">
        <v>100</v>
      </c>
      <c r="T122" s="19">
        <v>90</v>
      </c>
      <c r="U122" s="19">
        <v>104</v>
      </c>
      <c r="V122" s="19">
        <v>92</v>
      </c>
      <c r="W122" s="19">
        <v>47</v>
      </c>
      <c r="X122" t="s" s="26"/>
      <c r="Y122" s="19">
        <v>59</v>
      </c>
      <c r="Z122" t="s" s="26"/>
      <c r="AA122" s="19">
        <v>54</v>
      </c>
      <c r="AB122" t="s" s="26"/>
      <c r="AC122" s="19">
        <v>61</v>
      </c>
      <c r="AD122" t="s" s="26"/>
      <c r="AE122" s="19">
        <v>77</v>
      </c>
      <c r="AF122" t="s" s="26"/>
      <c r="AG122" s="19">
        <v>96</v>
      </c>
      <c r="AH122" t="s" s="26"/>
    </row>
    <row r="123" ht="15" customHeight="1">
      <c r="A123" t="s" s="10">
        <v>1463</v>
      </c>
      <c r="B123" t="s" s="10">
        <v>1464</v>
      </c>
      <c r="C123" s="19">
        <v>80</v>
      </c>
      <c r="D123" s="19">
        <v>69</v>
      </c>
      <c r="E123" s="19">
        <v>94</v>
      </c>
      <c r="F123" s="19">
        <v>83</v>
      </c>
      <c r="G123" s="19">
        <v>100</v>
      </c>
      <c r="H123" s="19">
        <v>157</v>
      </c>
      <c r="I123" s="19">
        <v>147</v>
      </c>
      <c r="J123" s="19">
        <v>46</v>
      </c>
      <c r="K123" s="19">
        <v>187</v>
      </c>
      <c r="L123" s="19">
        <v>169</v>
      </c>
      <c r="M123" s="19">
        <v>186</v>
      </c>
      <c r="N123" s="19">
        <v>169</v>
      </c>
      <c r="O123" s="19">
        <v>194</v>
      </c>
      <c r="P123" s="19">
        <v>186</v>
      </c>
      <c r="Q123" s="19">
        <v>182</v>
      </c>
      <c r="R123" s="19">
        <v>172</v>
      </c>
      <c r="S123" s="19">
        <v>192</v>
      </c>
      <c r="T123" s="19">
        <v>195</v>
      </c>
      <c r="U123" s="19">
        <v>166</v>
      </c>
      <c r="V123" s="19">
        <v>169</v>
      </c>
      <c r="W123" s="19">
        <v>142</v>
      </c>
      <c r="X123" s="19">
        <v>67</v>
      </c>
      <c r="Y123" s="19">
        <v>106</v>
      </c>
      <c r="Z123" s="19">
        <v>49</v>
      </c>
      <c r="AA123" s="19">
        <v>86</v>
      </c>
      <c r="AB123" t="s" s="26"/>
      <c r="AC123" s="19">
        <v>74</v>
      </c>
      <c r="AD123" t="s" s="26"/>
      <c r="AE123" s="19">
        <v>97</v>
      </c>
      <c r="AF123" t="s" s="26"/>
      <c r="AG123" s="19">
        <v>79</v>
      </c>
      <c r="AH123" t="s" s="26"/>
    </row>
    <row r="124" ht="15" customHeight="1">
      <c r="A124" t="s" s="10">
        <v>1465</v>
      </c>
      <c r="B124" t="s" s="10">
        <v>1466</v>
      </c>
      <c r="C124" s="19">
        <v>79</v>
      </c>
      <c r="D124" s="19">
        <v>68</v>
      </c>
      <c r="E124" s="19">
        <v>100</v>
      </c>
      <c r="F124" s="19">
        <v>92</v>
      </c>
      <c r="G124" s="19">
        <v>105</v>
      </c>
      <c r="H124" s="19">
        <v>109</v>
      </c>
      <c r="I124" s="19">
        <v>100</v>
      </c>
      <c r="J124" t="s" s="26"/>
      <c r="K124" s="19">
        <v>122</v>
      </c>
      <c r="L124" s="19">
        <v>115</v>
      </c>
      <c r="M124" s="19">
        <v>117</v>
      </c>
      <c r="N124" s="19">
        <v>101</v>
      </c>
      <c r="O124" s="19">
        <v>137</v>
      </c>
      <c r="P124" s="19">
        <v>129</v>
      </c>
      <c r="Q124" s="19">
        <v>119</v>
      </c>
      <c r="R124" s="19">
        <v>109</v>
      </c>
      <c r="S124" s="19">
        <v>129</v>
      </c>
      <c r="T124" s="19">
        <v>122</v>
      </c>
      <c r="U124" s="19">
        <v>110</v>
      </c>
      <c r="V124" s="19">
        <v>106</v>
      </c>
      <c r="W124" s="19">
        <v>83</v>
      </c>
      <c r="X124" s="19">
        <v>5</v>
      </c>
      <c r="Y124" s="19">
        <v>128</v>
      </c>
      <c r="Z124" s="19">
        <v>66</v>
      </c>
      <c r="AA124" s="19">
        <v>108</v>
      </c>
      <c r="AB124" t="s" s="26"/>
      <c r="AC124" s="19">
        <v>109</v>
      </c>
      <c r="AD124" t="s" s="26"/>
      <c r="AE124" s="19">
        <v>149</v>
      </c>
      <c r="AF124" t="s" s="26"/>
      <c r="AG124" s="19">
        <v>150</v>
      </c>
      <c r="AH124" s="19">
        <v>10</v>
      </c>
    </row>
    <row r="125" ht="15" customHeight="1">
      <c r="A125" t="s" s="10">
        <v>1467</v>
      </c>
      <c r="B125" t="s" s="10">
        <v>1468</v>
      </c>
      <c r="C125" s="19">
        <v>78</v>
      </c>
      <c r="D125" s="19">
        <v>66</v>
      </c>
      <c r="E125" s="19">
        <v>75</v>
      </c>
      <c r="F125" s="19">
        <v>65</v>
      </c>
      <c r="G125" s="19">
        <v>144</v>
      </c>
      <c r="H125" s="19">
        <v>126</v>
      </c>
      <c r="I125" s="19">
        <v>112</v>
      </c>
      <c r="J125" s="19">
        <v>9</v>
      </c>
      <c r="K125" s="19">
        <v>116</v>
      </c>
      <c r="L125" s="19">
        <v>86</v>
      </c>
      <c r="M125" s="19">
        <v>130</v>
      </c>
      <c r="N125" s="19">
        <v>110</v>
      </c>
      <c r="O125" s="19">
        <v>93</v>
      </c>
      <c r="P125" s="19">
        <v>82</v>
      </c>
      <c r="Q125" s="19">
        <v>94</v>
      </c>
      <c r="R125" s="19">
        <v>74</v>
      </c>
      <c r="S125" s="19">
        <v>107</v>
      </c>
      <c r="T125" s="19">
        <v>83</v>
      </c>
      <c r="U125" s="19">
        <v>95</v>
      </c>
      <c r="V125" s="19">
        <v>76</v>
      </c>
      <c r="W125" s="19">
        <v>69</v>
      </c>
      <c r="X125" t="s" s="26"/>
      <c r="Y125" s="19">
        <v>63</v>
      </c>
      <c r="Z125" s="19">
        <v>3</v>
      </c>
      <c r="AA125" s="19">
        <v>25</v>
      </c>
      <c r="AB125" t="s" s="26"/>
      <c r="AC125" s="19">
        <v>39</v>
      </c>
      <c r="AD125" t="s" s="26"/>
      <c r="AE125" s="19">
        <v>19</v>
      </c>
      <c r="AF125" t="s" s="26"/>
      <c r="AG125" s="19">
        <v>15</v>
      </c>
      <c r="AH125" t="s" s="26"/>
    </row>
    <row r="126" ht="15" customHeight="1">
      <c r="A126" t="s" s="10">
        <v>1469</v>
      </c>
      <c r="B126" t="s" s="10">
        <v>1470</v>
      </c>
      <c r="C126" s="19">
        <v>77</v>
      </c>
      <c r="D126" s="19">
        <v>105</v>
      </c>
      <c r="E126" s="19">
        <v>125</v>
      </c>
      <c r="F126" s="19">
        <v>146</v>
      </c>
      <c r="G126" s="19">
        <v>184</v>
      </c>
      <c r="H126" s="19">
        <v>203</v>
      </c>
      <c r="I126" s="19">
        <v>207</v>
      </c>
      <c r="J126" s="19">
        <v>106</v>
      </c>
      <c r="K126" s="19">
        <v>208</v>
      </c>
      <c r="L126" s="19">
        <v>215</v>
      </c>
      <c r="M126" s="19">
        <v>206</v>
      </c>
      <c r="N126" s="19">
        <v>200</v>
      </c>
      <c r="O126" s="19">
        <v>213</v>
      </c>
      <c r="P126" s="19">
        <v>219</v>
      </c>
      <c r="Q126" s="19">
        <v>220</v>
      </c>
      <c r="R126" s="19">
        <v>216</v>
      </c>
      <c r="S126" s="19">
        <v>223</v>
      </c>
      <c r="T126" s="19">
        <v>228</v>
      </c>
      <c r="U126" s="19">
        <v>222</v>
      </c>
      <c r="V126" s="19">
        <v>228</v>
      </c>
      <c r="W126" s="19">
        <v>229</v>
      </c>
      <c r="X126" s="19">
        <v>152</v>
      </c>
      <c r="Y126" s="19">
        <v>227</v>
      </c>
      <c r="Z126" s="19">
        <v>171</v>
      </c>
      <c r="AA126" s="19">
        <v>233</v>
      </c>
      <c r="AB126" s="19">
        <v>23</v>
      </c>
      <c r="AC126" s="19">
        <v>234</v>
      </c>
      <c r="AD126" s="19">
        <v>31</v>
      </c>
      <c r="AE126" s="19">
        <v>208</v>
      </c>
      <c r="AF126" t="s" s="26"/>
      <c r="AG126" s="19">
        <v>57</v>
      </c>
      <c r="AH126" t="s" s="26"/>
    </row>
    <row r="127" ht="15" customHeight="1">
      <c r="A127" t="s" s="10">
        <v>1471</v>
      </c>
      <c r="B127" t="s" s="10">
        <v>1472</v>
      </c>
      <c r="C127" s="19">
        <v>76</v>
      </c>
      <c r="D127" s="19">
        <v>163</v>
      </c>
      <c r="E127" s="19">
        <v>126</v>
      </c>
      <c r="F127" s="19">
        <v>187</v>
      </c>
      <c r="G127" s="19">
        <v>108</v>
      </c>
      <c r="H127" s="19">
        <v>180</v>
      </c>
      <c r="I127" s="19">
        <v>160</v>
      </c>
      <c r="J127" s="19">
        <v>62</v>
      </c>
      <c r="K127" s="19">
        <v>169</v>
      </c>
      <c r="L127" s="19">
        <v>186</v>
      </c>
      <c r="M127" s="19">
        <v>202</v>
      </c>
      <c r="N127" s="19">
        <v>187</v>
      </c>
      <c r="O127" s="19">
        <v>201</v>
      </c>
      <c r="P127" s="19">
        <v>209</v>
      </c>
      <c r="Q127" s="19">
        <v>199</v>
      </c>
      <c r="R127" s="19">
        <v>197</v>
      </c>
      <c r="S127" s="19">
        <v>172</v>
      </c>
      <c r="T127" s="19">
        <v>192</v>
      </c>
      <c r="U127" s="19">
        <v>190</v>
      </c>
      <c r="V127" s="19">
        <v>201</v>
      </c>
      <c r="W127" s="19">
        <v>181</v>
      </c>
      <c r="X127" s="19">
        <v>106</v>
      </c>
      <c r="Y127" s="19">
        <v>148</v>
      </c>
      <c r="Z127" s="19">
        <v>97</v>
      </c>
      <c r="AA127" s="19">
        <v>145</v>
      </c>
      <c r="AB127" t="s" s="26"/>
      <c r="AC127" s="19">
        <v>153</v>
      </c>
      <c r="AD127" t="s" s="26"/>
      <c r="AE127" s="19">
        <v>187</v>
      </c>
      <c r="AF127" t="s" s="26"/>
      <c r="AG127" s="19">
        <v>158</v>
      </c>
      <c r="AH127" s="19">
        <v>16</v>
      </c>
    </row>
    <row r="128" ht="15" customHeight="1">
      <c r="A128" t="s" s="10">
        <v>1473</v>
      </c>
      <c r="B128" t="s" s="10">
        <v>1474</v>
      </c>
      <c r="C128" s="19">
        <v>75</v>
      </c>
      <c r="D128" s="19">
        <v>44</v>
      </c>
      <c r="E128" s="19">
        <v>55</v>
      </c>
      <c r="F128" s="19">
        <v>34</v>
      </c>
      <c r="G128" s="19">
        <v>80</v>
      </c>
      <c r="H128" s="19">
        <v>72</v>
      </c>
      <c r="I128" s="19">
        <v>9</v>
      </c>
      <c r="J128" t="s" s="26"/>
      <c r="K128" s="19">
        <v>55</v>
      </c>
      <c r="L128" s="19">
        <v>36</v>
      </c>
      <c r="M128" s="19">
        <v>99</v>
      </c>
      <c r="N128" s="19">
        <v>70</v>
      </c>
      <c r="O128" s="19">
        <v>118</v>
      </c>
      <c r="P128" s="19">
        <v>87</v>
      </c>
      <c r="Q128" s="19">
        <v>100</v>
      </c>
      <c r="R128" s="19">
        <v>75</v>
      </c>
      <c r="S128" s="19">
        <v>153</v>
      </c>
      <c r="T128" s="19">
        <v>110</v>
      </c>
      <c r="U128" s="19">
        <v>114</v>
      </c>
      <c r="V128" s="19">
        <v>83</v>
      </c>
      <c r="W128" s="19">
        <v>112</v>
      </c>
      <c r="X128" s="19">
        <v>31</v>
      </c>
      <c r="Y128" s="19">
        <v>107</v>
      </c>
      <c r="Z128" s="19">
        <v>39</v>
      </c>
      <c r="AA128" s="19">
        <v>146</v>
      </c>
      <c r="AB128" t="s" s="26"/>
      <c r="AC128" s="19">
        <v>148</v>
      </c>
      <c r="AD128" t="s" s="26"/>
      <c r="AE128" s="19">
        <v>132</v>
      </c>
      <c r="AF128" t="s" s="26"/>
      <c r="AG128" s="19">
        <v>197</v>
      </c>
      <c r="AH128" s="19">
        <v>52</v>
      </c>
    </row>
    <row r="129" ht="15" customHeight="1">
      <c r="A129" t="s" s="10">
        <v>1475</v>
      </c>
      <c r="B129" t="s" s="10">
        <v>1476</v>
      </c>
      <c r="C129" s="19">
        <v>74</v>
      </c>
      <c r="D129" s="19">
        <v>65</v>
      </c>
      <c r="E129" s="19">
        <v>68</v>
      </c>
      <c r="F129" s="19">
        <v>55</v>
      </c>
      <c r="G129" s="19">
        <v>73</v>
      </c>
      <c r="H129" s="19">
        <v>69</v>
      </c>
      <c r="I129" s="19">
        <v>51</v>
      </c>
      <c r="J129" t="s" s="26"/>
      <c r="K129" s="19">
        <v>112</v>
      </c>
      <c r="L129" s="19">
        <v>80</v>
      </c>
      <c r="M129" s="19">
        <v>121</v>
      </c>
      <c r="N129" s="19">
        <v>92</v>
      </c>
      <c r="O129" s="19">
        <v>143</v>
      </c>
      <c r="P129" s="19">
        <v>108</v>
      </c>
      <c r="Q129" s="19">
        <v>110</v>
      </c>
      <c r="R129" s="19">
        <v>84</v>
      </c>
      <c r="S129" s="19">
        <v>164</v>
      </c>
      <c r="T129" s="19">
        <v>114</v>
      </c>
      <c r="U129" s="19">
        <v>158</v>
      </c>
      <c r="V129" s="19">
        <v>130</v>
      </c>
      <c r="W129" s="19">
        <v>96</v>
      </c>
      <c r="X129" s="19">
        <v>15</v>
      </c>
      <c r="Y129" s="19">
        <v>67</v>
      </c>
      <c r="Z129" s="19">
        <v>6</v>
      </c>
      <c r="AA129" s="19">
        <v>70</v>
      </c>
      <c r="AB129" t="s" s="26"/>
      <c r="AC129" s="19">
        <v>83</v>
      </c>
      <c r="AD129" t="s" s="26"/>
      <c r="AE129" s="19">
        <v>79</v>
      </c>
      <c r="AF129" t="s" s="26"/>
      <c r="AG129" s="19">
        <v>127</v>
      </c>
      <c r="AH129" t="s" s="26"/>
    </row>
    <row r="130" ht="15" customHeight="1">
      <c r="A130" t="s" s="10">
        <v>1477</v>
      </c>
      <c r="B130" t="s" s="10">
        <v>1478</v>
      </c>
      <c r="C130" s="19">
        <v>73</v>
      </c>
      <c r="D130" s="19">
        <v>72</v>
      </c>
      <c r="E130" s="19">
        <v>58</v>
      </c>
      <c r="F130" s="19">
        <v>52</v>
      </c>
      <c r="G130" s="19">
        <v>58</v>
      </c>
      <c r="H130" s="19">
        <v>92</v>
      </c>
      <c r="I130" s="19">
        <v>118</v>
      </c>
      <c r="J130" s="19">
        <v>16</v>
      </c>
      <c r="K130" s="19">
        <v>98</v>
      </c>
      <c r="L130" s="19">
        <v>111</v>
      </c>
      <c r="M130" s="19">
        <v>91</v>
      </c>
      <c r="N130" s="19">
        <v>88</v>
      </c>
      <c r="O130" s="19">
        <v>129</v>
      </c>
      <c r="P130" s="19">
        <v>135</v>
      </c>
      <c r="Q130" s="19">
        <v>117</v>
      </c>
      <c r="R130" s="19">
        <v>110</v>
      </c>
      <c r="S130" s="19">
        <v>122</v>
      </c>
      <c r="T130" s="19">
        <v>124</v>
      </c>
      <c r="U130" s="19">
        <v>151</v>
      </c>
      <c r="V130" s="19">
        <v>154</v>
      </c>
      <c r="W130" s="19">
        <v>160</v>
      </c>
      <c r="X130" s="19">
        <v>85</v>
      </c>
      <c r="Y130" s="19">
        <v>180</v>
      </c>
      <c r="Z130" s="19">
        <v>123</v>
      </c>
      <c r="AA130" s="19">
        <v>177</v>
      </c>
      <c r="AB130" t="s" s="26"/>
      <c r="AC130" s="19">
        <v>188</v>
      </c>
      <c r="AD130" t="s" s="26"/>
      <c r="AE130" s="19">
        <v>197</v>
      </c>
      <c r="AF130" t="s" s="26"/>
      <c r="AG130" s="19">
        <v>186</v>
      </c>
      <c r="AH130" s="19">
        <v>48</v>
      </c>
    </row>
    <row r="131" ht="15" customHeight="1">
      <c r="A131" t="s" s="10">
        <v>1479</v>
      </c>
      <c r="B131" t="s" s="10">
        <v>1480</v>
      </c>
      <c r="C131" s="19">
        <v>72</v>
      </c>
      <c r="D131" s="19">
        <v>106</v>
      </c>
      <c r="E131" s="19">
        <v>143</v>
      </c>
      <c r="F131" s="19">
        <v>157</v>
      </c>
      <c r="G131" s="19">
        <v>90</v>
      </c>
      <c r="H131" s="19">
        <v>197</v>
      </c>
      <c r="I131" s="19">
        <v>206</v>
      </c>
      <c r="J131" s="19">
        <v>109</v>
      </c>
      <c r="K131" s="19">
        <v>205</v>
      </c>
      <c r="L131" s="19">
        <v>213</v>
      </c>
      <c r="M131" s="19">
        <v>212</v>
      </c>
      <c r="N131" s="19">
        <v>204</v>
      </c>
      <c r="O131" s="19">
        <v>177</v>
      </c>
      <c r="P131" s="19">
        <v>215</v>
      </c>
      <c r="Q131" s="19">
        <v>198</v>
      </c>
      <c r="R131" s="19">
        <v>211</v>
      </c>
      <c r="S131" s="19">
        <v>151</v>
      </c>
      <c r="T131" s="19">
        <v>214</v>
      </c>
      <c r="U131" s="19">
        <v>171</v>
      </c>
      <c r="V131" s="19">
        <v>211</v>
      </c>
      <c r="W131" s="19">
        <v>221</v>
      </c>
      <c r="X131" s="19">
        <v>147</v>
      </c>
      <c r="Y131" s="19">
        <v>220</v>
      </c>
      <c r="Z131" s="19">
        <v>165</v>
      </c>
      <c r="AA131" s="19">
        <v>229</v>
      </c>
      <c r="AB131" s="19">
        <v>22</v>
      </c>
      <c r="AC131" s="19">
        <v>224</v>
      </c>
      <c r="AD131" s="19">
        <v>25</v>
      </c>
      <c r="AE131" s="19">
        <v>238</v>
      </c>
      <c r="AF131" t="s" s="26"/>
      <c r="AG131" s="19">
        <v>42</v>
      </c>
      <c r="AH131" t="s" s="26"/>
    </row>
    <row r="132" ht="15" customHeight="1">
      <c r="A132" t="s" s="10">
        <v>1481</v>
      </c>
      <c r="B132" t="s" s="10">
        <v>1482</v>
      </c>
      <c r="C132" s="19">
        <v>71</v>
      </c>
      <c r="D132" s="19">
        <v>119</v>
      </c>
      <c r="E132" s="19">
        <v>138</v>
      </c>
      <c r="F132" s="19">
        <v>172</v>
      </c>
      <c r="G132" s="19">
        <v>124</v>
      </c>
      <c r="H132" s="19">
        <v>155</v>
      </c>
      <c r="I132" s="19">
        <v>154</v>
      </c>
      <c r="J132" s="19">
        <v>52</v>
      </c>
      <c r="K132" s="19">
        <v>152</v>
      </c>
      <c r="L132" s="19">
        <v>150</v>
      </c>
      <c r="M132" s="19">
        <v>185</v>
      </c>
      <c r="N132" s="19">
        <v>174</v>
      </c>
      <c r="O132" s="19">
        <v>187</v>
      </c>
      <c r="P132" s="19">
        <v>185</v>
      </c>
      <c r="Q132" s="19">
        <v>183</v>
      </c>
      <c r="R132" s="19">
        <v>174</v>
      </c>
      <c r="S132" s="19">
        <v>146</v>
      </c>
      <c r="T132" s="19">
        <v>152</v>
      </c>
      <c r="U132" s="19">
        <v>174</v>
      </c>
      <c r="V132" s="19">
        <v>173</v>
      </c>
      <c r="W132" s="19">
        <v>136</v>
      </c>
      <c r="X132" s="19">
        <v>60</v>
      </c>
      <c r="Y132" s="19">
        <v>132</v>
      </c>
      <c r="Z132" s="19">
        <v>74</v>
      </c>
      <c r="AA132" s="19">
        <v>148</v>
      </c>
      <c r="AB132" t="s" s="26"/>
      <c r="AC132" s="19">
        <v>147</v>
      </c>
      <c r="AD132" t="s" s="26"/>
      <c r="AE132" s="19">
        <v>176</v>
      </c>
      <c r="AF132" t="s" s="26"/>
      <c r="AG132" s="19">
        <v>164</v>
      </c>
      <c r="AH132" s="19">
        <v>27</v>
      </c>
    </row>
    <row r="133" ht="15" customHeight="1">
      <c r="A133" t="s" s="10">
        <v>1483</v>
      </c>
      <c r="B133" t="s" s="10">
        <v>1484</v>
      </c>
      <c r="C133" s="19">
        <v>70</v>
      </c>
      <c r="D133" s="19">
        <v>49</v>
      </c>
      <c r="E133" s="19">
        <v>105</v>
      </c>
      <c r="F133" s="19">
        <v>73</v>
      </c>
      <c r="G133" s="19">
        <v>145</v>
      </c>
      <c r="H133" s="19">
        <v>115</v>
      </c>
      <c r="I133" s="19">
        <v>37</v>
      </c>
      <c r="J133" t="s" s="26"/>
      <c r="K133" s="19">
        <v>123</v>
      </c>
      <c r="L133" s="19">
        <v>67</v>
      </c>
      <c r="M133" s="19">
        <v>140</v>
      </c>
      <c r="N133" s="19">
        <v>104</v>
      </c>
      <c r="O133" s="19">
        <v>170</v>
      </c>
      <c r="P133" s="19">
        <v>109</v>
      </c>
      <c r="Q133" s="19">
        <v>140</v>
      </c>
      <c r="R133" s="19">
        <v>98</v>
      </c>
      <c r="S133" s="19">
        <v>173</v>
      </c>
      <c r="T133" s="19">
        <v>95</v>
      </c>
      <c r="U133" s="19">
        <v>138</v>
      </c>
      <c r="V133" s="19">
        <v>91</v>
      </c>
      <c r="W133" s="19">
        <v>145</v>
      </c>
      <c r="X133" s="19">
        <v>54</v>
      </c>
      <c r="Y133" s="19">
        <v>70</v>
      </c>
      <c r="Z133" s="19">
        <v>8</v>
      </c>
      <c r="AA133" s="19">
        <v>31</v>
      </c>
      <c r="AB133" t="s" s="26"/>
      <c r="AC133" s="19">
        <v>26</v>
      </c>
      <c r="AD133" t="s" s="26"/>
      <c r="AE133" s="19">
        <v>22</v>
      </c>
      <c r="AF133" t="s" s="26"/>
      <c r="AG133" s="19">
        <v>64</v>
      </c>
      <c r="AH133" t="s" s="26"/>
    </row>
    <row r="134" ht="15" customHeight="1">
      <c r="A134" t="s" s="10">
        <v>1485</v>
      </c>
      <c r="B134" t="s" s="10">
        <v>1486</v>
      </c>
      <c r="C134" s="19">
        <v>69</v>
      </c>
      <c r="D134" s="19">
        <v>58</v>
      </c>
      <c r="E134" s="19">
        <v>77</v>
      </c>
      <c r="F134" s="19">
        <v>69</v>
      </c>
      <c r="G134" s="19">
        <v>81</v>
      </c>
      <c r="H134" s="19">
        <v>42</v>
      </c>
      <c r="I134" s="19">
        <v>168</v>
      </c>
      <c r="J134" s="19">
        <v>65</v>
      </c>
      <c r="K134" s="19">
        <v>81</v>
      </c>
      <c r="L134" s="19">
        <v>100</v>
      </c>
      <c r="M134" s="19">
        <v>106</v>
      </c>
      <c r="N134" s="19">
        <v>100</v>
      </c>
      <c r="O134" s="19">
        <v>95</v>
      </c>
      <c r="P134" s="19">
        <v>117</v>
      </c>
      <c r="Q134" s="19">
        <v>150</v>
      </c>
      <c r="R134" s="19">
        <v>154</v>
      </c>
      <c r="S134" s="19">
        <v>157</v>
      </c>
      <c r="T134" s="19">
        <v>164</v>
      </c>
      <c r="U134" s="19">
        <v>162</v>
      </c>
      <c r="V134" s="19">
        <v>168</v>
      </c>
      <c r="W134" s="19">
        <v>173</v>
      </c>
      <c r="X134" s="19">
        <v>98</v>
      </c>
      <c r="Y134" s="19">
        <v>169</v>
      </c>
      <c r="Z134" s="19">
        <v>112</v>
      </c>
      <c r="AA134" s="19">
        <v>202</v>
      </c>
      <c r="AB134" t="s" s="26"/>
      <c r="AC134" s="19">
        <v>126</v>
      </c>
      <c r="AD134" t="s" s="26"/>
      <c r="AE134" s="19">
        <v>152</v>
      </c>
      <c r="AF134" t="s" s="26"/>
      <c r="AG134" s="19">
        <v>103</v>
      </c>
      <c r="AH134" t="s" s="26"/>
    </row>
    <row r="135" ht="15" customHeight="1">
      <c r="A135" t="s" s="10">
        <v>1487</v>
      </c>
      <c r="B135" t="s" s="10">
        <v>1488</v>
      </c>
      <c r="C135" s="19">
        <v>68</v>
      </c>
      <c r="D135" s="19">
        <v>81</v>
      </c>
      <c r="E135" s="19">
        <v>120</v>
      </c>
      <c r="F135" s="19">
        <v>141</v>
      </c>
      <c r="G135" s="19">
        <v>131</v>
      </c>
      <c r="H135" s="19">
        <v>156</v>
      </c>
      <c r="I135" s="19">
        <v>146</v>
      </c>
      <c r="J135" s="19">
        <v>47</v>
      </c>
      <c r="K135" s="19">
        <v>173</v>
      </c>
      <c r="L135" s="19">
        <v>163</v>
      </c>
      <c r="M135" s="19">
        <v>187</v>
      </c>
      <c r="N135" s="19">
        <v>172</v>
      </c>
      <c r="O135" s="19">
        <v>176</v>
      </c>
      <c r="P135" s="19">
        <v>179</v>
      </c>
      <c r="Q135" s="19">
        <v>170</v>
      </c>
      <c r="R135" s="19">
        <v>164</v>
      </c>
      <c r="S135" s="19">
        <v>138</v>
      </c>
      <c r="T135" s="19">
        <v>151</v>
      </c>
      <c r="U135" s="19">
        <v>100</v>
      </c>
      <c r="V135" s="19">
        <v>97</v>
      </c>
      <c r="W135" s="19">
        <v>29</v>
      </c>
      <c r="X135" t="s" s="26"/>
      <c r="Y135" s="19">
        <v>32</v>
      </c>
      <c r="Z135" t="s" s="26"/>
      <c r="AA135" s="19">
        <v>16</v>
      </c>
      <c r="AB135" t="s" s="26"/>
      <c r="AC135" s="19">
        <v>21</v>
      </c>
      <c r="AD135" t="s" s="26"/>
      <c r="AE135" s="19">
        <v>41</v>
      </c>
      <c r="AF135" t="s" s="26"/>
      <c r="AG135" s="19">
        <v>38</v>
      </c>
      <c r="AH135" t="s" s="26"/>
    </row>
    <row r="136" ht="15" customHeight="1">
      <c r="A136" t="s" s="10">
        <v>1489</v>
      </c>
      <c r="B136" t="s" s="10">
        <v>1490</v>
      </c>
      <c r="C136" s="19">
        <v>67</v>
      </c>
      <c r="D136" s="19">
        <v>52</v>
      </c>
      <c r="E136" s="19">
        <v>73</v>
      </c>
      <c r="F136" s="19">
        <v>53</v>
      </c>
      <c r="G136" s="19">
        <v>96</v>
      </c>
      <c r="H136" s="19">
        <v>78</v>
      </c>
      <c r="I136" s="19">
        <v>129</v>
      </c>
      <c r="J136" s="19">
        <v>26</v>
      </c>
      <c r="K136" s="19">
        <v>137</v>
      </c>
      <c r="L136" s="19">
        <v>143</v>
      </c>
      <c r="M136" s="19">
        <v>112</v>
      </c>
      <c r="N136" s="19">
        <v>107</v>
      </c>
      <c r="O136" s="19">
        <v>131</v>
      </c>
      <c r="P136" s="19">
        <v>148</v>
      </c>
      <c r="Q136" s="19">
        <v>138</v>
      </c>
      <c r="R136" s="19">
        <v>148</v>
      </c>
      <c r="S136" s="19">
        <v>142</v>
      </c>
      <c r="T136" s="19">
        <v>167</v>
      </c>
      <c r="U136" s="19">
        <v>92</v>
      </c>
      <c r="V136" s="19">
        <v>98</v>
      </c>
      <c r="W136" s="19">
        <v>134</v>
      </c>
      <c r="X136" s="19">
        <v>59</v>
      </c>
      <c r="Y136" s="19">
        <v>90</v>
      </c>
      <c r="Z136" s="19">
        <v>33</v>
      </c>
      <c r="AA136" s="19">
        <v>119</v>
      </c>
      <c r="AB136" t="s" s="26"/>
      <c r="AC136" s="19">
        <v>79</v>
      </c>
      <c r="AD136" t="s" s="26"/>
      <c r="AE136" s="19">
        <v>66</v>
      </c>
      <c r="AF136" t="s" s="26"/>
      <c r="AG136" s="19">
        <v>63</v>
      </c>
      <c r="AH136" t="s" s="26"/>
    </row>
    <row r="137" ht="15" customHeight="1">
      <c r="A137" t="s" s="10">
        <v>1491</v>
      </c>
      <c r="B137" t="s" s="10">
        <v>1492</v>
      </c>
      <c r="C137" s="19">
        <v>66</v>
      </c>
      <c r="D137" s="19">
        <v>64</v>
      </c>
      <c r="E137" s="19">
        <v>78</v>
      </c>
      <c r="F137" s="19">
        <v>78</v>
      </c>
      <c r="G137" s="19">
        <v>132</v>
      </c>
      <c r="H137" s="19">
        <v>104</v>
      </c>
      <c r="I137" s="19">
        <v>133</v>
      </c>
      <c r="J137" s="19">
        <v>28</v>
      </c>
      <c r="K137" s="19">
        <v>118</v>
      </c>
      <c r="L137" s="19">
        <v>106</v>
      </c>
      <c r="M137" s="19">
        <v>116</v>
      </c>
      <c r="N137" s="19">
        <v>98</v>
      </c>
      <c r="O137" s="19">
        <v>105</v>
      </c>
      <c r="P137" s="19">
        <v>97</v>
      </c>
      <c r="Q137" s="19">
        <v>177</v>
      </c>
      <c r="R137" s="19">
        <v>169</v>
      </c>
      <c r="S137" s="19">
        <v>206</v>
      </c>
      <c r="T137" s="19">
        <v>205</v>
      </c>
      <c r="U137" s="19">
        <v>206</v>
      </c>
      <c r="V137" s="19">
        <v>202</v>
      </c>
      <c r="W137" s="19">
        <v>219</v>
      </c>
      <c r="X137" s="19">
        <v>142</v>
      </c>
      <c r="Y137" s="19">
        <v>213</v>
      </c>
      <c r="Z137" s="19">
        <v>154</v>
      </c>
      <c r="AA137" s="19">
        <v>225</v>
      </c>
      <c r="AB137" s="19">
        <v>16</v>
      </c>
      <c r="AC137" s="19">
        <v>218</v>
      </c>
      <c r="AD137" s="19">
        <v>14</v>
      </c>
      <c r="AE137" s="19">
        <v>217</v>
      </c>
      <c r="AF137" t="s" s="26"/>
      <c r="AG137" s="19">
        <v>236</v>
      </c>
      <c r="AH137" s="19">
        <v>100</v>
      </c>
    </row>
    <row r="138" ht="15" customHeight="1">
      <c r="A138" t="s" s="10">
        <v>1493</v>
      </c>
      <c r="B138" t="s" s="10">
        <v>1494</v>
      </c>
      <c r="C138" s="19">
        <v>65</v>
      </c>
      <c r="D138" s="19">
        <v>104</v>
      </c>
      <c r="E138" s="19">
        <v>103</v>
      </c>
      <c r="F138" s="19">
        <v>145</v>
      </c>
      <c r="G138" s="19">
        <v>162</v>
      </c>
      <c r="H138" s="19">
        <v>172</v>
      </c>
      <c r="I138" s="19">
        <v>165</v>
      </c>
      <c r="J138" s="19">
        <v>66</v>
      </c>
      <c r="K138" s="19">
        <v>175</v>
      </c>
      <c r="L138" s="19">
        <v>177</v>
      </c>
      <c r="M138" s="19">
        <v>171</v>
      </c>
      <c r="N138" s="19">
        <v>161</v>
      </c>
      <c r="O138" s="19">
        <v>167</v>
      </c>
      <c r="P138" s="19">
        <v>171</v>
      </c>
      <c r="Q138" s="19">
        <v>188</v>
      </c>
      <c r="R138" s="19">
        <v>183</v>
      </c>
      <c r="S138" s="19">
        <v>200</v>
      </c>
      <c r="T138" s="19">
        <v>203</v>
      </c>
      <c r="U138" s="19">
        <v>200</v>
      </c>
      <c r="V138" s="19">
        <v>198</v>
      </c>
      <c r="W138" s="19">
        <v>209</v>
      </c>
      <c r="X138" s="19">
        <v>133</v>
      </c>
      <c r="Y138" s="19">
        <v>193</v>
      </c>
      <c r="Z138" s="19">
        <v>131</v>
      </c>
      <c r="AA138" s="19">
        <v>143</v>
      </c>
      <c r="AB138" t="s" s="26"/>
      <c r="AC138" s="19">
        <v>149</v>
      </c>
      <c r="AD138" t="s" s="26"/>
      <c r="AE138" s="19">
        <v>78</v>
      </c>
      <c r="AF138" t="s" s="26"/>
      <c r="AG138" s="19">
        <v>80</v>
      </c>
      <c r="AH138" t="s" s="26"/>
    </row>
    <row r="139" ht="15" customHeight="1">
      <c r="A139" t="s" s="10">
        <v>1495</v>
      </c>
      <c r="B139" t="s" s="10">
        <v>1496</v>
      </c>
      <c r="C139" s="19">
        <v>64</v>
      </c>
      <c r="D139" s="19">
        <v>101</v>
      </c>
      <c r="E139" s="19">
        <v>61</v>
      </c>
      <c r="F139" s="19">
        <v>106</v>
      </c>
      <c r="G139" s="19">
        <v>71</v>
      </c>
      <c r="H139" s="19">
        <v>135</v>
      </c>
      <c r="I139" s="19">
        <v>89</v>
      </c>
      <c r="J139" t="s" s="26"/>
      <c r="K139" s="19">
        <v>107</v>
      </c>
      <c r="L139" s="19">
        <v>123</v>
      </c>
      <c r="M139" s="19">
        <v>163</v>
      </c>
      <c r="N139" s="19">
        <v>150</v>
      </c>
      <c r="O139" s="19">
        <v>154</v>
      </c>
      <c r="P139" s="19">
        <v>167</v>
      </c>
      <c r="Q139" s="19">
        <v>160</v>
      </c>
      <c r="R139" s="19">
        <v>165</v>
      </c>
      <c r="S139" s="19">
        <v>136</v>
      </c>
      <c r="T139" s="19">
        <v>157</v>
      </c>
      <c r="U139" s="19">
        <v>106</v>
      </c>
      <c r="V139" s="19">
        <v>107</v>
      </c>
      <c r="W139" s="19">
        <v>76</v>
      </c>
      <c r="X139" t="s" s="26"/>
      <c r="Y139" s="19">
        <v>62</v>
      </c>
      <c r="Z139" s="19">
        <v>2</v>
      </c>
      <c r="AA139" s="19">
        <v>59</v>
      </c>
      <c r="AB139" t="s" s="26"/>
      <c r="AC139" s="19">
        <v>58</v>
      </c>
      <c r="AD139" t="s" s="26"/>
      <c r="AE139" s="19">
        <v>43</v>
      </c>
      <c r="AF139" t="s" s="26"/>
      <c r="AG139" s="19">
        <v>37</v>
      </c>
      <c r="AH139" t="s" s="26"/>
    </row>
    <row r="140" ht="15" customHeight="1">
      <c r="A140" t="s" s="10">
        <v>1497</v>
      </c>
      <c r="B140" t="s" s="10">
        <v>1498</v>
      </c>
      <c r="C140" s="19">
        <v>63</v>
      </c>
      <c r="D140" s="19">
        <v>39</v>
      </c>
      <c r="E140" s="19">
        <v>36</v>
      </c>
      <c r="F140" s="19">
        <v>21</v>
      </c>
      <c r="G140" s="19">
        <v>42</v>
      </c>
      <c r="H140" s="19">
        <v>46</v>
      </c>
      <c r="I140" s="19">
        <v>35</v>
      </c>
      <c r="J140" t="s" s="26"/>
      <c r="K140" s="19">
        <v>36</v>
      </c>
      <c r="L140" s="19">
        <v>37</v>
      </c>
      <c r="M140" s="19">
        <v>43</v>
      </c>
      <c r="N140" s="19">
        <v>26</v>
      </c>
      <c r="O140" s="19">
        <v>90</v>
      </c>
      <c r="P140" s="19">
        <v>74</v>
      </c>
      <c r="Q140" s="19">
        <v>69</v>
      </c>
      <c r="R140" s="19">
        <v>57</v>
      </c>
      <c r="S140" s="19">
        <v>83</v>
      </c>
      <c r="T140" s="19">
        <v>59</v>
      </c>
      <c r="U140" s="19">
        <v>99</v>
      </c>
      <c r="V140" s="19">
        <v>85</v>
      </c>
      <c r="W140" s="19">
        <v>132</v>
      </c>
      <c r="X140" s="19">
        <v>52</v>
      </c>
      <c r="Y140" s="19">
        <v>178</v>
      </c>
      <c r="Z140" s="19">
        <v>111</v>
      </c>
      <c r="AA140" s="19">
        <v>157</v>
      </c>
      <c r="AB140" t="s" s="26"/>
      <c r="AC140" s="19">
        <v>171</v>
      </c>
      <c r="AD140" t="s" s="26"/>
      <c r="AE140" s="19">
        <v>201</v>
      </c>
      <c r="AF140" t="s" s="26"/>
      <c r="AG140" s="19">
        <v>224</v>
      </c>
      <c r="AH140" s="19">
        <v>85</v>
      </c>
    </row>
    <row r="141" ht="15" customHeight="1">
      <c r="A141" t="s" s="10">
        <v>1499</v>
      </c>
      <c r="B141" t="s" s="10">
        <v>1500</v>
      </c>
      <c r="C141" s="19">
        <v>62</v>
      </c>
      <c r="D141" s="19">
        <v>45</v>
      </c>
      <c r="E141" s="19">
        <v>34</v>
      </c>
      <c r="F141" s="19">
        <v>26</v>
      </c>
      <c r="G141" s="19">
        <v>39</v>
      </c>
      <c r="H141" s="19">
        <v>21</v>
      </c>
      <c r="I141" s="19">
        <v>10</v>
      </c>
      <c r="J141" t="s" s="26"/>
      <c r="K141" s="19">
        <v>22</v>
      </c>
      <c r="L141" s="19">
        <v>20</v>
      </c>
      <c r="M141" s="19">
        <v>27</v>
      </c>
      <c r="N141" s="19">
        <v>11</v>
      </c>
      <c r="O141" s="19">
        <v>43</v>
      </c>
      <c r="P141" s="19">
        <v>31</v>
      </c>
      <c r="Q141" s="19">
        <v>28</v>
      </c>
      <c r="R141" s="19">
        <v>15</v>
      </c>
      <c r="S141" s="19">
        <v>38</v>
      </c>
      <c r="T141" s="19">
        <v>17</v>
      </c>
      <c r="U141" s="19">
        <v>45</v>
      </c>
      <c r="V141" s="19">
        <v>37</v>
      </c>
      <c r="W141" s="19">
        <v>45</v>
      </c>
      <c r="X141" t="s" s="26"/>
      <c r="Y141" s="19">
        <v>64</v>
      </c>
      <c r="Z141" s="19">
        <v>4</v>
      </c>
      <c r="AA141" s="19">
        <v>78</v>
      </c>
      <c r="AB141" t="s" s="26"/>
      <c r="AC141" s="19">
        <v>86</v>
      </c>
      <c r="AD141" t="s" s="26"/>
      <c r="AE141" s="19">
        <v>145</v>
      </c>
      <c r="AF141" t="s" s="26"/>
      <c r="AG141" s="19">
        <v>196</v>
      </c>
      <c r="AH141" s="19">
        <v>56</v>
      </c>
    </row>
    <row r="142" ht="15" customHeight="1">
      <c r="A142" t="s" s="10">
        <v>1501</v>
      </c>
      <c r="B142" t="s" s="10">
        <v>1502</v>
      </c>
      <c r="C142" s="19">
        <v>61</v>
      </c>
      <c r="D142" s="19">
        <v>59</v>
      </c>
      <c r="E142" s="19">
        <v>83</v>
      </c>
      <c r="F142" s="19">
        <v>84</v>
      </c>
      <c r="G142" s="19">
        <v>139</v>
      </c>
      <c r="H142" s="19">
        <v>95</v>
      </c>
      <c r="I142" s="19">
        <v>88</v>
      </c>
      <c r="J142" t="s" s="26"/>
      <c r="K142" s="19">
        <v>76</v>
      </c>
      <c r="L142" s="19">
        <v>59</v>
      </c>
      <c r="M142" s="19">
        <v>73</v>
      </c>
      <c r="N142" s="19">
        <v>54</v>
      </c>
      <c r="O142" s="19">
        <v>69</v>
      </c>
      <c r="P142" s="19">
        <v>50</v>
      </c>
      <c r="Q142" s="19">
        <v>118</v>
      </c>
      <c r="R142" s="19">
        <v>97</v>
      </c>
      <c r="S142" s="19">
        <v>131</v>
      </c>
      <c r="T142" s="19">
        <v>104</v>
      </c>
      <c r="U142" s="19">
        <v>139</v>
      </c>
      <c r="V142" s="19">
        <v>121</v>
      </c>
      <c r="W142" s="19">
        <v>110</v>
      </c>
      <c r="X142" s="19">
        <v>30</v>
      </c>
      <c r="Y142" s="19">
        <v>91</v>
      </c>
      <c r="Z142" s="19">
        <v>30</v>
      </c>
      <c r="AA142" s="19">
        <v>33</v>
      </c>
      <c r="AB142" t="s" s="26"/>
      <c r="AC142" s="19">
        <v>38</v>
      </c>
      <c r="AD142" t="s" s="26"/>
      <c r="AE142" s="19">
        <v>25</v>
      </c>
      <c r="AF142" t="s" s="26"/>
      <c r="AG142" s="19">
        <v>30</v>
      </c>
      <c r="AH142" t="s" s="26"/>
    </row>
    <row r="143" ht="15" customHeight="1">
      <c r="A143" t="s" s="10">
        <v>1503</v>
      </c>
      <c r="B143" t="s" s="10">
        <v>1504</v>
      </c>
      <c r="C143" s="19">
        <v>60</v>
      </c>
      <c r="D143" s="19">
        <v>41</v>
      </c>
      <c r="E143" s="19">
        <v>19</v>
      </c>
      <c r="F143" s="19">
        <v>11</v>
      </c>
      <c r="G143" s="19">
        <v>16</v>
      </c>
      <c r="H143" s="19">
        <v>12</v>
      </c>
      <c r="I143" s="19">
        <v>8</v>
      </c>
      <c r="J143" t="s" s="26"/>
      <c r="K143" s="19">
        <v>13</v>
      </c>
      <c r="L143" s="19">
        <v>12</v>
      </c>
      <c r="M143" s="19">
        <v>12</v>
      </c>
      <c r="N143" t="s" s="26"/>
      <c r="O143" s="19">
        <v>21</v>
      </c>
      <c r="P143" s="19">
        <v>14</v>
      </c>
      <c r="Q143" s="19">
        <v>21</v>
      </c>
      <c r="R143" s="19">
        <v>11</v>
      </c>
      <c r="S143" s="19">
        <v>17</v>
      </c>
      <c r="T143" s="19">
        <v>13</v>
      </c>
      <c r="U143" s="19">
        <v>14</v>
      </c>
      <c r="V143" s="19">
        <v>13</v>
      </c>
      <c r="W143" s="19">
        <v>6</v>
      </c>
      <c r="X143" t="s" s="26"/>
      <c r="Y143" s="19">
        <v>17</v>
      </c>
      <c r="Z143" t="s" s="26"/>
      <c r="AA143" s="19">
        <v>22</v>
      </c>
      <c r="AB143" t="s" s="26"/>
      <c r="AC143" s="19">
        <v>24</v>
      </c>
      <c r="AD143" t="s" s="26"/>
      <c r="AE143" s="19">
        <v>47</v>
      </c>
      <c r="AF143" t="s" s="26"/>
      <c r="AG143" s="19">
        <v>60</v>
      </c>
      <c r="AH143" t="s" s="26"/>
    </row>
    <row r="144" ht="15" customHeight="1">
      <c r="A144" t="s" s="10">
        <v>1505</v>
      </c>
      <c r="B144" t="s" s="10">
        <v>1506</v>
      </c>
      <c r="C144" s="19">
        <v>59</v>
      </c>
      <c r="D144" s="19">
        <v>57</v>
      </c>
      <c r="E144" s="19">
        <v>54</v>
      </c>
      <c r="F144" s="19">
        <v>57</v>
      </c>
      <c r="G144" s="19">
        <v>61</v>
      </c>
      <c r="H144" s="19">
        <v>60</v>
      </c>
      <c r="I144" s="19">
        <v>56</v>
      </c>
      <c r="J144" t="s" s="26"/>
      <c r="K144" s="19">
        <v>49</v>
      </c>
      <c r="L144" s="19">
        <v>54</v>
      </c>
      <c r="M144" s="19">
        <v>94</v>
      </c>
      <c r="N144" s="19">
        <v>87</v>
      </c>
      <c r="O144" s="19">
        <v>81</v>
      </c>
      <c r="P144" s="19">
        <v>86</v>
      </c>
      <c r="Q144" s="19">
        <v>76</v>
      </c>
      <c r="R144" s="19">
        <v>69</v>
      </c>
      <c r="S144" s="19">
        <v>119</v>
      </c>
      <c r="T144" s="19">
        <v>125</v>
      </c>
      <c r="U144" s="19">
        <v>123</v>
      </c>
      <c r="V144" s="19">
        <v>131</v>
      </c>
      <c r="W144" s="19">
        <v>64</v>
      </c>
      <c r="X144" t="s" s="26"/>
      <c r="Y144" s="19">
        <v>84</v>
      </c>
      <c r="Z144" s="19">
        <v>22</v>
      </c>
      <c r="AA144" s="19">
        <v>50</v>
      </c>
      <c r="AB144" t="s" s="26"/>
      <c r="AC144" s="19">
        <v>82</v>
      </c>
      <c r="AD144" t="s" s="26"/>
      <c r="AE144" s="19">
        <v>62</v>
      </c>
      <c r="AF144" t="s" s="26"/>
      <c r="AG144" s="19">
        <v>61</v>
      </c>
      <c r="AH144" t="s" s="26"/>
    </row>
    <row r="145" ht="15" customHeight="1">
      <c r="A145" t="s" s="10">
        <v>1507</v>
      </c>
      <c r="B145" t="s" s="10">
        <v>1508</v>
      </c>
      <c r="C145" s="19">
        <v>58</v>
      </c>
      <c r="D145" s="19">
        <v>43</v>
      </c>
      <c r="E145" s="19">
        <v>22</v>
      </c>
      <c r="F145" s="19">
        <v>15</v>
      </c>
      <c r="G145" s="19">
        <v>25</v>
      </c>
      <c r="H145" s="19">
        <v>55</v>
      </c>
      <c r="I145" s="19">
        <v>38</v>
      </c>
      <c r="J145" t="s" s="26"/>
      <c r="K145" s="19">
        <v>71</v>
      </c>
      <c r="L145" s="19">
        <v>65</v>
      </c>
      <c r="M145" s="19">
        <v>105</v>
      </c>
      <c r="N145" s="19">
        <v>91</v>
      </c>
      <c r="O145" s="19">
        <v>135</v>
      </c>
      <c r="P145" s="19">
        <v>125</v>
      </c>
      <c r="Q145" s="19">
        <v>115</v>
      </c>
      <c r="R145" s="19">
        <v>105</v>
      </c>
      <c r="S145" s="19">
        <v>88</v>
      </c>
      <c r="T145" s="19">
        <v>87</v>
      </c>
      <c r="U145" s="19">
        <v>88</v>
      </c>
      <c r="V145" s="19">
        <v>77</v>
      </c>
      <c r="W145" s="19">
        <v>148</v>
      </c>
      <c r="X145" s="19">
        <v>72</v>
      </c>
      <c r="Y145" s="19">
        <v>156</v>
      </c>
      <c r="Z145" s="19">
        <v>98</v>
      </c>
      <c r="AA145" s="19">
        <v>168</v>
      </c>
      <c r="AB145" t="s" s="26"/>
      <c r="AC145" s="19">
        <v>191</v>
      </c>
      <c r="AD145" t="s" s="26"/>
      <c r="AE145" s="19">
        <v>204</v>
      </c>
      <c r="AF145" t="s" s="26"/>
      <c r="AG145" s="19">
        <v>223</v>
      </c>
      <c r="AH145" s="19">
        <v>88</v>
      </c>
    </row>
    <row r="146" ht="15" customHeight="1">
      <c r="A146" t="s" s="10">
        <v>1509</v>
      </c>
      <c r="B146" t="s" s="10">
        <v>1510</v>
      </c>
      <c r="C146" s="19">
        <v>57</v>
      </c>
      <c r="D146" s="19">
        <v>40</v>
      </c>
      <c r="E146" s="19">
        <v>39</v>
      </c>
      <c r="F146" s="19">
        <v>27</v>
      </c>
      <c r="G146" s="19">
        <v>52</v>
      </c>
      <c r="H146" s="19">
        <v>40</v>
      </c>
      <c r="I146" s="19">
        <v>25</v>
      </c>
      <c r="J146" t="s" s="26"/>
      <c r="K146" s="19">
        <v>29</v>
      </c>
      <c r="L146" s="19">
        <v>28</v>
      </c>
      <c r="M146" s="19">
        <v>36</v>
      </c>
      <c r="N146" s="19">
        <v>20</v>
      </c>
      <c r="O146" s="19">
        <v>74</v>
      </c>
      <c r="P146" s="19">
        <v>68</v>
      </c>
      <c r="Q146" s="19">
        <v>89</v>
      </c>
      <c r="R146" s="19">
        <v>77</v>
      </c>
      <c r="S146" s="19">
        <v>115</v>
      </c>
      <c r="T146" s="19">
        <v>99</v>
      </c>
      <c r="U146" s="19">
        <v>87</v>
      </c>
      <c r="V146" s="19">
        <v>72</v>
      </c>
      <c r="W146" s="19">
        <v>93</v>
      </c>
      <c r="X146" s="19">
        <v>17</v>
      </c>
      <c r="Y146" s="19">
        <v>81</v>
      </c>
      <c r="Z146" s="19">
        <v>20</v>
      </c>
      <c r="AA146" s="19">
        <v>51</v>
      </c>
      <c r="AB146" t="s" s="26"/>
      <c r="AC146" s="19">
        <v>90</v>
      </c>
      <c r="AD146" t="s" s="26"/>
      <c r="AE146" s="19">
        <v>109</v>
      </c>
      <c r="AF146" t="s" s="26"/>
      <c r="AG146" s="19">
        <v>141</v>
      </c>
      <c r="AH146" s="19">
        <v>1</v>
      </c>
    </row>
    <row r="147" ht="15" customHeight="1">
      <c r="A147" t="s" s="10">
        <v>1511</v>
      </c>
      <c r="B147" t="s" s="10">
        <v>1512</v>
      </c>
      <c r="C147" s="19">
        <v>56</v>
      </c>
      <c r="D147" s="19">
        <v>86</v>
      </c>
      <c r="E147" s="19">
        <v>63</v>
      </c>
      <c r="F147" s="19">
        <v>113</v>
      </c>
      <c r="G147" s="19">
        <v>69</v>
      </c>
      <c r="H147" s="19">
        <v>113</v>
      </c>
      <c r="I147" s="19">
        <v>106</v>
      </c>
      <c r="J147" s="19">
        <v>4</v>
      </c>
      <c r="K147" s="19">
        <v>115</v>
      </c>
      <c r="L147" s="19">
        <v>127</v>
      </c>
      <c r="M147" s="19">
        <v>134</v>
      </c>
      <c r="N147" s="19">
        <v>127</v>
      </c>
      <c r="O147" s="19">
        <v>110</v>
      </c>
      <c r="P147" s="19">
        <v>128</v>
      </c>
      <c r="Q147" s="19">
        <v>134</v>
      </c>
      <c r="R147" s="19">
        <v>137</v>
      </c>
      <c r="S147" s="19">
        <v>155</v>
      </c>
      <c r="T147" s="19">
        <v>171</v>
      </c>
      <c r="U147" s="19">
        <v>153</v>
      </c>
      <c r="V147" s="19">
        <v>159</v>
      </c>
      <c r="W147" s="19">
        <v>133</v>
      </c>
      <c r="X147" s="19">
        <v>57</v>
      </c>
      <c r="Y147" s="19">
        <v>126</v>
      </c>
      <c r="Z147" s="19">
        <v>65</v>
      </c>
      <c r="AA147" s="19">
        <v>93</v>
      </c>
      <c r="AB147" t="s" s="26"/>
      <c r="AC147" s="19">
        <v>102</v>
      </c>
      <c r="AD147" t="s" s="26"/>
      <c r="AE147" s="19">
        <v>102</v>
      </c>
      <c r="AF147" t="s" s="26"/>
      <c r="AG147" s="19">
        <v>82</v>
      </c>
      <c r="AH147" t="s" s="26"/>
    </row>
    <row r="148" ht="15" customHeight="1">
      <c r="A148" t="s" s="10">
        <v>1513</v>
      </c>
      <c r="B148" t="s" s="10">
        <v>1514</v>
      </c>
      <c r="C148" s="19">
        <v>55</v>
      </c>
      <c r="D148" s="19">
        <v>78</v>
      </c>
      <c r="E148" s="19">
        <v>35</v>
      </c>
      <c r="F148" s="19">
        <v>54</v>
      </c>
      <c r="G148" s="19">
        <v>84</v>
      </c>
      <c r="H148" s="19">
        <v>81</v>
      </c>
      <c r="I148" s="19">
        <v>136</v>
      </c>
      <c r="J148" s="19">
        <v>37</v>
      </c>
      <c r="K148" s="19">
        <v>88</v>
      </c>
      <c r="L148" s="19">
        <v>124</v>
      </c>
      <c r="M148" s="19">
        <v>50</v>
      </c>
      <c r="N148" s="19">
        <v>42</v>
      </c>
      <c r="O148" s="19">
        <v>35</v>
      </c>
      <c r="P148" s="19">
        <v>56</v>
      </c>
      <c r="Q148" s="19">
        <v>53</v>
      </c>
      <c r="R148" s="19">
        <v>58</v>
      </c>
      <c r="S148" s="19">
        <v>29</v>
      </c>
      <c r="T148" s="19">
        <v>34</v>
      </c>
      <c r="U148" s="19">
        <v>101</v>
      </c>
      <c r="V148" s="19">
        <v>123</v>
      </c>
      <c r="W148" s="19">
        <v>168</v>
      </c>
      <c r="X148" s="19">
        <v>101</v>
      </c>
      <c r="Y148" s="19">
        <v>161</v>
      </c>
      <c r="Z148" s="19">
        <v>113</v>
      </c>
      <c r="AA148" s="19">
        <v>179</v>
      </c>
      <c r="AB148" t="s" s="26"/>
      <c r="AC148" s="19">
        <v>198</v>
      </c>
      <c r="AD148" t="s" s="26"/>
      <c r="AE148" s="19">
        <v>195</v>
      </c>
      <c r="AF148" t="s" s="26"/>
      <c r="AG148" s="19">
        <v>203</v>
      </c>
      <c r="AH148" s="19">
        <v>76</v>
      </c>
    </row>
    <row r="149" ht="15" customHeight="1">
      <c r="A149" t="s" s="10">
        <v>1515</v>
      </c>
      <c r="B149" t="s" s="10">
        <v>1516</v>
      </c>
      <c r="C149" s="19">
        <v>54</v>
      </c>
      <c r="D149" s="19">
        <v>55</v>
      </c>
      <c r="E149" s="19">
        <v>38</v>
      </c>
      <c r="F149" s="19">
        <v>37</v>
      </c>
      <c r="G149" s="19">
        <v>23</v>
      </c>
      <c r="H149" s="19">
        <v>127</v>
      </c>
      <c r="I149" s="19">
        <v>65</v>
      </c>
      <c r="J149" t="s" s="26"/>
      <c r="K149" s="19">
        <v>114</v>
      </c>
      <c r="L149" s="19">
        <v>126</v>
      </c>
      <c r="M149" s="19">
        <v>160</v>
      </c>
      <c r="N149" s="19">
        <v>146</v>
      </c>
      <c r="O149" s="19">
        <v>153</v>
      </c>
      <c r="P149" s="19">
        <v>163</v>
      </c>
      <c r="Q149" s="19">
        <v>156</v>
      </c>
      <c r="R149" s="19">
        <v>159</v>
      </c>
      <c r="S149" s="19">
        <v>154</v>
      </c>
      <c r="T149" s="19">
        <v>180</v>
      </c>
      <c r="U149" s="19">
        <v>175</v>
      </c>
      <c r="V149" s="19">
        <v>187</v>
      </c>
      <c r="W149" s="19">
        <v>182</v>
      </c>
      <c r="X149" s="19">
        <v>105</v>
      </c>
      <c r="Y149" s="19">
        <v>153</v>
      </c>
      <c r="Z149" s="19">
        <v>101</v>
      </c>
      <c r="AA149" s="19">
        <v>133</v>
      </c>
      <c r="AB149" t="s" s="26"/>
      <c r="AC149" s="19">
        <v>172</v>
      </c>
      <c r="AD149" t="s" s="26"/>
      <c r="AE149" s="19">
        <v>198</v>
      </c>
      <c r="AF149" t="s" s="26"/>
      <c r="AG149" s="19">
        <v>178</v>
      </c>
      <c r="AH149" s="19">
        <v>36</v>
      </c>
    </row>
    <row r="150" ht="15" customHeight="1">
      <c r="A150" t="s" s="10">
        <v>1517</v>
      </c>
      <c r="B150" t="s" s="10">
        <v>1518</v>
      </c>
      <c r="C150" s="19">
        <v>53</v>
      </c>
      <c r="D150" s="19">
        <v>126</v>
      </c>
      <c r="E150" s="19">
        <v>44</v>
      </c>
      <c r="F150" s="19">
        <v>108</v>
      </c>
      <c r="G150" s="19">
        <v>28</v>
      </c>
      <c r="H150" s="19">
        <v>140</v>
      </c>
      <c r="I150" s="19">
        <v>131</v>
      </c>
      <c r="J150" s="19">
        <v>39</v>
      </c>
      <c r="K150" s="19">
        <v>89</v>
      </c>
      <c r="L150" s="19">
        <v>146</v>
      </c>
      <c r="M150" s="19">
        <v>153</v>
      </c>
      <c r="N150" s="19">
        <v>167</v>
      </c>
      <c r="O150" s="19">
        <v>120</v>
      </c>
      <c r="P150" s="19">
        <v>181</v>
      </c>
      <c r="Q150" s="19">
        <v>136</v>
      </c>
      <c r="R150" s="19">
        <v>173</v>
      </c>
      <c r="S150" s="19">
        <v>102</v>
      </c>
      <c r="T150" s="19">
        <v>184</v>
      </c>
      <c r="U150" s="19">
        <v>97</v>
      </c>
      <c r="V150" s="19">
        <v>140</v>
      </c>
      <c r="W150" s="19">
        <v>71</v>
      </c>
      <c r="X150" t="s" s="26"/>
      <c r="Y150" s="19">
        <v>73</v>
      </c>
      <c r="Z150" s="19">
        <v>16</v>
      </c>
      <c r="AA150" s="19">
        <v>112</v>
      </c>
      <c r="AB150" t="s" s="26"/>
      <c r="AC150" s="19">
        <v>132</v>
      </c>
      <c r="AD150" t="s" s="26"/>
      <c r="AE150" s="19">
        <v>159</v>
      </c>
      <c r="AF150" t="s" s="26"/>
      <c r="AG150" s="19">
        <v>77</v>
      </c>
      <c r="AH150" t="s" s="26"/>
    </row>
    <row r="151" ht="15" customHeight="1">
      <c r="A151" t="s" s="10">
        <v>1519</v>
      </c>
      <c r="B151" t="s" s="10">
        <v>1520</v>
      </c>
      <c r="C151" s="19">
        <v>52</v>
      </c>
      <c r="D151" s="19">
        <v>51</v>
      </c>
      <c r="E151" s="19">
        <v>50</v>
      </c>
      <c r="F151" s="19">
        <v>62</v>
      </c>
      <c r="G151" s="19">
        <v>72</v>
      </c>
      <c r="H151" s="19">
        <v>98</v>
      </c>
      <c r="I151" s="19">
        <v>73</v>
      </c>
      <c r="J151" t="s" s="26"/>
      <c r="K151" s="19">
        <v>61</v>
      </c>
      <c r="L151" s="19">
        <v>68</v>
      </c>
      <c r="M151" s="19">
        <v>74</v>
      </c>
      <c r="N151" s="19">
        <v>64</v>
      </c>
      <c r="O151" s="19">
        <v>64</v>
      </c>
      <c r="P151" s="19">
        <v>75</v>
      </c>
      <c r="Q151" s="19">
        <v>81</v>
      </c>
      <c r="R151" s="19">
        <v>83</v>
      </c>
      <c r="S151" s="19">
        <v>71</v>
      </c>
      <c r="T151" s="19">
        <v>89</v>
      </c>
      <c r="U151" s="19">
        <v>40</v>
      </c>
      <c r="V151" s="19">
        <v>45</v>
      </c>
      <c r="W151" s="19">
        <v>80</v>
      </c>
      <c r="X151" s="19">
        <v>2</v>
      </c>
      <c r="Y151" s="19">
        <v>36</v>
      </c>
      <c r="Z151" t="s" s="26"/>
      <c r="AA151" s="19">
        <v>63</v>
      </c>
      <c r="AB151" t="s" s="26"/>
      <c r="AC151" s="19">
        <v>35</v>
      </c>
      <c r="AD151" t="s" s="26"/>
      <c r="AE151" s="19">
        <v>40</v>
      </c>
      <c r="AF151" t="s" s="26"/>
      <c r="AG151" s="19">
        <v>32</v>
      </c>
      <c r="AH151" t="s" s="26"/>
    </row>
    <row r="152" ht="15" customHeight="1">
      <c r="A152" t="s" s="10">
        <v>1521</v>
      </c>
      <c r="B152" t="s" s="10">
        <v>1522</v>
      </c>
      <c r="C152" s="19">
        <v>51</v>
      </c>
      <c r="D152" s="19">
        <v>32</v>
      </c>
      <c r="E152" s="19">
        <v>24</v>
      </c>
      <c r="F152" s="19">
        <v>16</v>
      </c>
      <c r="G152" s="19">
        <v>29</v>
      </c>
      <c r="H152" s="19">
        <v>13</v>
      </c>
      <c r="I152" s="19">
        <v>7</v>
      </c>
      <c r="J152" t="s" s="26"/>
      <c r="K152" s="19">
        <v>15</v>
      </c>
      <c r="L152" s="19">
        <v>11</v>
      </c>
      <c r="M152" s="19">
        <v>15</v>
      </c>
      <c r="N152" s="19">
        <v>1</v>
      </c>
      <c r="O152" s="19">
        <v>30</v>
      </c>
      <c r="P152" s="19">
        <v>18</v>
      </c>
      <c r="Q152" s="19">
        <v>17</v>
      </c>
      <c r="R152" s="19">
        <v>8</v>
      </c>
      <c r="S152" s="19">
        <v>19</v>
      </c>
      <c r="T152" s="19">
        <v>9</v>
      </c>
      <c r="U152" s="19">
        <v>32</v>
      </c>
      <c r="V152" s="19">
        <v>27</v>
      </c>
      <c r="W152" s="19">
        <v>34</v>
      </c>
      <c r="X152" t="s" s="26"/>
      <c r="Y152" s="19">
        <v>50</v>
      </c>
      <c r="Z152" t="s" s="26"/>
      <c r="AA152" s="19">
        <v>52</v>
      </c>
      <c r="AB152" t="s" s="26"/>
      <c r="AC152" s="19">
        <v>70</v>
      </c>
      <c r="AD152" t="s" s="26"/>
      <c r="AE152" s="19">
        <v>120</v>
      </c>
      <c r="AF152" t="s" s="26"/>
      <c r="AG152" s="19">
        <v>181</v>
      </c>
      <c r="AH152" s="19">
        <v>42</v>
      </c>
    </row>
    <row r="153" ht="15" customHeight="1">
      <c r="A153" t="s" s="10">
        <v>1523</v>
      </c>
      <c r="B153" t="s" s="10">
        <v>1524</v>
      </c>
      <c r="C153" s="19">
        <v>50</v>
      </c>
      <c r="D153" s="19">
        <v>87</v>
      </c>
      <c r="E153" s="19">
        <v>79</v>
      </c>
      <c r="F153" s="19">
        <v>142</v>
      </c>
      <c r="G153" s="19">
        <v>89</v>
      </c>
      <c r="H153" s="19">
        <v>29</v>
      </c>
      <c r="I153" s="19">
        <v>80</v>
      </c>
      <c r="J153" t="s" s="26"/>
      <c r="K153" s="19">
        <v>31</v>
      </c>
      <c r="L153" s="19">
        <v>31</v>
      </c>
      <c r="M153" s="19">
        <v>51</v>
      </c>
      <c r="N153" s="19">
        <v>34</v>
      </c>
      <c r="O153" s="19">
        <v>34</v>
      </c>
      <c r="P153" s="19">
        <v>30</v>
      </c>
      <c r="Q153" s="19">
        <v>66</v>
      </c>
      <c r="R153" s="19">
        <v>53</v>
      </c>
      <c r="S153" s="19">
        <v>95</v>
      </c>
      <c r="T153" s="19">
        <v>84</v>
      </c>
      <c r="U153" s="19">
        <v>134</v>
      </c>
      <c r="V153" s="19">
        <v>128</v>
      </c>
      <c r="W153" s="19">
        <v>124</v>
      </c>
      <c r="X153" s="19">
        <v>46</v>
      </c>
      <c r="Y153" s="19">
        <v>131</v>
      </c>
      <c r="Z153" s="19">
        <v>70</v>
      </c>
      <c r="AA153" s="19">
        <v>144</v>
      </c>
      <c r="AB153" t="s" s="26"/>
      <c r="AC153" s="19">
        <v>133</v>
      </c>
      <c r="AD153" t="s" s="26"/>
      <c r="AE153" s="19">
        <v>156</v>
      </c>
      <c r="AF153" t="s" s="26"/>
      <c r="AG153" s="19">
        <v>169</v>
      </c>
      <c r="AH153" s="19">
        <v>29</v>
      </c>
    </row>
    <row r="154" ht="15" customHeight="1">
      <c r="A154" t="s" s="10">
        <v>1525</v>
      </c>
      <c r="B154" t="s" s="10">
        <v>1526</v>
      </c>
      <c r="C154" s="19">
        <v>49</v>
      </c>
      <c r="D154" s="19">
        <v>31</v>
      </c>
      <c r="E154" s="19">
        <v>46</v>
      </c>
      <c r="F154" s="19">
        <v>33</v>
      </c>
      <c r="G154" s="19">
        <v>34</v>
      </c>
      <c r="H154" s="19">
        <v>38</v>
      </c>
      <c r="I154" s="19">
        <v>33</v>
      </c>
      <c r="J154" t="s" s="26"/>
      <c r="K154" s="19">
        <v>38</v>
      </c>
      <c r="L154" s="19">
        <v>42</v>
      </c>
      <c r="M154" s="19">
        <v>49</v>
      </c>
      <c r="N154" s="19">
        <v>33</v>
      </c>
      <c r="O154" s="19">
        <v>40</v>
      </c>
      <c r="P154" s="19">
        <v>39</v>
      </c>
      <c r="Q154" s="19">
        <v>45</v>
      </c>
      <c r="R154" s="19">
        <v>32</v>
      </c>
      <c r="S154" s="19">
        <v>50</v>
      </c>
      <c r="T154" s="19">
        <v>49</v>
      </c>
      <c r="U154" s="19">
        <v>21</v>
      </c>
      <c r="V154" s="19">
        <v>23</v>
      </c>
      <c r="W154" s="19">
        <v>18</v>
      </c>
      <c r="X154" t="s" s="26"/>
      <c r="Y154" s="19">
        <v>22</v>
      </c>
      <c r="Z154" t="s" s="26"/>
      <c r="AA154" s="19">
        <v>14</v>
      </c>
      <c r="AB154" t="s" s="26"/>
      <c r="AC154" s="19">
        <v>19</v>
      </c>
      <c r="AD154" t="s" s="26"/>
      <c r="AE154" s="19">
        <v>28</v>
      </c>
      <c r="AF154" t="s" s="26"/>
      <c r="AG154" s="19">
        <v>24</v>
      </c>
      <c r="AH154" t="s" s="26"/>
    </row>
    <row r="155" ht="15" customHeight="1">
      <c r="A155" t="s" s="10">
        <v>1527</v>
      </c>
      <c r="B155" t="s" s="10">
        <v>1528</v>
      </c>
      <c r="C155" s="19">
        <v>48</v>
      </c>
      <c r="D155" s="19">
        <v>50</v>
      </c>
      <c r="E155" s="19">
        <v>42</v>
      </c>
      <c r="F155" s="19">
        <v>44</v>
      </c>
      <c r="G155" s="19">
        <v>44</v>
      </c>
      <c r="H155" s="19">
        <v>20</v>
      </c>
      <c r="I155" s="19">
        <v>50</v>
      </c>
      <c r="J155" t="s" s="26"/>
      <c r="K155" s="19">
        <v>26</v>
      </c>
      <c r="L155" s="19">
        <v>33</v>
      </c>
      <c r="M155" s="19">
        <v>40</v>
      </c>
      <c r="N155" s="19">
        <v>28</v>
      </c>
      <c r="O155" s="19">
        <v>27</v>
      </c>
      <c r="P155" s="19">
        <v>24</v>
      </c>
      <c r="Q155" s="19">
        <v>22</v>
      </c>
      <c r="R155" s="19">
        <v>13</v>
      </c>
      <c r="S155" s="19">
        <v>21</v>
      </c>
      <c r="T155" s="19">
        <v>24</v>
      </c>
      <c r="U155" s="19">
        <v>6</v>
      </c>
      <c r="V155" s="19">
        <v>5</v>
      </c>
      <c r="W155" s="19">
        <v>10</v>
      </c>
      <c r="X155" t="s" s="26"/>
      <c r="Y155" s="19">
        <v>20</v>
      </c>
      <c r="Z155" t="s" s="26"/>
      <c r="AA155" s="19">
        <v>28</v>
      </c>
      <c r="AB155" t="s" s="26"/>
      <c r="AC155" s="19">
        <v>30</v>
      </c>
      <c r="AD155" t="s" s="26"/>
      <c r="AE155" s="19">
        <v>8</v>
      </c>
      <c r="AF155" t="s" s="26"/>
      <c r="AG155" s="19">
        <v>7</v>
      </c>
      <c r="AH155" t="s" s="26"/>
    </row>
    <row r="156" ht="15" customHeight="1">
      <c r="A156" t="s" s="10">
        <v>1529</v>
      </c>
      <c r="B156" t="s" s="10">
        <v>1530</v>
      </c>
      <c r="C156" s="19">
        <v>47</v>
      </c>
      <c r="D156" s="19">
        <v>29</v>
      </c>
      <c r="E156" s="19">
        <v>32</v>
      </c>
      <c r="F156" s="19">
        <v>22</v>
      </c>
      <c r="G156" s="19">
        <v>17</v>
      </c>
      <c r="H156" s="19">
        <v>18</v>
      </c>
      <c r="I156" s="19">
        <v>15</v>
      </c>
      <c r="J156" t="s" s="26"/>
      <c r="K156" s="19">
        <v>21</v>
      </c>
      <c r="L156" s="19">
        <v>22</v>
      </c>
      <c r="M156" s="19">
        <v>22</v>
      </c>
      <c r="N156" s="19">
        <v>7</v>
      </c>
      <c r="O156" s="19">
        <v>47</v>
      </c>
      <c r="P156" s="19">
        <v>42</v>
      </c>
      <c r="Q156" s="19">
        <v>59</v>
      </c>
      <c r="R156" s="19">
        <v>48</v>
      </c>
      <c r="S156" s="19">
        <v>77</v>
      </c>
      <c r="T156" s="19">
        <v>76</v>
      </c>
      <c r="U156" s="19">
        <v>55</v>
      </c>
      <c r="V156" s="19">
        <v>55</v>
      </c>
      <c r="W156" s="19">
        <v>77</v>
      </c>
      <c r="X156" t="s" s="26"/>
      <c r="Y156" s="19">
        <v>55</v>
      </c>
      <c r="Z156" t="s" s="26"/>
      <c r="AA156" s="19">
        <v>114</v>
      </c>
      <c r="AB156" t="s" s="26"/>
      <c r="AC156" s="19">
        <v>104</v>
      </c>
      <c r="AD156" t="s" s="26"/>
      <c r="AE156" s="19">
        <v>131</v>
      </c>
      <c r="AF156" t="s" s="26"/>
      <c r="AG156" s="19">
        <v>161</v>
      </c>
      <c r="AH156" s="19">
        <v>23</v>
      </c>
    </row>
    <row r="157" ht="15" customHeight="1">
      <c r="A157" t="s" s="10">
        <v>1531</v>
      </c>
      <c r="B157" t="s" s="10">
        <v>1532</v>
      </c>
      <c r="C157" s="19">
        <v>46</v>
      </c>
      <c r="D157" s="19">
        <v>61</v>
      </c>
      <c r="E157" s="19">
        <v>20</v>
      </c>
      <c r="F157" s="19">
        <v>24</v>
      </c>
      <c r="G157" s="19">
        <v>15</v>
      </c>
      <c r="H157" s="19">
        <v>108</v>
      </c>
      <c r="I157" s="19">
        <v>103</v>
      </c>
      <c r="J157" s="19">
        <v>1</v>
      </c>
      <c r="K157" s="19">
        <v>120</v>
      </c>
      <c r="L157" s="19">
        <v>165</v>
      </c>
      <c r="M157" s="19">
        <v>100</v>
      </c>
      <c r="N157" s="19">
        <v>120</v>
      </c>
      <c r="O157" s="19">
        <v>96</v>
      </c>
      <c r="P157" s="19">
        <v>157</v>
      </c>
      <c r="Q157" s="19">
        <v>106</v>
      </c>
      <c r="R157" s="19">
        <v>140</v>
      </c>
      <c r="S157" s="19">
        <v>69</v>
      </c>
      <c r="T157" s="19">
        <v>134</v>
      </c>
      <c r="U157" s="19">
        <v>77</v>
      </c>
      <c r="V157" s="19">
        <v>115</v>
      </c>
      <c r="W157" s="19">
        <v>177</v>
      </c>
      <c r="X157" s="19">
        <v>112</v>
      </c>
      <c r="Y157" s="19">
        <v>199</v>
      </c>
      <c r="Z157" s="19">
        <v>155</v>
      </c>
      <c r="AA157" s="19">
        <v>212</v>
      </c>
      <c r="AB157" s="19">
        <v>2</v>
      </c>
      <c r="AC157" s="19">
        <v>219</v>
      </c>
      <c r="AD157" s="19">
        <v>19</v>
      </c>
      <c r="AE157" s="19">
        <v>241</v>
      </c>
      <c r="AF157" t="s" s="26"/>
      <c r="AG157" s="19">
        <v>227</v>
      </c>
      <c r="AH157" s="19">
        <v>93</v>
      </c>
    </row>
    <row r="158" ht="15" customHeight="1">
      <c r="A158" t="s" s="10">
        <v>1533</v>
      </c>
      <c r="B158" t="s" s="10">
        <v>1534</v>
      </c>
      <c r="C158" s="19">
        <v>45</v>
      </c>
      <c r="D158" s="19">
        <v>26</v>
      </c>
      <c r="E158" s="19">
        <v>48</v>
      </c>
      <c r="F158" s="19">
        <v>35</v>
      </c>
      <c r="G158" s="19">
        <v>49</v>
      </c>
      <c r="H158" s="19">
        <v>34</v>
      </c>
      <c r="I158" s="19">
        <v>28</v>
      </c>
      <c r="J158" t="s" s="26"/>
      <c r="K158" s="19">
        <v>34</v>
      </c>
      <c r="L158" s="19">
        <v>26</v>
      </c>
      <c r="M158" s="19">
        <v>54</v>
      </c>
      <c r="N158" s="19">
        <v>38</v>
      </c>
      <c r="O158" s="19">
        <v>48</v>
      </c>
      <c r="P158" s="19">
        <v>34</v>
      </c>
      <c r="Q158" s="19">
        <v>39</v>
      </c>
      <c r="R158" s="19">
        <v>25</v>
      </c>
      <c r="S158" s="19">
        <v>63</v>
      </c>
      <c r="T158" s="19">
        <v>53</v>
      </c>
      <c r="U158" s="19">
        <v>78</v>
      </c>
      <c r="V158" s="19">
        <v>69</v>
      </c>
      <c r="W158" s="19">
        <v>37</v>
      </c>
      <c r="X158" t="s" s="26"/>
      <c r="Y158" s="19">
        <v>15</v>
      </c>
      <c r="Z158" t="s" s="26"/>
      <c r="AA158" s="19">
        <v>7</v>
      </c>
      <c r="AB158" t="s" s="26"/>
      <c r="AC158" s="19">
        <v>10</v>
      </c>
      <c r="AD158" t="s" s="26"/>
      <c r="AE158" s="19">
        <v>16</v>
      </c>
      <c r="AF158" t="s" s="26"/>
      <c r="AG158" s="19">
        <v>17</v>
      </c>
      <c r="AH158" t="s" s="26"/>
    </row>
    <row r="159" ht="15" customHeight="1">
      <c r="A159" t="s" s="10">
        <v>1535</v>
      </c>
      <c r="B159" t="s" s="10">
        <v>1536</v>
      </c>
      <c r="C159" s="19">
        <v>44</v>
      </c>
      <c r="D159" s="19">
        <v>34</v>
      </c>
      <c r="E159" s="19">
        <v>51</v>
      </c>
      <c r="F159" s="19">
        <v>42</v>
      </c>
      <c r="G159" s="19">
        <v>50</v>
      </c>
      <c r="H159" s="19">
        <v>63</v>
      </c>
      <c r="I159" s="19">
        <v>59</v>
      </c>
      <c r="J159" t="s" s="26"/>
      <c r="K159" s="19">
        <v>124</v>
      </c>
      <c r="L159" s="19">
        <v>118</v>
      </c>
      <c r="M159" s="19">
        <v>145</v>
      </c>
      <c r="N159" s="19">
        <v>130</v>
      </c>
      <c r="O159" s="19">
        <v>157</v>
      </c>
      <c r="P159" s="19">
        <v>149</v>
      </c>
      <c r="Q159" s="19">
        <v>172</v>
      </c>
      <c r="R159" s="19">
        <v>161</v>
      </c>
      <c r="S159" s="19">
        <v>156</v>
      </c>
      <c r="T159" s="19">
        <v>147</v>
      </c>
      <c r="U159" s="19">
        <v>156</v>
      </c>
      <c r="V159" s="19">
        <v>147</v>
      </c>
      <c r="W159" s="19">
        <v>194</v>
      </c>
      <c r="X159" s="19">
        <v>115</v>
      </c>
      <c r="Y159" s="19">
        <v>170</v>
      </c>
      <c r="Z159" s="19">
        <v>104</v>
      </c>
      <c r="AA159" s="19">
        <v>161</v>
      </c>
      <c r="AB159" t="s" s="26"/>
      <c r="AC159" s="19">
        <v>150</v>
      </c>
      <c r="AD159" t="s" s="26"/>
      <c r="AE159" s="19">
        <v>95</v>
      </c>
      <c r="AF159" t="s" s="26"/>
      <c r="AG159" s="19">
        <v>156</v>
      </c>
      <c r="AH159" s="19">
        <v>15</v>
      </c>
    </row>
    <row r="160" ht="15" customHeight="1">
      <c r="A160" t="s" s="10">
        <v>1537</v>
      </c>
      <c r="B160" t="s" s="10">
        <v>1538</v>
      </c>
      <c r="C160" s="19">
        <v>43</v>
      </c>
      <c r="D160" s="19">
        <v>88</v>
      </c>
      <c r="E160" s="19">
        <v>60</v>
      </c>
      <c r="F160" s="19">
        <v>139</v>
      </c>
      <c r="G160" s="19">
        <v>78</v>
      </c>
      <c r="H160" s="19">
        <v>167</v>
      </c>
      <c r="I160" s="19">
        <v>107</v>
      </c>
      <c r="J160" s="19">
        <v>5</v>
      </c>
      <c r="K160" s="19">
        <v>171</v>
      </c>
      <c r="L160" s="19">
        <v>168</v>
      </c>
      <c r="M160" s="19">
        <v>199</v>
      </c>
      <c r="N160" s="19">
        <v>181</v>
      </c>
      <c r="O160" s="19">
        <v>196</v>
      </c>
      <c r="P160" s="19">
        <v>193</v>
      </c>
      <c r="Q160" s="19">
        <v>192</v>
      </c>
      <c r="R160" s="19">
        <v>187</v>
      </c>
      <c r="S160" s="19">
        <v>167</v>
      </c>
      <c r="T160" s="19">
        <v>177</v>
      </c>
      <c r="U160" s="19">
        <v>136</v>
      </c>
      <c r="V160" s="19">
        <v>137</v>
      </c>
      <c r="W160" s="19">
        <v>70</v>
      </c>
      <c r="X160" t="s" s="26"/>
      <c r="Y160" s="19">
        <v>88</v>
      </c>
      <c r="Z160" s="19">
        <v>27</v>
      </c>
      <c r="AA160" s="19">
        <v>84</v>
      </c>
      <c r="AB160" t="s" s="26"/>
      <c r="AC160" s="19">
        <v>112</v>
      </c>
      <c r="AD160" t="s" s="26"/>
      <c r="AE160" s="19">
        <v>128</v>
      </c>
      <c r="AF160" t="s" s="26"/>
      <c r="AG160" s="19">
        <v>109</v>
      </c>
      <c r="AH160" t="s" s="26"/>
    </row>
    <row r="161" ht="15" customHeight="1">
      <c r="A161" t="s" s="10">
        <v>1539</v>
      </c>
      <c r="B161" t="s" s="10">
        <v>1540</v>
      </c>
      <c r="C161" s="19">
        <v>42</v>
      </c>
      <c r="D161" s="19">
        <v>35</v>
      </c>
      <c r="E161" s="19">
        <v>95</v>
      </c>
      <c r="F161" s="19">
        <v>90</v>
      </c>
      <c r="G161" s="19">
        <v>165</v>
      </c>
      <c r="H161" s="19">
        <v>124</v>
      </c>
      <c r="I161" s="19">
        <v>134</v>
      </c>
      <c r="J161" s="19">
        <v>29</v>
      </c>
      <c r="K161" s="19">
        <v>132</v>
      </c>
      <c r="L161" s="19">
        <v>120</v>
      </c>
      <c r="M161" s="19">
        <v>126</v>
      </c>
      <c r="N161" s="19">
        <v>109</v>
      </c>
      <c r="O161" s="19">
        <v>121</v>
      </c>
      <c r="P161" s="19">
        <v>110</v>
      </c>
      <c r="Q161" s="19">
        <v>146</v>
      </c>
      <c r="R161" s="19">
        <v>126</v>
      </c>
      <c r="S161" s="19">
        <v>179</v>
      </c>
      <c r="T161" s="19">
        <v>165</v>
      </c>
      <c r="U161" s="19">
        <v>178</v>
      </c>
      <c r="V161" s="19">
        <v>167</v>
      </c>
      <c r="W161" s="19">
        <v>176</v>
      </c>
      <c r="X161" s="19">
        <v>86</v>
      </c>
      <c r="Y161" s="19">
        <v>186</v>
      </c>
      <c r="Z161" s="19">
        <v>116</v>
      </c>
      <c r="AA161" s="19">
        <v>152</v>
      </c>
      <c r="AB161" t="s" s="26"/>
      <c r="AC161" s="19">
        <v>135</v>
      </c>
      <c r="AD161" t="s" s="26"/>
      <c r="AE161" s="19">
        <v>88</v>
      </c>
      <c r="AF161" t="s" s="26"/>
      <c r="AG161" s="19">
        <v>114</v>
      </c>
      <c r="AH161" t="s" s="26"/>
    </row>
    <row r="162" ht="15" customHeight="1">
      <c r="A162" t="s" s="10">
        <v>1541</v>
      </c>
      <c r="B162" t="s" s="10">
        <v>1542</v>
      </c>
      <c r="C162" s="19">
        <v>41</v>
      </c>
      <c r="D162" s="19">
        <v>95</v>
      </c>
      <c r="E162" s="19">
        <v>49</v>
      </c>
      <c r="F162" s="19">
        <v>118</v>
      </c>
      <c r="G162" s="19">
        <v>43</v>
      </c>
      <c r="H162" s="19">
        <v>133</v>
      </c>
      <c r="I162" s="19">
        <v>26</v>
      </c>
      <c r="J162" t="s" s="26"/>
      <c r="K162" s="19">
        <v>85</v>
      </c>
      <c r="L162" s="19">
        <v>73</v>
      </c>
      <c r="M162" s="19">
        <v>164</v>
      </c>
      <c r="N162" s="19">
        <v>137</v>
      </c>
      <c r="O162" s="19">
        <v>161</v>
      </c>
      <c r="P162" s="19">
        <v>145</v>
      </c>
      <c r="Q162" s="19">
        <v>174</v>
      </c>
      <c r="R162" s="19">
        <v>151</v>
      </c>
      <c r="S162" s="19">
        <v>158</v>
      </c>
      <c r="T162" s="19">
        <v>135</v>
      </c>
      <c r="U162" s="19">
        <v>194</v>
      </c>
      <c r="V162" s="19">
        <v>184</v>
      </c>
      <c r="W162" s="19">
        <v>206</v>
      </c>
      <c r="X162" s="19">
        <v>123</v>
      </c>
      <c r="Y162" s="19">
        <v>204</v>
      </c>
      <c r="Z162" s="19">
        <v>141</v>
      </c>
      <c r="AA162" s="19">
        <v>160</v>
      </c>
      <c r="AB162" t="s" s="26"/>
      <c r="AC162" s="19">
        <v>197</v>
      </c>
      <c r="AD162" t="s" s="26"/>
      <c r="AE162" s="19">
        <v>185</v>
      </c>
      <c r="AF162" t="s" s="26"/>
      <c r="AG162" s="19">
        <v>222</v>
      </c>
      <c r="AH162" s="19">
        <v>71</v>
      </c>
    </row>
    <row r="163" ht="15" customHeight="1">
      <c r="A163" t="s" s="10">
        <v>1543</v>
      </c>
      <c r="B163" t="s" s="10">
        <v>1544</v>
      </c>
      <c r="C163" s="19">
        <v>40</v>
      </c>
      <c r="D163" s="19">
        <v>91</v>
      </c>
      <c r="E163" s="19">
        <v>72</v>
      </c>
      <c r="F163" s="19">
        <v>150</v>
      </c>
      <c r="G163" s="19">
        <v>129</v>
      </c>
      <c r="H163" s="19">
        <v>190</v>
      </c>
      <c r="I163" s="19">
        <v>152</v>
      </c>
      <c r="J163" s="19">
        <v>50</v>
      </c>
      <c r="K163" s="19">
        <v>182</v>
      </c>
      <c r="L163" s="19">
        <v>171</v>
      </c>
      <c r="M163" s="19">
        <v>209</v>
      </c>
      <c r="N163" s="19">
        <v>189</v>
      </c>
      <c r="O163" s="19">
        <v>216</v>
      </c>
      <c r="P163" s="19">
        <v>210</v>
      </c>
      <c r="Q163" s="19">
        <v>221</v>
      </c>
      <c r="R163" s="19">
        <v>209</v>
      </c>
      <c r="S163" s="19">
        <v>214</v>
      </c>
      <c r="T163" s="19">
        <v>215</v>
      </c>
      <c r="U163" s="19">
        <v>213</v>
      </c>
      <c r="V163" s="19">
        <v>210</v>
      </c>
      <c r="W163" s="19">
        <v>220</v>
      </c>
      <c r="X163" s="19">
        <v>140</v>
      </c>
      <c r="Y163" s="19">
        <v>217</v>
      </c>
      <c r="Z163" s="19">
        <v>152</v>
      </c>
      <c r="AA163" s="19">
        <v>175</v>
      </c>
      <c r="AB163" t="s" s="26"/>
      <c r="AC163" s="19">
        <v>178</v>
      </c>
      <c r="AD163" t="s" s="26"/>
      <c r="AE163" s="19">
        <v>163</v>
      </c>
      <c r="AF163" t="s" s="26"/>
      <c r="AG163" s="19">
        <v>155</v>
      </c>
      <c r="AH163" s="19">
        <v>13</v>
      </c>
    </row>
    <row r="164" ht="15" customHeight="1">
      <c r="A164" t="s" s="10">
        <v>1545</v>
      </c>
      <c r="B164" t="s" s="10">
        <v>1546</v>
      </c>
      <c r="C164" s="19">
        <v>39</v>
      </c>
      <c r="D164" s="19">
        <v>48</v>
      </c>
      <c r="E164" s="19">
        <v>40</v>
      </c>
      <c r="F164" s="19">
        <v>38</v>
      </c>
      <c r="G164" s="19">
        <v>14</v>
      </c>
      <c r="H164" s="19">
        <v>17</v>
      </c>
      <c r="I164" s="19">
        <v>18</v>
      </c>
      <c r="J164" t="s" s="26"/>
      <c r="K164" s="19">
        <v>9</v>
      </c>
      <c r="L164" s="19">
        <v>8</v>
      </c>
      <c r="M164" s="19">
        <v>30</v>
      </c>
      <c r="N164" s="19">
        <v>16</v>
      </c>
      <c r="O164" s="19">
        <v>39</v>
      </c>
      <c r="P164" s="19">
        <v>40</v>
      </c>
      <c r="Q164" s="19">
        <v>90</v>
      </c>
      <c r="R164" s="19">
        <v>86</v>
      </c>
      <c r="S164" s="19">
        <v>79</v>
      </c>
      <c r="T164" s="19">
        <v>69</v>
      </c>
      <c r="U164" s="19">
        <v>107</v>
      </c>
      <c r="V164" s="19">
        <v>105</v>
      </c>
      <c r="W164" s="19">
        <v>117</v>
      </c>
      <c r="X164" s="19">
        <v>39</v>
      </c>
      <c r="Y164" s="19">
        <v>124</v>
      </c>
      <c r="Z164" s="19">
        <v>64</v>
      </c>
      <c r="AA164" s="19">
        <v>134</v>
      </c>
      <c r="AB164" t="s" s="26"/>
      <c r="AC164" s="19">
        <v>142</v>
      </c>
      <c r="AD164" t="s" s="26"/>
      <c r="AE164" s="19">
        <v>160</v>
      </c>
      <c r="AF164" t="s" s="26"/>
      <c r="AG164" s="19">
        <v>167</v>
      </c>
      <c r="AH164" s="19">
        <v>28</v>
      </c>
    </row>
    <row r="165" ht="15" customHeight="1">
      <c r="A165" t="s" s="10">
        <v>1547</v>
      </c>
      <c r="B165" t="s" s="10">
        <v>1548</v>
      </c>
      <c r="C165" s="19">
        <v>38</v>
      </c>
      <c r="D165" s="19">
        <v>42</v>
      </c>
      <c r="E165" s="19">
        <v>47</v>
      </c>
      <c r="F165" s="19">
        <v>49</v>
      </c>
      <c r="G165" s="19">
        <v>45</v>
      </c>
      <c r="H165" s="19">
        <v>94</v>
      </c>
      <c r="I165" s="19">
        <v>76</v>
      </c>
      <c r="J165" t="s" s="26"/>
      <c r="K165" s="19">
        <v>94</v>
      </c>
      <c r="L165" s="19">
        <v>103</v>
      </c>
      <c r="M165" s="19">
        <v>113</v>
      </c>
      <c r="N165" s="19">
        <v>105</v>
      </c>
      <c r="O165" s="19">
        <v>103</v>
      </c>
      <c r="P165" s="19">
        <v>114</v>
      </c>
      <c r="Q165" s="19">
        <v>107</v>
      </c>
      <c r="R165" s="19">
        <v>107</v>
      </c>
      <c r="S165" s="19">
        <v>118</v>
      </c>
      <c r="T165" s="19">
        <v>132</v>
      </c>
      <c r="U165" s="19">
        <v>108</v>
      </c>
      <c r="V165" s="19">
        <v>109</v>
      </c>
      <c r="W165" s="19">
        <v>118</v>
      </c>
      <c r="X165" s="19">
        <v>44</v>
      </c>
      <c r="Y165" s="19">
        <v>115</v>
      </c>
      <c r="Z165" s="19">
        <v>59</v>
      </c>
      <c r="AA165" s="19">
        <v>130</v>
      </c>
      <c r="AB165" t="s" s="26"/>
      <c r="AC165" s="19">
        <v>134</v>
      </c>
      <c r="AD165" t="s" s="26"/>
      <c r="AE165" s="19">
        <v>155</v>
      </c>
      <c r="AF165" t="s" s="26"/>
      <c r="AG165" s="19">
        <v>143</v>
      </c>
      <c r="AH165" s="19">
        <v>3</v>
      </c>
    </row>
    <row r="166" ht="15" customHeight="1">
      <c r="A166" t="s" s="10">
        <v>1549</v>
      </c>
      <c r="B166" t="s" s="10">
        <v>1550</v>
      </c>
      <c r="C166" s="19">
        <v>37</v>
      </c>
      <c r="D166" s="19">
        <v>38</v>
      </c>
      <c r="E166" s="19">
        <v>59</v>
      </c>
      <c r="F166" s="19">
        <v>63</v>
      </c>
      <c r="G166" s="19">
        <v>41</v>
      </c>
      <c r="H166" s="19">
        <v>74</v>
      </c>
      <c r="I166" s="19">
        <v>32</v>
      </c>
      <c r="J166" t="s" s="26"/>
      <c r="K166" s="19">
        <v>74</v>
      </c>
      <c r="L166" s="19">
        <v>60</v>
      </c>
      <c r="M166" s="19">
        <v>108</v>
      </c>
      <c r="N166" s="19">
        <v>90</v>
      </c>
      <c r="O166" s="19">
        <v>109</v>
      </c>
      <c r="P166" s="19">
        <v>94</v>
      </c>
      <c r="Q166" s="19">
        <v>105</v>
      </c>
      <c r="R166" s="19">
        <v>92</v>
      </c>
      <c r="S166" s="19">
        <v>128</v>
      </c>
      <c r="T166" s="19">
        <v>111</v>
      </c>
      <c r="U166" s="19">
        <v>160</v>
      </c>
      <c r="V166" s="19">
        <v>156</v>
      </c>
      <c r="W166" s="19">
        <v>95</v>
      </c>
      <c r="X166" s="19">
        <v>18</v>
      </c>
      <c r="Y166" s="19">
        <v>108</v>
      </c>
      <c r="Z166" s="19">
        <v>46</v>
      </c>
      <c r="AA166" s="19">
        <v>46</v>
      </c>
      <c r="AB166" t="s" s="26"/>
      <c r="AC166" s="19">
        <v>53</v>
      </c>
      <c r="AD166" t="s" s="26"/>
      <c r="AE166" s="19">
        <v>67</v>
      </c>
      <c r="AF166" t="s" s="26"/>
      <c r="AG166" s="19">
        <v>88</v>
      </c>
      <c r="AH166" t="s" s="26"/>
    </row>
    <row r="167" ht="15" customHeight="1">
      <c r="A167" t="s" s="10">
        <v>1551</v>
      </c>
      <c r="B167" t="s" s="10">
        <v>1552</v>
      </c>
      <c r="C167" s="19">
        <v>36</v>
      </c>
      <c r="D167" s="19">
        <v>28</v>
      </c>
      <c r="E167" s="19">
        <v>64</v>
      </c>
      <c r="F167" s="19">
        <v>50</v>
      </c>
      <c r="G167" s="19">
        <v>47</v>
      </c>
      <c r="H167" s="19">
        <v>43</v>
      </c>
      <c r="I167" s="19">
        <v>27</v>
      </c>
      <c r="J167" t="s" s="26"/>
      <c r="K167" s="19">
        <v>37</v>
      </c>
      <c r="L167" s="19">
        <v>38</v>
      </c>
      <c r="M167" s="19">
        <v>69</v>
      </c>
      <c r="N167" s="19">
        <v>50</v>
      </c>
      <c r="O167" s="19">
        <v>72</v>
      </c>
      <c r="P167" s="19">
        <v>59</v>
      </c>
      <c r="Q167" s="19">
        <v>71</v>
      </c>
      <c r="R167" s="19">
        <v>59</v>
      </c>
      <c r="S167" s="19">
        <v>89</v>
      </c>
      <c r="T167" s="19">
        <v>74</v>
      </c>
      <c r="U167" s="19">
        <v>129</v>
      </c>
      <c r="V167" s="19">
        <v>118</v>
      </c>
      <c r="W167" s="19">
        <v>55</v>
      </c>
      <c r="X167" t="s" s="26"/>
      <c r="Y167" s="19">
        <v>61</v>
      </c>
      <c r="Z167" s="19">
        <v>1</v>
      </c>
      <c r="AA167" s="19">
        <v>24</v>
      </c>
      <c r="AB167" t="s" s="26"/>
      <c r="AC167" s="19">
        <v>27</v>
      </c>
      <c r="AD167" t="s" s="26"/>
      <c r="AE167" s="19">
        <v>33</v>
      </c>
      <c r="AF167" t="s" s="26"/>
      <c r="AG167" s="19">
        <v>55</v>
      </c>
      <c r="AH167" t="s" s="26"/>
    </row>
    <row r="168" ht="15" customHeight="1">
      <c r="A168" t="s" s="10">
        <v>1553</v>
      </c>
      <c r="B168" t="s" s="10">
        <v>1554</v>
      </c>
      <c r="C168" s="19">
        <v>35</v>
      </c>
      <c r="D168" s="19">
        <v>19</v>
      </c>
      <c r="E168" s="19">
        <v>29</v>
      </c>
      <c r="F168" s="19">
        <v>12</v>
      </c>
      <c r="G168" s="19">
        <v>18</v>
      </c>
      <c r="H168" s="19">
        <v>14</v>
      </c>
      <c r="I168" s="19">
        <v>20</v>
      </c>
      <c r="J168" t="s" s="26"/>
      <c r="K168" s="19">
        <v>23</v>
      </c>
      <c r="L168" s="19">
        <v>25</v>
      </c>
      <c r="M168" s="19">
        <v>19</v>
      </c>
      <c r="N168" s="19">
        <v>5</v>
      </c>
      <c r="O168" s="19">
        <v>46</v>
      </c>
      <c r="P168" s="19">
        <v>46</v>
      </c>
      <c r="Q168" s="19">
        <v>36</v>
      </c>
      <c r="R168" s="19">
        <v>29</v>
      </c>
      <c r="S168" s="19">
        <v>62</v>
      </c>
      <c r="T168" s="19">
        <v>71</v>
      </c>
      <c r="U168" s="19">
        <v>94</v>
      </c>
      <c r="V168" s="19">
        <v>104</v>
      </c>
      <c r="W168" s="19">
        <v>106</v>
      </c>
      <c r="X168" s="19">
        <v>28</v>
      </c>
      <c r="Y168" s="19">
        <v>141</v>
      </c>
      <c r="Z168" s="19">
        <v>83</v>
      </c>
      <c r="AA168" s="19">
        <v>169</v>
      </c>
      <c r="AB168" t="s" s="26"/>
      <c r="AC168" s="19">
        <v>144</v>
      </c>
      <c r="AD168" t="s" s="26"/>
      <c r="AE168" s="19">
        <v>173</v>
      </c>
      <c r="AF168" t="s" s="26"/>
      <c r="AG168" s="19">
        <v>188</v>
      </c>
      <c r="AH168" s="19">
        <v>50</v>
      </c>
    </row>
    <row r="169" ht="15" customHeight="1">
      <c r="A169" t="s" s="10">
        <v>1555</v>
      </c>
      <c r="B169" t="s" s="10">
        <v>1556</v>
      </c>
      <c r="C169" s="19">
        <v>34</v>
      </c>
      <c r="D169" s="19">
        <v>33</v>
      </c>
      <c r="E169" s="19">
        <v>30</v>
      </c>
      <c r="F169" s="19">
        <v>31</v>
      </c>
      <c r="G169" s="19">
        <v>27</v>
      </c>
      <c r="H169" s="19">
        <v>11</v>
      </c>
      <c r="I169" s="19">
        <v>24</v>
      </c>
      <c r="J169" t="s" s="26"/>
      <c r="K169" s="19">
        <v>10</v>
      </c>
      <c r="L169" s="19">
        <v>9</v>
      </c>
      <c r="M169" s="19">
        <v>9</v>
      </c>
      <c r="N169" t="s" s="26"/>
      <c r="O169" s="19">
        <v>13</v>
      </c>
      <c r="P169" s="19">
        <v>12</v>
      </c>
      <c r="Q169" s="19">
        <v>12</v>
      </c>
      <c r="R169" s="19">
        <v>4</v>
      </c>
      <c r="S169" s="19">
        <v>18</v>
      </c>
      <c r="T169" s="19">
        <v>25</v>
      </c>
      <c r="U169" s="19">
        <v>7</v>
      </c>
      <c r="V169" s="19">
        <v>6</v>
      </c>
      <c r="W169" s="19">
        <v>19</v>
      </c>
      <c r="X169" t="s" s="26"/>
      <c r="Y169" s="19">
        <v>43</v>
      </c>
      <c r="Z169" t="s" s="26"/>
      <c r="AA169" s="19">
        <v>79</v>
      </c>
      <c r="AB169" t="s" s="26"/>
      <c r="AC169" s="19">
        <v>75</v>
      </c>
      <c r="AD169" t="s" s="26"/>
      <c r="AE169" s="19">
        <v>118</v>
      </c>
      <c r="AF169" t="s" s="26"/>
      <c r="AG169" s="19">
        <v>128</v>
      </c>
      <c r="AH169" t="s" s="26"/>
    </row>
    <row r="170" ht="15" customHeight="1">
      <c r="A170" t="s" s="10">
        <v>1557</v>
      </c>
      <c r="B170" t="s" s="10">
        <v>1558</v>
      </c>
      <c r="C170" s="19">
        <v>33</v>
      </c>
      <c r="D170" s="19">
        <v>142</v>
      </c>
      <c r="E170" s="19">
        <v>16</v>
      </c>
      <c r="F170" s="19">
        <v>68</v>
      </c>
      <c r="G170" s="19">
        <v>9</v>
      </c>
      <c r="H170" s="19">
        <v>45</v>
      </c>
      <c r="I170" s="19">
        <v>61</v>
      </c>
      <c r="J170" t="s" s="26"/>
      <c r="K170" s="19">
        <v>7</v>
      </c>
      <c r="L170" s="19">
        <v>17</v>
      </c>
      <c r="M170" s="19">
        <v>25</v>
      </c>
      <c r="N170" s="19">
        <v>23</v>
      </c>
      <c r="O170" s="19">
        <v>9</v>
      </c>
      <c r="P170" s="19">
        <v>36</v>
      </c>
      <c r="Q170" s="19">
        <v>65</v>
      </c>
      <c r="R170" s="19">
        <v>120</v>
      </c>
      <c r="S170" s="19">
        <v>30</v>
      </c>
      <c r="T170" s="19">
        <v>129</v>
      </c>
      <c r="U170" s="19">
        <v>69</v>
      </c>
      <c r="V170" s="19">
        <v>139</v>
      </c>
      <c r="W170" s="19">
        <v>146</v>
      </c>
      <c r="X170" s="19">
        <v>108</v>
      </c>
      <c r="Y170" s="19">
        <v>167</v>
      </c>
      <c r="Z170" s="19">
        <v>140</v>
      </c>
      <c r="AA170" s="19">
        <v>213</v>
      </c>
      <c r="AB170" s="19">
        <v>5</v>
      </c>
      <c r="AC170" s="19">
        <v>229</v>
      </c>
      <c r="AD170" s="19">
        <v>32</v>
      </c>
      <c r="AE170" s="19">
        <v>247</v>
      </c>
      <c r="AF170" s="19">
        <v>4</v>
      </c>
      <c r="AG170" s="19">
        <v>246</v>
      </c>
      <c r="AH170" s="19">
        <v>115</v>
      </c>
    </row>
    <row r="171" ht="15" customHeight="1">
      <c r="A171" t="s" s="10">
        <v>1559</v>
      </c>
      <c r="B171" t="s" s="10">
        <v>1560</v>
      </c>
      <c r="C171" s="19">
        <v>32</v>
      </c>
      <c r="D171" s="19">
        <v>23</v>
      </c>
      <c r="E171" s="19">
        <v>37</v>
      </c>
      <c r="F171" s="19">
        <v>23</v>
      </c>
      <c r="G171" s="19">
        <v>30</v>
      </c>
      <c r="H171" s="19">
        <v>66</v>
      </c>
      <c r="I171" s="19">
        <v>34</v>
      </c>
      <c r="J171" t="s" s="26"/>
      <c r="K171" s="19">
        <v>117</v>
      </c>
      <c r="L171" s="19">
        <v>105</v>
      </c>
      <c r="M171" s="19">
        <v>89</v>
      </c>
      <c r="N171" s="19">
        <v>74</v>
      </c>
      <c r="O171" s="19">
        <v>106</v>
      </c>
      <c r="P171" s="19">
        <v>104</v>
      </c>
      <c r="Q171" s="19">
        <v>91</v>
      </c>
      <c r="R171" s="19">
        <v>85</v>
      </c>
      <c r="S171" s="19">
        <v>135</v>
      </c>
      <c r="T171" s="19">
        <v>138</v>
      </c>
      <c r="U171" s="19">
        <v>140</v>
      </c>
      <c r="V171" s="19">
        <v>136</v>
      </c>
      <c r="W171" s="19">
        <v>63</v>
      </c>
      <c r="X171" t="s" s="26"/>
      <c r="Y171" s="19">
        <v>77</v>
      </c>
      <c r="Z171" s="19">
        <v>17</v>
      </c>
      <c r="AA171" s="19">
        <v>87</v>
      </c>
      <c r="AB171" t="s" s="26"/>
      <c r="AC171" s="19">
        <v>110</v>
      </c>
      <c r="AD171" t="s" s="26"/>
      <c r="AE171" s="19">
        <v>121</v>
      </c>
      <c r="AF171" t="s" s="26"/>
      <c r="AG171" s="19">
        <v>138</v>
      </c>
      <c r="AH171" t="s" s="26"/>
    </row>
    <row r="172" ht="15" customHeight="1">
      <c r="A172" t="s" s="10">
        <v>1561</v>
      </c>
      <c r="B172" t="s" s="10">
        <v>1562</v>
      </c>
      <c r="C172" s="19">
        <v>31</v>
      </c>
      <c r="D172" s="19">
        <v>24</v>
      </c>
      <c r="E172" s="19">
        <v>57</v>
      </c>
      <c r="F172" s="19">
        <v>47</v>
      </c>
      <c r="G172" s="19">
        <v>106</v>
      </c>
      <c r="H172" s="19">
        <v>103</v>
      </c>
      <c r="I172" s="19">
        <v>78</v>
      </c>
      <c r="J172" t="s" s="26"/>
      <c r="K172" s="19">
        <v>65</v>
      </c>
      <c r="L172" s="19">
        <v>63</v>
      </c>
      <c r="M172" s="19">
        <v>83</v>
      </c>
      <c r="N172" s="19">
        <v>71</v>
      </c>
      <c r="O172" s="19">
        <v>76</v>
      </c>
      <c r="P172" s="19">
        <v>81</v>
      </c>
      <c r="Q172" s="19">
        <v>142</v>
      </c>
      <c r="R172" s="19">
        <v>138</v>
      </c>
      <c r="S172" s="19">
        <v>175</v>
      </c>
      <c r="T172" s="19">
        <v>181</v>
      </c>
      <c r="U172" s="19">
        <v>187</v>
      </c>
      <c r="V172" s="19">
        <v>193</v>
      </c>
      <c r="W172" s="19">
        <v>169</v>
      </c>
      <c r="X172" s="19">
        <v>90</v>
      </c>
      <c r="Y172" s="19">
        <v>191</v>
      </c>
      <c r="Z172" s="19">
        <v>129</v>
      </c>
      <c r="AA172" s="19">
        <v>183</v>
      </c>
      <c r="AB172" t="s" s="26"/>
      <c r="AC172" s="19">
        <v>202</v>
      </c>
      <c r="AD172" t="s" s="26"/>
      <c r="AE172" s="19">
        <v>189</v>
      </c>
      <c r="AF172" t="s" s="26"/>
      <c r="AG172" s="19">
        <v>209</v>
      </c>
      <c r="AH172" s="19">
        <v>69</v>
      </c>
    </row>
    <row r="173" ht="15" customHeight="1">
      <c r="A173" t="s" s="10">
        <v>1563</v>
      </c>
      <c r="B173" t="s" s="10">
        <v>1564</v>
      </c>
      <c r="C173" s="19">
        <v>30</v>
      </c>
      <c r="D173" s="19">
        <v>22</v>
      </c>
      <c r="E173" s="19">
        <v>28</v>
      </c>
      <c r="F173" s="19">
        <v>19</v>
      </c>
      <c r="G173" s="19">
        <v>32</v>
      </c>
      <c r="H173" s="19">
        <v>16</v>
      </c>
      <c r="I173" s="19">
        <v>31</v>
      </c>
      <c r="J173" t="s" s="26"/>
      <c r="K173" s="19">
        <v>19</v>
      </c>
      <c r="L173" s="19">
        <v>18</v>
      </c>
      <c r="M173" s="19">
        <v>8</v>
      </c>
      <c r="N173" t="s" s="26"/>
      <c r="O173" s="19">
        <v>11</v>
      </c>
      <c r="P173" s="19">
        <v>9</v>
      </c>
      <c r="Q173" s="19">
        <v>13</v>
      </c>
      <c r="R173" s="19">
        <v>5</v>
      </c>
      <c r="S173" s="19">
        <v>31</v>
      </c>
      <c r="T173" s="19">
        <v>31</v>
      </c>
      <c r="U173" s="19">
        <v>12</v>
      </c>
      <c r="V173" s="19">
        <v>10</v>
      </c>
      <c r="W173" s="19">
        <v>40</v>
      </c>
      <c r="X173" t="s" s="26"/>
      <c r="Y173" s="19">
        <v>19</v>
      </c>
      <c r="Z173" t="s" s="26"/>
      <c r="AA173" s="19">
        <v>98</v>
      </c>
      <c r="AB173" t="s" s="26"/>
      <c r="AC173" s="19">
        <v>122</v>
      </c>
      <c r="AD173" t="s" s="26"/>
      <c r="AE173" s="19">
        <v>142</v>
      </c>
      <c r="AF173" t="s" s="26"/>
      <c r="AG173" s="19">
        <v>157</v>
      </c>
      <c r="AH173" s="19">
        <v>18</v>
      </c>
    </row>
    <row r="174" ht="15" customHeight="1">
      <c r="A174" t="s" s="10">
        <v>1565</v>
      </c>
      <c r="B174" t="s" s="10">
        <v>1566</v>
      </c>
      <c r="C174" s="19">
        <v>29</v>
      </c>
      <c r="D174" s="19">
        <v>30</v>
      </c>
      <c r="E174" s="19">
        <v>27</v>
      </c>
      <c r="F174" s="19">
        <v>28</v>
      </c>
      <c r="G174" s="19">
        <v>37</v>
      </c>
      <c r="H174" s="19">
        <v>86</v>
      </c>
      <c r="I174" s="19">
        <v>125</v>
      </c>
      <c r="J174" s="19">
        <v>23</v>
      </c>
      <c r="K174" s="19">
        <v>78</v>
      </c>
      <c r="L174" s="19">
        <v>108</v>
      </c>
      <c r="M174" s="19">
        <v>76</v>
      </c>
      <c r="N174" s="19">
        <v>83</v>
      </c>
      <c r="O174" s="19">
        <v>108</v>
      </c>
      <c r="P174" s="19">
        <v>142</v>
      </c>
      <c r="Q174" s="19">
        <v>102</v>
      </c>
      <c r="R174" s="19">
        <v>113</v>
      </c>
      <c r="S174" s="19">
        <v>104</v>
      </c>
      <c r="T174" s="19">
        <v>136</v>
      </c>
      <c r="U174" s="19">
        <v>133</v>
      </c>
      <c r="V174" s="19">
        <v>155</v>
      </c>
      <c r="W174" s="19">
        <v>165</v>
      </c>
      <c r="X174" s="19">
        <v>96</v>
      </c>
      <c r="Y174" s="19">
        <v>173</v>
      </c>
      <c r="Z174" s="19">
        <v>124</v>
      </c>
      <c r="AA174" s="19">
        <v>178</v>
      </c>
      <c r="AB174" t="s" s="26"/>
      <c r="AC174" s="19">
        <v>193</v>
      </c>
      <c r="AD174" t="s" s="26"/>
      <c r="AE174" s="19">
        <v>205</v>
      </c>
      <c r="AF174" t="s" s="26"/>
      <c r="AG174" s="19">
        <v>174</v>
      </c>
      <c r="AH174" s="19">
        <v>40</v>
      </c>
    </row>
    <row r="175" ht="15" customHeight="1">
      <c r="A175" t="s" s="10">
        <v>1567</v>
      </c>
      <c r="B175" t="s" s="10">
        <v>1568</v>
      </c>
      <c r="C175" s="19">
        <v>28</v>
      </c>
      <c r="D175" s="19">
        <v>36</v>
      </c>
      <c r="E175" s="19">
        <v>45</v>
      </c>
      <c r="F175" s="19">
        <v>46</v>
      </c>
      <c r="G175" s="19">
        <v>26</v>
      </c>
      <c r="H175" s="19">
        <v>164</v>
      </c>
      <c r="I175" s="19">
        <v>198</v>
      </c>
      <c r="J175" s="19">
        <v>103</v>
      </c>
      <c r="K175" s="19">
        <v>135</v>
      </c>
      <c r="L175" s="19">
        <v>210</v>
      </c>
      <c r="M175" s="19">
        <v>42</v>
      </c>
      <c r="N175" s="19">
        <v>81</v>
      </c>
      <c r="O175" s="19">
        <v>7</v>
      </c>
      <c r="P175" s="19">
        <v>23</v>
      </c>
      <c r="Q175" s="19">
        <v>20</v>
      </c>
      <c r="R175" s="19">
        <v>39</v>
      </c>
      <c r="S175" s="19">
        <v>34</v>
      </c>
      <c r="T175" s="19">
        <v>168</v>
      </c>
      <c r="U175" s="19">
        <v>65</v>
      </c>
      <c r="V175" s="19">
        <v>160</v>
      </c>
      <c r="W175" s="19">
        <v>125</v>
      </c>
      <c r="X175" s="19">
        <v>84</v>
      </c>
      <c r="Y175" s="19">
        <v>95</v>
      </c>
      <c r="Z175" s="19">
        <v>56</v>
      </c>
      <c r="AA175" s="19">
        <v>176</v>
      </c>
      <c r="AB175" t="s" s="26"/>
      <c r="AC175" s="19">
        <v>181</v>
      </c>
      <c r="AD175" t="s" s="26"/>
      <c r="AE175" s="19">
        <v>207</v>
      </c>
      <c r="AF175" t="s" s="26"/>
      <c r="AG175" s="19">
        <v>26</v>
      </c>
      <c r="AH175" t="s" s="26"/>
    </row>
    <row r="176" ht="15" customHeight="1">
      <c r="A176" t="s" s="10">
        <v>1569</v>
      </c>
      <c r="B176" t="s" s="10">
        <v>1570</v>
      </c>
      <c r="C176" s="19">
        <v>27</v>
      </c>
      <c r="D176" s="19">
        <v>20</v>
      </c>
      <c r="E176" s="19">
        <v>71</v>
      </c>
      <c r="F176" s="19">
        <v>59</v>
      </c>
      <c r="G176" s="19">
        <v>149</v>
      </c>
      <c r="H176" s="19">
        <v>97</v>
      </c>
      <c r="I176" s="19">
        <v>111</v>
      </c>
      <c r="J176" s="19">
        <v>6</v>
      </c>
      <c r="K176" s="19">
        <v>100</v>
      </c>
      <c r="L176" s="19">
        <v>83</v>
      </c>
      <c r="M176" s="19">
        <v>87</v>
      </c>
      <c r="N176" s="19">
        <v>67</v>
      </c>
      <c r="O176" s="19">
        <v>88</v>
      </c>
      <c r="P176" s="19">
        <v>76</v>
      </c>
      <c r="Q176" s="19">
        <v>114</v>
      </c>
      <c r="R176" s="19">
        <v>95</v>
      </c>
      <c r="S176" s="19">
        <v>145</v>
      </c>
      <c r="T176" s="19">
        <v>128</v>
      </c>
      <c r="U176" s="19">
        <v>157</v>
      </c>
      <c r="V176" s="19">
        <v>145</v>
      </c>
      <c r="W176" s="19">
        <v>138</v>
      </c>
      <c r="X176" s="19">
        <v>56</v>
      </c>
      <c r="Y176" s="19">
        <v>155</v>
      </c>
      <c r="Z176" s="19">
        <v>86</v>
      </c>
      <c r="AA176" s="19">
        <v>124</v>
      </c>
      <c r="AB176" t="s" s="26"/>
      <c r="AC176" s="19">
        <v>101</v>
      </c>
      <c r="AD176" t="s" s="26"/>
      <c r="AE176" s="19">
        <v>60</v>
      </c>
      <c r="AF176" t="s" s="26"/>
      <c r="AG176" s="19">
        <v>90</v>
      </c>
      <c r="AH176" t="s" s="26"/>
    </row>
    <row r="177" ht="15" customHeight="1">
      <c r="A177" t="s" s="10">
        <v>1571</v>
      </c>
      <c r="B177" t="s" s="10">
        <v>1572</v>
      </c>
      <c r="C177" s="19">
        <v>26</v>
      </c>
      <c r="D177" s="19">
        <v>9</v>
      </c>
      <c r="E177" s="19">
        <v>8</v>
      </c>
      <c r="F177" s="19">
        <v>2</v>
      </c>
      <c r="G177" s="19">
        <v>19</v>
      </c>
      <c r="H177" s="19">
        <v>32</v>
      </c>
      <c r="I177" s="19">
        <v>120</v>
      </c>
      <c r="J177" s="19">
        <v>14</v>
      </c>
      <c r="K177" s="19">
        <v>110</v>
      </c>
      <c r="L177" s="19">
        <v>56</v>
      </c>
      <c r="M177" s="19">
        <v>151</v>
      </c>
      <c r="N177" s="19">
        <v>111</v>
      </c>
      <c r="O177" s="19">
        <v>209</v>
      </c>
      <c r="P177" s="19">
        <v>177</v>
      </c>
      <c r="Q177" s="19">
        <v>224</v>
      </c>
      <c r="R177" s="19">
        <v>205</v>
      </c>
      <c r="S177" s="19">
        <v>228</v>
      </c>
      <c r="T177" s="19">
        <v>225</v>
      </c>
      <c r="U177" s="19">
        <v>230</v>
      </c>
      <c r="V177" s="19">
        <v>227</v>
      </c>
      <c r="W177" s="19">
        <v>234</v>
      </c>
      <c r="X177" s="19">
        <v>153</v>
      </c>
      <c r="Y177" s="19">
        <v>236</v>
      </c>
      <c r="Z177" s="19">
        <v>174</v>
      </c>
      <c r="AA177" s="19">
        <v>237</v>
      </c>
      <c r="AB177" s="19">
        <v>25</v>
      </c>
      <c r="AC177" s="19">
        <v>241</v>
      </c>
      <c r="AD177" s="19">
        <v>34</v>
      </c>
      <c r="AE177" s="19">
        <v>248</v>
      </c>
      <c r="AF177" s="19">
        <v>3</v>
      </c>
      <c r="AG177" s="19">
        <v>255</v>
      </c>
      <c r="AH177" s="19">
        <v>114</v>
      </c>
    </row>
    <row r="178" ht="15" customHeight="1">
      <c r="A178" t="s" s="10">
        <v>1573</v>
      </c>
      <c r="B178" t="s" s="10">
        <v>1574</v>
      </c>
      <c r="C178" s="19">
        <v>25</v>
      </c>
      <c r="D178" s="19">
        <v>46</v>
      </c>
      <c r="E178" s="19">
        <v>74</v>
      </c>
      <c r="F178" s="19">
        <v>136</v>
      </c>
      <c r="G178" s="19">
        <v>103</v>
      </c>
      <c r="H178" s="19">
        <v>179</v>
      </c>
      <c r="I178" s="19">
        <v>166</v>
      </c>
      <c r="J178" s="19">
        <v>76</v>
      </c>
      <c r="K178" s="19">
        <v>178</v>
      </c>
      <c r="L178" s="19">
        <v>192</v>
      </c>
      <c r="M178" s="19">
        <v>197</v>
      </c>
      <c r="N178" s="19">
        <v>186</v>
      </c>
      <c r="O178" s="19">
        <v>195</v>
      </c>
      <c r="P178" s="19">
        <v>204</v>
      </c>
      <c r="Q178" s="19">
        <v>206</v>
      </c>
      <c r="R178" s="19">
        <v>202</v>
      </c>
      <c r="S178" s="19">
        <v>196</v>
      </c>
      <c r="T178" s="19">
        <v>211</v>
      </c>
      <c r="U178" s="19">
        <v>185</v>
      </c>
      <c r="V178" s="19">
        <v>200</v>
      </c>
      <c r="W178" s="19">
        <v>166</v>
      </c>
      <c r="X178" s="19">
        <v>94</v>
      </c>
      <c r="Y178" s="19">
        <v>122</v>
      </c>
      <c r="Z178" s="19">
        <v>69</v>
      </c>
      <c r="AA178" s="19">
        <v>47</v>
      </c>
      <c r="AB178" t="s" s="26"/>
      <c r="AC178" s="19">
        <v>51</v>
      </c>
      <c r="AD178" t="s" s="26"/>
      <c r="AE178" s="19">
        <v>44</v>
      </c>
      <c r="AF178" t="s" s="26"/>
      <c r="AG178" s="19">
        <v>16</v>
      </c>
      <c r="AH178" t="s" s="26"/>
    </row>
    <row r="179" ht="15" customHeight="1">
      <c r="A179" t="s" s="10">
        <v>1575</v>
      </c>
      <c r="B179" t="s" s="10">
        <v>1576</v>
      </c>
      <c r="C179" s="19">
        <v>24</v>
      </c>
      <c r="D179" s="19">
        <v>47</v>
      </c>
      <c r="E179" s="19">
        <v>41</v>
      </c>
      <c r="F179" s="19">
        <v>70</v>
      </c>
      <c r="G179" s="19">
        <v>92</v>
      </c>
      <c r="H179" s="19">
        <v>131</v>
      </c>
      <c r="I179" s="19">
        <v>102</v>
      </c>
      <c r="J179" t="s" s="26"/>
      <c r="K179" s="19">
        <v>106</v>
      </c>
      <c r="L179" s="19">
        <v>116</v>
      </c>
      <c r="M179" s="19">
        <v>123</v>
      </c>
      <c r="N179" s="19">
        <v>113</v>
      </c>
      <c r="O179" s="19">
        <v>114</v>
      </c>
      <c r="P179" s="19">
        <v>126</v>
      </c>
      <c r="Q179" s="19">
        <v>168</v>
      </c>
      <c r="R179" s="19">
        <v>167</v>
      </c>
      <c r="S179" s="19">
        <v>181</v>
      </c>
      <c r="T179" s="19">
        <v>190</v>
      </c>
      <c r="U179" s="19">
        <v>184</v>
      </c>
      <c r="V179" s="19">
        <v>191</v>
      </c>
      <c r="W179" s="19">
        <v>204</v>
      </c>
      <c r="X179" s="19">
        <v>127</v>
      </c>
      <c r="Y179" s="19">
        <v>177</v>
      </c>
      <c r="Z179" s="19">
        <v>114</v>
      </c>
      <c r="AA179" s="19">
        <v>123</v>
      </c>
      <c r="AB179" t="s" s="26"/>
      <c r="AC179" s="19">
        <v>140</v>
      </c>
      <c r="AD179" t="s" s="26"/>
      <c r="AE179" s="19">
        <v>72</v>
      </c>
      <c r="AF179" t="s" s="26"/>
      <c r="AG179" s="19">
        <v>76</v>
      </c>
      <c r="AH179" t="s" s="26"/>
    </row>
    <row r="180" ht="15" customHeight="1">
      <c r="A180" t="s" s="10">
        <v>1577</v>
      </c>
      <c r="B180" t="s" s="10">
        <v>1578</v>
      </c>
      <c r="C180" s="19">
        <v>23</v>
      </c>
      <c r="D180" s="19">
        <v>37</v>
      </c>
      <c r="E180" s="19">
        <v>23</v>
      </c>
      <c r="F180" s="19">
        <v>30</v>
      </c>
      <c r="G180" s="19">
        <v>31</v>
      </c>
      <c r="H180" s="19">
        <v>85</v>
      </c>
      <c r="I180" s="19">
        <v>81</v>
      </c>
      <c r="J180" t="s" s="26"/>
      <c r="K180" s="19">
        <v>121</v>
      </c>
      <c r="L180" s="19">
        <v>121</v>
      </c>
      <c r="M180" s="19">
        <v>119</v>
      </c>
      <c r="N180" s="19">
        <v>106</v>
      </c>
      <c r="O180" s="19">
        <v>122</v>
      </c>
      <c r="P180" s="19">
        <v>124</v>
      </c>
      <c r="Q180" s="19">
        <v>101</v>
      </c>
      <c r="R180" s="19">
        <v>96</v>
      </c>
      <c r="S180" s="19">
        <v>87</v>
      </c>
      <c r="T180" s="19">
        <v>86</v>
      </c>
      <c r="U180" s="19">
        <v>54</v>
      </c>
      <c r="V180" s="19">
        <v>51</v>
      </c>
      <c r="W180" s="19">
        <v>105</v>
      </c>
      <c r="X180" s="19">
        <v>25</v>
      </c>
      <c r="Y180" s="19">
        <v>85</v>
      </c>
      <c r="Z180" s="19">
        <v>26</v>
      </c>
      <c r="AA180" s="19">
        <v>99</v>
      </c>
      <c r="AB180" t="s" s="26"/>
      <c r="AC180" s="19">
        <v>114</v>
      </c>
      <c r="AD180" t="s" s="26"/>
      <c r="AE180" s="19">
        <v>89</v>
      </c>
      <c r="AF180" t="s" s="26"/>
      <c r="AG180" s="19">
        <v>65</v>
      </c>
      <c r="AH180" t="s" s="26"/>
    </row>
    <row r="181" ht="15" customHeight="1">
      <c r="A181" t="s" s="10">
        <v>1579</v>
      </c>
      <c r="B181" t="s" s="10">
        <v>1580</v>
      </c>
      <c r="C181" s="19">
        <v>22</v>
      </c>
      <c r="D181" s="19">
        <v>15</v>
      </c>
      <c r="E181" s="19">
        <v>25</v>
      </c>
      <c r="F181" s="19">
        <v>13</v>
      </c>
      <c r="G181" s="19">
        <v>35</v>
      </c>
      <c r="H181" s="19">
        <v>101</v>
      </c>
      <c r="I181" s="19">
        <v>48</v>
      </c>
      <c r="J181" t="s" s="26"/>
      <c r="K181" s="19">
        <v>101</v>
      </c>
      <c r="L181" s="19">
        <v>78</v>
      </c>
      <c r="M181" s="19">
        <v>122</v>
      </c>
      <c r="N181" s="19">
        <v>96</v>
      </c>
      <c r="O181" s="19">
        <v>168</v>
      </c>
      <c r="P181" s="19">
        <v>147</v>
      </c>
      <c r="Q181" s="19">
        <v>163</v>
      </c>
      <c r="R181" s="19">
        <v>132</v>
      </c>
      <c r="S181" s="19">
        <v>198</v>
      </c>
      <c r="T181" s="19">
        <v>173</v>
      </c>
      <c r="U181" s="19">
        <v>150</v>
      </c>
      <c r="V181" s="19">
        <v>122</v>
      </c>
      <c r="W181" s="19">
        <v>170</v>
      </c>
      <c r="X181" s="19">
        <v>78</v>
      </c>
      <c r="Y181" s="19">
        <v>164</v>
      </c>
      <c r="Z181" s="19">
        <v>96</v>
      </c>
      <c r="AA181" s="19">
        <v>141</v>
      </c>
      <c r="AB181" t="s" s="26"/>
      <c r="AC181" s="19">
        <v>151</v>
      </c>
      <c r="AD181" t="s" s="26"/>
      <c r="AE181" s="19">
        <v>136</v>
      </c>
      <c r="AF181" t="s" s="26"/>
      <c r="AG181" s="19">
        <v>130</v>
      </c>
      <c r="AH181" t="s" s="26"/>
    </row>
    <row r="182" ht="15" customHeight="1">
      <c r="A182" t="s" s="10">
        <v>1581</v>
      </c>
      <c r="B182" t="s" s="10">
        <v>1582</v>
      </c>
      <c r="C182" s="19">
        <v>21</v>
      </c>
      <c r="D182" s="19">
        <v>27</v>
      </c>
      <c r="E182" s="19">
        <v>43</v>
      </c>
      <c r="F182" s="19">
        <v>43</v>
      </c>
      <c r="G182" s="19">
        <v>51</v>
      </c>
      <c r="H182" s="19">
        <v>118</v>
      </c>
      <c r="I182" s="19">
        <v>92</v>
      </c>
      <c r="J182" t="s" s="26"/>
      <c r="K182" s="19">
        <v>96</v>
      </c>
      <c r="L182" s="19">
        <v>102</v>
      </c>
      <c r="M182" s="19">
        <v>136</v>
      </c>
      <c r="N182" s="19">
        <v>128</v>
      </c>
      <c r="O182" s="19">
        <v>130</v>
      </c>
      <c r="P182" s="19">
        <v>138</v>
      </c>
      <c r="Q182" s="19">
        <v>155</v>
      </c>
      <c r="R182" s="19">
        <v>149</v>
      </c>
      <c r="S182" s="19">
        <v>161</v>
      </c>
      <c r="T182" s="19">
        <v>169</v>
      </c>
      <c r="U182" s="19">
        <v>148</v>
      </c>
      <c r="V182" s="19">
        <v>149</v>
      </c>
      <c r="W182" s="19">
        <v>102</v>
      </c>
      <c r="X182" s="19">
        <v>23</v>
      </c>
      <c r="Y182" s="19">
        <v>118</v>
      </c>
      <c r="Z182" s="19">
        <v>62</v>
      </c>
      <c r="AA182" s="19">
        <v>42</v>
      </c>
      <c r="AB182" t="s" s="26"/>
      <c r="AC182" s="19">
        <v>71</v>
      </c>
      <c r="AD182" t="s" s="26"/>
      <c r="AE182" s="19">
        <v>46</v>
      </c>
      <c r="AF182" t="s" s="26"/>
      <c r="AG182" s="19">
        <v>28</v>
      </c>
      <c r="AH182" t="s" s="26"/>
    </row>
    <row r="183" ht="15" customHeight="1">
      <c r="A183" t="s" s="10">
        <v>1583</v>
      </c>
      <c r="B183" t="s" s="10">
        <v>1584</v>
      </c>
      <c r="C183" s="19">
        <v>20</v>
      </c>
      <c r="D183" s="19">
        <v>17</v>
      </c>
      <c r="E183" s="19">
        <v>13</v>
      </c>
      <c r="F183" s="19">
        <v>9</v>
      </c>
      <c r="G183" s="19">
        <v>4</v>
      </c>
      <c r="H183" s="19">
        <v>5</v>
      </c>
      <c r="I183" s="19">
        <v>2</v>
      </c>
      <c r="J183" t="s" s="26"/>
      <c r="K183" s="19">
        <v>4</v>
      </c>
      <c r="L183" s="19">
        <v>6</v>
      </c>
      <c r="M183" s="19">
        <v>17</v>
      </c>
      <c r="N183" s="19">
        <v>4</v>
      </c>
      <c r="O183" s="19">
        <v>55</v>
      </c>
      <c r="P183" s="19">
        <v>61</v>
      </c>
      <c r="Q183" s="19">
        <v>37</v>
      </c>
      <c r="R183" s="19">
        <v>31</v>
      </c>
      <c r="S183" s="19">
        <v>39</v>
      </c>
      <c r="T183" s="19">
        <v>37</v>
      </c>
      <c r="U183" s="19">
        <v>36</v>
      </c>
      <c r="V183" s="19">
        <v>39</v>
      </c>
      <c r="W183" s="19">
        <v>60</v>
      </c>
      <c r="X183" t="s" s="26"/>
      <c r="Y183" s="19">
        <v>51</v>
      </c>
      <c r="Z183" t="s" s="26"/>
      <c r="AA183" s="19">
        <v>58</v>
      </c>
      <c r="AB183" t="s" s="26"/>
      <c r="AC183" s="19">
        <v>92</v>
      </c>
      <c r="AD183" t="s" s="26"/>
      <c r="AE183" s="19">
        <v>117</v>
      </c>
      <c r="AF183" t="s" s="26"/>
      <c r="AG183" s="19">
        <v>116</v>
      </c>
      <c r="AH183" t="s" s="26"/>
    </row>
    <row r="184" ht="15" customHeight="1">
      <c r="A184" t="s" s="10">
        <v>1585</v>
      </c>
      <c r="B184" t="s" s="10">
        <v>1586</v>
      </c>
      <c r="C184" s="19">
        <v>19</v>
      </c>
      <c r="D184" s="19">
        <v>21</v>
      </c>
      <c r="E184" s="19">
        <v>26</v>
      </c>
      <c r="F184" s="19">
        <v>25</v>
      </c>
      <c r="G184" s="19">
        <v>85</v>
      </c>
      <c r="H184" s="19">
        <v>70</v>
      </c>
      <c r="I184" s="19">
        <v>110</v>
      </c>
      <c r="J184" s="19">
        <v>8</v>
      </c>
      <c r="K184" s="19">
        <v>84</v>
      </c>
      <c r="L184" s="19">
        <v>85</v>
      </c>
      <c r="M184" s="19">
        <v>75</v>
      </c>
      <c r="N184" s="19">
        <v>62</v>
      </c>
      <c r="O184" s="19">
        <v>53</v>
      </c>
      <c r="P184" s="19">
        <v>53</v>
      </c>
      <c r="Q184" s="19">
        <v>92</v>
      </c>
      <c r="R184" s="19">
        <v>88</v>
      </c>
      <c r="S184" s="19">
        <v>140</v>
      </c>
      <c r="T184" s="19">
        <v>155</v>
      </c>
      <c r="U184" s="19">
        <v>152</v>
      </c>
      <c r="V184" s="19">
        <v>157</v>
      </c>
      <c r="W184" s="19">
        <v>111</v>
      </c>
      <c r="X184" s="19">
        <v>36</v>
      </c>
      <c r="Y184" s="19">
        <v>120</v>
      </c>
      <c r="Z184" s="19">
        <v>58</v>
      </c>
      <c r="AA184" s="19">
        <v>66</v>
      </c>
      <c r="AB184" t="s" s="26"/>
      <c r="AC184" s="19">
        <v>67</v>
      </c>
      <c r="AD184" t="s" s="26"/>
      <c r="AE184" s="19">
        <v>58</v>
      </c>
      <c r="AF184" t="s" s="26"/>
      <c r="AG184" s="19">
        <v>71</v>
      </c>
      <c r="AH184" t="s" s="26"/>
    </row>
    <row r="185" ht="15" customHeight="1">
      <c r="A185" t="s" s="10">
        <v>1587</v>
      </c>
      <c r="B185" t="s" s="10">
        <v>1588</v>
      </c>
      <c r="C185" s="19">
        <v>18</v>
      </c>
      <c r="D185" s="19">
        <v>14</v>
      </c>
      <c r="E185" s="19">
        <v>56</v>
      </c>
      <c r="F185" s="19">
        <v>39</v>
      </c>
      <c r="G185" s="19">
        <v>150</v>
      </c>
      <c r="H185" s="19">
        <v>79</v>
      </c>
      <c r="I185" s="19">
        <v>82</v>
      </c>
      <c r="J185" t="s" s="26"/>
      <c r="K185" s="19">
        <v>108</v>
      </c>
      <c r="L185" s="19">
        <v>75</v>
      </c>
      <c r="M185" s="19">
        <v>56</v>
      </c>
      <c r="N185" s="19">
        <v>37</v>
      </c>
      <c r="O185" s="19">
        <v>49</v>
      </c>
      <c r="P185" s="19">
        <v>29</v>
      </c>
      <c r="Q185" s="19">
        <v>72</v>
      </c>
      <c r="R185" s="19">
        <v>54</v>
      </c>
      <c r="S185" s="19">
        <v>144</v>
      </c>
      <c r="T185" s="19">
        <v>108</v>
      </c>
      <c r="U185" s="19">
        <v>163</v>
      </c>
      <c r="V185" s="19">
        <v>138</v>
      </c>
      <c r="W185" s="19">
        <v>115</v>
      </c>
      <c r="X185" s="19">
        <v>32</v>
      </c>
      <c r="Y185" s="19">
        <v>130</v>
      </c>
      <c r="Z185" s="19">
        <v>57</v>
      </c>
      <c r="AA185" s="19">
        <v>68</v>
      </c>
      <c r="AB185" t="s" s="26"/>
      <c r="AC185" s="19">
        <v>72</v>
      </c>
      <c r="AD185" t="s" s="26"/>
      <c r="AE185" s="19">
        <v>45</v>
      </c>
      <c r="AF185" t="s" s="26"/>
      <c r="AG185" s="19">
        <v>104</v>
      </c>
      <c r="AH185" t="s" s="26"/>
    </row>
    <row r="186" ht="15" customHeight="1">
      <c r="A186" t="s" s="10">
        <v>1589</v>
      </c>
      <c r="B186" t="s" s="10">
        <v>1590</v>
      </c>
      <c r="C186" s="19">
        <v>17</v>
      </c>
      <c r="D186" s="19">
        <v>13</v>
      </c>
      <c r="E186" s="19">
        <v>15</v>
      </c>
      <c r="F186" s="19">
        <v>10</v>
      </c>
      <c r="G186" s="19">
        <v>33</v>
      </c>
      <c r="H186" s="19">
        <v>37</v>
      </c>
      <c r="I186" s="19">
        <v>49</v>
      </c>
      <c r="J186" t="s" s="26"/>
      <c r="K186" s="19">
        <v>66</v>
      </c>
      <c r="L186" s="19">
        <v>57</v>
      </c>
      <c r="M186" s="19">
        <v>66</v>
      </c>
      <c r="N186" s="19">
        <v>47</v>
      </c>
      <c r="O186" s="19">
        <v>78</v>
      </c>
      <c r="P186" s="19">
        <v>65</v>
      </c>
      <c r="Q186" s="19">
        <v>31</v>
      </c>
      <c r="R186" s="19">
        <v>19</v>
      </c>
      <c r="S186" s="19">
        <v>68</v>
      </c>
      <c r="T186" s="19">
        <v>57</v>
      </c>
      <c r="U186" s="19">
        <v>68</v>
      </c>
      <c r="V186" s="19">
        <v>59</v>
      </c>
      <c r="W186" s="19">
        <v>90</v>
      </c>
      <c r="X186" s="19">
        <v>10</v>
      </c>
      <c r="Y186" s="19">
        <v>137</v>
      </c>
      <c r="Z186" s="19">
        <v>73</v>
      </c>
      <c r="AA186" s="19">
        <v>156</v>
      </c>
      <c r="AB186" t="s" s="26"/>
      <c r="AC186" s="19">
        <v>182</v>
      </c>
      <c r="AD186" t="s" s="26"/>
      <c r="AE186" s="19">
        <v>178</v>
      </c>
      <c r="AF186" t="s" s="26"/>
      <c r="AG186" s="19">
        <v>200</v>
      </c>
      <c r="AH186" s="19">
        <v>58</v>
      </c>
    </row>
    <row r="187" ht="15" customHeight="1">
      <c r="A187" t="s" s="10">
        <v>1591</v>
      </c>
      <c r="B187" t="s" s="10">
        <v>1592</v>
      </c>
      <c r="C187" s="19">
        <v>16</v>
      </c>
      <c r="D187" s="19">
        <v>53</v>
      </c>
      <c r="E187" s="19">
        <v>33</v>
      </c>
      <c r="F187" s="19">
        <v>109</v>
      </c>
      <c r="G187" s="19">
        <v>60</v>
      </c>
      <c r="H187" s="19">
        <v>146</v>
      </c>
      <c r="I187" s="19">
        <v>157</v>
      </c>
      <c r="J187" s="19">
        <v>61</v>
      </c>
      <c r="K187" s="19">
        <v>147</v>
      </c>
      <c r="L187" s="19">
        <v>175</v>
      </c>
      <c r="M187" s="19">
        <v>144</v>
      </c>
      <c r="N187" s="19">
        <v>157</v>
      </c>
      <c r="O187" s="19">
        <v>134</v>
      </c>
      <c r="P187" s="19">
        <v>173</v>
      </c>
      <c r="Q187" s="19">
        <v>161</v>
      </c>
      <c r="R187" s="19">
        <v>179</v>
      </c>
      <c r="S187" s="19">
        <v>103</v>
      </c>
      <c r="T187" s="19">
        <v>153</v>
      </c>
      <c r="U187" s="19">
        <v>119</v>
      </c>
      <c r="V187" s="19">
        <v>144</v>
      </c>
      <c r="W187" s="19">
        <v>78</v>
      </c>
      <c r="X187" t="s" s="26"/>
      <c r="Y187" s="19">
        <v>42</v>
      </c>
      <c r="Z187" t="s" s="26"/>
      <c r="AA187" s="19">
        <v>18</v>
      </c>
      <c r="AB187" t="s" s="26"/>
      <c r="AC187" s="19">
        <v>36</v>
      </c>
      <c r="AD187" t="s" s="26"/>
      <c r="AE187" s="19">
        <v>42</v>
      </c>
      <c r="AF187" t="s" s="26"/>
      <c r="AG187" s="19">
        <v>21</v>
      </c>
      <c r="AH187" t="s" s="26"/>
    </row>
    <row r="188" ht="15" customHeight="1">
      <c r="A188" t="s" s="10">
        <v>1593</v>
      </c>
      <c r="B188" t="s" s="10">
        <v>1594</v>
      </c>
      <c r="C188" s="19">
        <v>15</v>
      </c>
      <c r="D188" s="19">
        <v>12</v>
      </c>
      <c r="E188" s="19">
        <v>6</v>
      </c>
      <c r="F188" s="19">
        <v>5</v>
      </c>
      <c r="G188" s="19">
        <v>3</v>
      </c>
      <c r="H188" s="19">
        <v>2</v>
      </c>
      <c r="I188" s="19">
        <v>5</v>
      </c>
      <c r="J188" t="s" s="26"/>
      <c r="K188" s="19">
        <v>2</v>
      </c>
      <c r="L188" s="19">
        <v>3</v>
      </c>
      <c r="M188" s="19">
        <v>6</v>
      </c>
      <c r="N188" t="s" s="26"/>
      <c r="O188" s="19">
        <v>16</v>
      </c>
      <c r="P188" s="19">
        <v>19</v>
      </c>
      <c r="Q188" s="19">
        <v>38</v>
      </c>
      <c r="R188" s="19">
        <v>33</v>
      </c>
      <c r="S188" s="19">
        <v>36</v>
      </c>
      <c r="T188" s="19">
        <v>38</v>
      </c>
      <c r="U188" s="19">
        <v>46</v>
      </c>
      <c r="V188" s="19">
        <v>53</v>
      </c>
      <c r="W188" s="19">
        <v>104</v>
      </c>
      <c r="X188" s="19">
        <v>27</v>
      </c>
      <c r="Y188" s="19">
        <v>123</v>
      </c>
      <c r="Z188" s="19">
        <v>72</v>
      </c>
      <c r="AA188" s="19">
        <v>170</v>
      </c>
      <c r="AB188" t="s" s="26"/>
      <c r="AC188" s="19">
        <v>200</v>
      </c>
      <c r="AD188" t="s" s="26"/>
      <c r="AE188" s="19">
        <v>218</v>
      </c>
      <c r="AF188" t="s" s="26"/>
      <c r="AG188" s="19">
        <v>225</v>
      </c>
      <c r="AH188" s="19">
        <v>95</v>
      </c>
    </row>
    <row r="189" ht="15" customHeight="1">
      <c r="A189" t="s" s="10">
        <v>1595</v>
      </c>
      <c r="B189" t="s" s="10">
        <v>1596</v>
      </c>
      <c r="C189" s="19">
        <v>14</v>
      </c>
      <c r="D189" s="19">
        <v>11</v>
      </c>
      <c r="E189" s="19">
        <v>21</v>
      </c>
      <c r="F189" s="19">
        <v>14</v>
      </c>
      <c r="G189" s="19">
        <v>46</v>
      </c>
      <c r="H189" s="19">
        <v>24</v>
      </c>
      <c r="I189" s="19">
        <v>93</v>
      </c>
      <c r="J189" t="s" s="26"/>
      <c r="K189" s="19">
        <v>35</v>
      </c>
      <c r="L189" s="19">
        <v>45</v>
      </c>
      <c r="M189" s="19">
        <v>14</v>
      </c>
      <c r="N189" t="s" s="26"/>
      <c r="O189" s="19">
        <v>29</v>
      </c>
      <c r="P189" s="19">
        <v>27</v>
      </c>
      <c r="Q189" s="19">
        <v>48</v>
      </c>
      <c r="R189" s="19">
        <v>41</v>
      </c>
      <c r="S189" s="19">
        <v>53</v>
      </c>
      <c r="T189" s="19">
        <v>54</v>
      </c>
      <c r="U189" s="19">
        <v>81</v>
      </c>
      <c r="V189" s="19">
        <v>74</v>
      </c>
      <c r="W189" s="19">
        <v>108</v>
      </c>
      <c r="X189" s="19">
        <v>29</v>
      </c>
      <c r="Y189" s="19">
        <v>139</v>
      </c>
      <c r="Z189" s="19">
        <v>81</v>
      </c>
      <c r="AA189" s="19">
        <v>193</v>
      </c>
      <c r="AB189" t="s" s="26"/>
      <c r="AC189" s="19">
        <v>164</v>
      </c>
      <c r="AD189" t="s" s="26"/>
      <c r="AE189" s="19">
        <v>177</v>
      </c>
      <c r="AF189" t="s" s="26"/>
      <c r="AG189" s="19">
        <v>184</v>
      </c>
      <c r="AH189" s="19">
        <v>46</v>
      </c>
    </row>
    <row r="190" ht="15" customHeight="1">
      <c r="A190" t="s" s="10">
        <v>1597</v>
      </c>
      <c r="B190" t="s" s="10">
        <v>1598</v>
      </c>
      <c r="C190" s="19">
        <v>13</v>
      </c>
      <c r="D190" s="19">
        <v>16</v>
      </c>
      <c r="E190" s="19">
        <v>17</v>
      </c>
      <c r="F190" s="19">
        <v>17</v>
      </c>
      <c r="G190" s="19">
        <v>40</v>
      </c>
      <c r="H190" s="19">
        <v>61</v>
      </c>
      <c r="I190" s="19">
        <v>30</v>
      </c>
      <c r="J190" t="s" s="26"/>
      <c r="K190" s="19">
        <v>11</v>
      </c>
      <c r="L190" s="19">
        <v>10</v>
      </c>
      <c r="M190" s="19">
        <v>21</v>
      </c>
      <c r="N190" s="19">
        <v>8</v>
      </c>
      <c r="O190" s="19">
        <v>52</v>
      </c>
      <c r="P190" s="19">
        <v>72</v>
      </c>
      <c r="Q190" s="19">
        <v>84</v>
      </c>
      <c r="R190" s="19">
        <v>87</v>
      </c>
      <c r="S190" s="19">
        <v>86</v>
      </c>
      <c r="T190" s="19">
        <v>97</v>
      </c>
      <c r="U190" s="19">
        <v>125</v>
      </c>
      <c r="V190" s="19">
        <v>134</v>
      </c>
      <c r="W190" s="19">
        <v>190</v>
      </c>
      <c r="X190" s="19">
        <v>113</v>
      </c>
      <c r="Y190" s="19">
        <v>196</v>
      </c>
      <c r="Z190" s="19">
        <v>136</v>
      </c>
      <c r="AA190" s="19">
        <v>195</v>
      </c>
      <c r="AB190" t="s" s="26"/>
      <c r="AC190" s="19">
        <v>195</v>
      </c>
      <c r="AD190" t="s" s="26"/>
      <c r="AE190" s="19">
        <v>179</v>
      </c>
      <c r="AF190" t="s" s="26"/>
      <c r="AG190" s="19">
        <v>221</v>
      </c>
      <c r="AH190" s="19">
        <v>84</v>
      </c>
    </row>
    <row r="191" ht="15" customHeight="1">
      <c r="A191" t="s" s="10">
        <v>1599</v>
      </c>
      <c r="B191" t="s" s="10">
        <v>1600</v>
      </c>
      <c r="C191" s="19">
        <v>12</v>
      </c>
      <c r="D191" s="19">
        <v>94</v>
      </c>
      <c r="E191" s="19">
        <v>14</v>
      </c>
      <c r="F191" s="19">
        <v>81</v>
      </c>
      <c r="G191" s="19">
        <v>5</v>
      </c>
      <c r="H191" s="19">
        <v>191</v>
      </c>
      <c r="I191" s="19">
        <v>124</v>
      </c>
      <c r="J191" s="19">
        <v>44</v>
      </c>
      <c r="K191" s="19">
        <v>63</v>
      </c>
      <c r="L191" s="19">
        <v>185</v>
      </c>
      <c r="M191" s="19">
        <v>190</v>
      </c>
      <c r="N191" s="19">
        <v>201</v>
      </c>
      <c r="O191" s="19">
        <v>146</v>
      </c>
      <c r="P191" s="19">
        <v>216</v>
      </c>
      <c r="Q191" s="19">
        <v>187</v>
      </c>
      <c r="R191" s="19">
        <v>215</v>
      </c>
      <c r="S191" s="19">
        <v>110</v>
      </c>
      <c r="T191" s="19">
        <v>219</v>
      </c>
      <c r="U191" s="19">
        <v>180</v>
      </c>
      <c r="V191" s="19">
        <v>222</v>
      </c>
      <c r="W191" s="19">
        <v>225</v>
      </c>
      <c r="X191" s="19">
        <v>157</v>
      </c>
      <c r="Y191" s="19">
        <v>214</v>
      </c>
      <c r="Z191" s="19">
        <v>170</v>
      </c>
      <c r="AA191" s="19">
        <v>199</v>
      </c>
      <c r="AB191" t="s" s="26"/>
      <c r="AC191" s="19">
        <v>196</v>
      </c>
      <c r="AD191" t="s" s="26"/>
      <c r="AE191" s="19">
        <v>222</v>
      </c>
      <c r="AF191" t="s" s="26"/>
      <c r="AG191" s="19">
        <v>126</v>
      </c>
      <c r="AH191" t="s" s="26"/>
    </row>
    <row r="192" ht="15" customHeight="1">
      <c r="A192" t="s" s="10">
        <v>1601</v>
      </c>
      <c r="B192" t="s" s="10">
        <v>1602</v>
      </c>
      <c r="C192" s="19">
        <v>11</v>
      </c>
      <c r="D192" s="19">
        <v>10</v>
      </c>
      <c r="E192" s="19">
        <v>18</v>
      </c>
      <c r="F192" s="19">
        <v>18</v>
      </c>
      <c r="G192" s="19">
        <v>20</v>
      </c>
      <c r="H192" s="19">
        <v>25</v>
      </c>
      <c r="I192" s="19">
        <v>58</v>
      </c>
      <c r="J192" t="s" s="26"/>
      <c r="K192" s="19">
        <v>27</v>
      </c>
      <c r="L192" s="19">
        <v>39</v>
      </c>
      <c r="M192" s="19">
        <v>32</v>
      </c>
      <c r="N192" s="19">
        <v>18</v>
      </c>
      <c r="O192" s="19">
        <v>23</v>
      </c>
      <c r="P192" s="19">
        <v>26</v>
      </c>
      <c r="Q192" s="19">
        <v>54</v>
      </c>
      <c r="R192" s="19">
        <v>55</v>
      </c>
      <c r="S192" s="19">
        <v>49</v>
      </c>
      <c r="T192" s="19">
        <v>63</v>
      </c>
      <c r="U192" s="19">
        <v>61</v>
      </c>
      <c r="V192" s="19">
        <v>70</v>
      </c>
      <c r="W192" s="19">
        <v>50</v>
      </c>
      <c r="X192" t="s" s="26"/>
      <c r="Y192" s="19">
        <v>71</v>
      </c>
      <c r="Z192" s="19">
        <v>11</v>
      </c>
      <c r="AA192" s="19">
        <v>95</v>
      </c>
      <c r="AB192" t="s" s="26"/>
      <c r="AC192" s="19">
        <v>69</v>
      </c>
      <c r="AD192" t="s" s="26"/>
      <c r="AE192" s="19">
        <v>139</v>
      </c>
      <c r="AF192" t="s" s="26"/>
      <c r="AG192" s="19">
        <v>92</v>
      </c>
      <c r="AH192" t="s" s="26"/>
    </row>
    <row r="193" ht="15" customHeight="1">
      <c r="A193" t="s" s="10">
        <v>1603</v>
      </c>
      <c r="B193" t="s" s="10">
        <v>1604</v>
      </c>
      <c r="C193" s="19">
        <v>10</v>
      </c>
      <c r="D193" s="19">
        <v>54</v>
      </c>
      <c r="E193" s="19">
        <v>12</v>
      </c>
      <c r="F193" s="19">
        <v>58</v>
      </c>
      <c r="G193" s="19">
        <v>6</v>
      </c>
      <c r="H193" s="19">
        <v>181</v>
      </c>
      <c r="I193" s="19">
        <v>115</v>
      </c>
      <c r="J193" s="19">
        <v>19</v>
      </c>
      <c r="K193" s="19">
        <v>54</v>
      </c>
      <c r="L193" s="19">
        <v>161</v>
      </c>
      <c r="M193" s="19">
        <v>184</v>
      </c>
      <c r="N193" s="19">
        <v>198</v>
      </c>
      <c r="O193" s="19">
        <v>155</v>
      </c>
      <c r="P193" s="19">
        <v>214</v>
      </c>
      <c r="Q193" s="19">
        <v>189</v>
      </c>
      <c r="R193" s="19">
        <v>213</v>
      </c>
      <c r="S193" s="19">
        <v>116</v>
      </c>
      <c r="T193" s="19">
        <v>216</v>
      </c>
      <c r="U193" s="19">
        <v>179</v>
      </c>
      <c r="V193" s="19">
        <v>219</v>
      </c>
      <c r="W193" s="19">
        <v>224</v>
      </c>
      <c r="X193" s="19">
        <v>155</v>
      </c>
      <c r="Y193" s="19">
        <v>215</v>
      </c>
      <c r="Z193" s="19">
        <v>168</v>
      </c>
      <c r="AA193" s="19">
        <v>200</v>
      </c>
      <c r="AB193" t="s" s="26"/>
      <c r="AC193" s="19">
        <v>187</v>
      </c>
      <c r="AD193" t="s" s="26"/>
      <c r="AE193" s="19">
        <v>215</v>
      </c>
      <c r="AF193" t="s" s="26"/>
      <c r="AG193" s="19">
        <v>124</v>
      </c>
      <c r="AH193" t="s" s="26"/>
    </row>
    <row r="194" ht="15" customHeight="1">
      <c r="A194" t="s" s="10">
        <v>1605</v>
      </c>
      <c r="B194" t="s" s="10">
        <v>1606</v>
      </c>
      <c r="C194" s="19">
        <v>9</v>
      </c>
      <c r="D194" s="19">
        <v>149</v>
      </c>
      <c r="E194" s="19">
        <v>11</v>
      </c>
      <c r="F194" s="19">
        <v>149</v>
      </c>
      <c r="G194" s="19">
        <v>2</v>
      </c>
      <c r="H194" s="19">
        <v>189</v>
      </c>
      <c r="I194" s="19">
        <v>113</v>
      </c>
      <c r="J194" s="19">
        <v>27</v>
      </c>
      <c r="K194" s="19">
        <v>12</v>
      </c>
      <c r="L194" s="19">
        <v>142</v>
      </c>
      <c r="M194" s="19">
        <v>115</v>
      </c>
      <c r="N194" s="19">
        <v>193</v>
      </c>
      <c r="O194" s="19">
        <v>25</v>
      </c>
      <c r="P194" s="19">
        <v>199</v>
      </c>
      <c r="Q194" s="19">
        <v>97</v>
      </c>
      <c r="R194" s="19">
        <v>208</v>
      </c>
      <c r="S194" s="19">
        <v>10</v>
      </c>
      <c r="T194" s="19">
        <v>196</v>
      </c>
      <c r="U194" s="19">
        <v>72</v>
      </c>
      <c r="V194" s="19">
        <v>212</v>
      </c>
      <c r="W194" s="19">
        <v>199</v>
      </c>
      <c r="X194" s="19">
        <v>151</v>
      </c>
      <c r="Y194" s="19">
        <v>188</v>
      </c>
      <c r="Z194" s="19">
        <v>166</v>
      </c>
      <c r="AA194" s="19">
        <v>216</v>
      </c>
      <c r="AB194" s="19">
        <v>12</v>
      </c>
      <c r="AC194" s="19">
        <v>211</v>
      </c>
      <c r="AD194" s="19">
        <v>13</v>
      </c>
      <c r="AE194" s="19">
        <v>239</v>
      </c>
      <c r="AF194" t="s" s="26"/>
      <c r="AG194" s="19">
        <v>173</v>
      </c>
      <c r="AH194" s="19">
        <v>66</v>
      </c>
    </row>
    <row r="195" ht="15" customHeight="1">
      <c r="A195" t="s" s="10">
        <v>1607</v>
      </c>
      <c r="B195" t="s" s="10">
        <v>1608</v>
      </c>
      <c r="C195" s="19">
        <v>8</v>
      </c>
      <c r="D195" s="19">
        <v>8</v>
      </c>
      <c r="E195" s="19">
        <v>5</v>
      </c>
      <c r="F195" s="19">
        <v>7</v>
      </c>
      <c r="G195" s="19">
        <v>12</v>
      </c>
      <c r="H195" s="19">
        <v>10</v>
      </c>
      <c r="I195" s="19">
        <v>22</v>
      </c>
      <c r="J195" t="s" s="26"/>
      <c r="K195" s="19">
        <v>18</v>
      </c>
      <c r="L195" s="19">
        <v>19</v>
      </c>
      <c r="M195" s="19">
        <v>20</v>
      </c>
      <c r="N195" s="19">
        <v>6</v>
      </c>
      <c r="O195" s="19">
        <v>19</v>
      </c>
      <c r="P195" s="19">
        <v>16</v>
      </c>
      <c r="Q195" s="19">
        <v>30</v>
      </c>
      <c r="R195" s="19">
        <v>24</v>
      </c>
      <c r="S195" s="19">
        <v>11</v>
      </c>
      <c r="T195" s="19">
        <v>10</v>
      </c>
      <c r="U195" s="19">
        <v>44</v>
      </c>
      <c r="V195" s="19">
        <v>48</v>
      </c>
      <c r="W195" s="19">
        <v>67</v>
      </c>
      <c r="X195" t="s" s="26"/>
      <c r="Y195" s="19">
        <v>98</v>
      </c>
      <c r="Z195" s="19">
        <v>37</v>
      </c>
      <c r="AA195" s="19">
        <v>102</v>
      </c>
      <c r="AB195" t="s" s="26"/>
      <c r="AC195" s="19">
        <v>68</v>
      </c>
      <c r="AD195" t="s" s="26"/>
      <c r="AE195" s="19">
        <v>55</v>
      </c>
      <c r="AF195" t="s" s="26"/>
      <c r="AG195" s="19">
        <v>46</v>
      </c>
      <c r="AH195" t="s" s="26"/>
    </row>
    <row r="196" ht="15" customHeight="1">
      <c r="A196" t="s" s="10">
        <v>1609</v>
      </c>
      <c r="B196" t="s" s="10">
        <v>1610</v>
      </c>
      <c r="C196" s="19">
        <v>7</v>
      </c>
      <c r="D196" s="19">
        <v>7</v>
      </c>
      <c r="E196" s="19">
        <v>9</v>
      </c>
      <c r="F196" s="19">
        <v>8</v>
      </c>
      <c r="G196" s="19">
        <v>13</v>
      </c>
      <c r="H196" s="19">
        <v>15</v>
      </c>
      <c r="I196" s="19">
        <v>41</v>
      </c>
      <c r="J196" t="s" s="26"/>
      <c r="K196" s="19">
        <v>25</v>
      </c>
      <c r="L196" s="19">
        <v>35</v>
      </c>
      <c r="M196" s="19">
        <v>48</v>
      </c>
      <c r="N196" s="19">
        <v>39</v>
      </c>
      <c r="O196" s="19">
        <v>26</v>
      </c>
      <c r="P196" s="19">
        <v>32</v>
      </c>
      <c r="Q196" s="19">
        <v>23</v>
      </c>
      <c r="R196" s="19">
        <v>14</v>
      </c>
      <c r="S196" s="19">
        <v>9</v>
      </c>
      <c r="T196" s="19">
        <v>14</v>
      </c>
      <c r="U196" s="19">
        <v>41</v>
      </c>
      <c r="V196" s="19">
        <v>50</v>
      </c>
      <c r="W196" s="19">
        <v>54</v>
      </c>
      <c r="X196" t="s" s="26"/>
      <c r="Y196" s="19">
        <v>110</v>
      </c>
      <c r="Z196" s="19">
        <v>53</v>
      </c>
      <c r="AA196" s="19">
        <v>125</v>
      </c>
      <c r="AB196" t="s" s="26"/>
      <c r="AC196" s="19">
        <v>100</v>
      </c>
      <c r="AD196" t="s" s="26"/>
      <c r="AE196" s="19">
        <v>85</v>
      </c>
      <c r="AF196" t="s" s="26"/>
      <c r="AG196" s="19">
        <v>52</v>
      </c>
      <c r="AH196" t="s" s="26"/>
    </row>
    <row r="197" ht="15" customHeight="1">
      <c r="A197" t="s" s="10">
        <v>1611</v>
      </c>
      <c r="B197" t="s" s="10">
        <v>1612</v>
      </c>
      <c r="C197" s="19">
        <v>6</v>
      </c>
      <c r="D197" s="19">
        <v>6</v>
      </c>
      <c r="E197" s="19">
        <v>4</v>
      </c>
      <c r="F197" s="19">
        <v>4</v>
      </c>
      <c r="G197" s="19">
        <v>11</v>
      </c>
      <c r="H197" s="19">
        <v>9</v>
      </c>
      <c r="I197" s="19">
        <v>21</v>
      </c>
      <c r="J197" t="s" s="26"/>
      <c r="K197" s="19">
        <v>20</v>
      </c>
      <c r="L197" s="19">
        <v>23</v>
      </c>
      <c r="M197" s="19">
        <v>31</v>
      </c>
      <c r="N197" s="19">
        <v>17</v>
      </c>
      <c r="O197" s="19">
        <v>24</v>
      </c>
      <c r="P197" s="19">
        <v>22</v>
      </c>
      <c r="Q197" s="19">
        <v>43</v>
      </c>
      <c r="R197" s="19">
        <v>37</v>
      </c>
      <c r="S197" s="19">
        <v>16</v>
      </c>
      <c r="T197" s="19">
        <v>19</v>
      </c>
      <c r="U197" s="19">
        <v>60</v>
      </c>
      <c r="V197" s="19">
        <v>63</v>
      </c>
      <c r="W197" s="19">
        <v>88</v>
      </c>
      <c r="X197" s="19">
        <v>9</v>
      </c>
      <c r="Y197" s="19">
        <v>125</v>
      </c>
      <c r="Z197" s="19">
        <v>67</v>
      </c>
      <c r="AA197" s="19">
        <v>127</v>
      </c>
      <c r="AB197" t="s" s="26"/>
      <c r="AC197" s="19">
        <v>89</v>
      </c>
      <c r="AD197" t="s" s="26"/>
      <c r="AE197" s="19">
        <v>69</v>
      </c>
      <c r="AF197" t="s" s="26"/>
      <c r="AG197" s="19">
        <v>58</v>
      </c>
      <c r="AH197" t="s" s="26"/>
    </row>
    <row r="198" ht="15" customHeight="1">
      <c r="A198" t="s" s="10">
        <v>1613</v>
      </c>
      <c r="B198" t="s" s="10">
        <v>1614</v>
      </c>
      <c r="C198" s="19">
        <v>5</v>
      </c>
      <c r="D198" s="19">
        <v>5</v>
      </c>
      <c r="E198" s="19">
        <v>7</v>
      </c>
      <c r="F198" s="19">
        <v>6</v>
      </c>
      <c r="G198" s="19">
        <v>22</v>
      </c>
      <c r="H198" s="19">
        <v>52</v>
      </c>
      <c r="I198" s="19">
        <v>19</v>
      </c>
      <c r="J198" t="s" s="26"/>
      <c r="K198" s="19">
        <v>6</v>
      </c>
      <c r="L198" s="19">
        <v>5</v>
      </c>
      <c r="M198" s="19">
        <v>7</v>
      </c>
      <c r="N198" t="s" s="26"/>
      <c r="O198" s="19">
        <v>67</v>
      </c>
      <c r="P198" s="19">
        <v>51</v>
      </c>
      <c r="Q198" s="19">
        <v>171</v>
      </c>
      <c r="R198" s="19">
        <v>147</v>
      </c>
      <c r="S198" s="19">
        <v>169</v>
      </c>
      <c r="T198" s="19">
        <v>146</v>
      </c>
      <c r="U198" s="19">
        <v>197</v>
      </c>
      <c r="V198" s="19">
        <v>192</v>
      </c>
      <c r="W198" s="19">
        <v>218</v>
      </c>
      <c r="X198" s="19">
        <v>138</v>
      </c>
      <c r="Y198" s="19">
        <v>224</v>
      </c>
      <c r="Z198" s="19">
        <v>162</v>
      </c>
      <c r="AA198" s="19">
        <v>231</v>
      </c>
      <c r="AB198" s="19">
        <v>21</v>
      </c>
      <c r="AC198" s="19">
        <v>235</v>
      </c>
      <c r="AD198" s="19">
        <v>28</v>
      </c>
      <c r="AE198" s="19">
        <v>243</v>
      </c>
      <c r="AF198" t="s" s="26"/>
      <c r="AG198" s="19">
        <v>254</v>
      </c>
      <c r="AH198" s="19">
        <v>112</v>
      </c>
    </row>
    <row r="199" ht="15" customHeight="1">
      <c r="A199" t="s" s="10">
        <v>1615</v>
      </c>
      <c r="B199" t="s" s="10">
        <v>1616</v>
      </c>
      <c r="C199" s="19">
        <v>4</v>
      </c>
      <c r="D199" s="19">
        <v>3</v>
      </c>
      <c r="E199" s="19">
        <v>3</v>
      </c>
      <c r="F199" s="19">
        <v>3</v>
      </c>
      <c r="G199" s="19">
        <v>10</v>
      </c>
      <c r="H199" s="19">
        <v>7</v>
      </c>
      <c r="I199" s="19">
        <v>16</v>
      </c>
      <c r="J199" t="s" s="26"/>
      <c r="K199" s="19">
        <v>14</v>
      </c>
      <c r="L199" s="19">
        <v>14</v>
      </c>
      <c r="M199" s="19">
        <v>16</v>
      </c>
      <c r="N199" s="19">
        <v>2</v>
      </c>
      <c r="O199" s="19">
        <v>17</v>
      </c>
      <c r="P199" s="19">
        <v>17</v>
      </c>
      <c r="Q199" s="19">
        <v>32</v>
      </c>
      <c r="R199" s="19">
        <v>27</v>
      </c>
      <c r="S199" s="19">
        <v>12</v>
      </c>
      <c r="T199" s="19">
        <v>12</v>
      </c>
      <c r="U199" s="19">
        <v>49</v>
      </c>
      <c r="V199" s="19">
        <v>52</v>
      </c>
      <c r="W199" s="19">
        <v>73</v>
      </c>
      <c r="X199" t="s" s="26"/>
      <c r="Y199" s="19">
        <v>100</v>
      </c>
      <c r="Z199" s="19">
        <v>42</v>
      </c>
      <c r="AA199" s="19">
        <v>109</v>
      </c>
      <c r="AB199" t="s" s="26"/>
      <c r="AC199" s="19">
        <v>77</v>
      </c>
      <c r="AD199" t="s" s="26"/>
      <c r="AE199" s="19">
        <v>61</v>
      </c>
      <c r="AF199" t="s" s="26"/>
      <c r="AG199" s="19">
        <v>51</v>
      </c>
      <c r="AH199" t="s" s="26"/>
    </row>
    <row r="200" ht="15" customHeight="1">
      <c r="A200" t="s" s="10">
        <v>1617</v>
      </c>
      <c r="B200" t="s" s="10">
        <v>1618</v>
      </c>
      <c r="C200" s="19">
        <v>3</v>
      </c>
      <c r="D200" s="19">
        <v>4</v>
      </c>
      <c r="E200" s="19">
        <v>10</v>
      </c>
      <c r="F200" s="19">
        <v>32</v>
      </c>
      <c r="G200" s="19">
        <v>8</v>
      </c>
      <c r="H200" s="19">
        <v>195</v>
      </c>
      <c r="I200" s="19">
        <v>173</v>
      </c>
      <c r="J200" s="19">
        <v>98</v>
      </c>
      <c r="K200" s="19">
        <v>69</v>
      </c>
      <c r="L200" s="19">
        <v>202</v>
      </c>
      <c r="M200" s="19">
        <v>174</v>
      </c>
      <c r="N200" s="19">
        <v>202</v>
      </c>
      <c r="O200" s="19">
        <v>89</v>
      </c>
      <c r="P200" s="19">
        <v>218</v>
      </c>
      <c r="Q200" s="19">
        <v>141</v>
      </c>
      <c r="R200" s="19">
        <v>212</v>
      </c>
      <c r="S200" s="19">
        <v>52</v>
      </c>
      <c r="T200" s="19">
        <v>218</v>
      </c>
      <c r="U200" s="19">
        <v>127</v>
      </c>
      <c r="V200" s="19">
        <v>220</v>
      </c>
      <c r="W200" s="19">
        <v>100</v>
      </c>
      <c r="X200" s="19">
        <v>42</v>
      </c>
      <c r="Y200" s="19">
        <v>21</v>
      </c>
      <c r="Z200" t="s" s="26"/>
      <c r="AA200" s="19">
        <v>45</v>
      </c>
      <c r="AB200" t="s" s="26"/>
      <c r="AC200" s="19">
        <v>23</v>
      </c>
      <c r="AD200" t="s" s="26"/>
      <c r="AE200" s="19">
        <v>36</v>
      </c>
      <c r="AF200" t="s" s="26"/>
      <c r="AG200" s="19">
        <v>5</v>
      </c>
      <c r="AH200" t="s" s="26"/>
    </row>
    <row r="201" ht="15" customHeight="1">
      <c r="A201" t="s" s="10">
        <v>1619</v>
      </c>
      <c r="B201" t="s" s="10">
        <v>1620</v>
      </c>
      <c r="C201" s="19">
        <v>2</v>
      </c>
      <c r="D201" s="19">
        <v>2</v>
      </c>
      <c r="E201" s="19">
        <v>2</v>
      </c>
      <c r="F201" s="19">
        <v>1</v>
      </c>
      <c r="G201" s="19">
        <v>7</v>
      </c>
      <c r="H201" s="19">
        <v>8</v>
      </c>
      <c r="I201" s="19">
        <v>12</v>
      </c>
      <c r="J201" t="s" s="26"/>
      <c r="K201" s="19">
        <v>16</v>
      </c>
      <c r="L201" s="19">
        <v>15</v>
      </c>
      <c r="M201" s="19">
        <v>29</v>
      </c>
      <c r="N201" s="19">
        <v>15</v>
      </c>
      <c r="O201" s="19">
        <v>15</v>
      </c>
      <c r="P201" s="19">
        <v>15</v>
      </c>
      <c r="Q201" s="19">
        <v>26</v>
      </c>
      <c r="R201" s="19">
        <v>21</v>
      </c>
      <c r="S201" s="19">
        <v>8</v>
      </c>
      <c r="T201" s="19">
        <v>11</v>
      </c>
      <c r="U201" s="19">
        <v>23</v>
      </c>
      <c r="V201" s="19">
        <v>30</v>
      </c>
      <c r="W201" s="19">
        <v>27</v>
      </c>
      <c r="X201" t="s" s="26"/>
      <c r="Y201" s="19">
        <v>40</v>
      </c>
      <c r="Z201" t="s" s="26"/>
      <c r="AA201" s="19">
        <v>44</v>
      </c>
      <c r="AB201" t="s" s="26"/>
      <c r="AC201" s="19">
        <v>31</v>
      </c>
      <c r="AD201" t="s" s="26"/>
      <c r="AE201" s="19">
        <v>29</v>
      </c>
      <c r="AF201" t="s" s="26"/>
      <c r="AG201" s="19">
        <v>19</v>
      </c>
      <c r="AH201" t="s" s="26"/>
    </row>
    <row r="202" ht="15" customHeight="1">
      <c r="A202" t="s" s="10">
        <v>1621</v>
      </c>
      <c r="B202" t="s" s="10">
        <v>1622</v>
      </c>
      <c r="C202" s="19">
        <v>1</v>
      </c>
      <c r="D202" s="19">
        <v>1</v>
      </c>
      <c r="E202" s="19">
        <v>1</v>
      </c>
      <c r="F202" t="s" s="26"/>
      <c r="G202" s="19">
        <v>1</v>
      </c>
      <c r="H202" s="19">
        <v>1</v>
      </c>
      <c r="I202" s="19">
        <v>3</v>
      </c>
      <c r="J202" t="s" s="26"/>
      <c r="K202" s="19">
        <v>1</v>
      </c>
      <c r="L202" s="19">
        <v>1</v>
      </c>
      <c r="M202" s="19">
        <v>5</v>
      </c>
      <c r="N202" t="s" s="26"/>
      <c r="O202" s="19">
        <v>5</v>
      </c>
      <c r="P202" s="19">
        <v>5</v>
      </c>
      <c r="Q202" s="19">
        <v>8</v>
      </c>
      <c r="R202" t="s" s="26"/>
      <c r="S202" s="19">
        <v>4</v>
      </c>
      <c r="T202" s="19">
        <v>4</v>
      </c>
      <c r="U202" s="19">
        <v>9</v>
      </c>
      <c r="V202" s="19">
        <v>8</v>
      </c>
      <c r="W202" s="19">
        <v>23</v>
      </c>
      <c r="X202" t="s" s="26"/>
      <c r="Y202" s="19">
        <v>25</v>
      </c>
      <c r="Z202" t="s" s="26"/>
      <c r="AA202" s="19">
        <v>34</v>
      </c>
      <c r="AB202" t="s" s="26"/>
      <c r="AC202" s="19">
        <v>22</v>
      </c>
      <c r="AD202" t="s" s="26"/>
      <c r="AE202" s="19">
        <v>23</v>
      </c>
      <c r="AF202" t="s" s="26"/>
      <c r="AG202" s="19">
        <v>18</v>
      </c>
      <c r="AH202" t="s" s="26"/>
    </row>
    <row r="203" ht="15" customHeight="1">
      <c r="A203" t="s" s="10">
        <v>1623</v>
      </c>
      <c r="B203" t="s" s="10">
        <v>1624</v>
      </c>
      <c r="C203" t="s" s="26"/>
      <c r="D203" t="s" s="26"/>
      <c r="E203" s="19">
        <v>199</v>
      </c>
      <c r="F203" s="19">
        <v>156</v>
      </c>
      <c r="G203" s="19">
        <v>193</v>
      </c>
      <c r="H203" s="19">
        <v>204</v>
      </c>
      <c r="I203" s="19">
        <v>212</v>
      </c>
      <c r="J203" s="19">
        <v>108</v>
      </c>
      <c r="K203" s="19">
        <v>218</v>
      </c>
      <c r="L203" s="19">
        <v>217</v>
      </c>
      <c r="M203" s="19">
        <v>221</v>
      </c>
      <c r="N203" s="19">
        <v>206</v>
      </c>
      <c r="O203" s="19">
        <v>224</v>
      </c>
      <c r="P203" s="19">
        <v>222</v>
      </c>
      <c r="Q203" s="19">
        <v>227</v>
      </c>
      <c r="R203" s="19">
        <v>218</v>
      </c>
      <c r="S203" s="19">
        <v>230</v>
      </c>
      <c r="T203" s="19">
        <v>229</v>
      </c>
      <c r="U203" s="19">
        <v>232</v>
      </c>
      <c r="V203" s="19">
        <v>230</v>
      </c>
      <c r="W203" s="19">
        <v>232</v>
      </c>
      <c r="X203" s="19">
        <v>144</v>
      </c>
      <c r="Y203" s="19">
        <v>235</v>
      </c>
      <c r="Z203" s="19">
        <v>164</v>
      </c>
      <c r="AA203" s="19">
        <v>211</v>
      </c>
      <c r="AB203" s="19">
        <v>1</v>
      </c>
      <c r="AC203" s="19">
        <v>11</v>
      </c>
      <c r="AD203" t="s" s="26"/>
      <c r="AE203" s="19">
        <v>9</v>
      </c>
      <c r="AF203" t="s" s="26"/>
      <c r="AG203" s="19">
        <v>1</v>
      </c>
      <c r="AH203" t="s" s="26"/>
    </row>
    <row r="204" ht="15" customHeight="1">
      <c r="A204" t="s" s="10">
        <v>1625</v>
      </c>
      <c r="B204" t="s" s="10">
        <v>1626</v>
      </c>
      <c r="C204" t="s" s="26"/>
      <c r="D204" t="s" s="26"/>
      <c r="E204" s="19">
        <v>173</v>
      </c>
      <c r="F204" s="19">
        <v>173</v>
      </c>
      <c r="G204" s="19">
        <v>146</v>
      </c>
      <c r="H204" s="19">
        <v>112</v>
      </c>
      <c r="I204" s="19">
        <v>130</v>
      </c>
      <c r="J204" s="19">
        <v>25</v>
      </c>
      <c r="K204" s="19">
        <v>133</v>
      </c>
      <c r="L204" s="19">
        <v>130</v>
      </c>
      <c r="M204" s="19">
        <v>131</v>
      </c>
      <c r="N204" s="19">
        <v>122</v>
      </c>
      <c r="O204" s="19">
        <v>138</v>
      </c>
      <c r="P204" s="19">
        <v>136</v>
      </c>
      <c r="Q204" s="19">
        <v>124</v>
      </c>
      <c r="R204" s="19">
        <v>121</v>
      </c>
      <c r="S204" s="19">
        <v>121</v>
      </c>
      <c r="T204" s="19">
        <v>123</v>
      </c>
      <c r="U204" s="19">
        <v>115</v>
      </c>
      <c r="V204" s="19">
        <v>116</v>
      </c>
      <c r="W204" s="19">
        <v>137</v>
      </c>
      <c r="X204" s="19">
        <v>61</v>
      </c>
      <c r="Y204" s="19">
        <v>117</v>
      </c>
      <c r="Z204" s="19">
        <v>61</v>
      </c>
      <c r="AA204" s="19">
        <v>138</v>
      </c>
      <c r="AB204" t="s" s="26"/>
      <c r="AC204" s="19">
        <v>129</v>
      </c>
      <c r="AD204" t="s" s="26"/>
      <c r="AE204" s="19">
        <v>167</v>
      </c>
      <c r="AF204" t="s" s="26"/>
      <c r="AG204" s="19">
        <v>195</v>
      </c>
      <c r="AH204" s="19">
        <v>61</v>
      </c>
    </row>
    <row r="205" ht="15" customHeight="1">
      <c r="A205" t="s" s="10">
        <v>1627</v>
      </c>
      <c r="B205" t="s" s="10">
        <v>1628</v>
      </c>
      <c r="C205" t="s" s="26"/>
      <c r="D205" t="s" s="26"/>
      <c r="E205" s="19">
        <v>172</v>
      </c>
      <c r="F205" s="19">
        <v>162</v>
      </c>
      <c r="G205" s="19">
        <v>171</v>
      </c>
      <c r="H205" s="19">
        <v>136</v>
      </c>
      <c r="I205" s="19">
        <v>144</v>
      </c>
      <c r="J205" s="19">
        <v>38</v>
      </c>
      <c r="K205" s="19">
        <v>192</v>
      </c>
      <c r="L205" s="19">
        <v>172</v>
      </c>
      <c r="M205" s="19">
        <v>196</v>
      </c>
      <c r="N205" s="19">
        <v>168</v>
      </c>
      <c r="O205" s="19">
        <v>191</v>
      </c>
      <c r="P205" s="19">
        <v>166</v>
      </c>
      <c r="Q205" s="19">
        <v>195</v>
      </c>
      <c r="R205" s="19">
        <v>170</v>
      </c>
      <c r="S205" s="19">
        <v>194</v>
      </c>
      <c r="T205" s="19">
        <v>172</v>
      </c>
      <c r="U205" s="19">
        <v>191</v>
      </c>
      <c r="V205" s="19">
        <v>176</v>
      </c>
      <c r="W205" s="19">
        <v>140</v>
      </c>
      <c r="X205" s="19">
        <v>58</v>
      </c>
      <c r="Y205" s="19">
        <v>146</v>
      </c>
      <c r="Z205" s="19">
        <v>76</v>
      </c>
      <c r="AA205" s="19">
        <v>131</v>
      </c>
      <c r="AB205" t="s" s="26"/>
      <c r="AC205" s="19">
        <v>131</v>
      </c>
      <c r="AD205" t="s" s="26"/>
      <c r="AE205" s="19">
        <v>103</v>
      </c>
      <c r="AF205" t="s" s="26"/>
      <c r="AG205" s="19">
        <v>140</v>
      </c>
      <c r="AH205" t="s" s="26"/>
    </row>
    <row r="206" ht="15" customHeight="1">
      <c r="A206" t="s" s="10">
        <v>1629</v>
      </c>
      <c r="B206" t="s" s="10">
        <v>1630</v>
      </c>
      <c r="C206" t="s" s="26"/>
      <c r="D206" t="s" s="26"/>
      <c r="E206" s="19">
        <v>108</v>
      </c>
      <c r="F206" s="19">
        <v>178</v>
      </c>
      <c r="G206" s="19">
        <v>123</v>
      </c>
      <c r="H206" s="19">
        <v>185</v>
      </c>
      <c r="I206" s="19">
        <v>169</v>
      </c>
      <c r="J206" s="19">
        <v>87</v>
      </c>
      <c r="K206" s="19">
        <v>148</v>
      </c>
      <c r="L206" s="19">
        <v>194</v>
      </c>
      <c r="M206" s="19">
        <v>159</v>
      </c>
      <c r="N206" s="19">
        <v>179</v>
      </c>
      <c r="O206" s="19">
        <v>133</v>
      </c>
      <c r="P206" s="19">
        <v>191</v>
      </c>
      <c r="Q206" s="19">
        <v>175</v>
      </c>
      <c r="R206" s="19">
        <v>196</v>
      </c>
      <c r="S206" s="19">
        <v>113</v>
      </c>
      <c r="T206" s="19">
        <v>193</v>
      </c>
      <c r="U206" s="19">
        <v>124</v>
      </c>
      <c r="V206" s="19">
        <v>171</v>
      </c>
      <c r="W206" s="19">
        <v>120</v>
      </c>
      <c r="X206" s="19">
        <v>55</v>
      </c>
      <c r="Y206" s="19">
        <v>142</v>
      </c>
      <c r="Z206" s="19">
        <v>100</v>
      </c>
      <c r="AA206" s="19">
        <v>117</v>
      </c>
      <c r="AB206" t="s" s="26"/>
      <c r="AC206" s="19">
        <v>161</v>
      </c>
      <c r="AD206" t="s" s="26"/>
      <c r="AE206" s="19">
        <v>174</v>
      </c>
      <c r="AF206" t="s" s="26"/>
      <c r="AG206" s="19">
        <v>91</v>
      </c>
      <c r="AH206" t="s" s="26"/>
    </row>
    <row r="207" ht="15" customHeight="1">
      <c r="A207" t="s" s="10">
        <v>1631</v>
      </c>
      <c r="B207" t="s" s="10">
        <v>1632</v>
      </c>
      <c r="C207" t="s" s="26"/>
      <c r="D207" t="s" s="26"/>
      <c r="E207" s="19">
        <v>66</v>
      </c>
      <c r="F207" s="19">
        <v>91</v>
      </c>
      <c r="G207" s="19">
        <v>48</v>
      </c>
      <c r="H207" s="19">
        <v>84</v>
      </c>
      <c r="I207" s="19">
        <v>87</v>
      </c>
      <c r="J207" t="s" s="26"/>
      <c r="K207" s="19">
        <v>102</v>
      </c>
      <c r="L207" s="19">
        <v>117</v>
      </c>
      <c r="M207" s="19">
        <v>124</v>
      </c>
      <c r="N207" s="19">
        <v>117</v>
      </c>
      <c r="O207" s="19">
        <v>101</v>
      </c>
      <c r="P207" s="19">
        <v>123</v>
      </c>
      <c r="Q207" s="19">
        <v>104</v>
      </c>
      <c r="R207" s="19">
        <v>112</v>
      </c>
      <c r="S207" s="19">
        <v>105</v>
      </c>
      <c r="T207" s="19">
        <v>131</v>
      </c>
      <c r="U207" s="19">
        <v>98</v>
      </c>
      <c r="V207" s="19">
        <v>112</v>
      </c>
      <c r="W207" s="19">
        <v>65</v>
      </c>
      <c r="X207" t="s" s="26"/>
      <c r="Y207" s="19">
        <v>35</v>
      </c>
      <c r="Z207" t="s" s="26"/>
      <c r="AA207" s="19">
        <v>30</v>
      </c>
      <c r="AB207" t="s" s="26"/>
      <c r="AC207" s="19">
        <v>34</v>
      </c>
      <c r="AD207" t="s" s="26"/>
      <c r="AE207" s="19">
        <v>59</v>
      </c>
      <c r="AF207" t="s" s="26"/>
      <c r="AG207" s="19">
        <v>56</v>
      </c>
      <c r="AH207" t="s" s="26"/>
    </row>
    <row r="208" ht="15" customHeight="1">
      <c r="A208" t="s" s="10">
        <v>1633</v>
      </c>
      <c r="B208" t="s" s="10">
        <v>1634</v>
      </c>
      <c r="C208" t="s" s="26"/>
      <c r="D208" t="s" s="26"/>
      <c r="E208" t="s" s="26"/>
      <c r="F208" t="s" s="26"/>
      <c r="G208" s="19">
        <v>189</v>
      </c>
      <c r="H208" s="19">
        <v>198</v>
      </c>
      <c r="I208" s="19">
        <v>194</v>
      </c>
      <c r="J208" s="19">
        <v>92</v>
      </c>
      <c r="K208" s="19">
        <v>203</v>
      </c>
      <c r="L208" s="19">
        <v>203</v>
      </c>
      <c r="M208" s="19">
        <v>208</v>
      </c>
      <c r="N208" s="19">
        <v>191</v>
      </c>
      <c r="O208" s="19">
        <v>208</v>
      </c>
      <c r="P208" s="19">
        <v>207</v>
      </c>
      <c r="Q208" s="19">
        <v>209</v>
      </c>
      <c r="R208" s="19">
        <v>198</v>
      </c>
      <c r="S208" s="19">
        <v>150</v>
      </c>
      <c r="T208" s="19">
        <v>156</v>
      </c>
      <c r="U208" s="19">
        <v>137</v>
      </c>
      <c r="V208" s="19">
        <v>135</v>
      </c>
      <c r="W208" s="19">
        <v>178</v>
      </c>
      <c r="X208" s="19">
        <v>91</v>
      </c>
      <c r="Y208" s="19">
        <v>182</v>
      </c>
      <c r="Z208" s="19">
        <v>115</v>
      </c>
      <c r="AA208" s="19">
        <v>205</v>
      </c>
      <c r="AB208" t="s" s="26"/>
      <c r="AC208" s="19">
        <v>223</v>
      </c>
      <c r="AD208" s="19">
        <v>18</v>
      </c>
      <c r="AE208" s="19">
        <v>233</v>
      </c>
      <c r="AF208" t="s" s="26"/>
      <c r="AG208" s="19">
        <v>243</v>
      </c>
      <c r="AH208" s="19">
        <v>102</v>
      </c>
    </row>
    <row r="209" ht="15" customHeight="1">
      <c r="A209" t="s" s="10">
        <v>1635</v>
      </c>
      <c r="B209" t="s" s="10">
        <v>1636</v>
      </c>
      <c r="C209" t="s" s="26"/>
      <c r="D209" t="s" s="26"/>
      <c r="E209" t="s" s="26"/>
      <c r="F209" t="s" s="26"/>
      <c r="G209" t="s" s="26"/>
      <c r="H209" t="s" s="26"/>
      <c r="I209" s="19">
        <v>201</v>
      </c>
      <c r="J209" s="19">
        <v>96</v>
      </c>
      <c r="K209" s="19">
        <v>207</v>
      </c>
      <c r="L209" s="19">
        <v>201</v>
      </c>
      <c r="M209" s="19">
        <v>172</v>
      </c>
      <c r="N209" s="19">
        <v>144</v>
      </c>
      <c r="O209" s="19">
        <v>117</v>
      </c>
      <c r="P209" s="19">
        <v>119</v>
      </c>
      <c r="Q209" s="19">
        <v>131</v>
      </c>
      <c r="R209" s="19">
        <v>119</v>
      </c>
      <c r="S209" s="19">
        <v>56</v>
      </c>
      <c r="T209" s="19">
        <v>45</v>
      </c>
      <c r="U209" s="19">
        <v>53</v>
      </c>
      <c r="V209" s="19">
        <v>49</v>
      </c>
      <c r="W209" s="19">
        <v>158</v>
      </c>
      <c r="X209" s="19">
        <v>73</v>
      </c>
      <c r="Y209" s="19">
        <v>168</v>
      </c>
      <c r="Z209" s="19">
        <v>102</v>
      </c>
      <c r="AA209" s="19">
        <v>215</v>
      </c>
      <c r="AB209" s="19">
        <v>4</v>
      </c>
      <c r="AC209" s="19">
        <v>204</v>
      </c>
      <c r="AD209" t="s" s="26"/>
      <c r="AE209" s="19">
        <v>221</v>
      </c>
      <c r="AF209" t="s" s="26"/>
      <c r="AG209" s="19">
        <v>245</v>
      </c>
      <c r="AH209" s="19">
        <v>105</v>
      </c>
    </row>
    <row r="210" ht="15" customHeight="1">
      <c r="A210" t="s" s="10">
        <v>1637</v>
      </c>
      <c r="B210" t="s" s="10">
        <v>1638</v>
      </c>
      <c r="C210" t="s" s="26"/>
      <c r="D210" t="s" s="26"/>
      <c r="E210" t="s" s="26"/>
      <c r="F210" t="s" s="26"/>
      <c r="G210" t="s" s="26"/>
      <c r="H210" t="s" s="26"/>
      <c r="I210" s="19">
        <v>153</v>
      </c>
      <c r="J210" s="19">
        <v>54</v>
      </c>
      <c r="K210" s="19">
        <v>109</v>
      </c>
      <c r="L210" s="19">
        <v>135</v>
      </c>
      <c r="M210" s="19">
        <v>65</v>
      </c>
      <c r="N210" s="19">
        <v>58</v>
      </c>
      <c r="O210" s="19">
        <v>45</v>
      </c>
      <c r="P210" s="19">
        <v>73</v>
      </c>
      <c r="Q210" s="19">
        <v>80</v>
      </c>
      <c r="R210" s="19">
        <v>93</v>
      </c>
      <c r="S210" s="19">
        <v>37</v>
      </c>
      <c r="T210" s="19">
        <v>47</v>
      </c>
      <c r="U210" s="19">
        <v>80</v>
      </c>
      <c r="V210" s="19">
        <v>99</v>
      </c>
      <c r="W210" s="19">
        <v>147</v>
      </c>
      <c r="X210" s="19">
        <v>83</v>
      </c>
      <c r="Y210" s="19">
        <v>166</v>
      </c>
      <c r="Z210" s="19">
        <v>120</v>
      </c>
      <c r="AA210" s="19">
        <v>173</v>
      </c>
      <c r="AB210" t="s" s="26"/>
      <c r="AC210" s="19">
        <v>163</v>
      </c>
      <c r="AD210" t="s" s="26"/>
      <c r="AE210" s="19">
        <v>161</v>
      </c>
      <c r="AF210" t="s" s="26"/>
      <c r="AG210" s="19">
        <v>168</v>
      </c>
      <c r="AH210" s="19">
        <v>31</v>
      </c>
    </row>
    <row r="211" ht="15" customHeight="1">
      <c r="A211" t="s" s="10">
        <v>1639</v>
      </c>
      <c r="B211" t="s" s="10">
        <v>1640</v>
      </c>
      <c r="C211" t="s" s="26"/>
      <c r="D211" t="s" s="26"/>
      <c r="E211" t="s" s="26"/>
      <c r="F211" t="s" s="26"/>
      <c r="G211" t="s" s="26"/>
      <c r="H211" t="s" s="26"/>
      <c r="I211" s="19">
        <v>150</v>
      </c>
      <c r="J211" s="19">
        <v>42</v>
      </c>
      <c r="K211" s="19">
        <v>181</v>
      </c>
      <c r="L211" s="19">
        <v>160</v>
      </c>
      <c r="M211" s="19">
        <v>150</v>
      </c>
      <c r="N211" s="19">
        <v>129</v>
      </c>
      <c r="O211" s="19">
        <v>136</v>
      </c>
      <c r="P211" s="19">
        <v>120</v>
      </c>
      <c r="Q211" s="19">
        <v>132</v>
      </c>
      <c r="R211" s="19">
        <v>116</v>
      </c>
      <c r="S211" s="19">
        <v>130</v>
      </c>
      <c r="T211" s="19">
        <v>109</v>
      </c>
      <c r="U211" s="19">
        <v>93</v>
      </c>
      <c r="V211" s="19">
        <v>73</v>
      </c>
      <c r="W211" s="19">
        <v>36</v>
      </c>
      <c r="X211" t="s" s="26"/>
      <c r="Y211" s="19">
        <v>31</v>
      </c>
      <c r="Z211" t="s" s="26"/>
      <c r="AA211" s="19">
        <v>26</v>
      </c>
      <c r="AB211" t="s" s="26"/>
      <c r="AC211" s="19">
        <v>25</v>
      </c>
      <c r="AD211" t="s" s="26"/>
      <c r="AE211" s="19">
        <v>27</v>
      </c>
      <c r="AF211" t="s" s="26"/>
      <c r="AG211" s="19">
        <v>27</v>
      </c>
      <c r="AH211" t="s" s="26"/>
    </row>
    <row r="212" ht="15" customHeight="1">
      <c r="A212" t="s" s="10">
        <v>1641</v>
      </c>
      <c r="B212" t="s" s="10">
        <v>1642</v>
      </c>
      <c r="C212" t="s" s="26"/>
      <c r="D212" t="s" s="26"/>
      <c r="E212" t="s" s="26"/>
      <c r="F212" t="s" s="26"/>
      <c r="G212" t="s" s="26"/>
      <c r="H212" t="s" s="26"/>
      <c r="I212" s="19">
        <v>132</v>
      </c>
      <c r="J212" s="19">
        <v>30</v>
      </c>
      <c r="K212" s="19">
        <v>99</v>
      </c>
      <c r="L212" s="19">
        <v>104</v>
      </c>
      <c r="M212" s="19">
        <v>82</v>
      </c>
      <c r="N212" s="19">
        <v>80</v>
      </c>
      <c r="O212" s="19">
        <v>56</v>
      </c>
      <c r="P212" s="19">
        <v>69</v>
      </c>
      <c r="Q212" s="19">
        <v>24</v>
      </c>
      <c r="R212" s="19">
        <v>17</v>
      </c>
      <c r="S212" s="19">
        <v>33</v>
      </c>
      <c r="T212" s="19">
        <v>33</v>
      </c>
      <c r="U212" s="19">
        <v>17</v>
      </c>
      <c r="V212" s="19">
        <v>19</v>
      </c>
      <c r="W212" s="19">
        <v>28</v>
      </c>
      <c r="X212" t="s" s="26"/>
      <c r="Y212" s="19">
        <v>37</v>
      </c>
      <c r="Z212" t="s" s="26"/>
      <c r="AA212" s="19">
        <v>76</v>
      </c>
      <c r="AB212" t="s" s="26"/>
      <c r="AC212" s="19">
        <v>80</v>
      </c>
      <c r="AD212" t="s" s="26"/>
      <c r="AE212" s="19">
        <v>122</v>
      </c>
      <c r="AF212" t="s" s="26"/>
      <c r="AG212" s="19">
        <v>145</v>
      </c>
      <c r="AH212" s="19">
        <v>5</v>
      </c>
    </row>
    <row r="213" ht="15" customHeight="1">
      <c r="A213" t="s" s="10">
        <v>1643</v>
      </c>
      <c r="B213" t="s" s="10">
        <v>1644</v>
      </c>
      <c r="C213" t="s" s="26"/>
      <c r="D213" t="s" s="26"/>
      <c r="E213" t="s" s="26"/>
      <c r="F213" t="s" s="26"/>
      <c r="G213" t="s" s="26"/>
      <c r="H213" t="s" s="26"/>
      <c r="I213" s="19">
        <v>74</v>
      </c>
      <c r="J213" t="s" s="26"/>
      <c r="K213" s="19">
        <v>97</v>
      </c>
      <c r="L213" s="19">
        <v>76</v>
      </c>
      <c r="M213" s="19">
        <v>97</v>
      </c>
      <c r="N213" s="19">
        <v>77</v>
      </c>
      <c r="O213" s="19">
        <v>65</v>
      </c>
      <c r="P213" s="19">
        <v>45</v>
      </c>
      <c r="Q213" s="19">
        <v>56</v>
      </c>
      <c r="R213" s="19">
        <v>44</v>
      </c>
      <c r="S213" s="19">
        <v>70</v>
      </c>
      <c r="T213" s="19">
        <v>52</v>
      </c>
      <c r="U213" s="19">
        <v>96</v>
      </c>
      <c r="V213" s="19">
        <v>86</v>
      </c>
      <c r="W213" s="19">
        <v>116</v>
      </c>
      <c r="X213" s="19">
        <v>38</v>
      </c>
      <c r="Y213" s="19">
        <v>154</v>
      </c>
      <c r="Z213" s="19">
        <v>87</v>
      </c>
      <c r="AA213" s="19">
        <v>191</v>
      </c>
      <c r="AB213" t="s" s="26"/>
      <c r="AC213" s="19">
        <v>206</v>
      </c>
      <c r="AD213" s="19">
        <v>2</v>
      </c>
      <c r="AE213" s="19">
        <v>212</v>
      </c>
      <c r="AF213" t="s" s="26"/>
      <c r="AG213" s="19">
        <v>226</v>
      </c>
      <c r="AH213" s="19">
        <v>89</v>
      </c>
    </row>
    <row r="214" ht="15" customHeight="1">
      <c r="A214" t="s" s="10">
        <v>1645</v>
      </c>
      <c r="B214" t="s" s="10">
        <v>1646</v>
      </c>
      <c r="C214" t="s" s="26"/>
      <c r="D214" t="s" s="26"/>
      <c r="E214" t="s" s="26"/>
      <c r="F214" t="s" s="26"/>
      <c r="G214" t="s" s="26"/>
      <c r="H214" t="s" s="26"/>
      <c r="I214" s="19">
        <v>42</v>
      </c>
      <c r="J214" t="s" s="26"/>
      <c r="K214" s="19">
        <v>8</v>
      </c>
      <c r="L214" s="19">
        <v>7</v>
      </c>
      <c r="M214" s="19">
        <v>45</v>
      </c>
      <c r="N214" s="19">
        <v>27</v>
      </c>
      <c r="O214" s="19">
        <v>20</v>
      </c>
      <c r="P214" s="19">
        <v>11</v>
      </c>
      <c r="Q214" s="19">
        <v>50</v>
      </c>
      <c r="R214" s="19">
        <v>42</v>
      </c>
      <c r="S214" s="19">
        <v>72</v>
      </c>
      <c r="T214" s="19">
        <v>61</v>
      </c>
      <c r="U214" s="19">
        <v>105</v>
      </c>
      <c r="V214" s="19">
        <v>95</v>
      </c>
      <c r="W214" s="19">
        <v>74</v>
      </c>
      <c r="X214" t="s" s="26"/>
      <c r="Y214" s="19">
        <v>114</v>
      </c>
      <c r="Z214" s="19">
        <v>51</v>
      </c>
      <c r="AA214" s="19">
        <v>61</v>
      </c>
      <c r="AB214" t="s" s="26"/>
      <c r="AC214" s="19">
        <v>52</v>
      </c>
      <c r="AD214" t="s" s="26"/>
      <c r="AE214" s="19">
        <v>65</v>
      </c>
      <c r="AF214" t="s" s="26"/>
      <c r="AG214" s="19">
        <v>107</v>
      </c>
      <c r="AH214" t="s" s="26"/>
    </row>
    <row r="215" ht="15" customHeight="1">
      <c r="A215" t="s" s="10">
        <v>1647</v>
      </c>
      <c r="B215" t="s" s="10">
        <v>1648</v>
      </c>
      <c r="C215" t="s" s="26"/>
      <c r="D215" t="s" s="26"/>
      <c r="E215" t="s" s="26"/>
      <c r="F215" t="s" s="26"/>
      <c r="G215" t="s" s="26"/>
      <c r="H215" t="s" s="26"/>
      <c r="I215" t="s" s="26"/>
      <c r="J215" t="s" s="26"/>
      <c r="K215" s="19">
        <v>216</v>
      </c>
      <c r="L215" s="19">
        <v>207</v>
      </c>
      <c r="M215" s="19">
        <v>205</v>
      </c>
      <c r="N215" s="19">
        <v>166</v>
      </c>
      <c r="O215" s="19">
        <v>211</v>
      </c>
      <c r="P215" s="19">
        <v>168</v>
      </c>
      <c r="Q215" s="19">
        <v>216</v>
      </c>
      <c r="R215" s="19">
        <v>177</v>
      </c>
      <c r="S215" s="19">
        <v>211</v>
      </c>
      <c r="T215" s="19">
        <v>158</v>
      </c>
      <c r="U215" s="19">
        <v>225</v>
      </c>
      <c r="V215" s="19">
        <v>209</v>
      </c>
      <c r="W215" s="19">
        <v>207</v>
      </c>
      <c r="X215" s="19">
        <v>120</v>
      </c>
      <c r="Y215" s="19">
        <v>212</v>
      </c>
      <c r="Z215" s="19">
        <v>137</v>
      </c>
      <c r="AA215" s="19">
        <v>159</v>
      </c>
      <c r="AB215" t="s" s="26"/>
      <c r="AC215" s="19">
        <v>213</v>
      </c>
      <c r="AD215" s="19">
        <v>6</v>
      </c>
      <c r="AE215" s="19">
        <v>98</v>
      </c>
      <c r="AF215" t="s" s="26"/>
      <c r="AG215" s="19">
        <v>170</v>
      </c>
      <c r="AH215" s="19">
        <v>21</v>
      </c>
    </row>
    <row r="216" ht="15" customHeight="1">
      <c r="A216" t="s" s="10">
        <v>1649</v>
      </c>
      <c r="B216" t="s" s="10">
        <v>1650</v>
      </c>
      <c r="C216" t="s" s="26"/>
      <c r="D216" t="s" s="26"/>
      <c r="E216" t="s" s="26"/>
      <c r="F216" t="s" s="26"/>
      <c r="G216" t="s" s="26"/>
      <c r="H216" t="s" s="26"/>
      <c r="I216" t="s" s="26"/>
      <c r="J216" t="s" s="26"/>
      <c r="K216" s="19">
        <v>206</v>
      </c>
      <c r="L216" s="19">
        <v>208</v>
      </c>
      <c r="M216" s="19">
        <v>218</v>
      </c>
      <c r="N216" s="19">
        <v>199</v>
      </c>
      <c r="O216" s="19">
        <v>220</v>
      </c>
      <c r="P216" s="19">
        <v>217</v>
      </c>
      <c r="Q216" s="19">
        <v>214</v>
      </c>
      <c r="R216" s="19">
        <v>206</v>
      </c>
      <c r="S216" s="19">
        <v>203</v>
      </c>
      <c r="T216" s="19">
        <v>209</v>
      </c>
      <c r="U216" s="19">
        <v>218</v>
      </c>
      <c r="V216" s="19">
        <v>217</v>
      </c>
      <c r="W216" s="19">
        <v>202</v>
      </c>
      <c r="X216" s="19">
        <v>129</v>
      </c>
      <c r="Y216" s="19">
        <v>206</v>
      </c>
      <c r="Z216" s="19">
        <v>149</v>
      </c>
      <c r="AA216" s="19">
        <v>210</v>
      </c>
      <c r="AB216" t="s" s="26"/>
      <c r="AC216" s="19">
        <v>201</v>
      </c>
      <c r="AD216" t="s" s="26"/>
      <c r="AE216" s="19">
        <v>211</v>
      </c>
      <c r="AF216" t="s" s="26"/>
      <c r="AG216" s="19">
        <v>165</v>
      </c>
      <c r="AH216" s="19">
        <v>22</v>
      </c>
    </row>
    <row r="217" ht="15" customHeight="1">
      <c r="A217" t="s" s="10">
        <v>1651</v>
      </c>
      <c r="B217" t="s" s="10">
        <v>1652</v>
      </c>
      <c r="C217" t="s" s="26"/>
      <c r="D217" t="s" s="26"/>
      <c r="E217" t="s" s="26"/>
      <c r="F217" t="s" s="26"/>
      <c r="G217" t="s" s="26"/>
      <c r="H217" t="s" s="26"/>
      <c r="I217" t="s" s="26"/>
      <c r="J217" t="s" s="26"/>
      <c r="K217" s="19">
        <v>199</v>
      </c>
      <c r="L217" s="19">
        <v>195</v>
      </c>
      <c r="M217" s="19">
        <v>203</v>
      </c>
      <c r="N217" s="19">
        <v>183</v>
      </c>
      <c r="O217" s="19">
        <v>221</v>
      </c>
      <c r="P217" s="19">
        <v>213</v>
      </c>
      <c r="Q217" s="19">
        <v>217</v>
      </c>
      <c r="R217" s="19">
        <v>203</v>
      </c>
      <c r="S217" s="19">
        <v>219</v>
      </c>
      <c r="T217" s="19">
        <v>217</v>
      </c>
      <c r="U217" s="19">
        <v>211</v>
      </c>
      <c r="V217" s="19">
        <v>204</v>
      </c>
      <c r="W217" s="19">
        <v>203</v>
      </c>
      <c r="X217" s="19">
        <v>125</v>
      </c>
      <c r="Y217" s="19">
        <v>201</v>
      </c>
      <c r="Z217" s="19">
        <v>139</v>
      </c>
      <c r="AA217" s="19">
        <v>165</v>
      </c>
      <c r="AB217" t="s" s="26"/>
      <c r="AC217" s="19">
        <v>162</v>
      </c>
      <c r="AD217" t="s" s="26"/>
      <c r="AE217" s="19">
        <v>123</v>
      </c>
      <c r="AF217" t="s" s="26"/>
      <c r="AG217" s="19">
        <v>66</v>
      </c>
      <c r="AH217" t="s" s="26"/>
    </row>
    <row r="218" ht="15" customHeight="1">
      <c r="A218" t="s" s="10">
        <v>1653</v>
      </c>
      <c r="B218" t="s" s="10">
        <v>1654</v>
      </c>
      <c r="C218" t="s" s="26"/>
      <c r="D218" t="s" s="26"/>
      <c r="E218" t="s" s="26"/>
      <c r="F218" t="s" s="26"/>
      <c r="G218" t="s" s="26"/>
      <c r="H218" t="s" s="26"/>
      <c r="I218" t="s" s="26"/>
      <c r="J218" t="s" s="26"/>
      <c r="K218" s="19">
        <v>160</v>
      </c>
      <c r="L218" s="19">
        <v>148</v>
      </c>
      <c r="M218" s="19">
        <v>173</v>
      </c>
      <c r="N218" s="19">
        <v>145</v>
      </c>
      <c r="O218" s="19">
        <v>179</v>
      </c>
      <c r="P218" s="19">
        <v>159</v>
      </c>
      <c r="Q218" s="19">
        <v>204</v>
      </c>
      <c r="R218" s="19">
        <v>184</v>
      </c>
      <c r="S218" s="19">
        <v>213</v>
      </c>
      <c r="T218" s="19">
        <v>207</v>
      </c>
      <c r="U218" s="19">
        <v>208</v>
      </c>
      <c r="V218" s="19">
        <v>190</v>
      </c>
      <c r="W218" s="19">
        <v>167</v>
      </c>
      <c r="X218" s="19">
        <v>70</v>
      </c>
      <c r="Y218" s="19">
        <v>93</v>
      </c>
      <c r="Z218" s="19">
        <v>28</v>
      </c>
      <c r="AA218" s="19">
        <v>20</v>
      </c>
      <c r="AB218" t="s" s="26"/>
      <c r="AC218" s="19">
        <v>7</v>
      </c>
      <c r="AD218" t="s" s="26"/>
      <c r="AE218" s="19">
        <v>10</v>
      </c>
      <c r="AF218" t="s" s="26"/>
      <c r="AG218" s="19">
        <v>4</v>
      </c>
      <c r="AH218" t="s" s="26"/>
    </row>
    <row r="219" ht="15" customHeight="1">
      <c r="A219" t="s" s="10">
        <v>1655</v>
      </c>
      <c r="B219" t="s" s="10">
        <v>1656</v>
      </c>
      <c r="C219" t="s" s="26"/>
      <c r="D219" t="s" s="26"/>
      <c r="E219" t="s" s="26"/>
      <c r="F219" t="s" s="26"/>
      <c r="G219" t="s" s="26"/>
      <c r="H219" t="s" s="26"/>
      <c r="I219" t="s" s="26"/>
      <c r="J219" t="s" s="26"/>
      <c r="K219" s="19">
        <v>92</v>
      </c>
      <c r="L219" s="19">
        <v>87</v>
      </c>
      <c r="M219" s="19">
        <v>118</v>
      </c>
      <c r="N219" s="19">
        <v>103</v>
      </c>
      <c r="O219" s="19">
        <v>141</v>
      </c>
      <c r="P219" s="19">
        <v>132</v>
      </c>
      <c r="Q219" s="19">
        <v>176</v>
      </c>
      <c r="R219" s="19">
        <v>166</v>
      </c>
      <c r="S219" s="19">
        <v>189</v>
      </c>
      <c r="T219" s="19">
        <v>189</v>
      </c>
      <c r="U219" s="19">
        <v>182</v>
      </c>
      <c r="V219" s="19">
        <v>181</v>
      </c>
      <c r="W219" s="19">
        <v>179</v>
      </c>
      <c r="X219" s="19">
        <v>95</v>
      </c>
      <c r="Y219" s="19">
        <v>152</v>
      </c>
      <c r="Z219" s="19">
        <v>93</v>
      </c>
      <c r="AA219" s="19">
        <v>101</v>
      </c>
      <c r="AB219" t="s" s="26"/>
      <c r="AC219" s="19">
        <v>108</v>
      </c>
      <c r="AD219" t="s" s="26"/>
      <c r="AE219" s="19">
        <v>86</v>
      </c>
      <c r="AF219" t="s" s="26"/>
      <c r="AG219" s="19">
        <v>100</v>
      </c>
      <c r="AH219" t="s" s="26"/>
    </row>
    <row r="220" ht="15" customHeight="1">
      <c r="A220" t="s" s="10">
        <v>1657</v>
      </c>
      <c r="B220" t="s" s="10">
        <v>1658</v>
      </c>
      <c r="C220" t="s" s="26"/>
      <c r="D220" t="s" s="26"/>
      <c r="E220" t="s" s="26"/>
      <c r="F220" t="s" s="26"/>
      <c r="G220" t="s" s="26"/>
      <c r="H220" t="s" s="26"/>
      <c r="I220" t="s" s="26"/>
      <c r="J220" t="s" s="26"/>
      <c r="K220" s="19">
        <v>83</v>
      </c>
      <c r="L220" s="19">
        <v>93</v>
      </c>
      <c r="M220" s="19">
        <v>71</v>
      </c>
      <c r="N220" s="19">
        <v>60</v>
      </c>
      <c r="O220" s="19">
        <v>38</v>
      </c>
      <c r="P220" s="19">
        <v>47</v>
      </c>
      <c r="Q220" s="19">
        <v>18</v>
      </c>
      <c r="R220" s="19">
        <v>12</v>
      </c>
      <c r="S220" s="19">
        <v>23</v>
      </c>
      <c r="T220" s="19">
        <v>28</v>
      </c>
      <c r="U220" s="19">
        <v>10</v>
      </c>
      <c r="V220" s="19">
        <v>11</v>
      </c>
      <c r="W220" s="19">
        <v>24</v>
      </c>
      <c r="X220" t="s" s="26"/>
      <c r="Y220" s="19">
        <v>33</v>
      </c>
      <c r="Z220" t="s" s="26"/>
      <c r="AA220" s="19">
        <v>74</v>
      </c>
      <c r="AB220" t="s" s="26"/>
      <c r="AC220" s="19">
        <v>81</v>
      </c>
      <c r="AD220" t="s" s="26"/>
      <c r="AE220" s="19">
        <v>124</v>
      </c>
      <c r="AF220" t="s" s="26"/>
      <c r="AG220" s="19">
        <v>146</v>
      </c>
      <c r="AH220" s="19">
        <v>6</v>
      </c>
    </row>
    <row r="221" ht="15" customHeight="1">
      <c r="A221" t="s" s="10">
        <v>1659</v>
      </c>
      <c r="B221" t="s" s="10">
        <v>1660</v>
      </c>
      <c r="C221" t="s" s="26"/>
      <c r="D221" t="s" s="26"/>
      <c r="E221" t="s" s="26"/>
      <c r="F221" t="s" s="26"/>
      <c r="G221" t="s" s="26"/>
      <c r="H221" t="s" s="26"/>
      <c r="I221" t="s" s="26"/>
      <c r="J221" t="s" s="26"/>
      <c r="K221" t="s" s="26"/>
      <c r="L221" t="s" s="26"/>
      <c r="M221" s="19">
        <v>200</v>
      </c>
      <c r="N221" s="19">
        <v>182</v>
      </c>
      <c r="O221" s="19">
        <v>205</v>
      </c>
      <c r="P221" s="19">
        <v>203</v>
      </c>
      <c r="Q221" s="19">
        <v>205</v>
      </c>
      <c r="R221" s="19">
        <v>192</v>
      </c>
      <c r="S221" s="19">
        <v>204</v>
      </c>
      <c r="T221" s="19">
        <v>201</v>
      </c>
      <c r="U221" s="19">
        <v>214</v>
      </c>
      <c r="V221" s="19">
        <v>213</v>
      </c>
      <c r="W221" s="19">
        <v>191</v>
      </c>
      <c r="X221" s="19">
        <v>116</v>
      </c>
      <c r="Y221" s="19">
        <v>203</v>
      </c>
      <c r="Z221" s="19">
        <v>143</v>
      </c>
      <c r="AA221" s="19">
        <v>208</v>
      </c>
      <c r="AB221" t="s" s="26"/>
      <c r="AC221" s="19">
        <v>203</v>
      </c>
      <c r="AD221" t="s" s="26"/>
      <c r="AE221" s="19">
        <v>214</v>
      </c>
      <c r="AF221" t="s" s="26"/>
      <c r="AG221" s="19">
        <v>187</v>
      </c>
      <c r="AH221" s="19">
        <v>44</v>
      </c>
    </row>
    <row r="222" ht="15" customHeight="1">
      <c r="A222" t="s" s="10">
        <v>1661</v>
      </c>
      <c r="B222" t="s" s="10">
        <v>1662</v>
      </c>
      <c r="C222" t="s" s="26"/>
      <c r="D222" t="s" s="26"/>
      <c r="E222" t="s" s="26"/>
      <c r="F222" t="s" s="26"/>
      <c r="G222" t="s" s="26"/>
      <c r="H222" t="s" s="26"/>
      <c r="I222" t="s" s="26"/>
      <c r="J222" t="s" s="26"/>
      <c r="K222" t="s" s="26"/>
      <c r="L222" t="s" s="26"/>
      <c r="M222" s="19">
        <v>62</v>
      </c>
      <c r="N222" s="19">
        <v>46</v>
      </c>
      <c r="O222" s="19">
        <v>104</v>
      </c>
      <c r="P222" s="19">
        <v>100</v>
      </c>
      <c r="Q222" s="19">
        <v>73</v>
      </c>
      <c r="R222" s="19">
        <v>65</v>
      </c>
      <c r="S222" s="19">
        <v>73</v>
      </c>
      <c r="T222" s="19">
        <v>62</v>
      </c>
      <c r="U222" s="19">
        <v>73</v>
      </c>
      <c r="V222" s="19">
        <v>66</v>
      </c>
      <c r="W222" s="19">
        <v>82</v>
      </c>
      <c r="X222" s="19">
        <v>4</v>
      </c>
      <c r="Y222" s="19">
        <v>133</v>
      </c>
      <c r="Z222" s="19">
        <v>71</v>
      </c>
      <c r="AA222" s="19">
        <v>147</v>
      </c>
      <c r="AB222" t="s" s="26"/>
      <c r="AC222" s="19">
        <v>185</v>
      </c>
      <c r="AD222" t="s" s="26"/>
      <c r="AE222" s="19">
        <v>209</v>
      </c>
      <c r="AF222" t="s" s="26"/>
      <c r="AG222" s="19">
        <v>235</v>
      </c>
      <c r="AH222" s="19">
        <v>90</v>
      </c>
    </row>
    <row r="223" ht="15" customHeight="1">
      <c r="A223" t="s" s="10">
        <v>1663</v>
      </c>
      <c r="B223" t="s" s="10">
        <v>1664</v>
      </c>
      <c r="C223" t="s" s="26"/>
      <c r="D223" t="s" s="26"/>
      <c r="E223" t="s" s="26"/>
      <c r="F223" t="s" s="26"/>
      <c r="G223" t="s" s="26"/>
      <c r="H223" t="s" s="26"/>
      <c r="I223" t="s" s="26"/>
      <c r="J223" t="s" s="26"/>
      <c r="K223" t="s" s="26"/>
      <c r="L223" t="s" s="26"/>
      <c r="M223" s="19">
        <v>4</v>
      </c>
      <c r="N223" t="s" s="26"/>
      <c r="O223" s="19">
        <v>2</v>
      </c>
      <c r="P223" s="19">
        <v>1</v>
      </c>
      <c r="Q223" s="19">
        <v>10</v>
      </c>
      <c r="R223" s="19">
        <v>3</v>
      </c>
      <c r="S223" s="19">
        <v>13</v>
      </c>
      <c r="T223" s="19">
        <v>8</v>
      </c>
      <c r="U223" s="19">
        <v>18</v>
      </c>
      <c r="V223" s="19">
        <v>15</v>
      </c>
      <c r="W223" s="19">
        <v>20</v>
      </c>
      <c r="X223" t="s" s="26"/>
      <c r="Y223" s="19">
        <v>30</v>
      </c>
      <c r="Z223" t="s" s="26"/>
      <c r="AA223" s="19">
        <v>13</v>
      </c>
      <c r="AB223" t="s" s="26"/>
      <c r="AC223" s="19">
        <v>8</v>
      </c>
      <c r="AD223" t="s" s="26"/>
      <c r="AE223" s="19">
        <v>13</v>
      </c>
      <c r="AF223" t="s" s="26"/>
      <c r="AG223" s="19">
        <v>8</v>
      </c>
      <c r="AH223" t="s" s="26"/>
    </row>
    <row r="224" ht="15" customHeight="1">
      <c r="A224" t="s" s="10">
        <v>1665</v>
      </c>
      <c r="B224" t="s" s="10">
        <v>1666</v>
      </c>
      <c r="C224" t="s" s="26"/>
      <c r="D224" t="s" s="26"/>
      <c r="E224" t="s" s="26"/>
      <c r="F224" t="s" s="26"/>
      <c r="G224" t="s" s="26"/>
      <c r="H224" t="s" s="26"/>
      <c r="I224" t="s" s="26"/>
      <c r="J224" t="s" s="26"/>
      <c r="K224" t="s" s="26"/>
      <c r="L224" t="s" s="26"/>
      <c r="M224" t="s" s="26"/>
      <c r="N224" t="s" s="26"/>
      <c r="O224" s="19">
        <v>200</v>
      </c>
      <c r="P224" s="19">
        <v>183</v>
      </c>
      <c r="Q224" s="19">
        <v>157</v>
      </c>
      <c r="R224" s="19">
        <v>128</v>
      </c>
      <c r="S224" s="19">
        <v>93</v>
      </c>
      <c r="T224" s="19">
        <v>65</v>
      </c>
      <c r="U224" s="19">
        <v>118</v>
      </c>
      <c r="V224" s="19">
        <v>102</v>
      </c>
      <c r="W224" s="19">
        <v>144</v>
      </c>
      <c r="X224" s="19">
        <v>62</v>
      </c>
      <c r="Y224" s="19">
        <v>104</v>
      </c>
      <c r="Z224" s="19">
        <v>40</v>
      </c>
      <c r="AA224" s="19">
        <v>106</v>
      </c>
      <c r="AB224" t="s" s="26"/>
      <c r="AC224" s="19">
        <v>76</v>
      </c>
      <c r="AD224" t="s" s="26"/>
      <c r="AE224" s="19">
        <v>110</v>
      </c>
      <c r="AF224" t="s" s="26"/>
      <c r="AG224" s="19">
        <v>149</v>
      </c>
      <c r="AH224" s="19">
        <v>9</v>
      </c>
    </row>
    <row r="225" ht="15" customHeight="1">
      <c r="A225" t="s" s="10">
        <v>1667</v>
      </c>
      <c r="B225" t="s" s="10">
        <v>1668</v>
      </c>
      <c r="C225" t="s" s="26"/>
      <c r="D225" t="s" s="26"/>
      <c r="E225" t="s" s="26"/>
      <c r="F225" t="s" s="26"/>
      <c r="G225" t="s" s="26"/>
      <c r="H225" t="s" s="26"/>
      <c r="I225" t="s" s="26"/>
      <c r="J225" t="s" s="26"/>
      <c r="K225" t="s" s="26"/>
      <c r="L225" t="s" s="26"/>
      <c r="M225" t="s" s="26"/>
      <c r="N225" t="s" s="26"/>
      <c r="O225" s="19">
        <v>169</v>
      </c>
      <c r="P225" s="19">
        <v>190</v>
      </c>
      <c r="Q225" s="19">
        <v>126</v>
      </c>
      <c r="R225" s="19">
        <v>150</v>
      </c>
      <c r="S225" s="19">
        <v>97</v>
      </c>
      <c r="T225" s="19">
        <v>143</v>
      </c>
      <c r="U225" s="19">
        <v>79</v>
      </c>
      <c r="V225" s="19">
        <v>100</v>
      </c>
      <c r="W225" s="19">
        <v>94</v>
      </c>
      <c r="X225" s="19">
        <v>21</v>
      </c>
      <c r="Y225" s="19">
        <v>140</v>
      </c>
      <c r="Z225" s="19">
        <v>89</v>
      </c>
      <c r="AA225" s="19">
        <v>204</v>
      </c>
      <c r="AB225" t="s" s="26"/>
      <c r="AC225" s="19">
        <v>212</v>
      </c>
      <c r="AD225" s="19">
        <v>8</v>
      </c>
      <c r="AE225" s="19">
        <v>224</v>
      </c>
      <c r="AF225" t="s" s="26"/>
      <c r="AG225" s="19">
        <v>192</v>
      </c>
      <c r="AH225" s="19">
        <v>57</v>
      </c>
    </row>
    <row r="226" ht="15" customHeight="1">
      <c r="A226" t="s" s="10">
        <v>1669</v>
      </c>
      <c r="B226" t="s" s="10">
        <v>1670</v>
      </c>
      <c r="C226" t="s" s="26"/>
      <c r="D226" t="s" s="26"/>
      <c r="E226" t="s" s="26"/>
      <c r="F226" t="s" s="26"/>
      <c r="G226" t="s" s="26"/>
      <c r="H226" t="s" s="26"/>
      <c r="I226" t="s" s="26"/>
      <c r="J226" t="s" s="26"/>
      <c r="K226" t="s" s="26"/>
      <c r="L226" t="s" s="26"/>
      <c r="M226" t="s" s="26"/>
      <c r="N226" t="s" s="26"/>
      <c r="O226" s="19">
        <v>126</v>
      </c>
      <c r="P226" s="19">
        <v>115</v>
      </c>
      <c r="Q226" s="19">
        <v>82</v>
      </c>
      <c r="R226" s="19">
        <v>70</v>
      </c>
      <c r="S226" s="19">
        <v>85</v>
      </c>
      <c r="T226" s="19">
        <v>75</v>
      </c>
      <c r="U226" s="19">
        <v>50</v>
      </c>
      <c r="V226" s="19">
        <v>43</v>
      </c>
      <c r="W226" s="19">
        <v>92</v>
      </c>
      <c r="X226" s="19">
        <v>12</v>
      </c>
      <c r="Y226" s="19">
        <v>105</v>
      </c>
      <c r="Z226" s="19">
        <v>43</v>
      </c>
      <c r="AA226" s="19">
        <v>172</v>
      </c>
      <c r="AB226" t="s" s="26"/>
      <c r="AC226" s="19">
        <v>174</v>
      </c>
      <c r="AD226" t="s" s="26"/>
      <c r="AE226" s="19">
        <v>180</v>
      </c>
      <c r="AF226" t="s" s="26"/>
      <c r="AG226" s="19">
        <v>218</v>
      </c>
      <c r="AH226" s="19">
        <v>75</v>
      </c>
    </row>
    <row r="227" ht="15" customHeight="1">
      <c r="A227" t="s" s="10">
        <v>1671</v>
      </c>
      <c r="B227" t="s" s="10">
        <v>1672</v>
      </c>
      <c r="C227" t="s" s="26"/>
      <c r="D227" t="s" s="26"/>
      <c r="E227" t="s" s="26"/>
      <c r="F227" t="s" s="26"/>
      <c r="G227" t="s" s="26"/>
      <c r="H227" t="s" s="26"/>
      <c r="I227" t="s" s="26"/>
      <c r="J227" t="s" s="26"/>
      <c r="K227" t="s" s="26"/>
      <c r="L227" t="s" s="26"/>
      <c r="M227" t="s" s="26"/>
      <c r="N227" t="s" s="26"/>
      <c r="O227" t="s" s="26"/>
      <c r="P227" t="s" s="26"/>
      <c r="Q227" s="19">
        <v>207</v>
      </c>
      <c r="R227" s="19">
        <v>201</v>
      </c>
      <c r="S227" s="19">
        <v>114</v>
      </c>
      <c r="T227" s="19">
        <v>150</v>
      </c>
      <c r="U227" s="19">
        <v>142</v>
      </c>
      <c r="V227" s="19">
        <v>165</v>
      </c>
      <c r="W227" s="19">
        <v>86</v>
      </c>
      <c r="X227" s="19">
        <v>8</v>
      </c>
      <c r="Y227" s="19">
        <v>101</v>
      </c>
      <c r="Z227" s="19">
        <v>44</v>
      </c>
      <c r="AA227" s="19">
        <v>136</v>
      </c>
      <c r="AB227" t="s" s="26"/>
      <c r="AC227" s="19">
        <v>128</v>
      </c>
      <c r="AD227" t="s" s="26"/>
      <c r="AE227" s="19">
        <v>135</v>
      </c>
      <c r="AF227" t="s" s="26"/>
      <c r="AG227" s="19">
        <v>84</v>
      </c>
      <c r="AH227" t="s" s="26"/>
    </row>
    <row r="228" ht="15" customHeight="1">
      <c r="A228" t="s" s="10">
        <v>1673</v>
      </c>
      <c r="B228" t="s" s="10">
        <v>1674</v>
      </c>
      <c r="C228" t="s" s="26"/>
      <c r="D228" t="s" s="26"/>
      <c r="E228" t="s" s="26"/>
      <c r="F228" t="s" s="26"/>
      <c r="G228" t="s" s="26"/>
      <c r="H228" t="s" s="26"/>
      <c r="I228" t="s" s="26"/>
      <c r="J228" t="s" s="26"/>
      <c r="K228" t="s" s="26"/>
      <c r="L228" t="s" s="26"/>
      <c r="M228" t="s" s="26"/>
      <c r="N228" t="s" s="26"/>
      <c r="O228" t="s" s="26"/>
      <c r="P228" t="s" s="26"/>
      <c r="Q228" s="19">
        <v>145</v>
      </c>
      <c r="R228" s="19">
        <v>124</v>
      </c>
      <c r="S228" s="19">
        <v>174</v>
      </c>
      <c r="T228" s="19">
        <v>163</v>
      </c>
      <c r="U228" s="19">
        <v>183</v>
      </c>
      <c r="V228" s="19">
        <v>183</v>
      </c>
      <c r="W228" s="19">
        <v>193</v>
      </c>
      <c r="X228" s="19">
        <v>119</v>
      </c>
      <c r="Y228" s="19">
        <v>184</v>
      </c>
      <c r="Z228" s="19">
        <v>125</v>
      </c>
      <c r="AA228" s="19">
        <v>182</v>
      </c>
      <c r="AB228" t="s" s="26"/>
      <c r="AC228" s="19">
        <v>186</v>
      </c>
      <c r="AD228" t="s" s="26"/>
      <c r="AE228" s="19">
        <v>199</v>
      </c>
      <c r="AF228" t="s" s="26"/>
      <c r="AG228" s="19">
        <v>193</v>
      </c>
      <c r="AH228" s="19">
        <v>59</v>
      </c>
    </row>
    <row r="229" ht="15" customHeight="1">
      <c r="A229" t="s" s="10">
        <v>1675</v>
      </c>
      <c r="B229" t="s" s="10">
        <v>1676</v>
      </c>
      <c r="C229" t="s" s="26"/>
      <c r="D229" t="s" s="26"/>
      <c r="E229" t="s" s="26"/>
      <c r="F229" t="s" s="26"/>
      <c r="G229" t="s" s="26"/>
      <c r="H229" t="s" s="26"/>
      <c r="I229" t="s" s="26"/>
      <c r="J229" t="s" s="26"/>
      <c r="K229" t="s" s="26"/>
      <c r="L229" t="s" s="26"/>
      <c r="M229" t="s" s="26"/>
      <c r="N229" t="s" s="26"/>
      <c r="O229" t="s" s="26"/>
      <c r="P229" t="s" s="26"/>
      <c r="Q229" s="19">
        <v>25</v>
      </c>
      <c r="R229" s="19">
        <v>16</v>
      </c>
      <c r="S229" s="19">
        <v>27</v>
      </c>
      <c r="T229" s="19">
        <v>21</v>
      </c>
      <c r="U229" s="19">
        <v>16</v>
      </c>
      <c r="V229" s="19">
        <v>14</v>
      </c>
      <c r="W229" s="19">
        <v>15</v>
      </c>
      <c r="X229" t="s" s="26"/>
      <c r="Y229" s="19">
        <v>23</v>
      </c>
      <c r="Z229" t="s" s="26"/>
      <c r="AA229" s="19">
        <v>35</v>
      </c>
      <c r="AB229" t="s" s="26"/>
      <c r="AC229" s="19">
        <v>49</v>
      </c>
      <c r="AD229" t="s" s="26"/>
      <c r="AE229" s="19">
        <v>75</v>
      </c>
      <c r="AF229" t="s" s="26"/>
      <c r="AG229" s="19">
        <v>99</v>
      </c>
      <c r="AH229" t="s" s="26"/>
    </row>
    <row r="230" ht="15" customHeight="1">
      <c r="A230" t="s" s="10">
        <v>1677</v>
      </c>
      <c r="B230" t="s" s="10">
        <v>1678</v>
      </c>
      <c r="C230" t="s" s="26"/>
      <c r="D230" t="s" s="26"/>
      <c r="E230" t="s" s="26"/>
      <c r="F230" t="s" s="26"/>
      <c r="G230" t="s" s="26"/>
      <c r="H230" t="s" s="26"/>
      <c r="I230" t="s" s="26"/>
      <c r="J230" t="s" s="26"/>
      <c r="K230" t="s" s="26"/>
      <c r="L230" t="s" s="26"/>
      <c r="M230" t="s" s="26"/>
      <c r="N230" t="s" s="26"/>
      <c r="O230" t="s" s="26"/>
      <c r="P230" t="s" s="26"/>
      <c r="Q230" t="s" s="26"/>
      <c r="R230" t="s" s="26"/>
      <c r="S230" s="19">
        <v>229</v>
      </c>
      <c r="T230" s="19">
        <v>227</v>
      </c>
      <c r="U230" s="19">
        <v>231</v>
      </c>
      <c r="V230" s="19">
        <v>229</v>
      </c>
      <c r="W230" s="19">
        <v>236</v>
      </c>
      <c r="X230" s="19">
        <v>156</v>
      </c>
      <c r="Y230" s="19">
        <v>237</v>
      </c>
      <c r="Z230" s="19">
        <v>176</v>
      </c>
      <c r="AA230" s="19">
        <v>241</v>
      </c>
      <c r="AB230" s="19">
        <v>31</v>
      </c>
      <c r="AC230" s="19">
        <v>246</v>
      </c>
      <c r="AD230" s="19">
        <v>40</v>
      </c>
      <c r="AE230" s="19">
        <v>252</v>
      </c>
      <c r="AF230" s="19">
        <v>8</v>
      </c>
      <c r="AG230" s="19">
        <v>258</v>
      </c>
      <c r="AH230" s="19">
        <v>117</v>
      </c>
    </row>
    <row r="231" ht="15" customHeight="1">
      <c r="A231" t="s" s="10">
        <v>1679</v>
      </c>
      <c r="B231" t="s" s="10">
        <v>1680</v>
      </c>
      <c r="C231" t="s" s="26"/>
      <c r="D231" t="s" s="26"/>
      <c r="E231" t="s" s="26"/>
      <c r="F231" t="s" s="26"/>
      <c r="G231" t="s" s="26"/>
      <c r="H231" t="s" s="26"/>
      <c r="I231" t="s" s="26"/>
      <c r="J231" t="s" s="26"/>
      <c r="K231" t="s" s="26"/>
      <c r="L231" t="s" s="26"/>
      <c r="M231" t="s" s="26"/>
      <c r="N231" t="s" s="26"/>
      <c r="O231" t="s" s="26"/>
      <c r="P231" t="s" s="26"/>
      <c r="Q231" t="s" s="26"/>
      <c r="R231" t="s" s="26"/>
      <c r="S231" s="19">
        <v>226</v>
      </c>
      <c r="T231" s="19">
        <v>224</v>
      </c>
      <c r="U231" s="19">
        <v>229</v>
      </c>
      <c r="V231" s="19">
        <v>225</v>
      </c>
      <c r="W231" s="19">
        <v>235</v>
      </c>
      <c r="X231" s="19">
        <v>154</v>
      </c>
      <c r="Y231" s="19">
        <v>238</v>
      </c>
      <c r="Z231" s="19">
        <v>177</v>
      </c>
      <c r="AA231" s="19">
        <v>242</v>
      </c>
      <c r="AB231" s="19">
        <v>32</v>
      </c>
      <c r="AC231" s="19">
        <v>247</v>
      </c>
      <c r="AD231" s="19">
        <v>43</v>
      </c>
      <c r="AE231" s="19">
        <v>254</v>
      </c>
      <c r="AF231" s="19">
        <v>11</v>
      </c>
      <c r="AG231" s="19">
        <v>262</v>
      </c>
      <c r="AH231" s="19">
        <v>122</v>
      </c>
    </row>
    <row r="232" ht="15" customHeight="1">
      <c r="A232" t="s" s="10">
        <v>1681</v>
      </c>
      <c r="B232" t="s" s="10">
        <v>1682</v>
      </c>
      <c r="C232" t="s" s="26"/>
      <c r="D232" t="s" s="26"/>
      <c r="E232" t="s" s="26"/>
      <c r="F232" t="s" s="26"/>
      <c r="G232" t="s" s="26"/>
      <c r="H232" t="s" s="26"/>
      <c r="I232" t="s" s="26"/>
      <c r="J232" t="s" s="26"/>
      <c r="K232" t="s" s="26"/>
      <c r="L232" t="s" s="26"/>
      <c r="M232" t="s" s="26"/>
      <c r="N232" t="s" s="26"/>
      <c r="O232" t="s" s="26"/>
      <c r="P232" t="s" s="26"/>
      <c r="Q232" t="s" s="26"/>
      <c r="R232" t="s" s="26"/>
      <c r="S232" s="19">
        <v>46</v>
      </c>
      <c r="T232" s="19">
        <v>48</v>
      </c>
      <c r="U232" s="19">
        <v>43</v>
      </c>
      <c r="V232" s="19">
        <v>47</v>
      </c>
      <c r="W232" s="19">
        <v>79</v>
      </c>
      <c r="X232" s="19">
        <v>1</v>
      </c>
      <c r="Y232" s="19">
        <v>102</v>
      </c>
      <c r="Z232" s="19">
        <v>45</v>
      </c>
      <c r="AA232" s="19">
        <v>107</v>
      </c>
      <c r="AB232" t="s" s="26"/>
      <c r="AC232" s="19">
        <v>125</v>
      </c>
      <c r="AD232" t="s" s="26"/>
      <c r="AE232" s="19">
        <v>154</v>
      </c>
      <c r="AF232" t="s" s="26"/>
      <c r="AG232" s="19">
        <v>133</v>
      </c>
      <c r="AH232" t="s" s="26"/>
    </row>
    <row r="233" ht="15" customHeight="1">
      <c r="A233" t="s" s="10">
        <v>1683</v>
      </c>
      <c r="B233" t="s" s="10">
        <v>1684</v>
      </c>
      <c r="C233" t="s" s="26"/>
      <c r="D233" t="s" s="26"/>
      <c r="E233" t="s" s="26"/>
      <c r="F233" t="s" s="26"/>
      <c r="G233" t="s" s="26"/>
      <c r="H233" t="s" s="26"/>
      <c r="I233" t="s" s="26"/>
      <c r="J233" t="s" s="26"/>
      <c r="K233" t="s" s="26"/>
      <c r="L233" t="s" s="26"/>
      <c r="M233" t="s" s="26"/>
      <c r="N233" t="s" s="26"/>
      <c r="O233" t="s" s="26"/>
      <c r="P233" t="s" s="26"/>
      <c r="Q233" t="s" s="26"/>
      <c r="R233" t="s" s="26"/>
      <c r="S233" t="s" s="26"/>
      <c r="T233" t="s" s="26"/>
      <c r="U233" s="19">
        <v>227</v>
      </c>
      <c r="V233" s="19">
        <v>224</v>
      </c>
      <c r="W233" s="19">
        <v>233</v>
      </c>
      <c r="X233" s="19">
        <v>149</v>
      </c>
      <c r="Y233" s="19">
        <v>233</v>
      </c>
      <c r="Z233" s="19">
        <v>169</v>
      </c>
      <c r="AA233" s="19">
        <v>240</v>
      </c>
      <c r="AB233" s="19">
        <v>30</v>
      </c>
      <c r="AC233" s="19">
        <v>245</v>
      </c>
      <c r="AD233" s="19">
        <v>41</v>
      </c>
      <c r="AE233" s="19">
        <v>253</v>
      </c>
      <c r="AF233" s="19">
        <v>9</v>
      </c>
      <c r="AG233" s="19">
        <v>259</v>
      </c>
      <c r="AH233" s="19">
        <v>118</v>
      </c>
    </row>
    <row r="234" ht="15" customHeight="1">
      <c r="A234" t="s" s="10">
        <v>1685</v>
      </c>
      <c r="B234" t="s" s="10">
        <v>1686</v>
      </c>
      <c r="C234" t="s" s="26"/>
      <c r="D234" t="s" s="26"/>
      <c r="E234" t="s" s="26"/>
      <c r="F234" t="s" s="26"/>
      <c r="G234" t="s" s="26"/>
      <c r="H234" t="s" s="26"/>
      <c r="I234" t="s" s="26"/>
      <c r="J234" t="s" s="26"/>
      <c r="K234" t="s" s="26"/>
      <c r="L234" t="s" s="26"/>
      <c r="M234" t="s" s="26"/>
      <c r="N234" t="s" s="26"/>
      <c r="O234" t="s" s="26"/>
      <c r="P234" t="s" s="26"/>
      <c r="Q234" t="s" s="26"/>
      <c r="R234" t="s" s="26"/>
      <c r="S234" t="s" s="26"/>
      <c r="T234" t="s" s="26"/>
      <c r="U234" s="19">
        <v>67</v>
      </c>
      <c r="V234" s="19">
        <v>67</v>
      </c>
      <c r="W234" s="19">
        <v>85</v>
      </c>
      <c r="X234" s="19">
        <v>7</v>
      </c>
      <c r="Y234" s="19">
        <v>79</v>
      </c>
      <c r="Z234" s="19">
        <v>19</v>
      </c>
      <c r="AA234" s="19">
        <v>85</v>
      </c>
      <c r="AB234" t="s" s="26"/>
      <c r="AC234" s="19">
        <v>103</v>
      </c>
      <c r="AD234" t="s" s="26"/>
      <c r="AE234" s="19">
        <v>106</v>
      </c>
      <c r="AF234" t="s" s="26"/>
      <c r="AG234" s="19">
        <v>95</v>
      </c>
      <c r="AH234" t="s" s="26"/>
    </row>
    <row r="235" ht="15" customHeight="1">
      <c r="A235" t="s" s="10">
        <v>1687</v>
      </c>
      <c r="B235" t="s" s="10">
        <v>1688</v>
      </c>
      <c r="C235" t="s" s="26"/>
      <c r="D235" t="s" s="26"/>
      <c r="E235" t="s" s="26"/>
      <c r="F235" t="s" s="26"/>
      <c r="G235" t="s" s="26"/>
      <c r="H235" t="s" s="26"/>
      <c r="I235" t="s" s="26"/>
      <c r="J235" t="s" s="26"/>
      <c r="K235" t="s" s="26"/>
      <c r="L235" t="s" s="26"/>
      <c r="M235" t="s" s="26"/>
      <c r="N235" t="s" s="26"/>
      <c r="O235" t="s" s="26"/>
      <c r="P235" t="s" s="26"/>
      <c r="Q235" t="s" s="26"/>
      <c r="R235" t="s" s="26"/>
      <c r="S235" t="s" s="26"/>
      <c r="T235" t="s" s="26"/>
      <c r="U235" t="s" s="26"/>
      <c r="V235" t="s" s="26"/>
      <c r="W235" s="19">
        <v>196</v>
      </c>
      <c r="X235" s="19">
        <v>122</v>
      </c>
      <c r="Y235" s="19">
        <v>202</v>
      </c>
      <c r="Z235" s="19">
        <v>144</v>
      </c>
      <c r="AA235" s="19">
        <v>201</v>
      </c>
      <c r="AB235" t="s" s="26"/>
      <c r="AC235" s="19">
        <v>208</v>
      </c>
      <c r="AD235" s="19">
        <v>4</v>
      </c>
      <c r="AE235" s="19">
        <v>210</v>
      </c>
      <c r="AF235" t="s" s="26"/>
      <c r="AG235" s="19">
        <v>234</v>
      </c>
      <c r="AH235" s="19">
        <v>98</v>
      </c>
    </row>
    <row r="236" ht="15" customHeight="1">
      <c r="A236" t="s" s="10">
        <v>1689</v>
      </c>
      <c r="B236" t="s" s="10">
        <v>1690</v>
      </c>
      <c r="C236" t="s" s="26"/>
      <c r="D236" t="s" s="26"/>
      <c r="E236" t="s" s="26"/>
      <c r="F236" t="s" s="26"/>
      <c r="G236" t="s" s="26"/>
      <c r="H236" t="s" s="26"/>
      <c r="I236" t="s" s="26"/>
      <c r="J236" t="s" s="26"/>
      <c r="K236" t="s" s="26"/>
      <c r="L236" t="s" s="26"/>
      <c r="M236" t="s" s="26"/>
      <c r="N236" t="s" s="26"/>
      <c r="O236" t="s" s="26"/>
      <c r="P236" t="s" s="26"/>
      <c r="Q236" t="s" s="26"/>
      <c r="R236" t="s" s="26"/>
      <c r="S236" t="s" s="26"/>
      <c r="T236" t="s" s="26"/>
      <c r="U236" t="s" s="26"/>
      <c r="V236" t="s" s="26"/>
      <c r="W236" s="19">
        <v>172</v>
      </c>
      <c r="X236" s="19">
        <v>81</v>
      </c>
      <c r="Y236" s="19">
        <v>197</v>
      </c>
      <c r="Z236" s="19">
        <v>130</v>
      </c>
      <c r="AA236" s="19">
        <v>192</v>
      </c>
      <c r="AB236" t="s" s="26"/>
      <c r="AC236" s="19">
        <v>168</v>
      </c>
      <c r="AD236" t="s" s="26"/>
      <c r="AE236" s="19">
        <v>150</v>
      </c>
      <c r="AF236" t="s" s="26"/>
      <c r="AG236" s="19">
        <v>172</v>
      </c>
      <c r="AH236" s="19">
        <v>30</v>
      </c>
    </row>
    <row r="237" ht="15" customHeight="1">
      <c r="A237" t="s" s="10">
        <v>1691</v>
      </c>
      <c r="B237" t="s" s="10">
        <v>1692</v>
      </c>
      <c r="C237" t="s" s="26"/>
      <c r="D237" t="s" s="26"/>
      <c r="E237" t="s" s="26"/>
      <c r="F237" t="s" s="26"/>
      <c r="G237" t="s" s="26"/>
      <c r="H237" t="s" s="26"/>
      <c r="I237" t="s" s="26"/>
      <c r="J237" t="s" s="26"/>
      <c r="K237" t="s" s="26"/>
      <c r="L237" t="s" s="26"/>
      <c r="M237" t="s" s="26"/>
      <c r="N237" t="s" s="26"/>
      <c r="O237" t="s" s="26"/>
      <c r="P237" t="s" s="26"/>
      <c r="Q237" t="s" s="26"/>
      <c r="R237" t="s" s="26"/>
      <c r="S237" t="s" s="26"/>
      <c r="T237" t="s" s="26"/>
      <c r="U237" t="s" s="26"/>
      <c r="V237" t="s" s="26"/>
      <c r="W237" s="19">
        <v>99</v>
      </c>
      <c r="X237" s="19">
        <v>19</v>
      </c>
      <c r="Y237" s="19">
        <v>121</v>
      </c>
      <c r="Z237" s="19">
        <v>52</v>
      </c>
      <c r="AA237" s="19">
        <v>140</v>
      </c>
      <c r="AB237" t="s" s="26"/>
      <c r="AC237" s="19">
        <v>145</v>
      </c>
      <c r="AD237" t="s" s="26"/>
      <c r="AE237" s="19">
        <v>153</v>
      </c>
      <c r="AF237" t="s" s="26"/>
      <c r="AG237" s="19">
        <v>177</v>
      </c>
      <c r="AH237" s="19">
        <v>35</v>
      </c>
    </row>
    <row r="238" ht="15" customHeight="1">
      <c r="A238" t="s" s="10">
        <v>1693</v>
      </c>
      <c r="B238" t="s" s="10">
        <v>1694</v>
      </c>
      <c r="C238" t="s" s="26"/>
      <c r="D238" t="s" s="26"/>
      <c r="E238" t="s" s="26"/>
      <c r="F238" t="s" s="26"/>
      <c r="G238" t="s" s="26"/>
      <c r="H238" t="s" s="26"/>
      <c r="I238" t="s" s="26"/>
      <c r="J238" t="s" s="26"/>
      <c r="K238" t="s" s="26"/>
      <c r="L238" t="s" s="26"/>
      <c r="M238" t="s" s="26"/>
      <c r="N238" t="s" s="26"/>
      <c r="O238" t="s" s="26"/>
      <c r="P238" t="s" s="26"/>
      <c r="Q238" t="s" s="26"/>
      <c r="R238" t="s" s="26"/>
      <c r="S238" t="s" s="26"/>
      <c r="T238" t="s" s="26"/>
      <c r="U238" t="s" s="26"/>
      <c r="V238" t="s" s="26"/>
      <c r="W238" s="19">
        <v>3</v>
      </c>
      <c r="X238" t="s" s="26"/>
      <c r="Y238" s="19">
        <v>18</v>
      </c>
      <c r="Z238" t="s" s="26"/>
      <c r="AA238" s="19">
        <v>5</v>
      </c>
      <c r="AB238" t="s" s="26"/>
      <c r="AC238" s="19">
        <v>6</v>
      </c>
      <c r="AD238" t="s" s="26"/>
      <c r="AE238" s="19">
        <v>12</v>
      </c>
      <c r="AF238" t="s" s="26"/>
      <c r="AG238" s="19">
        <v>198</v>
      </c>
      <c r="AH238" s="19">
        <v>33</v>
      </c>
    </row>
    <row r="239" ht="15" customHeight="1">
      <c r="A239" t="s" s="10">
        <v>1695</v>
      </c>
      <c r="B239" t="s" s="10">
        <v>1696</v>
      </c>
      <c r="C239" t="s" s="26"/>
      <c r="D239" t="s" s="26"/>
      <c r="E239" t="s" s="26"/>
      <c r="F239" t="s" s="26"/>
      <c r="G239" t="s" s="26"/>
      <c r="H239" t="s" s="26"/>
      <c r="I239" t="s" s="26"/>
      <c r="J239" t="s" s="26"/>
      <c r="K239" t="s" s="26"/>
      <c r="L239" t="s" s="26"/>
      <c r="M239" t="s" s="26"/>
      <c r="N239" t="s" s="26"/>
      <c r="O239" t="s" s="26"/>
      <c r="P239" t="s" s="26"/>
      <c r="Q239" t="s" s="26"/>
      <c r="R239" t="s" s="26"/>
      <c r="S239" t="s" s="26"/>
      <c r="T239" t="s" s="26"/>
      <c r="U239" t="s" s="26"/>
      <c r="V239" t="s" s="26"/>
      <c r="W239" t="s" s="26"/>
      <c r="X239" t="s" s="26"/>
      <c r="Y239" s="19">
        <v>216</v>
      </c>
      <c r="Z239" s="19">
        <v>145</v>
      </c>
      <c r="AA239" s="19">
        <v>186</v>
      </c>
      <c r="AB239" t="s" s="26"/>
      <c r="AC239" s="19">
        <v>215</v>
      </c>
      <c r="AD239" s="19">
        <v>9</v>
      </c>
      <c r="AE239" s="19">
        <v>82</v>
      </c>
      <c r="AF239" t="s" s="26"/>
      <c r="AG239" s="19">
        <v>72</v>
      </c>
      <c r="AH239" t="s" s="26"/>
    </row>
    <row r="240" ht="15" customHeight="1">
      <c r="A240" t="s" s="10">
        <v>1697</v>
      </c>
      <c r="B240" t="s" s="10">
        <v>1698</v>
      </c>
      <c r="C240" t="s" s="26"/>
      <c r="D240" t="s" s="26"/>
      <c r="E240" t="s" s="26"/>
      <c r="F240" t="s" s="26"/>
      <c r="G240" t="s" s="26"/>
      <c r="H240" t="s" s="26"/>
      <c r="I240" t="s" s="26"/>
      <c r="J240" t="s" s="26"/>
      <c r="K240" t="s" s="26"/>
      <c r="L240" t="s" s="26"/>
      <c r="M240" t="s" s="26"/>
      <c r="N240" t="s" s="26"/>
      <c r="O240" t="s" s="26"/>
      <c r="P240" t="s" s="26"/>
      <c r="Q240" t="s" s="26"/>
      <c r="R240" t="s" s="26"/>
      <c r="S240" t="s" s="26"/>
      <c r="T240" t="s" s="26"/>
      <c r="U240" t="s" s="26"/>
      <c r="V240" t="s" s="26"/>
      <c r="W240" t="s" s="26"/>
      <c r="X240" t="s" s="26"/>
      <c r="Y240" s="19">
        <v>74</v>
      </c>
      <c r="Z240" s="19">
        <v>13</v>
      </c>
      <c r="AA240" s="19">
        <v>150</v>
      </c>
      <c r="AB240" t="s" s="26"/>
      <c r="AC240" s="19">
        <v>146</v>
      </c>
      <c r="AD240" t="s" s="26"/>
      <c r="AE240" s="19">
        <v>186</v>
      </c>
      <c r="AF240" t="s" s="26"/>
      <c r="AG240" s="19">
        <v>233</v>
      </c>
      <c r="AH240" s="19">
        <v>96</v>
      </c>
    </row>
    <row r="241" ht="15" customHeight="1">
      <c r="A241" t="s" s="10">
        <v>1699</v>
      </c>
      <c r="B241" t="s" s="10">
        <v>1700</v>
      </c>
      <c r="C241" t="s" s="26"/>
      <c r="D241" t="s" s="26"/>
      <c r="E241" t="s" s="26"/>
      <c r="F241" t="s" s="26"/>
      <c r="G241" t="s" s="26"/>
      <c r="H241" t="s" s="26"/>
      <c r="I241" t="s" s="26"/>
      <c r="J241" t="s" s="26"/>
      <c r="K241" t="s" s="26"/>
      <c r="L241" t="s" s="26"/>
      <c r="M241" t="s" s="26"/>
      <c r="N241" t="s" s="26"/>
      <c r="O241" t="s" s="26"/>
      <c r="P241" t="s" s="26"/>
      <c r="Q241" t="s" s="26"/>
      <c r="R241" t="s" s="26"/>
      <c r="S241" t="s" s="26"/>
      <c r="T241" t="s" s="26"/>
      <c r="U241" t="s" s="26"/>
      <c r="V241" t="s" s="26"/>
      <c r="W241" t="s" s="26"/>
      <c r="X241" t="s" s="26"/>
      <c r="Y241" t="s" s="26"/>
      <c r="Z241" t="s" s="26"/>
      <c r="AA241" s="19">
        <v>154</v>
      </c>
      <c r="AB241" t="s" s="26"/>
      <c r="AC241" s="19">
        <v>152</v>
      </c>
      <c r="AD241" t="s" s="26"/>
      <c r="AE241" s="19">
        <v>138</v>
      </c>
      <c r="AF241" t="s" s="26"/>
      <c r="AG241" s="19">
        <v>132</v>
      </c>
      <c r="AH241" t="s" s="26"/>
    </row>
    <row r="242" ht="15" customHeight="1">
      <c r="A242" t="s" s="10">
        <v>1701</v>
      </c>
      <c r="B242" t="s" s="10">
        <v>1702</v>
      </c>
      <c r="C242" t="s" s="26"/>
      <c r="D242" t="s" s="26"/>
      <c r="E242" t="s" s="26"/>
      <c r="F242" t="s" s="26"/>
      <c r="G242" t="s" s="26"/>
      <c r="H242" t="s" s="26"/>
      <c r="I242" t="s" s="26"/>
      <c r="J242" t="s" s="26"/>
      <c r="K242" t="s" s="26"/>
      <c r="L242" t="s" s="26"/>
      <c r="M242" t="s" s="26"/>
      <c r="N242" t="s" s="26"/>
      <c r="O242" t="s" s="26"/>
      <c r="P242" t="s" s="26"/>
      <c r="Q242" t="s" s="26"/>
      <c r="R242" t="s" s="26"/>
      <c r="S242" t="s" s="26"/>
      <c r="T242" t="s" s="26"/>
      <c r="U242" t="s" s="26"/>
      <c r="V242" t="s" s="26"/>
      <c r="W242" t="s" s="26"/>
      <c r="X242" t="s" s="26"/>
      <c r="Y242" t="s" s="26"/>
      <c r="Z242" t="s" s="26"/>
      <c r="AA242" s="19">
        <v>139</v>
      </c>
      <c r="AB242" t="s" s="26"/>
      <c r="AC242" s="19">
        <v>157</v>
      </c>
      <c r="AD242" t="s" s="26"/>
      <c r="AE242" s="19">
        <v>200</v>
      </c>
      <c r="AF242" t="s" s="26"/>
      <c r="AG242" s="19">
        <v>189</v>
      </c>
      <c r="AH242" s="19">
        <v>54</v>
      </c>
    </row>
    <row r="243" ht="15" customHeight="1">
      <c r="A243" t="s" s="10">
        <v>1703</v>
      </c>
      <c r="B243" t="s" s="10">
        <v>1704</v>
      </c>
      <c r="C243" t="s" s="26"/>
      <c r="D243" t="s" s="26"/>
      <c r="E243" t="s" s="26"/>
      <c r="F243" t="s" s="26"/>
      <c r="G243" t="s" s="26"/>
      <c r="H243" t="s" s="26"/>
      <c r="I243" t="s" s="26"/>
      <c r="J243" t="s" s="26"/>
      <c r="K243" t="s" s="26"/>
      <c r="L243" t="s" s="26"/>
      <c r="M243" t="s" s="26"/>
      <c r="N243" t="s" s="26"/>
      <c r="O243" t="s" s="26"/>
      <c r="P243" t="s" s="26"/>
      <c r="Q243" t="s" s="26"/>
      <c r="R243" t="s" s="26"/>
      <c r="S243" t="s" s="26"/>
      <c r="T243" t="s" s="26"/>
      <c r="U243" t="s" s="26"/>
      <c r="V243" t="s" s="26"/>
      <c r="W243" t="s" s="26"/>
      <c r="X243" t="s" s="26"/>
      <c r="Y243" t="s" s="26"/>
      <c r="Z243" t="s" s="26"/>
      <c r="AA243" s="19">
        <v>97</v>
      </c>
      <c r="AB243" t="s" s="26"/>
      <c r="AC243" s="19">
        <v>105</v>
      </c>
      <c r="AD243" t="s" s="26"/>
      <c r="AE243" s="19">
        <v>96</v>
      </c>
      <c r="AF243" t="s" s="26"/>
      <c r="AG243" s="19">
        <v>89</v>
      </c>
      <c r="AH243" t="s" s="26"/>
    </row>
    <row r="244" ht="15" customHeight="1">
      <c r="A244" t="s" s="10">
        <v>1705</v>
      </c>
      <c r="B244" t="s" s="10">
        <v>1706</v>
      </c>
      <c r="C244" t="s" s="26"/>
      <c r="D244" t="s" s="26"/>
      <c r="E244" t="s" s="26"/>
      <c r="F244" t="s" s="26"/>
      <c r="G244" t="s" s="26"/>
      <c r="H244" t="s" s="26"/>
      <c r="I244" t="s" s="26"/>
      <c r="J244" t="s" s="26"/>
      <c r="K244" t="s" s="26"/>
      <c r="L244" t="s" s="26"/>
      <c r="M244" t="s" s="26"/>
      <c r="N244" t="s" s="26"/>
      <c r="O244" t="s" s="26"/>
      <c r="P244" t="s" s="26"/>
      <c r="Q244" t="s" s="26"/>
      <c r="R244" t="s" s="26"/>
      <c r="S244" t="s" s="26"/>
      <c r="T244" t="s" s="26"/>
      <c r="U244" t="s" s="26"/>
      <c r="V244" t="s" s="26"/>
      <c r="W244" t="s" s="26"/>
      <c r="X244" t="s" s="26"/>
      <c r="Y244" t="s" s="26"/>
      <c r="Z244" t="s" s="26"/>
      <c r="AA244" s="19">
        <v>91</v>
      </c>
      <c r="AB244" t="s" s="26"/>
      <c r="AC244" s="19">
        <v>115</v>
      </c>
      <c r="AD244" t="s" s="26"/>
      <c r="AE244" s="19">
        <v>104</v>
      </c>
      <c r="AF244" t="s" s="26"/>
      <c r="AG244" s="19">
        <v>93</v>
      </c>
      <c r="AH244" t="s" s="26"/>
    </row>
    <row r="245" ht="15" customHeight="1">
      <c r="A245" t="s" s="10">
        <v>1707</v>
      </c>
      <c r="B245" t="s" s="10">
        <v>1708</v>
      </c>
      <c r="C245" t="s" s="26"/>
      <c r="D245" t="s" s="26"/>
      <c r="E245" t="s" s="26"/>
      <c r="F245" t="s" s="26"/>
      <c r="G245" t="s" s="26"/>
      <c r="H245" t="s" s="26"/>
      <c r="I245" t="s" s="26"/>
      <c r="J245" t="s" s="26"/>
      <c r="K245" t="s" s="26"/>
      <c r="L245" t="s" s="26"/>
      <c r="M245" t="s" s="26"/>
      <c r="N245" t="s" s="26"/>
      <c r="O245" t="s" s="26"/>
      <c r="P245" t="s" s="26"/>
      <c r="Q245" t="s" s="26"/>
      <c r="R245" t="s" s="26"/>
      <c r="S245" t="s" s="26"/>
      <c r="T245" t="s" s="26"/>
      <c r="U245" t="s" s="26"/>
      <c r="V245" t="s" s="26"/>
      <c r="W245" t="s" s="26"/>
      <c r="X245" t="s" s="26"/>
      <c r="Y245" t="s" s="26"/>
      <c r="Z245" t="s" s="26"/>
      <c r="AA245" t="s" s="26"/>
      <c r="AB245" t="s" s="26"/>
      <c r="AC245" s="19">
        <v>239</v>
      </c>
      <c r="AD245" s="19">
        <v>35</v>
      </c>
      <c r="AE245" s="19">
        <v>245</v>
      </c>
      <c r="AF245" s="19">
        <v>2</v>
      </c>
      <c r="AG245" s="19">
        <v>239</v>
      </c>
      <c r="AH245" s="19">
        <v>101</v>
      </c>
    </row>
    <row r="246" ht="15" customHeight="1">
      <c r="A246" t="s" s="10">
        <v>1709</v>
      </c>
      <c r="B246" t="s" s="10">
        <v>1710</v>
      </c>
      <c r="C246" t="s" s="26"/>
      <c r="D246" t="s" s="26"/>
      <c r="E246" t="s" s="26"/>
      <c r="F246" t="s" s="26"/>
      <c r="G246" t="s" s="26"/>
      <c r="H246" t="s" s="26"/>
      <c r="I246" t="s" s="26"/>
      <c r="J246" t="s" s="26"/>
      <c r="K246" t="s" s="26"/>
      <c r="L246" t="s" s="26"/>
      <c r="M246" t="s" s="26"/>
      <c r="N246" t="s" s="26"/>
      <c r="O246" t="s" s="26"/>
      <c r="P246" t="s" s="26"/>
      <c r="Q246" t="s" s="26"/>
      <c r="R246" t="s" s="26"/>
      <c r="S246" t="s" s="26"/>
      <c r="T246" t="s" s="26"/>
      <c r="U246" t="s" s="26"/>
      <c r="V246" t="s" s="26"/>
      <c r="W246" t="s" s="26"/>
      <c r="X246" t="s" s="26"/>
      <c r="Y246" t="s" s="26"/>
      <c r="Z246" t="s" s="26"/>
      <c r="AA246" t="s" s="26"/>
      <c r="AB246" t="s" s="26"/>
      <c r="AC246" s="19">
        <v>222</v>
      </c>
      <c r="AD246" s="19">
        <v>17</v>
      </c>
      <c r="AE246" s="19">
        <v>230</v>
      </c>
      <c r="AF246" t="s" s="26"/>
      <c r="AG246" s="19">
        <v>240</v>
      </c>
      <c r="AH246" s="19">
        <v>104</v>
      </c>
    </row>
    <row r="247" ht="15" customHeight="1">
      <c r="A247" t="s" s="10">
        <v>1711</v>
      </c>
      <c r="B247" t="s" s="10">
        <v>1712</v>
      </c>
      <c r="C247" t="s" s="26"/>
      <c r="D247" t="s" s="26"/>
      <c r="E247" t="s" s="26"/>
      <c r="F247" t="s" s="26"/>
      <c r="G247" t="s" s="26"/>
      <c r="H247" t="s" s="26"/>
      <c r="I247" t="s" s="26"/>
      <c r="J247" t="s" s="26"/>
      <c r="K247" t="s" s="26"/>
      <c r="L247" t="s" s="26"/>
      <c r="M247" t="s" s="26"/>
      <c r="N247" t="s" s="26"/>
      <c r="O247" t="s" s="26"/>
      <c r="P247" t="s" s="26"/>
      <c r="Q247" t="s" s="26"/>
      <c r="R247" t="s" s="26"/>
      <c r="S247" t="s" s="26"/>
      <c r="T247" t="s" s="26"/>
      <c r="U247" t="s" s="26"/>
      <c r="V247" t="s" s="26"/>
      <c r="W247" t="s" s="26"/>
      <c r="X247" t="s" s="26"/>
      <c r="Y247" t="s" s="26"/>
      <c r="Z247" t="s" s="26"/>
      <c r="AA247" t="s" s="26"/>
      <c r="AB247" t="s" s="26"/>
      <c r="AC247" s="19">
        <v>118</v>
      </c>
      <c r="AD247" t="s" s="26"/>
      <c r="AE247" s="19">
        <v>71</v>
      </c>
      <c r="AF247" t="s" s="26"/>
      <c r="AG247" s="19">
        <v>136</v>
      </c>
      <c r="AH247" t="s" s="26"/>
    </row>
    <row r="248" ht="15" customHeight="1">
      <c r="A248" t="s" s="10">
        <v>1713</v>
      </c>
      <c r="B248" t="s" s="10">
        <v>1714</v>
      </c>
      <c r="C248" t="s" s="26"/>
      <c r="D248" t="s" s="26"/>
      <c r="E248" t="s" s="26"/>
      <c r="F248" t="s" s="26"/>
      <c r="G248" t="s" s="26"/>
      <c r="H248" t="s" s="26"/>
      <c r="I248" t="s" s="26"/>
      <c r="J248" t="s" s="26"/>
      <c r="K248" t="s" s="26"/>
      <c r="L248" t="s" s="26"/>
      <c r="M248" t="s" s="26"/>
      <c r="N248" t="s" s="26"/>
      <c r="O248" t="s" s="26"/>
      <c r="P248" t="s" s="26"/>
      <c r="Q248" t="s" s="26"/>
      <c r="R248" t="s" s="26"/>
      <c r="S248" t="s" s="26"/>
      <c r="T248" t="s" s="26"/>
      <c r="U248" t="s" s="26"/>
      <c r="V248" t="s" s="26"/>
      <c r="W248" t="s" s="26"/>
      <c r="X248" t="s" s="26"/>
      <c r="Y248" t="s" s="26"/>
      <c r="Z248" t="s" s="26"/>
      <c r="AA248" t="s" s="26"/>
      <c r="AB248" t="s" s="26"/>
      <c r="AC248" s="19">
        <v>117</v>
      </c>
      <c r="AD248" t="s" s="26"/>
      <c r="AE248" s="19">
        <v>74</v>
      </c>
      <c r="AF248" t="s" s="26"/>
      <c r="AG248" s="19">
        <v>142</v>
      </c>
      <c r="AH248" s="19">
        <v>2</v>
      </c>
    </row>
    <row r="249" ht="15" customHeight="1">
      <c r="A249" t="s" s="10">
        <v>1715</v>
      </c>
      <c r="B249" t="s" s="10">
        <v>1716</v>
      </c>
      <c r="C249" t="s" s="26"/>
      <c r="D249" t="s" s="26"/>
      <c r="E249" t="s" s="26"/>
      <c r="F249" t="s" s="26"/>
      <c r="G249" t="s" s="26"/>
      <c r="H249" t="s" s="26"/>
      <c r="I249" t="s" s="26"/>
      <c r="J249" t="s" s="26"/>
      <c r="K249" t="s" s="26"/>
      <c r="L249" t="s" s="26"/>
      <c r="M249" t="s" s="26"/>
      <c r="N249" t="s" s="26"/>
      <c r="O249" t="s" s="26"/>
      <c r="P249" t="s" s="26"/>
      <c r="Q249" t="s" s="26"/>
      <c r="R249" t="s" s="26"/>
      <c r="S249" t="s" s="26"/>
      <c r="T249" t="s" s="26"/>
      <c r="U249" t="s" s="26"/>
      <c r="V249" t="s" s="26"/>
      <c r="W249" t="s" s="26"/>
      <c r="X249" t="s" s="26"/>
      <c r="Y249" t="s" s="26"/>
      <c r="Z249" t="s" s="26"/>
      <c r="AA249" t="s" s="26"/>
      <c r="AB249" t="s" s="26"/>
      <c r="AC249" s="19">
        <v>9</v>
      </c>
      <c r="AD249" t="s" s="26"/>
      <c r="AE249" s="19">
        <v>15</v>
      </c>
      <c r="AF249" t="s" s="26"/>
      <c r="AG249" s="19">
        <v>22</v>
      </c>
      <c r="AH249" t="s" s="26"/>
    </row>
    <row r="250" ht="15" customHeight="1">
      <c r="A250" t="s" s="10">
        <v>1717</v>
      </c>
      <c r="B250" t="s" s="10">
        <v>1718</v>
      </c>
      <c r="C250" t="s" s="26"/>
      <c r="D250" t="s" s="26"/>
      <c r="E250" t="s" s="26"/>
      <c r="F250" t="s" s="26"/>
      <c r="G250" t="s" s="26"/>
      <c r="H250" t="s" s="26"/>
      <c r="I250" t="s" s="26"/>
      <c r="J250" t="s" s="26"/>
      <c r="K250" t="s" s="26"/>
      <c r="L250" t="s" s="26"/>
      <c r="M250" t="s" s="26"/>
      <c r="N250" t="s" s="26"/>
      <c r="O250" t="s" s="26"/>
      <c r="P250" t="s" s="26"/>
      <c r="Q250" t="s" s="26"/>
      <c r="R250" t="s" s="26"/>
      <c r="S250" t="s" s="26"/>
      <c r="T250" t="s" s="26"/>
      <c r="U250" t="s" s="26"/>
      <c r="V250" t="s" s="26"/>
      <c r="W250" t="s" s="26"/>
      <c r="X250" t="s" s="26"/>
      <c r="Y250" t="s" s="26"/>
      <c r="Z250" t="s" s="26"/>
      <c r="AA250" t="s" s="26"/>
      <c r="AB250" t="s" s="26"/>
      <c r="AC250" t="s" s="26"/>
      <c r="AD250" t="s" s="26"/>
      <c r="AE250" s="19">
        <v>242</v>
      </c>
      <c r="AF250" t="s" s="26"/>
      <c r="AG250" s="19">
        <v>238</v>
      </c>
      <c r="AH250" s="19">
        <v>99</v>
      </c>
    </row>
    <row r="251" ht="15" customHeight="1">
      <c r="A251" t="s" s="10">
        <v>1719</v>
      </c>
      <c r="B251" t="s" s="10">
        <v>1720</v>
      </c>
      <c r="C251" t="s" s="26"/>
      <c r="D251" t="s" s="26"/>
      <c r="E251" t="s" s="26"/>
      <c r="F251" t="s" s="26"/>
      <c r="G251" t="s" s="26"/>
      <c r="H251" t="s" s="26"/>
      <c r="I251" t="s" s="26"/>
      <c r="J251" t="s" s="26"/>
      <c r="K251" t="s" s="26"/>
      <c r="L251" t="s" s="26"/>
      <c r="M251" t="s" s="26"/>
      <c r="N251" t="s" s="26"/>
      <c r="O251" t="s" s="26"/>
      <c r="P251" t="s" s="26"/>
      <c r="Q251" t="s" s="26"/>
      <c r="R251" t="s" s="26"/>
      <c r="S251" t="s" s="26"/>
      <c r="T251" t="s" s="26"/>
      <c r="U251" t="s" s="26"/>
      <c r="V251" t="s" s="26"/>
      <c r="W251" t="s" s="26"/>
      <c r="X251" t="s" s="26"/>
      <c r="Y251" t="s" s="26"/>
      <c r="Z251" t="s" s="26"/>
      <c r="AA251" t="s" s="26"/>
      <c r="AB251" t="s" s="26"/>
      <c r="AC251" t="s" s="26"/>
      <c r="AD251" t="s" s="26"/>
      <c r="AE251" s="19">
        <v>240</v>
      </c>
      <c r="AF251" t="s" s="26"/>
      <c r="AG251" s="19">
        <v>250</v>
      </c>
      <c r="AH251" s="19">
        <v>109</v>
      </c>
    </row>
    <row r="252" ht="15" customHeight="1">
      <c r="A252" t="s" s="10">
        <v>1721</v>
      </c>
      <c r="B252" t="s" s="10">
        <v>1722</v>
      </c>
      <c r="C252" t="s" s="26"/>
      <c r="D252" t="s" s="26"/>
      <c r="E252" t="s" s="26"/>
      <c r="F252" t="s" s="26"/>
      <c r="G252" t="s" s="26"/>
      <c r="H252" t="s" s="26"/>
      <c r="I252" t="s" s="26"/>
      <c r="J252" t="s" s="26"/>
      <c r="K252" t="s" s="26"/>
      <c r="L252" t="s" s="26"/>
      <c r="M252" t="s" s="26"/>
      <c r="N252" t="s" s="26"/>
      <c r="O252" t="s" s="26"/>
      <c r="P252" t="s" s="26"/>
      <c r="Q252" t="s" s="26"/>
      <c r="R252" t="s" s="26"/>
      <c r="S252" t="s" s="26"/>
      <c r="T252" t="s" s="26"/>
      <c r="U252" t="s" s="26"/>
      <c r="V252" t="s" s="26"/>
      <c r="W252" t="s" s="26"/>
      <c r="X252" t="s" s="26"/>
      <c r="Y252" t="s" s="26"/>
      <c r="Z252" t="s" s="26"/>
      <c r="AA252" t="s" s="26"/>
      <c r="AB252" t="s" s="26"/>
      <c r="AC252" t="s" s="26"/>
      <c r="AD252" t="s" s="26"/>
      <c r="AE252" s="19">
        <v>237</v>
      </c>
      <c r="AF252" t="s" s="26"/>
      <c r="AG252" s="19">
        <v>247</v>
      </c>
      <c r="AH252" s="19">
        <v>110</v>
      </c>
    </row>
    <row r="253" ht="15" customHeight="1">
      <c r="A253" t="s" s="10">
        <v>1723</v>
      </c>
      <c r="B253" t="s" s="10">
        <v>1724</v>
      </c>
      <c r="C253" t="s" s="26"/>
      <c r="D253" t="s" s="26"/>
      <c r="E253" t="s" s="26"/>
      <c r="F253" t="s" s="26"/>
      <c r="G253" t="s" s="26"/>
      <c r="H253" t="s" s="26"/>
      <c r="I253" t="s" s="26"/>
      <c r="J253" t="s" s="26"/>
      <c r="K253" t="s" s="26"/>
      <c r="L253" t="s" s="26"/>
      <c r="M253" t="s" s="26"/>
      <c r="N253" t="s" s="26"/>
      <c r="O253" t="s" s="26"/>
      <c r="P253" t="s" s="26"/>
      <c r="Q253" t="s" s="26"/>
      <c r="R253" t="s" s="26"/>
      <c r="S253" t="s" s="26"/>
      <c r="T253" t="s" s="26"/>
      <c r="U253" t="s" s="26"/>
      <c r="V253" t="s" s="26"/>
      <c r="W253" t="s" s="26"/>
      <c r="X253" t="s" s="26"/>
      <c r="Y253" t="s" s="26"/>
      <c r="Z253" t="s" s="26"/>
      <c r="AA253" t="s" s="26"/>
      <c r="AB253" t="s" s="26"/>
      <c r="AC253" t="s" s="26"/>
      <c r="AD253" t="s" s="26"/>
      <c r="AE253" s="19">
        <v>171</v>
      </c>
      <c r="AF253" t="s" s="26"/>
      <c r="AG253" s="19">
        <v>244</v>
      </c>
      <c r="AH253" s="19">
        <v>87</v>
      </c>
    </row>
    <row r="254" ht="15" customHeight="1">
      <c r="A254" t="s" s="10">
        <v>1725</v>
      </c>
      <c r="B254" t="s" s="10">
        <v>1726</v>
      </c>
      <c r="C254" t="s" s="26"/>
      <c r="D254" t="s" s="26"/>
      <c r="E254" t="s" s="26"/>
      <c r="F254" t="s" s="26"/>
      <c r="G254" t="s" s="26"/>
      <c r="H254" t="s" s="26"/>
      <c r="I254" t="s" s="26"/>
      <c r="J254" t="s" s="26"/>
      <c r="K254" t="s" s="26"/>
      <c r="L254" t="s" s="26"/>
      <c r="M254" t="s" s="26"/>
      <c r="N254" t="s" s="26"/>
      <c r="O254" t="s" s="26"/>
      <c r="P254" t="s" s="26"/>
      <c r="Q254" t="s" s="26"/>
      <c r="R254" t="s" s="26"/>
      <c r="S254" t="s" s="26"/>
      <c r="T254" t="s" s="26"/>
      <c r="U254" t="s" s="26"/>
      <c r="V254" t="s" s="26"/>
      <c r="W254" t="s" s="26"/>
      <c r="X254" t="s" s="26"/>
      <c r="Y254" t="s" s="26"/>
      <c r="Z254" t="s" s="26"/>
      <c r="AA254" t="s" s="26"/>
      <c r="AB254" t="s" s="26"/>
      <c r="AC254" t="s" s="26"/>
      <c r="AD254" t="s" s="26"/>
      <c r="AE254" s="19">
        <v>126</v>
      </c>
      <c r="AF254" t="s" s="26"/>
      <c r="AG254" s="19">
        <v>151</v>
      </c>
      <c r="AH254" s="19">
        <v>14</v>
      </c>
    </row>
    <row r="255" ht="15" customHeight="1">
      <c r="A255" t="s" s="10">
        <v>1727</v>
      </c>
      <c r="B255" t="s" s="10">
        <v>1728</v>
      </c>
      <c r="C255" t="s" s="26"/>
      <c r="D255" t="s" s="26"/>
      <c r="E255" t="s" s="26"/>
      <c r="F255" t="s" s="26"/>
      <c r="G255" t="s" s="26"/>
      <c r="H255" t="s" s="26"/>
      <c r="I255" t="s" s="26"/>
      <c r="J255" t="s" s="26"/>
      <c r="K255" t="s" s="26"/>
      <c r="L255" t="s" s="26"/>
      <c r="M255" t="s" s="26"/>
      <c r="N255" t="s" s="26"/>
      <c r="O255" t="s" s="26"/>
      <c r="P255" t="s" s="26"/>
      <c r="Q255" t="s" s="26"/>
      <c r="R255" t="s" s="26"/>
      <c r="S255" t="s" s="26"/>
      <c r="T255" t="s" s="26"/>
      <c r="U255" t="s" s="26"/>
      <c r="V255" t="s" s="26"/>
      <c r="W255" t="s" s="26"/>
      <c r="X255" t="s" s="26"/>
      <c r="Y255" t="s" s="26"/>
      <c r="Z255" t="s" s="26"/>
      <c r="AA255" t="s" s="26"/>
      <c r="AB255" t="s" s="26"/>
      <c r="AC255" t="s" s="26"/>
      <c r="AD255" t="s" s="26"/>
      <c r="AE255" s="19">
        <v>24</v>
      </c>
      <c r="AF255" t="s" s="26"/>
      <c r="AG255" s="19">
        <v>50</v>
      </c>
      <c r="AH255" t="s" s="26"/>
    </row>
    <row r="256" ht="15" customHeight="1">
      <c r="A256" t="s" s="10">
        <v>1729</v>
      </c>
      <c r="B256" t="s" s="10">
        <v>1730</v>
      </c>
      <c r="C256" t="s" s="26"/>
      <c r="D256" t="s" s="26"/>
      <c r="E256" t="s" s="26"/>
      <c r="F256" t="s" s="26"/>
      <c r="G256" t="s" s="26"/>
      <c r="H256" t="s" s="26"/>
      <c r="I256" t="s" s="26"/>
      <c r="J256" t="s" s="26"/>
      <c r="K256" t="s" s="26"/>
      <c r="L256" t="s" s="26"/>
      <c r="M256" t="s" s="26"/>
      <c r="N256" t="s" s="26"/>
      <c r="O256" t="s" s="26"/>
      <c r="P256" t="s" s="26"/>
      <c r="Q256" t="s" s="26"/>
      <c r="R256" t="s" s="26"/>
      <c r="S256" t="s" s="26"/>
      <c r="T256" t="s" s="26"/>
      <c r="U256" t="s" s="26"/>
      <c r="V256" t="s" s="26"/>
      <c r="W256" t="s" s="26"/>
      <c r="X256" t="s" s="26"/>
      <c r="Y256" t="s" s="26"/>
      <c r="Z256" t="s" s="26"/>
      <c r="AA256" t="s" s="26"/>
      <c r="AB256" t="s" s="26"/>
      <c r="AC256" t="s" s="26"/>
      <c r="AD256" t="s" s="26"/>
      <c r="AE256" s="19">
        <v>3</v>
      </c>
      <c r="AF256" t="s" s="26"/>
      <c r="AG256" s="19">
        <v>9</v>
      </c>
      <c r="AH256" t="s" s="26"/>
    </row>
    <row r="257" ht="15" customHeight="1">
      <c r="A257" t="s" s="10">
        <v>1731</v>
      </c>
      <c r="B257" t="s" s="10">
        <v>1732</v>
      </c>
      <c r="C257" t="s" s="26"/>
      <c r="D257" t="s" s="26"/>
      <c r="E257" t="s" s="26"/>
      <c r="F257" t="s" s="26"/>
      <c r="G257" t="s" s="26"/>
      <c r="H257" t="s" s="26"/>
      <c r="I257" t="s" s="26"/>
      <c r="J257" t="s" s="26"/>
      <c r="K257" t="s" s="26"/>
      <c r="L257" t="s" s="26"/>
      <c r="M257" t="s" s="26"/>
      <c r="N257" t="s" s="26"/>
      <c r="O257" t="s" s="26"/>
      <c r="P257" t="s" s="26"/>
      <c r="Q257" t="s" s="26"/>
      <c r="R257" t="s" s="26"/>
      <c r="S257" t="s" s="26"/>
      <c r="T257" t="s" s="26"/>
      <c r="U257" t="s" s="26"/>
      <c r="V257" t="s" s="26"/>
      <c r="W257" t="s" s="26"/>
      <c r="X257" t="s" s="26"/>
      <c r="Y257" t="s" s="26"/>
      <c r="Z257" t="s" s="26"/>
      <c r="AA257" t="s" s="26"/>
      <c r="AB257" t="s" s="26"/>
      <c r="AC257" t="s" s="26"/>
      <c r="AD257" t="s" s="26"/>
      <c r="AE257" t="s" s="26"/>
      <c r="AF257" t="s" s="26"/>
      <c r="AG257" s="19">
        <v>261</v>
      </c>
      <c r="AH257" s="19">
        <v>119</v>
      </c>
    </row>
    <row r="258" ht="15" customHeight="1">
      <c r="A258" t="s" s="10">
        <v>1733</v>
      </c>
      <c r="B258" t="s" s="10">
        <v>1734</v>
      </c>
      <c r="C258" t="s" s="26"/>
      <c r="D258" t="s" s="26"/>
      <c r="E258" t="s" s="26"/>
      <c r="F258" t="s" s="26"/>
      <c r="G258" t="s" s="26"/>
      <c r="H258" t="s" s="26"/>
      <c r="I258" t="s" s="26"/>
      <c r="J258" t="s" s="26"/>
      <c r="K258" t="s" s="26"/>
      <c r="L258" t="s" s="26"/>
      <c r="M258" t="s" s="26"/>
      <c r="N258" t="s" s="26"/>
      <c r="O258" t="s" s="26"/>
      <c r="P258" t="s" s="26"/>
      <c r="Q258" t="s" s="26"/>
      <c r="R258" t="s" s="26"/>
      <c r="S258" t="s" s="26"/>
      <c r="T258" t="s" s="26"/>
      <c r="U258" t="s" s="26"/>
      <c r="V258" t="s" s="26"/>
      <c r="W258" t="s" s="26"/>
      <c r="X258" t="s" s="26"/>
      <c r="Y258" t="s" s="26"/>
      <c r="Z258" t="s" s="26"/>
      <c r="AA258" t="s" s="26"/>
      <c r="AB258" t="s" s="26"/>
      <c r="AC258" t="s" s="26"/>
      <c r="AD258" t="s" s="26"/>
      <c r="AE258" t="s" s="26"/>
      <c r="AF258" t="s" s="26"/>
      <c r="AG258" s="19">
        <v>232</v>
      </c>
      <c r="AH258" s="19">
        <v>81</v>
      </c>
    </row>
    <row r="259" ht="15" customHeight="1">
      <c r="A259" t="s" s="10">
        <v>1735</v>
      </c>
      <c r="B259" t="s" s="10">
        <v>1736</v>
      </c>
      <c r="C259" t="s" s="26"/>
      <c r="D259" t="s" s="26"/>
      <c r="E259" t="s" s="26"/>
      <c r="F259" t="s" s="26"/>
      <c r="G259" t="s" s="26"/>
      <c r="H259" t="s" s="26"/>
      <c r="I259" t="s" s="26"/>
      <c r="J259" t="s" s="26"/>
      <c r="K259" t="s" s="26"/>
      <c r="L259" t="s" s="26"/>
      <c r="M259" t="s" s="26"/>
      <c r="N259" t="s" s="26"/>
      <c r="O259" t="s" s="26"/>
      <c r="P259" t="s" s="26"/>
      <c r="Q259" t="s" s="26"/>
      <c r="R259" t="s" s="26"/>
      <c r="S259" t="s" s="26"/>
      <c r="T259" t="s" s="26"/>
      <c r="U259" t="s" s="26"/>
      <c r="V259" t="s" s="26"/>
      <c r="W259" t="s" s="26"/>
      <c r="X259" t="s" s="26"/>
      <c r="Y259" t="s" s="26"/>
      <c r="Z259" t="s" s="26"/>
      <c r="AA259" t="s" s="26"/>
      <c r="AB259" t="s" s="26"/>
      <c r="AC259" t="s" s="26"/>
      <c r="AD259" t="s" s="26"/>
      <c r="AE259" t="s" s="26"/>
      <c r="AF259" t="s" s="26"/>
      <c r="AG259" s="19">
        <v>190</v>
      </c>
      <c r="AH259" s="19">
        <v>51</v>
      </c>
    </row>
    <row r="260" ht="15" customHeight="1">
      <c r="A260" t="s" s="10">
        <v>1737</v>
      </c>
      <c r="B260" t="s" s="10">
        <v>1738</v>
      </c>
      <c r="C260" t="s" s="26"/>
      <c r="D260" t="s" s="26"/>
      <c r="E260" t="s" s="26"/>
      <c r="F260" t="s" s="26"/>
      <c r="G260" t="s" s="26"/>
      <c r="H260" t="s" s="26"/>
      <c r="I260" t="s" s="26"/>
      <c r="J260" t="s" s="26"/>
      <c r="K260" t="s" s="26"/>
      <c r="L260" t="s" s="26"/>
      <c r="M260" t="s" s="26"/>
      <c r="N260" t="s" s="26"/>
      <c r="O260" t="s" s="26"/>
      <c r="P260" t="s" s="26"/>
      <c r="Q260" t="s" s="26"/>
      <c r="R260" t="s" s="26"/>
      <c r="S260" t="s" s="26"/>
      <c r="T260" t="s" s="26"/>
      <c r="U260" t="s" s="26"/>
      <c r="V260" t="s" s="26"/>
      <c r="W260" t="s" s="26"/>
      <c r="X260" t="s" s="26"/>
      <c r="Y260" t="s" s="26"/>
      <c r="Z260" t="s" s="26"/>
      <c r="AA260" t="s" s="26"/>
      <c r="AB260" t="s" s="26"/>
      <c r="AC260" t="s" s="26"/>
      <c r="AD260" t="s" s="26"/>
      <c r="AE260" t="s" s="26"/>
      <c r="AF260" t="s" s="26"/>
      <c r="AG260" s="19">
        <v>137</v>
      </c>
      <c r="AH260" t="s" s="26"/>
    </row>
    <row r="261" ht="15" customHeight="1">
      <c r="A261" t="s" s="10">
        <v>1739</v>
      </c>
      <c r="B261" t="s" s="10">
        <v>1740</v>
      </c>
      <c r="C261" t="s" s="26"/>
      <c r="D261" t="s" s="26"/>
      <c r="E261" t="s" s="26"/>
      <c r="F261" t="s" s="26"/>
      <c r="G261" t="s" s="26"/>
      <c r="H261" t="s" s="26"/>
      <c r="I261" t="s" s="26"/>
      <c r="J261" t="s" s="26"/>
      <c r="K261" t="s" s="26"/>
      <c r="L261" t="s" s="26"/>
      <c r="M261" t="s" s="26"/>
      <c r="N261" t="s" s="26"/>
      <c r="O261" t="s" s="26"/>
      <c r="P261" t="s" s="26"/>
      <c r="Q261" t="s" s="26"/>
      <c r="R261" t="s" s="26"/>
      <c r="S261" t="s" s="26"/>
      <c r="T261" t="s" s="26"/>
      <c r="U261" t="s" s="26"/>
      <c r="V261" t="s" s="26"/>
      <c r="W261" t="s" s="26"/>
      <c r="X261" t="s" s="26"/>
      <c r="Y261" t="s" s="26"/>
      <c r="Z261" t="s" s="26"/>
      <c r="AA261" t="s" s="26"/>
      <c r="AB261" t="s" s="26"/>
      <c r="AC261" t="s" s="26"/>
      <c r="AD261" t="s" s="26"/>
      <c r="AE261" t="s" s="26"/>
      <c r="AF261" t="s" s="26"/>
      <c r="AG261" s="19">
        <v>97</v>
      </c>
      <c r="AH261" t="s" s="26"/>
    </row>
    <row r="262" ht="15" customHeight="1">
      <c r="A262" t="s" s="10">
        <v>1741</v>
      </c>
      <c r="B262" t="s" s="10">
        <v>1742</v>
      </c>
      <c r="C262" t="s" s="26"/>
      <c r="D262" t="s" s="26"/>
      <c r="E262" t="s" s="26"/>
      <c r="F262" t="s" s="26"/>
      <c r="G262" t="s" s="26"/>
      <c r="H262" t="s" s="26"/>
      <c r="I262" t="s" s="26"/>
      <c r="J262" t="s" s="26"/>
      <c r="K262" t="s" s="26"/>
      <c r="L262" t="s" s="26"/>
      <c r="M262" t="s" s="26"/>
      <c r="N262" t="s" s="26"/>
      <c r="O262" t="s" s="26"/>
      <c r="P262" t="s" s="26"/>
      <c r="Q262" t="s" s="26"/>
      <c r="R262" t="s" s="26"/>
      <c r="S262" t="s" s="26"/>
      <c r="T262" t="s" s="26"/>
      <c r="U262" t="s" s="26"/>
      <c r="V262" t="s" s="26"/>
      <c r="W262" t="s" s="26"/>
      <c r="X262" t="s" s="26"/>
      <c r="Y262" t="s" s="26"/>
      <c r="Z262" t="s" s="26"/>
      <c r="AA262" t="s" s="26"/>
      <c r="AB262" t="s" s="26"/>
      <c r="AC262" t="s" s="26"/>
      <c r="AD262" t="s" s="26"/>
      <c r="AE262" t="s" s="26"/>
      <c r="AF262" t="s" s="26"/>
      <c r="AG262" s="19">
        <v>87</v>
      </c>
      <c r="AH262" t="s" s="26"/>
    </row>
    <row r="263" ht="15" customHeight="1">
      <c r="A263" t="s" s="10">
        <v>1743</v>
      </c>
      <c r="B263" t="s" s="10">
        <v>1744</v>
      </c>
      <c r="C263" t="s" s="26"/>
      <c r="D263" t="s" s="26"/>
      <c r="E263" t="s" s="26"/>
      <c r="F263" t="s" s="26"/>
      <c r="G263" t="s" s="26"/>
      <c r="H263" t="s" s="26"/>
      <c r="I263" t="s" s="26"/>
      <c r="J263" t="s" s="26"/>
      <c r="K263" t="s" s="26"/>
      <c r="L263" t="s" s="26"/>
      <c r="M263" t="s" s="26"/>
      <c r="N263" t="s" s="26"/>
      <c r="O263" t="s" s="26"/>
      <c r="P263" t="s" s="26"/>
      <c r="Q263" t="s" s="26"/>
      <c r="R263" t="s" s="26"/>
      <c r="S263" t="s" s="26"/>
      <c r="T263" t="s" s="26"/>
      <c r="U263" t="s" s="26"/>
      <c r="V263" t="s" s="26"/>
      <c r="W263" t="s" s="26"/>
      <c r="X263" t="s" s="26"/>
      <c r="Y263" t="s" s="26"/>
      <c r="Z263" t="s" s="26"/>
      <c r="AA263" t="s" s="26"/>
      <c r="AB263" t="s" s="26"/>
      <c r="AC263" t="s" s="26"/>
      <c r="AD263" t="s" s="26"/>
      <c r="AE263" t="s" s="26"/>
      <c r="AF263" t="s" s="26"/>
      <c r="AG263" s="19">
        <v>43</v>
      </c>
      <c r="AH263" t="s" s="26"/>
    </row>
    <row r="264" ht="15" customHeight="1">
      <c r="A264" t="s" s="10">
        <v>1745</v>
      </c>
      <c r="B264" t="s" s="10">
        <v>1746</v>
      </c>
      <c r="C264" t="s" s="26"/>
      <c r="D264" t="s" s="26"/>
      <c r="E264" t="s" s="26"/>
      <c r="F264" t="s" s="26"/>
      <c r="G264" t="s" s="26"/>
      <c r="H264" t="s" s="26"/>
      <c r="I264" t="s" s="26"/>
      <c r="J264" t="s" s="26"/>
      <c r="K264" t="s" s="26"/>
      <c r="L264" t="s" s="26"/>
      <c r="M264" t="s" s="26"/>
      <c r="N264" t="s" s="26"/>
      <c r="O264" t="s" s="26"/>
      <c r="P264" t="s" s="26"/>
      <c r="Q264" t="s" s="26"/>
      <c r="R264" t="s" s="26"/>
      <c r="S264" t="s" s="26"/>
      <c r="T264" t="s" s="26"/>
      <c r="U264" t="s" s="26"/>
      <c r="V264" t="s" s="26"/>
      <c r="W264" t="s" s="26"/>
      <c r="X264" t="s" s="26"/>
      <c r="Y264" t="s" s="26"/>
      <c r="Z264" t="s" s="26"/>
      <c r="AA264" t="s" s="26"/>
      <c r="AB264" t="s" s="26"/>
      <c r="AC264" t="s" s="26"/>
      <c r="AD264" t="s" s="26"/>
      <c r="AE264" t="s" s="26"/>
      <c r="AF264" t="s" s="26"/>
      <c r="AG264" s="19">
        <v>6</v>
      </c>
      <c r="AH264" t="s" s="26"/>
    </row>
    <row r="265" ht="13.5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row>
  </sheetData>
  <mergeCells count="16">
    <mergeCell ref="AA1:AB1"/>
    <mergeCell ref="AC1:AD1"/>
    <mergeCell ref="AE1:AF1"/>
    <mergeCell ref="AG1:AH1"/>
    <mergeCell ref="O1:P1"/>
    <mergeCell ref="Q1:R1"/>
    <mergeCell ref="S1:T1"/>
    <mergeCell ref="U1:V1"/>
    <mergeCell ref="W1:X1"/>
    <mergeCell ref="Y1:Z1"/>
    <mergeCell ref="M1:N1"/>
    <mergeCell ref="C1:D1"/>
    <mergeCell ref="E1:F1"/>
    <mergeCell ref="G1:H1"/>
    <mergeCell ref="I1:J1"/>
    <mergeCell ref="K1:L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R150"/>
  <sheetViews>
    <sheetView workbookViewId="0" showGridLines="0" defaultGridColor="1"/>
  </sheetViews>
  <sheetFormatPr defaultColWidth="8.83333" defaultRowHeight="15" customHeight="1" outlineLevelRow="0" outlineLevelCol="0"/>
  <cols>
    <col min="1" max="18" width="8.85156" style="6" customWidth="1"/>
    <col min="19" max="16384" width="8.85156" style="6" customWidth="1"/>
  </cols>
  <sheetData>
    <row r="1" ht="140.2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8">
        <v>24</v>
      </c>
      <c r="B2" t="s" s="8">
        <v>25</v>
      </c>
      <c r="C2" s="9">
        <v>8.791042012543789</v>
      </c>
      <c r="D2" s="9">
        <v>8.079379803231481</v>
      </c>
      <c r="E2" s="9">
        <v>7.31973428685024</v>
      </c>
      <c r="F2" s="9">
        <v>6.35437952164846</v>
      </c>
      <c r="G2" s="9">
        <v>5.77699107253089</v>
      </c>
      <c r="H2" s="9">
        <v>5.18351573805569</v>
      </c>
      <c r="I2" s="9">
        <v>4.75037041132389</v>
      </c>
      <c r="J2" s="9">
        <v>4.41570606130945</v>
      </c>
      <c r="K2" s="9">
        <v>4.18302252747351</v>
      </c>
      <c r="L2" s="9">
        <v>4.0765803234778</v>
      </c>
      <c r="M2" s="9">
        <v>4.23846098045872</v>
      </c>
      <c r="N2" s="9">
        <v>4.61530415444513</v>
      </c>
      <c r="O2" s="9">
        <v>5.11247322580803</v>
      </c>
      <c r="P2" s="9">
        <v>5.7795790969055</v>
      </c>
      <c r="Q2" s="9">
        <v>6.51933380779415</v>
      </c>
      <c r="R2" s="9">
        <v>7.36297130058214</v>
      </c>
    </row>
    <row r="3" ht="15" customHeight="1">
      <c r="A3" t="s" s="10">
        <v>26</v>
      </c>
      <c r="B3" t="s" s="10">
        <v>27</v>
      </c>
      <c r="C3" s="11">
        <v>8.789338302565779</v>
      </c>
      <c r="D3" s="11">
        <v>8.0735588906151</v>
      </c>
      <c r="E3" s="11">
        <v>7.32020692035891</v>
      </c>
      <c r="F3" s="11">
        <v>6.51340309576851</v>
      </c>
      <c r="G3" s="11">
        <v>5.8244771354611</v>
      </c>
      <c r="H3" s="11">
        <v>5.16805092601329</v>
      </c>
      <c r="I3" s="11">
        <v>4.73952049152226</v>
      </c>
      <c r="J3" s="11">
        <v>4.40083261836102</v>
      </c>
      <c r="K3" s="11">
        <v>4.19289394227955</v>
      </c>
      <c r="L3" s="11">
        <v>4.14342241460806</v>
      </c>
      <c r="M3" s="11">
        <v>4.31999400948577</v>
      </c>
      <c r="N3" s="11">
        <v>4.70833860486375</v>
      </c>
      <c r="O3" s="11">
        <v>5.24686737394955</v>
      </c>
      <c r="P3" s="11">
        <v>5.91249331542056</v>
      </c>
      <c r="Q3" s="11">
        <v>6.65424673717632</v>
      </c>
      <c r="R3" s="11">
        <v>7.53258611482246</v>
      </c>
    </row>
    <row r="4" ht="15" customHeight="1">
      <c r="A4" t="s" s="10">
        <v>28</v>
      </c>
      <c r="B4" t="s" s="10">
        <v>29</v>
      </c>
      <c r="C4" s="11">
        <v>8.76169073186905</v>
      </c>
      <c r="D4" s="11">
        <v>8.069595848908341</v>
      </c>
      <c r="E4" s="11">
        <v>7.31855126444385</v>
      </c>
      <c r="F4" s="11">
        <v>6.51816792809807</v>
      </c>
      <c r="G4" s="11">
        <v>5.81262740998012</v>
      </c>
      <c r="H4" s="11">
        <v>5.19628376197003</v>
      </c>
      <c r="I4" s="11">
        <v>4.84191979596154</v>
      </c>
      <c r="J4" s="11">
        <v>4.41150438151039</v>
      </c>
      <c r="K4" s="11">
        <v>4.15862606083519</v>
      </c>
      <c r="L4" s="11">
        <v>4.17925588107662</v>
      </c>
      <c r="M4" s="11">
        <v>4.31395115402169</v>
      </c>
      <c r="N4" s="11">
        <v>4.70169297540686</v>
      </c>
      <c r="O4" s="11">
        <v>5.21408515135595</v>
      </c>
      <c r="P4" s="11">
        <v>5.84534866074644</v>
      </c>
      <c r="Q4" s="11">
        <v>6.5950074033521</v>
      </c>
      <c r="R4" s="11">
        <v>7.388690231054</v>
      </c>
    </row>
    <row r="5" ht="15" customHeight="1">
      <c r="A5" t="s" s="10">
        <v>30</v>
      </c>
      <c r="B5" t="s" s="10">
        <v>31</v>
      </c>
      <c r="C5" s="11">
        <v>8.740080904103991</v>
      </c>
      <c r="D5" s="11">
        <v>8.03576043499505</v>
      </c>
      <c r="E5" s="11">
        <v>7.28458960182201</v>
      </c>
      <c r="F5" s="11">
        <v>6.45586695740703</v>
      </c>
      <c r="G5" s="11">
        <v>5.76301756609654</v>
      </c>
      <c r="H5" s="11">
        <v>5.09989687778825</v>
      </c>
      <c r="I5" s="11">
        <v>4.64496058606754</v>
      </c>
      <c r="J5" s="11">
        <v>4.24545860647401</v>
      </c>
      <c r="K5" s="11">
        <v>3.98059650575213</v>
      </c>
      <c r="L5" s="11">
        <v>3.88266859009587</v>
      </c>
      <c r="M5" s="11">
        <v>4.00257293981237</v>
      </c>
      <c r="N5" s="11">
        <v>4.33837671436561</v>
      </c>
      <c r="O5" s="11">
        <v>4.79646492798307</v>
      </c>
      <c r="P5" s="11">
        <v>5.43466378478492</v>
      </c>
      <c r="Q5" s="11">
        <v>6.16212986399389</v>
      </c>
      <c r="R5" s="11">
        <v>7.02103141654309</v>
      </c>
    </row>
    <row r="6" ht="15" customHeight="1">
      <c r="A6" t="s" s="10">
        <v>32</v>
      </c>
      <c r="B6" t="s" s="10">
        <v>33</v>
      </c>
      <c r="C6" s="11">
        <v>8.73221185102504</v>
      </c>
      <c r="D6" s="11">
        <v>8.038366117640081</v>
      </c>
      <c r="E6" s="11">
        <v>7.33313093535815</v>
      </c>
      <c r="F6" s="11">
        <v>6.61934019996513</v>
      </c>
      <c r="G6" s="11">
        <v>5.94897137372727</v>
      </c>
      <c r="H6" s="11">
        <v>5.23252689606326</v>
      </c>
      <c r="I6" s="11">
        <v>4.78067179542283</v>
      </c>
      <c r="J6" s="11">
        <v>4.39459442373837</v>
      </c>
      <c r="K6" s="11">
        <v>4.12098563108865</v>
      </c>
      <c r="L6" s="11">
        <v>4.03047732701314</v>
      </c>
      <c r="M6" s="11">
        <v>4.16400763051208</v>
      </c>
      <c r="N6" s="11">
        <v>4.5296958287282</v>
      </c>
      <c r="O6" s="11">
        <v>4.98981890688912</v>
      </c>
      <c r="P6" s="11">
        <v>5.60595218388757</v>
      </c>
      <c r="Q6" s="11">
        <v>6.28262940036917</v>
      </c>
      <c r="R6" s="11">
        <v>7.0730057304075</v>
      </c>
    </row>
    <row r="7" ht="15" customHeight="1">
      <c r="A7" t="s" s="10">
        <v>34</v>
      </c>
      <c r="B7" t="s" s="10">
        <v>35</v>
      </c>
      <c r="C7" s="11">
        <v>8.691353075530349</v>
      </c>
      <c r="D7" s="11">
        <v>7.99244046781675</v>
      </c>
      <c r="E7" s="11">
        <v>7.23136464452456</v>
      </c>
      <c r="F7" s="11">
        <v>6.42040868727676</v>
      </c>
      <c r="G7" s="11">
        <v>5.72389099549566</v>
      </c>
      <c r="H7" s="11">
        <v>5.11769211474102</v>
      </c>
      <c r="I7" s="11">
        <v>4.76045369136533</v>
      </c>
      <c r="J7" s="11">
        <v>4.33073277922611</v>
      </c>
      <c r="K7" s="11">
        <v>4.08161045336244</v>
      </c>
      <c r="L7" s="11">
        <v>4.10386930827413</v>
      </c>
      <c r="M7" s="11">
        <v>4.23988380411369</v>
      </c>
      <c r="N7" s="11">
        <v>4.62664405505098</v>
      </c>
      <c r="O7" s="11">
        <v>5.13629461658784</v>
      </c>
      <c r="P7" s="11">
        <v>5.76610440795542</v>
      </c>
      <c r="Q7" s="11">
        <v>6.51805648682506</v>
      </c>
      <c r="R7" s="11">
        <v>7.31630112378565</v>
      </c>
    </row>
    <row r="8" ht="15" customHeight="1">
      <c r="A8" t="s" s="10">
        <v>36</v>
      </c>
      <c r="B8" t="s" s="10">
        <v>37</v>
      </c>
      <c r="C8" s="11">
        <v>8.68867232911645</v>
      </c>
      <c r="D8" s="11">
        <v>8.027165864356681</v>
      </c>
      <c r="E8" s="11">
        <v>7.30493808034534</v>
      </c>
      <c r="F8" s="11">
        <v>6.56033436047982</v>
      </c>
      <c r="G8" s="11">
        <v>5.50148767116549</v>
      </c>
      <c r="H8" s="11">
        <v>4.80770136715711</v>
      </c>
      <c r="I8" s="11">
        <v>4.36834185138109</v>
      </c>
      <c r="J8" s="11">
        <v>3.9401596957586</v>
      </c>
      <c r="K8" s="11">
        <v>3.67192950070052</v>
      </c>
      <c r="L8" s="11">
        <v>3.58208479574482</v>
      </c>
      <c r="M8" s="11">
        <v>3.69769954862569</v>
      </c>
      <c r="N8" s="11">
        <v>4.04250652139273</v>
      </c>
      <c r="O8" s="11">
        <v>4.49370522575738</v>
      </c>
      <c r="P8" s="11">
        <v>5.09809457834234</v>
      </c>
      <c r="Q8" s="11">
        <v>5.80638426958358</v>
      </c>
      <c r="R8" s="11">
        <v>6.66055521244788</v>
      </c>
    </row>
    <row r="9" ht="15" customHeight="1">
      <c r="A9" t="s" s="10">
        <v>38</v>
      </c>
      <c r="B9" t="s" s="10">
        <v>39</v>
      </c>
      <c r="C9" s="11">
        <v>8.685787795296649</v>
      </c>
      <c r="D9" s="11">
        <v>7.98950408133314</v>
      </c>
      <c r="E9" s="11">
        <v>7.23754333228679</v>
      </c>
      <c r="F9" s="11">
        <v>6.4342399902011</v>
      </c>
      <c r="G9" s="11">
        <v>5.78925576863589</v>
      </c>
      <c r="H9" s="11">
        <v>5.15465018987185</v>
      </c>
      <c r="I9" s="11">
        <v>4.77367496199053</v>
      </c>
      <c r="J9" s="11">
        <v>4.34739791958771</v>
      </c>
      <c r="K9" s="11">
        <v>4.09849314548163</v>
      </c>
      <c r="L9" s="11">
        <v>4.10398287276852</v>
      </c>
      <c r="M9" s="11">
        <v>4.18850852558936</v>
      </c>
      <c r="N9" s="11">
        <v>4.58698905163315</v>
      </c>
      <c r="O9" s="11">
        <v>5.06748454068953</v>
      </c>
      <c r="P9" s="11">
        <v>5.70267257998165</v>
      </c>
      <c r="Q9" s="11">
        <v>6.43327444155175</v>
      </c>
      <c r="R9" s="11">
        <v>7.09168434974432</v>
      </c>
    </row>
    <row r="10" ht="15" customHeight="1">
      <c r="A10" t="s" s="10">
        <v>40</v>
      </c>
      <c r="B10" t="s" s="10">
        <v>41</v>
      </c>
      <c r="C10" s="11">
        <v>8.678348440597579</v>
      </c>
      <c r="D10" s="11">
        <v>8.00340425885004</v>
      </c>
      <c r="E10" s="11">
        <v>7.30687828904946</v>
      </c>
      <c r="F10" s="11">
        <v>6.59488700462405</v>
      </c>
      <c r="G10" s="11">
        <v>5.9416886124158</v>
      </c>
      <c r="H10" s="11">
        <v>5.28129720800274</v>
      </c>
      <c r="I10" s="11">
        <v>4.83707325337186</v>
      </c>
      <c r="J10" s="11">
        <v>4.44708706369277</v>
      </c>
      <c r="K10" s="11">
        <v>4.17906299215576</v>
      </c>
      <c r="L10" s="11">
        <v>4.07701477208979</v>
      </c>
      <c r="M10" s="11">
        <v>4.19924172078319</v>
      </c>
      <c r="N10" s="11">
        <v>4.54604088472548</v>
      </c>
      <c r="O10" s="11">
        <v>5.01033107307605</v>
      </c>
      <c r="P10" s="11">
        <v>5.62279333961371</v>
      </c>
      <c r="Q10" s="11">
        <v>6.30288615211203</v>
      </c>
      <c r="R10" s="11">
        <v>7.09283324661483</v>
      </c>
    </row>
    <row r="11" ht="15" customHeight="1">
      <c r="A11" t="s" s="10">
        <v>42</v>
      </c>
      <c r="B11" t="s" s="10">
        <v>43</v>
      </c>
      <c r="C11" s="11">
        <v>8.644912660049449</v>
      </c>
      <c r="D11" s="11">
        <v>7.95423471034424</v>
      </c>
      <c r="E11" s="11">
        <v>7.21783540395546</v>
      </c>
      <c r="F11" s="11">
        <v>6.40824868955105</v>
      </c>
      <c r="G11" s="11">
        <v>5.71416936375659</v>
      </c>
      <c r="H11" s="11">
        <v>5.13677910766068</v>
      </c>
      <c r="I11" s="11">
        <v>4.70688744413361</v>
      </c>
      <c r="J11" s="11">
        <v>4.32500041652657</v>
      </c>
      <c r="K11" s="11">
        <v>4.13861459858249</v>
      </c>
      <c r="L11" s="11">
        <v>4.11918964810016</v>
      </c>
      <c r="M11" s="11">
        <v>4.30817044525065</v>
      </c>
      <c r="N11" s="11">
        <v>4.73275354385625</v>
      </c>
      <c r="O11" s="11">
        <v>5.27137442273602</v>
      </c>
      <c r="P11" s="11">
        <v>5.94259179247714</v>
      </c>
      <c r="Q11" s="11">
        <v>6.71217171515524</v>
      </c>
      <c r="R11" s="11">
        <v>7.15359892576275</v>
      </c>
    </row>
    <row r="12" ht="15" customHeight="1">
      <c r="A12" t="s" s="10">
        <v>44</v>
      </c>
      <c r="B12" t="s" s="10">
        <v>45</v>
      </c>
      <c r="C12" s="11">
        <v>8.6300261563498</v>
      </c>
      <c r="D12" s="11">
        <v>7.97200138111722</v>
      </c>
      <c r="E12" s="11">
        <v>7.27781487413914</v>
      </c>
      <c r="F12" s="11">
        <v>6.55843237843181</v>
      </c>
      <c r="G12" s="11">
        <v>5.87676245956879</v>
      </c>
      <c r="H12" s="11">
        <v>5.1235267636871</v>
      </c>
      <c r="I12" s="11">
        <v>4.61482381811493</v>
      </c>
      <c r="J12" s="11">
        <v>4.23200171063525</v>
      </c>
      <c r="K12" s="11">
        <v>3.97317607431324</v>
      </c>
      <c r="L12" s="11">
        <v>3.86818928167263</v>
      </c>
      <c r="M12" s="11">
        <v>3.98938410783709</v>
      </c>
      <c r="N12" s="11">
        <v>4.33168664418917</v>
      </c>
      <c r="O12" s="11">
        <v>4.78851037811563</v>
      </c>
      <c r="P12" s="11">
        <v>5.39940841025579</v>
      </c>
      <c r="Q12" s="11">
        <v>6.07748183577086</v>
      </c>
      <c r="R12" s="11">
        <v>6.86428722656562</v>
      </c>
    </row>
    <row r="13" ht="15" customHeight="1">
      <c r="A13" t="s" s="10">
        <v>46</v>
      </c>
      <c r="B13" t="s" s="10">
        <v>47</v>
      </c>
      <c r="C13" s="11">
        <v>8.62691835079519</v>
      </c>
      <c r="D13" s="11">
        <v>7.94768524602614</v>
      </c>
      <c r="E13" s="11">
        <v>7.24157992319074</v>
      </c>
      <c r="F13" s="11">
        <v>6.53061061010152</v>
      </c>
      <c r="G13" s="11">
        <v>5.86957518014293</v>
      </c>
      <c r="H13" s="11">
        <v>5.16221001367936</v>
      </c>
      <c r="I13" s="11">
        <v>4.69202334994421</v>
      </c>
      <c r="J13" s="11">
        <v>4.30315742203107</v>
      </c>
      <c r="K13" s="11">
        <v>4.0412852369015</v>
      </c>
      <c r="L13" s="11">
        <v>3.98348710243464</v>
      </c>
      <c r="M13" s="11">
        <v>4.13337195508303</v>
      </c>
      <c r="N13" s="11">
        <v>4.49437727015509</v>
      </c>
      <c r="O13" s="11">
        <v>4.95184837725036</v>
      </c>
      <c r="P13" s="11">
        <v>5.59254145407577</v>
      </c>
      <c r="Q13" s="11">
        <v>6.28879125318531</v>
      </c>
      <c r="R13" s="11">
        <v>7.07922855884375</v>
      </c>
    </row>
    <row r="14" ht="15" customHeight="1">
      <c r="A14" t="s" s="10">
        <v>48</v>
      </c>
      <c r="B14" t="s" s="10">
        <v>49</v>
      </c>
      <c r="C14" s="11">
        <v>8.617670185524171</v>
      </c>
      <c r="D14" s="11">
        <v>7.91904596245776</v>
      </c>
      <c r="E14" s="11">
        <v>7.20366811861126</v>
      </c>
      <c r="F14" s="11">
        <v>6.37060351355079</v>
      </c>
      <c r="G14" s="11">
        <v>5.77753223798947</v>
      </c>
      <c r="H14" s="11">
        <v>5.0853445354796</v>
      </c>
      <c r="I14" s="11">
        <v>4.67950126757926</v>
      </c>
      <c r="J14" s="11">
        <v>4.24537524872568</v>
      </c>
      <c r="K14" s="11">
        <v>4.06624697759834</v>
      </c>
      <c r="L14" s="11">
        <v>4.02839794993282</v>
      </c>
      <c r="M14" s="11">
        <v>4.12802278311197</v>
      </c>
      <c r="N14" s="11">
        <v>4.48187709301502</v>
      </c>
      <c r="O14" s="11">
        <v>4.92538482401998</v>
      </c>
      <c r="P14" s="11">
        <v>5.52184217507623</v>
      </c>
      <c r="Q14" s="11">
        <v>6.15501704815737</v>
      </c>
      <c r="R14" s="11">
        <v>6.98706266810332</v>
      </c>
    </row>
    <row r="15" ht="15" customHeight="1">
      <c r="A15" t="s" s="10">
        <v>50</v>
      </c>
      <c r="B15" t="s" s="10">
        <v>51</v>
      </c>
      <c r="C15" s="11">
        <v>8.60869430794515</v>
      </c>
      <c r="D15" s="11">
        <v>7.90970362855345</v>
      </c>
      <c r="E15" s="11">
        <v>7.12647504127308</v>
      </c>
      <c r="F15" s="11">
        <v>6.20658171975117</v>
      </c>
      <c r="G15" s="11">
        <v>5.45865933528409</v>
      </c>
      <c r="H15" s="11">
        <v>4.89608177557492</v>
      </c>
      <c r="I15" s="11">
        <v>4.53707099390535</v>
      </c>
      <c r="J15" s="11">
        <v>4.20346084844256</v>
      </c>
      <c r="K15" s="11">
        <v>4.0091687138003</v>
      </c>
      <c r="L15" s="11">
        <v>3.96043835328947</v>
      </c>
      <c r="M15" s="11">
        <v>4.12293083361088</v>
      </c>
      <c r="N15" s="11">
        <v>4.49048118543058</v>
      </c>
      <c r="O15" s="11">
        <v>5.00590470734923</v>
      </c>
      <c r="P15" s="11">
        <v>5.65354159487284</v>
      </c>
      <c r="Q15" s="11">
        <v>6.41664737129297</v>
      </c>
      <c r="R15" s="11">
        <v>7.33210458752473</v>
      </c>
    </row>
    <row r="16" ht="15" customHeight="1">
      <c r="A16" t="s" s="10">
        <v>52</v>
      </c>
      <c r="B16" t="s" s="10">
        <v>53</v>
      </c>
      <c r="C16" s="11">
        <v>8.601022255224541</v>
      </c>
      <c r="D16" s="11">
        <v>7.90963921406076</v>
      </c>
      <c r="E16" s="11">
        <v>7.15911730473544</v>
      </c>
      <c r="F16" s="11">
        <v>6.36003504225986</v>
      </c>
      <c r="G16" s="11">
        <v>5.65549918941715</v>
      </c>
      <c r="H16" s="11">
        <v>5.03990584234104</v>
      </c>
      <c r="I16" s="11">
        <v>4.68573064387228</v>
      </c>
      <c r="J16" s="11">
        <v>4.25609140335126</v>
      </c>
      <c r="K16" s="11">
        <v>4.00386933907544</v>
      </c>
      <c r="L16" s="11">
        <v>4.02440150615948</v>
      </c>
      <c r="M16" s="11">
        <v>4.15880334248313</v>
      </c>
      <c r="N16" s="11">
        <v>4.54583550318439</v>
      </c>
      <c r="O16" s="11">
        <v>5.05753189294984</v>
      </c>
      <c r="P16" s="11">
        <v>5.68815838029171</v>
      </c>
      <c r="Q16" s="11">
        <v>6.43720231887297</v>
      </c>
      <c r="R16" s="11">
        <v>7.22954786399468</v>
      </c>
    </row>
    <row r="17" ht="15" customHeight="1">
      <c r="A17" t="s" s="10">
        <v>54</v>
      </c>
      <c r="B17" t="s" s="10">
        <v>55</v>
      </c>
      <c r="C17" s="11">
        <v>8.57963826857144</v>
      </c>
      <c r="D17" s="11">
        <v>7.85983216170327</v>
      </c>
      <c r="E17" s="11">
        <v>7.0856653177142</v>
      </c>
      <c r="F17" s="11">
        <v>6.211321382440</v>
      </c>
      <c r="G17" s="11">
        <v>5.4824693057592</v>
      </c>
      <c r="H17" s="11">
        <v>4.81493960835058</v>
      </c>
      <c r="I17" s="11">
        <v>4.36190589900471</v>
      </c>
      <c r="J17" s="11">
        <v>4.01428939247004</v>
      </c>
      <c r="K17" s="11">
        <v>3.79813128510127</v>
      </c>
      <c r="L17" s="11">
        <v>3.7298236344091</v>
      </c>
      <c r="M17" s="11">
        <v>3.86719360856711</v>
      </c>
      <c r="N17" s="11">
        <v>4.23759902618037</v>
      </c>
      <c r="O17" s="11">
        <v>4.74665570023995</v>
      </c>
      <c r="P17" s="11">
        <v>5.3982162739828</v>
      </c>
      <c r="Q17" s="11">
        <v>6.15288971956207</v>
      </c>
      <c r="R17" s="11">
        <v>7.03025000861739</v>
      </c>
    </row>
    <row r="18" ht="15" customHeight="1">
      <c r="A18" t="s" s="10">
        <v>56</v>
      </c>
      <c r="B18" t="s" s="10">
        <v>57</v>
      </c>
      <c r="C18" s="11">
        <v>8.573724898962711</v>
      </c>
      <c r="D18" s="11">
        <v>7.90175886775237</v>
      </c>
      <c r="E18" s="11">
        <v>7.22505776720552</v>
      </c>
      <c r="F18" s="11">
        <v>6.48853862947243</v>
      </c>
      <c r="G18" s="11">
        <v>5.82674279818327</v>
      </c>
      <c r="H18" s="11">
        <v>5.07985267223985</v>
      </c>
      <c r="I18" s="11">
        <v>4.61892425602093</v>
      </c>
      <c r="J18" s="11">
        <v>4.22419237322942</v>
      </c>
      <c r="K18" s="11">
        <v>3.93841294343726</v>
      </c>
      <c r="L18" s="11">
        <v>3.84968906453689</v>
      </c>
      <c r="M18" s="11">
        <v>3.99193374566595</v>
      </c>
      <c r="N18" s="11">
        <v>4.38123271037736</v>
      </c>
      <c r="O18" s="11">
        <v>4.83085432966031</v>
      </c>
      <c r="P18" s="11">
        <v>5.4631365278744</v>
      </c>
      <c r="Q18" s="11">
        <v>6.14991567016614</v>
      </c>
      <c r="R18" s="11">
        <v>6.94431156582642</v>
      </c>
    </row>
    <row r="19" ht="15" customHeight="1">
      <c r="A19" t="s" s="10">
        <v>58</v>
      </c>
      <c r="B19" t="s" s="10">
        <v>59</v>
      </c>
      <c r="C19" s="11">
        <v>8.543902263883799</v>
      </c>
      <c r="D19" s="11">
        <v>7.86879296840421</v>
      </c>
      <c r="E19" s="11">
        <v>7.18619613441234</v>
      </c>
      <c r="F19" s="11">
        <v>6.46176988233276</v>
      </c>
      <c r="G19" s="11">
        <v>5.80475110316918</v>
      </c>
      <c r="H19" s="11">
        <v>5.15763011876724</v>
      </c>
      <c r="I19" s="11">
        <v>4.7088866201265</v>
      </c>
      <c r="J19" s="11">
        <v>4.33618689174533</v>
      </c>
      <c r="K19" s="11">
        <v>4.06643836528329</v>
      </c>
      <c r="L19" s="11">
        <v>3.98540761630459</v>
      </c>
      <c r="M19" s="11">
        <v>4.09471063425797</v>
      </c>
      <c r="N19" s="11">
        <v>4.42568724474541</v>
      </c>
      <c r="O19" s="11">
        <v>4.89830186939637</v>
      </c>
      <c r="P19" s="11">
        <v>5.51616484185944</v>
      </c>
      <c r="Q19" s="11">
        <v>6.20566882004914</v>
      </c>
      <c r="R19" s="11">
        <v>6.98087033322434</v>
      </c>
    </row>
    <row r="20" ht="15" customHeight="1">
      <c r="A20" t="s" s="10">
        <v>60</v>
      </c>
      <c r="B20" t="s" s="10">
        <v>61</v>
      </c>
      <c r="C20" s="11">
        <v>8.538107176307561</v>
      </c>
      <c r="D20" s="11">
        <v>7.81981407185095</v>
      </c>
      <c r="E20" s="11">
        <v>7.06459412644194</v>
      </c>
      <c r="F20" s="11">
        <v>6.22401697887909</v>
      </c>
      <c r="G20" s="11">
        <v>5.50606445895621</v>
      </c>
      <c r="H20" s="11">
        <v>4.85166987641339</v>
      </c>
      <c r="I20" s="11">
        <v>4.44756518763871</v>
      </c>
      <c r="J20" s="11">
        <v>4.09962041219214</v>
      </c>
      <c r="K20" s="11">
        <v>3.87277408600537</v>
      </c>
      <c r="L20" s="11">
        <v>3.83527850255043</v>
      </c>
      <c r="M20" s="11">
        <v>3.98449725181744</v>
      </c>
      <c r="N20" s="11">
        <v>4.37140597284222</v>
      </c>
      <c r="O20" s="11">
        <v>4.87884628149386</v>
      </c>
      <c r="P20" s="11">
        <v>5.54259788886773</v>
      </c>
      <c r="Q20" s="11">
        <v>6.30015330770999</v>
      </c>
      <c r="R20" s="11">
        <v>6.97180128705917</v>
      </c>
    </row>
    <row r="21" ht="15" customHeight="1">
      <c r="A21" t="s" s="10">
        <v>62</v>
      </c>
      <c r="B21" t="s" s="10">
        <v>63</v>
      </c>
      <c r="C21" s="11">
        <v>8.523337512099751</v>
      </c>
      <c r="D21" s="11">
        <v>7.83698914467872</v>
      </c>
      <c r="E21" s="11">
        <v>7.11894245417934</v>
      </c>
      <c r="F21" s="11">
        <v>6.29367251158279</v>
      </c>
      <c r="G21" s="11">
        <v>5.67328178298583</v>
      </c>
      <c r="H21" s="11">
        <v>5.01895207353242</v>
      </c>
      <c r="I21" s="11">
        <v>4.60155457512288</v>
      </c>
      <c r="J21" s="11">
        <v>4.17991607079751</v>
      </c>
      <c r="K21" s="11">
        <v>4.01081122167364</v>
      </c>
      <c r="L21" s="11">
        <v>3.97819750085355</v>
      </c>
      <c r="M21" s="11">
        <v>4.09674253167847</v>
      </c>
      <c r="N21" s="11">
        <v>4.51199959602637</v>
      </c>
      <c r="O21" s="11">
        <v>5.00606004605899</v>
      </c>
      <c r="P21" s="11">
        <v>5.61239575413137</v>
      </c>
      <c r="Q21" s="11">
        <v>6.31357477751437</v>
      </c>
      <c r="R21" s="11">
        <v>7.18598961680443</v>
      </c>
    </row>
    <row r="22" ht="15" customHeight="1">
      <c r="A22" t="s" s="10">
        <v>64</v>
      </c>
      <c r="B22" t="s" s="10">
        <v>65</v>
      </c>
      <c r="C22" s="11">
        <v>8.518006076933201</v>
      </c>
      <c r="D22" s="11">
        <v>7.84405012531688</v>
      </c>
      <c r="E22" s="11">
        <v>7.14474617994756</v>
      </c>
      <c r="F22" s="11">
        <v>6.43015333439405</v>
      </c>
      <c r="G22" s="11">
        <v>5.76343513382185</v>
      </c>
      <c r="H22" s="11">
        <v>5.0820443853993</v>
      </c>
      <c r="I22" s="11">
        <v>4.62778173982028</v>
      </c>
      <c r="J22" s="11">
        <v>4.25413205571601</v>
      </c>
      <c r="K22" s="11">
        <v>3.9905684029327</v>
      </c>
      <c r="L22" s="11">
        <v>3.89354266519446</v>
      </c>
      <c r="M22" s="11">
        <v>4.01542418502898</v>
      </c>
      <c r="N22" s="11">
        <v>4.35881109776464</v>
      </c>
      <c r="O22" s="11">
        <v>4.82061147508985</v>
      </c>
      <c r="P22" s="11">
        <v>5.44322551653278</v>
      </c>
      <c r="Q22" s="11">
        <v>6.1232773819514</v>
      </c>
      <c r="R22" s="11">
        <v>6.91379925139837</v>
      </c>
    </row>
    <row r="23" ht="15" customHeight="1">
      <c r="A23" t="s" s="10">
        <v>66</v>
      </c>
      <c r="B23" t="s" s="10">
        <v>67</v>
      </c>
      <c r="C23" s="11">
        <v>8.50513556341939</v>
      </c>
      <c r="D23" s="11">
        <v>7.82763805503672</v>
      </c>
      <c r="E23" s="11">
        <v>7.08521242500328</v>
      </c>
      <c r="F23" s="11">
        <v>6.29616669547532</v>
      </c>
      <c r="G23" s="11">
        <v>5.62564433477186</v>
      </c>
      <c r="H23" s="11">
        <v>4.98492869543603</v>
      </c>
      <c r="I23" s="11">
        <v>4.57015678768864</v>
      </c>
      <c r="J23" s="11">
        <v>4.24818364570616</v>
      </c>
      <c r="K23" s="11">
        <v>4.05674197300292</v>
      </c>
      <c r="L23" s="11">
        <v>4.02026993832449</v>
      </c>
      <c r="M23" s="11">
        <v>4.21126899209805</v>
      </c>
      <c r="N23" s="11">
        <v>4.60057410308832</v>
      </c>
      <c r="O23" s="11">
        <v>5.13379723269298</v>
      </c>
      <c r="P23" s="11">
        <v>5.79690556715826</v>
      </c>
      <c r="Q23" s="11">
        <v>6.54035666791757</v>
      </c>
      <c r="R23" s="11">
        <v>7.42191829868371</v>
      </c>
    </row>
    <row r="24" ht="15" customHeight="1">
      <c r="A24" t="s" s="10">
        <v>68</v>
      </c>
      <c r="B24" t="s" s="10">
        <v>69</v>
      </c>
      <c r="C24" s="11">
        <v>8.488913859190991</v>
      </c>
      <c r="D24" s="11">
        <v>7.77655518871365</v>
      </c>
      <c r="E24" s="11">
        <v>7.03046776317016</v>
      </c>
      <c r="F24" s="11">
        <v>6.16528275207111</v>
      </c>
      <c r="G24" s="11">
        <v>5.54054889331783</v>
      </c>
      <c r="H24" s="11">
        <v>4.91613772246233</v>
      </c>
      <c r="I24" s="11">
        <v>4.49313373450837</v>
      </c>
      <c r="J24" s="11">
        <v>4.14043276460463</v>
      </c>
      <c r="K24" s="11">
        <v>3.90751119738733</v>
      </c>
      <c r="L24" s="11">
        <v>3.82103891651306</v>
      </c>
      <c r="M24" s="11">
        <v>3.97049455511134</v>
      </c>
      <c r="N24" s="11">
        <v>4.34004271691568</v>
      </c>
      <c r="O24" s="11">
        <v>4.81804324890418</v>
      </c>
      <c r="P24" s="11">
        <v>5.45074716939209</v>
      </c>
      <c r="Q24" s="11">
        <v>6.1674648360565</v>
      </c>
      <c r="R24" s="11">
        <v>7.05164822365105</v>
      </c>
    </row>
    <row r="25" ht="15" customHeight="1">
      <c r="A25" t="s" s="10">
        <v>70</v>
      </c>
      <c r="B25" t="s" s="10">
        <v>71</v>
      </c>
      <c r="C25" s="11">
        <v>8.477614159538939</v>
      </c>
      <c r="D25" s="11">
        <v>7.79759110342251</v>
      </c>
      <c r="E25" s="11">
        <v>7.08510243991614</v>
      </c>
      <c r="F25" s="11">
        <v>6.25678557163112</v>
      </c>
      <c r="G25" s="11">
        <v>5.7808679096611</v>
      </c>
      <c r="H25" s="11">
        <v>5.02933256620537</v>
      </c>
      <c r="I25" s="11">
        <v>4.59145157355401</v>
      </c>
      <c r="J25" s="11">
        <v>4.05055733624833</v>
      </c>
      <c r="K25" s="11">
        <v>3.89716154300368</v>
      </c>
      <c r="L25" s="11">
        <v>3.74973461187298</v>
      </c>
      <c r="M25" s="11">
        <v>3.83280365203125</v>
      </c>
      <c r="N25" s="11">
        <v>4.20539778765099</v>
      </c>
      <c r="O25" s="11">
        <v>4.6445170282063</v>
      </c>
      <c r="P25" s="11">
        <v>5.23403226736467</v>
      </c>
      <c r="Q25" s="11">
        <v>5.91431071981128</v>
      </c>
      <c r="R25" s="11">
        <v>6.73746887002531</v>
      </c>
    </row>
    <row r="26" ht="15" customHeight="1">
      <c r="A26" t="s" s="10">
        <v>72</v>
      </c>
      <c r="B26" t="s" s="10">
        <v>73</v>
      </c>
      <c r="C26" s="11">
        <v>8.47570429163391</v>
      </c>
      <c r="D26" s="11">
        <v>7.79741849399596</v>
      </c>
      <c r="E26" s="11">
        <v>7.09812681356854</v>
      </c>
      <c r="F26" s="11">
        <v>6.39230283297323</v>
      </c>
      <c r="G26" s="11">
        <v>5.75011790011706</v>
      </c>
      <c r="H26" s="11">
        <v>5.08104626957924</v>
      </c>
      <c r="I26" s="11">
        <v>4.64111019415232</v>
      </c>
      <c r="J26" s="11">
        <v>4.26155141311018</v>
      </c>
      <c r="K26" s="11">
        <v>4.00653412016043</v>
      </c>
      <c r="L26" s="11">
        <v>3.91433730857549</v>
      </c>
      <c r="M26" s="11">
        <v>4.04246079287993</v>
      </c>
      <c r="N26" s="11">
        <v>4.39047858685508</v>
      </c>
      <c r="O26" s="11">
        <v>4.84864098161333</v>
      </c>
      <c r="P26" s="11">
        <v>5.47665672198334</v>
      </c>
      <c r="Q26" s="11">
        <v>6.16239749534924</v>
      </c>
      <c r="R26" s="11">
        <v>6.94575061181586</v>
      </c>
    </row>
    <row r="27" ht="15" customHeight="1">
      <c r="A27" t="s" s="10">
        <v>74</v>
      </c>
      <c r="B27" t="s" s="10">
        <v>75</v>
      </c>
      <c r="C27" s="11">
        <v>8.474707747453539</v>
      </c>
      <c r="D27" s="11">
        <v>7.79470869090961</v>
      </c>
      <c r="E27" s="11">
        <v>7.08257491121351</v>
      </c>
      <c r="F27" s="11">
        <v>6.25394497141758</v>
      </c>
      <c r="G27" s="11">
        <v>5.77700923581612</v>
      </c>
      <c r="H27" s="11">
        <v>5.02478995791704</v>
      </c>
      <c r="I27" s="11">
        <v>4.58620908239142</v>
      </c>
      <c r="J27" s="11">
        <v>4.04395561124329</v>
      </c>
      <c r="K27" s="11">
        <v>3.88963980878765</v>
      </c>
      <c r="L27" s="11">
        <v>3.74354147519695</v>
      </c>
      <c r="M27" s="11">
        <v>3.83288267974966</v>
      </c>
      <c r="N27" s="11">
        <v>4.20179325619843</v>
      </c>
      <c r="O27" s="11">
        <v>4.64096677484913</v>
      </c>
      <c r="P27" s="11">
        <v>5.22623583782247</v>
      </c>
      <c r="Q27" s="11">
        <v>5.88724376184204</v>
      </c>
      <c r="R27" s="11">
        <v>6.68941093304138</v>
      </c>
    </row>
    <row r="28" ht="15" customHeight="1">
      <c r="A28" t="s" s="10">
        <v>76</v>
      </c>
      <c r="B28" t="s" s="10">
        <v>77</v>
      </c>
      <c r="C28" s="11">
        <v>8.47121447759185</v>
      </c>
      <c r="D28" s="11">
        <v>7.77598951610579</v>
      </c>
      <c r="E28" s="11">
        <v>7.02492766362022</v>
      </c>
      <c r="F28" s="11">
        <v>6.22345682050016</v>
      </c>
      <c r="G28" s="11">
        <v>5.57974790261826</v>
      </c>
      <c r="H28" s="11">
        <v>4.94590799368491</v>
      </c>
      <c r="I28" s="11">
        <v>4.56512019461466</v>
      </c>
      <c r="J28" s="11">
        <v>4.13975396462367</v>
      </c>
      <c r="K28" s="11">
        <v>3.89164877083066</v>
      </c>
      <c r="L28" s="11">
        <v>3.89676601175126</v>
      </c>
      <c r="M28" s="11">
        <v>3.98093505571329</v>
      </c>
      <c r="N28" s="11">
        <v>4.37838562418957</v>
      </c>
      <c r="O28" s="11">
        <v>4.85798140322231</v>
      </c>
      <c r="P28" s="11">
        <v>5.49225371307616</v>
      </c>
      <c r="Q28" s="11">
        <v>6.22205322914298</v>
      </c>
      <c r="R28" s="11">
        <v>6.87895466298594</v>
      </c>
    </row>
    <row r="29" ht="15" customHeight="1">
      <c r="A29" t="s" s="10">
        <v>78</v>
      </c>
      <c r="B29" t="s" s="10">
        <v>79</v>
      </c>
      <c r="C29" s="11">
        <v>8.469360757237339</v>
      </c>
      <c r="D29" s="11">
        <v>7.79564838065594</v>
      </c>
      <c r="E29" s="11">
        <v>7.09912085974926</v>
      </c>
      <c r="F29" s="11">
        <v>6.38953542265366</v>
      </c>
      <c r="G29" s="11">
        <v>5.74564034205221</v>
      </c>
      <c r="H29" s="11">
        <v>5.0788788232994</v>
      </c>
      <c r="I29" s="11">
        <v>4.65549933372402</v>
      </c>
      <c r="J29" s="11">
        <v>4.266190648079</v>
      </c>
      <c r="K29" s="11">
        <v>4.00110924261534</v>
      </c>
      <c r="L29" s="11">
        <v>3.90327422694683</v>
      </c>
      <c r="M29" s="11">
        <v>4.0266319611175</v>
      </c>
      <c r="N29" s="11">
        <v>4.37149707028608</v>
      </c>
      <c r="O29" s="11">
        <v>4.82892460083444</v>
      </c>
      <c r="P29" s="11">
        <v>5.44955625935077</v>
      </c>
      <c r="Q29" s="11">
        <v>6.13272774507525</v>
      </c>
      <c r="R29" s="11">
        <v>6.92034760162707</v>
      </c>
    </row>
    <row r="30" ht="15" customHeight="1">
      <c r="A30" t="s" s="10">
        <v>80</v>
      </c>
      <c r="B30" t="s" s="10">
        <v>81</v>
      </c>
      <c r="C30" s="11">
        <v>8.46424755587598</v>
      </c>
      <c r="D30" s="11">
        <v>7.83916515889524</v>
      </c>
      <c r="E30" s="11">
        <v>7.19478112182019</v>
      </c>
      <c r="F30" s="11">
        <v>6.52711041196383</v>
      </c>
      <c r="G30" s="11">
        <v>5.90159746082186</v>
      </c>
      <c r="H30" s="11">
        <v>5.23820482640216</v>
      </c>
      <c r="I30" s="11">
        <v>4.82212444773216</v>
      </c>
      <c r="J30" s="11">
        <v>4.46189030926087</v>
      </c>
      <c r="K30" s="11">
        <v>4.22718668752939</v>
      </c>
      <c r="L30" s="11">
        <v>4.17204261904047</v>
      </c>
      <c r="M30" s="11">
        <v>4.33343587259785</v>
      </c>
      <c r="N30" s="11">
        <v>4.72069527871473</v>
      </c>
      <c r="O30" s="11">
        <v>5.18025426903252</v>
      </c>
      <c r="P30" s="11">
        <v>5.78850973966394</v>
      </c>
      <c r="Q30" s="11">
        <v>6.46384978888328</v>
      </c>
      <c r="R30" s="11">
        <v>7.25808636775525</v>
      </c>
    </row>
    <row r="31" ht="15" customHeight="1">
      <c r="A31" t="s" s="10">
        <v>82</v>
      </c>
      <c r="B31" t="s" s="10">
        <v>83</v>
      </c>
      <c r="C31" s="11">
        <v>8.449923214134429</v>
      </c>
      <c r="D31" s="11">
        <v>7.78577589549441</v>
      </c>
      <c r="E31" s="11">
        <v>7.1077001419489</v>
      </c>
      <c r="F31" s="11">
        <v>6.41284246708484</v>
      </c>
      <c r="G31" s="11">
        <v>5.77004275919286</v>
      </c>
      <c r="H31" s="11">
        <v>5.08499513827245</v>
      </c>
      <c r="I31" s="11">
        <v>4.60786641515185</v>
      </c>
      <c r="J31" s="11">
        <v>4.23890765958412</v>
      </c>
      <c r="K31" s="11">
        <v>3.99061066271298</v>
      </c>
      <c r="L31" s="11">
        <v>3.91752361467861</v>
      </c>
      <c r="M31" s="11">
        <v>4.05717165051489</v>
      </c>
      <c r="N31" s="11">
        <v>4.42061774725364</v>
      </c>
      <c r="O31" s="11">
        <v>4.88732293139282</v>
      </c>
      <c r="P31" s="11">
        <v>5.52460609637724</v>
      </c>
      <c r="Q31" s="11">
        <v>6.20957799225965</v>
      </c>
      <c r="R31" s="11">
        <v>6.99845784507023</v>
      </c>
    </row>
    <row r="32" ht="15" customHeight="1">
      <c r="A32" t="s" s="10">
        <v>84</v>
      </c>
      <c r="B32" t="s" s="10">
        <v>85</v>
      </c>
      <c r="C32" s="11">
        <v>8.4479434568975</v>
      </c>
      <c r="D32" s="11">
        <v>7.77690681970247</v>
      </c>
      <c r="E32" s="11">
        <v>7.07983570766688</v>
      </c>
      <c r="F32" s="11">
        <v>6.36782581925159</v>
      </c>
      <c r="G32" s="11">
        <v>5.71859299144737</v>
      </c>
      <c r="H32" s="11">
        <v>5.06769759770349</v>
      </c>
      <c r="I32" s="11">
        <v>4.63188636922895</v>
      </c>
      <c r="J32" s="11">
        <v>4.24906156790474</v>
      </c>
      <c r="K32" s="11">
        <v>3.97753620482058</v>
      </c>
      <c r="L32" s="11">
        <v>3.88005363947048</v>
      </c>
      <c r="M32" s="11">
        <v>4.0014054853357</v>
      </c>
      <c r="N32" s="11">
        <v>4.34342775536565</v>
      </c>
      <c r="O32" s="11">
        <v>4.79405650139422</v>
      </c>
      <c r="P32" s="11">
        <v>5.41695662983603</v>
      </c>
      <c r="Q32" s="11">
        <v>6.10138065220505</v>
      </c>
      <c r="R32" s="11">
        <v>6.89024488683887</v>
      </c>
    </row>
    <row r="33" ht="15" customHeight="1">
      <c r="A33" t="s" s="10">
        <v>86</v>
      </c>
      <c r="B33" t="s" s="10">
        <v>87</v>
      </c>
      <c r="C33" s="11">
        <v>8.442838296836429</v>
      </c>
      <c r="D33" s="11">
        <v>7.76999845666233</v>
      </c>
      <c r="E33" s="11">
        <v>7.07258854537878</v>
      </c>
      <c r="F33" s="11">
        <v>6.36190662011387</v>
      </c>
      <c r="G33" s="11">
        <v>5.71174082578076</v>
      </c>
      <c r="H33" s="11">
        <v>5.02932958303062</v>
      </c>
      <c r="I33" s="11">
        <v>4.59889100254152</v>
      </c>
      <c r="J33" s="11">
        <v>4.21607326219651</v>
      </c>
      <c r="K33" s="11">
        <v>3.94879993245181</v>
      </c>
      <c r="L33" s="11">
        <v>3.84805146300111</v>
      </c>
      <c r="M33" s="11">
        <v>3.97578910889653</v>
      </c>
      <c r="N33" s="11">
        <v>4.34648235443542</v>
      </c>
      <c r="O33" s="11">
        <v>4.81427774243841</v>
      </c>
      <c r="P33" s="11">
        <v>5.42613870916531</v>
      </c>
      <c r="Q33" s="11">
        <v>6.10437042302017</v>
      </c>
      <c r="R33" s="11">
        <v>6.89414738435346</v>
      </c>
    </row>
    <row r="34" ht="15" customHeight="1">
      <c r="A34" t="s" s="10">
        <v>88</v>
      </c>
      <c r="B34" t="s" s="10">
        <v>89</v>
      </c>
      <c r="C34" s="11">
        <v>8.43434962050784</v>
      </c>
      <c r="D34" s="11">
        <v>7.75833931562826</v>
      </c>
      <c r="E34" s="11">
        <v>7.05935855905819</v>
      </c>
      <c r="F34" s="11">
        <v>6.34489394261799</v>
      </c>
      <c r="G34" s="11">
        <v>5.6735221054097</v>
      </c>
      <c r="H34" s="11">
        <v>5.01325414532923</v>
      </c>
      <c r="I34" s="11">
        <v>4.5965799089791</v>
      </c>
      <c r="J34" s="11">
        <v>4.2309470887989</v>
      </c>
      <c r="K34" s="11">
        <v>3.98538358534875</v>
      </c>
      <c r="L34" s="11">
        <v>3.90716499474877</v>
      </c>
      <c r="M34" s="11">
        <v>4.04524443735921</v>
      </c>
      <c r="N34" s="11">
        <v>4.40398991968123</v>
      </c>
      <c r="O34" s="11">
        <v>4.88034221341211</v>
      </c>
      <c r="P34" s="11">
        <v>5.51780073018062</v>
      </c>
      <c r="Q34" s="11">
        <v>6.21599470485275</v>
      </c>
      <c r="R34" s="11">
        <v>7.02258699505078</v>
      </c>
    </row>
    <row r="35" ht="15" customHeight="1">
      <c r="A35" t="s" s="10">
        <v>90</v>
      </c>
      <c r="B35" t="s" s="10">
        <v>91</v>
      </c>
      <c r="C35" s="11">
        <v>8.427094956943471</v>
      </c>
      <c r="D35" s="11">
        <v>7.73696375539463</v>
      </c>
      <c r="E35" s="11">
        <v>7.00560369989496</v>
      </c>
      <c r="F35" s="11">
        <v>6.19626001048414</v>
      </c>
      <c r="G35" s="11">
        <v>5.50465763299612</v>
      </c>
      <c r="H35" s="11">
        <v>4.9289032849176</v>
      </c>
      <c r="I35" s="11">
        <v>4.50005637972422</v>
      </c>
      <c r="J35" s="11">
        <v>4.11945102752809</v>
      </c>
      <c r="K35" s="11">
        <v>3.93404779526096</v>
      </c>
      <c r="L35" s="11">
        <v>3.91489855307505</v>
      </c>
      <c r="M35" s="11">
        <v>4.10367473898794</v>
      </c>
      <c r="N35" s="11">
        <v>4.52741670162236</v>
      </c>
      <c r="O35" s="11">
        <v>5.06602655032533</v>
      </c>
      <c r="P35" s="11">
        <v>5.73758267583033</v>
      </c>
      <c r="Q35" s="11">
        <v>6.50689456036482</v>
      </c>
      <c r="R35" s="11">
        <v>6.94726861614685</v>
      </c>
    </row>
    <row r="36" ht="15" customHeight="1">
      <c r="A36" t="s" s="10">
        <v>92</v>
      </c>
      <c r="B36" t="s" s="10">
        <v>93</v>
      </c>
      <c r="C36" s="11">
        <v>8.426768243695809</v>
      </c>
      <c r="D36" s="11">
        <v>7.7372040217756</v>
      </c>
      <c r="E36" s="11">
        <v>7.00566453307185</v>
      </c>
      <c r="F36" s="11">
        <v>6.19594844541176</v>
      </c>
      <c r="G36" s="11">
        <v>5.50395780959789</v>
      </c>
      <c r="H36" s="11">
        <v>4.92763500494153</v>
      </c>
      <c r="I36" s="11">
        <v>4.49842417291235</v>
      </c>
      <c r="J36" s="11">
        <v>4.11750957252808</v>
      </c>
      <c r="K36" s="11">
        <v>3.93165372811164</v>
      </c>
      <c r="L36" s="11">
        <v>3.91192912780358</v>
      </c>
      <c r="M36" s="11">
        <v>4.10011743248113</v>
      </c>
      <c r="N36" s="11">
        <v>4.52348977895403</v>
      </c>
      <c r="O36" s="11">
        <v>5.06110344494406</v>
      </c>
      <c r="P36" s="11">
        <v>5.73128609207538</v>
      </c>
      <c r="Q36" s="11">
        <v>6.49981258452654</v>
      </c>
      <c r="R36" s="11">
        <v>6.9397520460829</v>
      </c>
    </row>
    <row r="37" ht="15" customHeight="1">
      <c r="A37" t="s" s="10">
        <v>94</v>
      </c>
      <c r="B37" t="s" s="10">
        <v>95</v>
      </c>
      <c r="C37" s="11">
        <v>8.42458996445585</v>
      </c>
      <c r="D37" s="11">
        <v>7.73459676874149</v>
      </c>
      <c r="E37" s="11">
        <v>7.0026336156042</v>
      </c>
      <c r="F37" s="11">
        <v>6.19269317665045</v>
      </c>
      <c r="G37" s="11">
        <v>5.50047016888742</v>
      </c>
      <c r="H37" s="11">
        <v>4.92386519391703</v>
      </c>
      <c r="I37" s="11">
        <v>4.49452258214391</v>
      </c>
      <c r="J37" s="11">
        <v>4.11300822727949</v>
      </c>
      <c r="K37" s="11">
        <v>3.92676629816016</v>
      </c>
      <c r="L37" s="11">
        <v>3.90643247739475</v>
      </c>
      <c r="M37" s="11">
        <v>4.08362281309973</v>
      </c>
      <c r="N37" s="11">
        <v>4.516890751436</v>
      </c>
      <c r="O37" s="11">
        <v>5.05224179206061</v>
      </c>
      <c r="P37" s="11">
        <v>5.72172901959753</v>
      </c>
      <c r="Q37" s="11">
        <v>6.48939977590361</v>
      </c>
      <c r="R37" s="11">
        <v>6.8755825900636</v>
      </c>
    </row>
    <row r="38" ht="15" customHeight="1">
      <c r="A38" t="s" s="10">
        <v>96</v>
      </c>
      <c r="B38" t="s" s="10">
        <v>97</v>
      </c>
      <c r="C38" s="11">
        <v>8.400982347078401</v>
      </c>
      <c r="D38" s="11">
        <v>7.69885629165361</v>
      </c>
      <c r="E38" s="11">
        <v>6.91629730049854</v>
      </c>
      <c r="F38" s="11">
        <v>5.99728872900647</v>
      </c>
      <c r="G38" s="11">
        <v>5.25040912522732</v>
      </c>
      <c r="H38" s="11">
        <v>4.68850717804952</v>
      </c>
      <c r="I38" s="11">
        <v>4.3292295730909</v>
      </c>
      <c r="J38" s="11">
        <v>3.99555779312604</v>
      </c>
      <c r="K38" s="11">
        <v>3.8020181694961</v>
      </c>
      <c r="L38" s="11">
        <v>3.753028076860</v>
      </c>
      <c r="M38" s="11">
        <v>3.91481169679146</v>
      </c>
      <c r="N38" s="11">
        <v>4.28070433841705</v>
      </c>
      <c r="O38" s="11">
        <v>4.79401678465998</v>
      </c>
      <c r="P38" s="11">
        <v>5.43978941104708</v>
      </c>
      <c r="Q38" s="11">
        <v>6.200936527886</v>
      </c>
      <c r="R38" s="11">
        <v>7.11414186087513</v>
      </c>
    </row>
    <row r="39" ht="15" customHeight="1">
      <c r="A39" t="s" s="10">
        <v>98</v>
      </c>
      <c r="B39" t="s" s="10">
        <v>99</v>
      </c>
      <c r="C39" s="11">
        <v>8.372493476222949</v>
      </c>
      <c r="D39" s="11">
        <v>7.66654663605431</v>
      </c>
      <c r="E39" s="11">
        <v>7.13387623666901</v>
      </c>
      <c r="F39" s="11">
        <v>6.33887819249079</v>
      </c>
      <c r="G39" s="11">
        <v>5.76698512694376</v>
      </c>
      <c r="H39" s="11">
        <v>5.0418905980943</v>
      </c>
      <c r="I39" s="11">
        <v>4.66610045666025</v>
      </c>
      <c r="J39" s="11">
        <v>4.25445030014937</v>
      </c>
      <c r="K39" s="11">
        <v>4.01026363656896</v>
      </c>
      <c r="L39" s="11">
        <v>3.94794335894397</v>
      </c>
      <c r="M39" s="11">
        <v>4.09334465917968</v>
      </c>
      <c r="N39" s="11">
        <v>4.43801795093872</v>
      </c>
      <c r="O39" s="11">
        <v>4.87447682601634</v>
      </c>
      <c r="P39" s="11">
        <v>5.48516731533732</v>
      </c>
      <c r="Q39" s="11">
        <v>6.1603701581574</v>
      </c>
      <c r="R39" s="11">
        <v>7.00803440858597</v>
      </c>
    </row>
    <row r="40" ht="15" customHeight="1">
      <c r="A40" t="s" s="10">
        <v>100</v>
      </c>
      <c r="B40" t="s" s="10">
        <v>101</v>
      </c>
      <c r="C40" s="11">
        <v>8.36853859513951</v>
      </c>
      <c r="D40" s="11">
        <v>7.67929874670026</v>
      </c>
      <c r="E40" s="11">
        <v>6.97151175566972</v>
      </c>
      <c r="F40" s="11">
        <v>6.25084894429151</v>
      </c>
      <c r="G40" s="11">
        <v>5.59357431500507</v>
      </c>
      <c r="H40" s="11">
        <v>4.8435750002314</v>
      </c>
      <c r="I40" s="11">
        <v>4.38978475308018</v>
      </c>
      <c r="J40" s="11">
        <v>3.98972563595761</v>
      </c>
      <c r="K40" s="11">
        <v>3.71223473389486</v>
      </c>
      <c r="L40" s="11">
        <v>3.62629566015589</v>
      </c>
      <c r="M40" s="11">
        <v>3.75912060900527</v>
      </c>
      <c r="N40" s="11">
        <v>4.1344441656191</v>
      </c>
      <c r="O40" s="11">
        <v>4.61568877357501</v>
      </c>
      <c r="P40" s="11">
        <v>5.25646043962282</v>
      </c>
      <c r="Q40" s="11">
        <v>5.96559709674696</v>
      </c>
      <c r="R40" s="11">
        <v>6.77612434259351</v>
      </c>
    </row>
    <row r="41" ht="15" customHeight="1">
      <c r="A41" t="s" s="10">
        <v>102</v>
      </c>
      <c r="B41" t="s" s="10">
        <v>103</v>
      </c>
      <c r="C41" s="11">
        <v>8.3536841706972</v>
      </c>
      <c r="D41" s="11">
        <v>7.63351693302519</v>
      </c>
      <c r="E41" s="11">
        <v>6.86151619420057</v>
      </c>
      <c r="F41" s="11">
        <v>5.994461729498</v>
      </c>
      <c r="G41" s="11">
        <v>5.26984733028519</v>
      </c>
      <c r="H41" s="11">
        <v>4.60047666486234</v>
      </c>
      <c r="I41" s="11">
        <v>4.14696967937755</v>
      </c>
      <c r="J41" s="11">
        <v>3.79771455125388</v>
      </c>
      <c r="K41" s="11">
        <v>3.57937031389375</v>
      </c>
      <c r="L41" s="11">
        <v>3.5082500438111</v>
      </c>
      <c r="M41" s="11">
        <v>3.6566894593266</v>
      </c>
      <c r="N41" s="11">
        <v>4.01203819415532</v>
      </c>
      <c r="O41" s="11">
        <v>4.51830172413576</v>
      </c>
      <c r="P41" s="11">
        <v>5.16587153759682</v>
      </c>
      <c r="Q41" s="11">
        <v>5.91060819788833</v>
      </c>
      <c r="R41" s="11">
        <v>6.82794426501807</v>
      </c>
    </row>
    <row r="42" ht="15" customHeight="1">
      <c r="A42" t="s" s="10">
        <v>104</v>
      </c>
      <c r="B42" t="s" s="10">
        <v>105</v>
      </c>
      <c r="C42" s="11">
        <v>8.34909169663891</v>
      </c>
      <c r="D42" s="11">
        <v>7.66029281736904</v>
      </c>
      <c r="E42" s="11">
        <v>6.94485278782713</v>
      </c>
      <c r="F42" s="11">
        <v>6.20505115931345</v>
      </c>
      <c r="G42" s="11">
        <v>5.54199811235028</v>
      </c>
      <c r="H42" s="11">
        <v>4.91783327446345</v>
      </c>
      <c r="I42" s="11">
        <v>4.49192292664764</v>
      </c>
      <c r="J42" s="11">
        <v>4.1022395011475</v>
      </c>
      <c r="K42" s="11">
        <v>3.88232942115405</v>
      </c>
      <c r="L42" s="11">
        <v>3.82626059016999</v>
      </c>
      <c r="M42" s="11">
        <v>3.99042828122889</v>
      </c>
      <c r="N42" s="11">
        <v>4.42139544781064</v>
      </c>
      <c r="O42" s="11">
        <v>4.96527992003861</v>
      </c>
      <c r="P42" s="11">
        <v>5.60995680919674</v>
      </c>
      <c r="Q42" s="11">
        <v>6.35186899025395</v>
      </c>
      <c r="R42" s="11">
        <v>7.1281061386087</v>
      </c>
    </row>
    <row r="43" ht="15" customHeight="1">
      <c r="A43" t="s" s="10">
        <v>106</v>
      </c>
      <c r="B43" t="s" s="10">
        <v>107</v>
      </c>
      <c r="C43" s="11">
        <v>8.348762105642299</v>
      </c>
      <c r="D43" s="11">
        <v>7.65412176809706</v>
      </c>
      <c r="E43" s="11">
        <v>6.90338465374338</v>
      </c>
      <c r="F43" s="11">
        <v>6.10337984309051</v>
      </c>
      <c r="G43" s="11">
        <v>5.46076722897892</v>
      </c>
      <c r="H43" s="11">
        <v>4.82778764677012</v>
      </c>
      <c r="I43" s="11">
        <v>4.44742861706255</v>
      </c>
      <c r="J43" s="11">
        <v>4.02302085018431</v>
      </c>
      <c r="K43" s="11">
        <v>3.77572220131073</v>
      </c>
      <c r="L43" s="11">
        <v>3.78110928125961</v>
      </c>
      <c r="M43" s="11">
        <v>3.86547536740973</v>
      </c>
      <c r="N43" s="11">
        <v>4.26241098770332</v>
      </c>
      <c r="O43" s="11">
        <v>4.74142956532106</v>
      </c>
      <c r="P43" s="11">
        <v>5.37504984263717</v>
      </c>
      <c r="Q43" s="11">
        <v>6.10440076288694</v>
      </c>
      <c r="R43" s="11">
        <v>6.75966887631898</v>
      </c>
    </row>
    <row r="44" ht="15" customHeight="1">
      <c r="A44" t="s" s="10">
        <v>108</v>
      </c>
      <c r="B44" t="s" s="10">
        <v>109</v>
      </c>
      <c r="C44" s="11">
        <v>8.34163318367904</v>
      </c>
      <c r="D44" s="11">
        <v>7.64712665989604</v>
      </c>
      <c r="E44" s="11">
        <v>6.8962066672519</v>
      </c>
      <c r="F44" s="11">
        <v>6.09574255519181</v>
      </c>
      <c r="G44" s="11">
        <v>5.4521677743425</v>
      </c>
      <c r="H44" s="11">
        <v>4.81855770028778</v>
      </c>
      <c r="I44" s="11">
        <v>4.4400595647361</v>
      </c>
      <c r="J44" s="11">
        <v>4.01894023621521</v>
      </c>
      <c r="K44" s="11">
        <v>3.77268283448702</v>
      </c>
      <c r="L44" s="11">
        <v>3.77179140617747</v>
      </c>
      <c r="M44" s="11">
        <v>3.85653561189392</v>
      </c>
      <c r="N44" s="11">
        <v>4.24897622901041</v>
      </c>
      <c r="O44" s="11">
        <v>4.72897825519007</v>
      </c>
      <c r="P44" s="11">
        <v>5.35662976539943</v>
      </c>
      <c r="Q44" s="11">
        <v>6.08479857017055</v>
      </c>
      <c r="R44" s="11">
        <v>6.73173461213921</v>
      </c>
    </row>
    <row r="45" ht="15" customHeight="1">
      <c r="A45" t="s" s="10">
        <v>110</v>
      </c>
      <c r="B45" t="s" s="10">
        <v>111</v>
      </c>
      <c r="C45" s="11">
        <v>8.32638319577768</v>
      </c>
      <c r="D45" s="11">
        <v>7.55455304835539</v>
      </c>
      <c r="E45" s="11">
        <v>6.5820480102587</v>
      </c>
      <c r="F45" s="11">
        <v>5.22443202943412</v>
      </c>
      <c r="G45" s="11">
        <v>4.0180448861209</v>
      </c>
      <c r="H45" s="11">
        <v>3.38875246894308</v>
      </c>
      <c r="I45" s="11">
        <v>3.06003644987811</v>
      </c>
      <c r="J45" s="11">
        <v>2.63324801515443</v>
      </c>
      <c r="K45" s="11">
        <v>2.4148033675544</v>
      </c>
      <c r="L45" s="11">
        <v>2.4224792615394</v>
      </c>
      <c r="M45" s="11">
        <v>2.84652595620476</v>
      </c>
      <c r="N45" s="11">
        <v>3.36349667932954</v>
      </c>
      <c r="O45" s="11">
        <v>3.91327449753169</v>
      </c>
      <c r="P45" s="11">
        <v>4.59368081168983</v>
      </c>
      <c r="Q45" s="11">
        <v>5.5868951673935</v>
      </c>
      <c r="R45" s="11">
        <v>6.99373616876648</v>
      </c>
    </row>
    <row r="46" ht="15" customHeight="1">
      <c r="A46" t="s" s="10">
        <v>112</v>
      </c>
      <c r="B46" t="s" s="10">
        <v>113</v>
      </c>
      <c r="C46" s="11">
        <v>8.314989101396121</v>
      </c>
      <c r="D46" s="11">
        <v>7.62394106430631</v>
      </c>
      <c r="E46" s="11">
        <v>6.86556910158789</v>
      </c>
      <c r="F46" s="11">
        <v>5.99844229345792</v>
      </c>
      <c r="G46" s="11">
        <v>5.36678899076537</v>
      </c>
      <c r="H46" s="11">
        <v>4.77893027803542</v>
      </c>
      <c r="I46" s="11">
        <v>4.42388462281418</v>
      </c>
      <c r="J46" s="11">
        <v>3.99991987925614</v>
      </c>
      <c r="K46" s="11">
        <v>3.75974750016548</v>
      </c>
      <c r="L46" s="11">
        <v>3.76409901387182</v>
      </c>
      <c r="M46" s="11">
        <v>3.83611714886281</v>
      </c>
      <c r="N46" s="11">
        <v>4.23179464355004</v>
      </c>
      <c r="O46" s="11">
        <v>4.69060532259737</v>
      </c>
      <c r="P46" s="11">
        <v>5.31663857323768</v>
      </c>
      <c r="Q46" s="11">
        <v>6.03368918916003</v>
      </c>
      <c r="R46" s="11">
        <v>6.73483192761652</v>
      </c>
    </row>
    <row r="47" ht="15" customHeight="1">
      <c r="A47" t="s" s="10">
        <v>114</v>
      </c>
      <c r="B47" t="s" s="10">
        <v>115</v>
      </c>
      <c r="C47" s="11">
        <v>8.277586570073559</v>
      </c>
      <c r="D47" s="11">
        <v>7.58783402950138</v>
      </c>
      <c r="E47" s="11">
        <v>6.83865993316124</v>
      </c>
      <c r="F47" s="11">
        <v>6.04213848676556</v>
      </c>
      <c r="G47" s="11">
        <v>5.33944965474564</v>
      </c>
      <c r="H47" s="11">
        <v>4.72500127516629</v>
      </c>
      <c r="I47" s="11">
        <v>4.37081689566905</v>
      </c>
      <c r="J47" s="11">
        <v>3.94220904114955</v>
      </c>
      <c r="K47" s="11">
        <v>3.6909626298343</v>
      </c>
      <c r="L47" s="11">
        <v>3.71077989540609</v>
      </c>
      <c r="M47" s="11">
        <v>3.84412272408967</v>
      </c>
      <c r="N47" s="11">
        <v>4.22910763897693</v>
      </c>
      <c r="O47" s="11">
        <v>4.73879320822672</v>
      </c>
      <c r="P47" s="11">
        <v>5.36722376981924</v>
      </c>
      <c r="Q47" s="11">
        <v>6.1141449187178</v>
      </c>
      <c r="R47" s="11">
        <v>6.90293556962684</v>
      </c>
    </row>
    <row r="48" ht="15" customHeight="1">
      <c r="A48" t="s" s="10">
        <v>116</v>
      </c>
      <c r="B48" t="s" s="10">
        <v>117</v>
      </c>
      <c r="C48" s="11">
        <v>8.27294677208037</v>
      </c>
      <c r="D48" s="11">
        <v>7.56237503452926</v>
      </c>
      <c r="E48" s="11">
        <v>6.81682979696934</v>
      </c>
      <c r="F48" s="11">
        <v>5.95398763382757</v>
      </c>
      <c r="G48" s="11">
        <v>5.33073202961445</v>
      </c>
      <c r="H48" s="11">
        <v>4.70772628918241</v>
      </c>
      <c r="I48" s="11">
        <v>4.28549111518532</v>
      </c>
      <c r="J48" s="11">
        <v>3.93432357624408</v>
      </c>
      <c r="K48" s="11">
        <v>3.70329563522571</v>
      </c>
      <c r="L48" s="11">
        <v>3.61704367071396</v>
      </c>
      <c r="M48" s="11">
        <v>3.76610129421022</v>
      </c>
      <c r="N48" s="11">
        <v>4.13375445042852</v>
      </c>
      <c r="O48" s="11">
        <v>4.61139142638143</v>
      </c>
      <c r="P48" s="11">
        <v>5.24333350597037</v>
      </c>
      <c r="Q48" s="11">
        <v>5.9595924230728</v>
      </c>
      <c r="R48" s="11">
        <v>6.83996029852052</v>
      </c>
    </row>
    <row r="49" ht="15" customHeight="1">
      <c r="A49" t="s" s="10">
        <v>118</v>
      </c>
      <c r="B49" t="s" s="10">
        <v>119</v>
      </c>
      <c r="C49" s="11">
        <v>8.271801031013171</v>
      </c>
      <c r="D49" s="11">
        <v>7.60436063328773</v>
      </c>
      <c r="E49" s="11">
        <v>6.91639795646926</v>
      </c>
      <c r="F49" s="11">
        <v>6.22514217794414</v>
      </c>
      <c r="G49" s="11">
        <v>5.59675366201118</v>
      </c>
      <c r="H49" s="11">
        <v>4.95015394005553</v>
      </c>
      <c r="I49" s="11">
        <v>4.53421644217042</v>
      </c>
      <c r="J49" s="11">
        <v>4.16646016313418</v>
      </c>
      <c r="K49" s="11">
        <v>3.92075965326641</v>
      </c>
      <c r="L49" s="11">
        <v>3.83354438907397</v>
      </c>
      <c r="M49" s="11">
        <v>3.9669056385452</v>
      </c>
      <c r="N49" s="11">
        <v>4.32275694663116</v>
      </c>
      <c r="O49" s="11">
        <v>4.78941296275726</v>
      </c>
      <c r="P49" s="11">
        <v>5.42362024445093</v>
      </c>
      <c r="Q49" s="11">
        <v>6.11125669331434</v>
      </c>
      <c r="R49" s="11">
        <v>6.8961673329321</v>
      </c>
    </row>
    <row r="50" ht="15" customHeight="1">
      <c r="A50" t="s" s="10">
        <v>120</v>
      </c>
      <c r="B50" t="s" s="10">
        <v>121</v>
      </c>
      <c r="C50" s="11">
        <v>8.265882739905431</v>
      </c>
      <c r="D50" s="11">
        <v>7.57496428212079</v>
      </c>
      <c r="E50" s="11">
        <v>6.81670399198908</v>
      </c>
      <c r="F50" s="11">
        <v>5.94948205769548</v>
      </c>
      <c r="G50" s="11">
        <v>5.31765576437513</v>
      </c>
      <c r="H50" s="11">
        <v>4.72955297468518</v>
      </c>
      <c r="I50" s="11">
        <v>4.37403662508686</v>
      </c>
      <c r="J50" s="11">
        <v>3.94984619620731</v>
      </c>
      <c r="K50" s="11">
        <v>3.709635251824</v>
      </c>
      <c r="L50" s="11">
        <v>3.7132896219944</v>
      </c>
      <c r="M50" s="11">
        <v>3.78462532714756</v>
      </c>
      <c r="N50" s="11">
        <v>4.1798492483625</v>
      </c>
      <c r="O50" s="11">
        <v>4.63833114481924</v>
      </c>
      <c r="P50" s="11">
        <v>5.26393116174901</v>
      </c>
      <c r="Q50" s="11">
        <v>5.98064016075348</v>
      </c>
      <c r="R50" s="11">
        <v>6.68170622844164</v>
      </c>
    </row>
    <row r="51" ht="15" customHeight="1">
      <c r="A51" t="s" s="10">
        <v>122</v>
      </c>
      <c r="B51" t="s" s="10">
        <v>123</v>
      </c>
      <c r="C51" s="11">
        <v>8.255297052651221</v>
      </c>
      <c r="D51" s="11">
        <v>7.58415667737156</v>
      </c>
      <c r="E51" s="11">
        <v>6.88859006255502</v>
      </c>
      <c r="F51" s="11">
        <v>6.175876912537</v>
      </c>
      <c r="G51" s="11">
        <v>5.52087099099863</v>
      </c>
      <c r="H51" s="11">
        <v>4.77598812265312</v>
      </c>
      <c r="I51" s="11">
        <v>4.30878434697257</v>
      </c>
      <c r="J51" s="11">
        <v>3.92328100146484</v>
      </c>
      <c r="K51" s="11">
        <v>3.65759003321116</v>
      </c>
      <c r="L51" s="11">
        <v>3.56708344311822</v>
      </c>
      <c r="M51" s="11">
        <v>3.7031324635165</v>
      </c>
      <c r="N51" s="11">
        <v>4.08772884885984</v>
      </c>
      <c r="O51" s="11">
        <v>4.54379794406214</v>
      </c>
      <c r="P51" s="11">
        <v>5.16718751182319</v>
      </c>
      <c r="Q51" s="11">
        <v>5.85181796148544</v>
      </c>
      <c r="R51" s="11">
        <v>6.64921807553498</v>
      </c>
    </row>
    <row r="52" ht="15" customHeight="1">
      <c r="A52" t="s" s="10">
        <v>124</v>
      </c>
      <c r="B52" t="s" s="10">
        <v>125</v>
      </c>
      <c r="C52" s="11">
        <v>8.253317891176779</v>
      </c>
      <c r="D52" s="11">
        <v>7.56829106054226</v>
      </c>
      <c r="E52" s="11">
        <v>6.85135103829582</v>
      </c>
      <c r="F52" s="11">
        <v>6.02835850774321</v>
      </c>
      <c r="G52" s="11">
        <v>5.40959414191131</v>
      </c>
      <c r="H52" s="11">
        <v>4.75646634536271</v>
      </c>
      <c r="I52" s="11">
        <v>4.33955605767562</v>
      </c>
      <c r="J52" s="11">
        <v>3.9187047470107</v>
      </c>
      <c r="K52" s="11">
        <v>3.75040950656844</v>
      </c>
      <c r="L52" s="11">
        <v>3.71740510010268</v>
      </c>
      <c r="M52" s="11">
        <v>3.83458408503634</v>
      </c>
      <c r="N52" s="11">
        <v>4.24913636878501</v>
      </c>
      <c r="O52" s="11">
        <v>4.74293169743067</v>
      </c>
      <c r="P52" s="11">
        <v>5.34792897513428</v>
      </c>
      <c r="Q52" s="11">
        <v>6.04787044450426</v>
      </c>
      <c r="R52" s="11">
        <v>6.91768705218698</v>
      </c>
    </row>
    <row r="53" ht="15" customHeight="1">
      <c r="A53" t="s" s="10">
        <v>126</v>
      </c>
      <c r="B53" t="s" s="10">
        <v>127</v>
      </c>
      <c r="C53" s="11">
        <v>8.23636401552621</v>
      </c>
      <c r="D53" s="11">
        <v>7.57243735254034</v>
      </c>
      <c r="E53" s="11">
        <v>6.88231222563236</v>
      </c>
      <c r="F53" s="11">
        <v>6.17040764144692</v>
      </c>
      <c r="G53" s="11">
        <v>5.51617164398601</v>
      </c>
      <c r="H53" s="11">
        <v>4.796360118887</v>
      </c>
      <c r="I53" s="11">
        <v>4.32629764508172</v>
      </c>
      <c r="J53" s="11">
        <v>3.95424358277567</v>
      </c>
      <c r="K53" s="11">
        <v>3.70442122898085</v>
      </c>
      <c r="L53" s="11">
        <v>3.64595824421965</v>
      </c>
      <c r="M53" s="11">
        <v>3.80303911494786</v>
      </c>
      <c r="N53" s="11">
        <v>4.17080819825821</v>
      </c>
      <c r="O53" s="11">
        <v>4.63956310533291</v>
      </c>
      <c r="P53" s="11">
        <v>5.28676949387832</v>
      </c>
      <c r="Q53" s="11">
        <v>5.99465962894214</v>
      </c>
      <c r="R53" s="11">
        <v>6.81160298798236</v>
      </c>
    </row>
    <row r="54" ht="15" customHeight="1">
      <c r="A54" t="s" s="10">
        <v>128</v>
      </c>
      <c r="B54" t="s" s="10">
        <v>129</v>
      </c>
      <c r="C54" s="11">
        <v>8.234979152938781</v>
      </c>
      <c r="D54" s="11">
        <v>7.5220437046847</v>
      </c>
      <c r="E54" s="11">
        <v>6.76442266093271</v>
      </c>
      <c r="F54" s="11">
        <v>5.8095945668605</v>
      </c>
      <c r="G54" s="11">
        <v>5.23463173162433</v>
      </c>
      <c r="H54" s="11">
        <v>4.64829951190238</v>
      </c>
      <c r="I54" s="11">
        <v>4.21699165724199</v>
      </c>
      <c r="J54" s="11">
        <v>3.88581273554989</v>
      </c>
      <c r="K54" s="11">
        <v>3.65891238495353</v>
      </c>
      <c r="L54" s="11">
        <v>3.55551470298456</v>
      </c>
      <c r="M54" s="11">
        <v>3.7130290822863</v>
      </c>
      <c r="N54" s="11">
        <v>4.08617285098358</v>
      </c>
      <c r="O54" s="11">
        <v>4.57880924493603</v>
      </c>
      <c r="P54" s="11">
        <v>5.24445765909183</v>
      </c>
      <c r="Q54" s="11">
        <v>5.9808072687844</v>
      </c>
      <c r="R54" s="11">
        <v>6.81849729454675</v>
      </c>
    </row>
    <row r="55" ht="15" customHeight="1">
      <c r="A55" t="s" s="10">
        <v>130</v>
      </c>
      <c r="B55" t="s" s="10">
        <v>131</v>
      </c>
      <c r="C55" s="11">
        <v>8.22845224774518</v>
      </c>
      <c r="D55" s="11">
        <v>7.51888852358547</v>
      </c>
      <c r="E55" s="11">
        <v>6.76302131418773</v>
      </c>
      <c r="F55" s="11">
        <v>5.80830578237177</v>
      </c>
      <c r="G55" s="11">
        <v>5.23404401260479</v>
      </c>
      <c r="H55" s="11">
        <v>4.64958495051953</v>
      </c>
      <c r="I55" s="11">
        <v>4.21859834711964</v>
      </c>
      <c r="J55" s="11">
        <v>3.88787763737559</v>
      </c>
      <c r="K55" s="11">
        <v>3.66113873648963</v>
      </c>
      <c r="L55" s="11">
        <v>3.55962523199573</v>
      </c>
      <c r="M55" s="11">
        <v>3.71743751192843</v>
      </c>
      <c r="N55" s="11">
        <v>4.08756073225898</v>
      </c>
      <c r="O55" s="11">
        <v>4.58146981091192</v>
      </c>
      <c r="P55" s="11">
        <v>5.24816176776295</v>
      </c>
      <c r="Q55" s="11">
        <v>5.98582221874797</v>
      </c>
      <c r="R55" s="11">
        <v>6.82390989871096</v>
      </c>
    </row>
    <row r="56" ht="15" customHeight="1">
      <c r="A56" t="s" s="10">
        <v>132</v>
      </c>
      <c r="B56" t="s" s="10">
        <v>133</v>
      </c>
      <c r="C56" s="11">
        <v>8.19427313447088</v>
      </c>
      <c r="D56" s="11">
        <v>7.48525975500685</v>
      </c>
      <c r="E56" s="11">
        <v>6.70302326028027</v>
      </c>
      <c r="F56" s="11">
        <v>5.78508294778421</v>
      </c>
      <c r="G56" s="11">
        <v>5.03884867647775</v>
      </c>
      <c r="H56" s="11">
        <v>4.47719158619928</v>
      </c>
      <c r="I56" s="11">
        <v>4.11731023843829</v>
      </c>
      <c r="J56" s="11">
        <v>3.78369447707894</v>
      </c>
      <c r="K56" s="11">
        <v>3.58968356840652</v>
      </c>
      <c r="L56" s="11">
        <v>3.53932724396169</v>
      </c>
      <c r="M56" s="11">
        <v>3.69930386717714</v>
      </c>
      <c r="N56" s="11">
        <v>4.06361094012151</v>
      </c>
      <c r="O56" s="11">
        <v>4.57516565882563</v>
      </c>
      <c r="P56" s="11">
        <v>5.21893568206453</v>
      </c>
      <c r="Q56" s="11">
        <v>5.97813795579376</v>
      </c>
      <c r="R56" s="11">
        <v>6.88909218555711</v>
      </c>
    </row>
    <row r="57" ht="15" customHeight="1">
      <c r="A57" t="s" s="10">
        <v>134</v>
      </c>
      <c r="B57" t="s" s="10">
        <v>135</v>
      </c>
      <c r="C57" s="11">
        <v>8.18885535572611</v>
      </c>
      <c r="D57" s="11">
        <v>7.48144299356044</v>
      </c>
      <c r="E57" s="11">
        <v>6.75576084420804</v>
      </c>
      <c r="F57" s="11">
        <v>6.03083858431188</v>
      </c>
      <c r="G57" s="11">
        <v>5.39624178778728</v>
      </c>
      <c r="H57" s="11">
        <v>4.7600473392007</v>
      </c>
      <c r="I57" s="11">
        <v>4.29989051005819</v>
      </c>
      <c r="J57" s="11">
        <v>3.9212153043775</v>
      </c>
      <c r="K57" s="11">
        <v>3.65781315780485</v>
      </c>
      <c r="L57" s="11">
        <v>3.55086124377886</v>
      </c>
      <c r="M57" s="11">
        <v>3.66536980430061</v>
      </c>
      <c r="N57" s="11">
        <v>3.99288265536386</v>
      </c>
      <c r="O57" s="11">
        <v>4.44862890966795</v>
      </c>
      <c r="P57" s="11">
        <v>5.06455988460865</v>
      </c>
      <c r="Q57" s="11">
        <v>5.74405017429225</v>
      </c>
      <c r="R57" s="11">
        <v>6.52794624685022</v>
      </c>
    </row>
    <row r="58" ht="15" customHeight="1">
      <c r="A58" t="s" s="10">
        <v>136</v>
      </c>
      <c r="B58" t="s" s="10">
        <v>137</v>
      </c>
      <c r="C58" s="11">
        <v>8.167227641884841</v>
      </c>
      <c r="D58" s="11">
        <v>7.47804925292332</v>
      </c>
      <c r="E58" s="11">
        <v>6.72932859000503</v>
      </c>
      <c r="F58" s="11">
        <v>5.93417277073245</v>
      </c>
      <c r="G58" s="11">
        <v>5.23254677742111</v>
      </c>
      <c r="H58" s="11">
        <v>4.61894061759498</v>
      </c>
      <c r="I58" s="11">
        <v>4.26523164831145</v>
      </c>
      <c r="J58" s="11">
        <v>3.83755751587487</v>
      </c>
      <c r="K58" s="11">
        <v>3.58708009694386</v>
      </c>
      <c r="L58" s="11">
        <v>3.60732561833526</v>
      </c>
      <c r="M58" s="11">
        <v>3.7410489707649</v>
      </c>
      <c r="N58" s="11">
        <v>4.12636522959151</v>
      </c>
      <c r="O58" s="11">
        <v>4.63637961108943</v>
      </c>
      <c r="P58" s="11">
        <v>5.26550219571786</v>
      </c>
      <c r="Q58" s="11">
        <v>6.01317315879475</v>
      </c>
      <c r="R58" s="11">
        <v>6.80214974246158</v>
      </c>
    </row>
    <row r="59" ht="15" customHeight="1">
      <c r="A59" t="s" s="10">
        <v>138</v>
      </c>
      <c r="B59" t="s" s="10">
        <v>139</v>
      </c>
      <c r="C59" s="11">
        <v>8.166245340132109</v>
      </c>
      <c r="D59" s="11">
        <v>7.45543656107814</v>
      </c>
      <c r="E59" s="11">
        <v>6.70907712357838</v>
      </c>
      <c r="F59" s="11">
        <v>5.85292902069074</v>
      </c>
      <c r="G59" s="11">
        <v>5.22635324322764</v>
      </c>
      <c r="H59" s="11">
        <v>4.60113263704913</v>
      </c>
      <c r="I59" s="11">
        <v>4.1712997097991</v>
      </c>
      <c r="J59" s="11">
        <v>3.80814412483808</v>
      </c>
      <c r="K59" s="11">
        <v>3.5678656726303</v>
      </c>
      <c r="L59" s="11">
        <v>3.47425854565304</v>
      </c>
      <c r="M59" s="11">
        <v>3.62044321567141</v>
      </c>
      <c r="N59" s="11">
        <v>3.98456777107148</v>
      </c>
      <c r="O59" s="11">
        <v>4.46068515706382</v>
      </c>
      <c r="P59" s="11">
        <v>5.091436816547</v>
      </c>
      <c r="Q59" s="11">
        <v>5.80797899894334</v>
      </c>
      <c r="R59" s="11">
        <v>6.70296268611377</v>
      </c>
    </row>
    <row r="60" ht="15" customHeight="1">
      <c r="A60" t="s" s="10">
        <v>140</v>
      </c>
      <c r="B60" t="s" s="10">
        <v>141</v>
      </c>
      <c r="C60" s="11">
        <v>8.161351507118191</v>
      </c>
      <c r="D60" s="11">
        <v>7.47490917161659</v>
      </c>
      <c r="E60" s="11">
        <v>6.74536254747531</v>
      </c>
      <c r="F60" s="11">
        <v>5.88801866517155</v>
      </c>
      <c r="G60" s="11">
        <v>5.17777880298507</v>
      </c>
      <c r="H60" s="11">
        <v>4.58274626591442</v>
      </c>
      <c r="I60" s="11">
        <v>4.14075315783413</v>
      </c>
      <c r="J60" s="11">
        <v>3.80852588611524</v>
      </c>
      <c r="K60" s="11">
        <v>3.60094238584316</v>
      </c>
      <c r="L60" s="11">
        <v>3.56257116188534</v>
      </c>
      <c r="M60" s="11">
        <v>3.72750515504918</v>
      </c>
      <c r="N60" s="11">
        <v>4.08994782195042</v>
      </c>
      <c r="O60" s="11">
        <v>4.61638201618007</v>
      </c>
      <c r="P60" s="11">
        <v>5.28197265501376</v>
      </c>
      <c r="Q60" s="11">
        <v>6.04499069589335</v>
      </c>
      <c r="R60" s="11">
        <v>6.98151857686984</v>
      </c>
    </row>
    <row r="61" ht="15" customHeight="1">
      <c r="A61" t="s" s="10">
        <v>142</v>
      </c>
      <c r="B61" t="s" s="10">
        <v>143</v>
      </c>
      <c r="C61" s="11">
        <v>8.15847266951042</v>
      </c>
      <c r="D61" s="11">
        <v>7.47026028357123</v>
      </c>
      <c r="E61" s="11">
        <v>6.73972385070336</v>
      </c>
      <c r="F61" s="11">
        <v>5.93225131864212</v>
      </c>
      <c r="G61" s="11">
        <v>5.24197203215198</v>
      </c>
      <c r="H61" s="11">
        <v>4.66665534658159</v>
      </c>
      <c r="I61" s="11">
        <v>4.23783821924233</v>
      </c>
      <c r="J61" s="11">
        <v>3.85714667155879</v>
      </c>
      <c r="K61" s="11">
        <v>3.67211686026736</v>
      </c>
      <c r="L61" s="11">
        <v>3.65187601770343</v>
      </c>
      <c r="M61" s="11">
        <v>3.83867297113751</v>
      </c>
      <c r="N61" s="11">
        <v>4.26038758107135</v>
      </c>
      <c r="O61" s="11">
        <v>4.7962919732754</v>
      </c>
      <c r="P61" s="11">
        <v>5.46474315729975</v>
      </c>
      <c r="Q61" s="11">
        <v>6.23154454615524</v>
      </c>
      <c r="R61" s="11">
        <v>6.66978157945219</v>
      </c>
    </row>
    <row r="62" ht="15" customHeight="1">
      <c r="A62" t="s" s="10">
        <v>144</v>
      </c>
      <c r="B62" t="s" s="10">
        <v>145</v>
      </c>
      <c r="C62" s="11">
        <v>8.15399660174703</v>
      </c>
      <c r="D62" s="11">
        <v>7.47511042905866</v>
      </c>
      <c r="E62" s="11">
        <v>6.76347333522247</v>
      </c>
      <c r="F62" s="11">
        <v>5.93741646522714</v>
      </c>
      <c r="G62" s="11">
        <v>5.46181464574882</v>
      </c>
      <c r="H62" s="11">
        <v>4.71114588439467</v>
      </c>
      <c r="I62" s="11">
        <v>4.27211803494341</v>
      </c>
      <c r="J62" s="11">
        <v>3.73182217150483</v>
      </c>
      <c r="K62" s="11">
        <v>3.57877166259593</v>
      </c>
      <c r="L62" s="11">
        <v>3.43383877512848</v>
      </c>
      <c r="M62" s="11">
        <v>3.52490192827986</v>
      </c>
      <c r="N62" s="11">
        <v>3.89584061305521</v>
      </c>
      <c r="O62" s="11">
        <v>4.33707305922022</v>
      </c>
      <c r="P62" s="11">
        <v>4.94385916844147</v>
      </c>
      <c r="Q62" s="11">
        <v>5.6050096345021</v>
      </c>
      <c r="R62" s="11">
        <v>6.42648576928391</v>
      </c>
    </row>
    <row r="63" ht="15" customHeight="1">
      <c r="A63" t="s" s="10">
        <v>146</v>
      </c>
      <c r="B63" t="s" s="10">
        <v>147</v>
      </c>
      <c r="C63" s="11">
        <v>8.15238796187869</v>
      </c>
      <c r="D63" s="11">
        <v>7.45840246213645</v>
      </c>
      <c r="E63" s="11">
        <v>6.70994225355517</v>
      </c>
      <c r="F63" s="11">
        <v>5.85346381366481</v>
      </c>
      <c r="G63" s="11">
        <v>5.19188546011247</v>
      </c>
      <c r="H63" s="11">
        <v>4.59084925268427</v>
      </c>
      <c r="I63" s="11">
        <v>4.17372903171864</v>
      </c>
      <c r="J63" s="11">
        <v>3.76826901086891</v>
      </c>
      <c r="K63" s="11">
        <v>3.51393425032638</v>
      </c>
      <c r="L63" s="11">
        <v>3.47117922794633</v>
      </c>
      <c r="M63" s="11">
        <v>3.62154990755286</v>
      </c>
      <c r="N63" s="11">
        <v>3.99180313379506</v>
      </c>
      <c r="O63" s="11">
        <v>4.44728115935427</v>
      </c>
      <c r="P63" s="11">
        <v>5.0743243154034</v>
      </c>
      <c r="Q63" s="11">
        <v>5.78560124973575</v>
      </c>
      <c r="R63" s="11">
        <v>6.65673526301884</v>
      </c>
    </row>
    <row r="64" ht="15" customHeight="1">
      <c r="A64" t="s" s="10">
        <v>148</v>
      </c>
      <c r="B64" t="s" s="10">
        <v>149</v>
      </c>
      <c r="C64" s="11">
        <v>8.14646246892003</v>
      </c>
      <c r="D64" s="11">
        <v>7.4679891409174</v>
      </c>
      <c r="E64" s="11">
        <v>6.75819844812804</v>
      </c>
      <c r="F64" s="11">
        <v>5.93308972971558</v>
      </c>
      <c r="G64" s="11">
        <v>5.45869633285598</v>
      </c>
      <c r="H64" s="11">
        <v>4.70841397171076</v>
      </c>
      <c r="I64" s="11">
        <v>4.27177176294475</v>
      </c>
      <c r="J64" s="11">
        <v>3.73233533072053</v>
      </c>
      <c r="K64" s="11">
        <v>3.57888771109722</v>
      </c>
      <c r="L64" s="11">
        <v>3.43358349724971</v>
      </c>
      <c r="M64" s="11">
        <v>3.52195249941443</v>
      </c>
      <c r="N64" s="11">
        <v>3.89356765516535</v>
      </c>
      <c r="O64" s="11">
        <v>4.33280622425907</v>
      </c>
      <c r="P64" s="11">
        <v>4.91736063716177</v>
      </c>
      <c r="Q64" s="11">
        <v>5.58088534227825</v>
      </c>
      <c r="R64" s="11">
        <v>6.38295481806661</v>
      </c>
    </row>
    <row r="65" ht="15" customHeight="1">
      <c r="A65" t="s" s="10">
        <v>150</v>
      </c>
      <c r="B65" t="s" s="10">
        <v>151</v>
      </c>
      <c r="C65" s="11">
        <v>8.10780186834341</v>
      </c>
      <c r="D65" s="11">
        <v>7.44671015509759</v>
      </c>
      <c r="E65" s="11">
        <v>6.71921218586797</v>
      </c>
      <c r="F65" s="11">
        <v>5.96800448967689</v>
      </c>
      <c r="G65" s="11">
        <v>5.3497628848584</v>
      </c>
      <c r="H65" s="11">
        <v>4.74613739689964</v>
      </c>
      <c r="I65" s="11">
        <v>4.30076329557221</v>
      </c>
      <c r="J65" s="11">
        <v>3.94956222200742</v>
      </c>
      <c r="K65" s="11">
        <v>3.69498565542483</v>
      </c>
      <c r="L65" s="11">
        <v>3.631374142209</v>
      </c>
      <c r="M65" s="11">
        <v>3.75745719362113</v>
      </c>
      <c r="N65" s="11">
        <v>4.09687983124036</v>
      </c>
      <c r="O65" s="11">
        <v>4.57135821336887</v>
      </c>
      <c r="P65" s="11">
        <v>5.18427086042601</v>
      </c>
      <c r="Q65" s="11">
        <v>5.87939034398837</v>
      </c>
      <c r="R65" s="11">
        <v>6.70524282516769</v>
      </c>
    </row>
    <row r="66" ht="15" customHeight="1">
      <c r="A66" t="s" s="10">
        <v>152</v>
      </c>
      <c r="B66" t="s" s="10">
        <v>153</v>
      </c>
      <c r="C66" s="11">
        <v>7.99150874901096</v>
      </c>
      <c r="D66" s="11">
        <v>7.30361857916531</v>
      </c>
      <c r="E66" s="11">
        <v>6.53699264078718</v>
      </c>
      <c r="F66" s="11">
        <v>5.64433904154347</v>
      </c>
      <c r="G66" s="11">
        <v>4.90640974576773</v>
      </c>
      <c r="H66" s="11">
        <v>4.36054248598829</v>
      </c>
      <c r="I66" s="11">
        <v>4.00548260096774</v>
      </c>
      <c r="J66" s="11">
        <v>3.67420379340364</v>
      </c>
      <c r="K66" s="11">
        <v>3.48285528837815</v>
      </c>
      <c r="L66" s="11">
        <v>3.43344579347433</v>
      </c>
      <c r="M66" s="11">
        <v>3.59490125973854</v>
      </c>
      <c r="N66" s="11">
        <v>3.95893320322176</v>
      </c>
      <c r="O66" s="11">
        <v>4.47116048493181</v>
      </c>
      <c r="P66" s="11">
        <v>5.115729522760</v>
      </c>
      <c r="Q66" s="11">
        <v>5.8769714692863</v>
      </c>
      <c r="R66" s="11">
        <v>6.7869126862838</v>
      </c>
    </row>
    <row r="67" ht="15" customHeight="1">
      <c r="A67" t="s" s="10">
        <v>154</v>
      </c>
      <c r="B67" t="s" s="10">
        <v>155</v>
      </c>
      <c r="C67" s="11">
        <v>7.98498079953147</v>
      </c>
      <c r="D67" s="11">
        <v>7.30136951544318</v>
      </c>
      <c r="E67" s="11">
        <v>6.58553484026769</v>
      </c>
      <c r="F67" s="11">
        <v>5.76506845889269</v>
      </c>
      <c r="G67" s="11">
        <v>5.14712595566964</v>
      </c>
      <c r="H67" s="11">
        <v>4.49528141925146</v>
      </c>
      <c r="I67" s="11">
        <v>4.07872758250281</v>
      </c>
      <c r="J67" s="11">
        <v>3.65841597260954</v>
      </c>
      <c r="K67" s="11">
        <v>3.49114730544176</v>
      </c>
      <c r="L67" s="11">
        <v>3.45790169843325</v>
      </c>
      <c r="M67" s="11">
        <v>3.57410175486601</v>
      </c>
      <c r="N67" s="11">
        <v>3.98714943184508</v>
      </c>
      <c r="O67" s="11">
        <v>4.48000113787759</v>
      </c>
      <c r="P67" s="11">
        <v>5.08388191239342</v>
      </c>
      <c r="Q67" s="11">
        <v>5.78283026715931</v>
      </c>
      <c r="R67" s="11">
        <v>6.65006474722165</v>
      </c>
    </row>
    <row r="68" ht="15" customHeight="1">
      <c r="A68" t="s" s="10">
        <v>156</v>
      </c>
      <c r="B68" t="s" s="10">
        <v>157</v>
      </c>
      <c r="C68" s="11">
        <v>7.9653336428213</v>
      </c>
      <c r="D68" s="11">
        <v>7.27158521681956</v>
      </c>
      <c r="E68" s="11">
        <v>6.56858942292704</v>
      </c>
      <c r="F68" s="11">
        <v>5.83650956474626</v>
      </c>
      <c r="G68" s="11">
        <v>5.18773171742031</v>
      </c>
      <c r="H68" s="11">
        <v>4.5740408436143</v>
      </c>
      <c r="I68" s="11">
        <v>4.12148648166688</v>
      </c>
      <c r="J68" s="11">
        <v>3.75561631675225</v>
      </c>
      <c r="K68" s="11">
        <v>3.51215199176973</v>
      </c>
      <c r="L68" s="11">
        <v>3.42384961043194</v>
      </c>
      <c r="M68" s="11">
        <v>3.55738642096772</v>
      </c>
      <c r="N68" s="11">
        <v>3.8961594002787</v>
      </c>
      <c r="O68" s="11">
        <v>4.3818933838675</v>
      </c>
      <c r="P68" s="11">
        <v>5.00557849784993</v>
      </c>
      <c r="Q68" s="11">
        <v>5.6975160382674</v>
      </c>
      <c r="R68" s="11">
        <v>6.50977085343809</v>
      </c>
    </row>
    <row r="69" ht="15" customHeight="1">
      <c r="A69" t="s" s="10">
        <v>158</v>
      </c>
      <c r="B69" t="s" s="10">
        <v>159</v>
      </c>
      <c r="C69" s="11">
        <v>7.94876893245211</v>
      </c>
      <c r="D69" s="11">
        <v>7.23987103440262</v>
      </c>
      <c r="E69" s="11">
        <v>6.49707641354225</v>
      </c>
      <c r="F69" s="11">
        <v>5.63261398691715</v>
      </c>
      <c r="G69" s="11">
        <v>5.0134594576023</v>
      </c>
      <c r="H69" s="11">
        <v>4.39286885982384</v>
      </c>
      <c r="I69" s="11">
        <v>3.97480277777069</v>
      </c>
      <c r="J69" s="11">
        <v>3.63193305972471</v>
      </c>
      <c r="K69" s="11">
        <v>3.40692515332472</v>
      </c>
      <c r="L69" s="11">
        <v>3.32462076274747</v>
      </c>
      <c r="M69" s="11">
        <v>3.47328548548826</v>
      </c>
      <c r="N69" s="11">
        <v>3.84010656424043</v>
      </c>
      <c r="O69" s="11">
        <v>4.3162507347781</v>
      </c>
      <c r="P69" s="11">
        <v>4.94618064242771</v>
      </c>
      <c r="Q69" s="11">
        <v>5.65974488827354</v>
      </c>
      <c r="R69" s="11">
        <v>6.52737245643131</v>
      </c>
    </row>
    <row r="70" ht="15" customHeight="1">
      <c r="A70" t="s" s="10">
        <v>160</v>
      </c>
      <c r="B70" t="s" s="10">
        <v>161</v>
      </c>
      <c r="C70" s="11">
        <v>7.93938074245342</v>
      </c>
      <c r="D70" s="11">
        <v>7.23093275396565</v>
      </c>
      <c r="E70" s="11">
        <v>6.48500914282448</v>
      </c>
      <c r="F70" s="11">
        <v>5.63392808130523</v>
      </c>
      <c r="G70" s="11">
        <v>5.01063397432375</v>
      </c>
      <c r="H70" s="11">
        <v>4.38754517319178</v>
      </c>
      <c r="I70" s="11">
        <v>3.95950767179807</v>
      </c>
      <c r="J70" s="11">
        <v>3.59771015455919</v>
      </c>
      <c r="K70" s="11">
        <v>3.36021226994869</v>
      </c>
      <c r="L70" s="11">
        <v>3.26714313100709</v>
      </c>
      <c r="M70" s="11">
        <v>3.41362297177377</v>
      </c>
      <c r="N70" s="11">
        <v>3.77493629371954</v>
      </c>
      <c r="O70" s="11">
        <v>4.25208855586658</v>
      </c>
      <c r="P70" s="11">
        <v>4.88314410631339</v>
      </c>
      <c r="Q70" s="11">
        <v>5.59973959027309</v>
      </c>
      <c r="R70" s="11">
        <v>6.49033490430801</v>
      </c>
    </row>
    <row r="71" ht="15" customHeight="1">
      <c r="A71" t="s" s="10">
        <v>162</v>
      </c>
      <c r="B71" t="s" s="10">
        <v>163</v>
      </c>
      <c r="C71" s="11">
        <v>7.90692811927023</v>
      </c>
      <c r="D71" s="11">
        <v>7.23093971893054</v>
      </c>
      <c r="E71" s="11">
        <v>6.54607621959626</v>
      </c>
      <c r="F71" s="11">
        <v>5.79969104639817</v>
      </c>
      <c r="G71" s="11">
        <v>5.17569092130485</v>
      </c>
      <c r="H71" s="11">
        <v>4.50989194316229</v>
      </c>
      <c r="I71" s="11">
        <v>4.07487676476836</v>
      </c>
      <c r="J71" s="11">
        <v>3.71181204102353</v>
      </c>
      <c r="K71" s="11">
        <v>3.47124568868737</v>
      </c>
      <c r="L71" s="11">
        <v>3.38966420097666</v>
      </c>
      <c r="M71" s="11">
        <v>3.51700655744835</v>
      </c>
      <c r="N71" s="11">
        <v>3.85757121910071</v>
      </c>
      <c r="O71" s="11">
        <v>4.30213591604189</v>
      </c>
      <c r="P71" s="11">
        <v>4.90591679354482</v>
      </c>
      <c r="Q71" s="11">
        <v>5.57027560459742</v>
      </c>
      <c r="R71" s="11">
        <v>6.36334982222497</v>
      </c>
    </row>
    <row r="72" ht="15" customHeight="1">
      <c r="A72" t="s" s="10">
        <v>164</v>
      </c>
      <c r="B72" t="s" s="10">
        <v>165</v>
      </c>
      <c r="C72" s="11">
        <v>7.89078573251047</v>
      </c>
      <c r="D72" s="11">
        <v>7.20393694476229</v>
      </c>
      <c r="E72" s="11">
        <v>6.47450185707297</v>
      </c>
      <c r="F72" s="11">
        <v>5.66977327646698</v>
      </c>
      <c r="G72" s="11">
        <v>4.98150867798781</v>
      </c>
      <c r="H72" s="11">
        <v>4.40768543018231</v>
      </c>
      <c r="I72" s="11">
        <v>3.97984559753413</v>
      </c>
      <c r="J72" s="11">
        <v>3.60018181829442</v>
      </c>
      <c r="K72" s="11">
        <v>3.41623535210041</v>
      </c>
      <c r="L72" s="11">
        <v>3.39618366546206</v>
      </c>
      <c r="M72" s="11">
        <v>3.58207547272607</v>
      </c>
      <c r="N72" s="11">
        <v>4.00315539115761</v>
      </c>
      <c r="O72" s="11">
        <v>4.53817033480908</v>
      </c>
      <c r="P72" s="11">
        <v>5.20596743106172</v>
      </c>
      <c r="Q72" s="11">
        <v>5.97189582038891</v>
      </c>
      <c r="R72" s="11">
        <v>6.40904998789094</v>
      </c>
    </row>
    <row r="73" ht="15" customHeight="1">
      <c r="A73" t="s" s="10">
        <v>166</v>
      </c>
      <c r="B73" t="s" s="10">
        <v>167</v>
      </c>
      <c r="C73" s="11">
        <v>7.89077391258015</v>
      </c>
      <c r="D73" s="11">
        <v>7.20351343375272</v>
      </c>
      <c r="E73" s="11">
        <v>6.49669655804554</v>
      </c>
      <c r="F73" s="11">
        <v>5.73705345251772</v>
      </c>
      <c r="G73" s="11">
        <v>5.07282131624027</v>
      </c>
      <c r="H73" s="11">
        <v>4.4447022469865</v>
      </c>
      <c r="I73" s="11">
        <v>4.00671163213291</v>
      </c>
      <c r="J73" s="11">
        <v>3.61788574600934</v>
      </c>
      <c r="K73" s="11">
        <v>3.38727594791204</v>
      </c>
      <c r="L73" s="11">
        <v>3.31335542901816</v>
      </c>
      <c r="M73" s="11">
        <v>3.43137113514274</v>
      </c>
      <c r="N73" s="11">
        <v>3.78312396704357</v>
      </c>
      <c r="O73" s="11">
        <v>4.24587976018334</v>
      </c>
      <c r="P73" s="11">
        <v>4.86767105811576</v>
      </c>
      <c r="Q73" s="11">
        <v>5.57456680000639</v>
      </c>
      <c r="R73" s="11">
        <v>6.35934046921405</v>
      </c>
    </row>
    <row r="74" ht="15" customHeight="1">
      <c r="A74" t="s" s="10">
        <v>168</v>
      </c>
      <c r="B74" t="s" s="10">
        <v>169</v>
      </c>
      <c r="C74" s="11">
        <v>7.88441284859807</v>
      </c>
      <c r="D74" s="11">
        <v>7.19721890427181</v>
      </c>
      <c r="E74" s="11">
        <v>6.49059856045147</v>
      </c>
      <c r="F74" s="11">
        <v>5.73111733195415</v>
      </c>
      <c r="G74" s="11">
        <v>5.06708345019464</v>
      </c>
      <c r="H74" s="11">
        <v>4.43896177759422</v>
      </c>
      <c r="I74" s="11">
        <v>4.00128405495284</v>
      </c>
      <c r="J74" s="11">
        <v>3.61299737421914</v>
      </c>
      <c r="K74" s="11">
        <v>3.38246593526286</v>
      </c>
      <c r="L74" s="11">
        <v>3.30829822099914</v>
      </c>
      <c r="M74" s="11">
        <v>3.42559275621108</v>
      </c>
      <c r="N74" s="11">
        <v>3.77847554011572</v>
      </c>
      <c r="O74" s="11">
        <v>4.23956891426274</v>
      </c>
      <c r="P74" s="11">
        <v>4.86089238249241</v>
      </c>
      <c r="Q74" s="11">
        <v>5.56724394354593</v>
      </c>
      <c r="R74" s="11">
        <v>6.35136350593317</v>
      </c>
    </row>
    <row r="75" ht="15" customHeight="1">
      <c r="A75" t="s" s="10">
        <v>170</v>
      </c>
      <c r="B75" t="s" s="10">
        <v>171</v>
      </c>
      <c r="C75" s="11">
        <v>7.86781387564701</v>
      </c>
      <c r="D75" s="11">
        <v>7.1628389633521</v>
      </c>
      <c r="E75" s="11">
        <v>6.4366874836284</v>
      </c>
      <c r="F75" s="11">
        <v>5.71379978384698</v>
      </c>
      <c r="G75" s="11">
        <v>5.0812349701129</v>
      </c>
      <c r="H75" s="11">
        <v>4.4482166736987</v>
      </c>
      <c r="I75" s="11">
        <v>3.98875706146307</v>
      </c>
      <c r="J75" s="11">
        <v>3.61117215919855</v>
      </c>
      <c r="K75" s="11">
        <v>3.34865623233582</v>
      </c>
      <c r="L75" s="11">
        <v>3.24189236350882</v>
      </c>
      <c r="M75" s="11">
        <v>3.35615128742612</v>
      </c>
      <c r="N75" s="11">
        <v>3.68259569060234</v>
      </c>
      <c r="O75" s="11">
        <v>4.1353987771561</v>
      </c>
      <c r="P75" s="11">
        <v>4.7499590953072</v>
      </c>
      <c r="Q75" s="11">
        <v>5.42864838196213</v>
      </c>
      <c r="R75" s="11">
        <v>6.21015094039874</v>
      </c>
    </row>
    <row r="76" ht="15" customHeight="1">
      <c r="A76" t="s" s="10">
        <v>172</v>
      </c>
      <c r="B76" t="s" s="10">
        <v>173</v>
      </c>
      <c r="C76" s="11">
        <v>7.81705890663975</v>
      </c>
      <c r="D76" s="11">
        <v>7.13049166345461</v>
      </c>
      <c r="E76" s="11">
        <v>6.41679552847698</v>
      </c>
      <c r="F76" s="11">
        <v>5.68101096412352</v>
      </c>
      <c r="G76" s="11">
        <v>5.02094657494276</v>
      </c>
      <c r="H76" s="11">
        <v>4.39927783560239</v>
      </c>
      <c r="I76" s="11">
        <v>3.97382786821614</v>
      </c>
      <c r="J76" s="11">
        <v>3.58566856255604</v>
      </c>
      <c r="K76" s="11">
        <v>3.36735782499749</v>
      </c>
      <c r="L76" s="11">
        <v>3.31100658569157</v>
      </c>
      <c r="M76" s="11">
        <v>3.47347173567207</v>
      </c>
      <c r="N76" s="11">
        <v>3.90175246083153</v>
      </c>
      <c r="O76" s="11">
        <v>4.44350673176419</v>
      </c>
      <c r="P76" s="11">
        <v>5.08596111551685</v>
      </c>
      <c r="Q76" s="11">
        <v>5.82601144668127</v>
      </c>
      <c r="R76" s="11">
        <v>6.59805414546888</v>
      </c>
    </row>
    <row r="77" ht="15" customHeight="1">
      <c r="A77" t="s" s="10">
        <v>174</v>
      </c>
      <c r="B77" t="s" s="10">
        <v>175</v>
      </c>
      <c r="C77" s="11">
        <v>7.80710859141682</v>
      </c>
      <c r="D77" s="11">
        <v>7.12106506380052</v>
      </c>
      <c r="E77" s="11">
        <v>6.40777840426103</v>
      </c>
      <c r="F77" s="11">
        <v>5.67155281767453</v>
      </c>
      <c r="G77" s="11">
        <v>5.0111853115776</v>
      </c>
      <c r="H77" s="11">
        <v>4.38895822772218</v>
      </c>
      <c r="I77" s="11">
        <v>3.96285505074065</v>
      </c>
      <c r="J77" s="11">
        <v>3.5740782049813</v>
      </c>
      <c r="K77" s="11">
        <v>3.35507863973761</v>
      </c>
      <c r="L77" s="11">
        <v>3.29771843558142</v>
      </c>
      <c r="M77" s="11">
        <v>3.45875481118429</v>
      </c>
      <c r="N77" s="11">
        <v>3.88677946980984</v>
      </c>
      <c r="O77" s="11">
        <v>4.42666759803649</v>
      </c>
      <c r="P77" s="11">
        <v>5.06787670857161</v>
      </c>
      <c r="Q77" s="11">
        <v>5.80655463373296</v>
      </c>
      <c r="R77" s="11">
        <v>6.57755647393854</v>
      </c>
    </row>
    <row r="78" ht="15" customHeight="1">
      <c r="A78" t="s" s="10">
        <v>176</v>
      </c>
      <c r="B78" t="s" s="10">
        <v>177</v>
      </c>
      <c r="C78" s="11">
        <v>7.75056034996069</v>
      </c>
      <c r="D78" s="11">
        <v>7.05965934258661</v>
      </c>
      <c r="E78" s="11">
        <v>6.35645556628865</v>
      </c>
      <c r="F78" s="11">
        <v>5.62213456595562</v>
      </c>
      <c r="G78" s="11">
        <v>4.97681496345037</v>
      </c>
      <c r="H78" s="11">
        <v>4.36272032802762</v>
      </c>
      <c r="I78" s="11">
        <v>3.91035520237155</v>
      </c>
      <c r="J78" s="11">
        <v>3.51110673765358</v>
      </c>
      <c r="K78" s="11">
        <v>3.24243026368749</v>
      </c>
      <c r="L78" s="11">
        <v>3.15244366406076</v>
      </c>
      <c r="M78" s="11">
        <v>3.285859785308</v>
      </c>
      <c r="N78" s="11">
        <v>3.62305161878673</v>
      </c>
      <c r="O78" s="11">
        <v>4.10677418920344</v>
      </c>
      <c r="P78" s="11">
        <v>4.72808687088739</v>
      </c>
      <c r="Q78" s="11">
        <v>5.4189504582618</v>
      </c>
      <c r="R78" s="11">
        <v>6.2305336589866</v>
      </c>
    </row>
    <row r="79" ht="15" customHeight="1">
      <c r="A79" t="s" s="10">
        <v>178</v>
      </c>
      <c r="B79" t="s" s="10">
        <v>179</v>
      </c>
      <c r="C79" s="11">
        <v>7.71113784681883</v>
      </c>
      <c r="D79" s="11">
        <v>7.04331111966496</v>
      </c>
      <c r="E79" s="11">
        <v>6.34891571797169</v>
      </c>
      <c r="F79" s="11">
        <v>5.64164008472199</v>
      </c>
      <c r="G79" s="11">
        <v>4.99031115321484</v>
      </c>
      <c r="H79" s="11">
        <v>4.33763904504765</v>
      </c>
      <c r="I79" s="11">
        <v>4.03328160820489</v>
      </c>
      <c r="J79" s="11">
        <v>3.73308375824555</v>
      </c>
      <c r="K79" s="11">
        <v>3.5623760586051</v>
      </c>
      <c r="L79" s="11">
        <v>3.56074508925242</v>
      </c>
      <c r="M79" s="11">
        <v>3.79250632329438</v>
      </c>
      <c r="N79" s="11">
        <v>4.31073917877232</v>
      </c>
      <c r="O79" s="11">
        <v>4.87224458073341</v>
      </c>
      <c r="P79" s="11">
        <v>5.55748357748558</v>
      </c>
      <c r="Q79" s="11">
        <v>6.31624578077774</v>
      </c>
      <c r="R79" s="11">
        <v>7.18907369206627</v>
      </c>
    </row>
    <row r="80" ht="15" customHeight="1">
      <c r="A80" t="s" s="10">
        <v>180</v>
      </c>
      <c r="B80" t="s" s="10">
        <v>181</v>
      </c>
      <c r="C80" s="11">
        <v>7.70409857120651</v>
      </c>
      <c r="D80" s="11">
        <v>7.03902914206491</v>
      </c>
      <c r="E80" s="11">
        <v>6.39887627516915</v>
      </c>
      <c r="F80" s="11">
        <v>5.68123866154013</v>
      </c>
      <c r="G80" s="11">
        <v>5.01562365045034</v>
      </c>
      <c r="H80" s="11">
        <v>4.28967924706132</v>
      </c>
      <c r="I80" s="11">
        <v>3.83972238772317</v>
      </c>
      <c r="J80" s="11">
        <v>3.4558645779817</v>
      </c>
      <c r="K80" s="11">
        <v>3.19818334939184</v>
      </c>
      <c r="L80" s="11">
        <v>3.10545423412047</v>
      </c>
      <c r="M80" s="11">
        <v>3.23448450400996</v>
      </c>
      <c r="N80" s="11">
        <v>3.57573204766364</v>
      </c>
      <c r="O80" s="11">
        <v>4.02561022150707</v>
      </c>
      <c r="P80" s="11">
        <v>4.65121482989796</v>
      </c>
      <c r="Q80" s="11">
        <v>5.33501402290442</v>
      </c>
      <c r="R80" s="11">
        <v>6.13761268166233</v>
      </c>
    </row>
    <row r="81" ht="15" customHeight="1">
      <c r="A81" t="s" s="10">
        <v>182</v>
      </c>
      <c r="B81" t="s" s="10">
        <v>183</v>
      </c>
      <c r="C81" s="11">
        <v>7.69993513807603</v>
      </c>
      <c r="D81" s="11">
        <v>7.02627710255534</v>
      </c>
      <c r="E81" s="11">
        <v>6.32490276690691</v>
      </c>
      <c r="F81" s="11">
        <v>5.59799302959281</v>
      </c>
      <c r="G81" s="11">
        <v>4.95676545435204</v>
      </c>
      <c r="H81" s="11">
        <v>4.33559299001105</v>
      </c>
      <c r="I81" s="11">
        <v>3.88276232275782</v>
      </c>
      <c r="J81" s="11">
        <v>3.51617085142313</v>
      </c>
      <c r="K81" s="11">
        <v>3.27611850036931</v>
      </c>
      <c r="L81" s="11">
        <v>3.1782898239249</v>
      </c>
      <c r="M81" s="11">
        <v>3.29756730878019</v>
      </c>
      <c r="N81" s="11">
        <v>3.61977789220906</v>
      </c>
      <c r="O81" s="11">
        <v>4.08028928944324</v>
      </c>
      <c r="P81" s="11">
        <v>4.67686545947203</v>
      </c>
      <c r="Q81" s="11">
        <v>5.35637352774287</v>
      </c>
      <c r="R81" s="11">
        <v>6.15390600661756</v>
      </c>
    </row>
    <row r="82" ht="15" customHeight="1">
      <c r="A82" t="s" s="10">
        <v>184</v>
      </c>
      <c r="B82" t="s" s="10">
        <v>185</v>
      </c>
      <c r="C82" s="11">
        <v>7.6944760758151</v>
      </c>
      <c r="D82" s="11">
        <v>7.02029867977543</v>
      </c>
      <c r="E82" s="11">
        <v>6.32115351328004</v>
      </c>
      <c r="F82" s="11">
        <v>5.59453537473042</v>
      </c>
      <c r="G82" s="11">
        <v>4.95359588900908</v>
      </c>
      <c r="H82" s="11">
        <v>4.33226275853642</v>
      </c>
      <c r="I82" s="11">
        <v>3.88053996629496</v>
      </c>
      <c r="J82" s="11">
        <v>3.51476879314574</v>
      </c>
      <c r="K82" s="11">
        <v>3.2749975175941</v>
      </c>
      <c r="L82" s="11">
        <v>3.17784856089798</v>
      </c>
      <c r="M82" s="11">
        <v>3.29856229151502</v>
      </c>
      <c r="N82" s="11">
        <v>3.62107079971061</v>
      </c>
      <c r="O82" s="11">
        <v>4.08352146356363</v>
      </c>
      <c r="P82" s="11">
        <v>4.68476116122996</v>
      </c>
      <c r="Q82" s="11">
        <v>5.35161139614286</v>
      </c>
      <c r="R82" s="11">
        <v>6.13164678596925</v>
      </c>
    </row>
    <row r="83" ht="15" customHeight="1">
      <c r="A83" t="s" s="10">
        <v>186</v>
      </c>
      <c r="B83" t="s" s="10">
        <v>187</v>
      </c>
      <c r="C83" s="11">
        <v>7.6854368605588</v>
      </c>
      <c r="D83" s="11">
        <v>7.02457333691249</v>
      </c>
      <c r="E83" s="11">
        <v>6.34598741073431</v>
      </c>
      <c r="F83" s="11">
        <v>5.62896190315543</v>
      </c>
      <c r="G83" s="11">
        <v>5.00503126801737</v>
      </c>
      <c r="H83" s="11">
        <v>4.27514972560787</v>
      </c>
      <c r="I83" s="11">
        <v>3.89538951278812</v>
      </c>
      <c r="J83" s="11">
        <v>3.47296628565428</v>
      </c>
      <c r="K83" s="11">
        <v>3.21070093088567</v>
      </c>
      <c r="L83" s="11">
        <v>3.12561294251252</v>
      </c>
      <c r="M83" s="11">
        <v>3.21564345003618</v>
      </c>
      <c r="N83" s="11">
        <v>3.54504875826998</v>
      </c>
      <c r="O83" s="11">
        <v>3.9541467704487</v>
      </c>
      <c r="P83" s="11">
        <v>4.56976030125196</v>
      </c>
      <c r="Q83" s="11">
        <v>5.24872348435592</v>
      </c>
      <c r="R83" s="11">
        <v>6.03685596648926</v>
      </c>
    </row>
    <row r="84" ht="15" customHeight="1">
      <c r="A84" t="s" s="10">
        <v>188</v>
      </c>
      <c r="B84" t="s" s="10">
        <v>189</v>
      </c>
      <c r="C84" s="11">
        <v>7.61185714309855</v>
      </c>
      <c r="D84" s="11">
        <v>6.92473335227959</v>
      </c>
      <c r="E84" s="11">
        <v>6.19526829883554</v>
      </c>
      <c r="F84" s="11">
        <v>5.39142928958958</v>
      </c>
      <c r="G84" s="11">
        <v>4.70395864045907</v>
      </c>
      <c r="H84" s="11">
        <v>4.13052893563934</v>
      </c>
      <c r="I84" s="11">
        <v>3.70108370080955</v>
      </c>
      <c r="J84" s="11">
        <v>3.32170032598289</v>
      </c>
      <c r="K84" s="11">
        <v>3.13749156159306</v>
      </c>
      <c r="L84" s="11">
        <v>3.11632813030402</v>
      </c>
      <c r="M84" s="11">
        <v>3.30044780436258</v>
      </c>
      <c r="N84" s="11">
        <v>3.71909363178597</v>
      </c>
      <c r="O84" s="11">
        <v>4.24624281944213</v>
      </c>
      <c r="P84" s="11">
        <v>4.90474944852719</v>
      </c>
      <c r="Q84" s="11">
        <v>5.663263021557</v>
      </c>
      <c r="R84" s="11">
        <v>6.09609847773009</v>
      </c>
    </row>
    <row r="85" ht="15" customHeight="1">
      <c r="A85" t="s" s="10">
        <v>190</v>
      </c>
      <c r="B85" t="s" s="10">
        <v>191</v>
      </c>
      <c r="C85" s="11">
        <v>7.60614960211632</v>
      </c>
      <c r="D85" s="11">
        <v>6.92778637622207</v>
      </c>
      <c r="E85" s="11">
        <v>6.21721373390491</v>
      </c>
      <c r="F85" s="11">
        <v>5.39778715175017</v>
      </c>
      <c r="G85" s="11">
        <v>4.92805792043984</v>
      </c>
      <c r="H85" s="11">
        <v>4.18033219601011</v>
      </c>
      <c r="I85" s="11">
        <v>3.74215609642141</v>
      </c>
      <c r="J85" s="11">
        <v>3.20415969237746</v>
      </c>
      <c r="K85" s="11">
        <v>3.04543382605964</v>
      </c>
      <c r="L85" s="11">
        <v>2.90028715892066</v>
      </c>
      <c r="M85" s="11">
        <v>2.98771103178543</v>
      </c>
      <c r="N85" s="11">
        <v>3.35107503486505</v>
      </c>
      <c r="O85" s="11">
        <v>3.78544308756681</v>
      </c>
      <c r="P85" s="11">
        <v>4.36774260909714</v>
      </c>
      <c r="Q85" s="11">
        <v>5.02435719651588</v>
      </c>
      <c r="R85" s="11">
        <v>5.81780219366277</v>
      </c>
    </row>
    <row r="86" ht="15" customHeight="1">
      <c r="A86" t="s" s="10">
        <v>192</v>
      </c>
      <c r="B86" t="s" s="10">
        <v>193</v>
      </c>
      <c r="C86" s="11">
        <v>7.5615361738149</v>
      </c>
      <c r="D86" s="11">
        <v>6.90408611086024</v>
      </c>
      <c r="E86" s="11">
        <v>6.19390741088908</v>
      </c>
      <c r="F86" s="11">
        <v>5.43116871996145</v>
      </c>
      <c r="G86" s="11">
        <v>4.81463282719237</v>
      </c>
      <c r="H86" s="11">
        <v>4.22736934756776</v>
      </c>
      <c r="I86" s="11">
        <v>3.77869328020284</v>
      </c>
      <c r="J86" s="11">
        <v>3.43648963424321</v>
      </c>
      <c r="K86" s="11">
        <v>3.19115476743199</v>
      </c>
      <c r="L86" s="11">
        <v>3.1305146300695</v>
      </c>
      <c r="M86" s="11">
        <v>3.2634351179573</v>
      </c>
      <c r="N86" s="11">
        <v>3.61234126623531</v>
      </c>
      <c r="O86" s="11">
        <v>4.08560090698455</v>
      </c>
      <c r="P86" s="11">
        <v>4.70461079930695</v>
      </c>
      <c r="Q86" s="11">
        <v>5.4067906153916</v>
      </c>
      <c r="R86" s="11">
        <v>6.23737482965958</v>
      </c>
    </row>
    <row r="87" ht="15" customHeight="1">
      <c r="A87" t="s" s="10">
        <v>194</v>
      </c>
      <c r="B87" t="s" s="10">
        <v>195</v>
      </c>
      <c r="C87" s="11">
        <v>7.53855965818744</v>
      </c>
      <c r="D87" s="11">
        <v>6.85354052977662</v>
      </c>
      <c r="E87" s="11">
        <v>6.14079996186627</v>
      </c>
      <c r="F87" s="11">
        <v>5.40698316681267</v>
      </c>
      <c r="G87" s="11">
        <v>4.74813224654349</v>
      </c>
      <c r="H87" s="11">
        <v>4.12748314325035</v>
      </c>
      <c r="I87" s="11">
        <v>3.70180111818295</v>
      </c>
      <c r="J87" s="11">
        <v>3.3145035446591</v>
      </c>
      <c r="K87" s="11">
        <v>3.09676868058308</v>
      </c>
      <c r="L87" s="11">
        <v>3.03953882432564</v>
      </c>
      <c r="M87" s="11">
        <v>3.19382314711536</v>
      </c>
      <c r="N87" s="11">
        <v>3.62707996291891</v>
      </c>
      <c r="O87" s="11">
        <v>4.16382185414808</v>
      </c>
      <c r="P87" s="11">
        <v>4.80342892431771</v>
      </c>
      <c r="Q87" s="11">
        <v>5.54117272358707</v>
      </c>
      <c r="R87" s="11">
        <v>6.30892540230328</v>
      </c>
    </row>
    <row r="88" ht="15" customHeight="1">
      <c r="A88" t="s" s="10">
        <v>196</v>
      </c>
      <c r="B88" t="s" s="10">
        <v>197</v>
      </c>
      <c r="C88" s="11">
        <v>7.49870880738182</v>
      </c>
      <c r="D88" s="11">
        <v>6.8224995890408</v>
      </c>
      <c r="E88" s="11">
        <v>6.11401275769574</v>
      </c>
      <c r="F88" s="11">
        <v>5.29213171207548</v>
      </c>
      <c r="G88" s="11">
        <v>4.82091632715331</v>
      </c>
      <c r="H88" s="11">
        <v>4.07310253290123</v>
      </c>
      <c r="I88" s="11">
        <v>3.64312239389457</v>
      </c>
      <c r="J88" s="11">
        <v>3.11786378959731</v>
      </c>
      <c r="K88" s="11">
        <v>2.9735272567702</v>
      </c>
      <c r="L88" s="11">
        <v>2.83792167204078</v>
      </c>
      <c r="M88" s="11">
        <v>2.93869286598389</v>
      </c>
      <c r="N88" s="11">
        <v>3.31790923080117</v>
      </c>
      <c r="O88" s="11">
        <v>3.76623128418305</v>
      </c>
      <c r="P88" s="11">
        <v>4.36272837989706</v>
      </c>
      <c r="Q88" s="11">
        <v>5.03547955640036</v>
      </c>
      <c r="R88" s="11">
        <v>5.84596628247931</v>
      </c>
    </row>
    <row r="89" ht="15" customHeight="1">
      <c r="A89" t="s" s="10">
        <v>198</v>
      </c>
      <c r="B89" t="s" s="10">
        <v>199</v>
      </c>
      <c r="C89" s="11">
        <v>7.45870549979346</v>
      </c>
      <c r="D89" s="11">
        <v>6.77391320973439</v>
      </c>
      <c r="E89" s="11">
        <v>6.06876131973451</v>
      </c>
      <c r="F89" s="11">
        <v>5.31262430477444</v>
      </c>
      <c r="G89" s="11">
        <v>4.65087321746334</v>
      </c>
      <c r="H89" s="11">
        <v>4.02473534394912</v>
      </c>
      <c r="I89" s="11">
        <v>3.5874354043878</v>
      </c>
      <c r="J89" s="11">
        <v>3.19975865689655</v>
      </c>
      <c r="K89" s="11">
        <v>2.97044810419229</v>
      </c>
      <c r="L89" s="11">
        <v>2.89650848895369</v>
      </c>
      <c r="M89" s="11">
        <v>3.01151265963857</v>
      </c>
      <c r="N89" s="11">
        <v>3.36052897877324</v>
      </c>
      <c r="O89" s="11">
        <v>3.82019227866905</v>
      </c>
      <c r="P89" s="11">
        <v>4.43944075761764</v>
      </c>
      <c r="Q89" s="11">
        <v>5.14410408002672</v>
      </c>
      <c r="R89" s="11">
        <v>5.92450823811745</v>
      </c>
    </row>
    <row r="90" ht="15" customHeight="1">
      <c r="A90" t="s" s="10">
        <v>200</v>
      </c>
      <c r="B90" t="s" s="10">
        <v>201</v>
      </c>
      <c r="C90" s="11">
        <v>7.44693493281445</v>
      </c>
      <c r="D90" s="11">
        <v>6.76174150996891</v>
      </c>
      <c r="E90" s="11">
        <v>6.05645452714578</v>
      </c>
      <c r="F90" s="11">
        <v>5.30051184867122</v>
      </c>
      <c r="G90" s="11">
        <v>4.63856602354429</v>
      </c>
      <c r="H90" s="11">
        <v>4.01188152908034</v>
      </c>
      <c r="I90" s="11">
        <v>3.57475846557798</v>
      </c>
      <c r="J90" s="11">
        <v>3.18696653833197</v>
      </c>
      <c r="K90" s="11">
        <v>2.95718162434866</v>
      </c>
      <c r="L90" s="11">
        <v>2.88263935783437</v>
      </c>
      <c r="M90" s="11">
        <v>2.99484889776831</v>
      </c>
      <c r="N90" s="11">
        <v>3.34525849294012</v>
      </c>
      <c r="O90" s="11">
        <v>3.80137437617958</v>
      </c>
      <c r="P90" s="11">
        <v>4.41989437829851</v>
      </c>
      <c r="Q90" s="11">
        <v>5.12335228708223</v>
      </c>
      <c r="R90" s="11">
        <v>5.90307933545398</v>
      </c>
    </row>
    <row r="91" ht="15" customHeight="1">
      <c r="A91" t="s" s="10">
        <v>202</v>
      </c>
      <c r="B91" t="s" s="10">
        <v>203</v>
      </c>
      <c r="C91" s="11">
        <v>7.4065129175807</v>
      </c>
      <c r="D91" s="11">
        <v>6.72325636481848</v>
      </c>
      <c r="E91" s="11">
        <v>5.97477892671643</v>
      </c>
      <c r="F91" s="11">
        <v>5.21198289177069</v>
      </c>
      <c r="G91" s="11">
        <v>4.55183390517528</v>
      </c>
      <c r="H91" s="11">
        <v>3.92654274440634</v>
      </c>
      <c r="I91" s="11">
        <v>3.56577657244197</v>
      </c>
      <c r="J91" s="11">
        <v>3.17015500888187</v>
      </c>
      <c r="K91" s="11">
        <v>2.94767807098713</v>
      </c>
      <c r="L91" s="11">
        <v>2.96294644725528</v>
      </c>
      <c r="M91" s="11">
        <v>3.09557194844903</v>
      </c>
      <c r="N91" s="11">
        <v>3.47003129171248</v>
      </c>
      <c r="O91" s="11">
        <v>3.96325464117779</v>
      </c>
      <c r="P91" s="11">
        <v>4.58769560579262</v>
      </c>
      <c r="Q91" s="11">
        <v>5.3194971923912</v>
      </c>
      <c r="R91" s="11">
        <v>6.05766071023994</v>
      </c>
    </row>
    <row r="92" ht="15" customHeight="1">
      <c r="A92" t="s" s="10">
        <v>204</v>
      </c>
      <c r="B92" t="s" s="10">
        <v>205</v>
      </c>
      <c r="C92" s="11">
        <v>7.38406117092876</v>
      </c>
      <c r="D92" s="11">
        <v>6.70007550136116</v>
      </c>
      <c r="E92" s="11">
        <v>5.9883406990578</v>
      </c>
      <c r="F92" s="11">
        <v>5.25631816067953</v>
      </c>
      <c r="G92" s="11">
        <v>4.599034856828</v>
      </c>
      <c r="H92" s="11">
        <v>3.97953931484816</v>
      </c>
      <c r="I92" s="11">
        <v>3.55468888511272</v>
      </c>
      <c r="J92" s="11">
        <v>3.16780949616611</v>
      </c>
      <c r="K92" s="11">
        <v>2.95084780150439</v>
      </c>
      <c r="L92" s="11">
        <v>2.89452851555447</v>
      </c>
      <c r="M92" s="11">
        <v>3.05559164592093</v>
      </c>
      <c r="N92" s="11">
        <v>3.48143195552524</v>
      </c>
      <c r="O92" s="11">
        <v>4.02014190523945</v>
      </c>
      <c r="P92" s="11">
        <v>4.66038917234952</v>
      </c>
      <c r="Q92" s="11">
        <v>5.39803835775667</v>
      </c>
      <c r="R92" s="11">
        <v>6.16387972307291</v>
      </c>
    </row>
    <row r="93" ht="15" customHeight="1">
      <c r="A93" t="s" s="10">
        <v>206</v>
      </c>
      <c r="B93" t="s" s="10">
        <v>207</v>
      </c>
      <c r="C93" s="11">
        <v>7.376349094807</v>
      </c>
      <c r="D93" s="11">
        <v>6.69168198821473</v>
      </c>
      <c r="E93" s="11">
        <v>5.97937679913907</v>
      </c>
      <c r="F93" s="11">
        <v>5.24677682644339</v>
      </c>
      <c r="G93" s="11">
        <v>4.58906274487323</v>
      </c>
      <c r="H93" s="11">
        <v>3.96901472249156</v>
      </c>
      <c r="I93" s="11">
        <v>3.54390450969519</v>
      </c>
      <c r="J93" s="11">
        <v>3.15760109960639</v>
      </c>
      <c r="K93" s="11">
        <v>2.94046391875826</v>
      </c>
      <c r="L93" s="11">
        <v>2.88317975244075</v>
      </c>
      <c r="M93" s="11">
        <v>3.04291574396454</v>
      </c>
      <c r="N93" s="11">
        <v>3.47034426504136</v>
      </c>
      <c r="O93" s="11">
        <v>4.00734344421114</v>
      </c>
      <c r="P93" s="11">
        <v>4.64719292831663</v>
      </c>
      <c r="Q93" s="11">
        <v>5.38486429482261</v>
      </c>
      <c r="R93" s="11">
        <v>6.15165757919978</v>
      </c>
    </row>
    <row r="94" ht="15" customHeight="1">
      <c r="A94" t="s" s="10">
        <v>208</v>
      </c>
      <c r="B94" t="s" s="10">
        <v>209</v>
      </c>
      <c r="C94" s="11">
        <v>7.31485005238943</v>
      </c>
      <c r="D94" s="11">
        <v>6.63216495729531</v>
      </c>
      <c r="E94" s="11">
        <v>5.88435893049515</v>
      </c>
      <c r="F94" s="11">
        <v>5.12176695883941</v>
      </c>
      <c r="G94" s="11">
        <v>4.46219577298781</v>
      </c>
      <c r="H94" s="11">
        <v>3.83706188542443</v>
      </c>
      <c r="I94" s="11">
        <v>3.47646314544132</v>
      </c>
      <c r="J94" s="11">
        <v>3.08137525137895</v>
      </c>
      <c r="K94" s="11">
        <v>2.85939586691415</v>
      </c>
      <c r="L94" s="11">
        <v>2.87403049072961</v>
      </c>
      <c r="M94" s="11">
        <v>2.99647353196577</v>
      </c>
      <c r="N94" s="11">
        <v>3.38170465265493</v>
      </c>
      <c r="O94" s="11">
        <v>3.87572213030212</v>
      </c>
      <c r="P94" s="11">
        <v>4.50099423415633</v>
      </c>
      <c r="Q94" s="11">
        <v>5.23354943268859</v>
      </c>
      <c r="R94" s="11">
        <v>5.9142649901631</v>
      </c>
    </row>
    <row r="95" ht="15" customHeight="1">
      <c r="A95" t="s" s="10">
        <v>210</v>
      </c>
      <c r="B95" t="s" s="10">
        <v>211</v>
      </c>
      <c r="C95" s="11">
        <v>7.25081659640165</v>
      </c>
      <c r="D95" s="11">
        <v>6.58315312225575</v>
      </c>
      <c r="E95" s="11">
        <v>5.8739149300099</v>
      </c>
      <c r="F95" s="11">
        <v>5.15134422858328</v>
      </c>
      <c r="G95" s="11">
        <v>4.50305017009076</v>
      </c>
      <c r="H95" s="11">
        <v>3.78250174069921</v>
      </c>
      <c r="I95" s="11">
        <v>3.34838858714963</v>
      </c>
      <c r="J95" s="11">
        <v>2.98072844858328</v>
      </c>
      <c r="K95" s="11">
        <v>2.72548034953684</v>
      </c>
      <c r="L95" s="11">
        <v>2.63575878781124</v>
      </c>
      <c r="M95" s="11">
        <v>2.76683322734792</v>
      </c>
      <c r="N95" s="11">
        <v>3.14361927874052</v>
      </c>
      <c r="O95" s="11">
        <v>3.59749371475888</v>
      </c>
      <c r="P95" s="11">
        <v>4.19864277212558</v>
      </c>
      <c r="Q95" s="11">
        <v>4.8674098471474</v>
      </c>
      <c r="R95" s="11">
        <v>5.63826071193319</v>
      </c>
    </row>
    <row r="96" ht="15" customHeight="1">
      <c r="A96" t="s" s="10">
        <v>212</v>
      </c>
      <c r="B96" t="s" s="10">
        <v>213</v>
      </c>
      <c r="C96" s="11">
        <v>7.22974785045236</v>
      </c>
      <c r="D96" s="11">
        <v>6.55398031416927</v>
      </c>
      <c r="E96" s="11">
        <v>5.85589312673096</v>
      </c>
      <c r="F96" s="11">
        <v>4.99448994232023</v>
      </c>
      <c r="G96" s="11">
        <v>4.27314231077165</v>
      </c>
      <c r="H96" s="11">
        <v>3.75988532932312</v>
      </c>
      <c r="I96" s="11">
        <v>3.41777803490042</v>
      </c>
      <c r="J96" s="11">
        <v>3.10570333324525</v>
      </c>
      <c r="K96" s="11">
        <v>2.92606487210334</v>
      </c>
      <c r="L96" s="11">
        <v>2.88484971790779</v>
      </c>
      <c r="M96" s="11">
        <v>3.06237141095069</v>
      </c>
      <c r="N96" s="11">
        <v>3.4469765905377</v>
      </c>
      <c r="O96" s="11">
        <v>3.96992824988729</v>
      </c>
      <c r="P96" s="11">
        <v>4.62786380925426</v>
      </c>
      <c r="Q96" s="11">
        <v>5.35166823775339</v>
      </c>
      <c r="R96" s="11">
        <v>6.25764189581643</v>
      </c>
    </row>
    <row r="97" ht="15" customHeight="1">
      <c r="A97" t="s" s="10">
        <v>214</v>
      </c>
      <c r="B97" t="s" s="10">
        <v>215</v>
      </c>
      <c r="C97" s="11">
        <v>7.22428889966278</v>
      </c>
      <c r="D97" s="11">
        <v>6.54084435957418</v>
      </c>
      <c r="E97" s="11">
        <v>5.83613680651269</v>
      </c>
      <c r="F97" s="11">
        <v>5.0814126012269</v>
      </c>
      <c r="G97" s="11">
        <v>4.42046317118796</v>
      </c>
      <c r="H97" s="11">
        <v>3.79526922389009</v>
      </c>
      <c r="I97" s="11">
        <v>3.35721821241846</v>
      </c>
      <c r="J97" s="11">
        <v>2.96880735429808</v>
      </c>
      <c r="K97" s="11">
        <v>2.7406854691703</v>
      </c>
      <c r="L97" s="11">
        <v>2.66606035404231</v>
      </c>
      <c r="M97" s="11">
        <v>2.77526241402604</v>
      </c>
      <c r="N97" s="11">
        <v>3.12635803226637</v>
      </c>
      <c r="O97" s="11">
        <v>3.57921185585479</v>
      </c>
      <c r="P97" s="11">
        <v>4.18950682016128</v>
      </c>
      <c r="Q97" s="11">
        <v>4.88829470609407</v>
      </c>
      <c r="R97" s="11">
        <v>5.66587275774042</v>
      </c>
    </row>
    <row r="98" ht="15" customHeight="1">
      <c r="A98" t="s" s="10">
        <v>216</v>
      </c>
      <c r="B98" t="s" s="10">
        <v>217</v>
      </c>
      <c r="C98" s="11">
        <v>7.20966249379471</v>
      </c>
      <c r="D98" s="11">
        <v>6.54262834377897</v>
      </c>
      <c r="E98" s="11">
        <v>5.8497405354017</v>
      </c>
      <c r="F98" s="11">
        <v>5.14882998133246</v>
      </c>
      <c r="G98" s="11">
        <v>4.50596067323195</v>
      </c>
      <c r="H98" s="11">
        <v>3.82966967473759</v>
      </c>
      <c r="I98" s="11">
        <v>3.40045229812549</v>
      </c>
      <c r="J98" s="11">
        <v>3.02146085942301</v>
      </c>
      <c r="K98" s="11">
        <v>2.75811401707295</v>
      </c>
      <c r="L98" s="11">
        <v>2.65636841390573</v>
      </c>
      <c r="M98" s="11">
        <v>2.78050556749152</v>
      </c>
      <c r="N98" s="11">
        <v>3.14421651281187</v>
      </c>
      <c r="O98" s="11">
        <v>3.60543633243522</v>
      </c>
      <c r="P98" s="11">
        <v>4.21040107600839</v>
      </c>
      <c r="Q98" s="11">
        <v>4.88267955149848</v>
      </c>
      <c r="R98" s="11">
        <v>5.66070291339038</v>
      </c>
    </row>
    <row r="99" ht="15" customHeight="1">
      <c r="A99" t="s" s="10">
        <v>218</v>
      </c>
      <c r="B99" t="s" s="10">
        <v>219</v>
      </c>
      <c r="C99" s="11">
        <v>7.20306793348533</v>
      </c>
      <c r="D99" s="11">
        <v>6.53443638042579</v>
      </c>
      <c r="E99" s="11">
        <v>5.84041007891547</v>
      </c>
      <c r="F99" s="11">
        <v>5.13965860813332</v>
      </c>
      <c r="G99" s="11">
        <v>4.49947381322637</v>
      </c>
      <c r="H99" s="11">
        <v>3.78660850243615</v>
      </c>
      <c r="I99" s="11">
        <v>3.36804588025834</v>
      </c>
      <c r="J99" s="11">
        <v>2.94486586243679</v>
      </c>
      <c r="K99" s="11">
        <v>2.67755066023105</v>
      </c>
      <c r="L99" s="11">
        <v>2.57907326325555</v>
      </c>
      <c r="M99" s="11">
        <v>2.7066810962215</v>
      </c>
      <c r="N99" s="11">
        <v>3.08715725244559</v>
      </c>
      <c r="O99" s="11">
        <v>3.53115201462852</v>
      </c>
      <c r="P99" s="11">
        <v>4.13869940198459</v>
      </c>
      <c r="Q99" s="11">
        <v>4.80524051866345</v>
      </c>
      <c r="R99" s="11">
        <v>5.56945321463609</v>
      </c>
    </row>
    <row r="100" ht="15" customHeight="1">
      <c r="A100" t="s" s="10">
        <v>220</v>
      </c>
      <c r="B100" t="s" s="10">
        <v>221</v>
      </c>
      <c r="C100" s="11">
        <v>7.16273979984132</v>
      </c>
      <c r="D100" s="11">
        <v>6.48081159131915</v>
      </c>
      <c r="E100" s="11">
        <v>5.77006279701133</v>
      </c>
      <c r="F100" s="11">
        <v>5.0397515822364</v>
      </c>
      <c r="G100" s="11">
        <v>4.38355727202364</v>
      </c>
      <c r="H100" s="11">
        <v>3.76508646919982</v>
      </c>
      <c r="I100" s="11">
        <v>3.33965359646182</v>
      </c>
      <c r="J100" s="11">
        <v>2.95285370563412</v>
      </c>
      <c r="K100" s="11">
        <v>2.73646395138036</v>
      </c>
      <c r="L100" s="11">
        <v>2.67989993970879</v>
      </c>
      <c r="M100" s="11">
        <v>2.83938357758937</v>
      </c>
      <c r="N100" s="11">
        <v>3.26030581089605</v>
      </c>
      <c r="O100" s="11">
        <v>3.79568801264865</v>
      </c>
      <c r="P100" s="11">
        <v>4.43379238919281</v>
      </c>
      <c r="Q100" s="11">
        <v>5.17000824822351</v>
      </c>
      <c r="R100" s="11">
        <v>5.93532885342476</v>
      </c>
    </row>
    <row r="101" ht="15" customHeight="1">
      <c r="A101" t="s" s="10">
        <v>222</v>
      </c>
      <c r="B101" t="s" s="10">
        <v>223</v>
      </c>
      <c r="C101" s="11">
        <v>7.16069202744463</v>
      </c>
      <c r="D101" s="11">
        <v>6.47149780023166</v>
      </c>
      <c r="E101" s="11">
        <v>5.77006732625456</v>
      </c>
      <c r="F101" s="11">
        <v>5.04381688834836</v>
      </c>
      <c r="G101" s="11">
        <v>4.39955988522742</v>
      </c>
      <c r="H101" s="11">
        <v>3.78993773111644</v>
      </c>
      <c r="I101" s="11">
        <v>3.3393186133813</v>
      </c>
      <c r="J101" s="11">
        <v>2.97672298727873</v>
      </c>
      <c r="K101" s="11">
        <v>2.73607401394651</v>
      </c>
      <c r="L101" s="11">
        <v>2.64606293721465</v>
      </c>
      <c r="M101" s="11">
        <v>2.77476257381699</v>
      </c>
      <c r="N101" s="11">
        <v>3.10977759356403</v>
      </c>
      <c r="O101" s="11">
        <v>3.59150323369688</v>
      </c>
      <c r="P101" s="11">
        <v>4.21127316273677</v>
      </c>
      <c r="Q101" s="11">
        <v>4.89850968090166</v>
      </c>
      <c r="R101" s="11">
        <v>5.70347122637016</v>
      </c>
    </row>
    <row r="102" ht="15" customHeight="1">
      <c r="A102" t="s" s="10">
        <v>224</v>
      </c>
      <c r="B102" t="s" s="10">
        <v>225</v>
      </c>
      <c r="C102" s="11">
        <v>7.15641706381012</v>
      </c>
      <c r="D102" s="11">
        <v>6.48404434752647</v>
      </c>
      <c r="E102" s="11">
        <v>5.786818418381</v>
      </c>
      <c r="F102" s="11">
        <v>5.06490268272972</v>
      </c>
      <c r="G102" s="11">
        <v>4.42749158139177</v>
      </c>
      <c r="H102" s="11">
        <v>3.80730555805362</v>
      </c>
      <c r="I102" s="11">
        <v>3.35762892848026</v>
      </c>
      <c r="J102" s="11">
        <v>2.99449608455369</v>
      </c>
      <c r="K102" s="11">
        <v>2.75553668899546</v>
      </c>
      <c r="L102" s="11">
        <v>2.65658953826431</v>
      </c>
      <c r="M102" s="11">
        <v>2.77187392549321</v>
      </c>
      <c r="N102" s="11">
        <v>3.08857783656749</v>
      </c>
      <c r="O102" s="11">
        <v>3.54444794917943</v>
      </c>
      <c r="P102" s="11">
        <v>4.13878126616305</v>
      </c>
      <c r="Q102" s="11">
        <v>4.7956066157314</v>
      </c>
      <c r="R102" s="11">
        <v>5.55684384940904</v>
      </c>
    </row>
    <row r="103" ht="15" customHeight="1">
      <c r="A103" t="s" s="10">
        <v>226</v>
      </c>
      <c r="B103" t="s" s="10">
        <v>227</v>
      </c>
      <c r="C103" s="11">
        <v>7.06867746203066</v>
      </c>
      <c r="D103" s="11">
        <v>6.38428925739079</v>
      </c>
      <c r="E103" s="11">
        <v>5.67939864414084</v>
      </c>
      <c r="F103" s="11">
        <v>4.92517897858582</v>
      </c>
      <c r="G103" s="11">
        <v>4.26438983886608</v>
      </c>
      <c r="H103" s="11">
        <v>3.6386624170121</v>
      </c>
      <c r="I103" s="11">
        <v>3.20028015109013</v>
      </c>
      <c r="J103" s="11">
        <v>2.81334433770244</v>
      </c>
      <c r="K103" s="11">
        <v>2.58408429573516</v>
      </c>
      <c r="L103" s="11">
        <v>2.50586161974029</v>
      </c>
      <c r="M103" s="11">
        <v>2.61712396793572</v>
      </c>
      <c r="N103" s="11">
        <v>2.96732551068961</v>
      </c>
      <c r="O103" s="11">
        <v>3.42358717420528</v>
      </c>
      <c r="P103" s="11">
        <v>4.04024595866441</v>
      </c>
      <c r="Q103" s="11">
        <v>4.74294338659669</v>
      </c>
      <c r="R103" s="11">
        <v>5.51947516362503</v>
      </c>
    </row>
    <row r="104" ht="15" customHeight="1">
      <c r="A104" t="s" s="10">
        <v>228</v>
      </c>
      <c r="B104" t="s" s="10">
        <v>229</v>
      </c>
      <c r="C104" s="11">
        <v>7.04289624904837</v>
      </c>
      <c r="D104" s="11">
        <v>6.37110785348391</v>
      </c>
      <c r="E104" s="11">
        <v>5.6731297624532</v>
      </c>
      <c r="F104" s="11">
        <v>4.95286826477319</v>
      </c>
      <c r="G104" s="11">
        <v>4.31650458400583</v>
      </c>
      <c r="H104" s="11">
        <v>3.69639380874485</v>
      </c>
      <c r="I104" s="11">
        <v>3.25026796465309</v>
      </c>
      <c r="J104" s="11">
        <v>2.89724068469008</v>
      </c>
      <c r="K104" s="11">
        <v>2.66806209241435</v>
      </c>
      <c r="L104" s="11">
        <v>2.57888885708193</v>
      </c>
      <c r="M104" s="11">
        <v>2.70162326722128</v>
      </c>
      <c r="N104" s="11">
        <v>3.03141814382679</v>
      </c>
      <c r="O104" s="11">
        <v>3.4980855128905</v>
      </c>
      <c r="P104" s="11">
        <v>4.09949256074382</v>
      </c>
      <c r="Q104" s="11">
        <v>4.76558621725549</v>
      </c>
      <c r="R104" s="11">
        <v>5.53875723988191</v>
      </c>
    </row>
    <row r="105" ht="15" customHeight="1">
      <c r="A105" t="s" s="10">
        <v>230</v>
      </c>
      <c r="B105" t="s" s="10">
        <v>231</v>
      </c>
      <c r="C105" s="11">
        <v>7.03640459978412</v>
      </c>
      <c r="D105" s="11">
        <v>6.3517993567004</v>
      </c>
      <c r="E105" s="11">
        <v>5.6479024735685</v>
      </c>
      <c r="F105" s="11">
        <v>4.8945081591</v>
      </c>
      <c r="G105" s="11">
        <v>4.23537137401995</v>
      </c>
      <c r="H105" s="11">
        <v>3.61377722223577</v>
      </c>
      <c r="I105" s="11">
        <v>3.18023477500258</v>
      </c>
      <c r="J105" s="11">
        <v>2.79647225301107</v>
      </c>
      <c r="K105" s="11">
        <v>2.57152647311176</v>
      </c>
      <c r="L105" s="11">
        <v>2.50059651173935</v>
      </c>
      <c r="M105" s="11">
        <v>2.6170059563752</v>
      </c>
      <c r="N105" s="11">
        <v>2.97001156279353</v>
      </c>
      <c r="O105" s="11">
        <v>3.43058511007268</v>
      </c>
      <c r="P105" s="11">
        <v>4.05204342025318</v>
      </c>
      <c r="Q105" s="11">
        <v>4.75886450520198</v>
      </c>
      <c r="R105" s="11">
        <v>5.53945294975142</v>
      </c>
    </row>
    <row r="106" ht="15" customHeight="1">
      <c r="A106" t="s" s="10">
        <v>232</v>
      </c>
      <c r="B106" t="s" s="10">
        <v>233</v>
      </c>
      <c r="C106" s="11">
        <v>6.96062814084326</v>
      </c>
      <c r="D106" s="11">
        <v>6.27777944713335</v>
      </c>
      <c r="E106" s="11">
        <v>5.5673939684695</v>
      </c>
      <c r="F106" s="11">
        <v>4.83793821711296</v>
      </c>
      <c r="G106" s="11">
        <v>4.18322722422835</v>
      </c>
      <c r="H106" s="11">
        <v>3.56837265613057</v>
      </c>
      <c r="I106" s="11">
        <v>3.14736916150957</v>
      </c>
      <c r="J106" s="11">
        <v>2.76465768690517</v>
      </c>
      <c r="K106" s="11">
        <v>2.55248588567463</v>
      </c>
      <c r="L106" s="11">
        <v>2.49919138372963</v>
      </c>
      <c r="M106" s="11">
        <v>2.66023839292724</v>
      </c>
      <c r="N106" s="11">
        <v>3.08915654883299</v>
      </c>
      <c r="O106" s="11">
        <v>3.62826531726204</v>
      </c>
      <c r="P106" s="11">
        <v>4.2698324582767</v>
      </c>
      <c r="Q106" s="11">
        <v>5.00947952622808</v>
      </c>
      <c r="R106" s="11">
        <v>5.77742985720631</v>
      </c>
    </row>
    <row r="107" ht="15" customHeight="1">
      <c r="A107" t="s" s="10">
        <v>234</v>
      </c>
      <c r="B107" t="s" s="10">
        <v>235</v>
      </c>
      <c r="C107" s="11">
        <v>6.9054011848606</v>
      </c>
      <c r="D107" s="11">
        <v>6.22490308720791</v>
      </c>
      <c r="E107" s="11">
        <v>5.51281157539405</v>
      </c>
      <c r="F107" s="11">
        <v>4.70115581498676</v>
      </c>
      <c r="G107" s="11">
        <v>4.09356972027337</v>
      </c>
      <c r="H107" s="11">
        <v>3.46710842569506</v>
      </c>
      <c r="I107" s="11">
        <v>3.07352620144354</v>
      </c>
      <c r="J107" s="11">
        <v>2.67725392762215</v>
      </c>
      <c r="K107" s="11">
        <v>2.53200931963642</v>
      </c>
      <c r="L107" s="11">
        <v>2.51892090166248</v>
      </c>
      <c r="M107" s="11">
        <v>2.65167624111604</v>
      </c>
      <c r="N107" s="11">
        <v>3.07814433590219</v>
      </c>
      <c r="O107" s="11">
        <v>3.5793034035291</v>
      </c>
      <c r="P107" s="11">
        <v>4.19085610566856</v>
      </c>
      <c r="Q107" s="11">
        <v>4.90147710489242</v>
      </c>
      <c r="R107" s="11">
        <v>5.77795285029115</v>
      </c>
    </row>
    <row r="108" ht="15" customHeight="1">
      <c r="A108" t="s" s="10">
        <v>236</v>
      </c>
      <c r="B108" t="s" s="10">
        <v>237</v>
      </c>
      <c r="C108" s="11">
        <v>6.82502954052258</v>
      </c>
      <c r="D108" s="11">
        <v>6.14340497826957</v>
      </c>
      <c r="E108" s="11">
        <v>5.41847433507578</v>
      </c>
      <c r="F108" s="11">
        <v>4.62313396164873</v>
      </c>
      <c r="G108" s="11">
        <v>3.94653406439576</v>
      </c>
      <c r="H108" s="11">
        <v>3.39879208714082</v>
      </c>
      <c r="I108" s="11">
        <v>2.99369730178107</v>
      </c>
      <c r="J108" s="11">
        <v>2.63949785453106</v>
      </c>
      <c r="K108" s="11">
        <v>2.50292371751146</v>
      </c>
      <c r="L108" s="11">
        <v>2.53031991486461</v>
      </c>
      <c r="M108" s="11">
        <v>2.76137433603703</v>
      </c>
      <c r="N108" s="11">
        <v>3.22452716180606</v>
      </c>
      <c r="O108" s="11">
        <v>3.80192708373506</v>
      </c>
      <c r="P108" s="11">
        <v>4.51535615733034</v>
      </c>
      <c r="Q108" s="11">
        <v>5.32611880692293</v>
      </c>
      <c r="R108" s="11">
        <v>5.80388775081984</v>
      </c>
    </row>
    <row r="109" ht="15" customHeight="1">
      <c r="A109" t="s" s="10">
        <v>238</v>
      </c>
      <c r="B109" t="s" s="10">
        <v>239</v>
      </c>
      <c r="C109" s="11">
        <v>6.80257184517814</v>
      </c>
      <c r="D109" s="11">
        <v>6.12214709255416</v>
      </c>
      <c r="E109" s="11">
        <v>5.42034505518936</v>
      </c>
      <c r="F109" s="11">
        <v>4.66965564415995</v>
      </c>
      <c r="G109" s="11">
        <v>4.01655794665581</v>
      </c>
      <c r="H109" s="11">
        <v>3.41566618486406</v>
      </c>
      <c r="I109" s="11">
        <v>3.00022580962425</v>
      </c>
      <c r="J109" s="11">
        <v>2.63428193244775</v>
      </c>
      <c r="K109" s="11">
        <v>2.42775666818011</v>
      </c>
      <c r="L109" s="11">
        <v>2.37598405558161</v>
      </c>
      <c r="M109" s="11">
        <v>2.51167392873006</v>
      </c>
      <c r="N109" s="11">
        <v>2.87783316051515</v>
      </c>
      <c r="O109" s="11">
        <v>3.35432361011603</v>
      </c>
      <c r="P109" s="11">
        <v>3.99322877694603</v>
      </c>
      <c r="Q109" s="11">
        <v>4.71741284432563</v>
      </c>
      <c r="R109" s="11">
        <v>5.51494954151204</v>
      </c>
    </row>
    <row r="110" ht="15" customHeight="1">
      <c r="A110" t="s" s="10">
        <v>240</v>
      </c>
      <c r="B110" t="s" s="10">
        <v>241</v>
      </c>
      <c r="C110" s="11">
        <v>6.80184075198822</v>
      </c>
      <c r="D110" s="11">
        <v>6.11455869756321</v>
      </c>
      <c r="E110" s="11">
        <v>5.41135804850645</v>
      </c>
      <c r="F110" s="11">
        <v>4.53640105280728</v>
      </c>
      <c r="G110" s="11">
        <v>3.95949029904121</v>
      </c>
      <c r="H110" s="11">
        <v>3.26914494479487</v>
      </c>
      <c r="I110" s="11">
        <v>2.90422552129037</v>
      </c>
      <c r="J110" s="11">
        <v>2.44018321032871</v>
      </c>
      <c r="K110" s="11">
        <v>2.32284907976412</v>
      </c>
      <c r="L110" s="11">
        <v>2.34399735188091</v>
      </c>
      <c r="M110" s="11">
        <v>2.55857092984513</v>
      </c>
      <c r="N110" s="11">
        <v>2.95163922136772</v>
      </c>
      <c r="O110" s="11">
        <v>3.46540184562076</v>
      </c>
      <c r="P110" s="11">
        <v>4.12683919873016</v>
      </c>
      <c r="Q110" s="11">
        <v>4.86175749187694</v>
      </c>
      <c r="R110" s="11">
        <v>5.79769530924166</v>
      </c>
    </row>
    <row r="111" ht="15" customHeight="1">
      <c r="A111" t="s" s="10">
        <v>242</v>
      </c>
      <c r="B111" t="s" s="10">
        <v>243</v>
      </c>
      <c r="C111" s="11">
        <v>6.7861040560983</v>
      </c>
      <c r="D111" s="11">
        <v>6.08946507299928</v>
      </c>
      <c r="E111" s="11">
        <v>5.37131958120356</v>
      </c>
      <c r="F111" s="11">
        <v>4.65776751290059</v>
      </c>
      <c r="G111" s="11">
        <v>4.03269074661112</v>
      </c>
      <c r="H111" s="11">
        <v>3.42969763614229</v>
      </c>
      <c r="I111" s="11">
        <v>3.00680401067179</v>
      </c>
      <c r="J111" s="11">
        <v>2.65232603235079</v>
      </c>
      <c r="K111" s="11">
        <v>2.4140040283382</v>
      </c>
      <c r="L111" s="11">
        <v>2.32966315908012</v>
      </c>
      <c r="M111" s="11">
        <v>2.46275458086493</v>
      </c>
      <c r="N111" s="11">
        <v>2.80563881443201</v>
      </c>
      <c r="O111" s="11">
        <v>3.27499227426684</v>
      </c>
      <c r="P111" s="11">
        <v>3.90773227976271</v>
      </c>
      <c r="Q111" s="11">
        <v>4.60455023226927</v>
      </c>
      <c r="R111" s="11">
        <v>5.39993493027198</v>
      </c>
    </row>
    <row r="112" ht="15" customHeight="1">
      <c r="A112" t="s" s="10">
        <v>244</v>
      </c>
      <c r="B112" t="s" s="10">
        <v>245</v>
      </c>
      <c r="C112" s="11">
        <v>6.74821103359067</v>
      </c>
      <c r="D112" s="11">
        <v>6.07266104923407</v>
      </c>
      <c r="E112" s="11">
        <v>5.37417047735802</v>
      </c>
      <c r="F112" s="11">
        <v>4.67536550701417</v>
      </c>
      <c r="G112" s="11">
        <v>4.06618496977345</v>
      </c>
      <c r="H112" s="11">
        <v>3.50411917540139</v>
      </c>
      <c r="I112" s="11">
        <v>3.13207323650058</v>
      </c>
      <c r="J112" s="11">
        <v>2.80953536194501</v>
      </c>
      <c r="K112" s="11">
        <v>2.60678721635577</v>
      </c>
      <c r="L112" s="11">
        <v>2.54624155379388</v>
      </c>
      <c r="M112" s="11">
        <v>2.71406359766091</v>
      </c>
      <c r="N112" s="11">
        <v>3.0849934991934</v>
      </c>
      <c r="O112" s="11">
        <v>3.59594796335889</v>
      </c>
      <c r="P112" s="11">
        <v>4.26338180707084</v>
      </c>
      <c r="Q112" s="11">
        <v>4.99722195446046</v>
      </c>
      <c r="R112" s="11">
        <v>5.83062436869621</v>
      </c>
    </row>
    <row r="113" ht="15" customHeight="1">
      <c r="A113" t="s" s="10">
        <v>246</v>
      </c>
      <c r="B113" t="s" s="10">
        <v>247</v>
      </c>
      <c r="C113" s="11">
        <v>6.73835237369202</v>
      </c>
      <c r="D113" s="11">
        <v>6.0593828978577</v>
      </c>
      <c r="E113" s="11">
        <v>5.3505498506055</v>
      </c>
      <c r="F113" s="11">
        <v>4.62386253467766</v>
      </c>
      <c r="G113" s="11">
        <v>3.97524164847598</v>
      </c>
      <c r="H113" s="11">
        <v>3.38031646683294</v>
      </c>
      <c r="I113" s="11">
        <v>2.97669006107162</v>
      </c>
      <c r="J113" s="11">
        <v>2.61180139106547</v>
      </c>
      <c r="K113" s="11">
        <v>2.41779597897815</v>
      </c>
      <c r="L113" s="11">
        <v>2.38383531906636</v>
      </c>
      <c r="M113" s="11">
        <v>2.56281518126924</v>
      </c>
      <c r="N113" s="11">
        <v>3.00619642035571</v>
      </c>
      <c r="O113" s="11">
        <v>3.56234552257197</v>
      </c>
      <c r="P113" s="11">
        <v>4.22219522504517</v>
      </c>
      <c r="Q113" s="11">
        <v>4.97982215976995</v>
      </c>
      <c r="R113" s="11">
        <v>5.76586166156783</v>
      </c>
    </row>
    <row r="114" ht="15" customHeight="1">
      <c r="A114" t="s" s="10">
        <v>248</v>
      </c>
      <c r="B114" t="s" s="10">
        <v>249</v>
      </c>
      <c r="C114" s="11">
        <v>6.70318455496264</v>
      </c>
      <c r="D114" s="11">
        <v>6.03036601300651</v>
      </c>
      <c r="E114" s="11">
        <v>5.34726080115211</v>
      </c>
      <c r="F114" s="11">
        <v>4.60885199072474</v>
      </c>
      <c r="G114" s="11">
        <v>3.9906933568449</v>
      </c>
      <c r="H114" s="11">
        <v>3.34652589355158</v>
      </c>
      <c r="I114" s="11">
        <v>2.93897228179747</v>
      </c>
      <c r="J114" s="11">
        <v>2.60419329785171</v>
      </c>
      <c r="K114" s="11">
        <v>2.39213360545822</v>
      </c>
      <c r="L114" s="11">
        <v>2.33356756182252</v>
      </c>
      <c r="M114" s="11">
        <v>2.48193356180049</v>
      </c>
      <c r="N114" s="11">
        <v>2.84603845918106</v>
      </c>
      <c r="O114" s="11">
        <v>3.30731532107311</v>
      </c>
      <c r="P114" s="11">
        <v>3.93936711582203</v>
      </c>
      <c r="Q114" s="11">
        <v>4.63436112255611</v>
      </c>
      <c r="R114" s="11">
        <v>5.45296556843116</v>
      </c>
    </row>
    <row r="115" ht="15" customHeight="1">
      <c r="A115" t="s" s="10">
        <v>250</v>
      </c>
      <c r="B115" t="s" s="10">
        <v>251</v>
      </c>
      <c r="C115" s="11">
        <v>6.67444865221996</v>
      </c>
      <c r="D115" s="11">
        <v>5.98844135406202</v>
      </c>
      <c r="E115" s="11">
        <v>5.277089876717</v>
      </c>
      <c r="F115" s="11">
        <v>4.53735698263213</v>
      </c>
      <c r="G115" s="11">
        <v>3.91135656591035</v>
      </c>
      <c r="H115" s="11">
        <v>3.3395306324995</v>
      </c>
      <c r="I115" s="11">
        <v>2.9292567138546</v>
      </c>
      <c r="J115" s="11">
        <v>2.60845445367361</v>
      </c>
      <c r="K115" s="11">
        <v>2.40886033482577</v>
      </c>
      <c r="L115" s="11">
        <v>2.36530643500004</v>
      </c>
      <c r="M115" s="11">
        <v>2.53571860914521</v>
      </c>
      <c r="N115" s="11">
        <v>2.91145923610807</v>
      </c>
      <c r="O115" s="11">
        <v>3.43560351512893</v>
      </c>
      <c r="P115" s="11">
        <v>4.09623846471157</v>
      </c>
      <c r="Q115" s="11">
        <v>4.82970620519525</v>
      </c>
      <c r="R115" s="11">
        <v>5.68097098097917</v>
      </c>
    </row>
    <row r="116" ht="15" customHeight="1">
      <c r="A116" t="s" s="10">
        <v>252</v>
      </c>
      <c r="B116" t="s" s="10">
        <v>253</v>
      </c>
      <c r="C116" s="11">
        <v>6.65800303952357</v>
      </c>
      <c r="D116" s="11">
        <v>5.98986178928917</v>
      </c>
      <c r="E116" s="11">
        <v>5.29839030279227</v>
      </c>
      <c r="F116" s="11">
        <v>4.59064243069931</v>
      </c>
      <c r="G116" s="11">
        <v>3.95000540161181</v>
      </c>
      <c r="H116" s="11">
        <v>3.18204992842137</v>
      </c>
      <c r="I116" s="11">
        <v>2.75311922905024</v>
      </c>
      <c r="J116" s="11">
        <v>2.40841943031511</v>
      </c>
      <c r="K116" s="11">
        <v>2.17957359794716</v>
      </c>
      <c r="L116" s="11">
        <v>2.12026024380949</v>
      </c>
      <c r="M116" s="11">
        <v>2.27748926213209</v>
      </c>
      <c r="N116" s="11">
        <v>2.68822490483387</v>
      </c>
      <c r="O116" s="11">
        <v>3.1604491240685</v>
      </c>
      <c r="P116" s="11">
        <v>3.82315581485042</v>
      </c>
      <c r="Q116" s="11">
        <v>4.54446832732298</v>
      </c>
      <c r="R116" s="11">
        <v>5.36708815381632</v>
      </c>
    </row>
    <row r="117" ht="15" customHeight="1">
      <c r="A117" t="s" s="10">
        <v>254</v>
      </c>
      <c r="B117" t="s" s="10">
        <v>255</v>
      </c>
      <c r="C117" s="11">
        <v>6.59653538022524</v>
      </c>
      <c r="D117" s="11">
        <v>5.93629491464251</v>
      </c>
      <c r="E117" s="11">
        <v>5.24612062940679</v>
      </c>
      <c r="F117" s="11">
        <v>4.55521629247635</v>
      </c>
      <c r="G117" s="11">
        <v>3.90886039612917</v>
      </c>
      <c r="H117" s="11">
        <v>3.28189128411298</v>
      </c>
      <c r="I117" s="11">
        <v>2.88474166743307</v>
      </c>
      <c r="J117" s="11">
        <v>2.5542086696694</v>
      </c>
      <c r="K117" s="11">
        <v>2.34432953548622</v>
      </c>
      <c r="L117" s="11">
        <v>2.28669380266378</v>
      </c>
      <c r="M117" s="11">
        <v>2.44865593739887</v>
      </c>
      <c r="N117" s="11">
        <v>2.8157931582856</v>
      </c>
      <c r="O117" s="11">
        <v>3.30252174865273</v>
      </c>
      <c r="P117" s="11">
        <v>3.95081006369564</v>
      </c>
      <c r="Q117" s="11">
        <v>4.66256551739066</v>
      </c>
      <c r="R117" s="11">
        <v>5.46498355014524</v>
      </c>
    </row>
    <row r="118" ht="15" customHeight="1">
      <c r="A118" t="s" s="10">
        <v>256</v>
      </c>
      <c r="B118" t="s" s="10">
        <v>257</v>
      </c>
      <c r="C118" s="11">
        <v>6.56956149036916</v>
      </c>
      <c r="D118" s="11">
        <v>5.91496478308422</v>
      </c>
      <c r="E118" s="11">
        <v>5.27983308680036</v>
      </c>
      <c r="F118" s="11">
        <v>4.5755871136155</v>
      </c>
      <c r="G118" s="11">
        <v>3.92124980812865</v>
      </c>
      <c r="H118" s="11">
        <v>3.23248617236671</v>
      </c>
      <c r="I118" s="11">
        <v>2.86601807529612</v>
      </c>
      <c r="J118" s="11">
        <v>2.57003290751585</v>
      </c>
      <c r="K118" s="11">
        <v>2.40288733745988</v>
      </c>
      <c r="L118" s="11">
        <v>2.40267254639974</v>
      </c>
      <c r="M118" s="11">
        <v>2.61558918604912</v>
      </c>
      <c r="N118" s="11">
        <v>3.04056645274546</v>
      </c>
      <c r="O118" s="11">
        <v>3.57512378986582</v>
      </c>
      <c r="P118" s="11">
        <v>4.29219053005334</v>
      </c>
      <c r="Q118" s="11">
        <v>5.06182154517687</v>
      </c>
      <c r="R118" s="11">
        <v>5.9476905476928</v>
      </c>
    </row>
    <row r="119" ht="15" customHeight="1">
      <c r="A119" t="s" s="10">
        <v>258</v>
      </c>
      <c r="B119" t="s" s="10">
        <v>259</v>
      </c>
      <c r="C119" s="11">
        <v>6.55433439600956</v>
      </c>
      <c r="D119" s="11">
        <v>5.88080602397281</v>
      </c>
      <c r="E119" s="11">
        <v>5.17148743078184</v>
      </c>
      <c r="F119" s="11">
        <v>4.3614580903957</v>
      </c>
      <c r="G119" s="11">
        <v>3.94341347177756</v>
      </c>
      <c r="H119" s="11">
        <v>3.28796034469616</v>
      </c>
      <c r="I119" s="11">
        <v>2.9378205309414</v>
      </c>
      <c r="J119" s="11">
        <v>2.4881512497855</v>
      </c>
      <c r="K119" s="11">
        <v>2.41993868398895</v>
      </c>
      <c r="L119" s="11">
        <v>2.36214119344793</v>
      </c>
      <c r="M119" s="11">
        <v>2.53308788454194</v>
      </c>
      <c r="N119" s="11">
        <v>2.98179521862361</v>
      </c>
      <c r="O119" s="11">
        <v>3.50381623152078</v>
      </c>
      <c r="P119" s="11">
        <v>4.17826724902526</v>
      </c>
      <c r="Q119" s="11">
        <v>4.92951003784396</v>
      </c>
      <c r="R119" s="11">
        <v>5.81674959084522</v>
      </c>
    </row>
    <row r="120" ht="15" customHeight="1">
      <c r="A120" t="s" s="10">
        <v>260</v>
      </c>
      <c r="B120" t="s" s="10">
        <v>261</v>
      </c>
      <c r="C120" s="11">
        <v>6.27562160214119</v>
      </c>
      <c r="D120" s="11">
        <v>5.59574515363614</v>
      </c>
      <c r="E120" s="11">
        <v>4.89489546066708</v>
      </c>
      <c r="F120" s="11">
        <v>4.14747404914177</v>
      </c>
      <c r="G120" s="11">
        <v>3.50401090598096</v>
      </c>
      <c r="H120" s="11">
        <v>2.94707427094383</v>
      </c>
      <c r="I120" s="11">
        <v>2.57559577910773</v>
      </c>
      <c r="J120" s="11">
        <v>2.25228100340145</v>
      </c>
      <c r="K120" s="11">
        <v>2.08833432477129</v>
      </c>
      <c r="L120" s="11">
        <v>2.07345398900527</v>
      </c>
      <c r="M120" s="11">
        <v>2.25331077353446</v>
      </c>
      <c r="N120" s="11">
        <v>2.66140924203633</v>
      </c>
      <c r="O120" s="11">
        <v>3.17912153884787</v>
      </c>
      <c r="P120" s="11">
        <v>3.86161725503416</v>
      </c>
      <c r="Q120" s="11">
        <v>4.62778486266109</v>
      </c>
      <c r="R120" s="11">
        <v>5.46855835409334</v>
      </c>
    </row>
    <row r="121" ht="15" customHeight="1">
      <c r="A121" t="s" s="10">
        <v>262</v>
      </c>
      <c r="B121" t="s" s="10">
        <v>263</v>
      </c>
      <c r="C121" s="11">
        <v>6.21911696506032</v>
      </c>
      <c r="D121" s="11">
        <v>5.54066542840062</v>
      </c>
      <c r="E121" s="11">
        <v>4.83384944678402</v>
      </c>
      <c r="F121" s="11">
        <v>4.11098530461227</v>
      </c>
      <c r="G121" s="11">
        <v>3.47355826602307</v>
      </c>
      <c r="H121" s="11">
        <v>2.923751078582</v>
      </c>
      <c r="I121" s="11">
        <v>2.56397964325363</v>
      </c>
      <c r="J121" s="11">
        <v>2.24107168751015</v>
      </c>
      <c r="K121" s="11">
        <v>2.08954204354248</v>
      </c>
      <c r="L121" s="11">
        <v>2.09659656043251</v>
      </c>
      <c r="M121" s="11">
        <v>2.31797722865092</v>
      </c>
      <c r="N121" s="11">
        <v>2.80287608198666</v>
      </c>
      <c r="O121" s="11">
        <v>3.40031406873511</v>
      </c>
      <c r="P121" s="11">
        <v>4.10349950617759</v>
      </c>
      <c r="Q121" s="11">
        <v>4.90328363576047</v>
      </c>
      <c r="R121" s="11">
        <v>5.7313318475358</v>
      </c>
    </row>
    <row r="122" ht="15" customHeight="1">
      <c r="A122" t="s" s="10">
        <v>264</v>
      </c>
      <c r="B122" t="s" s="10">
        <v>265</v>
      </c>
      <c r="C122" s="11">
        <v>6.21744839260963</v>
      </c>
      <c r="D122" s="11">
        <v>5.54129607060363</v>
      </c>
      <c r="E122" s="11">
        <v>4.84195797538909</v>
      </c>
      <c r="F122" s="11">
        <v>4.09624691304473</v>
      </c>
      <c r="G122" s="11">
        <v>3.45729923465743</v>
      </c>
      <c r="H122" s="11">
        <v>2.89929300155798</v>
      </c>
      <c r="I122" s="11">
        <v>2.52729787833876</v>
      </c>
      <c r="J122" s="11">
        <v>2.20553581263607</v>
      </c>
      <c r="K122" s="11">
        <v>2.0444509501526</v>
      </c>
      <c r="L122" s="11">
        <v>2.0365359386876</v>
      </c>
      <c r="M122" s="11">
        <v>2.20252122380928</v>
      </c>
      <c r="N122" s="11">
        <v>2.61036775892218</v>
      </c>
      <c r="O122" s="11">
        <v>3.12199777098447</v>
      </c>
      <c r="P122" s="11">
        <v>3.80558760372798</v>
      </c>
      <c r="Q122" s="11">
        <v>4.5727705716883</v>
      </c>
      <c r="R122" s="11">
        <v>5.4127642667591</v>
      </c>
    </row>
    <row r="123" ht="15" customHeight="1">
      <c r="A123" t="s" s="10">
        <v>266</v>
      </c>
      <c r="B123" t="s" s="10">
        <v>267</v>
      </c>
      <c r="C123" s="11">
        <v>6.17461888112005</v>
      </c>
      <c r="D123" s="11">
        <v>5.50791621197269</v>
      </c>
      <c r="E123" s="11">
        <v>4.81388385850403</v>
      </c>
      <c r="F123" s="11">
        <v>3.96744070923767</v>
      </c>
      <c r="G123" s="11">
        <v>3.26454711168129</v>
      </c>
      <c r="H123" s="11">
        <v>2.7965817538147</v>
      </c>
      <c r="I123" s="11">
        <v>2.51121342891276</v>
      </c>
      <c r="J123" s="11">
        <v>2.25510435145124</v>
      </c>
      <c r="K123" s="11">
        <v>2.1252133439982</v>
      </c>
      <c r="L123" s="11">
        <v>2.14150942047246</v>
      </c>
      <c r="M123" s="11">
        <v>2.37091866550694</v>
      </c>
      <c r="N123" s="11">
        <v>2.80701065509485</v>
      </c>
      <c r="O123" s="11">
        <v>3.3865202337972</v>
      </c>
      <c r="P123" s="11">
        <v>4.10343717900137</v>
      </c>
      <c r="Q123" s="11">
        <v>4.88761054814468</v>
      </c>
      <c r="R123" s="11">
        <v>5.84930097988914</v>
      </c>
    </row>
    <row r="124" ht="15" customHeight="1">
      <c r="A124" t="s" s="10">
        <v>268</v>
      </c>
      <c r="B124" t="s" s="10">
        <v>269</v>
      </c>
      <c r="C124" s="11">
        <v>6.15335755752682</v>
      </c>
      <c r="D124" s="11">
        <v>5.46418040468375</v>
      </c>
      <c r="E124" s="11">
        <v>4.76930224640939</v>
      </c>
      <c r="F124" s="11">
        <v>4.1125666701008</v>
      </c>
      <c r="G124" s="11">
        <v>3.5523254911606</v>
      </c>
      <c r="H124" s="11">
        <v>3.02684318221691</v>
      </c>
      <c r="I124" s="11">
        <v>2.6635015331981</v>
      </c>
      <c r="J124" s="11">
        <v>2.38112876338679</v>
      </c>
      <c r="K124" s="11">
        <v>2.21599114567088</v>
      </c>
      <c r="L124" s="11">
        <v>2.20671964821637</v>
      </c>
      <c r="M124" s="11">
        <v>2.40987372351051</v>
      </c>
      <c r="N124" s="11">
        <v>2.81974114549375</v>
      </c>
      <c r="O124" s="11">
        <v>3.357352601681</v>
      </c>
      <c r="P124" s="11">
        <v>4.06887172632999</v>
      </c>
      <c r="Q124" s="11">
        <v>4.81680859470877</v>
      </c>
      <c r="R124" s="11">
        <v>5.63489897767209</v>
      </c>
    </row>
    <row r="125" ht="15" customHeight="1">
      <c r="A125" t="s" s="10">
        <v>270</v>
      </c>
      <c r="B125" t="s" s="10">
        <v>271</v>
      </c>
      <c r="C125" s="11">
        <v>6.1031478846084</v>
      </c>
      <c r="D125" s="11">
        <v>5.44082714673555</v>
      </c>
      <c r="E125" s="11">
        <v>4.75150615781208</v>
      </c>
      <c r="F125" s="11">
        <v>4.0626099004641</v>
      </c>
      <c r="G125" s="11">
        <v>3.45704298468306</v>
      </c>
      <c r="H125" s="11">
        <v>2.87266847897725</v>
      </c>
      <c r="I125" s="11">
        <v>2.51824450885334</v>
      </c>
      <c r="J125" s="11">
        <v>2.22838703939954</v>
      </c>
      <c r="K125" s="11">
        <v>2.06070474410722</v>
      </c>
      <c r="L125" s="11">
        <v>2.03807750358547</v>
      </c>
      <c r="M125" s="11">
        <v>2.23677883911899</v>
      </c>
      <c r="N125" s="11">
        <v>2.63968894293982</v>
      </c>
      <c r="O125" s="11">
        <v>3.15697613984696</v>
      </c>
      <c r="P125" s="11">
        <v>3.82969829120468</v>
      </c>
      <c r="Q125" s="11">
        <v>4.57587716845154</v>
      </c>
      <c r="R125" s="11">
        <v>5.41248453410537</v>
      </c>
    </row>
    <row r="126" ht="15" customHeight="1">
      <c r="A126" t="s" s="10">
        <v>272</v>
      </c>
      <c r="B126" t="s" s="10">
        <v>273</v>
      </c>
      <c r="C126" s="11">
        <v>5.82695023748678</v>
      </c>
      <c r="D126" s="11">
        <v>5.19611344120279</v>
      </c>
      <c r="E126" s="11">
        <v>4.52874963136416</v>
      </c>
      <c r="F126" s="11">
        <v>3.85254858248645</v>
      </c>
      <c r="G126" s="11">
        <v>3.30283680804975</v>
      </c>
      <c r="H126" s="11">
        <v>2.77699312891937</v>
      </c>
      <c r="I126" s="11">
        <v>2.4504557767534</v>
      </c>
      <c r="J126" s="11">
        <v>2.20418288418778</v>
      </c>
      <c r="K126" s="11">
        <v>2.03778607983065</v>
      </c>
      <c r="L126" s="11">
        <v>2.02730927161172</v>
      </c>
      <c r="M126" s="11">
        <v>2.23647435109584</v>
      </c>
      <c r="N126" s="11">
        <v>2.65241482618164</v>
      </c>
      <c r="O126" s="11">
        <v>3.18707298587582</v>
      </c>
      <c r="P126" s="11">
        <v>3.89361047131516</v>
      </c>
      <c r="Q126" s="11">
        <v>4.65660271867419</v>
      </c>
      <c r="R126" s="11">
        <v>5.52433936269019</v>
      </c>
    </row>
    <row r="127" ht="15" customHeight="1">
      <c r="A127" t="s" s="10">
        <v>274</v>
      </c>
      <c r="B127" t="s" s="10">
        <v>275</v>
      </c>
      <c r="C127" s="11">
        <v>5.69249579575744</v>
      </c>
      <c r="D127" s="11">
        <v>5.18842915938662</v>
      </c>
      <c r="E127" s="11">
        <v>4.65455428561303</v>
      </c>
      <c r="F127" s="11">
        <v>4.07345417144427</v>
      </c>
      <c r="G127" s="11">
        <v>3.58123119712994</v>
      </c>
      <c r="H127" s="11">
        <v>3.14261812658894</v>
      </c>
      <c r="I127" s="11">
        <v>2.88800912568099</v>
      </c>
      <c r="J127" s="11">
        <v>2.59670610500142</v>
      </c>
      <c r="K127" s="11">
        <v>2.38942695359368</v>
      </c>
      <c r="L127" s="11">
        <v>2.33553085898077</v>
      </c>
      <c r="M127" s="11">
        <v>2.46954440903082</v>
      </c>
      <c r="N127" s="11">
        <v>2.83759682758606</v>
      </c>
      <c r="O127" s="11">
        <v>3.31416764950496</v>
      </c>
      <c r="P127" s="11">
        <v>3.95293389753708</v>
      </c>
      <c r="Q127" s="11">
        <v>4.67351348185601</v>
      </c>
      <c r="R127" s="11">
        <v>5.47019736264849</v>
      </c>
    </row>
    <row r="128" ht="15" customHeight="1">
      <c r="A128" t="s" s="10">
        <v>276</v>
      </c>
      <c r="B128" t="s" s="10">
        <v>277</v>
      </c>
      <c r="C128" s="11">
        <v>5.66144919759062</v>
      </c>
      <c r="D128" s="11">
        <v>4.98091895827177</v>
      </c>
      <c r="E128" s="11">
        <v>4.30154258563467</v>
      </c>
      <c r="F128" s="11">
        <v>3.46395845039948</v>
      </c>
      <c r="G128" s="11">
        <v>2.79884247605211</v>
      </c>
      <c r="H128" s="11">
        <v>2.37803020084124</v>
      </c>
      <c r="I128" s="11">
        <v>2.14797109871674</v>
      </c>
      <c r="J128" s="11">
        <v>1.94769823076364</v>
      </c>
      <c r="K128" s="11">
        <v>1.88397552993094</v>
      </c>
      <c r="L128" s="11">
        <v>1.95723529801617</v>
      </c>
      <c r="M128" s="11">
        <v>2.25291422943801</v>
      </c>
      <c r="N128" s="11">
        <v>2.73911403426033</v>
      </c>
      <c r="O128" s="11">
        <v>3.36712877815375</v>
      </c>
      <c r="P128" s="11">
        <v>4.13591784955849</v>
      </c>
      <c r="Q128" s="11">
        <v>4.93324451529555</v>
      </c>
      <c r="R128" s="11">
        <v>5.88269484253952</v>
      </c>
    </row>
    <row r="129" ht="15" customHeight="1">
      <c r="A129" t="s" s="10">
        <v>278</v>
      </c>
      <c r="B129" t="s" s="10">
        <v>279</v>
      </c>
      <c r="C129" s="11">
        <v>5.60919329856697</v>
      </c>
      <c r="D129" s="11">
        <v>5.10581193302084</v>
      </c>
      <c r="E129" s="11">
        <v>4.56525542208499</v>
      </c>
      <c r="F129" s="11">
        <v>4.00746732502986</v>
      </c>
      <c r="G129" s="11">
        <v>3.51924117831857</v>
      </c>
      <c r="H129" s="11">
        <v>3.08659351108462</v>
      </c>
      <c r="I129" s="11">
        <v>2.84399745566675</v>
      </c>
      <c r="J129" s="11">
        <v>2.55299197921093</v>
      </c>
      <c r="K129" s="11">
        <v>2.35741560152938</v>
      </c>
      <c r="L129" s="11">
        <v>2.32017668046758</v>
      </c>
      <c r="M129" s="11">
        <v>2.49667865153422</v>
      </c>
      <c r="N129" s="11">
        <v>2.93989974291535</v>
      </c>
      <c r="O129" s="11">
        <v>3.49418335228151</v>
      </c>
      <c r="P129" s="11">
        <v>4.15302612726378</v>
      </c>
      <c r="Q129" s="11">
        <v>4.90468341763681</v>
      </c>
      <c r="R129" s="11">
        <v>5.68790429537973</v>
      </c>
    </row>
    <row r="130" ht="15" customHeight="1">
      <c r="A130" t="s" s="10">
        <v>280</v>
      </c>
      <c r="B130" t="s" s="10">
        <v>281</v>
      </c>
      <c r="C130" s="11">
        <v>5.49564714813824</v>
      </c>
      <c r="D130" s="11">
        <v>4.91835433762158</v>
      </c>
      <c r="E130" s="11">
        <v>4.30502701022579</v>
      </c>
      <c r="F130" s="11">
        <v>3.67740761076329</v>
      </c>
      <c r="G130" s="11">
        <v>3.17510154501208</v>
      </c>
      <c r="H130" s="11">
        <v>2.7292910297124</v>
      </c>
      <c r="I130" s="11">
        <v>2.44281224884537</v>
      </c>
      <c r="J130" s="11">
        <v>2.23507565673517</v>
      </c>
      <c r="K130" s="11">
        <v>2.07709270056289</v>
      </c>
      <c r="L130" s="11">
        <v>2.06431928743296</v>
      </c>
      <c r="M130" s="11">
        <v>2.28885463127275</v>
      </c>
      <c r="N130" s="11">
        <v>2.72715925704068</v>
      </c>
      <c r="O130" s="11">
        <v>3.31106776694889</v>
      </c>
      <c r="P130" s="11">
        <v>4.0520506331936</v>
      </c>
      <c r="Q130" s="11">
        <v>4.86474130663921</v>
      </c>
      <c r="R130" s="11">
        <v>5.78623438407975</v>
      </c>
    </row>
    <row r="131" ht="15" customHeight="1">
      <c r="A131" t="s" s="10">
        <v>282</v>
      </c>
      <c r="B131" t="s" s="10">
        <v>283</v>
      </c>
      <c r="C131" s="11">
        <v>5.47614275356196</v>
      </c>
      <c r="D131" s="11">
        <v>4.81075294438245</v>
      </c>
      <c r="E131" s="11">
        <v>4.19383389724119</v>
      </c>
      <c r="F131" s="11">
        <v>3.47817210650123</v>
      </c>
      <c r="G131" s="11">
        <v>3.15288370105913</v>
      </c>
      <c r="H131" s="11">
        <v>2.58839391896279</v>
      </c>
      <c r="I131" s="11">
        <v>2.32257447635007</v>
      </c>
      <c r="J131" s="11">
        <v>1.95781349806747</v>
      </c>
      <c r="K131" s="11">
        <v>1.97042339882447</v>
      </c>
      <c r="L131" s="11">
        <v>2.00239561762829</v>
      </c>
      <c r="M131" s="11">
        <v>2.25838319923215</v>
      </c>
      <c r="N131" s="11">
        <v>2.78757924907451</v>
      </c>
      <c r="O131" s="11">
        <v>3.3892692737775</v>
      </c>
      <c r="P131" s="11">
        <v>4.14356950287995</v>
      </c>
      <c r="Q131" s="11">
        <v>4.89661876874483</v>
      </c>
      <c r="R131" s="11">
        <v>5.77956720416049</v>
      </c>
    </row>
    <row r="132" ht="15" customHeight="1">
      <c r="A132" t="s" s="10">
        <v>284</v>
      </c>
      <c r="B132" t="s" s="10">
        <v>285</v>
      </c>
      <c r="C132" s="11">
        <v>5.46912386033322</v>
      </c>
      <c r="D132" s="11">
        <v>4.70412045190056</v>
      </c>
      <c r="E132" s="11">
        <v>4.00354535141507</v>
      </c>
      <c r="F132" s="11">
        <v>3.2876301132146</v>
      </c>
      <c r="G132" s="11">
        <v>2.68168081339382</v>
      </c>
      <c r="H132" s="11">
        <v>2.19017688359278</v>
      </c>
      <c r="I132" s="11">
        <v>1.88353592381771</v>
      </c>
      <c r="J132" s="11">
        <v>1.65880418862807</v>
      </c>
      <c r="K132" s="11">
        <v>1.57710339125754</v>
      </c>
      <c r="L132" s="11">
        <v>1.52505401954059</v>
      </c>
      <c r="M132" s="11">
        <v>1.6834777400704</v>
      </c>
      <c r="N132" s="11">
        <v>2.04570446597181</v>
      </c>
      <c r="O132" s="11">
        <v>2.82248455456438</v>
      </c>
      <c r="P132" s="11">
        <v>3.29704814678808</v>
      </c>
      <c r="Q132" s="11">
        <v>3.98064083247138</v>
      </c>
      <c r="R132" s="11">
        <v>4.75212624277637</v>
      </c>
    </row>
    <row r="133" ht="15" customHeight="1">
      <c r="A133" t="s" s="10">
        <v>286</v>
      </c>
      <c r="B133" t="s" s="10">
        <v>287</v>
      </c>
      <c r="C133" s="11">
        <v>5.01100524139233</v>
      </c>
      <c r="D133" s="11">
        <v>4.43266159648743</v>
      </c>
      <c r="E133" s="11">
        <v>3.81317491969204</v>
      </c>
      <c r="F133" s="11">
        <v>3.19089307970402</v>
      </c>
      <c r="G133" s="11">
        <v>2.7135565517864</v>
      </c>
      <c r="H133" s="11">
        <v>2.30589801830314</v>
      </c>
      <c r="I133" s="11">
        <v>2.05969630939027</v>
      </c>
      <c r="J133" s="11">
        <v>1.90085001455127</v>
      </c>
      <c r="K133" s="11">
        <v>1.82877015873562</v>
      </c>
      <c r="L133" s="11">
        <v>1.85911886941763</v>
      </c>
      <c r="M133" s="11">
        <v>2.0968623072372</v>
      </c>
      <c r="N133" s="11">
        <v>2.53709941909359</v>
      </c>
      <c r="O133" s="11">
        <v>3.12205903629532</v>
      </c>
      <c r="P133" s="11">
        <v>3.8506848453324</v>
      </c>
      <c r="Q133" s="11">
        <v>4.66706742505119</v>
      </c>
      <c r="R133" s="11">
        <v>5.58582716868503</v>
      </c>
    </row>
    <row r="134" ht="15" customHeight="1">
      <c r="A134" t="s" s="10">
        <v>288</v>
      </c>
      <c r="B134" t="s" s="10">
        <v>289</v>
      </c>
      <c r="C134" s="11">
        <v>4.06445872914187</v>
      </c>
      <c r="D134" s="11">
        <v>3.40283487683795</v>
      </c>
      <c r="E134" s="11">
        <v>2.80133229559292</v>
      </c>
      <c r="F134" s="11">
        <v>2.2533787701061</v>
      </c>
      <c r="G134" s="11">
        <v>1.79827405221757</v>
      </c>
      <c r="H134" s="11">
        <v>1.44874254078324</v>
      </c>
      <c r="I134" s="11">
        <v>1.2482824997069</v>
      </c>
      <c r="J134" s="11">
        <v>1.11404597095071</v>
      </c>
      <c r="K134" s="11">
        <v>1.09907854681035</v>
      </c>
      <c r="L134" s="11">
        <v>1.19598994456112</v>
      </c>
      <c r="M134" s="11">
        <v>1.50848729102573</v>
      </c>
      <c r="N134" s="11">
        <v>2.02770532682786</v>
      </c>
      <c r="O134" s="11">
        <v>2.69306934873443</v>
      </c>
      <c r="P134" s="11">
        <v>3.49160198259684</v>
      </c>
      <c r="Q134" s="11">
        <v>4.27751671827452</v>
      </c>
      <c r="R134" s="11">
        <v>5.10818446120427</v>
      </c>
    </row>
    <row r="135" ht="15" customHeight="1">
      <c r="A135" t="s" s="10">
        <v>290</v>
      </c>
      <c r="B135" t="s" s="10">
        <v>291</v>
      </c>
      <c r="C135" s="11"/>
      <c r="D135" s="11">
        <v>7.763151233131</v>
      </c>
      <c r="E135" s="11">
        <v>7.06993089524903</v>
      </c>
      <c r="F135" s="11">
        <v>6.36458949461116</v>
      </c>
      <c r="G135" s="11">
        <v>5.72438700563558</v>
      </c>
      <c r="H135" s="11">
        <v>5.07348895714894</v>
      </c>
      <c r="I135" s="11">
        <v>4.65855258093042</v>
      </c>
      <c r="J135" s="11">
        <v>4.29230327444909</v>
      </c>
      <c r="K135" s="11">
        <v>4.04503648023926</v>
      </c>
      <c r="L135" s="11">
        <v>3.95924315599958</v>
      </c>
      <c r="M135" s="11">
        <v>4.09472219581641</v>
      </c>
      <c r="N135" s="11">
        <v>4.45144836038378</v>
      </c>
      <c r="O135" s="11">
        <v>4.92017810444041</v>
      </c>
      <c r="P135" s="11">
        <v>5.55699506358598</v>
      </c>
      <c r="Q135" s="11">
        <v>6.25336621062738</v>
      </c>
      <c r="R135" s="11">
        <v>7.05362938278253</v>
      </c>
    </row>
    <row r="136" ht="15" customHeight="1">
      <c r="A136" t="s" s="10">
        <v>292</v>
      </c>
      <c r="B136" t="s" s="10">
        <v>293</v>
      </c>
      <c r="C136" s="11"/>
      <c r="D136" s="11"/>
      <c r="E136" s="11">
        <v>7.28254015911254</v>
      </c>
      <c r="F136" s="11">
        <v>6.43787584966555</v>
      </c>
      <c r="G136" s="11">
        <v>5.73324771798445</v>
      </c>
      <c r="H136" s="11">
        <v>5.1575345400942</v>
      </c>
      <c r="I136" s="11">
        <v>4.73560976519822</v>
      </c>
      <c r="J136" s="11">
        <v>4.35176108448891</v>
      </c>
      <c r="K136" s="11">
        <v>4.18303437606147</v>
      </c>
      <c r="L136" s="11">
        <v>4.17065604280906</v>
      </c>
      <c r="M136" s="11">
        <v>4.35664829208262</v>
      </c>
      <c r="N136" s="11">
        <v>4.77536252773634</v>
      </c>
      <c r="O136" s="11">
        <v>5.31263369046211</v>
      </c>
      <c r="P136" s="11">
        <v>5.97839577693959</v>
      </c>
      <c r="Q136" s="11">
        <v>6.75054137361899</v>
      </c>
      <c r="R136" s="11">
        <v>7.22814075371436</v>
      </c>
    </row>
    <row r="137" ht="15" customHeight="1">
      <c r="A137" t="s" s="10">
        <v>294</v>
      </c>
      <c r="B137" t="s" s="10">
        <v>295</v>
      </c>
      <c r="C137" s="11"/>
      <c r="D137" s="11"/>
      <c r="E137" s="11">
        <v>7.22602406043567</v>
      </c>
      <c r="F137" s="11">
        <v>6.49004429731614</v>
      </c>
      <c r="G137" s="11">
        <v>5.82851705074476</v>
      </c>
      <c r="H137" s="11">
        <v>5.18454714776673</v>
      </c>
      <c r="I137" s="11">
        <v>4.74259622173059</v>
      </c>
      <c r="J137" s="11">
        <v>4.37378380374354</v>
      </c>
      <c r="K137" s="11">
        <v>4.12883630455967</v>
      </c>
      <c r="L137" s="11">
        <v>4.03715050551401</v>
      </c>
      <c r="M137" s="11">
        <v>4.16459792210817</v>
      </c>
      <c r="N137" s="11">
        <v>4.5202388392485</v>
      </c>
      <c r="O137" s="11">
        <v>4.99105305728271</v>
      </c>
      <c r="P137" s="11">
        <v>5.61388614520899</v>
      </c>
      <c r="Q137" s="11">
        <v>6.30194111743354</v>
      </c>
      <c r="R137" s="11">
        <v>7.10318244892958</v>
      </c>
    </row>
    <row r="138" ht="15" customHeight="1">
      <c r="A138" t="s" s="10">
        <v>296</v>
      </c>
      <c r="B138" t="s" s="10">
        <v>297</v>
      </c>
      <c r="C138" s="11"/>
      <c r="D138" s="11"/>
      <c r="E138" s="11">
        <v>6.94534457459484</v>
      </c>
      <c r="F138" s="11">
        <v>6.30416901390762</v>
      </c>
      <c r="G138" s="11">
        <v>5.70513438908207</v>
      </c>
      <c r="H138" s="11">
        <v>5.1325413189699</v>
      </c>
      <c r="I138" s="11">
        <v>4.80345380724567</v>
      </c>
      <c r="J138" s="11">
        <v>4.47538649414057</v>
      </c>
      <c r="K138" s="11">
        <v>4.275305770687</v>
      </c>
      <c r="L138" s="11">
        <v>4.22705698883166</v>
      </c>
      <c r="M138" s="11">
        <v>4.36203574134402</v>
      </c>
      <c r="N138" s="11">
        <v>4.72110932309058</v>
      </c>
      <c r="O138" s="11">
        <v>5.18013661858647</v>
      </c>
      <c r="P138" s="11">
        <v>5.80337206764878</v>
      </c>
      <c r="Q138" s="11">
        <v>6.47905036656706</v>
      </c>
      <c r="R138" s="11">
        <v>7.264856457234</v>
      </c>
    </row>
    <row r="139" ht="15" customHeight="1">
      <c r="A139" t="s" s="10">
        <v>298</v>
      </c>
      <c r="B139" t="s" s="10">
        <v>299</v>
      </c>
      <c r="C139" s="11"/>
      <c r="D139" s="11"/>
      <c r="E139" s="11"/>
      <c r="F139" s="11">
        <v>6.30402495495026</v>
      </c>
      <c r="G139" s="11">
        <v>5.69456674341891</v>
      </c>
      <c r="H139" s="11">
        <v>4.91771321502483</v>
      </c>
      <c r="I139" s="11">
        <v>4.36727634841783</v>
      </c>
      <c r="J139" s="11">
        <v>4.01803548824629</v>
      </c>
      <c r="K139" s="11">
        <v>3.7864849445751</v>
      </c>
      <c r="L139" s="11">
        <v>3.71760026280565</v>
      </c>
      <c r="M139" s="11">
        <v>3.86717361714479</v>
      </c>
      <c r="N139" s="11">
        <v>4.23629944300588</v>
      </c>
      <c r="O139" s="11">
        <v>4.69006619395249</v>
      </c>
      <c r="P139" s="11">
        <v>5.29403251788909</v>
      </c>
      <c r="Q139" s="11">
        <v>5.95191115592892</v>
      </c>
      <c r="R139" s="11">
        <v>6.72198564305013</v>
      </c>
    </row>
    <row r="140" ht="15" customHeight="1">
      <c r="A140" t="s" s="10">
        <v>300</v>
      </c>
      <c r="B140" t="s" s="10">
        <v>301</v>
      </c>
      <c r="C140" s="11"/>
      <c r="D140" s="11"/>
      <c r="E140" s="11"/>
      <c r="F140" s="11"/>
      <c r="G140" s="11">
        <v>5.64899475611451</v>
      </c>
      <c r="H140" s="11">
        <v>5.090331242950</v>
      </c>
      <c r="I140" s="11">
        <v>4.73701291985649</v>
      </c>
      <c r="J140" s="11">
        <v>4.40740276299458</v>
      </c>
      <c r="K140" s="11">
        <v>4.21654789367831</v>
      </c>
      <c r="L140" s="11">
        <v>4.16815751909394</v>
      </c>
      <c r="M140" s="11">
        <v>4.33182201887845</v>
      </c>
      <c r="N140" s="11">
        <v>4.70039636016832</v>
      </c>
      <c r="O140" s="11">
        <v>5.21654233399691</v>
      </c>
      <c r="P140" s="11">
        <v>5.86507778832057</v>
      </c>
      <c r="Q140" s="11">
        <v>6.62910032662178</v>
      </c>
      <c r="R140" s="11">
        <v>7.54657099869362</v>
      </c>
    </row>
    <row r="141" ht="15" customHeight="1">
      <c r="A141" t="s" s="10">
        <v>302</v>
      </c>
      <c r="B141" t="s" s="10">
        <v>303</v>
      </c>
      <c r="C141" s="11"/>
      <c r="D141" s="11"/>
      <c r="E141" s="11"/>
      <c r="F141" s="11"/>
      <c r="G141" s="11">
        <v>5.27977857502686</v>
      </c>
      <c r="H141" s="11">
        <v>4.65683797947958</v>
      </c>
      <c r="I141" s="11">
        <v>4.23108256324654</v>
      </c>
      <c r="J141" s="11">
        <v>3.84181262576166</v>
      </c>
      <c r="K141" s="11">
        <v>3.62253829694466</v>
      </c>
      <c r="L141" s="11">
        <v>3.56607099371753</v>
      </c>
      <c r="M141" s="11">
        <v>3.72822760232929</v>
      </c>
      <c r="N141" s="11">
        <v>4.15828743442195</v>
      </c>
      <c r="O141" s="11">
        <v>4.70029198284001</v>
      </c>
      <c r="P141" s="11">
        <v>5.34352051898919</v>
      </c>
      <c r="Q141" s="11">
        <v>6.08405480564709</v>
      </c>
      <c r="R141" s="11">
        <v>6.85774552350151</v>
      </c>
    </row>
    <row r="142" ht="15" customHeight="1">
      <c r="A142" t="s" s="10">
        <v>304</v>
      </c>
      <c r="B142" t="s" s="10">
        <v>305</v>
      </c>
      <c r="C142" s="11"/>
      <c r="D142" s="11"/>
      <c r="E142" s="11"/>
      <c r="F142" s="11"/>
      <c r="G142" s="11">
        <v>4.84501213608131</v>
      </c>
      <c r="H142" s="11">
        <v>4.19562328000183</v>
      </c>
      <c r="I142" s="11">
        <v>3.76007905905305</v>
      </c>
      <c r="J142" s="11">
        <v>3.38004653414288</v>
      </c>
      <c r="K142" s="11">
        <v>3.11472764997516</v>
      </c>
      <c r="L142" s="11">
        <v>3.00662161227854</v>
      </c>
      <c r="M142" s="11">
        <v>3.124488024417</v>
      </c>
      <c r="N142" s="11">
        <v>3.45926591570735</v>
      </c>
      <c r="O142" s="11">
        <v>3.91036622793752</v>
      </c>
      <c r="P142" s="11">
        <v>4.51908662367302</v>
      </c>
      <c r="Q142" s="11">
        <v>5.1731027766998</v>
      </c>
      <c r="R142" s="11">
        <v>5.93429322523673</v>
      </c>
    </row>
    <row r="143" ht="15" customHeight="1">
      <c r="A143" t="s" s="10">
        <v>306</v>
      </c>
      <c r="B143" t="s" s="10">
        <v>307</v>
      </c>
      <c r="C143" s="11"/>
      <c r="D143" s="11"/>
      <c r="E143" s="11"/>
      <c r="F143" s="11"/>
      <c r="G143" s="11"/>
      <c r="H143" s="11"/>
      <c r="I143" s="11"/>
      <c r="J143" s="11">
        <v>4.36243096431186</v>
      </c>
      <c r="K143" s="11">
        <v>4.13120072867637</v>
      </c>
      <c r="L143" s="11">
        <v>4.02538662086895</v>
      </c>
      <c r="M143" s="11">
        <v>4.18785449803596</v>
      </c>
      <c r="N143" s="11">
        <v>4.56577114576155</v>
      </c>
      <c r="O143" s="11">
        <v>5.06283008824695</v>
      </c>
      <c r="P143" s="11">
        <v>5.72973043814937</v>
      </c>
      <c r="Q143" s="11">
        <v>6.46935088328546</v>
      </c>
      <c r="R143" s="11">
        <v>7.3127968204401</v>
      </c>
    </row>
    <row r="144" ht="15" customHeight="1">
      <c r="A144" t="s" s="10">
        <v>308</v>
      </c>
      <c r="B144" t="s" s="10">
        <v>309</v>
      </c>
      <c r="C144" s="11"/>
      <c r="D144" s="11"/>
      <c r="E144" s="11"/>
      <c r="F144" s="11"/>
      <c r="G144" s="11"/>
      <c r="H144" s="11"/>
      <c r="I144" s="11"/>
      <c r="J144" s="11">
        <v>4.21707906683959</v>
      </c>
      <c r="K144" s="11">
        <v>4.00102802998445</v>
      </c>
      <c r="L144" s="11">
        <v>3.94061066337723</v>
      </c>
      <c r="M144" s="11">
        <v>4.1000682696041</v>
      </c>
      <c r="N144" s="11">
        <v>4.47361916824227</v>
      </c>
      <c r="O144" s="11">
        <v>5.00195822719423</v>
      </c>
      <c r="P144" s="11">
        <v>5.66890919551848</v>
      </c>
      <c r="Q144" s="11">
        <v>6.43231165923699</v>
      </c>
      <c r="R144" s="11">
        <v>7.37184242241193</v>
      </c>
    </row>
    <row r="145" ht="15" customHeight="1">
      <c r="A145" t="s" s="10">
        <v>310</v>
      </c>
      <c r="B145" t="s" s="10">
        <v>311</v>
      </c>
      <c r="C145" s="11"/>
      <c r="D145" s="11"/>
      <c r="E145" s="11"/>
      <c r="F145" s="11"/>
      <c r="G145" s="11"/>
      <c r="H145" s="11"/>
      <c r="I145" s="11"/>
      <c r="J145" s="11">
        <v>4.00579734393103</v>
      </c>
      <c r="K145" s="11">
        <v>3.79093642323984</v>
      </c>
      <c r="L145" s="11">
        <v>3.73086744021396</v>
      </c>
      <c r="M145" s="11">
        <v>3.88982489340259</v>
      </c>
      <c r="N145" s="11">
        <v>4.26253253080358</v>
      </c>
      <c r="O145" s="11">
        <v>4.78907467985097</v>
      </c>
      <c r="P145" s="11">
        <v>5.45280899922027</v>
      </c>
      <c r="Q145" s="11">
        <v>6.21480377863552</v>
      </c>
      <c r="R145" s="11">
        <v>7.1515302004783</v>
      </c>
    </row>
    <row r="146" ht="15" customHeight="1">
      <c r="A146" t="s" s="10">
        <v>312</v>
      </c>
      <c r="B146" t="s" s="10">
        <v>313</v>
      </c>
      <c r="C146" s="11"/>
      <c r="D146" s="11"/>
      <c r="E146" s="11"/>
      <c r="F146" s="11"/>
      <c r="G146" s="11"/>
      <c r="H146" s="11"/>
      <c r="I146" s="11"/>
      <c r="J146" s="11"/>
      <c r="K146" s="11"/>
      <c r="L146" s="11"/>
      <c r="M146" s="11">
        <v>4.0418044132092</v>
      </c>
      <c r="N146" s="11">
        <v>4.37051940389881</v>
      </c>
      <c r="O146" s="11">
        <v>4.85730093202896</v>
      </c>
      <c r="P146" s="11">
        <v>5.50378201939099</v>
      </c>
      <c r="Q146" s="11">
        <v>6.29227851346903</v>
      </c>
      <c r="R146" s="11">
        <v>7.16903930441917</v>
      </c>
    </row>
    <row r="147" ht="15" customHeight="1">
      <c r="A147" t="s" s="10">
        <v>314</v>
      </c>
      <c r="B147" t="s" s="10">
        <v>315</v>
      </c>
      <c r="C147" s="11"/>
      <c r="D147" s="11"/>
      <c r="E147" s="11"/>
      <c r="F147" s="11"/>
      <c r="G147" s="11"/>
      <c r="H147" s="11"/>
      <c r="I147" s="11"/>
      <c r="J147" s="11"/>
      <c r="K147" s="11"/>
      <c r="L147" s="11"/>
      <c r="M147" s="11"/>
      <c r="N147" s="11"/>
      <c r="O147" s="11">
        <v>5.16476080379376</v>
      </c>
      <c r="P147" s="11">
        <v>5.78045562330458</v>
      </c>
      <c r="Q147" s="11">
        <v>6.46282160611071</v>
      </c>
      <c r="R147" s="11">
        <v>7.26484405712158</v>
      </c>
    </row>
    <row r="148" ht="15" customHeight="1">
      <c r="A148" t="s" s="10">
        <v>316</v>
      </c>
      <c r="B148" t="s" s="10">
        <v>317</v>
      </c>
      <c r="C148" s="11"/>
      <c r="D148" s="11"/>
      <c r="E148" s="11"/>
      <c r="F148" s="11"/>
      <c r="G148" s="11"/>
      <c r="H148" s="11"/>
      <c r="I148" s="11"/>
      <c r="J148" s="11"/>
      <c r="K148" s="11"/>
      <c r="L148" s="11"/>
      <c r="M148" s="11"/>
      <c r="N148" s="11"/>
      <c r="O148" s="11"/>
      <c r="P148" s="11"/>
      <c r="Q148" s="11">
        <v>6.49668206136242</v>
      </c>
      <c r="R148" s="11">
        <v>7.29388829042337</v>
      </c>
    </row>
    <row r="149" ht="15" customHeight="1">
      <c r="A149" t="s" s="10">
        <v>318</v>
      </c>
      <c r="B149" t="s" s="10">
        <v>319</v>
      </c>
      <c r="C149" s="11"/>
      <c r="D149" s="11"/>
      <c r="E149" s="11"/>
      <c r="F149" s="11"/>
      <c r="G149" s="11"/>
      <c r="H149" s="11"/>
      <c r="I149" s="11"/>
      <c r="J149" s="11"/>
      <c r="K149" s="11"/>
      <c r="L149" s="11"/>
      <c r="M149" s="11"/>
      <c r="N149" s="11"/>
      <c r="O149" s="11"/>
      <c r="P149" s="11"/>
      <c r="Q149" s="11">
        <v>6.18082827494428</v>
      </c>
      <c r="R149" s="11">
        <v>6.99848022841003</v>
      </c>
    </row>
    <row r="150" ht="15" customHeight="1">
      <c r="A150" t="s" s="10">
        <v>320</v>
      </c>
      <c r="B150" t="s" s="10">
        <v>321</v>
      </c>
      <c r="C150" s="11"/>
      <c r="D150" s="11"/>
      <c r="E150" s="11"/>
      <c r="F150" s="11"/>
      <c r="G150" s="11"/>
      <c r="H150" s="11"/>
      <c r="I150" s="11"/>
      <c r="J150" s="11"/>
      <c r="K150" s="11"/>
      <c r="L150" s="11"/>
      <c r="M150" s="11"/>
      <c r="N150" s="11"/>
      <c r="O150" s="11"/>
      <c r="P150" s="11"/>
      <c r="Q150" s="11"/>
      <c r="R150" s="11">
        <v>7.12988605591844</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AH265"/>
  <sheetViews>
    <sheetView workbookViewId="0" showGridLines="0" defaultGridColor="1"/>
  </sheetViews>
  <sheetFormatPr defaultColWidth="8.83333" defaultRowHeight="15" customHeight="1" outlineLevelRow="0" outlineLevelCol="0"/>
  <cols>
    <col min="1" max="34" width="8.85156" style="47" customWidth="1"/>
    <col min="35" max="16384" width="8.85156" style="47" customWidth="1"/>
  </cols>
  <sheetData>
    <row r="1" ht="13.55" customHeight="1">
      <c r="A1" s="14"/>
      <c r="B1" s="14"/>
      <c r="C1" s="19">
        <f>COUNT('Ações_Pontos'!C3:C265)</f>
        <v>200</v>
      </c>
      <c r="D1" s="19">
        <f>COUNT('Ações_Pontos'!D3:D265)</f>
        <v>200</v>
      </c>
      <c r="E1" s="19">
        <f>COUNT('Ações_Pontos'!E3:E265)</f>
        <v>205</v>
      </c>
      <c r="F1" s="19">
        <f>COUNT('Ações_Pontos'!F3:F265)</f>
        <v>204</v>
      </c>
      <c r="G1" s="19">
        <f>COUNT('Ações_Pontos'!G3:G265)</f>
        <v>206</v>
      </c>
      <c r="H1" s="19">
        <f>COUNT('Ações_Pontos'!H3:H265)</f>
        <v>206</v>
      </c>
      <c r="I1" s="19">
        <f>COUNT('Ações_Pontos'!I3:I265)</f>
        <v>212</v>
      </c>
      <c r="J1" s="19">
        <f>COUNT('Ações_Pontos'!J3:J265)</f>
        <v>110</v>
      </c>
      <c r="K1" s="19">
        <f>COUNT('Ações_Pontos'!K3:K265)</f>
        <v>218</v>
      </c>
      <c r="L1" s="19">
        <f>COUNT('Ações_Pontos'!L3:L265)</f>
        <v>218</v>
      </c>
      <c r="M1" s="19">
        <f>COUNT('Ações_Pontos'!M3:M265)</f>
        <v>221</v>
      </c>
      <c r="N1" s="19">
        <f>COUNT('Ações_Pontos'!N3:N265)</f>
        <v>207</v>
      </c>
      <c r="O1" s="19">
        <f>COUNT('Ações_Pontos'!O3:O265)</f>
        <v>224</v>
      </c>
      <c r="P1" s="19">
        <f>COUNT('Ações_Pontos'!P3:P265)</f>
        <v>223</v>
      </c>
      <c r="Q1" s="19">
        <f>COUNT('Ações_Pontos'!Q3:Q265)</f>
        <v>227</v>
      </c>
      <c r="R1" s="19">
        <f>COUNT('Ações_Pontos'!R3:R265)</f>
        <v>219</v>
      </c>
      <c r="S1" s="19">
        <f>COUNT('Ações_Pontos'!S3:S265)</f>
        <v>230</v>
      </c>
      <c r="T1" s="19">
        <f>COUNT('Ações_Pontos'!T3:T265)</f>
        <v>230</v>
      </c>
      <c r="U1" s="19">
        <f>COUNT('Ações_Pontos'!U3:U265)</f>
        <v>232</v>
      </c>
      <c r="V1" s="19">
        <f>COUNT('Ações_Pontos'!V3:V265)</f>
        <v>231</v>
      </c>
      <c r="W1" s="19">
        <f>COUNT('Ações_Pontos'!W3:W265)</f>
        <v>236</v>
      </c>
      <c r="X1" s="19">
        <f>COUNT('Ações_Pontos'!X3:X265)</f>
        <v>158</v>
      </c>
      <c r="Y1" s="19">
        <f>COUNT('Ações_Pontos'!Y3:Y265)</f>
        <v>238</v>
      </c>
      <c r="Z1" s="19">
        <f>COUNT('Ações_Pontos'!Z3:Z265)</f>
        <v>178</v>
      </c>
      <c r="AA1" s="19">
        <f>COUNT('Ações_Pontos'!AA3:AA265)</f>
        <v>242</v>
      </c>
      <c r="AB1" s="19">
        <f>COUNT('Ações_Pontos'!AB3:AB265)</f>
        <v>32</v>
      </c>
      <c r="AC1" s="19">
        <f>COUNT('Ações_Pontos'!AC3:AC265)</f>
        <v>247</v>
      </c>
      <c r="AD1" s="19">
        <f>COUNT('Ações_Pontos'!AD3:AD265)</f>
        <v>43</v>
      </c>
      <c r="AE1" s="19">
        <f>COUNT('Ações_Pontos'!AE3:AE265)</f>
        <v>254</v>
      </c>
      <c r="AF1" s="19">
        <f>COUNT('Ações_Pontos'!AF3:AF265)</f>
        <v>11</v>
      </c>
      <c r="AG1" s="19">
        <f>COUNT('Ações_Pontos'!AG3:AG265)</f>
        <v>262</v>
      </c>
      <c r="AH1" s="19">
        <f>COUNT('Ações_Pontos'!AH3:AH265)</f>
        <v>122</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38.25" customHeight="1">
      <c r="A3" t="s" s="7">
        <v>6</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8">
        <v>1223</v>
      </c>
      <c r="B4" t="s" s="8">
        <v>1224</v>
      </c>
      <c r="C4" s="30">
        <v>1</v>
      </c>
      <c r="D4" s="30">
        <v>0.98</v>
      </c>
      <c r="E4" s="30">
        <v>1</v>
      </c>
      <c r="F4" s="30">
        <v>0.985294117647059</v>
      </c>
      <c r="G4" s="30">
        <v>1</v>
      </c>
      <c r="H4" s="30">
        <v>0.970873786407767</v>
      </c>
      <c r="I4" s="30">
        <v>0.966981132075472</v>
      </c>
      <c r="J4" s="30">
        <v>0.8818181818181819</v>
      </c>
      <c r="K4" s="30">
        <v>0.926605504587156</v>
      </c>
      <c r="L4" s="30">
        <v>0.752293577981651</v>
      </c>
      <c r="M4" s="30">
        <v>0.728506787330317</v>
      </c>
      <c r="N4" s="30">
        <v>0.5942028985507249</v>
      </c>
      <c r="O4" s="30">
        <v>0.709821428571429</v>
      </c>
      <c r="P4" s="30">
        <v>0.475336322869955</v>
      </c>
      <c r="Q4" s="30">
        <v>0.9383259911894269</v>
      </c>
      <c r="R4" s="30">
        <v>0.8127853881278539</v>
      </c>
      <c r="S4" s="30">
        <v>0.956521739130435</v>
      </c>
      <c r="T4" s="30">
        <v>0.8565217391304349</v>
      </c>
      <c r="U4" s="30">
        <v>0.9655172413793101</v>
      </c>
      <c r="V4" s="30">
        <v>0.930735930735931</v>
      </c>
      <c r="W4" s="30">
        <v>0.966101694915254</v>
      </c>
      <c r="X4" s="30">
        <v>0.905063291139241</v>
      </c>
      <c r="Y4" s="30">
        <v>0.974789915966387</v>
      </c>
      <c r="Z4" s="30">
        <v>0.915730337078652</v>
      </c>
      <c r="AA4" s="30">
        <v>0.983471074380165</v>
      </c>
      <c r="AB4" s="30">
        <v>0.75</v>
      </c>
      <c r="AC4" s="30">
        <v>0.983805668016194</v>
      </c>
      <c r="AD4" s="30">
        <v>0.86046511627907</v>
      </c>
      <c r="AE4" s="30">
        <v>0.980314960629921</v>
      </c>
      <c r="AF4" s="30">
        <v>0.545454545454545</v>
      </c>
      <c r="AG4" s="30">
        <v>0.99236641221374</v>
      </c>
      <c r="AH4" s="30">
        <v>0.9836065573770491</v>
      </c>
    </row>
    <row r="5" ht="15" customHeight="1">
      <c r="A5" t="s" s="10">
        <v>1225</v>
      </c>
      <c r="B5" t="s" s="10">
        <v>1226</v>
      </c>
      <c r="C5" s="30">
        <v>0.995</v>
      </c>
      <c r="D5" s="30">
        <v>0.925</v>
      </c>
      <c r="E5" s="30">
        <v>0.990243902439024</v>
      </c>
      <c r="F5" s="30">
        <v>0.656862745098039</v>
      </c>
      <c r="G5" s="30">
        <v>0.970873786407767</v>
      </c>
      <c r="H5" s="30">
        <v>0.0145631067961165</v>
      </c>
      <c r="I5" s="30">
        <v>0.00471698113207547</v>
      </c>
      <c r="J5" t="s" s="26"/>
      <c r="K5" s="30">
        <v>0.0229357798165138</v>
      </c>
      <c r="L5" s="30">
        <v>0.0091743119266055</v>
      </c>
      <c r="M5" s="30">
        <v>0.00452488687782805</v>
      </c>
      <c r="N5" t="s" s="26"/>
      <c r="O5" s="30">
        <v>0.00446428571428571</v>
      </c>
      <c r="P5" t="s" s="26"/>
      <c r="Q5" s="30">
        <v>0.00440528634361233</v>
      </c>
      <c r="R5" t="s" s="26"/>
      <c r="S5" s="30">
        <v>0.00434782608695652</v>
      </c>
      <c r="T5" s="30">
        <v>0.00434782608695652</v>
      </c>
      <c r="U5" s="30">
        <v>0.00431034482758621</v>
      </c>
      <c r="V5" t="s" s="26"/>
      <c r="W5" s="30">
        <v>0.00423728813559322</v>
      </c>
      <c r="X5" t="s" s="26"/>
      <c r="Y5" s="30">
        <v>0.00840336134453782</v>
      </c>
      <c r="Z5" t="s" s="26"/>
      <c r="AA5" s="30">
        <v>0.008264462809917361</v>
      </c>
      <c r="AB5" t="s" s="26"/>
      <c r="AC5" s="30">
        <v>0.00404858299595142</v>
      </c>
      <c r="AD5" t="s" s="26"/>
      <c r="AE5" s="30">
        <v>0.0196850393700787</v>
      </c>
      <c r="AF5" t="s" s="26"/>
      <c r="AG5" s="30">
        <v>0.778625954198473</v>
      </c>
      <c r="AH5" s="30">
        <v>0.319672131147541</v>
      </c>
    </row>
    <row r="6" ht="15" customHeight="1">
      <c r="A6" t="s" s="10">
        <v>1227</v>
      </c>
      <c r="B6" t="s" s="10">
        <v>1228</v>
      </c>
      <c r="C6" s="30">
        <v>0.99</v>
      </c>
      <c r="D6" s="30">
        <v>0.575</v>
      </c>
      <c r="E6" s="30">
        <v>0.960975609756098</v>
      </c>
      <c r="F6" s="30">
        <v>0.25</v>
      </c>
      <c r="G6" s="30">
        <v>0.927184466019417</v>
      </c>
      <c r="H6" s="30">
        <v>0.0194174757281553</v>
      </c>
      <c r="I6" s="30">
        <v>0.0613207547169811</v>
      </c>
      <c r="J6" t="s" s="26"/>
      <c r="K6" s="30">
        <v>0.23394495412844</v>
      </c>
      <c r="L6" s="30">
        <v>0.073394495412844</v>
      </c>
      <c r="M6" s="30">
        <v>0.009049773755656109</v>
      </c>
      <c r="N6" t="s" s="26"/>
      <c r="O6" s="30">
        <v>0.0267857142857143</v>
      </c>
      <c r="P6" s="30">
        <v>0.0134529147982063</v>
      </c>
      <c r="Q6" s="30">
        <v>0.00881057268722467</v>
      </c>
      <c r="R6" t="s" s="26"/>
      <c r="S6" s="30">
        <v>0.808695652173913</v>
      </c>
      <c r="T6" s="30">
        <v>0.191304347826087</v>
      </c>
      <c r="U6" s="30">
        <v>0.301724137931034</v>
      </c>
      <c r="V6" s="30">
        <v>0.09523809523809521</v>
      </c>
      <c r="W6" s="30">
        <v>0.008474576271186441</v>
      </c>
      <c r="X6" t="s" s="26"/>
      <c r="Y6" s="30">
        <v>0.00420168067226891</v>
      </c>
      <c r="Z6" t="s" s="26"/>
      <c r="AA6" s="30">
        <v>0.00413223140495868</v>
      </c>
      <c r="AB6" t="s" s="26"/>
      <c r="AC6" s="30">
        <v>0.048582995951417</v>
      </c>
      <c r="AD6" t="s" s="26"/>
      <c r="AE6" s="30">
        <v>0.0236220472440945</v>
      </c>
      <c r="AF6" t="s" s="26"/>
      <c r="AG6" s="30">
        <v>0.0458015267175573</v>
      </c>
      <c r="AH6" t="s" s="26"/>
    </row>
    <row r="7" ht="15" customHeight="1">
      <c r="A7" t="s" s="10">
        <v>1229</v>
      </c>
      <c r="B7" t="s" s="10">
        <v>1230</v>
      </c>
      <c r="C7" s="30">
        <v>0.985</v>
      </c>
      <c r="D7" s="30">
        <v>0.95</v>
      </c>
      <c r="E7" s="30">
        <v>0.975609756097561</v>
      </c>
      <c r="F7" s="30">
        <v>0.906862745098039</v>
      </c>
      <c r="G7" s="30">
        <v>0.9757281553398059</v>
      </c>
      <c r="H7" s="30">
        <v>0.883495145631068</v>
      </c>
      <c r="I7" s="30">
        <v>0.910377358490566</v>
      </c>
      <c r="J7" s="30">
        <v>0.709090909090909</v>
      </c>
      <c r="K7" s="30">
        <v>0.903669724770642</v>
      </c>
      <c r="L7" s="30">
        <v>0.724770642201835</v>
      </c>
      <c r="M7" s="30">
        <v>0.687782805429864</v>
      </c>
      <c r="N7" s="30">
        <v>0.560386473429952</v>
      </c>
      <c r="O7" s="30">
        <v>0.825892857142857</v>
      </c>
      <c r="P7" s="30">
        <v>0.623318385650224</v>
      </c>
      <c r="Q7" s="30">
        <v>0.916299559471366</v>
      </c>
      <c r="R7" s="30">
        <v>0.780821917808219</v>
      </c>
      <c r="S7" s="30">
        <v>0.947826086956522</v>
      </c>
      <c r="T7" s="30">
        <v>0.88695652173913</v>
      </c>
      <c r="U7" s="30">
        <v>0.935344827586207</v>
      </c>
      <c r="V7" s="30">
        <v>0.878787878787879</v>
      </c>
      <c r="W7" s="30">
        <v>0.940677966101695</v>
      </c>
      <c r="X7" s="30">
        <v>0.860759493670886</v>
      </c>
      <c r="Y7" s="30">
        <v>0.945378151260504</v>
      </c>
      <c r="Z7" s="30">
        <v>0.898876404494382</v>
      </c>
      <c r="AA7" s="30">
        <v>0.942148760330579</v>
      </c>
      <c r="AB7" s="30">
        <v>0.53125</v>
      </c>
      <c r="AC7" s="30">
        <v>0.955465587044534</v>
      </c>
      <c r="AD7" s="30">
        <v>0.697674418604651</v>
      </c>
      <c r="AE7" s="30">
        <v>0.929133858267717</v>
      </c>
      <c r="AF7" t="s" s="26"/>
      <c r="AG7" s="30">
        <v>0.961832061068702</v>
      </c>
      <c r="AH7" s="30">
        <v>0.9098360655737699</v>
      </c>
    </row>
    <row r="8" ht="15" customHeight="1">
      <c r="A8" t="s" s="10">
        <v>1231</v>
      </c>
      <c r="B8" t="s" s="10">
        <v>1232</v>
      </c>
      <c r="C8" s="30">
        <v>0.98</v>
      </c>
      <c r="D8" s="30">
        <v>0.945</v>
      </c>
      <c r="E8" s="30">
        <v>0.985365853658537</v>
      </c>
      <c r="F8" s="30">
        <v>0.9411764705882349</v>
      </c>
      <c r="G8" s="30">
        <v>0.9951456310679609</v>
      </c>
      <c r="H8" s="30">
        <v>0.932038834951456</v>
      </c>
      <c r="I8" s="30">
        <v>0.764150943396226</v>
      </c>
      <c r="J8" s="30">
        <v>0.5</v>
      </c>
      <c r="K8" s="30">
        <v>0.651376146788991</v>
      </c>
      <c r="L8" s="30">
        <v>0.518348623853211</v>
      </c>
      <c r="M8" s="30">
        <v>0.420814479638009</v>
      </c>
      <c r="N8" s="30">
        <v>0.318840579710145</v>
      </c>
      <c r="O8" s="30">
        <v>0.4375</v>
      </c>
      <c r="P8" s="30">
        <v>0.358744394618834</v>
      </c>
      <c r="Q8" s="30">
        <v>0.656387665198238</v>
      </c>
      <c r="R8" s="30">
        <v>0.538812785388128</v>
      </c>
      <c r="S8" s="30">
        <v>0.795652173913043</v>
      </c>
      <c r="T8" s="30">
        <v>0.647826086956522</v>
      </c>
      <c r="U8" s="30">
        <v>0.814655172413793</v>
      </c>
      <c r="V8" s="30">
        <v>0.7532467532467531</v>
      </c>
      <c r="W8" s="30">
        <v>0.88135593220339</v>
      </c>
      <c r="X8" s="30">
        <v>0.79746835443038</v>
      </c>
      <c r="Y8" s="30">
        <v>0.735294117647059</v>
      </c>
      <c r="Z8" s="30">
        <v>0.578651685393258</v>
      </c>
      <c r="AA8" s="30">
        <v>0.855371900826446</v>
      </c>
      <c r="AB8" t="s" s="26"/>
      <c r="AC8" s="30">
        <v>0.838056680161943</v>
      </c>
      <c r="AD8" s="30">
        <v>0.0697674418604651</v>
      </c>
      <c r="AE8" s="30">
        <v>0.889763779527559</v>
      </c>
      <c r="AF8" t="s" s="26"/>
      <c r="AG8" s="30">
        <v>0.9656488549618319</v>
      </c>
      <c r="AH8" s="30">
        <v>0.926229508196721</v>
      </c>
    </row>
    <row r="9" ht="15" customHeight="1">
      <c r="A9" t="s" s="10">
        <v>1233</v>
      </c>
      <c r="B9" t="s" s="10">
        <v>1234</v>
      </c>
      <c r="C9" s="30">
        <v>0.975</v>
      </c>
      <c r="D9" s="30">
        <v>0.93</v>
      </c>
      <c r="E9" s="30">
        <v>0.965853658536585</v>
      </c>
      <c r="F9" s="30">
        <v>0.892156862745098</v>
      </c>
      <c r="G9" s="30">
        <v>0.932038834951456</v>
      </c>
      <c r="H9" s="30">
        <v>0.776699029126214</v>
      </c>
      <c r="I9" s="30">
        <v>0.8301886792452829</v>
      </c>
      <c r="J9" s="30">
        <v>0.545454545454545</v>
      </c>
      <c r="K9" s="30">
        <v>0.967889908256881</v>
      </c>
      <c r="L9" s="30">
        <v>0.903669724770642</v>
      </c>
      <c r="M9" s="30">
        <v>0.923076923076923</v>
      </c>
      <c r="N9" s="30">
        <v>0.821256038647343</v>
      </c>
      <c r="O9" s="30">
        <v>0.924107142857143</v>
      </c>
      <c r="P9" s="30">
        <v>0.762331838565022</v>
      </c>
      <c r="Q9" s="30">
        <v>0.797356828193833</v>
      </c>
      <c r="R9" s="30">
        <v>0.561643835616438</v>
      </c>
      <c r="S9" s="30">
        <v>0.7086956521739129</v>
      </c>
      <c r="T9" s="30">
        <v>0.352173913043478</v>
      </c>
      <c r="U9" s="30">
        <v>0.620689655172414</v>
      </c>
      <c r="V9" s="30">
        <v>0.402597402597403</v>
      </c>
      <c r="W9" s="30">
        <v>0.550847457627119</v>
      </c>
      <c r="X9" s="30">
        <v>0.259493670886076</v>
      </c>
      <c r="Y9" s="30">
        <v>0.533613445378151</v>
      </c>
      <c r="Z9" s="30">
        <v>0.280898876404494</v>
      </c>
      <c r="AA9" s="30">
        <v>0.433884297520661</v>
      </c>
      <c r="AB9" t="s" s="26"/>
      <c r="AC9" s="30">
        <v>0.51417004048583</v>
      </c>
      <c r="AD9" t="s" s="26"/>
      <c r="AE9" s="30">
        <v>0.220472440944882</v>
      </c>
      <c r="AF9" t="s" s="26"/>
      <c r="AG9" s="30">
        <v>0.255725190839695</v>
      </c>
      <c r="AH9" t="s" s="26"/>
    </row>
    <row r="10" ht="15" customHeight="1">
      <c r="A10" t="s" s="10">
        <v>1235</v>
      </c>
      <c r="B10" t="s" s="10">
        <v>1236</v>
      </c>
      <c r="C10" s="30">
        <v>0.97</v>
      </c>
      <c r="D10" s="30">
        <v>0.91</v>
      </c>
      <c r="E10" s="30">
        <v>0.995121951219512</v>
      </c>
      <c r="F10" s="30">
        <v>0.975490196078431</v>
      </c>
      <c r="G10" s="30">
        <v>0.980582524271845</v>
      </c>
      <c r="H10" s="30">
        <v>0.9757281553398059</v>
      </c>
      <c r="I10" s="30">
        <v>0.981132075471698</v>
      </c>
      <c r="J10" s="30">
        <v>0.954545454545455</v>
      </c>
      <c r="K10" s="30">
        <v>0.986238532110092</v>
      </c>
      <c r="L10" s="30">
        <v>0.981651376146789</v>
      </c>
      <c r="M10" s="30">
        <v>0.995475113122172</v>
      </c>
      <c r="N10" s="30">
        <v>0.990338164251208</v>
      </c>
      <c r="O10" s="30">
        <v>0.995535714285714</v>
      </c>
      <c r="P10" s="30">
        <v>0.991031390134529</v>
      </c>
      <c r="Q10" s="30">
        <v>0.995594713656388</v>
      </c>
      <c r="R10" s="30">
        <v>0.990867579908676</v>
      </c>
      <c r="S10" s="30">
        <v>0.960869565217391</v>
      </c>
      <c r="T10" s="30">
        <v>0.960869565217391</v>
      </c>
      <c r="U10" s="30">
        <v>0.961206896551724</v>
      </c>
      <c r="V10" s="30">
        <v>0.956709956709957</v>
      </c>
      <c r="W10" s="30">
        <v>0.978813559322034</v>
      </c>
      <c r="X10" s="30">
        <v>0.936708860759494</v>
      </c>
      <c r="Y10" s="30">
        <v>0.966386554621849</v>
      </c>
      <c r="Z10" s="30">
        <v>0.938202247191011</v>
      </c>
      <c r="AA10" s="30">
        <v>0.90495867768595</v>
      </c>
      <c r="AB10" s="30">
        <v>0.34375</v>
      </c>
      <c r="AC10" s="30">
        <v>0.82995951417004</v>
      </c>
      <c r="AD10" s="30">
        <v>0.0232558139534884</v>
      </c>
      <c r="AE10" s="30">
        <v>0.866141732283465</v>
      </c>
      <c r="AF10" t="s" s="26"/>
      <c r="AG10" s="30">
        <v>0.820610687022901</v>
      </c>
      <c r="AH10" s="30">
        <v>0.672131147540984</v>
      </c>
    </row>
    <row r="11" ht="15" customHeight="1">
      <c r="A11" t="s" s="10">
        <v>1237</v>
      </c>
      <c r="B11" t="s" s="10">
        <v>1238</v>
      </c>
      <c r="C11" s="30">
        <v>0.965</v>
      </c>
      <c r="D11" s="30">
        <v>1</v>
      </c>
      <c r="E11" s="30">
        <v>0.951219512195122</v>
      </c>
      <c r="F11" s="30">
        <v>1</v>
      </c>
      <c r="G11" s="30">
        <v>0.9854368932038829</v>
      </c>
      <c r="H11" s="30">
        <v>0.9951456310679609</v>
      </c>
      <c r="I11" s="30">
        <v>0.985849056603774</v>
      </c>
      <c r="J11" s="30">
        <v>0.972727272727273</v>
      </c>
      <c r="K11" s="30">
        <v>0.977064220183486</v>
      </c>
      <c r="L11" s="30">
        <v>0.990825688073394</v>
      </c>
      <c r="M11" s="30">
        <v>0.963800904977376</v>
      </c>
      <c r="N11" s="30">
        <v>0.980676328502415</v>
      </c>
      <c r="O11" s="30">
        <v>0.973214285714286</v>
      </c>
      <c r="P11" s="30">
        <v>0.986547085201794</v>
      </c>
      <c r="Q11" s="30">
        <v>0.933920704845815</v>
      </c>
      <c r="R11" s="30">
        <v>0.958904109589041</v>
      </c>
      <c r="S11" s="30">
        <v>0.817391304347826</v>
      </c>
      <c r="T11" s="30">
        <v>0.926086956521739</v>
      </c>
      <c r="U11" s="30">
        <v>0.883620689655172</v>
      </c>
      <c r="V11" s="30">
        <v>0.935064935064935</v>
      </c>
      <c r="W11" s="30">
        <v>0.9449152542372879</v>
      </c>
      <c r="X11" s="30">
        <v>0.924050632911392</v>
      </c>
      <c r="Y11" s="30">
        <v>0.970588235294118</v>
      </c>
      <c r="Z11" s="30">
        <v>0.98314606741573</v>
      </c>
      <c r="AA11" s="30">
        <v>0.987603305785124</v>
      </c>
      <c r="AB11" s="30">
        <v>0.90625</v>
      </c>
      <c r="AC11" s="30">
        <v>0.987854251012146</v>
      </c>
      <c r="AD11" s="30">
        <v>0.976744186046512</v>
      </c>
      <c r="AE11" s="30">
        <v>0.988188976377953</v>
      </c>
      <c r="AF11" s="30">
        <v>0.9090909090909089</v>
      </c>
      <c r="AG11" s="30">
        <v>0.9809160305343509</v>
      </c>
      <c r="AH11" s="30">
        <v>0.991803278688525</v>
      </c>
    </row>
    <row r="12" ht="15" customHeight="1">
      <c r="A12" t="s" s="10">
        <v>1239</v>
      </c>
      <c r="B12" t="s" s="10">
        <v>1240</v>
      </c>
      <c r="C12" s="30">
        <v>0.96</v>
      </c>
      <c r="D12" s="30">
        <v>0.965</v>
      </c>
      <c r="E12" s="30">
        <v>0.946341463414634</v>
      </c>
      <c r="F12" s="30">
        <v>0.965686274509804</v>
      </c>
      <c r="G12" s="30">
        <v>0.907766990291262</v>
      </c>
      <c r="H12" s="30">
        <v>0.737864077669903</v>
      </c>
      <c r="I12" s="30">
        <v>0.683962264150943</v>
      </c>
      <c r="J12" s="30">
        <v>0.363636363636364</v>
      </c>
      <c r="K12" s="30">
        <v>0.807339449541284</v>
      </c>
      <c r="L12" s="30">
        <v>0.720183486238532</v>
      </c>
      <c r="M12" s="30">
        <v>0.642533936651584</v>
      </c>
      <c r="N12" s="30">
        <v>0.603864734299517</v>
      </c>
      <c r="O12" s="30">
        <v>0.53125</v>
      </c>
      <c r="P12" s="30">
        <v>0.497757847533632</v>
      </c>
      <c r="Q12" s="30">
        <v>0.550660792951542</v>
      </c>
      <c r="R12" s="30">
        <v>0.520547945205479</v>
      </c>
      <c r="S12" s="30">
        <v>0.408695652173913</v>
      </c>
      <c r="T12" s="30">
        <v>0.339130434782609</v>
      </c>
      <c r="U12" s="30">
        <v>0.318965517241379</v>
      </c>
      <c r="V12" s="30">
        <v>0.268398268398268</v>
      </c>
      <c r="W12" s="30">
        <v>0.110169491525424</v>
      </c>
      <c r="X12" t="s" s="26"/>
      <c r="Y12" s="30">
        <v>0.0504201680672269</v>
      </c>
      <c r="Z12" t="s" s="26"/>
      <c r="AA12" s="30">
        <v>0.0454545454545455</v>
      </c>
      <c r="AB12" t="s" s="26"/>
      <c r="AC12" s="30">
        <v>0.0526315789473684</v>
      </c>
      <c r="AD12" t="s" s="26"/>
      <c r="AE12" s="30">
        <v>0.06692913385826769</v>
      </c>
      <c r="AF12" t="s" s="26"/>
      <c r="AG12" s="30">
        <v>0.07633587786259539</v>
      </c>
      <c r="AH12" t="s" s="26"/>
    </row>
    <row r="13" ht="15" customHeight="1">
      <c r="A13" t="s" s="10">
        <v>1241</v>
      </c>
      <c r="B13" t="s" s="10">
        <v>1242</v>
      </c>
      <c r="C13" s="30">
        <v>0.955</v>
      </c>
      <c r="D13" s="30">
        <v>0.905</v>
      </c>
      <c r="E13" s="30">
        <v>0.941463414634146</v>
      </c>
      <c r="F13" s="30">
        <v>0.901960784313725</v>
      </c>
      <c r="G13" s="30">
        <v>0.9563106796116499</v>
      </c>
      <c r="H13" s="30">
        <v>0.951456310679612</v>
      </c>
      <c r="I13" s="30">
        <v>0.938679245283019</v>
      </c>
      <c r="J13" s="30">
        <v>0.863636363636364</v>
      </c>
      <c r="K13" s="30">
        <v>0.972477064220183</v>
      </c>
      <c r="L13" s="30">
        <v>0.944954128440367</v>
      </c>
      <c r="M13" s="30">
        <v>0.97737556561086</v>
      </c>
      <c r="N13" s="30">
        <v>0.908212560386473</v>
      </c>
      <c r="O13" s="30">
        <v>0.96875</v>
      </c>
      <c r="P13" s="30">
        <v>0.901345291479821</v>
      </c>
      <c r="Q13" s="30">
        <v>0.964757709251101</v>
      </c>
      <c r="R13" s="30">
        <v>0.908675799086758</v>
      </c>
      <c r="S13" s="30">
        <v>0.978260869565217</v>
      </c>
      <c r="T13" s="30">
        <v>0.965217391304348</v>
      </c>
      <c r="U13" s="30">
        <v>0.982758620689655</v>
      </c>
      <c r="V13" s="30">
        <v>0.965367965367965</v>
      </c>
      <c r="W13" s="30">
        <v>0.974576271186441</v>
      </c>
      <c r="X13" s="30">
        <v>0.917721518987342</v>
      </c>
      <c r="Y13" s="30">
        <v>0.983193277310924</v>
      </c>
      <c r="Z13" s="30">
        <v>0.966292134831461</v>
      </c>
      <c r="AA13" s="30">
        <v>0.975206611570248</v>
      </c>
      <c r="AB13" s="30">
        <v>0.84375</v>
      </c>
      <c r="AC13" s="30">
        <v>0.9797570850202429</v>
      </c>
      <c r="AD13" s="30">
        <v>0.883720930232558</v>
      </c>
      <c r="AE13" s="30">
        <v>0.984251968503937</v>
      </c>
      <c r="AF13" s="30">
        <v>0.636363636363636</v>
      </c>
      <c r="AG13" s="30">
        <v>0.977099236641221</v>
      </c>
      <c r="AH13" s="30">
        <v>0.950819672131148</v>
      </c>
    </row>
    <row r="14" ht="15" customHeight="1">
      <c r="A14" t="s" s="10">
        <v>1243</v>
      </c>
      <c r="B14" t="s" s="10">
        <v>1244</v>
      </c>
      <c r="C14" s="30">
        <v>0.95</v>
      </c>
      <c r="D14" s="30">
        <v>0.995</v>
      </c>
      <c r="E14" s="30">
        <v>0.9560975609756101</v>
      </c>
      <c r="F14" s="30">
        <v>0.995098039215686</v>
      </c>
      <c r="G14" s="30">
        <v>0.9660194174757279</v>
      </c>
      <c r="H14" s="30">
        <v>0.9660194174757279</v>
      </c>
      <c r="I14" s="30">
        <v>0.952830188679245</v>
      </c>
      <c r="J14" s="30">
        <v>0.9090909090909089</v>
      </c>
      <c r="K14" s="30">
        <v>0.958715596330275</v>
      </c>
      <c r="L14" s="30">
        <v>0.958715596330275</v>
      </c>
      <c r="M14" s="30">
        <v>0.950226244343891</v>
      </c>
      <c r="N14" s="30">
        <v>0.917874396135266</v>
      </c>
      <c r="O14" s="30">
        <v>0.919642857142857</v>
      </c>
      <c r="P14" s="30">
        <v>0.896860986547085</v>
      </c>
      <c r="Q14" s="30">
        <v>0.86784140969163</v>
      </c>
      <c r="R14" s="30">
        <v>0.831050228310502</v>
      </c>
      <c r="S14" s="30">
        <v>0.830434782608696</v>
      </c>
      <c r="T14" s="30">
        <v>0.804347826086957</v>
      </c>
      <c r="U14" s="30">
        <v>0.879310344827586</v>
      </c>
      <c r="V14" s="30">
        <v>0.844155844155844</v>
      </c>
      <c r="W14" s="30">
        <v>0.898305084745763</v>
      </c>
      <c r="X14" s="30">
        <v>0.848101265822785</v>
      </c>
      <c r="Y14" s="30">
        <v>0.873949579831933</v>
      </c>
      <c r="Z14" s="30">
        <v>0.820224719101124</v>
      </c>
      <c r="AA14" s="30">
        <v>0.9132231404958679</v>
      </c>
      <c r="AB14" s="30">
        <v>0.3125</v>
      </c>
      <c r="AC14" s="30">
        <v>0.910931174089069</v>
      </c>
      <c r="AD14" s="30">
        <v>0.465116279069767</v>
      </c>
      <c r="AE14" s="30">
        <v>0.862204724409449</v>
      </c>
      <c r="AF14" t="s" s="26"/>
      <c r="AG14" s="30">
        <v>0.874045801526718</v>
      </c>
      <c r="AH14" s="30">
        <v>0.745901639344262</v>
      </c>
    </row>
    <row r="15" ht="15" customHeight="1">
      <c r="A15" t="s" s="10">
        <v>1245</v>
      </c>
      <c r="B15" t="s" s="10">
        <v>1246</v>
      </c>
      <c r="C15" s="30">
        <v>0.945</v>
      </c>
      <c r="D15" s="30">
        <v>0.955</v>
      </c>
      <c r="E15" s="30">
        <v>0.980487804878049</v>
      </c>
      <c r="F15" s="30">
        <v>0.9803921568627449</v>
      </c>
      <c r="G15" s="30">
        <v>0.990291262135922</v>
      </c>
      <c r="H15" s="30">
        <v>0.941747572815534</v>
      </c>
      <c r="I15" s="30">
        <v>0.943396226415094</v>
      </c>
      <c r="J15" s="30">
        <v>0.8545454545454551</v>
      </c>
      <c r="K15" s="30">
        <v>0.981651376146789</v>
      </c>
      <c r="L15" s="30">
        <v>0.940366972477064</v>
      </c>
      <c r="M15" s="30">
        <v>0.981900452488688</v>
      </c>
      <c r="N15" s="30">
        <v>0.893719806763285</v>
      </c>
      <c r="O15" s="30">
        <v>0.955357142857143</v>
      </c>
      <c r="P15" s="30">
        <v>0.847533632286996</v>
      </c>
      <c r="Q15" s="30">
        <v>0.837004405286344</v>
      </c>
      <c r="R15" s="30">
        <v>0.666666666666667</v>
      </c>
      <c r="S15" s="30">
        <v>0.91304347826087</v>
      </c>
      <c r="T15" s="30">
        <v>0.817391304347826</v>
      </c>
      <c r="U15" s="30">
        <v>0.724137931034483</v>
      </c>
      <c r="V15" s="30">
        <v>0.489177489177489</v>
      </c>
      <c r="W15" s="30">
        <v>0.165254237288136</v>
      </c>
      <c r="X15" t="s" s="26"/>
      <c r="Y15" s="30">
        <v>0.142857142857143</v>
      </c>
      <c r="Z15" t="s" s="26"/>
      <c r="AA15" s="30">
        <v>0.0330578512396694</v>
      </c>
      <c r="AB15" t="s" s="26"/>
      <c r="AC15" s="30">
        <v>0.0161943319838057</v>
      </c>
      <c r="AD15" t="s" s="26"/>
      <c r="AE15" s="30">
        <v>0.00393700787401575</v>
      </c>
      <c r="AF15" t="s" s="26"/>
      <c r="AG15" s="30">
        <v>0.0114503816793893</v>
      </c>
      <c r="AH15" t="s" s="26"/>
    </row>
    <row r="16" ht="15" customHeight="1">
      <c r="A16" t="s" s="10">
        <v>1247</v>
      </c>
      <c r="B16" t="s" s="10">
        <v>1248</v>
      </c>
      <c r="C16" s="30">
        <v>0.9399999999999999</v>
      </c>
      <c r="D16" s="30">
        <v>0.97</v>
      </c>
      <c r="E16" s="30">
        <v>0.917073170731707</v>
      </c>
      <c r="F16" s="30">
        <v>0.926470588235294</v>
      </c>
      <c r="G16" s="30">
        <v>0.868932038834951</v>
      </c>
      <c r="H16" s="30">
        <v>0.310679611650485</v>
      </c>
      <c r="I16" s="30">
        <v>0.882075471698113</v>
      </c>
      <c r="J16" s="30">
        <v>0.718181818181818</v>
      </c>
      <c r="K16" s="30">
        <v>0.426605504587156</v>
      </c>
      <c r="L16" s="30">
        <v>0.376146788990826</v>
      </c>
      <c r="M16" s="30">
        <v>0.153846153846154</v>
      </c>
      <c r="N16" s="30">
        <v>0.0917874396135266</v>
      </c>
      <c r="O16" s="30">
        <v>0.0357142857142857</v>
      </c>
      <c r="P16" s="30">
        <v>0.0269058295964126</v>
      </c>
      <c r="Q16" s="30">
        <v>0.0220264317180617</v>
      </c>
      <c r="R16" t="s" s="26"/>
      <c r="S16" s="30">
        <v>0.00869565217391304</v>
      </c>
      <c r="T16" s="30">
        <v>0.00869565217391304</v>
      </c>
      <c r="U16" s="30">
        <v>0.0129310344827586</v>
      </c>
      <c r="V16" s="30">
        <v>0.00865800865800866</v>
      </c>
      <c r="W16" s="30">
        <v>0.0550847457627119</v>
      </c>
      <c r="X16" t="s" s="26"/>
      <c r="Y16" s="30">
        <v>0.0252100840336134</v>
      </c>
      <c r="Z16" t="s" s="26"/>
      <c r="AA16" s="30">
        <v>0.07851239669421491</v>
      </c>
      <c r="AB16" t="s" s="26"/>
      <c r="AC16" s="30">
        <v>0.165991902834008</v>
      </c>
      <c r="AD16" t="s" s="26"/>
      <c r="AE16" s="30">
        <v>0.196850393700787</v>
      </c>
      <c r="AF16" t="s" s="26"/>
      <c r="AG16" s="30">
        <v>0.225190839694656</v>
      </c>
      <c r="AH16" t="s" s="26"/>
    </row>
    <row r="17" ht="15" customHeight="1">
      <c r="A17" t="s" s="10">
        <v>1249</v>
      </c>
      <c r="B17" t="s" s="10">
        <v>1250</v>
      </c>
      <c r="C17" s="30">
        <v>0.9350000000000001</v>
      </c>
      <c r="D17" s="30">
        <v>0.99</v>
      </c>
      <c r="E17" s="30">
        <v>0.91219512195122</v>
      </c>
      <c r="F17" s="30">
        <v>0.990196078431373</v>
      </c>
      <c r="G17" s="30">
        <v>0.883495145631068</v>
      </c>
      <c r="H17" s="30">
        <v>1</v>
      </c>
      <c r="I17" s="30">
        <v>0.995283018867925</v>
      </c>
      <c r="J17" s="30">
        <v>1</v>
      </c>
      <c r="K17" s="30">
        <v>0.963302752293578</v>
      </c>
      <c r="L17" s="30">
        <v>1</v>
      </c>
      <c r="M17" s="30">
        <v>0.972850678733032</v>
      </c>
      <c r="N17" s="30">
        <v>1</v>
      </c>
      <c r="O17" s="30">
        <v>0.977678571428571</v>
      </c>
      <c r="P17" s="30">
        <v>1</v>
      </c>
      <c r="Q17" s="30">
        <v>0.982378854625551</v>
      </c>
      <c r="R17" s="30">
        <v>1</v>
      </c>
      <c r="S17" s="30">
        <v>0.934782608695652</v>
      </c>
      <c r="T17" s="30">
        <v>1</v>
      </c>
      <c r="U17" s="30">
        <v>0.948275862068966</v>
      </c>
      <c r="V17" s="30">
        <v>1</v>
      </c>
      <c r="W17" s="30">
        <v>0.961864406779661</v>
      </c>
      <c r="X17" s="30">
        <v>1</v>
      </c>
      <c r="Y17" s="30">
        <v>0.96218487394958</v>
      </c>
      <c r="Z17" s="30">
        <v>1</v>
      </c>
      <c r="AA17" s="30">
        <v>0.958677685950413</v>
      </c>
      <c r="AB17" s="30">
        <v>0.875</v>
      </c>
      <c r="AC17" s="30">
        <v>0.97165991902834</v>
      </c>
      <c r="AD17" s="30">
        <v>0.906976744186047</v>
      </c>
      <c r="AE17" s="30">
        <v>0.968503937007874</v>
      </c>
      <c r="AF17" s="30">
        <v>0.454545454545455</v>
      </c>
      <c r="AG17" s="30">
        <v>0.587786259541985</v>
      </c>
      <c r="AH17" s="30">
        <v>0.155737704918033</v>
      </c>
    </row>
    <row r="18" ht="15" customHeight="1">
      <c r="A18" t="s" s="10">
        <v>1251</v>
      </c>
      <c r="B18" t="s" s="10">
        <v>1252</v>
      </c>
      <c r="C18" s="30">
        <v>0.93</v>
      </c>
      <c r="D18" s="30">
        <v>0.975</v>
      </c>
      <c r="E18" s="30">
        <v>0.897560975609756</v>
      </c>
      <c r="F18" s="30">
        <v>0.970588235294118</v>
      </c>
      <c r="G18" s="30">
        <v>0.864077669902913</v>
      </c>
      <c r="H18" s="30">
        <v>0.980582524271845</v>
      </c>
      <c r="I18" s="30">
        <v>0.962264150943396</v>
      </c>
      <c r="J18" s="30">
        <v>0.945454545454545</v>
      </c>
      <c r="K18" s="30">
        <v>0.91743119266055</v>
      </c>
      <c r="L18" s="30">
        <v>0.967889908256881</v>
      </c>
      <c r="M18" s="30">
        <v>0.882352941176471</v>
      </c>
      <c r="N18" s="30">
        <v>0.93719806763285</v>
      </c>
      <c r="O18" s="30">
        <v>0.857142857142857</v>
      </c>
      <c r="P18" s="30">
        <v>0.946188340807175</v>
      </c>
      <c r="Q18" s="30">
        <v>0.960352422907489</v>
      </c>
      <c r="R18" s="30">
        <v>0.977168949771689</v>
      </c>
      <c r="S18" s="30">
        <v>0.939130434782609</v>
      </c>
      <c r="T18" s="30">
        <v>0.982608695652174</v>
      </c>
      <c r="U18" s="30">
        <v>0.943965517241379</v>
      </c>
      <c r="V18" s="30">
        <v>0.978354978354978</v>
      </c>
      <c r="W18" s="30">
        <v>0.957627118644068</v>
      </c>
      <c r="X18" s="30">
        <v>0.949367088607595</v>
      </c>
      <c r="Y18" s="30">
        <v>0.957983193277311</v>
      </c>
      <c r="Z18" s="30">
        <v>0.971910112359551</v>
      </c>
      <c r="AA18" s="30">
        <v>0.971074380165289</v>
      </c>
      <c r="AB18" s="30">
        <v>0.8125</v>
      </c>
      <c r="AC18" s="30">
        <v>0.963562753036437</v>
      </c>
      <c r="AD18" s="30">
        <v>0.837209302325581</v>
      </c>
      <c r="AE18" s="30">
        <v>0.960629921259843</v>
      </c>
      <c r="AF18" s="30">
        <v>0.0909090909090909</v>
      </c>
      <c r="AG18" s="30">
        <v>0.83587786259542</v>
      </c>
      <c r="AH18" s="30">
        <v>0.680327868852459</v>
      </c>
    </row>
    <row r="19" ht="15" customHeight="1">
      <c r="A19" t="s" s="10">
        <v>1253</v>
      </c>
      <c r="B19" t="s" s="10">
        <v>1254</v>
      </c>
      <c r="C19" s="30">
        <v>0.925</v>
      </c>
      <c r="D19" s="30">
        <v>0.9</v>
      </c>
      <c r="E19" s="30">
        <v>0.892682926829268</v>
      </c>
      <c r="F19" s="30">
        <v>0.862745098039216</v>
      </c>
      <c r="G19" s="30">
        <v>0.820388349514563</v>
      </c>
      <c r="H19" s="30">
        <v>0.805825242718447</v>
      </c>
      <c r="I19" s="30">
        <v>0.858490566037736</v>
      </c>
      <c r="J19" s="30">
        <v>0.745454545454545</v>
      </c>
      <c r="K19" s="30">
        <v>0.8990825688073391</v>
      </c>
      <c r="L19" s="30">
        <v>0.912844036697248</v>
      </c>
      <c r="M19" s="30">
        <v>0.864253393665158</v>
      </c>
      <c r="N19" s="30">
        <v>0.85024154589372</v>
      </c>
      <c r="O19" s="30">
        <v>0.888392857142857</v>
      </c>
      <c r="P19" s="30">
        <v>0.874439461883408</v>
      </c>
      <c r="Q19" s="30">
        <v>0.713656387665198</v>
      </c>
      <c r="R19" s="30">
        <v>0.73972602739726</v>
      </c>
      <c r="S19" s="30">
        <v>0.660869565217391</v>
      </c>
      <c r="T19" s="30">
        <v>0.691304347826087</v>
      </c>
      <c r="U19" s="30">
        <v>0.711206896551724</v>
      </c>
      <c r="V19" s="30">
        <v>0.735930735930736</v>
      </c>
      <c r="W19" s="30">
        <v>0.788135593220339</v>
      </c>
      <c r="X19" s="30">
        <v>0.689873417721519</v>
      </c>
      <c r="Y19" s="30">
        <v>0.76890756302521</v>
      </c>
      <c r="Z19" s="30">
        <v>0.685393258426966</v>
      </c>
      <c r="AA19" s="30">
        <v>0.863636363636364</v>
      </c>
      <c r="AB19" t="s" s="26"/>
      <c r="AC19" s="30">
        <v>0.850202429149798</v>
      </c>
      <c r="AD19" s="30">
        <v>0.162790697674419</v>
      </c>
      <c r="AE19" s="30">
        <v>0.877952755905512</v>
      </c>
      <c r="AF19" t="s" s="26"/>
      <c r="AG19" s="30">
        <v>0.812977099236641</v>
      </c>
      <c r="AH19" s="30">
        <v>0.598360655737705</v>
      </c>
    </row>
    <row r="20" ht="15" customHeight="1">
      <c r="A20" t="s" s="10">
        <v>1255</v>
      </c>
      <c r="B20" t="s" s="10">
        <v>1256</v>
      </c>
      <c r="C20" s="30">
        <v>0.92</v>
      </c>
      <c r="D20" s="30">
        <v>0.84</v>
      </c>
      <c r="E20" s="30">
        <v>0.926829268292683</v>
      </c>
      <c r="F20" s="30">
        <v>0.857843137254902</v>
      </c>
      <c r="G20" s="30">
        <v>0.951456310679612</v>
      </c>
      <c r="H20" s="30">
        <v>0.79126213592233</v>
      </c>
      <c r="I20" s="30">
        <v>0.55188679245283</v>
      </c>
      <c r="J20" s="30">
        <v>0.109090909090909</v>
      </c>
      <c r="K20" s="30">
        <v>0.665137614678899</v>
      </c>
      <c r="L20" s="30">
        <v>0.463302752293578</v>
      </c>
      <c r="M20" s="30">
        <v>0.515837104072398</v>
      </c>
      <c r="N20" s="30">
        <v>0.410628019323671</v>
      </c>
      <c r="O20" s="30">
        <v>0.678571428571429</v>
      </c>
      <c r="P20" s="30">
        <v>0.461883408071749</v>
      </c>
      <c r="Q20" s="30">
        <v>0.841409691629956</v>
      </c>
      <c r="R20" s="30">
        <v>0.6986301369863011</v>
      </c>
      <c r="S20" s="30">
        <v>0.904347826086957</v>
      </c>
      <c r="T20" s="30">
        <v>0.778260869565217</v>
      </c>
      <c r="U20" s="30">
        <v>0.913793103448276</v>
      </c>
      <c r="V20" s="30">
        <v>0.787878787878788</v>
      </c>
      <c r="W20" s="30">
        <v>0.915254237288136</v>
      </c>
      <c r="X20" s="30">
        <v>0.784810126582278</v>
      </c>
      <c r="Y20" s="30">
        <v>0.9369747899159661</v>
      </c>
      <c r="Z20" s="30">
        <v>0.831460674157303</v>
      </c>
      <c r="AA20" s="30">
        <v>0.933884297520661</v>
      </c>
      <c r="AB20" s="30">
        <v>0.46875</v>
      </c>
      <c r="AC20" s="30">
        <v>0.935222672064777</v>
      </c>
      <c r="AD20" s="30">
        <v>0.511627906976744</v>
      </c>
      <c r="AE20" s="30">
        <v>0.771653543307087</v>
      </c>
      <c r="AF20" t="s" s="26"/>
      <c r="AG20" s="30">
        <v>0.946564885496183</v>
      </c>
      <c r="AH20" s="30">
        <v>0.795081967213115</v>
      </c>
    </row>
    <row r="21" ht="15" customHeight="1">
      <c r="A21" t="s" s="10">
        <v>1257</v>
      </c>
      <c r="B21" t="s" s="10">
        <v>1258</v>
      </c>
      <c r="C21" s="30">
        <v>0.915</v>
      </c>
      <c r="D21" s="30">
        <v>0.76</v>
      </c>
      <c r="E21" s="30">
        <v>0.68780487804878</v>
      </c>
      <c r="F21" s="30">
        <v>0.455882352941176</v>
      </c>
      <c r="G21" s="30">
        <v>0.679611650485437</v>
      </c>
      <c r="H21" s="30">
        <v>0.766990291262136</v>
      </c>
      <c r="I21" s="30">
        <v>0.60377358490566</v>
      </c>
      <c r="J21" s="30">
        <v>0.218181818181818</v>
      </c>
      <c r="K21" s="30">
        <v>0.701834862385321</v>
      </c>
      <c r="L21" s="30">
        <v>0.7064220183486239</v>
      </c>
      <c r="M21" s="30">
        <v>0.714932126696833</v>
      </c>
      <c r="N21" s="30">
        <v>0.714975845410628</v>
      </c>
      <c r="O21" s="30">
        <v>0.803571428571429</v>
      </c>
      <c r="P21" s="30">
        <v>0.816143497757848</v>
      </c>
      <c r="Q21" s="30">
        <v>0.696035242290749</v>
      </c>
      <c r="R21" s="30">
        <v>0.7214611872146121</v>
      </c>
      <c r="S21" s="30">
        <v>0.595652173913043</v>
      </c>
      <c r="T21" s="30">
        <v>0.7</v>
      </c>
      <c r="U21" s="30">
        <v>0.568965517241379</v>
      </c>
      <c r="V21" s="30">
        <v>0.61038961038961</v>
      </c>
      <c r="W21" s="30">
        <v>0.847457627118644</v>
      </c>
      <c r="X21" s="30">
        <v>0.810126582278481</v>
      </c>
      <c r="Y21" s="30">
        <v>0.869747899159664</v>
      </c>
      <c r="Z21" s="30">
        <v>0.8764044943820219</v>
      </c>
      <c r="AA21" s="30">
        <v>0.925619834710744</v>
      </c>
      <c r="AB21" s="30">
        <v>0.4375</v>
      </c>
      <c r="AC21" s="30">
        <v>0.94331983805668</v>
      </c>
      <c r="AD21" s="30">
        <v>0.6279069767441861</v>
      </c>
      <c r="AE21" s="30">
        <v>0.921259842519685</v>
      </c>
      <c r="AF21" t="s" s="26"/>
      <c r="AG21" s="30">
        <v>0.923664122137405</v>
      </c>
      <c r="AH21" s="30">
        <v>0.868852459016393</v>
      </c>
    </row>
    <row r="22" ht="15" customHeight="1">
      <c r="A22" t="s" s="10">
        <v>1259</v>
      </c>
      <c r="B22" t="s" s="10">
        <v>1260</v>
      </c>
      <c r="C22" s="30">
        <v>0.91</v>
      </c>
      <c r="D22" s="30">
        <v>0.92</v>
      </c>
      <c r="E22" s="30">
        <v>0.858536585365854</v>
      </c>
      <c r="F22" s="30">
        <v>0.823529411764706</v>
      </c>
      <c r="G22" s="30">
        <v>0.757281553398058</v>
      </c>
      <c r="H22" s="30">
        <v>0.106796116504854</v>
      </c>
      <c r="I22" s="30">
        <v>0.811320754716981</v>
      </c>
      <c r="J22" s="30">
        <v>0.581818181818182</v>
      </c>
      <c r="K22" s="30">
        <v>0.229357798165138</v>
      </c>
      <c r="L22" s="30">
        <v>0.238532110091743</v>
      </c>
      <c r="M22" s="30">
        <v>0.108597285067873</v>
      </c>
      <c r="N22" s="30">
        <v>0.0483091787439614</v>
      </c>
      <c r="O22" s="30">
        <v>0.0178571428571429</v>
      </c>
      <c r="P22" s="30">
        <v>0.0179372197309417</v>
      </c>
      <c r="Q22" s="30">
        <v>0.013215859030837</v>
      </c>
      <c r="R22" t="s" s="26"/>
      <c r="S22" s="30">
        <v>0.0130434782608696</v>
      </c>
      <c r="T22" s="30">
        <v>0.0130434782608696</v>
      </c>
      <c r="U22" s="30">
        <v>0.021551724137931</v>
      </c>
      <c r="V22" s="30">
        <v>0.0173160173160173</v>
      </c>
      <c r="W22" s="30">
        <v>0.127118644067797</v>
      </c>
      <c r="X22" t="s" s="26"/>
      <c r="Y22" s="30">
        <v>0.0546218487394958</v>
      </c>
      <c r="Z22" t="s" s="26"/>
      <c r="AA22" s="30">
        <v>0.235537190082645</v>
      </c>
      <c r="AB22" t="s" s="26"/>
      <c r="AC22" s="30">
        <v>0.392712550607287</v>
      </c>
      <c r="AD22" t="s" s="26"/>
      <c r="AE22" s="30">
        <v>0.440944881889764</v>
      </c>
      <c r="AF22" t="s" s="26"/>
      <c r="AG22" s="30">
        <v>0.385496183206107</v>
      </c>
      <c r="AH22" t="s" s="26"/>
    </row>
    <row r="23" ht="15" customHeight="1">
      <c r="A23" t="s" s="10">
        <v>1261</v>
      </c>
      <c r="B23" t="s" s="10">
        <v>1262</v>
      </c>
      <c r="C23" s="30">
        <v>0.905</v>
      </c>
      <c r="D23" s="30">
        <v>0.79</v>
      </c>
      <c r="E23" s="30">
        <v>0.8</v>
      </c>
      <c r="F23" s="30">
        <v>0.617647058823529</v>
      </c>
      <c r="G23" s="30">
        <v>0.752427184466019</v>
      </c>
      <c r="H23" s="30">
        <v>0.563106796116505</v>
      </c>
      <c r="I23" s="30">
        <v>0.44811320754717</v>
      </c>
      <c r="J23" t="s" s="26"/>
      <c r="K23" s="30">
        <v>0.839449541284404</v>
      </c>
      <c r="L23" s="30">
        <v>0.646788990825688</v>
      </c>
      <c r="M23" s="30">
        <v>0.665158371040724</v>
      </c>
      <c r="N23" s="30">
        <v>0.550724637681159</v>
      </c>
      <c r="O23" s="30">
        <v>0.642857142857143</v>
      </c>
      <c r="P23" s="30">
        <v>0.426008968609865</v>
      </c>
      <c r="Q23" s="30">
        <v>0.418502202643172</v>
      </c>
      <c r="R23" s="30">
        <v>0.292237442922374</v>
      </c>
      <c r="S23" s="30">
        <v>0.321739130434783</v>
      </c>
      <c r="T23" s="30">
        <v>0.152173913043478</v>
      </c>
      <c r="U23" s="30">
        <v>0.116379310344828</v>
      </c>
      <c r="V23" s="30">
        <v>0.0865800865800866</v>
      </c>
      <c r="W23" s="30">
        <v>0.194915254237288</v>
      </c>
      <c r="X23" t="s" s="26"/>
      <c r="Y23" s="30">
        <v>0.319327731092437</v>
      </c>
      <c r="Z23" s="30">
        <v>0.0786516853932584</v>
      </c>
      <c r="AA23" s="30">
        <v>0.285123966942149</v>
      </c>
      <c r="AB23" t="s" s="26"/>
      <c r="AC23" s="30">
        <v>0.42914979757085</v>
      </c>
      <c r="AD23" t="s" s="26"/>
      <c r="AE23" s="30">
        <v>0.330708661417323</v>
      </c>
      <c r="AF23" t="s" s="26"/>
      <c r="AG23" s="30">
        <v>0.419847328244275</v>
      </c>
      <c r="AH23" t="s" s="26"/>
    </row>
    <row r="24" ht="15" customHeight="1">
      <c r="A24" t="s" s="10">
        <v>1263</v>
      </c>
      <c r="B24" t="s" s="10">
        <v>1264</v>
      </c>
      <c r="C24" s="30">
        <v>0.9</v>
      </c>
      <c r="D24" s="30">
        <v>0.895</v>
      </c>
      <c r="E24" s="30">
        <v>0.902439024390244</v>
      </c>
      <c r="F24" s="30">
        <v>0.931372549019608</v>
      </c>
      <c r="G24" s="30">
        <v>0.902912621359223</v>
      </c>
      <c r="H24" s="30">
        <v>0.893203883495146</v>
      </c>
      <c r="I24" s="30">
        <v>0.9198113207547171</v>
      </c>
      <c r="J24" s="30">
        <v>0.818181818181818</v>
      </c>
      <c r="K24" s="30">
        <v>0.86697247706422</v>
      </c>
      <c r="L24" s="30">
        <v>0.834862385321101</v>
      </c>
      <c r="M24" s="30">
        <v>0.81447963800905</v>
      </c>
      <c r="N24" s="30">
        <v>0.7826086956521739</v>
      </c>
      <c r="O24" s="30">
        <v>0.910714285714286</v>
      </c>
      <c r="P24" s="30">
        <v>0.887892376681614</v>
      </c>
      <c r="Q24" s="30">
        <v>0.850220264317181</v>
      </c>
      <c r="R24" s="30">
        <v>0.82648401826484</v>
      </c>
      <c r="S24" s="30">
        <v>0.8</v>
      </c>
      <c r="T24" s="30">
        <v>0.773913043478261</v>
      </c>
      <c r="U24" s="30">
        <v>0.870689655172414</v>
      </c>
      <c r="V24" s="30">
        <v>0.848484848484848</v>
      </c>
      <c r="W24" s="30">
        <v>0.851694915254237</v>
      </c>
      <c r="X24" s="30">
        <v>0.765822784810127</v>
      </c>
      <c r="Y24" s="30">
        <v>0.8151260504201679</v>
      </c>
      <c r="Z24" s="30">
        <v>0.713483146067416</v>
      </c>
      <c r="AA24" s="30">
        <v>0.760330578512397</v>
      </c>
      <c r="AB24" t="s" s="26"/>
      <c r="AC24" s="30">
        <v>0.700404858299595</v>
      </c>
      <c r="AD24" t="s" s="26"/>
      <c r="AE24" s="30">
        <v>0.397637795275591</v>
      </c>
      <c r="AF24" t="s" s="26"/>
      <c r="AG24" s="30">
        <v>0.389312977099237</v>
      </c>
      <c r="AH24" t="s" s="26"/>
    </row>
    <row r="25" ht="15" customHeight="1">
      <c r="A25" t="s" s="10">
        <v>1265</v>
      </c>
      <c r="B25" t="s" s="10">
        <v>1266</v>
      </c>
      <c r="C25" s="30">
        <v>0.895</v>
      </c>
      <c r="D25" s="30">
        <v>0.82</v>
      </c>
      <c r="E25" s="30">
        <v>0.936585365853659</v>
      </c>
      <c r="F25" s="30">
        <v>0.92156862745098</v>
      </c>
      <c r="G25" s="30">
        <v>0.941747572815534</v>
      </c>
      <c r="H25" s="30">
        <v>0.592233009708738</v>
      </c>
      <c r="I25" s="30">
        <v>0.773584905660377</v>
      </c>
      <c r="J25" s="30">
        <v>0.527272727272727</v>
      </c>
      <c r="K25" s="30">
        <v>0.715596330275229</v>
      </c>
      <c r="L25" s="30">
        <v>0.614678899082569</v>
      </c>
      <c r="M25" s="30">
        <v>0.46606334841629</v>
      </c>
      <c r="N25" s="30">
        <v>0.376811594202899</v>
      </c>
      <c r="O25" s="30">
        <v>0.669642857142857</v>
      </c>
      <c r="P25" s="30">
        <v>0.520179372197309</v>
      </c>
      <c r="Q25" s="30">
        <v>0.45374449339207</v>
      </c>
      <c r="R25" s="30">
        <v>0.356164383561644</v>
      </c>
      <c r="S25" s="30">
        <v>0.647826086956522</v>
      </c>
      <c r="T25" s="30">
        <v>0.426086956521739</v>
      </c>
      <c r="U25" s="30">
        <v>0.504310344827586</v>
      </c>
      <c r="V25" s="30">
        <v>0.346320346320346</v>
      </c>
      <c r="W25" s="30">
        <v>0.0296610169491525</v>
      </c>
      <c r="X25" t="s" s="26"/>
      <c r="Y25" s="30">
        <v>0.0294117647058824</v>
      </c>
      <c r="Z25" t="s" s="26"/>
      <c r="AA25" s="30">
        <v>0.0165289256198347</v>
      </c>
      <c r="AB25" t="s" s="26"/>
      <c r="AC25" s="30">
        <v>0.008097165991902831</v>
      </c>
      <c r="AD25" t="s" s="26"/>
      <c r="AE25" s="30">
        <v>0.007874015748031499</v>
      </c>
      <c r="AF25" t="s" s="26"/>
      <c r="AG25" s="30">
        <v>0.0381679389312977</v>
      </c>
      <c r="AH25" t="s" s="26"/>
    </row>
    <row r="26" ht="15" customHeight="1">
      <c r="A26" t="s" s="10">
        <v>1267</v>
      </c>
      <c r="B26" t="s" s="10">
        <v>1268</v>
      </c>
      <c r="C26" s="30">
        <v>0.89</v>
      </c>
      <c r="D26" s="30">
        <v>0.75</v>
      </c>
      <c r="E26" s="30">
        <v>0.7853658536585369</v>
      </c>
      <c r="F26" s="30">
        <v>0.568627450980392</v>
      </c>
      <c r="G26" s="30">
        <v>0.451456310679612</v>
      </c>
      <c r="H26" s="30">
        <v>0.441747572815534</v>
      </c>
      <c r="I26" s="30">
        <v>0.169811320754717</v>
      </c>
      <c r="J26" t="s" s="26"/>
      <c r="K26" s="30">
        <v>0.573394495412844</v>
      </c>
      <c r="L26" s="30">
        <v>0.362385321100917</v>
      </c>
      <c r="M26" s="30">
        <v>0.357466063348416</v>
      </c>
      <c r="N26" s="30">
        <v>0.246376811594203</v>
      </c>
      <c r="O26" s="30">
        <v>0.513392857142857</v>
      </c>
      <c r="P26" s="30">
        <v>0.37219730941704</v>
      </c>
      <c r="Q26" s="30">
        <v>0.493392070484581</v>
      </c>
      <c r="R26" s="30">
        <v>0.365296803652968</v>
      </c>
      <c r="S26" s="30">
        <v>0.7913043478260871</v>
      </c>
      <c r="T26" s="30">
        <v>0.5782608695652171</v>
      </c>
      <c r="U26" s="30">
        <v>0.633620689655172</v>
      </c>
      <c r="V26" s="30">
        <v>0.480519480519481</v>
      </c>
      <c r="W26" s="30">
        <v>0.504237288135593</v>
      </c>
      <c r="X26" s="30">
        <v>0.221518987341772</v>
      </c>
      <c r="Y26" s="30">
        <v>0.361344537815126</v>
      </c>
      <c r="Z26" s="30">
        <v>0.140449438202247</v>
      </c>
      <c r="AA26" s="30">
        <v>0.309917355371901</v>
      </c>
      <c r="AB26" t="s" s="26"/>
      <c r="AC26" s="30">
        <v>0.315789473684211</v>
      </c>
      <c r="AD26" t="s" s="26"/>
      <c r="AE26" s="30">
        <v>0.299212598425197</v>
      </c>
      <c r="AF26" t="s" s="26"/>
      <c r="AG26" s="30">
        <v>0.49236641221374</v>
      </c>
      <c r="AH26" t="s" s="26"/>
    </row>
    <row r="27" ht="15" customHeight="1">
      <c r="A27" t="s" s="10">
        <v>1269</v>
      </c>
      <c r="B27" t="s" s="10">
        <v>1270</v>
      </c>
      <c r="C27" s="30">
        <v>0.885</v>
      </c>
      <c r="D27" s="30">
        <v>0.85</v>
      </c>
      <c r="E27" s="30">
        <v>0.868292682926829</v>
      </c>
      <c r="F27" s="30">
        <v>0.838235294117647</v>
      </c>
      <c r="G27" s="30">
        <v>0.888349514563107</v>
      </c>
      <c r="H27" s="30">
        <v>0.733009708737864</v>
      </c>
      <c r="I27" s="30">
        <v>0.85377358490566</v>
      </c>
      <c r="J27" s="30">
        <v>0.663636363636364</v>
      </c>
      <c r="K27" s="30">
        <v>0.76605504587156</v>
      </c>
      <c r="L27" s="30">
        <v>0.711009174311927</v>
      </c>
      <c r="M27" s="30">
        <v>0.610859728506787</v>
      </c>
      <c r="N27" s="30">
        <v>0.584541062801932</v>
      </c>
      <c r="O27" s="30">
        <v>0.714285714285714</v>
      </c>
      <c r="P27" s="30">
        <v>0.632286995515695</v>
      </c>
      <c r="Q27" s="30">
        <v>0.726872246696035</v>
      </c>
      <c r="R27" s="30">
        <v>0.643835616438356</v>
      </c>
      <c r="S27" s="30">
        <v>0.773913043478261</v>
      </c>
      <c r="T27" s="30">
        <v>0.61304347826087</v>
      </c>
      <c r="U27" s="30">
        <v>0.831896551724138</v>
      </c>
      <c r="V27" s="30">
        <v>0.779220779220779</v>
      </c>
      <c r="W27" s="30">
        <v>0.8389830508474579</v>
      </c>
      <c r="X27" s="30">
        <v>0.740506329113924</v>
      </c>
      <c r="Y27" s="30">
        <v>0.819327731092437</v>
      </c>
      <c r="Z27" s="30">
        <v>0.719101123595506</v>
      </c>
      <c r="AA27" s="30">
        <v>0.776859504132231</v>
      </c>
      <c r="AB27" t="s" s="26"/>
      <c r="AC27" s="30">
        <v>0.6882591093117409</v>
      </c>
      <c r="AD27" t="s" s="26"/>
      <c r="AE27" s="30">
        <v>0.637795275590551</v>
      </c>
      <c r="AF27" t="s" s="26"/>
      <c r="AG27" s="30">
        <v>0.694656488549618</v>
      </c>
      <c r="AH27" s="30">
        <v>0.336065573770492</v>
      </c>
    </row>
    <row r="28" ht="15" customHeight="1">
      <c r="A28" t="s" s="10">
        <v>1271</v>
      </c>
      <c r="B28" t="s" s="10">
        <v>1272</v>
      </c>
      <c r="C28" s="30">
        <v>0.88</v>
      </c>
      <c r="D28" s="30">
        <v>0.61</v>
      </c>
      <c r="E28" s="30">
        <v>0.931707317073171</v>
      </c>
      <c r="F28" s="30">
        <v>0.78921568627451</v>
      </c>
      <c r="G28" s="30">
        <v>0.946601941747573</v>
      </c>
      <c r="H28" s="30">
        <v>0.699029126213592</v>
      </c>
      <c r="I28" s="30">
        <v>0.9009433962264149</v>
      </c>
      <c r="J28" s="30">
        <v>0.7</v>
      </c>
      <c r="K28" s="30">
        <v>0.922018348623853</v>
      </c>
      <c r="L28" s="30">
        <v>0.839449541284404</v>
      </c>
      <c r="M28" s="30">
        <v>0.855203619909502</v>
      </c>
      <c r="N28" s="30">
        <v>0.734299516908213</v>
      </c>
      <c r="O28" s="30">
        <v>0.633928571428571</v>
      </c>
      <c r="P28" s="30">
        <v>0.417040358744395</v>
      </c>
      <c r="Q28" s="30">
        <v>0.762114537444934</v>
      </c>
      <c r="R28" s="30">
        <v>0.589041095890411</v>
      </c>
      <c r="S28" s="30">
        <v>0.804347826086957</v>
      </c>
      <c r="T28" s="30">
        <v>0.565217391304348</v>
      </c>
      <c r="U28" s="30">
        <v>0.517241379310345</v>
      </c>
      <c r="V28" s="30">
        <v>0.350649350649351</v>
      </c>
      <c r="W28" s="30">
        <v>0.216101694915254</v>
      </c>
      <c r="X28" t="s" s="26"/>
      <c r="Y28" s="30">
        <v>0.163865546218487</v>
      </c>
      <c r="Z28" t="s" s="26"/>
      <c r="AA28" s="30">
        <v>0.198347107438017</v>
      </c>
      <c r="AB28" t="s" s="26"/>
      <c r="AC28" s="30">
        <v>0.161943319838057</v>
      </c>
      <c r="AD28" t="s" s="26"/>
      <c r="AE28" s="30">
        <v>0.102362204724409</v>
      </c>
      <c r="AF28" t="s" s="26"/>
      <c r="AG28" s="30">
        <v>0.148854961832061</v>
      </c>
      <c r="AH28" t="s" s="26"/>
    </row>
    <row r="29" ht="15" customHeight="1">
      <c r="A29" t="s" s="10">
        <v>1273</v>
      </c>
      <c r="B29" t="s" s="10">
        <v>1274</v>
      </c>
      <c r="C29" s="30">
        <v>0.875</v>
      </c>
      <c r="D29" s="30">
        <v>0.865</v>
      </c>
      <c r="E29" s="30">
        <v>0.804878048780488</v>
      </c>
      <c r="F29" s="30">
        <v>0.784313725490196</v>
      </c>
      <c r="G29" s="30">
        <v>0.83495145631068</v>
      </c>
      <c r="H29" s="30">
        <v>0.771844660194175</v>
      </c>
      <c r="I29" s="30">
        <v>0.834905660377358</v>
      </c>
      <c r="J29" s="30">
        <v>0.636363636363636</v>
      </c>
      <c r="K29" s="30">
        <v>0.752293577981651</v>
      </c>
      <c r="L29" s="30">
        <v>0.692660550458716</v>
      </c>
      <c r="M29" s="30">
        <v>0.669683257918552</v>
      </c>
      <c r="N29" s="30">
        <v>0.632850241545894</v>
      </c>
      <c r="O29" s="30">
        <v>0.741071428571429</v>
      </c>
      <c r="P29" s="30">
        <v>0.695067264573991</v>
      </c>
      <c r="Q29" s="30">
        <v>0.647577092511013</v>
      </c>
      <c r="R29" s="30">
        <v>0.607305936073059</v>
      </c>
      <c r="S29" s="30">
        <v>0.730434782608696</v>
      </c>
      <c r="T29" s="30">
        <v>0.695652173913043</v>
      </c>
      <c r="U29" s="30">
        <v>0.745689655172414</v>
      </c>
      <c r="V29" s="30">
        <v>0.718614718614719</v>
      </c>
      <c r="W29" s="30">
        <v>0.76271186440678</v>
      </c>
      <c r="X29" s="30">
        <v>0.613924050632911</v>
      </c>
      <c r="Y29" s="30">
        <v>0.777310924369748</v>
      </c>
      <c r="Z29" s="30">
        <v>0.679775280898876</v>
      </c>
      <c r="AA29" s="30">
        <v>0.669421487603306</v>
      </c>
      <c r="AB29" t="s" s="26"/>
      <c r="AC29" s="30">
        <v>0.676113360323887</v>
      </c>
      <c r="AD29" t="s" s="26"/>
      <c r="AE29" s="30">
        <v>0.566929133858268</v>
      </c>
      <c r="AF29" t="s" s="26"/>
      <c r="AG29" s="30">
        <v>0.5114503816793891</v>
      </c>
      <c r="AH29" t="s" s="26"/>
    </row>
    <row r="30" ht="15" customHeight="1">
      <c r="A30" t="s" s="10">
        <v>1275</v>
      </c>
      <c r="B30" t="s" s="10">
        <v>1276</v>
      </c>
      <c r="C30" s="30">
        <v>0.87</v>
      </c>
      <c r="D30" s="30">
        <v>0.775</v>
      </c>
      <c r="E30" s="30">
        <v>0.721951219512195</v>
      </c>
      <c r="F30" s="30">
        <v>0.598039215686275</v>
      </c>
      <c r="G30" s="30">
        <v>0.587378640776699</v>
      </c>
      <c r="H30" s="30">
        <v>0.587378640776699</v>
      </c>
      <c r="I30" s="30">
        <v>0.372641509433962</v>
      </c>
      <c r="J30" t="s" s="26"/>
      <c r="K30" s="30">
        <v>0.6009174311926609</v>
      </c>
      <c r="L30" s="30">
        <v>0.5045871559633029</v>
      </c>
      <c r="M30" s="30">
        <v>0.6244343891402711</v>
      </c>
      <c r="N30" s="30">
        <v>0.5700483091787441</v>
      </c>
      <c r="O30" s="30">
        <v>0.696428571428571</v>
      </c>
      <c r="P30" s="30">
        <v>0.600896860986547</v>
      </c>
      <c r="Q30" s="30">
        <v>0.79295154185022</v>
      </c>
      <c r="R30" s="30">
        <v>0.707762557077626</v>
      </c>
      <c r="S30" s="30">
        <v>0.865217391304348</v>
      </c>
      <c r="T30" s="30">
        <v>0.7913043478260871</v>
      </c>
      <c r="U30" s="30">
        <v>0.827586206896552</v>
      </c>
      <c r="V30" s="30">
        <v>0.766233766233766</v>
      </c>
      <c r="W30" s="30">
        <v>0.906779661016949</v>
      </c>
      <c r="X30" s="30">
        <v>0.822784810126582</v>
      </c>
      <c r="Y30" s="30">
        <v>0.9327731092436971</v>
      </c>
      <c r="Z30" s="30">
        <v>0.882022471910112</v>
      </c>
      <c r="AA30" s="30">
        <v>0.950413223140496</v>
      </c>
      <c r="AB30" s="30">
        <v>0.59375</v>
      </c>
      <c r="AC30" s="30">
        <v>0.959514170040486</v>
      </c>
      <c r="AD30" s="30">
        <v>0.767441860465116</v>
      </c>
      <c r="AE30" s="30">
        <v>0.913385826771654</v>
      </c>
      <c r="AF30" t="s" s="26"/>
      <c r="AG30" s="30">
        <v>0.9580152671755729</v>
      </c>
      <c r="AH30" s="30">
        <v>0.877049180327869</v>
      </c>
    </row>
    <row r="31" ht="15" customHeight="1">
      <c r="A31" t="s" s="10">
        <v>1277</v>
      </c>
      <c r="B31" t="s" s="10">
        <v>1278</v>
      </c>
      <c r="C31" s="30">
        <v>0.865</v>
      </c>
      <c r="D31" s="30">
        <v>0.705</v>
      </c>
      <c r="E31" s="30">
        <v>0.478048780487805</v>
      </c>
      <c r="F31" s="30">
        <v>0.235294117647059</v>
      </c>
      <c r="G31" s="30">
        <v>0.330097087378641</v>
      </c>
      <c r="H31" s="30">
        <v>0.451456310679612</v>
      </c>
      <c r="I31" s="30">
        <v>0.334905660377358</v>
      </c>
      <c r="J31" t="s" s="26"/>
      <c r="K31" s="30">
        <v>0.642201834862385</v>
      </c>
      <c r="L31" s="30">
        <v>0.5917431192660551</v>
      </c>
      <c r="M31" s="30">
        <v>0.502262443438914</v>
      </c>
      <c r="N31" s="30">
        <v>0.454106280193237</v>
      </c>
      <c r="O31" s="30">
        <v>0.504464285714286</v>
      </c>
      <c r="P31" s="30">
        <v>0.457399103139013</v>
      </c>
      <c r="Q31" s="30">
        <v>0.383259911894273</v>
      </c>
      <c r="R31" s="30">
        <v>0.333333333333333</v>
      </c>
      <c r="S31" s="30">
        <v>0.265217391304348</v>
      </c>
      <c r="T31" s="30">
        <v>0.239130434782609</v>
      </c>
      <c r="U31" s="30">
        <v>0.181034482758621</v>
      </c>
      <c r="V31" s="30">
        <v>0.164502164502165</v>
      </c>
      <c r="W31" s="30">
        <v>0.533898305084746</v>
      </c>
      <c r="X31" s="30">
        <v>0.316455696202532</v>
      </c>
      <c r="Y31" s="30">
        <v>0.617647058823529</v>
      </c>
      <c r="Z31" s="30">
        <v>0.47752808988764</v>
      </c>
      <c r="AA31" s="30">
        <v>0.809917355371901</v>
      </c>
      <c r="AB31" t="s" s="26"/>
      <c r="AC31" s="30">
        <v>0.866396761133603</v>
      </c>
      <c r="AD31" s="30">
        <v>0.232558139534884</v>
      </c>
      <c r="AE31" s="30">
        <v>0.893700787401575</v>
      </c>
      <c r="AF31" t="s" s="26"/>
      <c r="AG31" s="30">
        <v>0.919847328244275</v>
      </c>
      <c r="AH31" s="30">
        <v>0.844262295081967</v>
      </c>
    </row>
    <row r="32" ht="15" customHeight="1">
      <c r="A32" t="s" s="10">
        <v>1279</v>
      </c>
      <c r="B32" t="s" s="10">
        <v>1280</v>
      </c>
      <c r="C32" s="30">
        <v>0.86</v>
      </c>
      <c r="D32" s="30">
        <v>0.875</v>
      </c>
      <c r="E32" s="30">
        <v>0.770731707317073</v>
      </c>
      <c r="F32" s="30">
        <v>0.779411764705882</v>
      </c>
      <c r="G32" s="30">
        <v>0.796116504854369</v>
      </c>
      <c r="H32" s="30">
        <v>0.09223300970873791</v>
      </c>
      <c r="I32" s="30">
        <v>0.221698113207547</v>
      </c>
      <c r="J32" t="s" s="26"/>
      <c r="K32" s="30">
        <v>0.321100917431193</v>
      </c>
      <c r="L32" s="30">
        <v>0.215596330275229</v>
      </c>
      <c r="M32" s="30">
        <v>0.08144796380090499</v>
      </c>
      <c r="N32" s="30">
        <v>0.0144927536231884</v>
      </c>
      <c r="O32" s="30">
        <v>0.0625</v>
      </c>
      <c r="P32" s="30">
        <v>0.0358744394618834</v>
      </c>
      <c r="Q32" s="30">
        <v>0.0484581497797357</v>
      </c>
      <c r="R32" s="30">
        <v>0.0091324200913242</v>
      </c>
      <c r="S32" s="30">
        <v>0.0608695652173913</v>
      </c>
      <c r="T32" s="30">
        <v>0.0217391304347826</v>
      </c>
      <c r="U32" s="30">
        <v>0.0862068965517241</v>
      </c>
      <c r="V32" s="30">
        <v>0.07792207792207791</v>
      </c>
      <c r="W32" s="30">
        <v>0.0169491525423729</v>
      </c>
      <c r="X32" t="s" s="26"/>
      <c r="Y32" s="30">
        <v>0.0336134453781513</v>
      </c>
      <c r="Z32" t="s" s="26"/>
      <c r="AA32" s="30">
        <v>0.0495867768595041</v>
      </c>
      <c r="AB32" t="s" s="26"/>
      <c r="AC32" s="30">
        <v>0.0607287449392713</v>
      </c>
      <c r="AD32" t="s" s="26"/>
      <c r="AE32" s="30">
        <v>0.0551181102362205</v>
      </c>
      <c r="AF32" t="s" s="26"/>
      <c r="AG32" s="30">
        <v>0.133587786259542</v>
      </c>
      <c r="AH32" t="s" s="26"/>
    </row>
    <row r="33" ht="15" customHeight="1">
      <c r="A33" t="s" s="10">
        <v>1281</v>
      </c>
      <c r="B33" t="s" s="10">
        <v>1282</v>
      </c>
      <c r="C33" s="30">
        <v>0.855</v>
      </c>
      <c r="D33" s="30">
        <v>0.9350000000000001</v>
      </c>
      <c r="E33" s="30">
        <v>0.8878048780487801</v>
      </c>
      <c r="F33" s="30">
        <v>0.950980392156863</v>
      </c>
      <c r="G33" s="30">
        <v>0.878640776699029</v>
      </c>
      <c r="H33" s="30">
        <v>0.830097087378641</v>
      </c>
      <c r="I33" s="30">
        <v>0.863207547169811</v>
      </c>
      <c r="J33" s="30">
        <v>0.736363636363636</v>
      </c>
      <c r="K33" s="30">
        <v>0.844036697247706</v>
      </c>
      <c r="L33" s="30">
        <v>0.825688073394495</v>
      </c>
      <c r="M33" s="30">
        <v>0.828054298642534</v>
      </c>
      <c r="N33" s="30">
        <v>0.826086956521739</v>
      </c>
      <c r="O33" s="30">
        <v>0.705357142857143</v>
      </c>
      <c r="P33" s="30">
        <v>0.73542600896861</v>
      </c>
      <c r="Q33" s="30">
        <v>0.722466960352423</v>
      </c>
      <c r="R33" s="30">
        <v>0.7442922374429219</v>
      </c>
      <c r="S33" s="30">
        <v>0.7173913043478261</v>
      </c>
      <c r="T33" s="30">
        <v>0.760869565217391</v>
      </c>
      <c r="U33" s="30">
        <v>0.741379310344828</v>
      </c>
      <c r="V33" s="30">
        <v>0.757575757575758</v>
      </c>
      <c r="W33" s="30">
        <v>0.605932203389831</v>
      </c>
      <c r="X33" s="30">
        <v>0.417721518987342</v>
      </c>
      <c r="Y33" s="30">
        <v>0.722689075630252</v>
      </c>
      <c r="Z33" s="30">
        <v>0.617977528089888</v>
      </c>
      <c r="AA33" s="30">
        <v>0.566115702479339</v>
      </c>
      <c r="AB33" t="s" s="26"/>
      <c r="AC33" s="30">
        <v>0.481781376518219</v>
      </c>
      <c r="AD33" t="s" s="26"/>
      <c r="AE33" s="30">
        <v>0.413385826771654</v>
      </c>
      <c r="AF33" t="s" s="26"/>
      <c r="AG33" s="30">
        <v>0.358778625954198</v>
      </c>
      <c r="AH33" t="s" s="26"/>
    </row>
    <row r="34" ht="15" customHeight="1">
      <c r="A34" t="s" s="10">
        <v>1283</v>
      </c>
      <c r="B34" t="s" s="10">
        <v>1284</v>
      </c>
      <c r="C34" s="30">
        <v>0.85</v>
      </c>
      <c r="D34" s="30">
        <v>0.74</v>
      </c>
      <c r="E34" s="30">
        <v>0.8536585365853659</v>
      </c>
      <c r="F34" s="30">
        <v>0.759803921568627</v>
      </c>
      <c r="G34" s="30">
        <v>0.766990291262136</v>
      </c>
      <c r="H34" s="30">
        <v>0.815533980582524</v>
      </c>
      <c r="I34" s="30">
        <v>0.825471698113208</v>
      </c>
      <c r="J34" s="30">
        <v>0.654545454545455</v>
      </c>
      <c r="K34" s="30">
        <v>0.871559633027523</v>
      </c>
      <c r="L34" s="30">
        <v>0.86697247706422</v>
      </c>
      <c r="M34" s="30">
        <v>0.877828054298643</v>
      </c>
      <c r="N34" s="30">
        <v>0.859903381642512</v>
      </c>
      <c r="O34" s="30">
        <v>0.901785714285714</v>
      </c>
      <c r="P34" s="30">
        <v>0.878923766816143</v>
      </c>
      <c r="Q34" s="30">
        <v>0.881057268722467</v>
      </c>
      <c r="R34" s="30">
        <v>0.8584474885844749</v>
      </c>
      <c r="S34" s="30">
        <v>0.891304347826087</v>
      </c>
      <c r="T34" s="30">
        <v>0.860869565217391</v>
      </c>
      <c r="U34" s="30">
        <v>0.875</v>
      </c>
      <c r="V34" s="30">
        <v>0.83982683982684</v>
      </c>
      <c r="W34" s="30">
        <v>0.5889830508474579</v>
      </c>
      <c r="X34" s="30">
        <v>0.39873417721519</v>
      </c>
      <c r="Y34" s="30">
        <v>0.5</v>
      </c>
      <c r="Z34" s="30">
        <v>0.337078651685393</v>
      </c>
      <c r="AA34" s="30">
        <v>0.475206611570248</v>
      </c>
      <c r="AB34" t="s" s="26"/>
      <c r="AC34" s="30">
        <v>0.433198380566802</v>
      </c>
      <c r="AD34" t="s" s="26"/>
      <c r="AE34" s="30">
        <v>0.34251968503937</v>
      </c>
      <c r="AF34" t="s" s="26"/>
      <c r="AG34" s="30">
        <v>0.187022900763359</v>
      </c>
      <c r="AH34" t="s" s="26"/>
    </row>
    <row r="35" ht="15" customHeight="1">
      <c r="A35" t="s" s="10">
        <v>1285</v>
      </c>
      <c r="B35" t="s" s="10">
        <v>1286</v>
      </c>
      <c r="C35" s="30">
        <v>0.845</v>
      </c>
      <c r="D35" s="30">
        <v>0.87</v>
      </c>
      <c r="E35" s="30">
        <v>0.795121951219512</v>
      </c>
      <c r="F35" s="30">
        <v>0.818627450980392</v>
      </c>
      <c r="G35" s="30">
        <v>0.815533980582524</v>
      </c>
      <c r="H35" s="30">
        <v>0.606796116504854</v>
      </c>
      <c r="I35" s="30">
        <v>0.75</v>
      </c>
      <c r="J35" s="30">
        <v>0.509090909090909</v>
      </c>
      <c r="K35" s="30">
        <v>0.770642201834862</v>
      </c>
      <c r="L35" s="30">
        <v>0.729357798165138</v>
      </c>
      <c r="M35" s="30">
        <v>0.805429864253394</v>
      </c>
      <c r="N35" s="30">
        <v>0.772946859903382</v>
      </c>
      <c r="O35" s="30">
        <v>0.821428571428571</v>
      </c>
      <c r="P35" s="30">
        <v>0.7847533632287</v>
      </c>
      <c r="Q35" s="30">
        <v>0.60352422907489</v>
      </c>
      <c r="R35" s="30">
        <v>0.579908675799087</v>
      </c>
      <c r="S35" s="30">
        <v>0.5782608695652171</v>
      </c>
      <c r="T35" s="30">
        <v>0.5043478260869571</v>
      </c>
      <c r="U35" s="30">
        <v>0.642241379310345</v>
      </c>
      <c r="V35" s="30">
        <v>0.571428571428571</v>
      </c>
      <c r="W35" s="30">
        <v>0.826271186440678</v>
      </c>
      <c r="X35" s="30">
        <v>0.70253164556962</v>
      </c>
      <c r="Y35" s="30">
        <v>0.861344537815126</v>
      </c>
      <c r="Z35" s="30">
        <v>0.797752808988764</v>
      </c>
      <c r="AA35" s="30">
        <v>0.900826446280992</v>
      </c>
      <c r="AB35" s="30">
        <v>0.21875</v>
      </c>
      <c r="AC35" s="30">
        <v>0.91497975708502</v>
      </c>
      <c r="AD35" s="30">
        <v>0.488372093023256</v>
      </c>
      <c r="AE35" s="30">
        <v>0.901574803149606</v>
      </c>
      <c r="AF35" t="s" s="26"/>
      <c r="AG35" s="30">
        <v>0.9503816793893129</v>
      </c>
      <c r="AH35" s="30">
        <v>0.885245901639344</v>
      </c>
    </row>
    <row r="36" ht="15" customHeight="1">
      <c r="A36" t="s" s="10">
        <v>1287</v>
      </c>
      <c r="B36" t="s" s="10">
        <v>1288</v>
      </c>
      <c r="C36" s="30">
        <v>0.84</v>
      </c>
      <c r="D36" s="30">
        <v>0.855</v>
      </c>
      <c r="E36" s="30">
        <v>0.863414634146341</v>
      </c>
      <c r="F36" s="30">
        <v>0.852941176470588</v>
      </c>
      <c r="G36" s="30">
        <v>0.859223300970874</v>
      </c>
      <c r="H36" s="30">
        <v>0.689320388349515</v>
      </c>
      <c r="I36" s="30">
        <v>0.905660377358491</v>
      </c>
      <c r="J36" s="30">
        <v>0.763636363636364</v>
      </c>
      <c r="K36" s="30">
        <v>0.821100917431193</v>
      </c>
      <c r="L36" s="30">
        <v>0.779816513761468</v>
      </c>
      <c r="M36" s="30">
        <v>0.67420814479638</v>
      </c>
      <c r="N36" s="30">
        <v>0.647342995169082</v>
      </c>
      <c r="O36" s="30">
        <v>0.660714285714286</v>
      </c>
      <c r="P36" s="30">
        <v>0.6816143497757849</v>
      </c>
      <c r="Q36" s="30">
        <v>0.731277533039648</v>
      </c>
      <c r="R36" s="30">
        <v>0.712328767123288</v>
      </c>
      <c r="S36" s="30">
        <v>0.691304347826087</v>
      </c>
      <c r="T36" s="30">
        <v>0.669565217391304</v>
      </c>
      <c r="U36" s="30">
        <v>0.706896551724138</v>
      </c>
      <c r="V36" s="30">
        <v>0.701298701298701</v>
      </c>
      <c r="W36" s="30">
        <v>0.73728813559322</v>
      </c>
      <c r="X36" s="30">
        <v>0.588607594936709</v>
      </c>
      <c r="Y36" s="30">
        <v>0.752100840336134</v>
      </c>
      <c r="Z36" s="30">
        <v>0.662921348314607</v>
      </c>
      <c r="AA36" s="30">
        <v>0.801652892561983</v>
      </c>
      <c r="AB36" t="s" s="26"/>
      <c r="AC36" s="30">
        <v>0.7692307692307691</v>
      </c>
      <c r="AD36" t="s" s="26"/>
      <c r="AE36" s="30">
        <v>0.645669291338583</v>
      </c>
      <c r="AF36" t="s" s="26"/>
      <c r="AG36" s="30">
        <v>0.652671755725191</v>
      </c>
      <c r="AH36" s="30">
        <v>0.262295081967213</v>
      </c>
    </row>
    <row r="37" ht="15" customHeight="1">
      <c r="A37" t="s" s="10">
        <v>1289</v>
      </c>
      <c r="B37" t="s" s="10">
        <v>1290</v>
      </c>
      <c r="C37" s="30">
        <v>0.835</v>
      </c>
      <c r="D37" s="30">
        <v>0.96</v>
      </c>
      <c r="E37" s="30">
        <v>0.848780487804878</v>
      </c>
      <c r="F37" s="30">
        <v>0.955882352941176</v>
      </c>
      <c r="G37" s="30">
        <v>0.839805825242718</v>
      </c>
      <c r="H37" s="30">
        <v>0.674757281553398</v>
      </c>
      <c r="I37" s="30">
        <v>0.537735849056604</v>
      </c>
      <c r="J37" s="30">
        <v>0.1</v>
      </c>
      <c r="K37" s="30">
        <v>0.587155963302752</v>
      </c>
      <c r="L37" s="30">
        <v>0.5</v>
      </c>
      <c r="M37" s="30">
        <v>0.6289592760181</v>
      </c>
      <c r="N37" s="30">
        <v>0.599033816425121</v>
      </c>
      <c r="O37" s="30">
        <v>0.571428571428571</v>
      </c>
      <c r="P37" s="30">
        <v>0.479820627802691</v>
      </c>
      <c r="Q37" s="30">
        <v>0.533039647577093</v>
      </c>
      <c r="R37" s="30">
        <v>0.470319634703196</v>
      </c>
      <c r="S37" s="30">
        <v>0.482608695652174</v>
      </c>
      <c r="T37" s="30">
        <v>0.369565217391304</v>
      </c>
      <c r="U37" s="30">
        <v>0.560344827586207</v>
      </c>
      <c r="V37" s="30">
        <v>0.467532467532468</v>
      </c>
      <c r="W37" s="30">
        <v>0.483050847457627</v>
      </c>
      <c r="X37" s="30">
        <v>0.215189873417722</v>
      </c>
      <c r="Y37" s="30">
        <v>0.407563025210084</v>
      </c>
      <c r="Z37" s="30">
        <v>0.179775280898876</v>
      </c>
      <c r="AA37" s="30">
        <v>0.545454545454545</v>
      </c>
      <c r="AB37" t="s" s="26"/>
      <c r="AC37" s="30">
        <v>0.62753036437247</v>
      </c>
      <c r="AD37" t="s" s="26"/>
      <c r="AE37" s="30">
        <v>0.594488188976378</v>
      </c>
      <c r="AF37" t="s" s="26"/>
      <c r="AG37" s="30">
        <v>0.82824427480916</v>
      </c>
      <c r="AH37" s="30">
        <v>0.573770491803279</v>
      </c>
    </row>
    <row r="38" ht="15" customHeight="1">
      <c r="A38" t="s" s="10">
        <v>1291</v>
      </c>
      <c r="B38" t="s" s="10">
        <v>1292</v>
      </c>
      <c r="C38" s="30">
        <v>0.83</v>
      </c>
      <c r="D38" s="30">
        <v>0.735</v>
      </c>
      <c r="E38" s="30">
        <v>0.692682926829268</v>
      </c>
      <c r="F38" s="30">
        <v>0.514705882352941</v>
      </c>
      <c r="G38" s="30">
        <v>0.616504854368932</v>
      </c>
      <c r="H38" s="30">
        <v>0.5145631067961171</v>
      </c>
      <c r="I38" s="30">
        <v>0.490566037735849</v>
      </c>
      <c r="J38" s="30">
        <v>0.0181818181818182</v>
      </c>
      <c r="K38" s="30">
        <v>0.58256880733945</v>
      </c>
      <c r="L38" s="30">
        <v>0.522935779816514</v>
      </c>
      <c r="M38" s="30">
        <v>0.565610859728507</v>
      </c>
      <c r="N38" s="30">
        <v>0.492753623188406</v>
      </c>
      <c r="O38" s="30">
        <v>0.620535714285714</v>
      </c>
      <c r="P38" s="30">
        <v>0.542600896860987</v>
      </c>
      <c r="Q38" s="30">
        <v>0.563876651982379</v>
      </c>
      <c r="R38" s="30">
        <v>0.525114155251142</v>
      </c>
      <c r="S38" s="30">
        <v>0.547826086956522</v>
      </c>
      <c r="T38" s="30">
        <v>0.439130434782609</v>
      </c>
      <c r="U38" s="30">
        <v>0.478448275862069</v>
      </c>
      <c r="V38" s="30">
        <v>0.415584415584416</v>
      </c>
      <c r="W38" s="30">
        <v>0.453389830508475</v>
      </c>
      <c r="X38" s="30">
        <v>0.164556962025316</v>
      </c>
      <c r="Y38" s="30">
        <v>0.302521008403361</v>
      </c>
      <c r="Z38" s="30">
        <v>0.0561797752808989</v>
      </c>
      <c r="AA38" s="30">
        <v>0.495867768595041</v>
      </c>
      <c r="AB38" t="s" s="26"/>
      <c r="AC38" s="30">
        <v>0.45748987854251</v>
      </c>
      <c r="AD38" t="s" s="26"/>
      <c r="AE38" s="30">
        <v>0.326771653543307</v>
      </c>
      <c r="AF38" t="s" s="26"/>
      <c r="AG38" s="30">
        <v>0.286259541984733</v>
      </c>
      <c r="AH38" t="s" s="26"/>
    </row>
    <row r="39" ht="15" customHeight="1">
      <c r="A39" t="s" s="10">
        <v>1293</v>
      </c>
      <c r="B39" t="s" s="10">
        <v>1294</v>
      </c>
      <c r="C39" s="30">
        <v>0.825</v>
      </c>
      <c r="D39" s="30">
        <v>0.845</v>
      </c>
      <c r="E39" s="30">
        <v>0.878048780487805</v>
      </c>
      <c r="F39" s="30">
        <v>0.897058823529412</v>
      </c>
      <c r="G39" s="30">
        <v>0.805825242718447</v>
      </c>
      <c r="H39" s="30">
        <v>0.354368932038835</v>
      </c>
      <c r="I39" s="30">
        <v>0.561320754716981</v>
      </c>
      <c r="J39" s="30">
        <v>0.136363636363636</v>
      </c>
      <c r="K39" s="30">
        <v>0.518348623853211</v>
      </c>
      <c r="L39" s="30">
        <v>0.408256880733945</v>
      </c>
      <c r="M39" s="30">
        <v>0.461538461538462</v>
      </c>
      <c r="N39" s="30">
        <v>0.396135265700483</v>
      </c>
      <c r="O39" s="30">
        <v>0.379464285714286</v>
      </c>
      <c r="P39" s="30">
        <v>0.278026905829596</v>
      </c>
      <c r="Q39" s="30">
        <v>0.229074889867841</v>
      </c>
      <c r="R39" s="30">
        <v>0.17351598173516</v>
      </c>
      <c r="S39" s="30">
        <v>0.152173913043478</v>
      </c>
      <c r="T39" s="30">
        <v>0.0652173913043478</v>
      </c>
      <c r="U39" s="30">
        <v>0.133620689655172</v>
      </c>
      <c r="V39" s="30">
        <v>0.108225108225108</v>
      </c>
      <c r="W39" s="30">
        <v>0.13135593220339</v>
      </c>
      <c r="X39" t="s" s="26"/>
      <c r="Y39" s="30">
        <v>0.0420168067226891</v>
      </c>
      <c r="Z39" t="s" s="26"/>
      <c r="AA39" s="30">
        <v>0.0619834710743802</v>
      </c>
      <c r="AB39" t="s" s="26"/>
      <c r="AC39" s="30">
        <v>0.0728744939271255</v>
      </c>
      <c r="AD39" t="s" s="26"/>
      <c r="AE39" s="30">
        <v>0.118110236220472</v>
      </c>
      <c r="AF39" t="s" s="26"/>
      <c r="AG39" s="30">
        <v>0.267175572519084</v>
      </c>
      <c r="AH39" t="s" s="26"/>
    </row>
    <row r="40" ht="15" customHeight="1">
      <c r="A40" t="s" s="10">
        <v>1295</v>
      </c>
      <c r="B40" t="s" s="10">
        <v>1296</v>
      </c>
      <c r="C40" s="30">
        <v>0.82</v>
      </c>
      <c r="D40" s="30">
        <v>0.985</v>
      </c>
      <c r="E40" s="30">
        <v>0.624390243902439</v>
      </c>
      <c r="F40" s="30">
        <v>0.946078431372549</v>
      </c>
      <c r="G40" s="30">
        <v>0.480582524271845</v>
      </c>
      <c r="H40" s="30">
        <v>0.864077669902913</v>
      </c>
      <c r="I40" s="30">
        <v>0.929245283018868</v>
      </c>
      <c r="J40" s="30">
        <v>0.927272727272727</v>
      </c>
      <c r="K40" s="30">
        <v>0.747706422018349</v>
      </c>
      <c r="L40" s="30">
        <v>0.935779816513761</v>
      </c>
      <c r="M40" s="30">
        <v>0.873303167420814</v>
      </c>
      <c r="N40" s="30">
        <v>0.951690821256039</v>
      </c>
      <c r="O40" s="30">
        <v>0.558035714285714</v>
      </c>
      <c r="P40" s="30">
        <v>0.883408071748879</v>
      </c>
      <c r="Q40" s="30">
        <v>0.665198237885463</v>
      </c>
      <c r="R40" s="30">
        <v>0.89041095890411</v>
      </c>
      <c r="S40" s="30">
        <v>0.0304347826086957</v>
      </c>
      <c r="T40" s="30">
        <v>0.217391304347826</v>
      </c>
      <c r="U40" s="30">
        <v>0.202586206896552</v>
      </c>
      <c r="V40" s="30">
        <v>0.380952380952381</v>
      </c>
      <c r="W40" s="30">
        <v>0.639830508474576</v>
      </c>
      <c r="X40" s="30">
        <v>0.658227848101266</v>
      </c>
      <c r="Y40" s="30">
        <v>0.373949579831933</v>
      </c>
      <c r="Z40" s="30">
        <v>0.230337078651685</v>
      </c>
      <c r="AA40" s="30">
        <v>0.7438016528925619</v>
      </c>
      <c r="AB40" t="s" s="26"/>
      <c r="AC40" s="30">
        <v>0.931174089068826</v>
      </c>
      <c r="AD40" s="30">
        <v>0.674418604651163</v>
      </c>
      <c r="AE40" s="30">
        <v>0.763779527559055</v>
      </c>
      <c r="AF40" t="s" s="26"/>
      <c r="AG40" s="30">
        <v>0.263358778625954</v>
      </c>
      <c r="AH40" t="s" s="26"/>
    </row>
    <row r="41" ht="15" customHeight="1">
      <c r="A41" t="s" s="10">
        <v>1297</v>
      </c>
      <c r="B41" t="s" s="10">
        <v>1298</v>
      </c>
      <c r="C41" s="30">
        <v>0.8149999999999999</v>
      </c>
      <c r="D41" s="30">
        <v>0.89</v>
      </c>
      <c r="E41" s="30">
        <v>0.8195121951219509</v>
      </c>
      <c r="F41" s="30">
        <v>0.882352941176471</v>
      </c>
      <c r="G41" s="30">
        <v>0.898058252427184</v>
      </c>
      <c r="H41" s="30">
        <v>0.907766990291262</v>
      </c>
      <c r="I41" s="30">
        <v>0.839622641509434</v>
      </c>
      <c r="J41" s="30">
        <v>0.6454545454545449</v>
      </c>
      <c r="K41" s="30">
        <v>0.894495412844037</v>
      </c>
      <c r="L41" s="30">
        <v>0.876146788990826</v>
      </c>
      <c r="M41" s="30">
        <v>0.895927601809955</v>
      </c>
      <c r="N41" s="30">
        <v>0.855072463768116</v>
      </c>
      <c r="O41" s="30">
        <v>0.879464285714286</v>
      </c>
      <c r="P41" s="30">
        <v>0.825112107623318</v>
      </c>
      <c r="Q41" s="30">
        <v>0.854625550660793</v>
      </c>
      <c r="R41" s="30">
        <v>0.80365296803653</v>
      </c>
      <c r="S41" s="30">
        <v>0.847826086956522</v>
      </c>
      <c r="T41" s="30">
        <v>0.81304347826087</v>
      </c>
      <c r="U41" s="30">
        <v>0.758620689655172</v>
      </c>
      <c r="V41" s="30">
        <v>0.70995670995671</v>
      </c>
      <c r="W41" s="30">
        <v>0.635593220338983</v>
      </c>
      <c r="X41" s="30">
        <v>0.405063291139241</v>
      </c>
      <c r="Y41" s="30">
        <v>0.415966386554622</v>
      </c>
      <c r="Z41" s="30">
        <v>0.191011235955056</v>
      </c>
      <c r="AA41" s="30">
        <v>0.165289256198347</v>
      </c>
      <c r="AB41" t="s" s="26"/>
      <c r="AC41" s="30">
        <v>0.133603238866397</v>
      </c>
      <c r="AD41" t="s" s="26"/>
      <c r="AE41" s="30">
        <v>0.122047244094488</v>
      </c>
      <c r="AF41" t="s" s="26"/>
      <c r="AG41" s="30">
        <v>0.110687022900763</v>
      </c>
      <c r="AH41" t="s" s="26"/>
    </row>
    <row r="42" ht="15" customHeight="1">
      <c r="A42" t="s" s="10">
        <v>1299</v>
      </c>
      <c r="B42" t="s" s="10">
        <v>1300</v>
      </c>
      <c r="C42" s="30">
        <v>0.8100000000000001</v>
      </c>
      <c r="D42" s="30">
        <v>0.83</v>
      </c>
      <c r="E42" s="30">
        <v>0.717073170731707</v>
      </c>
      <c r="F42" s="30">
        <v>0.740196078431373</v>
      </c>
      <c r="G42" s="30">
        <v>0.66504854368932</v>
      </c>
      <c r="H42" s="30">
        <v>0.723300970873786</v>
      </c>
      <c r="I42" s="30">
        <v>0.6509433962264149</v>
      </c>
      <c r="J42" s="30">
        <v>0.3</v>
      </c>
      <c r="K42" s="30">
        <v>0.7064220183486239</v>
      </c>
      <c r="L42" s="30">
        <v>0.68348623853211</v>
      </c>
      <c r="M42" s="30">
        <v>0.705882352941176</v>
      </c>
      <c r="N42" s="30">
        <v>0.690821256038647</v>
      </c>
      <c r="O42" s="30">
        <v>0.736607142857143</v>
      </c>
      <c r="P42" s="30">
        <v>0.757847533632287</v>
      </c>
      <c r="Q42" s="30">
        <v>0.511013215859031</v>
      </c>
      <c r="R42" s="30">
        <v>0.506849315068493</v>
      </c>
      <c r="S42" s="30">
        <v>0.417391304347826</v>
      </c>
      <c r="T42" s="30">
        <v>0.417391304347826</v>
      </c>
      <c r="U42" s="30">
        <v>0.439655172413793</v>
      </c>
      <c r="V42" s="30">
        <v>0.445887445887446</v>
      </c>
      <c r="W42" s="30">
        <v>0.220338983050847</v>
      </c>
      <c r="X42" t="s" s="26"/>
      <c r="Y42" s="30">
        <v>0.201680672268908</v>
      </c>
      <c r="Z42" t="s" s="26"/>
      <c r="AA42" s="30">
        <v>0.161157024793388</v>
      </c>
      <c r="AB42" t="s" s="26"/>
      <c r="AC42" s="30">
        <v>0.17004048582996</v>
      </c>
      <c r="AD42" t="s" s="26"/>
      <c r="AE42" s="30">
        <v>0.188976377952756</v>
      </c>
      <c r="AF42" t="s" s="26"/>
      <c r="AG42" s="30">
        <v>0.125954198473282</v>
      </c>
      <c r="AH42" t="s" s="26"/>
    </row>
    <row r="43" ht="15" customHeight="1">
      <c r="A43" t="s" s="10">
        <v>1301</v>
      </c>
      <c r="B43" t="s" s="10">
        <v>1302</v>
      </c>
      <c r="C43" s="30">
        <v>0.805</v>
      </c>
      <c r="D43" s="30">
        <v>0.78</v>
      </c>
      <c r="E43" s="30">
        <v>0.790243902439024</v>
      </c>
      <c r="F43" s="30">
        <v>0.720588235294118</v>
      </c>
      <c r="G43" s="30">
        <v>0.742718446601942</v>
      </c>
      <c r="H43" s="30">
        <v>0.713592233009709</v>
      </c>
      <c r="I43" s="30">
        <v>0.594339622641509</v>
      </c>
      <c r="J43" s="30">
        <v>0.181818181818182</v>
      </c>
      <c r="K43" s="30">
        <v>0.669724770642202</v>
      </c>
      <c r="L43" s="30">
        <v>0.637614678899083</v>
      </c>
      <c r="M43" s="30">
        <v>0.601809954751131</v>
      </c>
      <c r="N43" s="30">
        <v>0.57487922705314</v>
      </c>
      <c r="O43" s="30">
        <v>0.732142857142857</v>
      </c>
      <c r="P43" s="30">
        <v>0.699551569506726</v>
      </c>
      <c r="Q43" s="30">
        <v>0.612334801762115</v>
      </c>
      <c r="R43" s="30">
        <v>0.598173515981735</v>
      </c>
      <c r="S43" s="30">
        <v>0.543478260869565</v>
      </c>
      <c r="T43" s="30">
        <v>0.517391304347826</v>
      </c>
      <c r="U43" s="30">
        <v>0.469827586206897</v>
      </c>
      <c r="V43" s="30">
        <v>0.437229437229437</v>
      </c>
      <c r="W43" s="30">
        <v>0.317796610169492</v>
      </c>
      <c r="X43" t="s" s="26"/>
      <c r="Y43" s="30">
        <v>0.277310924369748</v>
      </c>
      <c r="Z43" s="30">
        <v>0.0280898876404494</v>
      </c>
      <c r="AA43" s="30">
        <v>0.169421487603306</v>
      </c>
      <c r="AB43" t="s" s="26"/>
      <c r="AC43" s="30">
        <v>0.174089068825911</v>
      </c>
      <c r="AD43" t="s" s="26"/>
      <c r="AE43" s="30">
        <v>0.275590551181102</v>
      </c>
      <c r="AF43" t="s" s="26"/>
      <c r="AG43" s="30">
        <v>0.259541984732824</v>
      </c>
      <c r="AH43" t="s" s="26"/>
    </row>
    <row r="44" ht="15" customHeight="1">
      <c r="A44" t="s" s="10">
        <v>1303</v>
      </c>
      <c r="B44" t="s" s="10">
        <v>1304</v>
      </c>
      <c r="C44" s="30">
        <v>0.8</v>
      </c>
      <c r="D44" s="30">
        <v>0.755</v>
      </c>
      <c r="E44" s="30">
        <v>0.907317073170732</v>
      </c>
      <c r="F44" s="30">
        <v>0.877450980392157</v>
      </c>
      <c r="G44" s="30">
        <v>0.912621359223301</v>
      </c>
      <c r="H44" s="30">
        <v>0.747572815533981</v>
      </c>
      <c r="I44" s="30">
        <v>0.89622641509434</v>
      </c>
      <c r="J44" s="30">
        <v>0.727272727272727</v>
      </c>
      <c r="K44" s="30">
        <v>0.876146788990826</v>
      </c>
      <c r="L44" s="30">
        <v>0.798165137614679</v>
      </c>
      <c r="M44" s="30">
        <v>0.819004524886878</v>
      </c>
      <c r="N44" s="30">
        <v>0.710144927536232</v>
      </c>
      <c r="O44" s="30">
        <v>0.808035714285714</v>
      </c>
      <c r="P44" s="30">
        <v>0.690582959641256</v>
      </c>
      <c r="Q44" s="30">
        <v>0.700440528634361</v>
      </c>
      <c r="R44" s="30">
        <v>0.593607305936073</v>
      </c>
      <c r="S44" s="30">
        <v>0.695652173913043</v>
      </c>
      <c r="T44" s="30">
        <v>0.526086956521739</v>
      </c>
      <c r="U44" s="30">
        <v>0.780172413793103</v>
      </c>
      <c r="V44" s="30">
        <v>0.705627705627706</v>
      </c>
      <c r="W44" s="30">
        <v>0.682203389830508</v>
      </c>
      <c r="X44" s="30">
        <v>0.449367088607595</v>
      </c>
      <c r="Y44" s="30">
        <v>0.760504201680672</v>
      </c>
      <c r="Z44" s="30">
        <v>0.612359550561798</v>
      </c>
      <c r="AA44" s="30">
        <v>0.673553719008264</v>
      </c>
      <c r="AB44" t="s" s="26"/>
      <c r="AC44" s="30">
        <v>0.489878542510121</v>
      </c>
      <c r="AD44" t="s" s="26"/>
      <c r="AE44" s="30">
        <v>0.358267716535433</v>
      </c>
      <c r="AF44" t="s" s="26"/>
      <c r="AG44" s="30">
        <v>0.477099236641221</v>
      </c>
      <c r="AH44" t="s" s="26"/>
    </row>
    <row r="45" ht="15" customHeight="1">
      <c r="A45" t="s" s="10">
        <v>1305</v>
      </c>
      <c r="B45" t="s" s="10">
        <v>1306</v>
      </c>
      <c r="C45" s="30">
        <v>0.795</v>
      </c>
      <c r="D45" s="30">
        <v>0.805</v>
      </c>
      <c r="E45" s="30">
        <v>0.760975609756098</v>
      </c>
      <c r="F45" s="30">
        <v>0.745098039215686</v>
      </c>
      <c r="G45" s="30">
        <v>0.577669902912621</v>
      </c>
      <c r="H45" s="30">
        <v>0.538834951456311</v>
      </c>
      <c r="I45" s="30">
        <v>0.570754716981132</v>
      </c>
      <c r="J45" s="30">
        <v>0.190909090909091</v>
      </c>
      <c r="K45" s="30">
        <v>0.220183486238532</v>
      </c>
      <c r="L45" s="30">
        <v>0.325688073394495</v>
      </c>
      <c r="M45" s="30">
        <v>0.158371040723982</v>
      </c>
      <c r="N45" s="30">
        <v>0.115942028985507</v>
      </c>
      <c r="O45" s="30">
        <v>0.352678571428571</v>
      </c>
      <c r="P45" s="30">
        <v>0.452914798206278</v>
      </c>
      <c r="Q45" s="30">
        <v>0.387665198237885</v>
      </c>
      <c r="R45" s="30">
        <v>0.429223744292237</v>
      </c>
      <c r="S45" s="30">
        <v>0.326086956521739</v>
      </c>
      <c r="T45" s="30">
        <v>0.404347826086957</v>
      </c>
      <c r="U45" s="30">
        <v>0.482758620689655</v>
      </c>
      <c r="V45" s="30">
        <v>0.558441558441558</v>
      </c>
      <c r="W45" s="30">
        <v>0.690677966101695</v>
      </c>
      <c r="X45" s="30">
        <v>0.582278481012658</v>
      </c>
      <c r="Y45" s="30">
        <v>0.785714285714286</v>
      </c>
      <c r="Z45" s="30">
        <v>0.747191011235955</v>
      </c>
      <c r="AA45" s="30">
        <v>0.838842975206612</v>
      </c>
      <c r="AB45" t="s" s="26"/>
      <c r="AC45" s="30">
        <v>0.744939271255061</v>
      </c>
      <c r="AD45" t="s" s="26"/>
      <c r="AE45" s="30">
        <v>0.740157480314961</v>
      </c>
      <c r="AF45" t="s" s="26"/>
      <c r="AG45" s="30">
        <v>0.683206106870229</v>
      </c>
      <c r="AH45" s="30">
        <v>0.352459016393443</v>
      </c>
    </row>
    <row r="46" ht="15" customHeight="1">
      <c r="A46" t="s" s="10">
        <v>1307</v>
      </c>
      <c r="B46" t="s" s="10">
        <v>1308</v>
      </c>
      <c r="C46" s="30">
        <v>0.79</v>
      </c>
      <c r="D46" s="30">
        <v>0.795</v>
      </c>
      <c r="E46" s="30">
        <v>0.682926829268293</v>
      </c>
      <c r="F46" s="30">
        <v>0.612745098039216</v>
      </c>
      <c r="G46" s="30">
        <v>0.475728155339806</v>
      </c>
      <c r="H46" s="30">
        <v>0.567961165048544</v>
      </c>
      <c r="I46" s="30">
        <v>0.429245283018868</v>
      </c>
      <c r="J46" t="s" s="26"/>
      <c r="K46" s="30">
        <v>0.545871559633028</v>
      </c>
      <c r="L46" s="30">
        <v>0.573394495412844</v>
      </c>
      <c r="M46" s="30">
        <v>0.470588235294118</v>
      </c>
      <c r="N46" s="30">
        <v>0.458937198067633</v>
      </c>
      <c r="O46" s="30">
        <v>0.647321428571429</v>
      </c>
      <c r="P46" s="30">
        <v>0.6860986547085201</v>
      </c>
      <c r="Q46" s="30">
        <v>0.52863436123348</v>
      </c>
      <c r="R46" s="30">
        <v>0.534246575342466</v>
      </c>
      <c r="S46" s="30">
        <v>0.426086956521739</v>
      </c>
      <c r="T46" s="30">
        <v>0.434782608695652</v>
      </c>
      <c r="U46" s="30">
        <v>0.275862068965517</v>
      </c>
      <c r="V46" s="30">
        <v>0.277056277056277</v>
      </c>
      <c r="W46" s="30">
        <v>0.258474576271186</v>
      </c>
      <c r="X46" t="s" s="26"/>
      <c r="Y46" s="30">
        <v>0.243697478991597</v>
      </c>
      <c r="Z46" t="s" s="26"/>
      <c r="AA46" s="30">
        <v>0.297520661157025</v>
      </c>
      <c r="AB46" t="s" s="26"/>
      <c r="AC46" s="30">
        <v>0.396761133603239</v>
      </c>
      <c r="AD46" t="s" s="26"/>
      <c r="AE46" s="30">
        <v>0.574803149606299</v>
      </c>
      <c r="AF46" t="s" s="26"/>
      <c r="AG46" s="30">
        <v>0.530534351145038</v>
      </c>
      <c r="AH46" t="s" s="26"/>
    </row>
    <row r="47" ht="15" customHeight="1">
      <c r="A47" t="s" s="10">
        <v>1309</v>
      </c>
      <c r="B47" t="s" s="10">
        <v>1310</v>
      </c>
      <c r="C47" s="30">
        <v>0.785</v>
      </c>
      <c r="D47" s="30">
        <v>0.66</v>
      </c>
      <c r="E47" s="30">
        <v>0.6</v>
      </c>
      <c r="F47" s="30">
        <v>0.426470588235294</v>
      </c>
      <c r="G47" s="30">
        <v>0.611650485436893</v>
      </c>
      <c r="H47" s="30">
        <v>0.62621359223301</v>
      </c>
      <c r="I47" s="30">
        <v>0.731132075471698</v>
      </c>
      <c r="J47" s="30">
        <v>0.463636363636364</v>
      </c>
      <c r="K47" s="30">
        <v>0.848623853211009</v>
      </c>
      <c r="L47" s="30">
        <v>0.81651376146789</v>
      </c>
      <c r="M47" s="30">
        <v>0.7692307692307691</v>
      </c>
      <c r="N47" s="30">
        <v>0.729468599033816</v>
      </c>
      <c r="O47" s="30">
        <v>0.772321428571429</v>
      </c>
      <c r="P47" s="30">
        <v>0.780269058295964</v>
      </c>
      <c r="Q47" s="30">
        <v>0.629955947136564</v>
      </c>
      <c r="R47" s="30">
        <v>0.648401826484018</v>
      </c>
      <c r="S47" s="30">
        <v>0.539130434782609</v>
      </c>
      <c r="T47" s="30">
        <v>0.552173913043478</v>
      </c>
      <c r="U47" s="30">
        <v>0.564655172413793</v>
      </c>
      <c r="V47" s="30">
        <v>0.575757575757576</v>
      </c>
      <c r="W47" s="30">
        <v>0.652542372881356</v>
      </c>
      <c r="X47" s="30">
        <v>0.506329113924051</v>
      </c>
      <c r="Y47" s="30">
        <v>0.798319327731092</v>
      </c>
      <c r="Z47" s="30">
        <v>0.741573033707865</v>
      </c>
      <c r="AA47" s="30">
        <v>0.706611570247934</v>
      </c>
      <c r="AB47" t="s" s="26"/>
      <c r="AC47" s="30">
        <v>0.724696356275304</v>
      </c>
      <c r="AD47" t="s" s="26"/>
      <c r="AE47" s="30">
        <v>0.677165354330709</v>
      </c>
      <c r="AF47" t="s" s="26"/>
      <c r="AG47" s="30">
        <v>0.580152671755725</v>
      </c>
      <c r="AH47" s="30">
        <v>0.0901639344262295</v>
      </c>
    </row>
    <row r="48" ht="15" customHeight="1">
      <c r="A48" t="s" s="10">
        <v>1311</v>
      </c>
      <c r="B48" t="s" s="10">
        <v>1312</v>
      </c>
      <c r="C48" s="30">
        <v>0.78</v>
      </c>
      <c r="D48" s="30">
        <v>0.88</v>
      </c>
      <c r="E48" s="30">
        <v>0.824390243902439</v>
      </c>
      <c r="F48" s="30">
        <v>0.911764705882353</v>
      </c>
      <c r="G48" s="30">
        <v>0.844660194174757</v>
      </c>
      <c r="H48" s="30">
        <v>0.742718446601942</v>
      </c>
      <c r="I48" s="30">
        <v>0.7594339622641511</v>
      </c>
      <c r="J48" s="30">
        <v>0.536363636363636</v>
      </c>
      <c r="K48" s="30">
        <v>0.729357798165138</v>
      </c>
      <c r="L48" s="30">
        <v>0.715596330275229</v>
      </c>
      <c r="M48" s="30">
        <v>0.755656108597285</v>
      </c>
      <c r="N48" s="30">
        <v>0.739130434782609</v>
      </c>
      <c r="O48" s="30">
        <v>0.553571428571429</v>
      </c>
      <c r="P48" s="30">
        <v>0.614349775784753</v>
      </c>
      <c r="Q48" s="30">
        <v>0.594713656387665</v>
      </c>
      <c r="R48" s="30">
        <v>0.621004566210046</v>
      </c>
      <c r="S48" s="30">
        <v>0.582608695652174</v>
      </c>
      <c r="T48" s="30">
        <v>0.626086956521739</v>
      </c>
      <c r="U48" s="30">
        <v>0.663793103448276</v>
      </c>
      <c r="V48" s="30">
        <v>0.683982683982684</v>
      </c>
      <c r="W48" s="30">
        <v>0.461864406779661</v>
      </c>
      <c r="X48" s="30">
        <v>0.208860759493671</v>
      </c>
      <c r="Y48" s="30">
        <v>0.487394957983193</v>
      </c>
      <c r="Z48" s="30">
        <v>0.303370786516854</v>
      </c>
      <c r="AA48" s="30">
        <v>0.256198347107438</v>
      </c>
      <c r="AB48" t="s" s="26"/>
      <c r="AC48" s="30">
        <v>0.267206477732794</v>
      </c>
      <c r="AD48" t="s" s="26"/>
      <c r="AE48" s="30">
        <v>0.248031496062992</v>
      </c>
      <c r="AF48" t="s" s="26"/>
      <c r="AG48" s="30">
        <v>0.282442748091603</v>
      </c>
      <c r="AH48" t="s" s="26"/>
    </row>
    <row r="49" ht="15" customHeight="1">
      <c r="A49" t="s" s="10">
        <v>1313</v>
      </c>
      <c r="B49" t="s" s="10">
        <v>1314</v>
      </c>
      <c r="C49" s="30">
        <v>0.775</v>
      </c>
      <c r="D49" s="30">
        <v>0.73</v>
      </c>
      <c r="E49" s="30">
        <v>0.775609756097561</v>
      </c>
      <c r="F49" s="30">
        <v>0.705882352941176</v>
      </c>
      <c r="G49" s="30">
        <v>0.79126213592233</v>
      </c>
      <c r="H49" s="30">
        <v>0.495145631067961</v>
      </c>
      <c r="I49" s="30">
        <v>0.6698113207547171</v>
      </c>
      <c r="J49" s="30">
        <v>0.318181818181818</v>
      </c>
      <c r="K49" s="30">
        <v>0.756880733944954</v>
      </c>
      <c r="L49" s="30">
        <v>0.660550458715596</v>
      </c>
      <c r="M49" s="30">
        <v>0.800904977375566</v>
      </c>
      <c r="N49" s="30">
        <v>0.671497584541063</v>
      </c>
      <c r="O49" s="30">
        <v>0.665178571428571</v>
      </c>
      <c r="P49" s="30">
        <v>0.569506726457399</v>
      </c>
      <c r="Q49" s="30">
        <v>0.431718061674009</v>
      </c>
      <c r="R49" s="30">
        <v>0.360730593607306</v>
      </c>
      <c r="S49" s="30">
        <v>0.460869565217391</v>
      </c>
      <c r="T49" s="30">
        <v>0.317391304347826</v>
      </c>
      <c r="U49" s="30">
        <v>0.443965517241379</v>
      </c>
      <c r="V49" s="30">
        <v>0.337662337662338</v>
      </c>
      <c r="W49" s="30">
        <v>0.5169491525423729</v>
      </c>
      <c r="X49" s="30">
        <v>0.253164556962025</v>
      </c>
      <c r="Y49" s="30">
        <v>0.626050420168067</v>
      </c>
      <c r="Z49" s="30">
        <v>0.432584269662921</v>
      </c>
      <c r="AA49" s="30">
        <v>0.764462809917355</v>
      </c>
      <c r="AB49" t="s" s="26"/>
      <c r="AC49" s="30">
        <v>0.7287449392712551</v>
      </c>
      <c r="AD49" t="s" s="26"/>
      <c r="AE49" s="30">
        <v>0.653543307086614</v>
      </c>
      <c r="AF49" t="s" s="26"/>
      <c r="AG49" s="30">
        <v>0.83969465648855</v>
      </c>
      <c r="AH49" s="30">
        <v>0.655737704918033</v>
      </c>
    </row>
    <row r="50" ht="15" customHeight="1">
      <c r="A50" t="s" s="10">
        <v>1315</v>
      </c>
      <c r="B50" t="s" s="10">
        <v>1316</v>
      </c>
      <c r="C50" s="30">
        <v>0.77</v>
      </c>
      <c r="D50" s="30">
        <v>0.6850000000000001</v>
      </c>
      <c r="E50" s="30">
        <v>0.64390243902439</v>
      </c>
      <c r="F50" s="30">
        <v>0.470588235294118</v>
      </c>
      <c r="G50" s="30">
        <v>0.592233009708738</v>
      </c>
      <c r="H50" s="30">
        <v>0.388349514563107</v>
      </c>
      <c r="I50" s="30">
        <v>0.665094339622642</v>
      </c>
      <c r="J50" s="30">
        <v>0.309090909090909</v>
      </c>
      <c r="K50" s="30">
        <v>0.724770642201835</v>
      </c>
      <c r="L50" s="30">
        <v>0.642201834862385</v>
      </c>
      <c r="M50" s="30">
        <v>0.434389140271493</v>
      </c>
      <c r="N50" s="30">
        <v>0.347826086956522</v>
      </c>
      <c r="O50" s="30">
        <v>0.388392857142857</v>
      </c>
      <c r="P50" s="30">
        <v>0.300448430493274</v>
      </c>
      <c r="Q50" s="30">
        <v>0.488986784140969</v>
      </c>
      <c r="R50" s="30">
        <v>0.410958904109589</v>
      </c>
      <c r="S50" s="30">
        <v>0.9</v>
      </c>
      <c r="T50" s="30">
        <v>0.843478260869565</v>
      </c>
      <c r="U50" s="30">
        <v>0.866379310344828</v>
      </c>
      <c r="V50" s="30">
        <v>0.805194805194805</v>
      </c>
      <c r="W50" s="30">
        <v>0.796610169491525</v>
      </c>
      <c r="X50" s="30">
        <v>0.645569620253165</v>
      </c>
      <c r="Y50" s="30">
        <v>0.831932773109244</v>
      </c>
      <c r="Z50" s="30">
        <v>0.707865168539326</v>
      </c>
      <c r="AA50" s="30">
        <v>0.818181818181818</v>
      </c>
      <c r="AB50" t="s" s="26"/>
      <c r="AC50" s="30">
        <v>0.846153846153846</v>
      </c>
      <c r="AD50" s="30">
        <v>0.116279069767442</v>
      </c>
      <c r="AE50" s="30">
        <v>0.393700787401575</v>
      </c>
      <c r="AF50" t="s" s="26"/>
      <c r="AG50" s="30">
        <v>0.32824427480916</v>
      </c>
      <c r="AH50" t="s" s="26"/>
    </row>
    <row r="51" ht="15" customHeight="1">
      <c r="A51" t="s" s="10">
        <v>1317</v>
      </c>
      <c r="B51" t="s" s="10">
        <v>1318</v>
      </c>
      <c r="C51" s="30">
        <v>0.765</v>
      </c>
      <c r="D51" s="30">
        <v>0.8100000000000001</v>
      </c>
      <c r="E51" s="30">
        <v>0.678048780487805</v>
      </c>
      <c r="F51" s="30">
        <v>0.686274509803922</v>
      </c>
      <c r="G51" s="30">
        <v>0.631067961165049</v>
      </c>
      <c r="H51" s="30">
        <v>0.684466019417476</v>
      </c>
      <c r="I51" s="30">
        <v>0.5990566037735851</v>
      </c>
      <c r="J51" s="30">
        <v>0.2</v>
      </c>
      <c r="K51" s="30">
        <v>0.646788990825688</v>
      </c>
      <c r="L51" s="30">
        <v>0.665137614678899</v>
      </c>
      <c r="M51" s="30">
        <v>0.660633484162896</v>
      </c>
      <c r="N51" s="30">
        <v>0.657004830917874</v>
      </c>
      <c r="O51" s="30">
        <v>0.674107142857143</v>
      </c>
      <c r="P51" s="30">
        <v>0.708520179372197</v>
      </c>
      <c r="Q51" s="30">
        <v>0.436123348017621</v>
      </c>
      <c r="R51" s="30">
        <v>0.45662100456621</v>
      </c>
      <c r="S51" s="30">
        <v>0.330434782608696</v>
      </c>
      <c r="T51" s="30">
        <v>0.334782608695652</v>
      </c>
      <c r="U51" s="30">
        <v>0.366379310344828</v>
      </c>
      <c r="V51" s="30">
        <v>0.341991341991342</v>
      </c>
      <c r="W51" s="30">
        <v>0.139830508474576</v>
      </c>
      <c r="X51" t="s" s="26"/>
      <c r="Y51" s="30">
        <v>0.159663865546218</v>
      </c>
      <c r="Z51" t="s" s="26"/>
      <c r="AA51" s="30">
        <v>0.152892561983471</v>
      </c>
      <c r="AB51" t="s" s="26"/>
      <c r="AC51" s="30">
        <v>0.178137651821862</v>
      </c>
      <c r="AD51" t="s" s="26"/>
      <c r="AE51" s="30">
        <v>0.149606299212598</v>
      </c>
      <c r="AF51" t="s" s="26"/>
      <c r="AG51" s="30">
        <v>0.09541984732824429</v>
      </c>
      <c r="AH51" t="s" s="26"/>
    </row>
    <row r="52" ht="15" customHeight="1">
      <c r="A52" t="s" s="10">
        <v>1319</v>
      </c>
      <c r="B52" t="s" s="10">
        <v>1320</v>
      </c>
      <c r="C52" s="30">
        <v>0.76</v>
      </c>
      <c r="D52" s="30">
        <v>0.885</v>
      </c>
      <c r="E52" s="30">
        <v>0.741463414634146</v>
      </c>
      <c r="F52" s="30">
        <v>0.833333333333333</v>
      </c>
      <c r="G52" s="30">
        <v>0.689320388349515</v>
      </c>
      <c r="H52" s="30">
        <v>0.694174757281553</v>
      </c>
      <c r="I52" s="30">
        <v>0.735849056603774</v>
      </c>
      <c r="J52" s="30">
        <v>0.481818181818182</v>
      </c>
      <c r="K52" s="30">
        <v>0.614678899082569</v>
      </c>
      <c r="L52" s="30">
        <v>0.63302752293578</v>
      </c>
      <c r="M52" s="30">
        <v>0.619909502262443</v>
      </c>
      <c r="N52" s="30">
        <v>0.608695652173913</v>
      </c>
      <c r="O52" s="30">
        <v>0.549107142857143</v>
      </c>
      <c r="P52" s="30">
        <v>0.582959641255605</v>
      </c>
      <c r="Q52" s="30">
        <v>0.669603524229075</v>
      </c>
      <c r="R52" s="30">
        <v>0.662100456621005</v>
      </c>
      <c r="S52" s="30">
        <v>0.621739130434783</v>
      </c>
      <c r="T52" s="30">
        <v>0.6434782608695651</v>
      </c>
      <c r="U52" s="30">
        <v>0.629310344827586</v>
      </c>
      <c r="V52" s="30">
        <v>0.6320346320346319</v>
      </c>
      <c r="W52" s="30">
        <v>0.6610169491525421</v>
      </c>
      <c r="X52" s="30">
        <v>0.481012658227848</v>
      </c>
      <c r="Y52" s="30">
        <v>0.6932773109243699</v>
      </c>
      <c r="Z52" s="30">
        <v>0.589887640449438</v>
      </c>
      <c r="AA52" s="30">
        <v>0.62396694214876</v>
      </c>
      <c r="AB52" t="s" s="26"/>
      <c r="AC52" s="30">
        <v>0.684210526315789</v>
      </c>
      <c r="AD52" t="s" s="26"/>
      <c r="AE52" s="30">
        <v>0.669291338582677</v>
      </c>
      <c r="AF52" t="s" s="26"/>
      <c r="AG52" s="30">
        <v>0.66793893129771</v>
      </c>
      <c r="AH52" s="30">
        <v>0.311475409836066</v>
      </c>
    </row>
    <row r="53" ht="15" customHeight="1">
      <c r="A53" t="s" s="10">
        <v>1321</v>
      </c>
      <c r="B53" t="s" s="10">
        <v>1322</v>
      </c>
      <c r="C53" s="30">
        <v>0.755</v>
      </c>
      <c r="D53" s="30">
        <v>0.715</v>
      </c>
      <c r="E53" s="30">
        <v>0.834146341463415</v>
      </c>
      <c r="F53" s="30">
        <v>0.799019607843137</v>
      </c>
      <c r="G53" s="30">
        <v>0.922330097087379</v>
      </c>
      <c r="H53" s="30">
        <v>0.888349514563107</v>
      </c>
      <c r="I53" s="30">
        <v>0.957547169811321</v>
      </c>
      <c r="J53" s="30">
        <v>0.9</v>
      </c>
      <c r="K53" s="30">
        <v>0.9082568807339449</v>
      </c>
      <c r="L53" s="30">
        <v>0.9082568807339449</v>
      </c>
      <c r="M53" s="30">
        <v>0.760180995475113</v>
      </c>
      <c r="N53" s="30">
        <v>0.763285024154589</v>
      </c>
      <c r="O53" s="30">
        <v>0.65625</v>
      </c>
      <c r="P53" s="30">
        <v>0.721973094170404</v>
      </c>
      <c r="Q53" s="30">
        <v>0.784140969162996</v>
      </c>
      <c r="R53" s="30">
        <v>0.799086757990868</v>
      </c>
      <c r="S53" s="30">
        <v>0.826086956521739</v>
      </c>
      <c r="T53" s="30">
        <v>0.869565217391304</v>
      </c>
      <c r="U53" s="30">
        <v>0.892241379310345</v>
      </c>
      <c r="V53" s="30">
        <v>0.9004329004329</v>
      </c>
      <c r="W53" s="30">
        <v>0.894067796610169</v>
      </c>
      <c r="X53" s="30">
        <v>0.879746835443038</v>
      </c>
      <c r="Y53" s="30">
        <v>0.8067226890756301</v>
      </c>
      <c r="Z53" s="30">
        <v>0.7752808988764039</v>
      </c>
      <c r="AA53" s="30">
        <v>0.772727272727273</v>
      </c>
      <c r="AB53" t="s" s="26"/>
      <c r="AC53" s="30">
        <v>0.777327935222672</v>
      </c>
      <c r="AD53" t="s" s="26"/>
      <c r="AE53" s="30">
        <v>0.511811023622047</v>
      </c>
      <c r="AF53" t="s" s="26"/>
      <c r="AG53" s="30">
        <v>0.183206106870229</v>
      </c>
      <c r="AH53" t="s" s="26"/>
    </row>
    <row r="54" ht="15" customHeight="1">
      <c r="A54" t="s" s="10">
        <v>1323</v>
      </c>
      <c r="B54" t="s" s="10">
        <v>1324</v>
      </c>
      <c r="C54" s="30">
        <v>0.75</v>
      </c>
      <c r="D54" s="30">
        <v>0.77</v>
      </c>
      <c r="E54" s="30">
        <v>0.468292682926829</v>
      </c>
      <c r="F54" s="30">
        <v>0.465686274509804</v>
      </c>
      <c r="G54" s="30">
        <v>0.41747572815534</v>
      </c>
      <c r="H54" s="30">
        <v>0.485436893203883</v>
      </c>
      <c r="I54" s="30">
        <v>0.5094339622641511</v>
      </c>
      <c r="J54" s="30">
        <v>0.0909090909090909</v>
      </c>
      <c r="K54" s="30">
        <v>0.330275229357798</v>
      </c>
      <c r="L54" s="30">
        <v>0.454128440366972</v>
      </c>
      <c r="M54" s="30">
        <v>0.289592760180995</v>
      </c>
      <c r="N54" s="30">
        <v>0.285024154589372</v>
      </c>
      <c r="O54" s="30">
        <v>0.227678571428571</v>
      </c>
      <c r="P54" s="30">
        <v>0.349775784753363</v>
      </c>
      <c r="Q54" s="30">
        <v>0.299559471365639</v>
      </c>
      <c r="R54" s="30">
        <v>0.328767123287671</v>
      </c>
      <c r="S54" s="30">
        <v>0.352173913043478</v>
      </c>
      <c r="T54" s="30">
        <v>0.48695652173913</v>
      </c>
      <c r="U54" s="30">
        <v>0.327586206896552</v>
      </c>
      <c r="V54" s="30">
        <v>0.38961038961039</v>
      </c>
      <c r="W54" s="30">
        <v>0.51271186440678</v>
      </c>
      <c r="X54" s="30">
        <v>0.322784810126582</v>
      </c>
      <c r="Y54" s="30">
        <v>0.474789915966387</v>
      </c>
      <c r="Z54" s="30">
        <v>0.353932584269663</v>
      </c>
      <c r="AA54" s="30">
        <v>0.5867768595041321</v>
      </c>
      <c r="AB54" t="s" s="26"/>
      <c r="AC54" s="30">
        <v>0.765182186234818</v>
      </c>
      <c r="AD54" t="s" s="26"/>
      <c r="AE54" s="30">
        <v>0.811023622047244</v>
      </c>
      <c r="AF54" t="s" s="26"/>
      <c r="AG54" s="30">
        <v>0.816793893129771</v>
      </c>
      <c r="AH54" s="30">
        <v>0.639344262295082</v>
      </c>
    </row>
    <row r="55" ht="15" customHeight="1">
      <c r="A55" t="s" s="10">
        <v>1325</v>
      </c>
      <c r="B55" t="s" s="10">
        <v>1326</v>
      </c>
      <c r="C55" s="30">
        <v>0.745</v>
      </c>
      <c r="D55" s="30">
        <v>0.915</v>
      </c>
      <c r="E55" s="30">
        <v>0.829268292682927</v>
      </c>
      <c r="F55" s="30">
        <v>0.96078431372549</v>
      </c>
      <c r="G55" s="30">
        <v>0.87378640776699</v>
      </c>
      <c r="H55" s="30">
        <v>0.902912621359223</v>
      </c>
      <c r="I55" s="30">
        <v>0.924528301886792</v>
      </c>
      <c r="J55" s="30">
        <v>0.845454545454545</v>
      </c>
      <c r="K55" s="30">
        <v>0.885321100917431</v>
      </c>
      <c r="L55" s="30">
        <v>0.885321100917431</v>
      </c>
      <c r="M55" s="30">
        <v>0.968325791855204</v>
      </c>
      <c r="N55" s="30">
        <v>0.9468599033816431</v>
      </c>
      <c r="O55" s="30">
        <v>0.9375</v>
      </c>
      <c r="P55" s="30">
        <v>0.919282511210762</v>
      </c>
      <c r="Q55" s="30">
        <v>0.889867841409692</v>
      </c>
      <c r="R55" s="30">
        <v>0.867579908675799</v>
      </c>
      <c r="S55" s="30">
        <v>0.878260869565217</v>
      </c>
      <c r="T55" s="30">
        <v>0.865217391304348</v>
      </c>
      <c r="U55" s="30">
        <v>0.810344827586207</v>
      </c>
      <c r="V55" s="30">
        <v>0.813852813852814</v>
      </c>
      <c r="W55" s="30">
        <v>0.834745762711864</v>
      </c>
      <c r="X55" s="30">
        <v>0.746835443037975</v>
      </c>
      <c r="Y55" s="30">
        <v>0.915966386554622</v>
      </c>
      <c r="Z55" s="30">
        <v>0.848314606741573</v>
      </c>
      <c r="AA55" s="30">
        <v>0.9173553719008261</v>
      </c>
      <c r="AB55" s="30">
        <v>0.28125</v>
      </c>
      <c r="AC55" s="30">
        <v>0.8947368421052631</v>
      </c>
      <c r="AD55" s="30">
        <v>0.372093023255814</v>
      </c>
      <c r="AE55" s="30">
        <v>0.688976377952756</v>
      </c>
      <c r="AF55" t="s" s="26"/>
      <c r="AG55" s="30">
        <v>0.687022900763359</v>
      </c>
      <c r="AH55" s="30">
        <v>0.278688524590164</v>
      </c>
    </row>
    <row r="56" ht="15" customHeight="1">
      <c r="A56" t="s" s="10">
        <v>1327</v>
      </c>
      <c r="B56" t="s" s="10">
        <v>1328</v>
      </c>
      <c r="C56" s="30">
        <v>0.74</v>
      </c>
      <c r="D56" s="30">
        <v>0.86</v>
      </c>
      <c r="E56" s="30">
        <v>0.707317073170732</v>
      </c>
      <c r="F56" s="30">
        <v>0.82843137254902</v>
      </c>
      <c r="G56" s="30">
        <v>0.747572815533981</v>
      </c>
      <c r="H56" s="30">
        <v>0.781553398058252</v>
      </c>
      <c r="I56" s="30">
        <v>0.877358490566038</v>
      </c>
      <c r="J56" s="30">
        <v>0.809090909090909</v>
      </c>
      <c r="K56" s="30">
        <v>0.743119266055046</v>
      </c>
      <c r="L56" s="30">
        <v>0.830275229357798</v>
      </c>
      <c r="M56" s="30">
        <v>0.583710407239819</v>
      </c>
      <c r="N56" s="30">
        <v>0.642512077294686</v>
      </c>
      <c r="O56" s="30">
        <v>0.5</v>
      </c>
      <c r="P56" s="30">
        <v>0.677130044843049</v>
      </c>
      <c r="Q56" s="30">
        <v>0.559471365638767</v>
      </c>
      <c r="R56" s="30">
        <v>0.657534246575342</v>
      </c>
      <c r="S56" s="30">
        <v>0.61304347826087</v>
      </c>
      <c r="T56" s="30">
        <v>0.808695652173913</v>
      </c>
      <c r="U56" s="30">
        <v>0.521551724137931</v>
      </c>
      <c r="V56" s="30">
        <v>0.619047619047619</v>
      </c>
      <c r="W56" s="30">
        <v>0.724576271186441</v>
      </c>
      <c r="X56" s="30">
        <v>0.632911392405063</v>
      </c>
      <c r="Y56" s="30">
        <v>0.663865546218487</v>
      </c>
      <c r="Z56" s="30">
        <v>0.601123595505618</v>
      </c>
      <c r="AA56" s="30">
        <v>0.632231404958678</v>
      </c>
      <c r="AB56" t="s" s="26"/>
      <c r="AC56" s="30">
        <v>0.6437246963562751</v>
      </c>
      <c r="AD56" t="s" s="26"/>
      <c r="AE56" s="30">
        <v>0.622047244094488</v>
      </c>
      <c r="AF56" t="s" s="26"/>
      <c r="AG56" s="30">
        <v>0.404580152671756</v>
      </c>
      <c r="AH56" t="s" s="26"/>
    </row>
    <row r="57" ht="15" customHeight="1">
      <c r="A57" t="s" s="10">
        <v>1329</v>
      </c>
      <c r="B57" t="s" s="10">
        <v>1330</v>
      </c>
      <c r="C57" s="30">
        <v>0.735</v>
      </c>
      <c r="D57" s="30">
        <v>0.5649999999999999</v>
      </c>
      <c r="E57" s="30">
        <v>0.882926829268293</v>
      </c>
      <c r="F57" s="30">
        <v>0.75</v>
      </c>
      <c r="G57" s="30">
        <v>0.733009708737864</v>
      </c>
      <c r="H57" s="30">
        <v>0.859223300970874</v>
      </c>
      <c r="I57" s="30">
        <v>0.867924528301887</v>
      </c>
      <c r="J57" s="30">
        <v>0.681818181818182</v>
      </c>
      <c r="K57" s="30">
        <v>0.68348623853211</v>
      </c>
      <c r="L57" s="30">
        <v>0.628440366972477</v>
      </c>
      <c r="M57" s="30">
        <v>0.850678733031674</v>
      </c>
      <c r="N57" s="30">
        <v>0.797101449275362</v>
      </c>
      <c r="O57" s="30">
        <v>0.366071428571429</v>
      </c>
      <c r="P57" s="30">
        <v>0.345291479820628</v>
      </c>
      <c r="Q57" s="30">
        <v>0.0837004405286344</v>
      </c>
      <c r="R57" s="30">
        <v>0.045662100456621</v>
      </c>
      <c r="S57" s="30">
        <v>0.573913043478261</v>
      </c>
      <c r="T57" s="30">
        <v>0.491304347826087</v>
      </c>
      <c r="U57" s="30">
        <v>0.905172413793103</v>
      </c>
      <c r="V57" s="30">
        <v>0.8614718614718609</v>
      </c>
      <c r="W57" s="30">
        <v>0.648305084745763</v>
      </c>
      <c r="X57" s="30">
        <v>0.5</v>
      </c>
      <c r="Y57" s="30">
        <v>0.739495798319328</v>
      </c>
      <c r="Z57" s="30">
        <v>0.668539325842697</v>
      </c>
      <c r="AA57" s="30">
        <v>0.264462809917355</v>
      </c>
      <c r="AB57" t="s" s="26"/>
      <c r="AC57" s="30">
        <v>0.251012145748988</v>
      </c>
      <c r="AD57" t="s" s="26"/>
      <c r="AE57" s="30">
        <v>0.153543307086614</v>
      </c>
      <c r="AF57" t="s" s="26"/>
      <c r="AG57" s="30">
        <v>0.0877862595419847</v>
      </c>
      <c r="AH57" t="s" s="26"/>
    </row>
    <row r="58" ht="15" customHeight="1">
      <c r="A58" t="s" s="10">
        <v>1331</v>
      </c>
      <c r="B58" t="s" s="10">
        <v>1332</v>
      </c>
      <c r="C58" s="30">
        <v>0.73</v>
      </c>
      <c r="D58" s="30">
        <v>0.5</v>
      </c>
      <c r="E58" s="30">
        <v>0.565853658536585</v>
      </c>
      <c r="F58" s="30">
        <v>0.313725490196078</v>
      </c>
      <c r="G58" s="30">
        <v>0.174757281553398</v>
      </c>
      <c r="H58" s="30">
        <v>0.286407766990291</v>
      </c>
      <c r="I58" s="30">
        <v>0.0660377358490566</v>
      </c>
      <c r="J58" t="s" s="26"/>
      <c r="K58" s="30">
        <v>0.284403669724771</v>
      </c>
      <c r="L58" s="30">
        <v>0.23394495412844</v>
      </c>
      <c r="M58" s="30">
        <v>0.407239819004525</v>
      </c>
      <c r="N58" s="30">
        <v>0.333333333333333</v>
      </c>
      <c r="O58" s="30">
        <v>0.589285714285714</v>
      </c>
      <c r="P58" s="30">
        <v>0.439461883408072</v>
      </c>
      <c r="Q58" s="30">
        <v>0.585903083700441</v>
      </c>
      <c r="R58" s="30">
        <v>0.493150684931507</v>
      </c>
      <c r="S58" s="30">
        <v>0.7826086956521739</v>
      </c>
      <c r="T58" s="30">
        <v>0.604347826086957</v>
      </c>
      <c r="U58" s="30">
        <v>0.607758620689655</v>
      </c>
      <c r="V58" s="30">
        <v>0.493506493506494</v>
      </c>
      <c r="W58" s="30">
        <v>0.546610169491525</v>
      </c>
      <c r="X58" s="30">
        <v>0.284810126582278</v>
      </c>
      <c r="Y58" s="30">
        <v>0.6848739495798321</v>
      </c>
      <c r="Z58" s="30">
        <v>0.533707865168539</v>
      </c>
      <c r="AA58" s="30">
        <v>0.68595041322314</v>
      </c>
      <c r="AB58" t="s" s="26"/>
      <c r="AC58" s="30">
        <v>0.712550607287449</v>
      </c>
      <c r="AD58" t="s" s="26"/>
      <c r="AE58" s="30">
        <v>0.71259842519685</v>
      </c>
      <c r="AF58" t="s" s="26"/>
      <c r="AG58" s="30">
        <v>0.770992366412214</v>
      </c>
      <c r="AH58" s="30">
        <v>0.434426229508197</v>
      </c>
    </row>
    <row r="59" ht="15" customHeight="1">
      <c r="A59" t="s" s="10">
        <v>1333</v>
      </c>
      <c r="B59" t="s" s="10">
        <v>1334</v>
      </c>
      <c r="C59" s="30">
        <v>0.725</v>
      </c>
      <c r="D59" s="30">
        <v>0.7</v>
      </c>
      <c r="E59" s="30">
        <v>0.590243902439024</v>
      </c>
      <c r="F59" s="30">
        <v>0.544117647058824</v>
      </c>
      <c r="G59" s="30">
        <v>0.621359223300971</v>
      </c>
      <c r="H59" s="30">
        <v>0.242718446601942</v>
      </c>
      <c r="I59" s="30">
        <v>0.0188679245283019</v>
      </c>
      <c r="J59" t="s" s="26"/>
      <c r="K59" s="30">
        <v>0.146788990825688</v>
      </c>
      <c r="L59" s="30">
        <v>0.0596330275229358</v>
      </c>
      <c r="M59" s="30">
        <v>0.0588235294117647</v>
      </c>
      <c r="N59" t="s" s="26"/>
      <c r="O59" s="30">
        <v>0.0446428571428571</v>
      </c>
      <c r="P59" s="30">
        <v>0.031390134529148</v>
      </c>
      <c r="Q59" s="30">
        <v>0.268722466960352</v>
      </c>
      <c r="R59" s="30">
        <v>0.127853881278539</v>
      </c>
      <c r="S59" s="30">
        <v>0.4</v>
      </c>
      <c r="T59" s="30">
        <v>0.126086956521739</v>
      </c>
      <c r="U59" s="30">
        <v>0.357758620689655</v>
      </c>
      <c r="V59" s="30">
        <v>0.19047619047619</v>
      </c>
      <c r="W59" s="30">
        <v>0.427966101694915</v>
      </c>
      <c r="X59" s="30">
        <v>0.0886075949367089</v>
      </c>
      <c r="Y59" s="30">
        <v>0.466386554621849</v>
      </c>
      <c r="Z59" s="30">
        <v>0.213483146067416</v>
      </c>
      <c r="AA59" s="30">
        <v>0.557851239669421</v>
      </c>
      <c r="AB59" t="s" s="26"/>
      <c r="AC59" s="30">
        <v>0.631578947368421</v>
      </c>
      <c r="AD59" t="s" s="26"/>
      <c r="AE59" s="30">
        <v>0.551181102362205</v>
      </c>
      <c r="AF59" t="s" s="26"/>
      <c r="AG59" s="30">
        <v>0.870229007633588</v>
      </c>
      <c r="AH59" s="30">
        <v>0.5901639344262301</v>
      </c>
    </row>
    <row r="60" ht="15" customHeight="1">
      <c r="A60" t="s" s="10">
        <v>1335</v>
      </c>
      <c r="B60" t="s" s="10">
        <v>1336</v>
      </c>
      <c r="C60" s="30">
        <v>0.72</v>
      </c>
      <c r="D60" s="30">
        <v>0.495</v>
      </c>
      <c r="E60" s="30">
        <v>0.634146341463415</v>
      </c>
      <c r="F60" s="30">
        <v>0.362745098039216</v>
      </c>
      <c r="G60" s="30">
        <v>0.184466019417476</v>
      </c>
      <c r="H60" s="30">
        <v>0.111650485436893</v>
      </c>
      <c r="I60" s="30">
        <v>0.188679245283019</v>
      </c>
      <c r="J60" t="s" s="26"/>
      <c r="K60" s="30">
        <v>0.197247706422018</v>
      </c>
      <c r="L60" s="30">
        <v>0.243119266055046</v>
      </c>
      <c r="M60" s="30">
        <v>0.126696832579186</v>
      </c>
      <c r="N60" s="30">
        <v>0.0628019323671498</v>
      </c>
      <c r="O60" s="30">
        <v>0.294642857142857</v>
      </c>
      <c r="P60" s="30">
        <v>0.354260089686099</v>
      </c>
      <c r="Q60" s="30">
        <v>0.202643171806167</v>
      </c>
      <c r="R60" s="30">
        <v>0.182648401826484</v>
      </c>
      <c r="S60" s="30">
        <v>0.191304347826087</v>
      </c>
      <c r="T60" s="30">
        <v>0.2</v>
      </c>
      <c r="U60" s="30">
        <v>0.306034482758621</v>
      </c>
      <c r="V60" s="30">
        <v>0.307359307359307</v>
      </c>
      <c r="W60" s="30">
        <v>0.415254237288136</v>
      </c>
      <c r="X60" s="30">
        <v>0.139240506329114</v>
      </c>
      <c r="Y60" s="30">
        <v>0.5630252100840339</v>
      </c>
      <c r="Z60" s="30">
        <v>0.460674157303371</v>
      </c>
      <c r="AA60" s="30">
        <v>0.615702479338843</v>
      </c>
      <c r="AB60" t="s" s="26"/>
      <c r="AC60" s="30">
        <v>0.554655870445344</v>
      </c>
      <c r="AD60" t="s" s="26"/>
      <c r="AE60" s="30">
        <v>0.665354330708661</v>
      </c>
      <c r="AF60" t="s" s="26"/>
      <c r="AG60" s="30">
        <v>0.698473282442748</v>
      </c>
      <c r="AH60" s="30">
        <v>0.368852459016393</v>
      </c>
    </row>
    <row r="61" ht="15" customHeight="1">
      <c r="A61" t="s" s="10">
        <v>1337</v>
      </c>
      <c r="B61" t="s" s="10">
        <v>1338</v>
      </c>
      <c r="C61" s="30">
        <v>0.715</v>
      </c>
      <c r="D61" s="30">
        <v>0.8</v>
      </c>
      <c r="E61" s="30">
        <v>0.780487804878049</v>
      </c>
      <c r="F61" s="30">
        <v>0.813725490196078</v>
      </c>
      <c r="G61" s="30">
        <v>0.810679611650485</v>
      </c>
      <c r="H61" s="30">
        <v>0.66504854368932</v>
      </c>
      <c r="I61" s="30">
        <v>0.5801886792452829</v>
      </c>
      <c r="J61" s="30">
        <v>0.163636363636364</v>
      </c>
      <c r="K61" s="30">
        <v>0.660550458715596</v>
      </c>
      <c r="L61" s="30">
        <v>0.587155963302752</v>
      </c>
      <c r="M61" s="30">
        <v>0.733031674208145</v>
      </c>
      <c r="N61" s="30">
        <v>0.652173913043478</v>
      </c>
      <c r="O61" s="30">
        <v>0.727678571428571</v>
      </c>
      <c r="P61" s="30">
        <v>0.641255605381166</v>
      </c>
      <c r="Q61" s="30">
        <v>0.73568281938326</v>
      </c>
      <c r="R61" s="30">
        <v>0.6529680365296801</v>
      </c>
      <c r="S61" s="30">
        <v>0.639130434782609</v>
      </c>
      <c r="T61" s="30">
        <v>0.508695652173913</v>
      </c>
      <c r="U61" s="30">
        <v>0.728448275862069</v>
      </c>
      <c r="V61" s="30">
        <v>0.649350649350649</v>
      </c>
      <c r="W61" s="30">
        <v>0.5550847457627121</v>
      </c>
      <c r="X61" s="30">
        <v>0.29746835443038</v>
      </c>
      <c r="Y61" s="30">
        <v>0.394957983193277</v>
      </c>
      <c r="Z61" s="30">
        <v>0.174157303370787</v>
      </c>
      <c r="AA61" s="30">
        <v>0.318181818181818</v>
      </c>
      <c r="AB61" t="s" s="26"/>
      <c r="AC61" s="30">
        <v>0.186234817813765</v>
      </c>
      <c r="AD61" t="s" s="26"/>
      <c r="AE61" s="30">
        <v>0.267716535433071</v>
      </c>
      <c r="AF61" t="s" s="26"/>
      <c r="AG61" s="30">
        <v>0.515267175572519</v>
      </c>
      <c r="AH61" t="s" s="26"/>
    </row>
    <row r="62" ht="15" customHeight="1">
      <c r="A62" t="s" s="10">
        <v>1339</v>
      </c>
      <c r="B62" t="s" s="10">
        <v>1340</v>
      </c>
      <c r="C62" s="30">
        <v>0.71</v>
      </c>
      <c r="D62" s="30">
        <v>0.785</v>
      </c>
      <c r="E62" s="30">
        <v>0.873170731707317</v>
      </c>
      <c r="F62" s="30">
        <v>0.887254901960784</v>
      </c>
      <c r="G62" s="30">
        <v>0.655339805825243</v>
      </c>
      <c r="H62" s="30">
        <v>0.786407766990291</v>
      </c>
      <c r="I62" s="30">
        <v>0.8490566037735851</v>
      </c>
      <c r="J62" s="30">
        <v>0.772727272727273</v>
      </c>
      <c r="K62" s="30">
        <v>0.711009174311927</v>
      </c>
      <c r="L62" s="30">
        <v>0.821100917431193</v>
      </c>
      <c r="M62" s="30">
        <v>0.429864253393665</v>
      </c>
      <c r="N62" s="30">
        <v>0.521739130434783</v>
      </c>
      <c r="O62" s="30">
        <v>0.3125</v>
      </c>
      <c r="P62" s="30">
        <v>0.52914798206278</v>
      </c>
      <c r="Q62" s="30">
        <v>0.325991189427313</v>
      </c>
      <c r="R62" s="30">
        <v>0.415525114155251</v>
      </c>
      <c r="S62" s="30">
        <v>0.108695652173913</v>
      </c>
      <c r="T62" s="30">
        <v>0.169565217391304</v>
      </c>
      <c r="U62" s="30">
        <v>0.107758620689655</v>
      </c>
      <c r="V62" s="30">
        <v>0.151515151515152</v>
      </c>
      <c r="W62" s="30">
        <v>0.279661016949153</v>
      </c>
      <c r="X62" t="s" s="26"/>
      <c r="Y62" s="30">
        <v>0.315126050420168</v>
      </c>
      <c r="Z62" s="30">
        <v>0.101123595505618</v>
      </c>
      <c r="AA62" s="30">
        <v>0.640495867768595</v>
      </c>
      <c r="AB62" t="s" s="26"/>
      <c r="AC62" s="30">
        <v>0.376518218623482</v>
      </c>
      <c r="AD62" t="s" s="26"/>
      <c r="AE62" s="30">
        <v>0.437007874015748</v>
      </c>
      <c r="AF62" t="s" s="26"/>
      <c r="AG62" s="30">
        <v>0.236641221374046</v>
      </c>
      <c r="AH62" t="s" s="26"/>
    </row>
    <row r="63" ht="15" customHeight="1">
      <c r="A63" t="s" s="10">
        <v>1341</v>
      </c>
      <c r="B63" t="s" s="10">
        <v>1342</v>
      </c>
      <c r="C63" s="30">
        <v>0.705</v>
      </c>
      <c r="D63" s="30">
        <v>0.62</v>
      </c>
      <c r="E63" s="30">
        <v>0.658536585365854</v>
      </c>
      <c r="F63" s="30">
        <v>0.563725490196078</v>
      </c>
      <c r="G63" s="30">
        <v>0.5048543689320391</v>
      </c>
      <c r="H63" s="30">
        <v>0.364077669902913</v>
      </c>
      <c r="I63" s="30">
        <v>0.424528301886792</v>
      </c>
      <c r="J63" t="s" s="26"/>
      <c r="K63" s="30">
        <v>0.41743119266055</v>
      </c>
      <c r="L63" s="30">
        <v>0.435779816513761</v>
      </c>
      <c r="M63" s="30">
        <v>0.366515837104072</v>
      </c>
      <c r="N63" s="30">
        <v>0.36231884057971</v>
      </c>
      <c r="O63" s="30">
        <v>0.433035714285714</v>
      </c>
      <c r="P63" s="30">
        <v>0.430493273542601</v>
      </c>
      <c r="Q63" s="30">
        <v>0.330396475770925</v>
      </c>
      <c r="R63" s="30">
        <v>0.305936073059361</v>
      </c>
      <c r="S63" s="30">
        <v>0.339130434782609</v>
      </c>
      <c r="T63" s="30">
        <v>0.347826086956522</v>
      </c>
      <c r="U63" s="30">
        <v>0.245689655172414</v>
      </c>
      <c r="V63" s="30">
        <v>0.242424242424242</v>
      </c>
      <c r="W63" s="30">
        <v>0.355932203389831</v>
      </c>
      <c r="X63" s="30">
        <v>0.0379746835443038</v>
      </c>
      <c r="Y63" s="30">
        <v>0.348739495798319</v>
      </c>
      <c r="Z63" s="30">
        <v>0.129213483146067</v>
      </c>
      <c r="AA63" s="30">
        <v>0.396694214876033</v>
      </c>
      <c r="AB63" t="s" s="26"/>
      <c r="AC63" s="30">
        <v>0.368421052631579</v>
      </c>
      <c r="AD63" t="s" s="26"/>
      <c r="AE63" s="30">
        <v>0.523622047244094</v>
      </c>
      <c r="AF63" t="s" s="26"/>
      <c r="AG63" s="30">
        <v>0.618320610687023</v>
      </c>
      <c r="AH63" s="30">
        <v>0.19672131147541</v>
      </c>
    </row>
    <row r="64" ht="15" customHeight="1">
      <c r="A64" t="s" s="10">
        <v>1343</v>
      </c>
      <c r="B64" t="s" s="10">
        <v>1344</v>
      </c>
      <c r="C64" s="30">
        <v>0.7</v>
      </c>
      <c r="D64" s="30">
        <v>0.6899999999999999</v>
      </c>
      <c r="E64" s="30">
        <v>0.492682926829268</v>
      </c>
      <c r="F64" s="30">
        <v>0.485294117647059</v>
      </c>
      <c r="G64" s="30">
        <v>0.37378640776699</v>
      </c>
      <c r="H64" s="30">
        <v>0.480582524271845</v>
      </c>
      <c r="I64" s="30">
        <v>0.35377358490566</v>
      </c>
      <c r="J64" t="s" s="26"/>
      <c r="K64" s="30">
        <v>0.362385321100917</v>
      </c>
      <c r="L64" s="30">
        <v>0.385321100917431</v>
      </c>
      <c r="M64" s="30">
        <v>0.380090497737557</v>
      </c>
      <c r="N64" s="30">
        <v>0.381642512077295</v>
      </c>
      <c r="O64" s="30">
        <v>0.495535714285714</v>
      </c>
      <c r="P64" s="30">
        <v>0.506726457399103</v>
      </c>
      <c r="Q64" s="30">
        <v>0.374449339207048</v>
      </c>
      <c r="R64" s="30">
        <v>0.36986301369863</v>
      </c>
      <c r="S64" s="30">
        <v>0.391304347826087</v>
      </c>
      <c r="T64" s="30">
        <v>0.4</v>
      </c>
      <c r="U64" s="30">
        <v>0.254310344827586</v>
      </c>
      <c r="V64" s="30">
        <v>0.246753246753247</v>
      </c>
      <c r="W64" s="30">
        <v>0.411016949152542</v>
      </c>
      <c r="X64" s="30">
        <v>0.126582278481013</v>
      </c>
      <c r="Y64" s="30">
        <v>0.634453781512605</v>
      </c>
      <c r="Z64" s="30">
        <v>0.51685393258427</v>
      </c>
      <c r="AA64" s="30">
        <v>0.652892561983471</v>
      </c>
      <c r="AB64" t="s" s="26"/>
      <c r="AC64" s="30">
        <v>0.716599190283401</v>
      </c>
      <c r="AD64" t="s" s="26"/>
      <c r="AE64" s="30">
        <v>0.751968503937008</v>
      </c>
      <c r="AF64" t="s" s="26"/>
      <c r="AG64" s="30">
        <v>0.793893129770992</v>
      </c>
      <c r="AH64" s="30">
        <v>0.532786885245902</v>
      </c>
    </row>
    <row r="65" ht="15" customHeight="1">
      <c r="A65" t="s" s="10">
        <v>1345</v>
      </c>
      <c r="B65" t="s" s="10">
        <v>1346</v>
      </c>
      <c r="C65" s="30">
        <v>0.695</v>
      </c>
      <c r="D65" s="30">
        <v>0.31</v>
      </c>
      <c r="E65" s="30">
        <v>0.736585365853659</v>
      </c>
      <c r="F65" s="30">
        <v>0.294117647058824</v>
      </c>
      <c r="G65" s="30">
        <v>0.660194174757282</v>
      </c>
      <c r="H65" s="30">
        <v>0.402912621359223</v>
      </c>
      <c r="I65" s="30">
        <v>0.268867924528302</v>
      </c>
      <c r="J65" t="s" s="26"/>
      <c r="K65" s="30">
        <v>0.798165137614679</v>
      </c>
      <c r="L65" s="30">
        <v>0.610091743119266</v>
      </c>
      <c r="M65" s="30">
        <v>0.579185520361991</v>
      </c>
      <c r="N65" s="30">
        <v>0.449275362318841</v>
      </c>
      <c r="O65" s="30">
        <v>0.763392857142857</v>
      </c>
      <c r="P65" s="30">
        <v>0.547085201793722</v>
      </c>
      <c r="Q65" s="30">
        <v>0.308370044052863</v>
      </c>
      <c r="R65" s="30">
        <v>0.214611872146119</v>
      </c>
      <c r="S65" s="30">
        <v>0.704347826086957</v>
      </c>
      <c r="T65" s="30">
        <v>0.51304347826087</v>
      </c>
      <c r="U65" s="30">
        <v>0.616379310344828</v>
      </c>
      <c r="V65" s="30">
        <v>0.476190476190476</v>
      </c>
      <c r="W65" s="30">
        <v>0.0338983050847458</v>
      </c>
      <c r="X65" t="s" s="26"/>
      <c r="Y65" s="30">
        <v>0.0672268907563025</v>
      </c>
      <c r="Z65" t="s" s="26"/>
      <c r="AA65" s="30">
        <v>0.0371900826446281</v>
      </c>
      <c r="AB65" t="s" s="26"/>
      <c r="AC65" s="30">
        <v>0.0566801619433198</v>
      </c>
      <c r="AD65" t="s" s="26"/>
      <c r="AE65" s="30">
        <v>0.078740157480315</v>
      </c>
      <c r="AF65" t="s" s="26"/>
      <c r="AG65" s="30">
        <v>0.16793893129771</v>
      </c>
      <c r="AH65" t="s" s="26"/>
    </row>
    <row r="66" ht="15" customHeight="1">
      <c r="A66" t="s" s="10">
        <v>1347</v>
      </c>
      <c r="B66" t="s" s="10">
        <v>1348</v>
      </c>
      <c r="C66" s="30">
        <v>0.6899999999999999</v>
      </c>
      <c r="D66" s="30">
        <v>0.6</v>
      </c>
      <c r="E66" s="30">
        <v>0.71219512195122</v>
      </c>
      <c r="F66" s="30">
        <v>0.661764705882353</v>
      </c>
      <c r="G66" s="30">
        <v>0.854368932038835</v>
      </c>
      <c r="H66" s="30">
        <v>0.597087378640777</v>
      </c>
      <c r="I66" s="30">
        <v>0.575471698113208</v>
      </c>
      <c r="J66" s="30">
        <v>0.154545454545455</v>
      </c>
      <c r="K66" s="30">
        <v>0.509174311926606</v>
      </c>
      <c r="L66" s="30">
        <v>0.412844036697248</v>
      </c>
      <c r="M66" s="30">
        <v>0.361990950226244</v>
      </c>
      <c r="N66" s="30">
        <v>0.304347826086957</v>
      </c>
      <c r="O66" s="30">
        <v>0.375</v>
      </c>
      <c r="P66" s="30">
        <v>0.295964125560538</v>
      </c>
      <c r="Q66" s="30">
        <v>0.537444933920705</v>
      </c>
      <c r="R66" s="30">
        <v>0.465753424657534</v>
      </c>
      <c r="S66" s="30">
        <v>0.604347826086957</v>
      </c>
      <c r="T66" s="30">
        <v>0.5</v>
      </c>
      <c r="U66" s="30">
        <v>0.625</v>
      </c>
      <c r="V66" s="30">
        <v>0.541125541125541</v>
      </c>
      <c r="W66" s="30">
        <v>0.542372881355932</v>
      </c>
      <c r="X66" s="30">
        <v>0.272151898734177</v>
      </c>
      <c r="Y66" s="30">
        <v>0.470588235294118</v>
      </c>
      <c r="Z66" s="30">
        <v>0.269662921348315</v>
      </c>
      <c r="AA66" s="30">
        <v>0.21900826446281</v>
      </c>
      <c r="AB66" t="s" s="26"/>
      <c r="AC66" s="30">
        <v>0.202429149797571</v>
      </c>
      <c r="AD66" t="s" s="26"/>
      <c r="AE66" s="30">
        <v>0.125984251968504</v>
      </c>
      <c r="AF66" t="s" s="26"/>
      <c r="AG66" s="30">
        <v>0.179389312977099</v>
      </c>
      <c r="AH66" t="s" s="26"/>
    </row>
    <row r="67" ht="15" customHeight="1">
      <c r="A67" t="s" s="10">
        <v>1349</v>
      </c>
      <c r="B67" t="s" s="10">
        <v>1350</v>
      </c>
      <c r="C67" s="30">
        <v>0.6850000000000001</v>
      </c>
      <c r="D67" s="30">
        <v>0.55</v>
      </c>
      <c r="E67" s="30">
        <v>0.575609756097561</v>
      </c>
      <c r="F67" s="30">
        <v>0.436274509803922</v>
      </c>
      <c r="G67" s="30">
        <v>0.402912621359223</v>
      </c>
      <c r="H67" s="30">
        <v>0.237864077669903</v>
      </c>
      <c r="I67" s="30">
        <v>0.39622641509434</v>
      </c>
      <c r="J67" t="s" s="26"/>
      <c r="K67" s="30">
        <v>0.5917431192660551</v>
      </c>
      <c r="L67" s="30">
        <v>0.513761467889908</v>
      </c>
      <c r="M67" s="30">
        <v>0.416289592760181</v>
      </c>
      <c r="N67" s="30">
        <v>0.352657004830918</v>
      </c>
      <c r="O67" s="30">
        <v>0.34375</v>
      </c>
      <c r="P67" s="30">
        <v>0.318385650224215</v>
      </c>
      <c r="Q67" s="30">
        <v>0.154185022026432</v>
      </c>
      <c r="R67" s="30">
        <v>0.105022831050228</v>
      </c>
      <c r="S67" s="30">
        <v>0.173913043478261</v>
      </c>
      <c r="T67" s="30">
        <v>0.130434782608696</v>
      </c>
      <c r="U67" s="30">
        <v>0.103448275862069</v>
      </c>
      <c r="V67" s="30">
        <v>0.103896103896104</v>
      </c>
      <c r="W67" s="30">
        <v>0.135593220338983</v>
      </c>
      <c r="X67" t="s" s="26"/>
      <c r="Y67" s="30">
        <v>0.184873949579832</v>
      </c>
      <c r="Z67" t="s" s="26"/>
      <c r="AA67" s="30">
        <v>0.268595041322314</v>
      </c>
      <c r="AB67" t="s" s="26"/>
      <c r="AC67" s="30">
        <v>0.242914979757085</v>
      </c>
      <c r="AD67" t="s" s="26"/>
      <c r="AE67" s="30">
        <v>0.366141732283465</v>
      </c>
      <c r="AF67" t="s" s="26"/>
      <c r="AG67" s="30">
        <v>0.446564885496183</v>
      </c>
      <c r="AH67" t="s" s="26"/>
    </row>
    <row r="68" ht="15" customHeight="1">
      <c r="A68" t="s" s="10">
        <v>1351</v>
      </c>
      <c r="B68" t="s" s="10">
        <v>1352</v>
      </c>
      <c r="C68" s="30">
        <v>0.68</v>
      </c>
      <c r="D68" s="30">
        <v>0.58</v>
      </c>
      <c r="E68" s="30">
        <v>0.5609756097560979</v>
      </c>
      <c r="F68" s="30">
        <v>0.46078431372549</v>
      </c>
      <c r="G68" s="30">
        <v>0.490291262135922</v>
      </c>
      <c r="H68" s="30">
        <v>0.281553398058252</v>
      </c>
      <c r="I68" s="30">
        <v>0.136792452830189</v>
      </c>
      <c r="J68" t="s" s="26"/>
      <c r="K68" s="30">
        <v>0.270642201834862</v>
      </c>
      <c r="L68" s="30">
        <v>0.201834862385321</v>
      </c>
      <c r="M68" s="30">
        <v>0.457013574660633</v>
      </c>
      <c r="N68" s="30">
        <v>0.367149758454106</v>
      </c>
      <c r="O68" s="30">
        <v>0.566964285714286</v>
      </c>
      <c r="P68" s="30">
        <v>0.403587443946188</v>
      </c>
      <c r="Q68" s="30">
        <v>0.378854625550661</v>
      </c>
      <c r="R68" s="30">
        <v>0.287671232876712</v>
      </c>
      <c r="S68" s="30">
        <v>0.430434782608696</v>
      </c>
      <c r="T68" s="30">
        <v>0.260869565217391</v>
      </c>
      <c r="U68" s="30">
        <v>0.267241379310345</v>
      </c>
      <c r="V68" s="30">
        <v>0.181818181818182</v>
      </c>
      <c r="W68" s="30">
        <v>0.161016949152542</v>
      </c>
      <c r="X68" t="s" s="26"/>
      <c r="Y68" s="30">
        <v>0.109243697478992</v>
      </c>
      <c r="Z68" t="s" s="26"/>
      <c r="AA68" s="30">
        <v>0.177685950413223</v>
      </c>
      <c r="AB68" t="s" s="26"/>
      <c r="AC68" s="30">
        <v>0.356275303643725</v>
      </c>
      <c r="AD68" t="s" s="26"/>
      <c r="AE68" s="30">
        <v>0.539370078740157</v>
      </c>
      <c r="AF68" t="s" s="26"/>
      <c r="AG68" s="30">
        <v>0.809160305343511</v>
      </c>
      <c r="AH68" s="30">
        <v>0.508196721311475</v>
      </c>
    </row>
    <row r="69" ht="15" customHeight="1">
      <c r="A69" t="s" s="10">
        <v>1353</v>
      </c>
      <c r="B69" t="s" s="10">
        <v>1354</v>
      </c>
      <c r="C69" s="30">
        <v>0.675</v>
      </c>
      <c r="D69" s="30">
        <v>0.675</v>
      </c>
      <c r="E69" s="30">
        <v>0.580487804878049</v>
      </c>
      <c r="F69" s="30">
        <v>0.524509803921569</v>
      </c>
      <c r="G69" s="30">
        <v>0.461165048543689</v>
      </c>
      <c r="H69" s="30">
        <v>0.276699029126214</v>
      </c>
      <c r="I69" s="30">
        <v>0.311320754716981</v>
      </c>
      <c r="J69" t="s" s="26"/>
      <c r="K69" s="30">
        <v>0.192660550458716</v>
      </c>
      <c r="L69" s="30">
        <v>0.211009174311927</v>
      </c>
      <c r="M69" s="30">
        <v>0.167420814479638</v>
      </c>
      <c r="N69" s="30">
        <v>0.106280193236715</v>
      </c>
      <c r="O69" s="30">
        <v>0.147321428571429</v>
      </c>
      <c r="P69" s="30">
        <v>0.125560538116592</v>
      </c>
      <c r="Q69" s="30">
        <v>0.127753303964758</v>
      </c>
      <c r="R69" s="30">
        <v>0.091324200913242</v>
      </c>
      <c r="S69" s="30">
        <v>0.221739130434783</v>
      </c>
      <c r="T69" s="30">
        <v>0.243478260869565</v>
      </c>
      <c r="U69" s="30">
        <v>0.25</v>
      </c>
      <c r="V69" s="30">
        <v>0.251082251082251</v>
      </c>
      <c r="W69" s="30">
        <v>0.182203389830508</v>
      </c>
      <c r="X69" t="s" s="26"/>
      <c r="Y69" s="30">
        <v>0.226890756302521</v>
      </c>
      <c r="Z69" t="s" s="26"/>
      <c r="AA69" s="30">
        <v>0.338842975206612</v>
      </c>
      <c r="AB69" t="s" s="26"/>
      <c r="AC69" s="30">
        <v>0.388663967611336</v>
      </c>
      <c r="AD69" t="s" s="26"/>
      <c r="AE69" s="30">
        <v>0.452755905511811</v>
      </c>
      <c r="AF69" t="s" s="26"/>
      <c r="AG69" s="30">
        <v>0.561068702290076</v>
      </c>
      <c r="AH69" s="30">
        <v>0.0573770491803279</v>
      </c>
    </row>
    <row r="70" ht="15" customHeight="1">
      <c r="A70" t="s" s="10">
        <v>1355</v>
      </c>
      <c r="B70" t="s" s="10">
        <v>1356</v>
      </c>
      <c r="C70" s="30">
        <v>0.67</v>
      </c>
      <c r="D70" s="30">
        <v>0.655</v>
      </c>
      <c r="E70" s="30">
        <v>0.536585365853659</v>
      </c>
      <c r="F70" s="30">
        <v>0.504901960784314</v>
      </c>
      <c r="G70" s="30">
        <v>0.271844660194175</v>
      </c>
      <c r="H70" s="30">
        <v>0.213592233009709</v>
      </c>
      <c r="I70" s="30">
        <v>0.183962264150943</v>
      </c>
      <c r="J70" t="s" s="26"/>
      <c r="K70" s="30">
        <v>0.07798165137614679</v>
      </c>
      <c r="L70" s="30">
        <v>0.0963302752293578</v>
      </c>
      <c r="M70" s="30">
        <v>0.0452488687782805</v>
      </c>
      <c r="N70" t="s" s="26"/>
      <c r="O70" s="30">
        <v>0.0982142857142857</v>
      </c>
      <c r="P70" s="30">
        <v>0.0896860986547085</v>
      </c>
      <c r="Q70" s="30">
        <v>0.0616740088105727</v>
      </c>
      <c r="R70" s="30">
        <v>0.0273972602739726</v>
      </c>
      <c r="S70" s="30">
        <v>0.0652173913043478</v>
      </c>
      <c r="T70" s="30">
        <v>0.0956521739130435</v>
      </c>
      <c r="U70" s="30">
        <v>0.0344827586206897</v>
      </c>
      <c r="V70" s="30">
        <v>0.038961038961039</v>
      </c>
      <c r="W70" s="30">
        <v>0.186440677966102</v>
      </c>
      <c r="X70" t="s" s="26"/>
      <c r="Y70" s="30">
        <v>0.252100840336134</v>
      </c>
      <c r="Z70" t="s" s="26"/>
      <c r="AA70" s="30">
        <v>0.504132231404959</v>
      </c>
      <c r="AB70" t="s" s="26"/>
      <c r="AC70" s="30">
        <v>0.57085020242915</v>
      </c>
      <c r="AD70" t="s" s="26"/>
      <c r="AE70" s="30">
        <v>0.716535433070866</v>
      </c>
      <c r="AF70" t="s" s="26"/>
      <c r="AG70" s="30">
        <v>0.729007633587786</v>
      </c>
      <c r="AH70" s="30">
        <v>0.450819672131148</v>
      </c>
    </row>
    <row r="71" ht="15" customHeight="1">
      <c r="A71" t="s" s="10">
        <v>1357</v>
      </c>
      <c r="B71" t="s" s="10">
        <v>1358</v>
      </c>
      <c r="C71" s="30">
        <v>0.665</v>
      </c>
      <c r="D71" s="30">
        <v>0.585</v>
      </c>
      <c r="E71" s="30">
        <v>0.668292682926829</v>
      </c>
      <c r="F71" s="30">
        <v>0.588235294117647</v>
      </c>
      <c r="G71" s="30">
        <v>0.563106796116505</v>
      </c>
      <c r="H71" s="30">
        <v>0.37378640776699</v>
      </c>
      <c r="I71" s="30">
        <v>0.466981132075472</v>
      </c>
      <c r="J71" t="s" s="26"/>
      <c r="K71" s="30">
        <v>0.394495412844037</v>
      </c>
      <c r="L71" s="30">
        <v>0.403669724770642</v>
      </c>
      <c r="M71" s="30">
        <v>0.32579185520362</v>
      </c>
      <c r="N71" s="30">
        <v>0.27536231884058</v>
      </c>
      <c r="O71" s="30">
        <v>0.263392857142857</v>
      </c>
      <c r="P71" s="30">
        <v>0.282511210762332</v>
      </c>
      <c r="Q71" s="30">
        <v>0.06607929515418499</v>
      </c>
      <c r="R71" s="30">
        <v>0.0319634703196347</v>
      </c>
      <c r="S71" s="30">
        <v>0.104347826086957</v>
      </c>
      <c r="T71" s="30">
        <v>0.117391304347826</v>
      </c>
      <c r="U71" s="30">
        <v>0.06465517241379309</v>
      </c>
      <c r="V71" s="30">
        <v>0.06926406926406931</v>
      </c>
      <c r="W71" s="30">
        <v>0.105932203389831</v>
      </c>
      <c r="X71" t="s" s="26"/>
      <c r="Y71" s="30">
        <v>0.205882352941176</v>
      </c>
      <c r="Z71" t="s" s="26"/>
      <c r="AA71" s="30">
        <v>0.363636363636364</v>
      </c>
      <c r="AB71" t="s" s="26"/>
      <c r="AC71" s="30">
        <v>0.384615384615385</v>
      </c>
      <c r="AD71" t="s" s="26"/>
      <c r="AE71" s="30">
        <v>0.578740157480315</v>
      </c>
      <c r="AF71" t="s" s="26"/>
      <c r="AG71" s="30">
        <v>0.622137404580153</v>
      </c>
      <c r="AH71" s="30">
        <v>0.204918032786885</v>
      </c>
    </row>
    <row r="72" ht="15" customHeight="1">
      <c r="A72" t="s" s="10">
        <v>1359</v>
      </c>
      <c r="B72" t="s" s="10">
        <v>1360</v>
      </c>
      <c r="C72" s="30">
        <v>0.66</v>
      </c>
      <c r="D72" s="30">
        <v>0.555</v>
      </c>
      <c r="E72" s="30">
        <v>0.809756097560976</v>
      </c>
      <c r="F72" s="30">
        <v>0.725490196078431</v>
      </c>
      <c r="G72" s="30">
        <v>0.771844660194175</v>
      </c>
      <c r="H72" s="30">
        <v>0.718446601941748</v>
      </c>
      <c r="I72" s="30">
        <v>0.844339622641509</v>
      </c>
      <c r="J72" s="30">
        <v>0.627272727272727</v>
      </c>
      <c r="K72" s="30">
        <v>0.889908256880734</v>
      </c>
      <c r="L72" s="30">
        <v>0.857798165137615</v>
      </c>
      <c r="M72" s="30">
        <v>0.909502262443439</v>
      </c>
      <c r="N72" s="30">
        <v>0.869565217391304</v>
      </c>
      <c r="O72" s="30">
        <v>0.90625</v>
      </c>
      <c r="P72" s="30">
        <v>0.8609865470852019</v>
      </c>
      <c r="Q72" s="30">
        <v>0.894273127753304</v>
      </c>
      <c r="R72" s="30">
        <v>0.844748858447489</v>
      </c>
      <c r="S72" s="30">
        <v>0.81304347826087</v>
      </c>
      <c r="T72" s="30">
        <v>0.765217391304348</v>
      </c>
      <c r="U72" s="30">
        <v>0.844827586206897</v>
      </c>
      <c r="V72" s="30">
        <v>0.818181818181818</v>
      </c>
      <c r="W72" s="30">
        <v>0.686440677966102</v>
      </c>
      <c r="X72" s="30">
        <v>0.474683544303797</v>
      </c>
      <c r="Y72" s="30">
        <v>0.542016806722689</v>
      </c>
      <c r="Z72" s="30">
        <v>0.382022471910112</v>
      </c>
      <c r="AA72" s="30">
        <v>0.429752066115702</v>
      </c>
      <c r="AB72" t="s" s="26"/>
      <c r="AC72" s="30">
        <v>0.48582995951417</v>
      </c>
      <c r="AD72" t="s" s="26"/>
      <c r="AE72" s="30">
        <v>0.55511811023622</v>
      </c>
      <c r="AF72" t="s" s="26"/>
      <c r="AG72" s="30">
        <v>0.583969465648855</v>
      </c>
      <c r="AH72" s="30">
        <v>0.0983606557377049</v>
      </c>
    </row>
    <row r="73" ht="15" customHeight="1">
      <c r="A73" t="s" s="10">
        <v>1361</v>
      </c>
      <c r="B73" t="s" s="10">
        <v>1362</v>
      </c>
      <c r="C73" s="30">
        <v>0.655</v>
      </c>
      <c r="D73" s="30">
        <v>0.67</v>
      </c>
      <c r="E73" s="30">
        <v>0.814634146341463</v>
      </c>
      <c r="F73" s="30">
        <v>0.8088235294117651</v>
      </c>
      <c r="G73" s="30">
        <v>0.825242718446602</v>
      </c>
      <c r="H73" s="30">
        <v>0.936893203883495</v>
      </c>
      <c r="I73" s="30">
        <v>0.891509433962264</v>
      </c>
      <c r="J73" s="30">
        <v>0.8</v>
      </c>
      <c r="K73" s="30">
        <v>0.935779816513761</v>
      </c>
      <c r="L73" s="30">
        <v>0.91743119266055</v>
      </c>
      <c r="M73" s="30">
        <v>0.954751131221719</v>
      </c>
      <c r="N73" s="30">
        <v>0.927536231884058</v>
      </c>
      <c r="O73" s="30">
        <v>0.946428571428571</v>
      </c>
      <c r="P73" s="30">
        <v>0.932735426008969</v>
      </c>
      <c r="Q73" s="30">
        <v>0.885462555066079</v>
      </c>
      <c r="R73" s="30">
        <v>0.872146118721461</v>
      </c>
      <c r="S73" s="30">
        <v>0.873913043478261</v>
      </c>
      <c r="T73" s="30">
        <v>0.878260869565217</v>
      </c>
      <c r="U73" s="30">
        <v>0.857758620689655</v>
      </c>
      <c r="V73" s="30">
        <v>0.852813852813853</v>
      </c>
      <c r="W73" s="30">
        <v>0.63135593220339</v>
      </c>
      <c r="X73" s="30">
        <v>0.436708860759494</v>
      </c>
      <c r="Y73" s="30">
        <v>0.457983193277311</v>
      </c>
      <c r="Z73" s="30">
        <v>0.264044943820225</v>
      </c>
      <c r="AA73" s="30">
        <v>0.276859504132231</v>
      </c>
      <c r="AB73" t="s" s="26"/>
      <c r="AC73" s="30">
        <v>0.182186234817814</v>
      </c>
      <c r="AD73" t="s" s="26"/>
      <c r="AE73" s="30">
        <v>0.21259842519685</v>
      </c>
      <c r="AF73" t="s" s="26"/>
      <c r="AG73" s="30">
        <v>0.152671755725191</v>
      </c>
      <c r="AH73" t="s" s="26"/>
    </row>
    <row r="74" ht="15" customHeight="1">
      <c r="A74" t="s" s="10">
        <v>1363</v>
      </c>
      <c r="B74" t="s" s="10">
        <v>1364</v>
      </c>
      <c r="C74" s="30">
        <v>0.65</v>
      </c>
      <c r="D74" s="30">
        <v>0.635</v>
      </c>
      <c r="E74" s="30">
        <v>0.551219512195122</v>
      </c>
      <c r="F74" s="30">
        <v>0.5588235294117651</v>
      </c>
      <c r="G74" s="30">
        <v>0.5339805825242721</v>
      </c>
      <c r="H74" s="30">
        <v>0.300970873786408</v>
      </c>
      <c r="I74" s="30">
        <v>0.202830188679245</v>
      </c>
      <c r="J74" t="s" s="26"/>
      <c r="K74" s="30">
        <v>0.178899082568807</v>
      </c>
      <c r="L74" s="30">
        <v>0.188073394495413</v>
      </c>
      <c r="M74" s="30">
        <v>0.176470588235294</v>
      </c>
      <c r="N74" s="30">
        <v>0.120772946859903</v>
      </c>
      <c r="O74" s="30">
        <v>0.125</v>
      </c>
      <c r="P74" s="30">
        <v>0.0941704035874439</v>
      </c>
      <c r="Q74" s="30">
        <v>0.118942731277533</v>
      </c>
      <c r="R74" s="30">
        <v>0.0821917808219178</v>
      </c>
      <c r="S74" s="30">
        <v>0.139130434782609</v>
      </c>
      <c r="T74" s="30">
        <v>0.1</v>
      </c>
      <c r="U74" s="30">
        <v>0.0818965517241379</v>
      </c>
      <c r="V74" s="30">
        <v>0.0735930735930736</v>
      </c>
      <c r="W74" s="30">
        <v>0.0677966101694915</v>
      </c>
      <c r="X74" t="s" s="26"/>
      <c r="Y74" s="30">
        <v>0.100840336134454</v>
      </c>
      <c r="Z74" t="s" s="26"/>
      <c r="AA74" s="30">
        <v>0.148760330578512</v>
      </c>
      <c r="AB74" t="s" s="26"/>
      <c r="AC74" s="30">
        <v>0.194331983805668</v>
      </c>
      <c r="AD74" t="s" s="26"/>
      <c r="AE74" s="30">
        <v>0.28740157480315</v>
      </c>
      <c r="AF74" t="s" s="26"/>
      <c r="AG74" s="30">
        <v>0.374045801526718</v>
      </c>
      <c r="AH74" t="s" s="26"/>
    </row>
    <row r="75" ht="15" customHeight="1">
      <c r="A75" t="s" s="10">
        <v>1365</v>
      </c>
      <c r="B75" t="s" s="10">
        <v>1366</v>
      </c>
      <c r="C75" s="30">
        <v>0.645</v>
      </c>
      <c r="D75" s="30">
        <v>0.645</v>
      </c>
      <c r="E75" s="30">
        <v>0.604878048780488</v>
      </c>
      <c r="F75" s="30">
        <v>0.647058823529412</v>
      </c>
      <c r="G75" s="30">
        <v>0.762135922330097</v>
      </c>
      <c r="H75" s="30">
        <v>0.466019417475728</v>
      </c>
      <c r="I75" s="30">
        <v>0.30188679245283</v>
      </c>
      <c r="J75" t="s" s="26"/>
      <c r="K75" s="30">
        <v>0.18348623853211</v>
      </c>
      <c r="L75" s="30">
        <v>0.123853211009174</v>
      </c>
      <c r="M75" s="30">
        <v>0.262443438914027</v>
      </c>
      <c r="N75" s="30">
        <v>0.169082125603865</v>
      </c>
      <c r="O75" s="30">
        <v>0.316964285714286</v>
      </c>
      <c r="P75" s="30">
        <v>0.170403587443946</v>
      </c>
      <c r="Q75" s="30">
        <v>0.5682819383259911</v>
      </c>
      <c r="R75" s="30">
        <v>0.452054794520548</v>
      </c>
      <c r="S75" s="30">
        <v>0.6434782608695651</v>
      </c>
      <c r="T75" s="30">
        <v>0.408695652173913</v>
      </c>
      <c r="U75" s="30">
        <v>0.762931034482759</v>
      </c>
      <c r="V75" s="30">
        <v>0.658008658008658</v>
      </c>
      <c r="W75" s="30">
        <v>0.665254237288136</v>
      </c>
      <c r="X75" s="30">
        <v>0.411392405063291</v>
      </c>
      <c r="Y75" s="30">
        <v>0.680672268907563</v>
      </c>
      <c r="Z75" s="30">
        <v>0.471910112359551</v>
      </c>
      <c r="AA75" s="30">
        <v>0.458677685950413</v>
      </c>
      <c r="AB75" t="s" s="26"/>
      <c r="AC75" s="30">
        <v>0.34412955465587</v>
      </c>
      <c r="AD75" t="s" s="26"/>
      <c r="AE75" s="30">
        <v>0.204724409448819</v>
      </c>
      <c r="AF75" t="s" s="26"/>
      <c r="AG75" s="30">
        <v>0.450381679389313</v>
      </c>
      <c r="AH75" t="s" s="26"/>
    </row>
    <row r="76" ht="15" customHeight="1">
      <c r="A76" t="s" s="10">
        <v>1367</v>
      </c>
      <c r="B76" t="s" s="10">
        <v>1368</v>
      </c>
      <c r="C76" s="30">
        <v>0.64</v>
      </c>
      <c r="D76" s="30">
        <v>0.665</v>
      </c>
      <c r="E76" s="30">
        <v>0.302439024390244</v>
      </c>
      <c r="F76" s="30">
        <v>0.32843137254902</v>
      </c>
      <c r="G76" s="30">
        <v>0.286407766990291</v>
      </c>
      <c r="H76" s="30">
        <v>0.325242718446602</v>
      </c>
      <c r="I76" s="30">
        <v>0.405660377358491</v>
      </c>
      <c r="J76" t="s" s="26"/>
      <c r="K76" s="30">
        <v>0.201834862385321</v>
      </c>
      <c r="L76" s="30">
        <v>0.26605504587156</v>
      </c>
      <c r="M76" s="30">
        <v>0.18552036199095</v>
      </c>
      <c r="N76" s="30">
        <v>0.154589371980676</v>
      </c>
      <c r="O76" s="30">
        <v>0.142857142857143</v>
      </c>
      <c r="P76" s="30">
        <v>0.165919282511211</v>
      </c>
      <c r="Q76" s="30">
        <v>0.20704845814978</v>
      </c>
      <c r="R76" s="30">
        <v>0.205479452054795</v>
      </c>
      <c r="S76" s="30">
        <v>0.260869565217391</v>
      </c>
      <c r="T76" s="30">
        <v>0.382608695652174</v>
      </c>
      <c r="U76" s="30">
        <v>0.224137931034483</v>
      </c>
      <c r="V76" s="30">
        <v>0.264069264069264</v>
      </c>
      <c r="W76" s="30">
        <v>0.436440677966102</v>
      </c>
      <c r="X76" s="30">
        <v>0.151898734177215</v>
      </c>
      <c r="Y76" s="30">
        <v>0.34453781512605</v>
      </c>
      <c r="Z76" s="30">
        <v>0.134831460674157</v>
      </c>
      <c r="AA76" s="30">
        <v>0.479338842975207</v>
      </c>
      <c r="AB76" t="s" s="26"/>
      <c r="AC76" s="30">
        <v>0.672064777327935</v>
      </c>
      <c r="AD76" t="s" s="26"/>
      <c r="AE76" s="30">
        <v>0.748031496062992</v>
      </c>
      <c r="AF76" t="s" s="26"/>
      <c r="AG76" s="30">
        <v>0.786259541984733</v>
      </c>
      <c r="AH76" s="30">
        <v>0.557377049180328</v>
      </c>
    </row>
    <row r="77" ht="15" customHeight="1">
      <c r="A77" t="s" s="10">
        <v>1369</v>
      </c>
      <c r="B77" t="s" s="10">
        <v>1370</v>
      </c>
      <c r="C77" s="30">
        <v>0.635</v>
      </c>
      <c r="D77" s="30">
        <v>0.64</v>
      </c>
      <c r="E77" s="30">
        <v>0.6292682926829271</v>
      </c>
      <c r="F77" s="30">
        <v>0.602941176470588</v>
      </c>
      <c r="G77" s="30">
        <v>0.422330097087379</v>
      </c>
      <c r="H77" s="30">
        <v>0.436893203883495</v>
      </c>
      <c r="I77" s="30">
        <v>0.292452830188679</v>
      </c>
      <c r="J77" t="s" s="26"/>
      <c r="K77" s="30">
        <v>0.334862385321101</v>
      </c>
      <c r="L77" s="30">
        <v>0.31651376146789</v>
      </c>
      <c r="M77" s="30">
        <v>0.352941176470588</v>
      </c>
      <c r="N77" s="30">
        <v>0.314009661835749</v>
      </c>
      <c r="O77" s="30">
        <v>0.455357142857143</v>
      </c>
      <c r="P77" s="30">
        <v>0.47085201793722</v>
      </c>
      <c r="Q77" s="30">
        <v>0.33920704845815</v>
      </c>
      <c r="R77" s="30">
        <v>0.310502283105023</v>
      </c>
      <c r="S77" s="30">
        <v>0.347826086956522</v>
      </c>
      <c r="T77" s="30">
        <v>0.343478260869565</v>
      </c>
      <c r="U77" s="30">
        <v>0.206896551724138</v>
      </c>
      <c r="V77" s="30">
        <v>0.199134199134199</v>
      </c>
      <c r="W77" s="30">
        <v>0.25</v>
      </c>
      <c r="X77" t="s" s="26"/>
      <c r="Y77" s="30">
        <v>0.336134453781513</v>
      </c>
      <c r="Z77" s="30">
        <v>0.117977528089888</v>
      </c>
      <c r="AA77" s="30">
        <v>0.380165289256198</v>
      </c>
      <c r="AB77" t="s" s="26"/>
      <c r="AC77" s="30">
        <v>0.449392712550607</v>
      </c>
      <c r="AD77" t="s" s="26"/>
      <c r="AE77" s="30">
        <v>0.618110236220472</v>
      </c>
      <c r="AF77" t="s" s="26"/>
      <c r="AG77" s="30">
        <v>0.67175572519084</v>
      </c>
      <c r="AH77" s="30">
        <v>0.30327868852459</v>
      </c>
    </row>
    <row r="78" ht="15" customHeight="1">
      <c r="A78" t="s" s="10">
        <v>1371</v>
      </c>
      <c r="B78" t="s" s="10">
        <v>1372</v>
      </c>
      <c r="C78" s="30">
        <v>0.63</v>
      </c>
      <c r="D78" s="30">
        <v>0.09</v>
      </c>
      <c r="E78" s="30">
        <v>0.9219512195121951</v>
      </c>
      <c r="F78" s="30">
        <v>0.299019607843137</v>
      </c>
      <c r="G78" s="30">
        <v>0.961165048543689</v>
      </c>
      <c r="H78" s="30">
        <v>0.854368932038835</v>
      </c>
      <c r="I78" s="30">
        <v>0.9905660377358489</v>
      </c>
      <c r="J78" s="30">
        <v>0.918181818181818</v>
      </c>
      <c r="K78" s="30">
        <v>0.9954128440366971</v>
      </c>
      <c r="L78" s="30">
        <v>0.972477064220183</v>
      </c>
      <c r="M78" s="30">
        <v>0.990950226244344</v>
      </c>
      <c r="N78" s="30">
        <v>0.942028985507246</v>
      </c>
      <c r="O78" s="30">
        <v>0.991071428571429</v>
      </c>
      <c r="P78" s="30">
        <v>0.9506726457399099</v>
      </c>
      <c r="Q78" s="30">
        <v>0.991189427312775</v>
      </c>
      <c r="R78" s="30">
        <v>0.91324200913242</v>
      </c>
      <c r="S78" s="30">
        <v>0.98695652173913</v>
      </c>
      <c r="T78" s="30">
        <v>0.9217391304347829</v>
      </c>
      <c r="U78" s="30">
        <v>0.974137931034483</v>
      </c>
      <c r="V78" s="30">
        <v>0.891774891774892</v>
      </c>
      <c r="W78" s="30">
        <v>0.783898305084746</v>
      </c>
      <c r="X78" s="30">
        <v>0.556962025316456</v>
      </c>
      <c r="Y78" s="30">
        <v>0.949579831932773</v>
      </c>
      <c r="Z78" s="30">
        <v>0.893258426966292</v>
      </c>
      <c r="AA78" s="30">
        <v>0.966942148760331</v>
      </c>
      <c r="AB78" s="30">
        <v>0.625</v>
      </c>
      <c r="AC78" s="30">
        <v>0.9392712550607289</v>
      </c>
      <c r="AD78" s="30">
        <v>0.534883720930233</v>
      </c>
      <c r="AE78" s="30">
        <v>0.759842519685039</v>
      </c>
      <c r="AF78" t="s" s="26"/>
      <c r="AG78" s="30">
        <v>0.206106870229008</v>
      </c>
      <c r="AH78" t="s" s="26"/>
    </row>
    <row r="79" ht="15" customHeight="1">
      <c r="A79" t="s" s="10">
        <v>1373</v>
      </c>
      <c r="B79" t="s" s="10">
        <v>1374</v>
      </c>
      <c r="C79" s="30">
        <v>0.625</v>
      </c>
      <c r="D79" s="30">
        <v>0.9399999999999999</v>
      </c>
      <c r="E79" s="30">
        <v>0.6634146341463411</v>
      </c>
      <c r="F79" s="30">
        <v>0.936274509803922</v>
      </c>
      <c r="G79" s="30">
        <v>0.776699029126214</v>
      </c>
      <c r="H79" s="30">
        <v>0.800970873786408</v>
      </c>
      <c r="I79" s="30">
        <v>0.787735849056604</v>
      </c>
      <c r="J79" s="30">
        <v>0.572727272727273</v>
      </c>
      <c r="K79" s="30">
        <v>0.825688073394495</v>
      </c>
      <c r="L79" s="30">
        <v>0.76605504587156</v>
      </c>
      <c r="M79" s="30">
        <v>0.823529411764706</v>
      </c>
      <c r="N79" s="30">
        <v>0.78743961352657</v>
      </c>
      <c r="O79" s="30">
        <v>0.84375</v>
      </c>
      <c r="P79" s="30">
        <v>0.789237668161435</v>
      </c>
      <c r="Q79" s="30">
        <v>0.929515418502203</v>
      </c>
      <c r="R79" s="30">
        <v>0.885844748858447</v>
      </c>
      <c r="S79" s="30">
        <v>0.908695652173913</v>
      </c>
      <c r="T79" s="30">
        <v>0.895652173913043</v>
      </c>
      <c r="U79" s="30">
        <v>0.801724137931034</v>
      </c>
      <c r="V79" s="30">
        <v>0.770562770562771</v>
      </c>
      <c r="W79" s="30">
        <v>0.9110169491525421</v>
      </c>
      <c r="X79" s="30">
        <v>0.829113924050633</v>
      </c>
      <c r="Y79" s="30">
        <v>0.928571428571429</v>
      </c>
      <c r="Z79" s="30">
        <v>0.859550561797753</v>
      </c>
      <c r="AA79" s="30">
        <v>0.9090909090909089</v>
      </c>
      <c r="AB79" s="30">
        <v>0.25</v>
      </c>
      <c r="AC79" s="30">
        <v>0.878542510121457</v>
      </c>
      <c r="AD79" s="30">
        <v>0.27906976744186</v>
      </c>
      <c r="AE79" s="30">
        <v>0.7559055118110239</v>
      </c>
      <c r="AF79" t="s" s="26"/>
      <c r="AG79" s="30">
        <v>0.824427480916031</v>
      </c>
      <c r="AH79" s="30">
        <v>0.549180327868852</v>
      </c>
    </row>
    <row r="80" ht="15" customHeight="1">
      <c r="A80" t="s" s="10">
        <v>1375</v>
      </c>
      <c r="B80" t="s" s="10">
        <v>1376</v>
      </c>
      <c r="C80" s="30">
        <v>0.62</v>
      </c>
      <c r="D80" s="30">
        <v>0.615</v>
      </c>
      <c r="E80" s="30">
        <v>0.546341463414634</v>
      </c>
      <c r="F80" s="30">
        <v>0.509803921568627</v>
      </c>
      <c r="G80" s="30">
        <v>0.645631067961165</v>
      </c>
      <c r="H80" s="30">
        <v>0.631067961165049</v>
      </c>
      <c r="I80" s="30">
        <v>0.64622641509434</v>
      </c>
      <c r="J80" s="30">
        <v>0.281818181818182</v>
      </c>
      <c r="K80" s="30">
        <v>0.761467889908257</v>
      </c>
      <c r="L80" s="30">
        <v>0.701834862385321</v>
      </c>
      <c r="M80" s="30">
        <v>0.764705882352941</v>
      </c>
      <c r="N80" s="30">
        <v>0.6763285024154591</v>
      </c>
      <c r="O80" s="30">
        <v>0.794642857142857</v>
      </c>
      <c r="P80" s="30">
        <v>0.726457399103139</v>
      </c>
      <c r="Q80" s="30">
        <v>0.634361233480176</v>
      </c>
      <c r="R80" s="30">
        <v>0.570776255707763</v>
      </c>
      <c r="S80" s="30">
        <v>0.721739130434783</v>
      </c>
      <c r="T80" s="30">
        <v>0.630434782608696</v>
      </c>
      <c r="U80" s="30">
        <v>0.685344827586207</v>
      </c>
      <c r="V80" s="30">
        <v>0.640692640692641</v>
      </c>
      <c r="W80" s="30">
        <v>0.741525423728814</v>
      </c>
      <c r="X80" s="30">
        <v>0.550632911392405</v>
      </c>
      <c r="Y80" s="30">
        <v>0.840336134453782</v>
      </c>
      <c r="Z80" s="30">
        <v>0.758426966292135</v>
      </c>
      <c r="AA80" s="30">
        <v>0.896694214876033</v>
      </c>
      <c r="AB80" s="30">
        <v>0.1875</v>
      </c>
      <c r="AC80" s="30">
        <v>0.890688259109312</v>
      </c>
      <c r="AD80" s="30">
        <v>0.348837209302326</v>
      </c>
      <c r="AE80" s="30">
        <v>0.885826771653543</v>
      </c>
      <c r="AF80" t="s" s="26"/>
      <c r="AG80" s="30">
        <v>0.881679389312977</v>
      </c>
      <c r="AH80" s="30">
        <v>0.704918032786885</v>
      </c>
    </row>
    <row r="81" ht="15" customHeight="1">
      <c r="A81" t="s" s="10">
        <v>1377</v>
      </c>
      <c r="B81" t="s" s="10">
        <v>1378</v>
      </c>
      <c r="C81" s="30">
        <v>0.615</v>
      </c>
      <c r="D81" s="30">
        <v>0.485</v>
      </c>
      <c r="E81" s="30">
        <v>0.648780487804878</v>
      </c>
      <c r="F81" s="30">
        <v>0.490196078431373</v>
      </c>
      <c r="G81" s="30">
        <v>0.364077669902913</v>
      </c>
      <c r="H81" s="30">
        <v>0.368932038834951</v>
      </c>
      <c r="I81" s="30">
        <v>0.457547169811321</v>
      </c>
      <c r="J81" t="s" s="26"/>
      <c r="K81" s="30">
        <v>0.344036697247706</v>
      </c>
      <c r="L81" s="30">
        <v>0.444954128440367</v>
      </c>
      <c r="M81" s="30">
        <v>0.235294117647059</v>
      </c>
      <c r="N81" s="30">
        <v>0.198067632850242</v>
      </c>
      <c r="O81" s="30">
        <v>0.477678571428571</v>
      </c>
      <c r="P81" s="30">
        <v>0.5874439461883409</v>
      </c>
      <c r="Q81" s="30">
        <v>0.365638766519824</v>
      </c>
      <c r="R81" s="30">
        <v>0.406392694063927</v>
      </c>
      <c r="S81" s="30">
        <v>0.365217391304348</v>
      </c>
      <c r="T81" s="30">
        <v>0.447826086956522</v>
      </c>
      <c r="U81" s="30">
        <v>0.525862068965517</v>
      </c>
      <c r="V81" s="30">
        <v>0.614718614718615</v>
      </c>
      <c r="W81" s="30">
        <v>0.656779661016949</v>
      </c>
      <c r="X81" s="30">
        <v>0.563291139240506</v>
      </c>
      <c r="Y81" s="30">
        <v>0.794117647058824</v>
      </c>
      <c r="Z81" s="30">
        <v>0.752808988764045</v>
      </c>
      <c r="AA81" s="30">
        <v>0.851239669421488</v>
      </c>
      <c r="AB81" t="s" s="26"/>
      <c r="AC81" s="30">
        <v>0.740890688259109</v>
      </c>
      <c r="AD81" t="s" s="26"/>
      <c r="AE81" s="30">
        <v>0.850393700787402</v>
      </c>
      <c r="AF81" t="s" s="26"/>
      <c r="AG81" s="30">
        <v>0.801526717557252</v>
      </c>
      <c r="AH81" s="30">
        <v>0.647540983606557</v>
      </c>
    </row>
    <row r="82" ht="15" customHeight="1">
      <c r="A82" t="s" s="10">
        <v>1379</v>
      </c>
      <c r="B82" t="s" s="10">
        <v>1380</v>
      </c>
      <c r="C82" s="30">
        <v>0.61</v>
      </c>
      <c r="D82" s="30">
        <v>0.395</v>
      </c>
      <c r="E82" s="30">
        <v>0.765853658536585</v>
      </c>
      <c r="F82" s="30">
        <v>0.607843137254902</v>
      </c>
      <c r="G82" s="30">
        <v>0.849514563106796</v>
      </c>
      <c r="H82" s="30">
        <v>0.839805825242718</v>
      </c>
      <c r="I82" s="30">
        <v>0.872641509433962</v>
      </c>
      <c r="J82" s="30">
        <v>0.754545454545455</v>
      </c>
      <c r="K82" s="30">
        <v>0.779816513761468</v>
      </c>
      <c r="L82" s="30">
        <v>0.862385321100917</v>
      </c>
      <c r="M82" s="30">
        <v>0.710407239819005</v>
      </c>
      <c r="N82" s="30">
        <v>0.768115942028986</v>
      </c>
      <c r="O82" s="30">
        <v>0.776785714285714</v>
      </c>
      <c r="P82" s="30">
        <v>0.84304932735426</v>
      </c>
      <c r="Q82" s="30">
        <v>0.819383259911894</v>
      </c>
      <c r="R82" s="30">
        <v>0.863013698630137</v>
      </c>
      <c r="S82" s="30">
        <v>0.8565217391304349</v>
      </c>
      <c r="T82" s="30">
        <v>0.91304347826087</v>
      </c>
      <c r="U82" s="30">
        <v>0.8405172413793101</v>
      </c>
      <c r="V82" s="30">
        <v>0.896103896103896</v>
      </c>
      <c r="W82" s="30">
        <v>0.86864406779661</v>
      </c>
      <c r="X82" s="30">
        <v>0.854430379746835</v>
      </c>
      <c r="Y82" s="30">
        <v>0.920168067226891</v>
      </c>
      <c r="Z82" s="30">
        <v>0.904494382022472</v>
      </c>
      <c r="AA82" s="30">
        <v>0.9214876033057851</v>
      </c>
      <c r="AB82" s="30">
        <v>0.40625</v>
      </c>
      <c r="AC82" s="30">
        <v>0.923076923076923</v>
      </c>
      <c r="AD82" s="30">
        <v>0.604651162790698</v>
      </c>
      <c r="AE82" s="30">
        <v>0.909448818897638</v>
      </c>
      <c r="AF82" t="s" s="26"/>
      <c r="AG82" s="30">
        <v>0.759541984732824</v>
      </c>
      <c r="AH82" s="30">
        <v>0.5163934426229509</v>
      </c>
    </row>
    <row r="83" ht="15" customHeight="1">
      <c r="A83" t="s" s="10">
        <v>1381</v>
      </c>
      <c r="B83" t="s" s="10">
        <v>1382</v>
      </c>
      <c r="C83" s="30">
        <v>0.605</v>
      </c>
      <c r="D83" s="30">
        <v>0.125</v>
      </c>
      <c r="E83" s="30">
        <v>0.55609756097561</v>
      </c>
      <c r="F83" s="30">
        <v>0.09803921568627449</v>
      </c>
      <c r="G83" s="30">
        <v>0.718446601941748</v>
      </c>
      <c r="H83" s="30">
        <v>0.12621359223301</v>
      </c>
      <c r="I83" s="30">
        <v>0.0283018867924528</v>
      </c>
      <c r="J83" t="s" s="26"/>
      <c r="K83" s="30">
        <v>0.655963302752294</v>
      </c>
      <c r="L83" s="30">
        <v>0.197247706422018</v>
      </c>
      <c r="M83" s="30">
        <v>0.484162895927602</v>
      </c>
      <c r="N83" s="30">
        <v>0.21256038647343</v>
      </c>
      <c r="O83" s="30">
        <v>0.848214285714286</v>
      </c>
      <c r="P83" s="30">
        <v>0.31390134529148</v>
      </c>
      <c r="Q83" s="30">
        <v>0.863436123348018</v>
      </c>
      <c r="R83" s="30">
        <v>0.461187214611872</v>
      </c>
      <c r="S83" s="30">
        <v>0.965217391304348</v>
      </c>
      <c r="T83" s="30">
        <v>0.595652173913043</v>
      </c>
      <c r="U83" s="30">
        <v>0.900862068965517</v>
      </c>
      <c r="V83" s="30">
        <v>0.515151515151515</v>
      </c>
      <c r="W83" s="30">
        <v>0.6949152542372879</v>
      </c>
      <c r="X83" s="30">
        <v>0.30379746835443</v>
      </c>
      <c r="Y83" s="30">
        <v>0.239495798319328</v>
      </c>
      <c r="Z83" t="s" s="26"/>
      <c r="AA83" s="30">
        <v>0.0413223140495868</v>
      </c>
      <c r="AB83" t="s" s="26"/>
      <c r="AC83" s="30">
        <v>0.0688259109311741</v>
      </c>
      <c r="AD83" t="s" s="26"/>
      <c r="AE83" s="30">
        <v>0.0275590551181102</v>
      </c>
      <c r="AF83" t="s" s="26"/>
      <c r="AG83" s="30">
        <v>0.17175572519084</v>
      </c>
      <c r="AH83" t="s" s="26"/>
    </row>
    <row r="84" ht="15" customHeight="1">
      <c r="A84" t="s" s="10">
        <v>1383</v>
      </c>
      <c r="B84" t="s" s="10">
        <v>1384</v>
      </c>
      <c r="C84" s="30">
        <v>0.6</v>
      </c>
      <c r="D84" s="30">
        <v>0.825</v>
      </c>
      <c r="E84" s="30">
        <v>0.746341463414634</v>
      </c>
      <c r="F84" s="30">
        <v>0.867647058823529</v>
      </c>
      <c r="G84" s="30">
        <v>0.650485436893204</v>
      </c>
      <c r="H84" s="30">
        <v>0.577669902912621</v>
      </c>
      <c r="I84" s="30">
        <v>0.69811320754717</v>
      </c>
      <c r="J84" s="30">
        <v>0.409090909090909</v>
      </c>
      <c r="K84" s="30">
        <v>0.637614678899083</v>
      </c>
      <c r="L84" s="30">
        <v>0.6009174311926609</v>
      </c>
      <c r="M84" s="30">
        <v>0.69683257918552</v>
      </c>
      <c r="N84" s="30">
        <v>0.63768115942029</v>
      </c>
      <c r="O84" s="30">
        <v>0.8125</v>
      </c>
      <c r="P84" s="30">
        <v>0.717488789237668</v>
      </c>
      <c r="Q84" s="30">
        <v>0.788546255506608</v>
      </c>
      <c r="R84" s="30">
        <v>0.71689497716895</v>
      </c>
      <c r="S84" s="30">
        <v>0.839130434782609</v>
      </c>
      <c r="T84" s="30">
        <v>0.739130434782609</v>
      </c>
      <c r="U84" s="30">
        <v>0.668103448275862</v>
      </c>
      <c r="V84" s="30">
        <v>0.54978354978355</v>
      </c>
      <c r="W84" s="30">
        <v>0.800847457627119</v>
      </c>
      <c r="X84" s="30">
        <v>0.651898734177215</v>
      </c>
      <c r="Y84" s="30">
        <v>0.668067226890756</v>
      </c>
      <c r="Z84" s="30">
        <v>0.528089887640449</v>
      </c>
      <c r="AA84" s="30">
        <v>0.7479338842975209</v>
      </c>
      <c r="AB84" t="s" s="26"/>
      <c r="AC84" s="30">
        <v>0.805668016194332</v>
      </c>
      <c r="AD84" t="s" s="26"/>
      <c r="AE84" s="30">
        <v>0.661417322834646</v>
      </c>
      <c r="AF84" t="s" s="26"/>
      <c r="AG84" s="30">
        <v>0.767175572519084</v>
      </c>
      <c r="AH84" s="30">
        <v>0.401639344262295</v>
      </c>
    </row>
    <row r="85" ht="15" customHeight="1">
      <c r="A85" t="s" s="10">
        <v>1385</v>
      </c>
      <c r="B85" t="s" s="10">
        <v>1386</v>
      </c>
      <c r="C85" s="30">
        <v>0.595</v>
      </c>
      <c r="D85" s="30">
        <v>0.51</v>
      </c>
      <c r="E85" s="30">
        <v>0.541463414634146</v>
      </c>
      <c r="F85" s="30">
        <v>0.5</v>
      </c>
      <c r="G85" s="30">
        <v>0.781553398058252</v>
      </c>
      <c r="H85" s="30">
        <v>0.432038834951456</v>
      </c>
      <c r="I85" s="30">
        <v>0.320754716981132</v>
      </c>
      <c r="J85" t="s" s="26"/>
      <c r="K85" s="30">
        <v>0.215596330275229</v>
      </c>
      <c r="L85" s="30">
        <v>0.18348623853211</v>
      </c>
      <c r="M85" s="30">
        <v>0.248868778280543</v>
      </c>
      <c r="N85" s="30">
        <v>0.173913043478261</v>
      </c>
      <c r="O85" s="30">
        <v>0.303571428571429</v>
      </c>
      <c r="P85" s="30">
        <v>0.192825112107623</v>
      </c>
      <c r="Q85" s="30">
        <v>0.422907488986784</v>
      </c>
      <c r="R85" s="30">
        <v>0.324200913242009</v>
      </c>
      <c r="S85" s="30">
        <v>0.508695652173913</v>
      </c>
      <c r="T85" s="30">
        <v>0.356521739130435</v>
      </c>
      <c r="U85" s="30">
        <v>0.487068965517241</v>
      </c>
      <c r="V85" s="30">
        <v>0.354978354978355</v>
      </c>
      <c r="W85" s="30">
        <v>0.343220338983051</v>
      </c>
      <c r="X85" s="30">
        <v>0.0189873417721519</v>
      </c>
      <c r="Y85" s="30">
        <v>0.327731092436975</v>
      </c>
      <c r="Z85" s="30">
        <v>0.0842696629213483</v>
      </c>
      <c r="AA85" s="30">
        <v>0.111570247933884</v>
      </c>
      <c r="AB85" t="s" s="26"/>
      <c r="AC85" s="30">
        <v>0.11336032388664</v>
      </c>
      <c r="AD85" t="s" s="26"/>
      <c r="AE85" s="30">
        <v>0.0826771653543307</v>
      </c>
      <c r="AF85" t="s" s="26"/>
      <c r="AG85" s="30">
        <v>0.137404580152672</v>
      </c>
      <c r="AH85" t="s" s="26"/>
    </row>
    <row r="86" ht="15" customHeight="1">
      <c r="A86" t="s" s="10">
        <v>1387</v>
      </c>
      <c r="B86" t="s" s="10">
        <v>1388</v>
      </c>
      <c r="C86" s="30">
        <v>0.59</v>
      </c>
      <c r="D86" s="30">
        <v>0.515</v>
      </c>
      <c r="E86" s="30">
        <v>0.570731707317073</v>
      </c>
      <c r="F86" s="30">
        <v>0.495098039215686</v>
      </c>
      <c r="G86" s="30">
        <v>0.558252427184466</v>
      </c>
      <c r="H86" s="30">
        <v>0.344660194174757</v>
      </c>
      <c r="I86" s="30">
        <v>0.452830188679245</v>
      </c>
      <c r="J86" t="s" s="26"/>
      <c r="K86" s="30">
        <v>0.307339449541284</v>
      </c>
      <c r="L86" s="30">
        <v>0.321100917431193</v>
      </c>
      <c r="M86" s="30">
        <v>0.276018099547511</v>
      </c>
      <c r="N86" s="30">
        <v>0.231884057971014</v>
      </c>
      <c r="O86" s="30">
        <v>0.165178571428571</v>
      </c>
      <c r="P86" s="30">
        <v>0.197309417040359</v>
      </c>
      <c r="Q86" s="30">
        <v>0.07048458149779741</v>
      </c>
      <c r="R86" s="30">
        <v>0.0410958904109589</v>
      </c>
      <c r="S86" s="30">
        <v>0.0869565217391304</v>
      </c>
      <c r="T86" s="30">
        <v>0.11304347826087</v>
      </c>
      <c r="U86" s="30">
        <v>0.0474137931034483</v>
      </c>
      <c r="V86" s="30">
        <v>0.0519480519480519</v>
      </c>
      <c r="W86" s="30">
        <v>0.0889830508474576</v>
      </c>
      <c r="X86" t="s" s="26"/>
      <c r="Y86" s="30">
        <v>0.121848739495798</v>
      </c>
      <c r="Z86" t="s" s="26"/>
      <c r="AA86" s="30">
        <v>0.247933884297521</v>
      </c>
      <c r="AB86" t="s" s="26"/>
      <c r="AC86" s="30">
        <v>0.295546558704453</v>
      </c>
      <c r="AD86" t="s" s="26"/>
      <c r="AE86" s="30">
        <v>0.44488188976378</v>
      </c>
      <c r="AF86" t="s" s="26"/>
      <c r="AG86" s="30">
        <v>0.461832061068702</v>
      </c>
      <c r="AH86" t="s" s="26"/>
    </row>
    <row r="87" ht="15" customHeight="1">
      <c r="A87" t="s" s="10">
        <v>1389</v>
      </c>
      <c r="B87" t="s" s="10">
        <v>1390</v>
      </c>
      <c r="C87" s="30">
        <v>0.585</v>
      </c>
      <c r="D87" s="30">
        <v>0.35</v>
      </c>
      <c r="E87" s="30">
        <v>0.317073170731707</v>
      </c>
      <c r="F87" s="30">
        <v>0.176470588235294</v>
      </c>
      <c r="G87" s="30">
        <v>0.101941747572816</v>
      </c>
      <c r="H87" s="30">
        <v>0.233009708737864</v>
      </c>
      <c r="I87" s="30">
        <v>0.212264150943396</v>
      </c>
      <c r="J87" t="s" s="26"/>
      <c r="K87" s="30">
        <v>0.472477064220183</v>
      </c>
      <c r="L87" s="30">
        <v>0.422018348623853</v>
      </c>
      <c r="M87" s="30">
        <v>0.34841628959276</v>
      </c>
      <c r="N87" s="30">
        <v>0.294685990338164</v>
      </c>
      <c r="O87" s="30">
        <v>0.160714285714286</v>
      </c>
      <c r="P87" s="30">
        <v>0.147982062780269</v>
      </c>
      <c r="Q87" s="30">
        <v>0.0308370044052863</v>
      </c>
      <c r="R87" t="s" s="26"/>
      <c r="S87" s="30">
        <v>0.121739130434783</v>
      </c>
      <c r="T87" s="30">
        <v>0.0869565217391304</v>
      </c>
      <c r="U87" s="30">
        <v>0.0560344827586207</v>
      </c>
      <c r="V87" s="30">
        <v>0.0303030303030303</v>
      </c>
      <c r="W87" s="30">
        <v>0.038135593220339</v>
      </c>
      <c r="X87" t="s" s="26"/>
      <c r="Y87" s="30">
        <v>0.0126050420168067</v>
      </c>
      <c r="Z87" t="s" s="26"/>
      <c r="AA87" s="30">
        <v>0.012396694214876</v>
      </c>
      <c r="AB87" t="s" s="26"/>
      <c r="AC87" s="30">
        <v>0.0121457489878543</v>
      </c>
      <c r="AD87" t="s" s="26"/>
      <c r="AE87" s="30">
        <v>0.015748031496063</v>
      </c>
      <c r="AF87" t="s" s="26"/>
      <c r="AG87" s="30">
        <v>0.00763358778625954</v>
      </c>
      <c r="AH87" t="s" s="26"/>
    </row>
    <row r="88" ht="15" customHeight="1">
      <c r="A88" t="s" s="10">
        <v>1391</v>
      </c>
      <c r="B88" t="s" s="10">
        <v>1392</v>
      </c>
      <c r="C88" s="30">
        <v>0.58</v>
      </c>
      <c r="D88" s="30">
        <v>0.59</v>
      </c>
      <c r="E88" s="30">
        <v>0.507317073170732</v>
      </c>
      <c r="F88" s="30">
        <v>0.583333333333333</v>
      </c>
      <c r="G88" s="30">
        <v>0.58252427184466</v>
      </c>
      <c r="H88" s="30">
        <v>0.553398058252427</v>
      </c>
      <c r="I88" s="30">
        <v>0.462264150943396</v>
      </c>
      <c r="J88" t="s" s="26"/>
      <c r="K88" s="30">
        <v>0.435779816513761</v>
      </c>
      <c r="L88" s="30">
        <v>0.44954128440367</v>
      </c>
      <c r="M88" s="30">
        <v>0.398190045248869</v>
      </c>
      <c r="N88" s="30">
        <v>0.405797101449275</v>
      </c>
      <c r="O88" s="30">
        <v>0.446428571428571</v>
      </c>
      <c r="P88" s="30">
        <v>0.443946188340807</v>
      </c>
      <c r="Q88" s="30">
        <v>0.480176211453744</v>
      </c>
      <c r="R88" s="30">
        <v>0.474885844748858</v>
      </c>
      <c r="S88" s="30">
        <v>0.439130434782609</v>
      </c>
      <c r="T88" s="30">
        <v>0.443478260869565</v>
      </c>
      <c r="U88" s="30">
        <v>0.5</v>
      </c>
      <c r="V88" s="30">
        <v>0.506493506493506</v>
      </c>
      <c r="W88" s="30">
        <v>0.673728813559322</v>
      </c>
      <c r="X88" s="30">
        <v>0.518987341772152</v>
      </c>
      <c r="Y88" s="30">
        <v>0.73109243697479</v>
      </c>
      <c r="Z88" s="30">
        <v>0.657303370786517</v>
      </c>
      <c r="AA88" s="30">
        <v>0.81404958677686</v>
      </c>
      <c r="AB88" t="s" s="26"/>
      <c r="AC88" s="30">
        <v>0.785425101214575</v>
      </c>
      <c r="AD88" t="s" s="26"/>
      <c r="AE88" s="30">
        <v>0.795275590551181</v>
      </c>
      <c r="AF88" t="s" s="26"/>
      <c r="AG88" s="30">
        <v>0.805343511450382</v>
      </c>
      <c r="AH88" s="30">
        <v>0.631147540983607</v>
      </c>
    </row>
    <row r="89" ht="15" customHeight="1">
      <c r="A89" t="s" s="10">
        <v>1393</v>
      </c>
      <c r="B89" t="s" s="10">
        <v>1394</v>
      </c>
      <c r="C89" s="30">
        <v>0.575</v>
      </c>
      <c r="D89" s="30">
        <v>0.68</v>
      </c>
      <c r="E89" s="30">
        <v>0.751219512195122</v>
      </c>
      <c r="F89" s="30">
        <v>0.774509803921569</v>
      </c>
      <c r="G89" s="30">
        <v>0.737864077669903</v>
      </c>
      <c r="H89" s="30">
        <v>0.849514563106796</v>
      </c>
      <c r="I89" s="30">
        <v>0.80188679245283</v>
      </c>
      <c r="J89" s="30">
        <v>0.6181818181818181</v>
      </c>
      <c r="K89" s="30">
        <v>0.853211009174312</v>
      </c>
      <c r="L89" s="30">
        <v>0.844036697247706</v>
      </c>
      <c r="M89" s="30">
        <v>0.868778280542986</v>
      </c>
      <c r="N89" s="30">
        <v>0.845410628019324</v>
      </c>
      <c r="O89" s="30">
        <v>0.883928571428571</v>
      </c>
      <c r="P89" s="30">
        <v>0.869955156950673</v>
      </c>
      <c r="Q89" s="30">
        <v>0.947136563876652</v>
      </c>
      <c r="R89" s="30">
        <v>0.931506849315068</v>
      </c>
      <c r="S89" s="30">
        <v>0.943478260869565</v>
      </c>
      <c r="T89" s="30">
        <v>0.956521739130435</v>
      </c>
      <c r="U89" s="30">
        <v>0.931034482758621</v>
      </c>
      <c r="V89" s="30">
        <v>0.926406926406926</v>
      </c>
      <c r="W89" s="30">
        <v>0.813559322033898</v>
      </c>
      <c r="X89" s="30">
        <v>0.721518987341772</v>
      </c>
      <c r="Y89" s="30">
        <v>0.718487394957983</v>
      </c>
      <c r="Z89" s="30">
        <v>0.595505617977528</v>
      </c>
      <c r="AA89" s="30">
        <v>0.334710743801653</v>
      </c>
      <c r="AB89" t="s" s="26"/>
      <c r="AC89" s="30">
        <v>0.218623481781377</v>
      </c>
      <c r="AD89" t="s" s="26"/>
      <c r="AE89" s="30">
        <v>0.137795275590551</v>
      </c>
      <c r="AF89" t="s" s="26"/>
      <c r="AG89" s="30">
        <v>0.0534351145038168</v>
      </c>
      <c r="AH89" t="s" s="26"/>
    </row>
    <row r="90" ht="15" customHeight="1">
      <c r="A90" t="s" s="10">
        <v>1395</v>
      </c>
      <c r="B90" t="s" s="10">
        <v>1396</v>
      </c>
      <c r="C90" s="30">
        <v>0.57</v>
      </c>
      <c r="D90" s="30">
        <v>0.49</v>
      </c>
      <c r="E90" s="30">
        <v>0.482926829268293</v>
      </c>
      <c r="F90" s="30">
        <v>0.401960784313725</v>
      </c>
      <c r="G90" s="30">
        <v>0.339805825242718</v>
      </c>
      <c r="H90" s="30">
        <v>0.131067961165049</v>
      </c>
      <c r="I90" s="30">
        <v>0.207547169811321</v>
      </c>
      <c r="J90" t="s" s="26"/>
      <c r="K90" s="30">
        <v>0.137614678899083</v>
      </c>
      <c r="L90" s="30">
        <v>0.13302752293578</v>
      </c>
      <c r="M90" s="30">
        <v>0.104072398190045</v>
      </c>
      <c r="N90" s="30">
        <v>0.0434782608695652</v>
      </c>
      <c r="O90" s="30">
        <v>0.0535714285714286</v>
      </c>
      <c r="P90" s="30">
        <v>0.0448430493273543</v>
      </c>
      <c r="Q90" s="30">
        <v>0.0176211453744493</v>
      </c>
      <c r="R90" t="s" s="26"/>
      <c r="S90" s="30">
        <v>0.0217391304347826</v>
      </c>
      <c r="T90" s="30">
        <v>0.0260869565217391</v>
      </c>
      <c r="U90" s="30">
        <v>0.00862068965517241</v>
      </c>
      <c r="V90" s="30">
        <v>0.00432900432900433</v>
      </c>
      <c r="W90" s="30">
        <v>0.0211864406779661</v>
      </c>
      <c r="X90" t="s" s="26"/>
      <c r="Y90" s="30">
        <v>0.0588235294117647</v>
      </c>
      <c r="Z90" t="s" s="26"/>
      <c r="AA90" s="30">
        <v>0.119834710743802</v>
      </c>
      <c r="AB90" t="s" s="26"/>
      <c r="AC90" s="30">
        <v>0.190283400809717</v>
      </c>
      <c r="AD90" t="s" s="26"/>
      <c r="AE90" s="30">
        <v>0.37007874015748</v>
      </c>
      <c r="AF90" t="s" s="26"/>
      <c r="AG90" s="30">
        <v>0.5496183206106871</v>
      </c>
      <c r="AH90" s="30">
        <v>0.0327868852459016</v>
      </c>
    </row>
    <row r="91" ht="15" customHeight="1">
      <c r="A91" t="s" s="10">
        <v>1397</v>
      </c>
      <c r="B91" t="s" s="10">
        <v>1398</v>
      </c>
      <c r="C91" s="30">
        <v>0.5649999999999999</v>
      </c>
      <c r="D91" s="30">
        <v>0.725</v>
      </c>
      <c r="E91" s="30">
        <v>0.639024390243902</v>
      </c>
      <c r="F91" s="30">
        <v>0.754901960784314</v>
      </c>
      <c r="G91" s="30">
        <v>0.567961165048544</v>
      </c>
      <c r="H91" s="30">
        <v>0.330097087378641</v>
      </c>
      <c r="I91" s="30">
        <v>0.660377358490566</v>
      </c>
      <c r="J91" s="30">
        <v>0.372727272727273</v>
      </c>
      <c r="K91" s="30">
        <v>0.353211009174312</v>
      </c>
      <c r="L91" s="30">
        <v>0.440366972477064</v>
      </c>
      <c r="M91" s="30">
        <v>0.389140271493213</v>
      </c>
      <c r="N91" s="30">
        <v>0.415458937198068</v>
      </c>
      <c r="O91" s="30">
        <v>0.370535714285714</v>
      </c>
      <c r="P91" s="30">
        <v>0.412556053811659</v>
      </c>
      <c r="Q91" s="30">
        <v>0.273127753303965</v>
      </c>
      <c r="R91" s="30">
        <v>0.278538812785388</v>
      </c>
      <c r="S91" s="30">
        <v>0.256521739130435</v>
      </c>
      <c r="T91" s="30">
        <v>0.304347826086957</v>
      </c>
      <c r="U91" s="30">
        <v>0.241379310344828</v>
      </c>
      <c r="V91" s="30">
        <v>0.25974025974026</v>
      </c>
      <c r="W91" s="30">
        <v>0.173728813559322</v>
      </c>
      <c r="X91" t="s" s="26"/>
      <c r="Y91" s="30">
        <v>0.172268907563025</v>
      </c>
      <c r="Z91" t="s" s="26"/>
      <c r="AA91" s="30">
        <v>0.15702479338843</v>
      </c>
      <c r="AB91" t="s" s="26"/>
      <c r="AC91" s="30">
        <v>0.129554655870445</v>
      </c>
      <c r="AD91" t="s" s="26"/>
      <c r="AE91" s="30">
        <v>0.318897637795276</v>
      </c>
      <c r="AF91" t="s" s="26"/>
      <c r="AG91" s="30">
        <v>0.278625954198473</v>
      </c>
      <c r="AH91" t="s" s="26"/>
    </row>
    <row r="92" ht="15" customHeight="1">
      <c r="A92" t="s" s="10">
        <v>1399</v>
      </c>
      <c r="B92" t="s" s="10">
        <v>1400</v>
      </c>
      <c r="C92" s="30">
        <v>0.5600000000000001</v>
      </c>
      <c r="D92" s="30">
        <v>0.545</v>
      </c>
      <c r="E92" s="30">
        <v>0.653658536585366</v>
      </c>
      <c r="F92" s="30">
        <v>0.622549019607843</v>
      </c>
      <c r="G92" s="30">
        <v>0.548543689320388</v>
      </c>
      <c r="H92" s="30">
        <v>0.247572815533981</v>
      </c>
      <c r="I92" s="30">
        <v>0.400943396226415</v>
      </c>
      <c r="J92" t="s" s="26"/>
      <c r="K92" s="30">
        <v>0.399082568807339</v>
      </c>
      <c r="L92" s="30">
        <v>0.353211009174312</v>
      </c>
      <c r="M92" s="30">
        <v>0.316742081447964</v>
      </c>
      <c r="N92" s="30">
        <v>0.256038647342995</v>
      </c>
      <c r="O92" s="30">
        <v>0.28125</v>
      </c>
      <c r="P92" s="30">
        <v>0.219730941704036</v>
      </c>
      <c r="Q92" s="30">
        <v>0.149779735682819</v>
      </c>
      <c r="R92" s="30">
        <v>0.100456621004566</v>
      </c>
      <c r="S92" s="30">
        <v>0.11304347826087</v>
      </c>
      <c r="T92" s="30">
        <v>0.06956521739130429</v>
      </c>
      <c r="U92" s="30">
        <v>0.0948275862068966</v>
      </c>
      <c r="V92" s="30">
        <v>0.0909090909090909</v>
      </c>
      <c r="W92" s="30">
        <v>0.148305084745763</v>
      </c>
      <c r="X92" t="s" s="26"/>
      <c r="Y92" s="30">
        <v>0.197478991596639</v>
      </c>
      <c r="Z92" t="s" s="26"/>
      <c r="AA92" s="30">
        <v>0.388429752066116</v>
      </c>
      <c r="AB92" t="s" s="26"/>
      <c r="AC92" s="30">
        <v>0.469635627530364</v>
      </c>
      <c r="AD92" t="s" s="26"/>
      <c r="AE92" s="30">
        <v>0.492125984251969</v>
      </c>
      <c r="AF92" t="s" s="26"/>
      <c r="AG92" s="30">
        <v>0.633587786259542</v>
      </c>
      <c r="AH92" s="30">
        <v>0.213114754098361</v>
      </c>
    </row>
    <row r="93" ht="15" customHeight="1">
      <c r="A93" t="s" s="10">
        <v>1401</v>
      </c>
      <c r="B93" t="s" s="10">
        <v>1402</v>
      </c>
      <c r="C93" s="30">
        <v>0.555</v>
      </c>
      <c r="D93" s="30">
        <v>0.5600000000000001</v>
      </c>
      <c r="E93" s="30">
        <v>0.414634146341463</v>
      </c>
      <c r="F93" s="30">
        <v>0.431372549019608</v>
      </c>
      <c r="G93" s="30">
        <v>0.320388349514563</v>
      </c>
      <c r="H93" s="30">
        <v>0.398058252427184</v>
      </c>
      <c r="I93" s="30">
        <v>0.297169811320755</v>
      </c>
      <c r="J93" t="s" s="26"/>
      <c r="K93" s="30">
        <v>0.293577981651376</v>
      </c>
      <c r="L93" s="30">
        <v>0.330275229357798</v>
      </c>
      <c r="M93" s="30">
        <v>0.30316742081448</v>
      </c>
      <c r="N93" s="30">
        <v>0.270531400966184</v>
      </c>
      <c r="O93" s="30">
        <v>0.383928571428571</v>
      </c>
      <c r="P93" s="30">
        <v>0.399103139013453</v>
      </c>
      <c r="Q93" s="30">
        <v>0.348017621145374</v>
      </c>
      <c r="R93" s="30">
        <v>0.34703196347032</v>
      </c>
      <c r="S93" s="30">
        <v>0.278260869565217</v>
      </c>
      <c r="T93" s="30">
        <v>0.28695652173913</v>
      </c>
      <c r="U93" s="30">
        <v>0.219827586206897</v>
      </c>
      <c r="V93" s="30">
        <v>0.233766233766234</v>
      </c>
      <c r="W93" s="30">
        <v>0.377118644067797</v>
      </c>
      <c r="X93" s="30">
        <v>0.08227848101265819</v>
      </c>
      <c r="Y93" s="30">
        <v>0.386554621848739</v>
      </c>
      <c r="Z93" s="30">
        <v>0.196629213483146</v>
      </c>
      <c r="AA93" s="30">
        <v>0.413223140495868</v>
      </c>
      <c r="AB93" t="s" s="26"/>
      <c r="AC93" s="30">
        <v>0.502024291497976</v>
      </c>
      <c r="AD93" t="s" s="26"/>
      <c r="AE93" s="30">
        <v>0.582677165354331</v>
      </c>
      <c r="AF93" t="s" s="26"/>
      <c r="AG93" s="30">
        <v>0.610687022900763</v>
      </c>
      <c r="AH93" s="30">
        <v>0.163934426229508</v>
      </c>
    </row>
    <row r="94" ht="15" customHeight="1">
      <c r="A94" t="s" s="10">
        <v>1403</v>
      </c>
      <c r="B94" t="s" s="10">
        <v>1404</v>
      </c>
      <c r="C94" s="30">
        <v>0.55</v>
      </c>
      <c r="D94" s="30">
        <v>0.765</v>
      </c>
      <c r="E94" s="30">
        <v>0.439024390243902</v>
      </c>
      <c r="F94" s="30">
        <v>0.67156862745098</v>
      </c>
      <c r="G94" s="30">
        <v>0.325242718446602</v>
      </c>
      <c r="H94" s="30">
        <v>0.199029126213592</v>
      </c>
      <c r="I94" s="30">
        <v>0.363207547169811</v>
      </c>
      <c r="J94" t="s" s="26"/>
      <c r="K94" s="30">
        <v>0.412844036697248</v>
      </c>
      <c r="L94" s="30">
        <v>0.431192660550459</v>
      </c>
      <c r="M94" s="30">
        <v>0.497737556561086</v>
      </c>
      <c r="N94" s="30">
        <v>0.468599033816425</v>
      </c>
      <c r="O94" s="30">
        <v>0.138392857142857</v>
      </c>
      <c r="P94" s="30">
        <v>0.112107623318386</v>
      </c>
      <c r="Q94" s="30">
        <v>0.281938325991189</v>
      </c>
      <c r="R94" s="30">
        <v>0.273972602739726</v>
      </c>
      <c r="S94" s="30">
        <v>0.282608695652174</v>
      </c>
      <c r="T94" s="30">
        <v>0.278260869565217</v>
      </c>
      <c r="U94" s="30">
        <v>0.146551724137931</v>
      </c>
      <c r="V94" s="30">
        <v>0.142857142857143</v>
      </c>
      <c r="W94" s="30">
        <v>0.09322033898305079</v>
      </c>
      <c r="X94" t="s" s="26"/>
      <c r="Y94" s="30">
        <v>0.046218487394958</v>
      </c>
      <c r="Z94" t="s" s="26"/>
      <c r="AA94" s="30">
        <v>0.0950413223140496</v>
      </c>
      <c r="AB94" t="s" s="26"/>
      <c r="AC94" s="30">
        <v>0.117408906882591</v>
      </c>
      <c r="AD94" t="s" s="26"/>
      <c r="AE94" s="30">
        <v>0.145669291338583</v>
      </c>
      <c r="AF94" t="s" s="26"/>
      <c r="AG94" s="30">
        <v>0.118320610687023</v>
      </c>
      <c r="AH94" t="s" s="26"/>
    </row>
    <row r="95" ht="15" customHeight="1">
      <c r="A95" t="s" s="10">
        <v>1405</v>
      </c>
      <c r="B95" t="s" s="10">
        <v>1406</v>
      </c>
      <c r="C95" s="30">
        <v>0.545</v>
      </c>
      <c r="D95" s="30">
        <v>0.535</v>
      </c>
      <c r="E95" s="30">
        <v>0.702439024390244</v>
      </c>
      <c r="F95" s="30">
        <v>0.637254901960784</v>
      </c>
      <c r="G95" s="30">
        <v>0.684466019417476</v>
      </c>
      <c r="H95" s="30">
        <v>0.621359223300971</v>
      </c>
      <c r="I95" s="30">
        <v>0.514150943396226</v>
      </c>
      <c r="J95" s="30">
        <v>0.0636363636363636</v>
      </c>
      <c r="K95" s="30">
        <v>0.36697247706422</v>
      </c>
      <c r="L95" s="30">
        <v>0.371559633027523</v>
      </c>
      <c r="M95" s="30">
        <v>0.271493212669683</v>
      </c>
      <c r="N95" s="30">
        <v>0.236714975845411</v>
      </c>
      <c r="O95" s="30">
        <v>0.258928571428571</v>
      </c>
      <c r="P95" s="30">
        <v>0.233183856502242</v>
      </c>
      <c r="Q95" s="30">
        <v>0.277533039647577</v>
      </c>
      <c r="R95" s="30">
        <v>0.255707762557078</v>
      </c>
      <c r="S95" s="30">
        <v>0.469565217391304</v>
      </c>
      <c r="T95" s="30">
        <v>0.465217391304348</v>
      </c>
      <c r="U95" s="30">
        <v>0.551724137931034</v>
      </c>
      <c r="V95" s="30">
        <v>0.545454545454545</v>
      </c>
      <c r="W95" s="30">
        <v>0.177966101694915</v>
      </c>
      <c r="X95" t="s" s="26"/>
      <c r="Y95" s="30">
        <v>0.0378151260504202</v>
      </c>
      <c r="Z95" t="s" s="26"/>
      <c r="AA95" s="30">
        <v>0.08677685950413221</v>
      </c>
      <c r="AB95" t="s" s="26"/>
      <c r="AC95" s="30">
        <v>0.0809716599190283</v>
      </c>
      <c r="AD95" t="s" s="26"/>
      <c r="AE95" s="30">
        <v>0.133858267716535</v>
      </c>
      <c r="AF95" t="s" s="26"/>
      <c r="AG95" s="30">
        <v>0.156488549618321</v>
      </c>
      <c r="AH95" t="s" s="26"/>
    </row>
    <row r="96" ht="15" customHeight="1">
      <c r="A96" t="s" s="10">
        <v>1407</v>
      </c>
      <c r="B96" t="s" s="10">
        <v>1408</v>
      </c>
      <c r="C96" s="30">
        <v>0.54</v>
      </c>
      <c r="D96" s="30">
        <v>0.72</v>
      </c>
      <c r="E96" s="30">
        <v>0.258536585365854</v>
      </c>
      <c r="F96" s="30">
        <v>0.480392156862745</v>
      </c>
      <c r="G96" s="30">
        <v>0.383495145631068</v>
      </c>
      <c r="H96" s="30">
        <v>0.912621359223301</v>
      </c>
      <c r="I96" s="30">
        <v>0.806603773584906</v>
      </c>
      <c r="J96" s="30">
        <v>0.781818181818182</v>
      </c>
      <c r="K96" s="30">
        <v>0.577981651376147</v>
      </c>
      <c r="L96" s="30">
        <v>0.807339449541284</v>
      </c>
      <c r="M96" s="30">
        <v>0.574660633484163</v>
      </c>
      <c r="N96" s="30">
        <v>0.743961352657005</v>
      </c>
      <c r="O96" s="30">
        <v>0.223214285714286</v>
      </c>
      <c r="P96" s="30">
        <v>0.596412556053812</v>
      </c>
      <c r="Q96" s="30">
        <v>0.475770925110132</v>
      </c>
      <c r="R96" s="30">
        <v>0.7671232876712329</v>
      </c>
      <c r="S96" s="30">
        <v>0.28695652173913</v>
      </c>
      <c r="T96" s="30">
        <v>0.756521739130435</v>
      </c>
      <c r="U96" s="30">
        <v>0.323275862068966</v>
      </c>
      <c r="V96" s="30">
        <v>0.519480519480519</v>
      </c>
      <c r="W96" s="30">
        <v>0.572033898305085</v>
      </c>
      <c r="X96" s="30">
        <v>0.468354430379747</v>
      </c>
      <c r="Y96" s="30">
        <v>0.432773109243697</v>
      </c>
      <c r="Z96" s="30">
        <v>0.308988764044944</v>
      </c>
      <c r="AA96" s="30">
        <v>0.71900826446281</v>
      </c>
      <c r="AB96" t="s" s="26"/>
      <c r="AC96" s="30">
        <v>0.668016194331984</v>
      </c>
      <c r="AD96" t="s" s="26"/>
      <c r="AE96" s="30">
        <v>0.838582677165354</v>
      </c>
      <c r="AF96" t="s" s="26"/>
      <c r="AG96" s="30">
        <v>0.465648854961832</v>
      </c>
      <c r="AH96" t="s" s="26"/>
    </row>
    <row r="97" ht="15" customHeight="1">
      <c r="A97" t="s" s="10">
        <v>1409</v>
      </c>
      <c r="B97" t="s" s="10">
        <v>1410</v>
      </c>
      <c r="C97" s="30">
        <v>0.535</v>
      </c>
      <c r="D97" s="30">
        <v>0.46</v>
      </c>
      <c r="E97" s="30">
        <v>0.453658536585366</v>
      </c>
      <c r="F97" s="30">
        <v>0.377450980392157</v>
      </c>
      <c r="G97" s="30">
        <v>0.305825242718447</v>
      </c>
      <c r="H97" s="30">
        <v>0.271844660194175</v>
      </c>
      <c r="I97" s="30">
        <v>0.325471698113208</v>
      </c>
      <c r="J97" t="s" s="26"/>
      <c r="K97" s="30">
        <v>0.26605504587156</v>
      </c>
      <c r="L97" s="30">
        <v>0.302752293577982</v>
      </c>
      <c r="M97" s="30">
        <v>0.266968325791855</v>
      </c>
      <c r="N97" s="30">
        <v>0.217391304347826</v>
      </c>
      <c r="O97" s="30">
        <v>0.334821428571429</v>
      </c>
      <c r="P97" s="30">
        <v>0.381165919282511</v>
      </c>
      <c r="Q97" s="30">
        <v>0.255506607929515</v>
      </c>
      <c r="R97" s="30">
        <v>0.237442922374429</v>
      </c>
      <c r="S97" s="30">
        <v>0.252173913043478</v>
      </c>
      <c r="T97" s="30">
        <v>0.295652173913043</v>
      </c>
      <c r="U97" s="30">
        <v>0.168103448275862</v>
      </c>
      <c r="V97" s="30">
        <v>0.177489177489177</v>
      </c>
      <c r="W97" s="30">
        <v>0.241525423728814</v>
      </c>
      <c r="X97" t="s" s="26"/>
      <c r="Y97" s="30">
        <v>0.222689075630252</v>
      </c>
      <c r="Z97" t="s" s="26"/>
      <c r="AA97" s="30">
        <v>0.301652892561983</v>
      </c>
      <c r="AB97" t="s" s="26"/>
      <c r="AC97" s="30">
        <v>0.263157894736842</v>
      </c>
      <c r="AD97" t="s" s="26"/>
      <c r="AE97" s="30">
        <v>0.425196850393701</v>
      </c>
      <c r="AF97" t="s" s="26"/>
      <c r="AG97" s="30">
        <v>0.427480916030534</v>
      </c>
      <c r="AH97" t="s" s="26"/>
    </row>
    <row r="98" ht="15" customHeight="1">
      <c r="A98" t="s" s="10">
        <v>1411</v>
      </c>
      <c r="B98" t="s" s="10">
        <v>1412</v>
      </c>
      <c r="C98" s="30">
        <v>0.53</v>
      </c>
      <c r="D98" s="30">
        <v>0.45</v>
      </c>
      <c r="E98" s="30">
        <v>0.448780487804878</v>
      </c>
      <c r="F98" s="30">
        <v>0.372549019607843</v>
      </c>
      <c r="G98" s="30">
        <v>0.300970873786408</v>
      </c>
      <c r="H98" s="30">
        <v>0.262135922330097</v>
      </c>
      <c r="I98" s="30">
        <v>0.316037735849057</v>
      </c>
      <c r="J98" t="s" s="26"/>
      <c r="K98" s="30">
        <v>0.261467889908257</v>
      </c>
      <c r="L98" s="30">
        <v>0.293577981651376</v>
      </c>
      <c r="M98" s="30">
        <v>0.257918552036199</v>
      </c>
      <c r="N98" s="30">
        <v>0.207729468599034</v>
      </c>
      <c r="O98" s="30">
        <v>0.325892857142857</v>
      </c>
      <c r="P98" s="30">
        <v>0.376681614349776</v>
      </c>
      <c r="Q98" s="30">
        <v>0.251101321585903</v>
      </c>
      <c r="R98" s="30">
        <v>0.232876712328767</v>
      </c>
      <c r="S98" s="30">
        <v>0.247826086956522</v>
      </c>
      <c r="T98" s="30">
        <v>0.291304347826087</v>
      </c>
      <c r="U98" s="30">
        <v>0.163793103448276</v>
      </c>
      <c r="V98" s="30">
        <v>0.173160173160173</v>
      </c>
      <c r="W98" s="30">
        <v>0.23728813559322</v>
      </c>
      <c r="X98" t="s" s="26"/>
      <c r="Y98" s="30">
        <v>0.218487394957983</v>
      </c>
      <c r="Z98" t="s" s="26"/>
      <c r="AA98" s="30">
        <v>0.293388429752066</v>
      </c>
      <c r="AB98" t="s" s="26"/>
      <c r="AC98" s="30">
        <v>0.259109311740891</v>
      </c>
      <c r="AD98" t="s" s="26"/>
      <c r="AE98" s="30">
        <v>0.421259842519685</v>
      </c>
      <c r="AF98" t="s" s="26"/>
      <c r="AG98" s="30">
        <v>0.423664122137405</v>
      </c>
      <c r="AH98" t="s" s="26"/>
    </row>
    <row r="99" ht="15" customHeight="1">
      <c r="A99" t="s" s="10">
        <v>1413</v>
      </c>
      <c r="B99" t="s" s="10">
        <v>1414</v>
      </c>
      <c r="C99" s="30">
        <v>0.525</v>
      </c>
      <c r="D99" s="30">
        <v>0.57</v>
      </c>
      <c r="E99" s="30">
        <v>0.409756097560976</v>
      </c>
      <c r="F99" s="30">
        <v>0.42156862745098</v>
      </c>
      <c r="G99" s="30">
        <v>0.310679611650485</v>
      </c>
      <c r="H99" s="30">
        <v>0.160194174757282</v>
      </c>
      <c r="I99" s="30">
        <v>0.339622641509434</v>
      </c>
      <c r="J99" t="s" s="26"/>
      <c r="K99" s="30">
        <v>0.275229357798165</v>
      </c>
      <c r="L99" s="30">
        <v>0.279816513761468</v>
      </c>
      <c r="M99" s="30">
        <v>0.212669683257919</v>
      </c>
      <c r="N99" s="30">
        <v>0.14975845410628</v>
      </c>
      <c r="O99" s="30">
        <v>0.254464285714286</v>
      </c>
      <c r="P99" s="30">
        <v>0.2152466367713</v>
      </c>
      <c r="Q99" s="30">
        <v>0.26431718061674</v>
      </c>
      <c r="R99" s="30">
        <v>0.223744292237443</v>
      </c>
      <c r="S99" s="30">
        <v>0.234782608695652</v>
      </c>
      <c r="T99" s="30">
        <v>0.221739130434783</v>
      </c>
      <c r="U99" s="30">
        <v>0.150862068965517</v>
      </c>
      <c r="V99" s="30">
        <v>0.155844155844156</v>
      </c>
      <c r="W99" s="30">
        <v>0.288135593220339</v>
      </c>
      <c r="X99" t="s" s="26"/>
      <c r="Y99" s="30">
        <v>0.235294117647059</v>
      </c>
      <c r="Z99" t="s" s="26"/>
      <c r="AA99" s="30">
        <v>0.330578512396694</v>
      </c>
      <c r="AB99" t="s" s="26"/>
      <c r="AC99" s="30">
        <v>0.40080971659919</v>
      </c>
      <c r="AD99" t="s" s="26"/>
      <c r="AE99" s="30">
        <v>0.468503937007874</v>
      </c>
      <c r="AF99" t="s" s="26"/>
      <c r="AG99" s="30">
        <v>0.400763358778626</v>
      </c>
      <c r="AH99" t="s" s="26"/>
    </row>
    <row r="100" ht="15" customHeight="1">
      <c r="A100" t="s" s="10">
        <v>1415</v>
      </c>
      <c r="B100" t="s" s="10">
        <v>1416</v>
      </c>
      <c r="C100" s="30">
        <v>0.52</v>
      </c>
      <c r="D100" s="30">
        <v>0.425</v>
      </c>
      <c r="E100" s="30">
        <v>0.731707317073171</v>
      </c>
      <c r="F100" s="30">
        <v>0.632352941176471</v>
      </c>
      <c r="G100" s="30">
        <v>0.538834951456311</v>
      </c>
      <c r="H100" s="30">
        <v>0.703883495145631</v>
      </c>
      <c r="I100" s="30">
        <v>0.702830188679245</v>
      </c>
      <c r="J100" s="30">
        <v>0.445454545454545</v>
      </c>
      <c r="K100" s="30">
        <v>0.720183486238532</v>
      </c>
      <c r="L100" s="30">
        <v>0.743119266055046</v>
      </c>
      <c r="M100" s="30">
        <v>0.701357466063348</v>
      </c>
      <c r="N100" s="30">
        <v>0.685990338164251</v>
      </c>
      <c r="O100" s="30">
        <v>0.767857142857143</v>
      </c>
      <c r="P100" s="30">
        <v>0.807174887892377</v>
      </c>
      <c r="Q100" s="30">
        <v>0.541850220264317</v>
      </c>
      <c r="R100" s="30">
        <v>0.557077625570776</v>
      </c>
      <c r="S100" s="30">
        <v>0.534782608695652</v>
      </c>
      <c r="T100" s="30">
        <v>0.617391304347826</v>
      </c>
      <c r="U100" s="30">
        <v>0.387931034482759</v>
      </c>
      <c r="V100" s="30">
        <v>0.406926406926407</v>
      </c>
      <c r="W100" s="30">
        <v>0.597457627118644</v>
      </c>
      <c r="X100" s="30">
        <v>0.430379746835443</v>
      </c>
      <c r="Y100" s="30">
        <v>0.672268907563025</v>
      </c>
      <c r="Z100" s="30">
        <v>0.606741573033708</v>
      </c>
      <c r="AA100" s="30">
        <v>0.78099173553719</v>
      </c>
      <c r="AB100" t="s" s="26"/>
      <c r="AC100" s="30">
        <v>0.6477732793522269</v>
      </c>
      <c r="AD100" t="s" s="26"/>
      <c r="AE100" s="30">
        <v>0.799212598425197</v>
      </c>
      <c r="AF100" t="s" s="26"/>
      <c r="AG100" s="30">
        <v>0.740458015267176</v>
      </c>
      <c r="AH100" s="30">
        <v>0.491803278688525</v>
      </c>
    </row>
    <row r="101" ht="15" customHeight="1">
      <c r="A101" t="s" s="10">
        <v>1417</v>
      </c>
      <c r="B101" t="s" s="10">
        <v>1418</v>
      </c>
      <c r="C101" s="30">
        <v>0.515</v>
      </c>
      <c r="D101" s="30">
        <v>0.54</v>
      </c>
      <c r="E101" s="30">
        <v>0.497560975609756</v>
      </c>
      <c r="F101" s="30">
        <v>0.53921568627451</v>
      </c>
      <c r="G101" s="30">
        <v>0.441747572815534</v>
      </c>
      <c r="H101" s="30">
        <v>0.427184466019417</v>
      </c>
      <c r="I101" s="30">
        <v>0.391509433962264</v>
      </c>
      <c r="J101" t="s" s="26"/>
      <c r="K101" s="30">
        <v>0.376146788990826</v>
      </c>
      <c r="L101" s="30">
        <v>0.41743119266055</v>
      </c>
      <c r="M101" s="30">
        <v>0.443438914027149</v>
      </c>
      <c r="N101" s="30">
        <v>0.429951690821256</v>
      </c>
      <c r="O101" s="30">
        <v>0.357142857142857</v>
      </c>
      <c r="P101" s="30">
        <v>0.394618834080717</v>
      </c>
      <c r="Q101" s="30">
        <v>0.242290748898678</v>
      </c>
      <c r="R101" s="30">
        <v>0.228310502283105</v>
      </c>
      <c r="S101" s="30">
        <v>0.291304347826087</v>
      </c>
      <c r="T101" s="30">
        <v>0.31304347826087</v>
      </c>
      <c r="U101" s="30">
        <v>0.28448275862069</v>
      </c>
      <c r="V101" s="30">
        <v>0.281385281385281</v>
      </c>
      <c r="W101" s="30">
        <v>0.26271186440678</v>
      </c>
      <c r="X101" t="s" s="26"/>
      <c r="Y101" s="30">
        <v>0.273109243697479</v>
      </c>
      <c r="Z101" s="30">
        <v>0.0393258426966292</v>
      </c>
      <c r="AA101" s="30">
        <v>0.34297520661157</v>
      </c>
      <c r="AB101" t="s" s="26"/>
      <c r="AC101" s="30">
        <v>0.238866396761134</v>
      </c>
      <c r="AD101" t="s" s="26"/>
      <c r="AE101" s="30">
        <v>0.200787401574803</v>
      </c>
      <c r="AF101" t="s" s="26"/>
      <c r="AG101" s="30">
        <v>0.202290076335878</v>
      </c>
      <c r="AH101" t="s" s="26"/>
    </row>
    <row r="102" ht="15" customHeight="1">
      <c r="A102" t="s" s="10">
        <v>1419</v>
      </c>
      <c r="B102" t="s" s="10">
        <v>1420</v>
      </c>
      <c r="C102" s="30">
        <v>0.51</v>
      </c>
      <c r="D102" s="30">
        <v>0.42</v>
      </c>
      <c r="E102" s="30">
        <v>0.424390243902439</v>
      </c>
      <c r="F102" s="30">
        <v>0.352941176470588</v>
      </c>
      <c r="G102" s="30">
        <v>0.262135922330097</v>
      </c>
      <c r="H102" s="30">
        <v>0.174757281553398</v>
      </c>
      <c r="I102" s="30">
        <v>0.254716981132075</v>
      </c>
      <c r="J102" t="s" s="26"/>
      <c r="K102" s="30">
        <v>0.211009174311927</v>
      </c>
      <c r="L102" s="30">
        <v>0.229357798165138</v>
      </c>
      <c r="M102" s="30">
        <v>0.20814479638009</v>
      </c>
      <c r="N102" s="30">
        <v>0.144927536231884</v>
      </c>
      <c r="O102" s="30">
        <v>0.276785714285714</v>
      </c>
      <c r="P102" s="30">
        <v>0.260089686098655</v>
      </c>
      <c r="Q102" s="30">
        <v>0.193832599118943</v>
      </c>
      <c r="R102" s="30">
        <v>0.159817351598174</v>
      </c>
      <c r="S102" s="30">
        <v>0.208695652173913</v>
      </c>
      <c r="T102" s="30">
        <v>0.18695652173913</v>
      </c>
      <c r="U102" s="30">
        <v>0.125</v>
      </c>
      <c r="V102" s="30">
        <v>0.138528138528139</v>
      </c>
      <c r="W102" s="30">
        <v>0.207627118644068</v>
      </c>
      <c r="X102" t="s" s="26"/>
      <c r="Y102" s="30">
        <v>0.19327731092437</v>
      </c>
      <c r="Z102" t="s" s="26"/>
      <c r="AA102" s="30">
        <v>0.231404958677686</v>
      </c>
      <c r="AB102" t="s" s="26"/>
      <c r="AC102" s="30">
        <v>0.226720647773279</v>
      </c>
      <c r="AD102" t="s" s="26"/>
      <c r="AE102" s="30">
        <v>0.362204724409449</v>
      </c>
      <c r="AF102" t="s" s="26"/>
      <c r="AG102" s="30">
        <v>0.469465648854962</v>
      </c>
      <c r="AH102" t="s" s="26"/>
    </row>
    <row r="103" ht="15" customHeight="1">
      <c r="A103" t="s" s="10">
        <v>1421</v>
      </c>
      <c r="B103" t="s" s="10">
        <v>1422</v>
      </c>
      <c r="C103" s="30">
        <v>0.505</v>
      </c>
      <c r="D103" s="30">
        <v>0.415</v>
      </c>
      <c r="E103" s="30">
        <v>0.419512195121951</v>
      </c>
      <c r="F103" s="30">
        <v>0.348039215686275</v>
      </c>
      <c r="G103" s="30">
        <v>0.257281553398058</v>
      </c>
      <c r="H103" s="30">
        <v>0.169902912621359</v>
      </c>
      <c r="I103" s="30">
        <v>0.245283018867925</v>
      </c>
      <c r="J103" t="s" s="26"/>
      <c r="K103" s="30">
        <v>0.206422018348624</v>
      </c>
      <c r="L103" s="30">
        <v>0.224770642201835</v>
      </c>
      <c r="M103" s="30">
        <v>0.199095022624434</v>
      </c>
      <c r="N103" s="30">
        <v>0.140096618357488</v>
      </c>
      <c r="O103" s="30">
        <v>0.267857142857143</v>
      </c>
      <c r="P103" s="30">
        <v>0.246636771300448</v>
      </c>
      <c r="Q103" s="30">
        <v>0.185022026431718</v>
      </c>
      <c r="R103" s="30">
        <v>0.155251141552511</v>
      </c>
      <c r="S103" s="30">
        <v>0.204347826086957</v>
      </c>
      <c r="T103" s="30">
        <v>0.182608695652174</v>
      </c>
      <c r="U103" s="30">
        <v>0.120689655172414</v>
      </c>
      <c r="V103" s="30">
        <v>0.134199134199134</v>
      </c>
      <c r="W103" s="30">
        <v>0.203389830508475</v>
      </c>
      <c r="X103" t="s" s="26"/>
      <c r="Y103" s="30">
        <v>0.189075630252101</v>
      </c>
      <c r="Z103" t="s" s="26"/>
      <c r="AA103" s="30">
        <v>0.227272727272727</v>
      </c>
      <c r="AB103" t="s" s="26"/>
      <c r="AC103" s="30">
        <v>0.222672064777328</v>
      </c>
      <c r="AD103" t="s" s="26"/>
      <c r="AE103" s="30">
        <v>0.354330708661417</v>
      </c>
      <c r="AF103" t="s" s="26"/>
      <c r="AG103" s="30">
        <v>0.438931297709924</v>
      </c>
      <c r="AH103" t="s" s="26"/>
    </row>
    <row r="104" ht="15" customHeight="1">
      <c r="A104" t="s" s="10">
        <v>1423</v>
      </c>
      <c r="B104" t="s" s="10">
        <v>1424</v>
      </c>
      <c r="C104" s="30">
        <v>0.5</v>
      </c>
      <c r="D104" s="30">
        <v>0.41</v>
      </c>
      <c r="E104" s="30">
        <v>0.619512195121951</v>
      </c>
      <c r="F104" s="30">
        <v>0.475490196078431</v>
      </c>
      <c r="G104" s="30">
        <v>0.669902912621359</v>
      </c>
      <c r="H104" s="30">
        <v>0.257281553398058</v>
      </c>
      <c r="I104" s="30">
        <v>0.745283018867925</v>
      </c>
      <c r="J104" s="30">
        <v>0.518181818181818</v>
      </c>
      <c r="K104" s="30">
        <v>0.256880733944954</v>
      </c>
      <c r="L104" s="30">
        <v>0.284403669724771</v>
      </c>
      <c r="M104" s="30">
        <v>0.307692307692308</v>
      </c>
      <c r="N104" s="30">
        <v>0.265700483091787</v>
      </c>
      <c r="O104" s="30">
        <v>0.272321428571429</v>
      </c>
      <c r="P104" s="30">
        <v>0.286995515695067</v>
      </c>
      <c r="Q104" s="30">
        <v>0.215859030837004</v>
      </c>
      <c r="R104" s="30">
        <v>0.19634703196347</v>
      </c>
      <c r="S104" s="30">
        <v>0.18695652173913</v>
      </c>
      <c r="T104" s="30">
        <v>0.156521739130435</v>
      </c>
      <c r="U104" s="30">
        <v>0.353448275862069</v>
      </c>
      <c r="V104" s="30">
        <v>0.324675324675325</v>
      </c>
      <c r="W104" s="30">
        <v>0.224576271186441</v>
      </c>
      <c r="X104" t="s" s="26"/>
      <c r="Y104" s="30">
        <v>0.285714285714286</v>
      </c>
      <c r="Z104" s="30">
        <v>0.050561797752809</v>
      </c>
      <c r="AA104" s="30">
        <v>0.528925619834711</v>
      </c>
      <c r="AB104" t="s" s="26"/>
      <c r="AC104" s="30">
        <v>0.526315789473684</v>
      </c>
      <c r="AD104" t="s" s="26"/>
      <c r="AE104" s="30">
        <v>0.456692913385827</v>
      </c>
      <c r="AF104" t="s" s="26"/>
      <c r="AG104" s="30">
        <v>0.5</v>
      </c>
      <c r="AH104" t="s" s="26"/>
    </row>
    <row r="105" ht="15" customHeight="1">
      <c r="A105" t="s" s="10">
        <v>1425</v>
      </c>
      <c r="B105" t="s" s="10">
        <v>1426</v>
      </c>
      <c r="C105" s="30">
        <v>0.495</v>
      </c>
      <c r="D105" s="30">
        <v>0.835</v>
      </c>
      <c r="E105" s="30">
        <v>0.44390243902439</v>
      </c>
      <c r="F105" s="30">
        <v>0.803921568627451</v>
      </c>
      <c r="G105" s="30">
        <v>0.519417475728155</v>
      </c>
      <c r="H105" s="30">
        <v>0.844660194174757</v>
      </c>
      <c r="I105" s="30">
        <v>0.768867924528302</v>
      </c>
      <c r="J105" s="30">
        <v>0.672727272727273</v>
      </c>
      <c r="K105" s="30">
        <v>0.738532110091743</v>
      </c>
      <c r="L105" s="30">
        <v>0.871559633027523</v>
      </c>
      <c r="M105" s="30">
        <v>0.751131221719457</v>
      </c>
      <c r="N105" s="30">
        <v>0.835748792270531</v>
      </c>
      <c r="O105" s="30">
        <v>0.839285714285714</v>
      </c>
      <c r="P105" s="30">
        <v>0.905829596412556</v>
      </c>
      <c r="Q105" s="30">
        <v>0.8149779735682821</v>
      </c>
      <c r="R105" s="30">
        <v>0.881278538812785</v>
      </c>
      <c r="S105" s="30">
        <v>0.552173913043478</v>
      </c>
      <c r="T105" s="30">
        <v>0.721739130434783</v>
      </c>
      <c r="U105" s="30">
        <v>0.543103448275862</v>
      </c>
      <c r="V105" s="30">
        <v>0.653679653679654</v>
      </c>
      <c r="W105" s="30">
        <v>0.889830508474576</v>
      </c>
      <c r="X105" s="30">
        <v>0.867088607594937</v>
      </c>
      <c r="Y105" s="30">
        <v>0.882352941176471</v>
      </c>
      <c r="Z105" s="30">
        <v>0.887640449438202</v>
      </c>
      <c r="AA105" s="30">
        <v>0.93801652892562</v>
      </c>
      <c r="AB105" s="30">
        <v>0.5625</v>
      </c>
      <c r="AC105" s="30">
        <v>0.919028340080972</v>
      </c>
      <c r="AD105" s="30">
        <v>0.558139534883721</v>
      </c>
      <c r="AE105" s="30">
        <v>0.925196850393701</v>
      </c>
      <c r="AF105" t="s" s="26"/>
      <c r="AG105" s="30">
        <v>0.877862595419847</v>
      </c>
      <c r="AH105" s="30">
        <v>0.770491803278689</v>
      </c>
    </row>
    <row r="106" ht="15" customHeight="1">
      <c r="A106" t="s" s="10">
        <v>1427</v>
      </c>
      <c r="B106" t="s" s="10">
        <v>1428</v>
      </c>
      <c r="C106" s="30">
        <v>0.49</v>
      </c>
      <c r="D106" s="30">
        <v>0.37</v>
      </c>
      <c r="E106" s="30">
        <v>0.75609756097561</v>
      </c>
      <c r="F106" s="30">
        <v>0.627450980392157</v>
      </c>
      <c r="G106" s="30">
        <v>0.713592233009709</v>
      </c>
      <c r="H106" s="30">
        <v>0.640776699029126</v>
      </c>
      <c r="I106" s="30">
        <v>0.712264150943396</v>
      </c>
      <c r="J106" s="30">
        <v>0.390909090909091</v>
      </c>
      <c r="K106" s="30">
        <v>0.692660550458716</v>
      </c>
      <c r="L106" s="30">
        <v>0.623853211009174</v>
      </c>
      <c r="M106" s="30">
        <v>0.79185520361991</v>
      </c>
      <c r="N106" s="30">
        <v>0.681159420289855</v>
      </c>
      <c r="O106" s="30">
        <v>0.861607142857143</v>
      </c>
      <c r="P106" s="30">
        <v>0.7713004484304929</v>
      </c>
      <c r="Q106" s="30">
        <v>0.9251101321585899</v>
      </c>
      <c r="R106" s="30">
        <v>0.849315068493151</v>
      </c>
      <c r="S106" s="30">
        <v>0.9217391304347829</v>
      </c>
      <c r="T106" s="30">
        <v>0.904347826086957</v>
      </c>
      <c r="U106" s="30">
        <v>0.926724137931034</v>
      </c>
      <c r="V106" s="30">
        <v>0.887445887445887</v>
      </c>
      <c r="W106" s="30">
        <v>0.775423728813559</v>
      </c>
      <c r="X106" s="30">
        <v>0.626582278481013</v>
      </c>
      <c r="Y106" s="30">
        <v>0.605042016806723</v>
      </c>
      <c r="Z106" s="30">
        <v>0.449438202247191</v>
      </c>
      <c r="AA106" s="30">
        <v>0.367768595041322</v>
      </c>
      <c r="AB106" t="s" s="26"/>
      <c r="AC106" s="30">
        <v>0.255060728744939</v>
      </c>
      <c r="AD106" t="s" s="26"/>
      <c r="AE106" s="30">
        <v>0.192913385826772</v>
      </c>
      <c r="AF106" t="s" s="26"/>
      <c r="AG106" s="30">
        <v>0.297709923664122</v>
      </c>
      <c r="AH106" t="s" s="26"/>
    </row>
    <row r="107" ht="15" customHeight="1">
      <c r="A107" t="s" s="10">
        <v>1429</v>
      </c>
      <c r="B107" t="s" s="10">
        <v>1430</v>
      </c>
      <c r="C107" s="30">
        <v>0.485</v>
      </c>
      <c r="D107" s="30">
        <v>0.385</v>
      </c>
      <c r="E107" s="30">
        <v>0.473170731707317</v>
      </c>
      <c r="F107" s="30">
        <v>0.392156862745098</v>
      </c>
      <c r="G107" s="30">
        <v>0.266990291262136</v>
      </c>
      <c r="H107" s="30">
        <v>0.145631067961165</v>
      </c>
      <c r="I107" s="30">
        <v>0.216981132075472</v>
      </c>
      <c r="J107" t="s" s="26"/>
      <c r="K107" s="30">
        <v>0.110091743119266</v>
      </c>
      <c r="L107" s="30">
        <v>0.146788990825688</v>
      </c>
      <c r="M107" s="30">
        <v>0.0497737556561086</v>
      </c>
      <c r="N107" t="s" s="26"/>
      <c r="O107" s="30">
        <v>0.196428571428571</v>
      </c>
      <c r="P107" s="30">
        <v>0.255605381165919</v>
      </c>
      <c r="Q107" s="30">
        <v>0.180616740088106</v>
      </c>
      <c r="R107" s="30">
        <v>0.164383561643836</v>
      </c>
      <c r="S107" s="30">
        <v>0.182608695652174</v>
      </c>
      <c r="T107" s="30">
        <v>0.178260869565217</v>
      </c>
      <c r="U107" s="30">
        <v>0.271551724137931</v>
      </c>
      <c r="V107" s="30">
        <v>0.294372294372294</v>
      </c>
      <c r="W107" s="30">
        <v>0.385593220338983</v>
      </c>
      <c r="X107" s="30">
        <v>0.10126582278481</v>
      </c>
      <c r="Y107" s="30">
        <v>0.600840336134454</v>
      </c>
      <c r="Z107" s="30">
        <v>0.51123595505618</v>
      </c>
      <c r="AA107" s="30">
        <v>0.785123966942149</v>
      </c>
      <c r="AB107" t="s" s="26"/>
      <c r="AC107" s="30">
        <v>0.639676113360324</v>
      </c>
      <c r="AD107" t="s" s="26"/>
      <c r="AE107" s="30">
        <v>0.7204724409448821</v>
      </c>
      <c r="AF107" t="s" s="26"/>
      <c r="AG107" s="30">
        <v>0.782442748091603</v>
      </c>
      <c r="AH107" s="30">
        <v>0.60655737704918</v>
      </c>
    </row>
    <row r="108" ht="15" customHeight="1">
      <c r="A108" t="s" s="10">
        <v>1431</v>
      </c>
      <c r="B108" t="s" s="10">
        <v>1432</v>
      </c>
      <c r="C108" s="30">
        <v>0.48</v>
      </c>
      <c r="D108" s="30">
        <v>0.605</v>
      </c>
      <c r="E108" s="30">
        <v>0.521951219512195</v>
      </c>
      <c r="F108" s="30">
        <v>0.676470588235294</v>
      </c>
      <c r="G108" s="30">
        <v>0.495145631067961</v>
      </c>
      <c r="H108" s="30">
        <v>0.650485436893204</v>
      </c>
      <c r="I108" s="30">
        <v>0.476415094339623</v>
      </c>
      <c r="J108" t="s" s="26"/>
      <c r="K108" s="30">
        <v>0.596330275229358</v>
      </c>
      <c r="L108" s="30">
        <v>0.605504587155963</v>
      </c>
      <c r="M108" s="30">
        <v>0.746606334841629</v>
      </c>
      <c r="N108" s="30">
        <v>0.719806763285024</v>
      </c>
      <c r="O108" s="30">
        <v>0.723214285714286</v>
      </c>
      <c r="P108" s="30">
        <v>0.739910313901345</v>
      </c>
      <c r="Q108" s="30">
        <v>0.6784140969162999</v>
      </c>
      <c r="R108" s="30">
        <v>0.694063926940639</v>
      </c>
      <c r="S108" s="30">
        <v>0.739130434782609</v>
      </c>
      <c r="T108" s="30">
        <v>0.795652173913043</v>
      </c>
      <c r="U108" s="30">
        <v>0.719827586206897</v>
      </c>
      <c r="V108" s="30">
        <v>0.744588744588745</v>
      </c>
      <c r="W108" s="30">
        <v>0.478813559322034</v>
      </c>
      <c r="X108" s="30">
        <v>0.234177215189873</v>
      </c>
      <c r="Y108" s="30">
        <v>0.579831932773109</v>
      </c>
      <c r="Z108" s="30">
        <v>0.421348314606742</v>
      </c>
      <c r="AA108" s="30">
        <v>0.425619834710744</v>
      </c>
      <c r="AB108" t="s" s="26"/>
      <c r="AC108" s="30">
        <v>0.578947368421053</v>
      </c>
      <c r="AD108" t="s" s="26"/>
      <c r="AE108" s="30">
        <v>0.52755905511811</v>
      </c>
      <c r="AF108" t="s" s="26"/>
      <c r="AG108" s="30">
        <v>0.431297709923664</v>
      </c>
      <c r="AH108" t="s" s="26"/>
    </row>
    <row r="109" ht="15" customHeight="1">
      <c r="A109" t="s" s="10">
        <v>1433</v>
      </c>
      <c r="B109" t="s" s="10">
        <v>1434</v>
      </c>
      <c r="C109" s="30">
        <v>0.475</v>
      </c>
      <c r="D109" s="30">
        <v>0.4</v>
      </c>
      <c r="E109" s="30">
        <v>0.253658536585366</v>
      </c>
      <c r="F109" s="30">
        <v>0.200980392156863</v>
      </c>
      <c r="G109" s="30">
        <v>0.315533980582524</v>
      </c>
      <c r="H109" s="30">
        <v>0.029126213592233</v>
      </c>
      <c r="I109" s="30">
        <v>0.108490566037736</v>
      </c>
      <c r="J109" t="s" s="26"/>
      <c r="K109" s="30">
        <v>0.0137614678899083</v>
      </c>
      <c r="L109" s="30">
        <v>0.018348623853211</v>
      </c>
      <c r="M109" s="30">
        <v>0.0135746606334842</v>
      </c>
      <c r="N109" t="s" s="26"/>
      <c r="O109" s="30">
        <v>0.0133928571428571</v>
      </c>
      <c r="P109" s="30">
        <v>0.00896860986547085</v>
      </c>
      <c r="Q109" s="30">
        <v>0.039647577092511</v>
      </c>
      <c r="R109" s="30">
        <v>0.0045662100456621</v>
      </c>
      <c r="S109" s="30">
        <v>0.0956521739130435</v>
      </c>
      <c r="T109" s="30">
        <v>0.0782608695652174</v>
      </c>
      <c r="U109" s="30">
        <v>0.112068965517241</v>
      </c>
      <c r="V109" s="30">
        <v>0.121212121212121</v>
      </c>
      <c r="W109" s="30">
        <v>0.0508474576271186</v>
      </c>
      <c r="X109" t="s" s="26"/>
      <c r="Y109" s="30">
        <v>0.0168067226890756</v>
      </c>
      <c r="Z109" t="s" s="26"/>
      <c r="AA109" s="30">
        <v>0.07024793388429749</v>
      </c>
      <c r="AB109" t="s" s="26"/>
      <c r="AC109" s="30">
        <v>0.0647773279352227</v>
      </c>
      <c r="AD109" t="s" s="26"/>
      <c r="AE109" s="30">
        <v>0.07086614173228351</v>
      </c>
      <c r="AF109" t="s" s="26"/>
      <c r="AG109" s="30">
        <v>0.129770992366412</v>
      </c>
      <c r="AH109" t="s" s="26"/>
    </row>
    <row r="110" ht="15" customHeight="1">
      <c r="A110" t="s" s="10">
        <v>1435</v>
      </c>
      <c r="B110" t="s" s="10">
        <v>1436</v>
      </c>
      <c r="C110" s="30">
        <v>0.47</v>
      </c>
      <c r="D110" s="30">
        <v>0.48</v>
      </c>
      <c r="E110" s="30">
        <v>0.434146341463415</v>
      </c>
      <c r="F110" s="30">
        <v>0.416666666666667</v>
      </c>
      <c r="G110" s="30">
        <v>0.45631067961165</v>
      </c>
      <c r="H110" s="30">
        <v>0.519417475728155</v>
      </c>
      <c r="I110" s="30">
        <v>0.443396226415094</v>
      </c>
      <c r="J110" t="s" s="26"/>
      <c r="K110" s="30">
        <v>0.481651376146789</v>
      </c>
      <c r="L110" s="30">
        <v>0.490825688073394</v>
      </c>
      <c r="M110" s="30">
        <v>0.493212669683258</v>
      </c>
      <c r="N110" s="30">
        <v>0.478260869565217</v>
      </c>
      <c r="O110" s="30">
        <v>0.625</v>
      </c>
      <c r="P110" s="30">
        <v>0.62780269058296</v>
      </c>
      <c r="Q110" s="30">
        <v>0.497797356828194</v>
      </c>
      <c r="R110" s="30">
        <v>0.484018264840183</v>
      </c>
      <c r="S110" s="30">
        <v>0.521739130434783</v>
      </c>
      <c r="T110" s="30">
        <v>0.521739130434783</v>
      </c>
      <c r="U110" s="30">
        <v>0.383620689655172</v>
      </c>
      <c r="V110" s="30">
        <v>0.363636363636364</v>
      </c>
      <c r="W110" s="30">
        <v>0.521186440677966</v>
      </c>
      <c r="X110" s="30">
        <v>0.310126582278481</v>
      </c>
      <c r="Y110" s="30">
        <v>0.659663865546218</v>
      </c>
      <c r="Z110" s="30">
        <v>0.556179775280899</v>
      </c>
      <c r="AA110" s="30">
        <v>0.677685950413223</v>
      </c>
      <c r="AB110" t="s" s="26"/>
      <c r="AC110" s="30">
        <v>0.708502024291498</v>
      </c>
      <c r="AD110" t="s" s="26"/>
      <c r="AE110" s="30">
        <v>0.724409448818898</v>
      </c>
      <c r="AF110" t="s" s="26"/>
      <c r="AG110" s="30">
        <v>0.790076335877863</v>
      </c>
      <c r="AH110" s="30">
        <v>0.524590163934426</v>
      </c>
    </row>
    <row r="111" ht="15" customHeight="1">
      <c r="A111" t="s" s="10">
        <v>1437</v>
      </c>
      <c r="B111" t="s" s="10">
        <v>1438</v>
      </c>
      <c r="C111" s="30">
        <v>0.465</v>
      </c>
      <c r="D111" s="30">
        <v>0.38</v>
      </c>
      <c r="E111" s="30">
        <v>0.726829268292683</v>
      </c>
      <c r="F111" s="30">
        <v>0.651960784313725</v>
      </c>
      <c r="G111" s="30">
        <v>0.694174757281553</v>
      </c>
      <c r="H111" s="30">
        <v>0.825242718446602</v>
      </c>
      <c r="I111" s="30">
        <v>0.820754716981132</v>
      </c>
      <c r="J111" s="30">
        <v>0.609090909090909</v>
      </c>
      <c r="K111" s="30">
        <v>0.862385321100917</v>
      </c>
      <c r="L111" s="30">
        <v>0.7935779816513761</v>
      </c>
      <c r="M111" s="30">
        <v>0.936651583710407</v>
      </c>
      <c r="N111" s="30">
        <v>0.888888888888889</v>
      </c>
      <c r="O111" s="30">
        <v>0.959821428571429</v>
      </c>
      <c r="P111" s="30">
        <v>0.923766816143498</v>
      </c>
      <c r="Q111" s="30">
        <v>0.977973568281938</v>
      </c>
      <c r="R111" s="30">
        <v>0.945205479452055</v>
      </c>
      <c r="S111" s="30">
        <v>0.973913043478261</v>
      </c>
      <c r="T111" s="30">
        <v>0.969565217391304</v>
      </c>
      <c r="U111" s="30">
        <v>0.952586206896552</v>
      </c>
      <c r="V111" s="30">
        <v>0.943722943722944</v>
      </c>
      <c r="W111" s="30">
        <v>0.919491525423729</v>
      </c>
      <c r="X111" s="30">
        <v>0.892405063291139</v>
      </c>
      <c r="Y111" s="30">
        <v>0.878151260504202</v>
      </c>
      <c r="Z111" s="30">
        <v>0.842696629213483</v>
      </c>
      <c r="AA111" s="30">
        <v>0.690082644628099</v>
      </c>
      <c r="AB111" t="s" s="26"/>
      <c r="AC111" s="30">
        <v>0.623481781376518</v>
      </c>
      <c r="AD111" t="s" s="26"/>
      <c r="AE111" s="30">
        <v>0.507874015748031</v>
      </c>
      <c r="AF111" t="s" s="26"/>
      <c r="AG111" s="30">
        <v>0.606870229007634</v>
      </c>
      <c r="AH111" s="30">
        <v>0.139344262295082</v>
      </c>
    </row>
    <row r="112" ht="15" customHeight="1">
      <c r="A112" t="s" s="10">
        <v>1439</v>
      </c>
      <c r="B112" t="s" s="10">
        <v>1440</v>
      </c>
      <c r="C112" s="30">
        <v>0.46</v>
      </c>
      <c r="D112" s="30">
        <v>0.3</v>
      </c>
      <c r="E112" s="30">
        <v>0.390243902439024</v>
      </c>
      <c r="F112" s="30">
        <v>0.196078431372549</v>
      </c>
      <c r="G112" s="30">
        <v>0.470873786407767</v>
      </c>
      <c r="H112" s="30">
        <v>0.58252427184466</v>
      </c>
      <c r="I112" s="30">
        <v>0.495283018867925</v>
      </c>
      <c r="J112" s="30">
        <v>0.0272727272727273</v>
      </c>
      <c r="K112" s="30">
        <v>0.623853211009174</v>
      </c>
      <c r="L112" s="30">
        <v>0.545871559633028</v>
      </c>
      <c r="M112" s="30">
        <v>0.597285067873303</v>
      </c>
      <c r="N112" s="30">
        <v>0.541062801932367</v>
      </c>
      <c r="O112" s="30">
        <v>0.78125</v>
      </c>
      <c r="P112" s="30">
        <v>0.672645739910314</v>
      </c>
      <c r="Q112" s="30">
        <v>0.744493392070485</v>
      </c>
      <c r="R112" s="30">
        <v>0.634703196347032</v>
      </c>
      <c r="S112" s="30">
        <v>0.769565217391304</v>
      </c>
      <c r="T112" s="30">
        <v>0.608695652173913</v>
      </c>
      <c r="U112" s="30">
        <v>0.853448275862069</v>
      </c>
      <c r="V112" s="30">
        <v>0.8008658008658009</v>
      </c>
      <c r="W112" s="30">
        <v>0.902542372881356</v>
      </c>
      <c r="X112" s="30">
        <v>0.835443037974684</v>
      </c>
      <c r="Y112" s="30">
        <v>0.886554621848739</v>
      </c>
      <c r="Z112" s="30">
        <v>0.8258426966292129</v>
      </c>
      <c r="AA112" s="30">
        <v>0.884297520661157</v>
      </c>
      <c r="AB112" s="30">
        <v>0.09375</v>
      </c>
      <c r="AC112" s="30">
        <v>0.874493927125506</v>
      </c>
      <c r="AD112" s="30">
        <v>0.255813953488372</v>
      </c>
      <c r="AE112" s="30">
        <v>0.897637795275591</v>
      </c>
      <c r="AF112" t="s" s="26"/>
      <c r="AG112" s="30">
        <v>0.904580152671756</v>
      </c>
      <c r="AH112" s="30">
        <v>0.754098360655738</v>
      </c>
    </row>
    <row r="113" ht="15" customHeight="1">
      <c r="A113" t="s" s="10">
        <v>1441</v>
      </c>
      <c r="B113" t="s" s="10">
        <v>1442</v>
      </c>
      <c r="C113" s="30">
        <v>0.455</v>
      </c>
      <c r="D113" s="30">
        <v>0.465</v>
      </c>
      <c r="E113" s="30">
        <v>0.370731707317073</v>
      </c>
      <c r="F113" s="30">
        <v>0.387254901960784</v>
      </c>
      <c r="G113" s="30">
        <v>0.276699029126214</v>
      </c>
      <c r="H113" s="30">
        <v>0.228155339805825</v>
      </c>
      <c r="I113" s="30">
        <v>0.283018867924528</v>
      </c>
      <c r="J113" t="s" s="26"/>
      <c r="K113" s="30">
        <v>0.238532110091743</v>
      </c>
      <c r="L113" s="30">
        <v>0.252293577981651</v>
      </c>
      <c r="M113" s="30">
        <v>0.239819004524887</v>
      </c>
      <c r="N113" s="30">
        <v>0.193236714975845</v>
      </c>
      <c r="O113" s="30">
        <v>0.183035714285714</v>
      </c>
      <c r="P113" s="30">
        <v>0.183856502242152</v>
      </c>
      <c r="Q113" s="30">
        <v>0.145374449339207</v>
      </c>
      <c r="R113" s="30">
        <v>0.118721461187215</v>
      </c>
      <c r="S113" s="30">
        <v>0.195652173913043</v>
      </c>
      <c r="T113" s="30">
        <v>0.173913043478261</v>
      </c>
      <c r="U113" s="30">
        <v>0.142241379310345</v>
      </c>
      <c r="V113" s="30">
        <v>0.147186147186147</v>
      </c>
      <c r="W113" s="30">
        <v>0.245762711864407</v>
      </c>
      <c r="X113" t="s" s="26"/>
      <c r="Y113" s="30">
        <v>0.365546218487395</v>
      </c>
      <c r="Z113" s="30">
        <v>0.162921348314607</v>
      </c>
      <c r="AA113" s="30">
        <v>0.5</v>
      </c>
      <c r="AB113" t="s" s="26"/>
      <c r="AC113" s="30">
        <v>0.550607287449393</v>
      </c>
      <c r="AD113" t="s" s="26"/>
      <c r="AE113" s="30">
        <v>0.649606299212598</v>
      </c>
      <c r="AF113" t="s" s="26"/>
      <c r="AG113" s="30">
        <v>0.706106870229008</v>
      </c>
      <c r="AH113" s="30">
        <v>0.385245901639344</v>
      </c>
    </row>
    <row r="114" ht="15" customHeight="1">
      <c r="A114" t="s" s="10">
        <v>1443</v>
      </c>
      <c r="B114" t="s" s="10">
        <v>1444</v>
      </c>
      <c r="C114" s="30">
        <v>0.45</v>
      </c>
      <c r="D114" s="30">
        <v>0.375</v>
      </c>
      <c r="E114" s="30">
        <v>0.5951219512195119</v>
      </c>
      <c r="F114" s="30">
        <v>0.573529411764706</v>
      </c>
      <c r="G114" s="30">
        <v>0.529126213592233</v>
      </c>
      <c r="H114" s="30">
        <v>0.5339805825242721</v>
      </c>
      <c r="I114" s="30">
        <v>0.655660377358491</v>
      </c>
      <c r="J114" s="30">
        <v>0.327272727272727</v>
      </c>
      <c r="K114" s="30">
        <v>0.788990825688073</v>
      </c>
      <c r="L114" s="30">
        <v>0.761467889908257</v>
      </c>
      <c r="M114" s="30">
        <v>0.7963800904977379</v>
      </c>
      <c r="N114" s="30">
        <v>0.753623188405797</v>
      </c>
      <c r="O114" s="30">
        <v>0.816964285714286</v>
      </c>
      <c r="P114" s="30">
        <v>0.798206278026906</v>
      </c>
      <c r="Q114" s="30">
        <v>0.651982378854626</v>
      </c>
      <c r="R114" s="30">
        <v>0.611872146118721</v>
      </c>
      <c r="S114" s="30">
        <v>0.743478260869565</v>
      </c>
      <c r="T114" s="30">
        <v>0.704347826086957</v>
      </c>
      <c r="U114" s="30">
        <v>0.693965517241379</v>
      </c>
      <c r="V114" s="30">
        <v>0.696969696969697</v>
      </c>
      <c r="W114" s="30">
        <v>0.779661016949153</v>
      </c>
      <c r="X114" s="30">
        <v>0.677215189873418</v>
      </c>
      <c r="Y114" s="30">
        <v>0.630252100840336</v>
      </c>
      <c r="Z114" s="30">
        <v>0.50561797752809</v>
      </c>
      <c r="AA114" s="30">
        <v>0.520661157024793</v>
      </c>
      <c r="AB114" t="s" s="26"/>
      <c r="AC114" s="30">
        <v>0.340080971659919</v>
      </c>
      <c r="AD114" t="s" s="26"/>
      <c r="AE114" s="30">
        <v>0.208661417322835</v>
      </c>
      <c r="AF114" t="s" s="26"/>
      <c r="AG114" s="30">
        <v>0.309160305343511</v>
      </c>
      <c r="AH114" t="s" s="26"/>
    </row>
    <row r="115" ht="15" customHeight="1">
      <c r="A115" t="s" s="10">
        <v>1445</v>
      </c>
      <c r="B115" t="s" s="10">
        <v>1446</v>
      </c>
      <c r="C115" s="30">
        <v>0.445</v>
      </c>
      <c r="D115" s="30">
        <v>0.65</v>
      </c>
      <c r="E115" s="30">
        <v>0.531707317073171</v>
      </c>
      <c r="F115" s="30">
        <v>0.700980392156863</v>
      </c>
      <c r="G115" s="30">
        <v>0.606796116504854</v>
      </c>
      <c r="H115" s="30">
        <v>0.820388349514563</v>
      </c>
      <c r="I115" s="30">
        <v>0.886792452830189</v>
      </c>
      <c r="J115" s="30">
        <v>0.827272727272727</v>
      </c>
      <c r="K115" s="30">
        <v>0.811926605504587</v>
      </c>
      <c r="L115" s="30">
        <v>0.8990825688073391</v>
      </c>
      <c r="M115" s="30">
        <v>0.6380090497737561</v>
      </c>
      <c r="N115" s="30">
        <v>0.748792270531401</v>
      </c>
      <c r="O115" s="30">
        <v>0.40625</v>
      </c>
      <c r="P115" s="30">
        <v>0.654708520179372</v>
      </c>
      <c r="Q115" s="30">
        <v>0.295154185022026</v>
      </c>
      <c r="R115" s="30">
        <v>0.374429223744292</v>
      </c>
      <c r="S115" s="30">
        <v>0.239130434782609</v>
      </c>
      <c r="T115" s="30">
        <v>0.456521739130435</v>
      </c>
      <c r="U115" s="30">
        <v>0.392241379310345</v>
      </c>
      <c r="V115" s="30">
        <v>0.536796536796537</v>
      </c>
      <c r="W115" s="30">
        <v>0.36864406779661</v>
      </c>
      <c r="X115" s="30">
        <v>0.069620253164557</v>
      </c>
      <c r="Y115" s="30">
        <v>0.289915966386555</v>
      </c>
      <c r="Z115" s="30">
        <v>0.06741573033707871</v>
      </c>
      <c r="AA115" s="30">
        <v>0.371900826446281</v>
      </c>
      <c r="AB115" t="s" s="26"/>
      <c r="AC115" s="30">
        <v>0.352226720647773</v>
      </c>
      <c r="AD115" t="s" s="26"/>
      <c r="AE115" s="30">
        <v>0.251968503937008</v>
      </c>
      <c r="AF115" t="s" s="26"/>
      <c r="AG115" s="30">
        <v>0.049618320610687</v>
      </c>
      <c r="AH115" t="s" s="26"/>
    </row>
    <row r="116" ht="15" customHeight="1">
      <c r="A116" t="s" s="10">
        <v>1447</v>
      </c>
      <c r="B116" t="s" s="10">
        <v>1448</v>
      </c>
      <c r="C116" s="30">
        <v>0.44</v>
      </c>
      <c r="D116" s="30">
        <v>0.445</v>
      </c>
      <c r="E116" s="30">
        <v>0.517073170731707</v>
      </c>
      <c r="F116" s="30">
        <v>0.593137254901961</v>
      </c>
      <c r="G116" s="30">
        <v>0.553398058252427</v>
      </c>
      <c r="H116" s="30">
        <v>0.728155339805825</v>
      </c>
      <c r="I116" s="30">
        <v>0.636792452830189</v>
      </c>
      <c r="J116" s="30">
        <v>0.290909090909091</v>
      </c>
      <c r="K116" s="30">
        <v>0.688073394495413</v>
      </c>
      <c r="L116" s="30">
        <v>0.6972477064220181</v>
      </c>
      <c r="M116" s="30">
        <v>0.809954751131222</v>
      </c>
      <c r="N116" s="30">
        <v>0.792270531400966</v>
      </c>
      <c r="O116" s="30">
        <v>0.830357142857143</v>
      </c>
      <c r="P116" s="30">
        <v>0.838565022421525</v>
      </c>
      <c r="Q116" s="30">
        <v>0.81057268722467</v>
      </c>
      <c r="R116" s="30">
        <v>0.821917808219178</v>
      </c>
      <c r="S116" s="30">
        <v>0.765217391304348</v>
      </c>
      <c r="T116" s="30">
        <v>0.830434782608696</v>
      </c>
      <c r="U116" s="30">
        <v>0.732758620689655</v>
      </c>
      <c r="V116" s="30">
        <v>0.774891774891775</v>
      </c>
      <c r="W116" s="30">
        <v>0.538135593220339</v>
      </c>
      <c r="X116" s="30">
        <v>0.335443037974684</v>
      </c>
      <c r="Y116" s="30">
        <v>0.571428571428571</v>
      </c>
      <c r="Z116" s="30">
        <v>0.438202247191011</v>
      </c>
      <c r="AA116" s="30">
        <v>0.533057851239669</v>
      </c>
      <c r="AB116" t="s" s="26"/>
      <c r="AC116" s="30">
        <v>0.558704453441296</v>
      </c>
      <c r="AD116" t="s" s="26"/>
      <c r="AE116" s="30">
        <v>0.562992125984252</v>
      </c>
      <c r="AF116" t="s" s="26"/>
      <c r="AG116" s="30">
        <v>0.454198473282443</v>
      </c>
      <c r="AH116" t="s" s="26"/>
    </row>
    <row r="117" ht="15" customHeight="1">
      <c r="A117" t="s" s="10">
        <v>1449</v>
      </c>
      <c r="B117" t="s" s="10">
        <v>1450</v>
      </c>
      <c r="C117" s="30">
        <v>0.435</v>
      </c>
      <c r="D117" s="30">
        <v>0.695</v>
      </c>
      <c r="E117" s="30">
        <v>0.4</v>
      </c>
      <c r="F117" s="30">
        <v>0.642156862745098</v>
      </c>
      <c r="G117" s="30">
        <v>0.572815533980583</v>
      </c>
      <c r="H117" s="30">
        <v>0.509708737864078</v>
      </c>
      <c r="I117" s="30">
        <v>0.674528301886792</v>
      </c>
      <c r="J117" s="30">
        <v>0.436363636363636</v>
      </c>
      <c r="K117" s="30">
        <v>0.63302752293578</v>
      </c>
      <c r="L117" s="30">
        <v>0.674311926605505</v>
      </c>
      <c r="M117" s="30">
        <v>0.542986425339367</v>
      </c>
      <c r="N117" s="30">
        <v>0.555555555555556</v>
      </c>
      <c r="O117" s="30">
        <v>0.410714285714286</v>
      </c>
      <c r="P117" s="30">
        <v>0.5022421524663681</v>
      </c>
      <c r="Q117" s="30">
        <v>0.572687224669604</v>
      </c>
      <c r="R117" s="30">
        <v>0.616438356164384</v>
      </c>
      <c r="S117" s="30">
        <v>0.395652173913043</v>
      </c>
      <c r="T117" s="30">
        <v>0.460869565217391</v>
      </c>
      <c r="U117" s="30">
        <v>0.362068965517241</v>
      </c>
      <c r="V117" s="30">
        <v>0.376623376623377</v>
      </c>
      <c r="W117" s="30">
        <v>0.792372881355932</v>
      </c>
      <c r="X117" s="30">
        <v>0.69620253164557</v>
      </c>
      <c r="Y117" s="30">
        <v>0.609243697478992</v>
      </c>
      <c r="Z117" s="30">
        <v>0.49438202247191</v>
      </c>
      <c r="AA117" s="30">
        <v>0.466942148760331</v>
      </c>
      <c r="AB117" t="s" s="26"/>
      <c r="AC117" s="30">
        <v>0.5627530364372469</v>
      </c>
      <c r="AD117" t="s" s="26"/>
      <c r="AE117" s="30">
        <v>0.448818897637795</v>
      </c>
      <c r="AF117" t="s" s="26"/>
      <c r="AG117" s="30">
        <v>0.412213740458015</v>
      </c>
      <c r="AH117" t="s" s="26"/>
    </row>
    <row r="118" ht="15" customHeight="1">
      <c r="A118" t="s" s="10">
        <v>1451</v>
      </c>
      <c r="B118" t="s" s="10">
        <v>1452</v>
      </c>
      <c r="C118" s="30">
        <v>0.43</v>
      </c>
      <c r="D118" s="30">
        <v>0.365</v>
      </c>
      <c r="E118" s="30">
        <v>0.341463414634146</v>
      </c>
      <c r="F118" s="30">
        <v>0.274509803921569</v>
      </c>
      <c r="G118" s="30">
        <v>0.368932038834951</v>
      </c>
      <c r="H118" s="30">
        <v>0.315533980582524</v>
      </c>
      <c r="I118" s="30">
        <v>0.330188679245283</v>
      </c>
      <c r="J118" t="s" s="26"/>
      <c r="K118" s="30">
        <v>0.311926605504587</v>
      </c>
      <c r="L118" s="30">
        <v>0.339449541284404</v>
      </c>
      <c r="M118" s="30">
        <v>0.285067873303167</v>
      </c>
      <c r="N118" s="30">
        <v>0.251207729468599</v>
      </c>
      <c r="O118" s="30">
        <v>0.241071428571429</v>
      </c>
      <c r="P118" s="30">
        <v>0.269058295964126</v>
      </c>
      <c r="Q118" s="30">
        <v>0.224669603524229</v>
      </c>
      <c r="R118" s="30">
        <v>0.210045662100457</v>
      </c>
      <c r="S118" s="30">
        <v>0.356521739130435</v>
      </c>
      <c r="T118" s="30">
        <v>0.395652173913043</v>
      </c>
      <c r="U118" s="30">
        <v>0.370689655172414</v>
      </c>
      <c r="V118" s="30">
        <v>0.385281385281385</v>
      </c>
      <c r="W118" s="30">
        <v>0.305084745762712</v>
      </c>
      <c r="X118" t="s" s="26"/>
      <c r="Y118" s="30">
        <v>0.403361344537815</v>
      </c>
      <c r="Z118" s="30">
        <v>0.202247191011236</v>
      </c>
      <c r="AA118" s="30">
        <v>0.487603305785124</v>
      </c>
      <c r="AB118" t="s" s="26"/>
      <c r="AC118" s="30">
        <v>0.497975708502024</v>
      </c>
      <c r="AD118" t="s" s="26"/>
      <c r="AE118" s="30">
        <v>0.5</v>
      </c>
      <c r="AF118" t="s" s="26"/>
      <c r="AG118" s="30">
        <v>0.564885496183206</v>
      </c>
      <c r="AH118" s="30">
        <v>0.0655737704918033</v>
      </c>
    </row>
    <row r="119" ht="15" customHeight="1">
      <c r="A119" t="s" s="10">
        <v>1453</v>
      </c>
      <c r="B119" t="s" s="10">
        <v>1454</v>
      </c>
      <c r="C119" s="30">
        <v>0.425</v>
      </c>
      <c r="D119" s="30">
        <v>0.335</v>
      </c>
      <c r="E119" s="30">
        <v>0.151219512195122</v>
      </c>
      <c r="F119" s="30">
        <v>0.142156862745098</v>
      </c>
      <c r="G119" s="30">
        <v>0.116504854368932</v>
      </c>
      <c r="H119" s="30">
        <v>0.150485436893204</v>
      </c>
      <c r="I119" s="30">
        <v>0.080188679245283</v>
      </c>
      <c r="J119" t="s" s="26"/>
      <c r="K119" s="30">
        <v>0.128440366972477</v>
      </c>
      <c r="L119" s="30">
        <v>0.110091743119266</v>
      </c>
      <c r="M119" s="30">
        <v>0.171945701357466</v>
      </c>
      <c r="N119" s="30">
        <v>0.101449275362319</v>
      </c>
      <c r="O119" s="30">
        <v>0.1875</v>
      </c>
      <c r="P119" s="30">
        <v>0.15695067264574</v>
      </c>
      <c r="Q119" s="30">
        <v>0.176211453744493</v>
      </c>
      <c r="R119" s="30">
        <v>0.136986301369863</v>
      </c>
      <c r="S119" s="30">
        <v>0.178260869565217</v>
      </c>
      <c r="T119" s="30">
        <v>0.139130434782609</v>
      </c>
      <c r="U119" s="30">
        <v>0.129310344827586</v>
      </c>
      <c r="V119" s="30">
        <v>0.125541125541126</v>
      </c>
      <c r="W119" s="30">
        <v>0.07203389830508471</v>
      </c>
      <c r="X119" t="s" s="26"/>
      <c r="Y119" s="30">
        <v>0.117647058823529</v>
      </c>
      <c r="Z119" t="s" s="26"/>
      <c r="AA119" s="30">
        <v>0.132231404958678</v>
      </c>
      <c r="AB119" t="s" s="26"/>
      <c r="AC119" s="30">
        <v>0.149797570850202</v>
      </c>
      <c r="AD119" t="s" s="26"/>
      <c r="AE119" s="30">
        <v>0.224409448818898</v>
      </c>
      <c r="AF119" t="s" s="26"/>
      <c r="AG119" s="30">
        <v>0.316793893129771</v>
      </c>
      <c r="AH119" t="s" s="26"/>
    </row>
    <row r="120" ht="15" customHeight="1">
      <c r="A120" t="s" s="10">
        <v>1455</v>
      </c>
      <c r="B120" t="s" s="10">
        <v>1456</v>
      </c>
      <c r="C120" s="30">
        <v>0.42</v>
      </c>
      <c r="D120" s="30">
        <v>0.315</v>
      </c>
      <c r="E120" s="30">
        <v>0.429268292682927</v>
      </c>
      <c r="F120" s="30">
        <v>0.323529411764706</v>
      </c>
      <c r="G120" s="30">
        <v>0.359223300970874</v>
      </c>
      <c r="H120" s="30">
        <v>0.189320388349515</v>
      </c>
      <c r="I120" s="30">
        <v>0.259433962264151</v>
      </c>
      <c r="J120" t="s" s="26"/>
      <c r="K120" s="30">
        <v>0.151376146788991</v>
      </c>
      <c r="L120" s="30">
        <v>0.155963302752294</v>
      </c>
      <c r="M120" s="30">
        <v>0.117647058823529</v>
      </c>
      <c r="N120" s="30">
        <v>0.0579710144927536</v>
      </c>
      <c r="O120" s="30">
        <v>0.0803571428571429</v>
      </c>
      <c r="P120" s="30">
        <v>0.0582959641255605</v>
      </c>
      <c r="Q120" s="30">
        <v>0.026431718061674</v>
      </c>
      <c r="R120" t="s" s="26"/>
      <c r="S120" s="30">
        <v>0.0260869565217391</v>
      </c>
      <c r="T120" s="30">
        <v>0.0304347826086957</v>
      </c>
      <c r="U120" s="30">
        <v>0.0172413793103448</v>
      </c>
      <c r="V120" s="30">
        <v>0.012987012987013</v>
      </c>
      <c r="W120" s="30">
        <v>0.0466101694915254</v>
      </c>
      <c r="X120" t="s" s="26"/>
      <c r="Y120" s="30">
        <v>0.113445378151261</v>
      </c>
      <c r="Z120" t="s" s="26"/>
      <c r="AA120" s="30">
        <v>0.202479338842975</v>
      </c>
      <c r="AB120" t="s" s="26"/>
      <c r="AC120" s="30">
        <v>0.230769230769231</v>
      </c>
      <c r="AD120" t="s" s="26"/>
      <c r="AE120" s="30">
        <v>0.389763779527559</v>
      </c>
      <c r="AF120" t="s" s="26"/>
      <c r="AG120" s="30">
        <v>0.458015267175573</v>
      </c>
      <c r="AH120" t="s" s="26"/>
    </row>
    <row r="121" ht="15" customHeight="1">
      <c r="A121" t="s" s="10">
        <v>1457</v>
      </c>
      <c r="B121" t="s" s="10">
        <v>1458</v>
      </c>
      <c r="C121" s="30">
        <v>0.415</v>
      </c>
      <c r="D121" s="30">
        <v>0.625</v>
      </c>
      <c r="E121" s="30">
        <v>0.326829268292683</v>
      </c>
      <c r="F121" s="30">
        <v>0.549019607843137</v>
      </c>
      <c r="G121" s="30">
        <v>0.5436893203883501</v>
      </c>
      <c r="H121" s="30">
        <v>0.669902912621359</v>
      </c>
      <c r="I121" s="30">
        <v>0.547169811320755</v>
      </c>
      <c r="J121" s="30">
        <v>0.118181818181818</v>
      </c>
      <c r="K121" s="30">
        <v>0.477064220183486</v>
      </c>
      <c r="L121" s="30">
        <v>0.559633027522936</v>
      </c>
      <c r="M121" s="30">
        <v>0.647058823529412</v>
      </c>
      <c r="N121" s="30">
        <v>0.666666666666667</v>
      </c>
      <c r="O121" s="30">
        <v>0.517857142857143</v>
      </c>
      <c r="P121" s="30">
        <v>0.645739910313901</v>
      </c>
      <c r="Q121" s="30">
        <v>0.674008810572687</v>
      </c>
      <c r="R121" s="30">
        <v>0.730593607305936</v>
      </c>
      <c r="S121" s="30">
        <v>0.473913043478261</v>
      </c>
      <c r="T121" s="30">
        <v>0.547826086956522</v>
      </c>
      <c r="U121" s="30">
        <v>0.581896551724138</v>
      </c>
      <c r="V121" s="30">
        <v>0.662337662337662</v>
      </c>
      <c r="W121" s="30">
        <v>0.644067796610169</v>
      </c>
      <c r="X121" s="30">
        <v>0.487341772151899</v>
      </c>
      <c r="Y121" s="30">
        <v>0.5672268907563029</v>
      </c>
      <c r="Z121" s="30">
        <v>0.443820224719101</v>
      </c>
      <c r="AA121" s="30">
        <v>0.454545454545455</v>
      </c>
      <c r="AB121" t="s" s="26"/>
      <c r="AC121" s="30">
        <v>0.380566801619433</v>
      </c>
      <c r="AD121" t="s" s="26"/>
      <c r="AE121" s="30">
        <v>0.31496062992126</v>
      </c>
      <c r="AF121" t="s" s="26"/>
      <c r="AG121" s="30">
        <v>0.324427480916031</v>
      </c>
      <c r="AH121" t="s" s="26"/>
    </row>
    <row r="122" ht="15" customHeight="1">
      <c r="A122" t="s" s="10">
        <v>1459</v>
      </c>
      <c r="B122" t="s" s="10">
        <v>1460</v>
      </c>
      <c r="C122" s="30">
        <v>0.41</v>
      </c>
      <c r="D122" s="30">
        <v>0.28</v>
      </c>
      <c r="E122" s="30">
        <v>0.336585365853659</v>
      </c>
      <c r="F122" s="30">
        <v>0.220588235294118</v>
      </c>
      <c r="G122" s="30">
        <v>0.398058252427184</v>
      </c>
      <c r="H122" s="30">
        <v>0.135922330097087</v>
      </c>
      <c r="I122" s="30">
        <v>0.0518867924528302</v>
      </c>
      <c r="J122" t="s" s="26"/>
      <c r="K122" s="30">
        <v>0.188073394495413</v>
      </c>
      <c r="L122" s="30">
        <v>0.137614678899083</v>
      </c>
      <c r="M122" s="30">
        <v>0.149321266968326</v>
      </c>
      <c r="N122" s="30">
        <v>0.0676328502415459</v>
      </c>
      <c r="O122" s="30">
        <v>0.419642857142857</v>
      </c>
      <c r="P122" s="30">
        <v>0.242152466367713</v>
      </c>
      <c r="Q122" s="30">
        <v>0.409691629955947</v>
      </c>
      <c r="R122" s="30">
        <v>0.28310502283105</v>
      </c>
      <c r="S122" s="30">
        <v>0.48695652173913</v>
      </c>
      <c r="T122" s="30">
        <v>0.252173913043478</v>
      </c>
      <c r="U122" s="30">
        <v>0.15948275862069</v>
      </c>
      <c r="V122" s="30">
        <v>0.112554112554113</v>
      </c>
      <c r="W122" s="30">
        <v>0.0593220338983051</v>
      </c>
      <c r="X122" t="s" s="26"/>
      <c r="Y122" s="30">
        <v>0.0210084033613445</v>
      </c>
      <c r="Z122" t="s" s="26"/>
      <c r="AA122" s="30">
        <v>0.0247933884297521</v>
      </c>
      <c r="AB122" t="s" s="26"/>
      <c r="AC122" s="30">
        <v>0.0202429149797571</v>
      </c>
      <c r="AD122" t="s" s="26"/>
      <c r="AE122" s="30">
        <v>0.0433070866141732</v>
      </c>
      <c r="AF122" t="s" s="26"/>
      <c r="AG122" s="30">
        <v>0.0419847328244275</v>
      </c>
      <c r="AH122" t="s" s="26"/>
    </row>
    <row r="123" ht="15" customHeight="1">
      <c r="A123" t="s" s="10">
        <v>1461</v>
      </c>
      <c r="B123" t="s" s="10">
        <v>1462</v>
      </c>
      <c r="C123" s="30">
        <v>0.405</v>
      </c>
      <c r="D123" s="30">
        <v>0.355</v>
      </c>
      <c r="E123" s="30">
        <v>0.395121951219512</v>
      </c>
      <c r="F123" s="30">
        <v>0.367647058823529</v>
      </c>
      <c r="G123" s="30">
        <v>0.427184466019417</v>
      </c>
      <c r="H123" s="30">
        <v>0.422330097087379</v>
      </c>
      <c r="I123" s="30">
        <v>0.25</v>
      </c>
      <c r="J123" t="s" s="26"/>
      <c r="K123" s="30">
        <v>0.243119266055046</v>
      </c>
      <c r="L123" s="30">
        <v>0.220183486238532</v>
      </c>
      <c r="M123" s="30">
        <v>0.384615384615385</v>
      </c>
      <c r="N123" s="30">
        <v>0.328502415458937</v>
      </c>
      <c r="O123" s="30">
        <v>0.441964285714286</v>
      </c>
      <c r="P123" s="30">
        <v>0.408071748878924</v>
      </c>
      <c r="Q123" s="30">
        <v>0.343612334801762</v>
      </c>
      <c r="R123" s="30">
        <v>0.301369863013699</v>
      </c>
      <c r="S123" s="30">
        <v>0.434782608695652</v>
      </c>
      <c r="T123" s="30">
        <v>0.391304347826087</v>
      </c>
      <c r="U123" s="30">
        <v>0.448275862068966</v>
      </c>
      <c r="V123" s="30">
        <v>0.398268398268398</v>
      </c>
      <c r="W123" s="30">
        <v>0.199152542372881</v>
      </c>
      <c r="X123" t="s" s="26"/>
      <c r="Y123" s="30">
        <v>0.247899159663866</v>
      </c>
      <c r="Z123" t="s" s="26"/>
      <c r="AA123" s="30">
        <v>0.223140495867769</v>
      </c>
      <c r="AB123" t="s" s="26"/>
      <c r="AC123" s="30">
        <v>0.246963562753036</v>
      </c>
      <c r="AD123" t="s" s="26"/>
      <c r="AE123" s="30">
        <v>0.303149606299213</v>
      </c>
      <c r="AF123" t="s" s="26"/>
      <c r="AG123" s="30">
        <v>0.366412213740458</v>
      </c>
      <c r="AH123" t="s" s="26"/>
    </row>
    <row r="124" ht="15" customHeight="1">
      <c r="A124" t="s" s="10">
        <v>1463</v>
      </c>
      <c r="B124" t="s" s="10">
        <v>1464</v>
      </c>
      <c r="C124" s="30">
        <v>0.4</v>
      </c>
      <c r="D124" s="30">
        <v>0.345</v>
      </c>
      <c r="E124" s="30">
        <v>0.458536585365854</v>
      </c>
      <c r="F124" s="30">
        <v>0.406862745098039</v>
      </c>
      <c r="G124" s="30">
        <v>0.485436893203883</v>
      </c>
      <c r="H124" s="30">
        <v>0.762135922330097</v>
      </c>
      <c r="I124" s="30">
        <v>0.693396226415094</v>
      </c>
      <c r="J124" s="30">
        <v>0.418181818181818</v>
      </c>
      <c r="K124" s="30">
        <v>0.857798165137615</v>
      </c>
      <c r="L124" s="30">
        <v>0.775229357798165</v>
      </c>
      <c r="M124" s="30">
        <v>0.841628959276018</v>
      </c>
      <c r="N124" s="30">
        <v>0.816425120772947</v>
      </c>
      <c r="O124" s="30">
        <v>0.866071428571429</v>
      </c>
      <c r="P124" s="30">
        <v>0.834080717488789</v>
      </c>
      <c r="Q124" s="30">
        <v>0.8017621145374449</v>
      </c>
      <c r="R124" s="30">
        <v>0.785388127853881</v>
      </c>
      <c r="S124" s="30">
        <v>0.834782608695652</v>
      </c>
      <c r="T124" s="30">
        <v>0.847826086956522</v>
      </c>
      <c r="U124" s="30">
        <v>0.7155172413793101</v>
      </c>
      <c r="V124" s="30">
        <v>0.731601731601732</v>
      </c>
      <c r="W124" s="30">
        <v>0.601694915254237</v>
      </c>
      <c r="X124" s="30">
        <v>0.424050632911392</v>
      </c>
      <c r="Y124" s="30">
        <v>0.445378151260504</v>
      </c>
      <c r="Z124" s="30">
        <v>0.275280898876404</v>
      </c>
      <c r="AA124" s="30">
        <v>0.355371900826446</v>
      </c>
      <c r="AB124" t="s" s="26"/>
      <c r="AC124" s="30">
        <v>0.299595141700405</v>
      </c>
      <c r="AD124" t="s" s="26"/>
      <c r="AE124" s="30">
        <v>0.381889763779528</v>
      </c>
      <c r="AF124" t="s" s="26"/>
      <c r="AG124" s="30">
        <v>0.301526717557252</v>
      </c>
      <c r="AH124" t="s" s="26"/>
    </row>
    <row r="125" ht="15" customHeight="1">
      <c r="A125" t="s" s="10">
        <v>1465</v>
      </c>
      <c r="B125" t="s" s="10">
        <v>1466</v>
      </c>
      <c r="C125" s="30">
        <v>0.395</v>
      </c>
      <c r="D125" s="30">
        <v>0.34</v>
      </c>
      <c r="E125" s="30">
        <v>0.48780487804878</v>
      </c>
      <c r="F125" s="30">
        <v>0.450980392156863</v>
      </c>
      <c r="G125" s="30">
        <v>0.509708737864078</v>
      </c>
      <c r="H125" s="30">
        <v>0.529126213592233</v>
      </c>
      <c r="I125" s="30">
        <v>0.471698113207547</v>
      </c>
      <c r="J125" t="s" s="26"/>
      <c r="K125" s="30">
        <v>0.559633027522936</v>
      </c>
      <c r="L125" s="30">
        <v>0.527522935779817</v>
      </c>
      <c r="M125" s="30">
        <v>0.529411764705882</v>
      </c>
      <c r="N125" s="30">
        <v>0.48792270531401</v>
      </c>
      <c r="O125" s="30">
        <v>0.611607142857143</v>
      </c>
      <c r="P125" s="30">
        <v>0.57847533632287</v>
      </c>
      <c r="Q125" s="30">
        <v>0.524229074889868</v>
      </c>
      <c r="R125" s="30">
        <v>0.497716894977169</v>
      </c>
      <c r="S125" s="30">
        <v>0.560869565217391</v>
      </c>
      <c r="T125" s="30">
        <v>0.530434782608696</v>
      </c>
      <c r="U125" s="30">
        <v>0.474137931034483</v>
      </c>
      <c r="V125" s="30">
        <v>0.458874458874459</v>
      </c>
      <c r="W125" s="30">
        <v>0.351694915254237</v>
      </c>
      <c r="X125" s="30">
        <v>0.0316455696202532</v>
      </c>
      <c r="Y125" s="30">
        <v>0.53781512605042</v>
      </c>
      <c r="Z125" s="30">
        <v>0.370786516853933</v>
      </c>
      <c r="AA125" s="30">
        <v>0.446280991735537</v>
      </c>
      <c r="AB125" t="s" s="26"/>
      <c r="AC125" s="30">
        <v>0.441295546558704</v>
      </c>
      <c r="AD125" t="s" s="26"/>
      <c r="AE125" s="30">
        <v>0.586614173228346</v>
      </c>
      <c r="AF125" t="s" s="26"/>
      <c r="AG125" s="30">
        <v>0.572519083969466</v>
      </c>
      <c r="AH125" s="30">
        <v>0.08196721311475411</v>
      </c>
    </row>
    <row r="126" ht="15" customHeight="1">
      <c r="A126" t="s" s="10">
        <v>1467</v>
      </c>
      <c r="B126" t="s" s="10">
        <v>1468</v>
      </c>
      <c r="C126" s="30">
        <v>0.39</v>
      </c>
      <c r="D126" s="30">
        <v>0.33</v>
      </c>
      <c r="E126" s="30">
        <v>0.365853658536585</v>
      </c>
      <c r="F126" s="30">
        <v>0.318627450980392</v>
      </c>
      <c r="G126" s="30">
        <v>0.699029126213592</v>
      </c>
      <c r="H126" s="30">
        <v>0.611650485436893</v>
      </c>
      <c r="I126" s="30">
        <v>0.528301886792453</v>
      </c>
      <c r="J126" s="30">
        <v>0.0818181818181818</v>
      </c>
      <c r="K126" s="30">
        <v>0.532110091743119</v>
      </c>
      <c r="L126" s="30">
        <v>0.394495412844037</v>
      </c>
      <c r="M126" s="30">
        <v>0.588235294117647</v>
      </c>
      <c r="N126" s="30">
        <v>0.531400966183575</v>
      </c>
      <c r="O126" s="30">
        <v>0.415178571428571</v>
      </c>
      <c r="P126" s="30">
        <v>0.367713004484305</v>
      </c>
      <c r="Q126" s="30">
        <v>0.414096916299559</v>
      </c>
      <c r="R126" s="30">
        <v>0.337899543378995</v>
      </c>
      <c r="S126" s="30">
        <v>0.465217391304348</v>
      </c>
      <c r="T126" s="30">
        <v>0.360869565217391</v>
      </c>
      <c r="U126" s="30">
        <v>0.40948275862069</v>
      </c>
      <c r="V126" s="30">
        <v>0.329004329004329</v>
      </c>
      <c r="W126" s="30">
        <v>0.292372881355932</v>
      </c>
      <c r="X126" t="s" s="26"/>
      <c r="Y126" s="30">
        <v>0.264705882352941</v>
      </c>
      <c r="Z126" s="30">
        <v>0.0168539325842697</v>
      </c>
      <c r="AA126" s="30">
        <v>0.103305785123967</v>
      </c>
      <c r="AB126" t="s" s="26"/>
      <c r="AC126" s="30">
        <v>0.157894736842105</v>
      </c>
      <c r="AD126" t="s" s="26"/>
      <c r="AE126" s="30">
        <v>0.0748031496062992</v>
      </c>
      <c r="AF126" t="s" s="26"/>
      <c r="AG126" s="30">
        <v>0.0572519083969466</v>
      </c>
      <c r="AH126" t="s" s="26"/>
    </row>
    <row r="127" ht="15" customHeight="1">
      <c r="A127" t="s" s="10">
        <v>1469</v>
      </c>
      <c r="B127" t="s" s="10">
        <v>1470</v>
      </c>
      <c r="C127" s="30">
        <v>0.385</v>
      </c>
      <c r="D127" s="30">
        <v>0.525</v>
      </c>
      <c r="E127" s="30">
        <v>0.609756097560976</v>
      </c>
      <c r="F127" s="30">
        <v>0.715686274509804</v>
      </c>
      <c r="G127" s="30">
        <v>0.893203883495146</v>
      </c>
      <c r="H127" s="30">
        <v>0.9854368932038829</v>
      </c>
      <c r="I127" s="30">
        <v>0.976415094339623</v>
      </c>
      <c r="J127" s="30">
        <v>0.963636363636364</v>
      </c>
      <c r="K127" s="30">
        <v>0.954128440366972</v>
      </c>
      <c r="L127" s="30">
        <v>0.986238532110092</v>
      </c>
      <c r="M127" s="30">
        <v>0.932126696832579</v>
      </c>
      <c r="N127" s="30">
        <v>0.966183574879227</v>
      </c>
      <c r="O127" s="30">
        <v>0.950892857142857</v>
      </c>
      <c r="P127" s="30">
        <v>0.982062780269058</v>
      </c>
      <c r="Q127" s="30">
        <v>0.969162995594714</v>
      </c>
      <c r="R127" s="30">
        <v>0.986301369863014</v>
      </c>
      <c r="S127" s="30">
        <v>0.969565217391304</v>
      </c>
      <c r="T127" s="30">
        <v>0.991304347826087</v>
      </c>
      <c r="U127" s="30">
        <v>0.956896551724138</v>
      </c>
      <c r="V127" s="30">
        <v>0.987012987012987</v>
      </c>
      <c r="W127" s="30">
        <v>0.970338983050847</v>
      </c>
      <c r="X127" s="30">
        <v>0.962025316455696</v>
      </c>
      <c r="Y127" s="30">
        <v>0.953781512605042</v>
      </c>
      <c r="Z127" s="30">
        <v>0.960674157303371</v>
      </c>
      <c r="AA127" s="30">
        <v>0.962809917355372</v>
      </c>
      <c r="AB127" s="30">
        <v>0.71875</v>
      </c>
      <c r="AC127" s="30">
        <v>0.947368421052632</v>
      </c>
      <c r="AD127" s="30">
        <v>0.72093023255814</v>
      </c>
      <c r="AE127" s="30">
        <v>0.818897637795276</v>
      </c>
      <c r="AF127" t="s" s="26"/>
      <c r="AG127" s="30">
        <v>0.217557251908397</v>
      </c>
      <c r="AH127" t="s" s="26"/>
    </row>
    <row r="128" ht="15" customHeight="1">
      <c r="A128" t="s" s="10">
        <v>1471</v>
      </c>
      <c r="B128" t="s" s="10">
        <v>1472</v>
      </c>
      <c r="C128" s="30">
        <v>0.38</v>
      </c>
      <c r="D128" s="30">
        <v>0.8149999999999999</v>
      </c>
      <c r="E128" s="30">
        <v>0.614634146341463</v>
      </c>
      <c r="F128" s="30">
        <v>0.916666666666667</v>
      </c>
      <c r="G128" s="30">
        <v>0.5242718446601941</v>
      </c>
      <c r="H128" s="30">
        <v>0.87378640776699</v>
      </c>
      <c r="I128" s="30">
        <v>0.754716981132075</v>
      </c>
      <c r="J128" s="30">
        <v>0.563636363636364</v>
      </c>
      <c r="K128" s="30">
        <v>0.775229357798165</v>
      </c>
      <c r="L128" s="30">
        <v>0.853211009174312</v>
      </c>
      <c r="M128" s="30">
        <v>0.9140271493212671</v>
      </c>
      <c r="N128" s="30">
        <v>0.903381642512077</v>
      </c>
      <c r="O128" s="30">
        <v>0.897321428571429</v>
      </c>
      <c r="P128" s="30">
        <v>0.937219730941704</v>
      </c>
      <c r="Q128" s="30">
        <v>0.876651982378855</v>
      </c>
      <c r="R128" s="30">
        <v>0.899543378995434</v>
      </c>
      <c r="S128" s="30">
        <v>0.747826086956522</v>
      </c>
      <c r="T128" s="30">
        <v>0.834782608695652</v>
      </c>
      <c r="U128" s="30">
        <v>0.818965517241379</v>
      </c>
      <c r="V128" s="30">
        <v>0.87012987012987</v>
      </c>
      <c r="W128" s="30">
        <v>0.7669491525423729</v>
      </c>
      <c r="X128" s="30">
        <v>0.670886075949367</v>
      </c>
      <c r="Y128" s="30">
        <v>0.621848739495798</v>
      </c>
      <c r="Z128" s="30">
        <v>0.544943820224719</v>
      </c>
      <c r="AA128" s="30">
        <v>0.599173553719008</v>
      </c>
      <c r="AB128" t="s" s="26"/>
      <c r="AC128" s="30">
        <v>0.619433198380567</v>
      </c>
      <c r="AD128" t="s" s="26"/>
      <c r="AE128" s="30">
        <v>0.736220472440945</v>
      </c>
      <c r="AF128" t="s" s="26"/>
      <c r="AG128" s="30">
        <v>0.603053435114504</v>
      </c>
      <c r="AH128" s="30">
        <v>0.131147540983607</v>
      </c>
    </row>
    <row r="129" ht="15" customHeight="1">
      <c r="A129" t="s" s="10">
        <v>1473</v>
      </c>
      <c r="B129" t="s" s="10">
        <v>1474</v>
      </c>
      <c r="C129" s="30">
        <v>0.375</v>
      </c>
      <c r="D129" s="30">
        <v>0.22</v>
      </c>
      <c r="E129" s="30">
        <v>0.268292682926829</v>
      </c>
      <c r="F129" s="30">
        <v>0.166666666666667</v>
      </c>
      <c r="G129" s="30">
        <v>0.388349514563107</v>
      </c>
      <c r="H129" s="30">
        <v>0.349514563106796</v>
      </c>
      <c r="I129" s="30">
        <v>0.0424528301886792</v>
      </c>
      <c r="J129" t="s" s="26"/>
      <c r="K129" s="30">
        <v>0.252293577981651</v>
      </c>
      <c r="L129" s="30">
        <v>0.165137614678899</v>
      </c>
      <c r="M129" s="30">
        <v>0.447963800904977</v>
      </c>
      <c r="N129" s="30">
        <v>0.338164251207729</v>
      </c>
      <c r="O129" s="30">
        <v>0.526785714285714</v>
      </c>
      <c r="P129" s="30">
        <v>0.390134529147982</v>
      </c>
      <c r="Q129" s="30">
        <v>0.440528634361233</v>
      </c>
      <c r="R129" s="30">
        <v>0.342465753424658</v>
      </c>
      <c r="S129" s="30">
        <v>0.665217391304348</v>
      </c>
      <c r="T129" s="30">
        <v>0.478260869565217</v>
      </c>
      <c r="U129" s="30">
        <v>0.491379310344828</v>
      </c>
      <c r="V129" s="30">
        <v>0.359307359307359</v>
      </c>
      <c r="W129" s="30">
        <v>0.474576271186441</v>
      </c>
      <c r="X129" s="30">
        <v>0.19620253164557</v>
      </c>
      <c r="Y129" s="30">
        <v>0.449579831932773</v>
      </c>
      <c r="Z129" s="30">
        <v>0.219101123595506</v>
      </c>
      <c r="AA129" s="30">
        <v>0.603305785123967</v>
      </c>
      <c r="AB129" t="s" s="26"/>
      <c r="AC129" s="30">
        <v>0.59919028340081</v>
      </c>
      <c r="AD129" t="s" s="26"/>
      <c r="AE129" s="30">
        <v>0.519685039370079</v>
      </c>
      <c r="AF129" t="s" s="26"/>
      <c r="AG129" s="30">
        <v>0.751908396946565</v>
      </c>
      <c r="AH129" s="30">
        <v>0.426229508196721</v>
      </c>
    </row>
    <row r="130" ht="15" customHeight="1">
      <c r="A130" t="s" s="10">
        <v>1475</v>
      </c>
      <c r="B130" t="s" s="10">
        <v>1476</v>
      </c>
      <c r="C130" s="30">
        <v>0.37</v>
      </c>
      <c r="D130" s="30">
        <v>0.325</v>
      </c>
      <c r="E130" s="30">
        <v>0.331707317073171</v>
      </c>
      <c r="F130" s="30">
        <v>0.269607843137255</v>
      </c>
      <c r="G130" s="30">
        <v>0.354368932038835</v>
      </c>
      <c r="H130" s="30">
        <v>0.33495145631068</v>
      </c>
      <c r="I130" s="30">
        <v>0.240566037735849</v>
      </c>
      <c r="J130" t="s" s="26"/>
      <c r="K130" s="30">
        <v>0.513761467889908</v>
      </c>
      <c r="L130" s="30">
        <v>0.36697247706422</v>
      </c>
      <c r="M130" s="30">
        <v>0.547511312217195</v>
      </c>
      <c r="N130" s="30">
        <v>0.444444444444444</v>
      </c>
      <c r="O130" s="30">
        <v>0.638392857142857</v>
      </c>
      <c r="P130" s="30">
        <v>0.484304932735426</v>
      </c>
      <c r="Q130" s="30">
        <v>0.484581497797357</v>
      </c>
      <c r="R130" s="30">
        <v>0.383561643835616</v>
      </c>
      <c r="S130" s="30">
        <v>0.71304347826087</v>
      </c>
      <c r="T130" s="30">
        <v>0.495652173913043</v>
      </c>
      <c r="U130" s="30">
        <v>0.681034482758621</v>
      </c>
      <c r="V130" s="30">
        <v>0.562770562770563</v>
      </c>
      <c r="W130" s="30">
        <v>0.406779661016949</v>
      </c>
      <c r="X130" s="30">
        <v>0.0949367088607595</v>
      </c>
      <c r="Y130" s="30">
        <v>0.281512605042017</v>
      </c>
      <c r="Z130" s="30">
        <v>0.0337078651685393</v>
      </c>
      <c r="AA130" s="30">
        <v>0.289256198347107</v>
      </c>
      <c r="AB130" t="s" s="26"/>
      <c r="AC130" s="30">
        <v>0.336032388663968</v>
      </c>
      <c r="AD130" t="s" s="26"/>
      <c r="AE130" s="30">
        <v>0.311023622047244</v>
      </c>
      <c r="AF130" t="s" s="26"/>
      <c r="AG130" s="30">
        <v>0.484732824427481</v>
      </c>
      <c r="AH130" t="s" s="26"/>
    </row>
    <row r="131" ht="15" customHeight="1">
      <c r="A131" t="s" s="10">
        <v>1477</v>
      </c>
      <c r="B131" t="s" s="10">
        <v>1478</v>
      </c>
      <c r="C131" s="30">
        <v>0.365</v>
      </c>
      <c r="D131" s="30">
        <v>0.36</v>
      </c>
      <c r="E131" s="30">
        <v>0.282926829268293</v>
      </c>
      <c r="F131" s="30">
        <v>0.254901960784314</v>
      </c>
      <c r="G131" s="30">
        <v>0.281553398058252</v>
      </c>
      <c r="H131" s="30">
        <v>0.446601941747573</v>
      </c>
      <c r="I131" s="30">
        <v>0.556603773584906</v>
      </c>
      <c r="J131" s="30">
        <v>0.145454545454545</v>
      </c>
      <c r="K131" s="30">
        <v>0.44954128440367</v>
      </c>
      <c r="L131" s="30">
        <v>0.509174311926606</v>
      </c>
      <c r="M131" s="30">
        <v>0.411764705882353</v>
      </c>
      <c r="N131" s="30">
        <v>0.42512077294686</v>
      </c>
      <c r="O131" s="30">
        <v>0.575892857142857</v>
      </c>
      <c r="P131" s="30">
        <v>0.605381165919283</v>
      </c>
      <c r="Q131" s="30">
        <v>0.515418502202643</v>
      </c>
      <c r="R131" s="30">
        <v>0.502283105022831</v>
      </c>
      <c r="S131" s="30">
        <v>0.530434782608696</v>
      </c>
      <c r="T131" s="30">
        <v>0.539130434782609</v>
      </c>
      <c r="U131" s="30">
        <v>0.650862068965517</v>
      </c>
      <c r="V131" s="30">
        <v>0.666666666666667</v>
      </c>
      <c r="W131" s="30">
        <v>0.677966101694915</v>
      </c>
      <c r="X131" s="30">
        <v>0.537974683544304</v>
      </c>
      <c r="Y131" s="30">
        <v>0.756302521008403</v>
      </c>
      <c r="Z131" s="30">
        <v>0.691011235955056</v>
      </c>
      <c r="AA131" s="30">
        <v>0.731404958677686</v>
      </c>
      <c r="AB131" t="s" s="26"/>
      <c r="AC131" s="30">
        <v>0.761133603238866</v>
      </c>
      <c r="AD131" t="s" s="26"/>
      <c r="AE131" s="30">
        <v>0.775590551181102</v>
      </c>
      <c r="AF131" t="s" s="26"/>
      <c r="AG131" s="30">
        <v>0.709923664122137</v>
      </c>
      <c r="AH131" s="30">
        <v>0.39344262295082</v>
      </c>
    </row>
    <row r="132" ht="15" customHeight="1">
      <c r="A132" t="s" s="10">
        <v>1479</v>
      </c>
      <c r="B132" t="s" s="10">
        <v>1480</v>
      </c>
      <c r="C132" s="30">
        <v>0.36</v>
      </c>
      <c r="D132" s="30">
        <v>0.53</v>
      </c>
      <c r="E132" s="30">
        <v>0.6975609756097561</v>
      </c>
      <c r="F132" s="30">
        <v>0.7696078431372551</v>
      </c>
      <c r="G132" s="30">
        <v>0.436893203883495</v>
      </c>
      <c r="H132" s="30">
        <v>0.9563106796116499</v>
      </c>
      <c r="I132" s="30">
        <v>0.971698113207547</v>
      </c>
      <c r="J132" s="30">
        <v>0.990909090909091</v>
      </c>
      <c r="K132" s="30">
        <v>0.940366972477064</v>
      </c>
      <c r="L132" s="30">
        <v>0.977064220183486</v>
      </c>
      <c r="M132" s="30">
        <v>0.959276018099548</v>
      </c>
      <c r="N132" s="30">
        <v>0.985507246376812</v>
      </c>
      <c r="O132" s="30">
        <v>0.790178571428571</v>
      </c>
      <c r="P132" s="30">
        <v>0.964125560538117</v>
      </c>
      <c r="Q132" s="30">
        <v>0.872246696035242</v>
      </c>
      <c r="R132" s="30">
        <v>0.963470319634703</v>
      </c>
      <c r="S132" s="30">
        <v>0.656521739130435</v>
      </c>
      <c r="T132" s="30">
        <v>0.9304347826086961</v>
      </c>
      <c r="U132" s="30">
        <v>0.737068965517241</v>
      </c>
      <c r="V132" s="30">
        <v>0.913419913419913</v>
      </c>
      <c r="W132" s="30">
        <v>0.936440677966102</v>
      </c>
      <c r="X132" s="30">
        <v>0.930379746835443</v>
      </c>
      <c r="Y132" s="30">
        <v>0.92436974789916</v>
      </c>
      <c r="Z132" s="30">
        <v>0.9269662921348309</v>
      </c>
      <c r="AA132" s="30">
        <v>0.946280991735537</v>
      </c>
      <c r="AB132" s="30">
        <v>0.6875</v>
      </c>
      <c r="AC132" s="30">
        <v>0.906882591093117</v>
      </c>
      <c r="AD132" s="30">
        <v>0.581395348837209</v>
      </c>
      <c r="AE132" s="30">
        <v>0.937007874015748</v>
      </c>
      <c r="AF132" t="s" s="26"/>
      <c r="AG132" s="30">
        <v>0.16030534351145</v>
      </c>
      <c r="AH132" t="s" s="26"/>
    </row>
    <row r="133" ht="15" customHeight="1">
      <c r="A133" t="s" s="10">
        <v>1481</v>
      </c>
      <c r="B133" t="s" s="10">
        <v>1482</v>
      </c>
      <c r="C133" s="30">
        <v>0.355</v>
      </c>
      <c r="D133" s="30">
        <v>0.595</v>
      </c>
      <c r="E133" s="30">
        <v>0.673170731707317</v>
      </c>
      <c r="F133" s="30">
        <v>0.843137254901961</v>
      </c>
      <c r="G133" s="30">
        <v>0.601941747572816</v>
      </c>
      <c r="H133" s="30">
        <v>0.752427184466019</v>
      </c>
      <c r="I133" s="30">
        <v>0.726415094339623</v>
      </c>
      <c r="J133" s="30">
        <v>0.472727272727273</v>
      </c>
      <c r="K133" s="30">
        <v>0.6972477064220181</v>
      </c>
      <c r="L133" s="30">
        <v>0.688073394495413</v>
      </c>
      <c r="M133" s="30">
        <v>0.83710407239819</v>
      </c>
      <c r="N133" s="30">
        <v>0.840579710144928</v>
      </c>
      <c r="O133" s="30">
        <v>0.834821428571429</v>
      </c>
      <c r="P133" s="30">
        <v>0.829596412556054</v>
      </c>
      <c r="Q133" s="30">
        <v>0.806167400881057</v>
      </c>
      <c r="R133" s="30">
        <v>0.794520547945205</v>
      </c>
      <c r="S133" s="30">
        <v>0.634782608695652</v>
      </c>
      <c r="T133" s="30">
        <v>0.660869565217391</v>
      </c>
      <c r="U133" s="30">
        <v>0.75</v>
      </c>
      <c r="V133" s="30">
        <v>0.748917748917749</v>
      </c>
      <c r="W133" s="30">
        <v>0.576271186440678</v>
      </c>
      <c r="X133" s="30">
        <v>0.379746835443038</v>
      </c>
      <c r="Y133" s="30">
        <v>0.554621848739496</v>
      </c>
      <c r="Z133" s="30">
        <v>0.415730337078652</v>
      </c>
      <c r="AA133" s="30">
        <v>0.611570247933884</v>
      </c>
      <c r="AB133" t="s" s="26"/>
      <c r="AC133" s="30">
        <v>0.595141700404858</v>
      </c>
      <c r="AD133" t="s" s="26"/>
      <c r="AE133" s="30">
        <v>0.692913385826772</v>
      </c>
      <c r="AF133" t="s" s="26"/>
      <c r="AG133" s="30">
        <v>0.625954198473282</v>
      </c>
      <c r="AH133" s="30">
        <v>0.221311475409836</v>
      </c>
    </row>
    <row r="134" ht="15" customHeight="1">
      <c r="A134" t="s" s="10">
        <v>1483</v>
      </c>
      <c r="B134" t="s" s="10">
        <v>1484</v>
      </c>
      <c r="C134" s="30">
        <v>0.35</v>
      </c>
      <c r="D134" s="30">
        <v>0.245</v>
      </c>
      <c r="E134" s="30">
        <v>0.51219512195122</v>
      </c>
      <c r="F134" s="30">
        <v>0.357843137254902</v>
      </c>
      <c r="G134" s="30">
        <v>0.703883495145631</v>
      </c>
      <c r="H134" s="30">
        <v>0.558252427184466</v>
      </c>
      <c r="I134" s="30">
        <v>0.174528301886792</v>
      </c>
      <c r="J134" t="s" s="26"/>
      <c r="K134" s="30">
        <v>0.564220183486239</v>
      </c>
      <c r="L134" s="30">
        <v>0.307339449541284</v>
      </c>
      <c r="M134" s="30">
        <v>0.633484162895928</v>
      </c>
      <c r="N134" s="30">
        <v>0.502415458937198</v>
      </c>
      <c r="O134" s="30">
        <v>0.758928571428571</v>
      </c>
      <c r="P134" s="30">
        <v>0.488789237668161</v>
      </c>
      <c r="Q134" s="30">
        <v>0.616740088105727</v>
      </c>
      <c r="R134" s="30">
        <v>0.447488584474886</v>
      </c>
      <c r="S134" s="30">
        <v>0.752173913043478</v>
      </c>
      <c r="T134" s="30">
        <v>0.41304347826087</v>
      </c>
      <c r="U134" s="30">
        <v>0.594827586206897</v>
      </c>
      <c r="V134" s="30">
        <v>0.393939393939394</v>
      </c>
      <c r="W134" s="30">
        <v>0.614406779661017</v>
      </c>
      <c r="X134" s="30">
        <v>0.341772151898734</v>
      </c>
      <c r="Y134" s="30">
        <v>0.294117647058824</v>
      </c>
      <c r="Z134" s="30">
        <v>0.0449438202247191</v>
      </c>
      <c r="AA134" s="30">
        <v>0.128099173553719</v>
      </c>
      <c r="AB134" t="s" s="26"/>
      <c r="AC134" s="30">
        <v>0.105263157894737</v>
      </c>
      <c r="AD134" t="s" s="26"/>
      <c r="AE134" s="30">
        <v>0.0866141732283465</v>
      </c>
      <c r="AF134" t="s" s="26"/>
      <c r="AG134" s="30">
        <v>0.244274809160305</v>
      </c>
      <c r="AH134" t="s" s="26"/>
    </row>
    <row r="135" ht="15" customHeight="1">
      <c r="A135" t="s" s="10">
        <v>1485</v>
      </c>
      <c r="B135" t="s" s="10">
        <v>1486</v>
      </c>
      <c r="C135" s="30">
        <v>0.345</v>
      </c>
      <c r="D135" s="30">
        <v>0.29</v>
      </c>
      <c r="E135" s="30">
        <v>0.375609756097561</v>
      </c>
      <c r="F135" s="30">
        <v>0.338235294117647</v>
      </c>
      <c r="G135" s="30">
        <v>0.393203883495146</v>
      </c>
      <c r="H135" s="30">
        <v>0.203883495145631</v>
      </c>
      <c r="I135" s="30">
        <v>0.792452830188679</v>
      </c>
      <c r="J135" s="30">
        <v>0.5909090909090911</v>
      </c>
      <c r="K135" s="30">
        <v>0.371559633027523</v>
      </c>
      <c r="L135" s="30">
        <v>0.458715596330275</v>
      </c>
      <c r="M135" s="30">
        <v>0.479638009049774</v>
      </c>
      <c r="N135" s="30">
        <v>0.483091787439614</v>
      </c>
      <c r="O135" s="30">
        <v>0.424107142857143</v>
      </c>
      <c r="P135" s="30">
        <v>0.524663677130045</v>
      </c>
      <c r="Q135" s="30">
        <v>0.66079295154185</v>
      </c>
      <c r="R135" s="30">
        <v>0.703196347031963</v>
      </c>
      <c r="S135" s="30">
        <v>0.682608695652174</v>
      </c>
      <c r="T135" s="30">
        <v>0.71304347826087</v>
      </c>
      <c r="U135" s="30">
        <v>0.698275862068966</v>
      </c>
      <c r="V135" s="30">
        <v>0.727272727272727</v>
      </c>
      <c r="W135" s="30">
        <v>0.7330508474576271</v>
      </c>
      <c r="X135" s="30">
        <v>0.620253164556962</v>
      </c>
      <c r="Y135" s="30">
        <v>0.710084033613445</v>
      </c>
      <c r="Z135" s="30">
        <v>0.629213483146067</v>
      </c>
      <c r="AA135" s="30">
        <v>0.834710743801653</v>
      </c>
      <c r="AB135" t="s" s="26"/>
      <c r="AC135" s="30">
        <v>0.510121457489879</v>
      </c>
      <c r="AD135" t="s" s="26"/>
      <c r="AE135" s="30">
        <v>0.598425196850394</v>
      </c>
      <c r="AF135" t="s" s="26"/>
      <c r="AG135" s="30">
        <v>0.393129770992366</v>
      </c>
      <c r="AH135" t="s" s="26"/>
    </row>
    <row r="136" ht="15" customHeight="1">
      <c r="A136" t="s" s="10">
        <v>1487</v>
      </c>
      <c r="B136" t="s" s="10">
        <v>1488</v>
      </c>
      <c r="C136" s="30">
        <v>0.34</v>
      </c>
      <c r="D136" s="30">
        <v>0.405</v>
      </c>
      <c r="E136" s="30">
        <v>0.585365853658537</v>
      </c>
      <c r="F136" s="30">
        <v>0.6911764705882349</v>
      </c>
      <c r="G136" s="30">
        <v>0.635922330097087</v>
      </c>
      <c r="H136" s="30">
        <v>0.757281553398058</v>
      </c>
      <c r="I136" s="30">
        <v>0.688679245283019</v>
      </c>
      <c r="J136" s="30">
        <v>0.427272727272727</v>
      </c>
      <c r="K136" s="30">
        <v>0.7935779816513761</v>
      </c>
      <c r="L136" s="30">
        <v>0.747706422018349</v>
      </c>
      <c r="M136" s="30">
        <v>0.846153846153846</v>
      </c>
      <c r="N136" s="30">
        <v>0.830917874396135</v>
      </c>
      <c r="O136" s="30">
        <v>0.785714285714286</v>
      </c>
      <c r="P136" s="30">
        <v>0.802690582959641</v>
      </c>
      <c r="Q136" s="30">
        <v>0.748898678414097</v>
      </c>
      <c r="R136" s="30">
        <v>0.748858447488584</v>
      </c>
      <c r="S136" s="30">
        <v>0.6</v>
      </c>
      <c r="T136" s="30">
        <v>0.656521739130435</v>
      </c>
      <c r="U136" s="30">
        <v>0.431034482758621</v>
      </c>
      <c r="V136" s="30">
        <v>0.41991341991342</v>
      </c>
      <c r="W136" s="30">
        <v>0.122881355932203</v>
      </c>
      <c r="X136" t="s" s="26"/>
      <c r="Y136" s="30">
        <v>0.134453781512605</v>
      </c>
      <c r="Z136" t="s" s="26"/>
      <c r="AA136" s="30">
        <v>0.0661157024793388</v>
      </c>
      <c r="AB136" t="s" s="26"/>
      <c r="AC136" s="30">
        <v>0.0850202429149798</v>
      </c>
      <c r="AD136" t="s" s="26"/>
      <c r="AE136" s="30">
        <v>0.161417322834646</v>
      </c>
      <c r="AF136" t="s" s="26"/>
      <c r="AG136" s="30">
        <v>0.145038167938931</v>
      </c>
      <c r="AH136" t="s" s="26"/>
    </row>
    <row r="137" ht="15" customHeight="1">
      <c r="A137" t="s" s="10">
        <v>1489</v>
      </c>
      <c r="B137" t="s" s="10">
        <v>1490</v>
      </c>
      <c r="C137" s="30">
        <v>0.335</v>
      </c>
      <c r="D137" s="30">
        <v>0.26</v>
      </c>
      <c r="E137" s="30">
        <v>0.35609756097561</v>
      </c>
      <c r="F137" s="30">
        <v>0.259803921568627</v>
      </c>
      <c r="G137" s="30">
        <v>0.466019417475728</v>
      </c>
      <c r="H137" s="30">
        <v>0.378640776699029</v>
      </c>
      <c r="I137" s="30">
        <v>0.608490566037736</v>
      </c>
      <c r="J137" s="30">
        <v>0.236363636363636</v>
      </c>
      <c r="K137" s="30">
        <v>0.628440366972477</v>
      </c>
      <c r="L137" s="30">
        <v>0.655963302752294</v>
      </c>
      <c r="M137" s="30">
        <v>0.5067873303167419</v>
      </c>
      <c r="N137" s="30">
        <v>0.516908212560386</v>
      </c>
      <c r="O137" s="30">
        <v>0.584821428571429</v>
      </c>
      <c r="P137" s="30">
        <v>0.663677130044843</v>
      </c>
      <c r="Q137" s="30">
        <v>0.607929515418502</v>
      </c>
      <c r="R137" s="30">
        <v>0.6757990867579911</v>
      </c>
      <c r="S137" s="30">
        <v>0.617391304347826</v>
      </c>
      <c r="T137" s="30">
        <v>0.726086956521739</v>
      </c>
      <c r="U137" s="30">
        <v>0.396551724137931</v>
      </c>
      <c r="V137" s="30">
        <v>0.424242424242424</v>
      </c>
      <c r="W137" s="30">
        <v>0.567796610169492</v>
      </c>
      <c r="X137" s="30">
        <v>0.373417721518987</v>
      </c>
      <c r="Y137" s="30">
        <v>0.378151260504202</v>
      </c>
      <c r="Z137" s="30">
        <v>0.185393258426966</v>
      </c>
      <c r="AA137" s="30">
        <v>0.491735537190083</v>
      </c>
      <c r="AB137" t="s" s="26"/>
      <c r="AC137" s="30">
        <v>0.319838056680162</v>
      </c>
      <c r="AD137" t="s" s="26"/>
      <c r="AE137" s="30">
        <v>0.259842519685039</v>
      </c>
      <c r="AF137" t="s" s="26"/>
      <c r="AG137" s="30">
        <v>0.240458015267176</v>
      </c>
      <c r="AH137" t="s" s="26"/>
    </row>
    <row r="138" ht="15" customHeight="1">
      <c r="A138" t="s" s="10">
        <v>1491</v>
      </c>
      <c r="B138" t="s" s="10">
        <v>1492</v>
      </c>
      <c r="C138" s="30">
        <v>0.33</v>
      </c>
      <c r="D138" s="30">
        <v>0.32</v>
      </c>
      <c r="E138" s="30">
        <v>0.380487804878049</v>
      </c>
      <c r="F138" s="30">
        <v>0.382352941176471</v>
      </c>
      <c r="G138" s="30">
        <v>0.640776699029126</v>
      </c>
      <c r="H138" s="30">
        <v>0.5048543689320391</v>
      </c>
      <c r="I138" s="30">
        <v>0.627358490566038</v>
      </c>
      <c r="J138" s="30">
        <v>0.254545454545455</v>
      </c>
      <c r="K138" s="30">
        <v>0.541284403669725</v>
      </c>
      <c r="L138" s="30">
        <v>0.486238532110092</v>
      </c>
      <c r="M138" s="30">
        <v>0.524886877828054</v>
      </c>
      <c r="N138" s="30">
        <v>0.473429951690821</v>
      </c>
      <c r="O138" s="30">
        <v>0.46875</v>
      </c>
      <c r="P138" s="30">
        <v>0.434977578475336</v>
      </c>
      <c r="Q138" s="30">
        <v>0.779735682819383</v>
      </c>
      <c r="R138" s="30">
        <v>0.771689497716895</v>
      </c>
      <c r="S138" s="30">
        <v>0.895652173913043</v>
      </c>
      <c r="T138" s="30">
        <v>0.891304347826087</v>
      </c>
      <c r="U138" s="30">
        <v>0.887931034482759</v>
      </c>
      <c r="V138" s="30">
        <v>0.874458874458874</v>
      </c>
      <c r="W138" s="30">
        <v>0.927966101694915</v>
      </c>
      <c r="X138" s="30">
        <v>0.89873417721519</v>
      </c>
      <c r="Y138" s="30">
        <v>0.894957983193277</v>
      </c>
      <c r="Z138" s="30">
        <v>0.865168539325843</v>
      </c>
      <c r="AA138" s="30">
        <v>0.929752066115702</v>
      </c>
      <c r="AB138" s="30">
        <v>0.5</v>
      </c>
      <c r="AC138" s="30">
        <v>0.882591093117409</v>
      </c>
      <c r="AD138" s="30">
        <v>0.325581395348837</v>
      </c>
      <c r="AE138" s="30">
        <v>0.854330708661417</v>
      </c>
      <c r="AF138" t="s" s="26"/>
      <c r="AG138" s="30">
        <v>0.900763358778626</v>
      </c>
      <c r="AH138" s="30">
        <v>0.819672131147541</v>
      </c>
    </row>
    <row r="139" ht="15" customHeight="1">
      <c r="A139" t="s" s="10">
        <v>1493</v>
      </c>
      <c r="B139" t="s" s="10">
        <v>1494</v>
      </c>
      <c r="C139" s="30">
        <v>0.325</v>
      </c>
      <c r="D139" s="30">
        <v>0.52</v>
      </c>
      <c r="E139" s="30">
        <v>0.502439024390244</v>
      </c>
      <c r="F139" s="30">
        <v>0.71078431372549</v>
      </c>
      <c r="G139" s="30">
        <v>0.786407766990291</v>
      </c>
      <c r="H139" s="30">
        <v>0.83495145631068</v>
      </c>
      <c r="I139" s="30">
        <v>0.778301886792453</v>
      </c>
      <c r="J139" s="30">
        <v>0.6</v>
      </c>
      <c r="K139" s="30">
        <v>0.8027522935779819</v>
      </c>
      <c r="L139" s="30">
        <v>0.811926605504587</v>
      </c>
      <c r="M139" s="30">
        <v>0.773755656108597</v>
      </c>
      <c r="N139" s="30">
        <v>0.777777777777778</v>
      </c>
      <c r="O139" s="30">
        <v>0.745535714285714</v>
      </c>
      <c r="P139" s="30">
        <v>0.766816143497758</v>
      </c>
      <c r="Q139" s="30">
        <v>0.8281938325991191</v>
      </c>
      <c r="R139" s="30">
        <v>0.8356164383561639</v>
      </c>
      <c r="S139" s="30">
        <v>0.869565217391304</v>
      </c>
      <c r="T139" s="30">
        <v>0.882608695652174</v>
      </c>
      <c r="U139" s="30">
        <v>0.862068965517241</v>
      </c>
      <c r="V139" s="30">
        <v>0.857142857142857</v>
      </c>
      <c r="W139" s="30">
        <v>0.885593220338983</v>
      </c>
      <c r="X139" s="30">
        <v>0.841772151898734</v>
      </c>
      <c r="Y139" s="30">
        <v>0.8109243697478991</v>
      </c>
      <c r="Z139" s="30">
        <v>0.735955056179775</v>
      </c>
      <c r="AA139" s="30">
        <v>0.5909090909090911</v>
      </c>
      <c r="AB139" t="s" s="26"/>
      <c r="AC139" s="30">
        <v>0.6032388663967611</v>
      </c>
      <c r="AD139" t="s" s="26"/>
      <c r="AE139" s="30">
        <v>0.307086614173228</v>
      </c>
      <c r="AF139" t="s" s="26"/>
      <c r="AG139" s="30">
        <v>0.305343511450382</v>
      </c>
      <c r="AH139" t="s" s="26"/>
    </row>
    <row r="140" ht="15" customHeight="1">
      <c r="A140" t="s" s="10">
        <v>1495</v>
      </c>
      <c r="B140" t="s" s="10">
        <v>1496</v>
      </c>
      <c r="C140" s="30">
        <v>0.32</v>
      </c>
      <c r="D140" s="30">
        <v>0.505</v>
      </c>
      <c r="E140" s="30">
        <v>0.297560975609756</v>
      </c>
      <c r="F140" s="30">
        <v>0.5196078431372551</v>
      </c>
      <c r="G140" s="30">
        <v>0.344660194174757</v>
      </c>
      <c r="H140" s="30">
        <v>0.655339805825243</v>
      </c>
      <c r="I140" s="30">
        <v>0.419811320754717</v>
      </c>
      <c r="J140" t="s" s="26"/>
      <c r="K140" s="30">
        <v>0.490825688073394</v>
      </c>
      <c r="L140" s="30">
        <v>0.564220183486239</v>
      </c>
      <c r="M140" s="30">
        <v>0.737556561085973</v>
      </c>
      <c r="N140" s="30">
        <v>0.72463768115942</v>
      </c>
      <c r="O140" s="30">
        <v>0.6875</v>
      </c>
      <c r="P140" s="30">
        <v>0.748878923766816</v>
      </c>
      <c r="Q140" s="30">
        <v>0.7048458149779741</v>
      </c>
      <c r="R140" s="30">
        <v>0.753424657534247</v>
      </c>
      <c r="S140" s="30">
        <v>0.591304347826087</v>
      </c>
      <c r="T140" s="30">
        <v>0.682608695652174</v>
      </c>
      <c r="U140" s="30">
        <v>0.456896551724138</v>
      </c>
      <c r="V140" s="30">
        <v>0.463203463203463</v>
      </c>
      <c r="W140" s="30">
        <v>0.322033898305085</v>
      </c>
      <c r="X140" t="s" s="26"/>
      <c r="Y140" s="30">
        <v>0.260504201680672</v>
      </c>
      <c r="Z140" s="30">
        <v>0.0112359550561798</v>
      </c>
      <c r="AA140" s="30">
        <v>0.243801652892562</v>
      </c>
      <c r="AB140" t="s" s="26"/>
      <c r="AC140" s="30">
        <v>0.234817813765182</v>
      </c>
      <c r="AD140" t="s" s="26"/>
      <c r="AE140" s="30">
        <v>0.169291338582677</v>
      </c>
      <c r="AF140" t="s" s="26"/>
      <c r="AG140" s="30">
        <v>0.141221374045802</v>
      </c>
      <c r="AH140" t="s" s="26"/>
    </row>
    <row r="141" ht="15" customHeight="1">
      <c r="A141" t="s" s="10">
        <v>1497</v>
      </c>
      <c r="B141" t="s" s="10">
        <v>1498</v>
      </c>
      <c r="C141" s="30">
        <v>0.315</v>
      </c>
      <c r="D141" s="30">
        <v>0.195</v>
      </c>
      <c r="E141" s="30">
        <v>0.175609756097561</v>
      </c>
      <c r="F141" s="30">
        <v>0.102941176470588</v>
      </c>
      <c r="G141" s="30">
        <v>0.203883495145631</v>
      </c>
      <c r="H141" s="30">
        <v>0.223300970873786</v>
      </c>
      <c r="I141" s="30">
        <v>0.165094339622642</v>
      </c>
      <c r="J141" t="s" s="26"/>
      <c r="K141" s="30">
        <v>0.165137614678899</v>
      </c>
      <c r="L141" s="30">
        <v>0.169724770642202</v>
      </c>
      <c r="M141" s="30">
        <v>0.194570135746606</v>
      </c>
      <c r="N141" s="30">
        <v>0.1256038647343</v>
      </c>
      <c r="O141" s="30">
        <v>0.401785714285714</v>
      </c>
      <c r="P141" s="30">
        <v>0.331838565022422</v>
      </c>
      <c r="Q141" s="30">
        <v>0.303964757709251</v>
      </c>
      <c r="R141" s="30">
        <v>0.26027397260274</v>
      </c>
      <c r="S141" s="30">
        <v>0.360869565217391</v>
      </c>
      <c r="T141" s="30">
        <v>0.256521739130435</v>
      </c>
      <c r="U141" s="30">
        <v>0.426724137931034</v>
      </c>
      <c r="V141" s="30">
        <v>0.367965367965368</v>
      </c>
      <c r="W141" s="30">
        <v>0.559322033898305</v>
      </c>
      <c r="X141" s="30">
        <v>0.329113924050633</v>
      </c>
      <c r="Y141" s="30">
        <v>0.747899159663866</v>
      </c>
      <c r="Z141" s="30">
        <v>0.6235955056179781</v>
      </c>
      <c r="AA141" s="30">
        <v>0.648760330578512</v>
      </c>
      <c r="AB141" t="s" s="26"/>
      <c r="AC141" s="30">
        <v>0.692307692307692</v>
      </c>
      <c r="AD141" t="s" s="26"/>
      <c r="AE141" s="30">
        <v>0.7913385826771649</v>
      </c>
      <c r="AF141" t="s" s="26"/>
      <c r="AG141" s="30">
        <v>0.854961832061069</v>
      </c>
      <c r="AH141" s="30">
        <v>0.6967213114754101</v>
      </c>
    </row>
    <row r="142" ht="15" customHeight="1">
      <c r="A142" t="s" s="10">
        <v>1499</v>
      </c>
      <c r="B142" t="s" s="10">
        <v>1500</v>
      </c>
      <c r="C142" s="30">
        <v>0.31</v>
      </c>
      <c r="D142" s="30">
        <v>0.225</v>
      </c>
      <c r="E142" s="30">
        <v>0.165853658536585</v>
      </c>
      <c r="F142" s="30">
        <v>0.127450980392157</v>
      </c>
      <c r="G142" s="30">
        <v>0.189320388349515</v>
      </c>
      <c r="H142" s="30">
        <v>0.101941747572816</v>
      </c>
      <c r="I142" s="30">
        <v>0.0471698113207547</v>
      </c>
      <c r="J142" t="s" s="26"/>
      <c r="K142" s="30">
        <v>0.100917431192661</v>
      </c>
      <c r="L142" s="30">
        <v>0.091743119266055</v>
      </c>
      <c r="M142" s="30">
        <v>0.122171945701357</v>
      </c>
      <c r="N142" s="30">
        <v>0.0531400966183575</v>
      </c>
      <c r="O142" s="30">
        <v>0.191964285714286</v>
      </c>
      <c r="P142" s="30">
        <v>0.139013452914798</v>
      </c>
      <c r="Q142" s="30">
        <v>0.123348017621145</v>
      </c>
      <c r="R142" s="30">
        <v>0.0684931506849315</v>
      </c>
      <c r="S142" s="30">
        <v>0.165217391304348</v>
      </c>
      <c r="T142" s="30">
        <v>0.0739130434782609</v>
      </c>
      <c r="U142" s="30">
        <v>0.193965517241379</v>
      </c>
      <c r="V142" s="30">
        <v>0.16017316017316</v>
      </c>
      <c r="W142" s="30">
        <v>0.190677966101695</v>
      </c>
      <c r="X142" t="s" s="26"/>
      <c r="Y142" s="30">
        <v>0.26890756302521</v>
      </c>
      <c r="Z142" s="30">
        <v>0.0224719101123596</v>
      </c>
      <c r="AA142" s="30">
        <v>0.322314049586777</v>
      </c>
      <c r="AB142" t="s" s="26"/>
      <c r="AC142" s="30">
        <v>0.348178137651822</v>
      </c>
      <c r="AD142" t="s" s="26"/>
      <c r="AE142" s="30">
        <v>0.570866141732283</v>
      </c>
      <c r="AF142" t="s" s="26"/>
      <c r="AG142" s="30">
        <v>0.748091603053435</v>
      </c>
      <c r="AH142" s="30">
        <v>0.459016393442623</v>
      </c>
    </row>
    <row r="143" ht="15" customHeight="1">
      <c r="A143" t="s" s="10">
        <v>1501</v>
      </c>
      <c r="B143" t="s" s="10">
        <v>1502</v>
      </c>
      <c r="C143" s="30">
        <v>0.305</v>
      </c>
      <c r="D143" s="30">
        <v>0.295</v>
      </c>
      <c r="E143" s="30">
        <v>0.404878048780488</v>
      </c>
      <c r="F143" s="30">
        <v>0.411764705882353</v>
      </c>
      <c r="G143" s="30">
        <v>0.674757281553398</v>
      </c>
      <c r="H143" s="30">
        <v>0.461165048543689</v>
      </c>
      <c r="I143" s="30">
        <v>0.415094339622642</v>
      </c>
      <c r="J143" t="s" s="26"/>
      <c r="K143" s="30">
        <v>0.348623853211009</v>
      </c>
      <c r="L143" s="30">
        <v>0.270642201834862</v>
      </c>
      <c r="M143" s="30">
        <v>0.330316742081448</v>
      </c>
      <c r="N143" s="30">
        <v>0.260869565217391</v>
      </c>
      <c r="O143" s="30">
        <v>0.308035714285714</v>
      </c>
      <c r="P143" s="30">
        <v>0.224215246636771</v>
      </c>
      <c r="Q143" s="30">
        <v>0.519823788546256</v>
      </c>
      <c r="R143" s="30">
        <v>0.442922374429224</v>
      </c>
      <c r="S143" s="30">
        <v>0.5695652173913039</v>
      </c>
      <c r="T143" s="30">
        <v>0.452173913043478</v>
      </c>
      <c r="U143" s="30">
        <v>0.599137931034483</v>
      </c>
      <c r="V143" s="30">
        <v>0.5238095238095239</v>
      </c>
      <c r="W143" s="30">
        <v>0.466101694915254</v>
      </c>
      <c r="X143" s="30">
        <v>0.189873417721519</v>
      </c>
      <c r="Y143" s="30">
        <v>0.382352941176471</v>
      </c>
      <c r="Z143" s="30">
        <v>0.168539325842697</v>
      </c>
      <c r="AA143" s="30">
        <v>0.136363636363636</v>
      </c>
      <c r="AB143" t="s" s="26"/>
      <c r="AC143" s="30">
        <v>0.153846153846154</v>
      </c>
      <c r="AD143" t="s" s="26"/>
      <c r="AE143" s="30">
        <v>0.09842519685039371</v>
      </c>
      <c r="AF143" t="s" s="26"/>
      <c r="AG143" s="30">
        <v>0.114503816793893</v>
      </c>
      <c r="AH143" t="s" s="26"/>
    </row>
    <row r="144" ht="15" customHeight="1">
      <c r="A144" t="s" s="10">
        <v>1503</v>
      </c>
      <c r="B144" t="s" s="10">
        <v>1504</v>
      </c>
      <c r="C144" s="30">
        <v>0.3</v>
      </c>
      <c r="D144" s="30">
        <v>0.205</v>
      </c>
      <c r="E144" s="30">
        <v>0.09268292682926831</v>
      </c>
      <c r="F144" s="30">
        <v>0.053921568627451</v>
      </c>
      <c r="G144" s="30">
        <v>0.07766990291262139</v>
      </c>
      <c r="H144" s="30">
        <v>0.058252427184466</v>
      </c>
      <c r="I144" s="30">
        <v>0.0377358490566038</v>
      </c>
      <c r="J144" t="s" s="26"/>
      <c r="K144" s="30">
        <v>0.0596330275229358</v>
      </c>
      <c r="L144" s="30">
        <v>0.055045871559633</v>
      </c>
      <c r="M144" s="30">
        <v>0.0542986425339367</v>
      </c>
      <c r="N144" t="s" s="26"/>
      <c r="O144" s="30">
        <v>0.09375</v>
      </c>
      <c r="P144" s="30">
        <v>0.06278026905829601</v>
      </c>
      <c r="Q144" s="30">
        <v>0.092511013215859</v>
      </c>
      <c r="R144" s="30">
        <v>0.0502283105022831</v>
      </c>
      <c r="S144" s="30">
        <v>0.0739130434782609</v>
      </c>
      <c r="T144" s="30">
        <v>0.0565217391304348</v>
      </c>
      <c r="U144" s="30">
        <v>0.0603448275862069</v>
      </c>
      <c r="V144" s="30">
        <v>0.0562770562770563</v>
      </c>
      <c r="W144" s="30">
        <v>0.0254237288135593</v>
      </c>
      <c r="X144" t="s" s="26"/>
      <c r="Y144" s="30">
        <v>0.0714285714285714</v>
      </c>
      <c r="Z144" t="s" s="26"/>
      <c r="AA144" s="30">
        <v>0.0909090909090909</v>
      </c>
      <c r="AB144" t="s" s="26"/>
      <c r="AC144" s="30">
        <v>0.097165991902834</v>
      </c>
      <c r="AD144" t="s" s="26"/>
      <c r="AE144" s="30">
        <v>0.18503937007874</v>
      </c>
      <c r="AF144" t="s" s="26"/>
      <c r="AG144" s="30">
        <v>0.229007633587786</v>
      </c>
      <c r="AH144" t="s" s="26"/>
    </row>
    <row r="145" ht="15" customHeight="1">
      <c r="A145" t="s" s="10">
        <v>1505</v>
      </c>
      <c r="B145" t="s" s="10">
        <v>1506</v>
      </c>
      <c r="C145" s="30">
        <v>0.295</v>
      </c>
      <c r="D145" s="30">
        <v>0.285</v>
      </c>
      <c r="E145" s="30">
        <v>0.263414634146341</v>
      </c>
      <c r="F145" s="30">
        <v>0.279411764705882</v>
      </c>
      <c r="G145" s="30">
        <v>0.296116504854369</v>
      </c>
      <c r="H145" s="30">
        <v>0.29126213592233</v>
      </c>
      <c r="I145" s="30">
        <v>0.264150943396226</v>
      </c>
      <c r="J145" t="s" s="26"/>
      <c r="K145" s="30">
        <v>0.224770642201835</v>
      </c>
      <c r="L145" s="30">
        <v>0.247706422018349</v>
      </c>
      <c r="M145" s="30">
        <v>0.425339366515837</v>
      </c>
      <c r="N145" s="30">
        <v>0.420289855072464</v>
      </c>
      <c r="O145" s="30">
        <v>0.361607142857143</v>
      </c>
      <c r="P145" s="30">
        <v>0.385650224215247</v>
      </c>
      <c r="Q145" s="30">
        <v>0.334801762114537</v>
      </c>
      <c r="R145" s="30">
        <v>0.315068493150685</v>
      </c>
      <c r="S145" s="30">
        <v>0.517391304347826</v>
      </c>
      <c r="T145" s="30">
        <v>0.543478260869565</v>
      </c>
      <c r="U145" s="30">
        <v>0.530172413793103</v>
      </c>
      <c r="V145" s="30">
        <v>0.567099567099567</v>
      </c>
      <c r="W145" s="30">
        <v>0.271186440677966</v>
      </c>
      <c r="X145" t="s" s="26"/>
      <c r="Y145" s="30">
        <v>0.352941176470588</v>
      </c>
      <c r="Z145" s="30">
        <v>0.123595505617978</v>
      </c>
      <c r="AA145" s="30">
        <v>0.206611570247934</v>
      </c>
      <c r="AB145" t="s" s="26"/>
      <c r="AC145" s="30">
        <v>0.331983805668016</v>
      </c>
      <c r="AD145" t="s" s="26"/>
      <c r="AE145" s="30">
        <v>0.244094488188976</v>
      </c>
      <c r="AF145" t="s" s="26"/>
      <c r="AG145" s="30">
        <v>0.232824427480916</v>
      </c>
      <c r="AH145" t="s" s="26"/>
    </row>
    <row r="146" ht="15" customHeight="1">
      <c r="A146" t="s" s="10">
        <v>1507</v>
      </c>
      <c r="B146" t="s" s="10">
        <v>1508</v>
      </c>
      <c r="C146" s="30">
        <v>0.29</v>
      </c>
      <c r="D146" s="30">
        <v>0.215</v>
      </c>
      <c r="E146" s="30">
        <v>0.107317073170732</v>
      </c>
      <c r="F146" s="30">
        <v>0.0735294117647059</v>
      </c>
      <c r="G146" s="30">
        <v>0.121359223300971</v>
      </c>
      <c r="H146" s="30">
        <v>0.266990291262136</v>
      </c>
      <c r="I146" s="30">
        <v>0.179245283018868</v>
      </c>
      <c r="J146" t="s" s="26"/>
      <c r="K146" s="30">
        <v>0.325688073394495</v>
      </c>
      <c r="L146" s="30">
        <v>0.298165137614679</v>
      </c>
      <c r="M146" s="30">
        <v>0.475113122171946</v>
      </c>
      <c r="N146" s="30">
        <v>0.439613526570048</v>
      </c>
      <c r="O146" s="30">
        <v>0.602678571428571</v>
      </c>
      <c r="P146" s="30">
        <v>0.560538116591928</v>
      </c>
      <c r="Q146" s="30">
        <v>0.506607929515419</v>
      </c>
      <c r="R146" s="30">
        <v>0.479452054794521</v>
      </c>
      <c r="S146" s="30">
        <v>0.382608695652174</v>
      </c>
      <c r="T146" s="30">
        <v>0.378260869565217</v>
      </c>
      <c r="U146" s="30">
        <v>0.379310344827586</v>
      </c>
      <c r="V146" s="30">
        <v>0.333333333333333</v>
      </c>
      <c r="W146" s="30">
        <v>0.627118644067797</v>
      </c>
      <c r="X146" s="30">
        <v>0.455696202531646</v>
      </c>
      <c r="Y146" s="30">
        <v>0.65546218487395</v>
      </c>
      <c r="Z146" s="30">
        <v>0.550561797752809</v>
      </c>
      <c r="AA146" s="30">
        <v>0.694214876033058</v>
      </c>
      <c r="AB146" t="s" s="26"/>
      <c r="AC146" s="30">
        <v>0.773279352226721</v>
      </c>
      <c r="AD146" t="s" s="26"/>
      <c r="AE146" s="30">
        <v>0.8031496062992129</v>
      </c>
      <c r="AF146" t="s" s="26"/>
      <c r="AG146" s="30">
        <v>0.851145038167939</v>
      </c>
      <c r="AH146" s="30">
        <v>0.721311475409836</v>
      </c>
    </row>
    <row r="147" ht="15" customHeight="1">
      <c r="A147" t="s" s="10">
        <v>1509</v>
      </c>
      <c r="B147" t="s" s="10">
        <v>1510</v>
      </c>
      <c r="C147" s="30">
        <v>0.285</v>
      </c>
      <c r="D147" s="30">
        <v>0.2</v>
      </c>
      <c r="E147" s="30">
        <v>0.190243902439024</v>
      </c>
      <c r="F147" s="30">
        <v>0.132352941176471</v>
      </c>
      <c r="G147" s="30">
        <v>0.252427184466019</v>
      </c>
      <c r="H147" s="30">
        <v>0.194174757281553</v>
      </c>
      <c r="I147" s="30">
        <v>0.117924528301887</v>
      </c>
      <c r="J147" t="s" s="26"/>
      <c r="K147" s="30">
        <v>0.13302752293578</v>
      </c>
      <c r="L147" s="30">
        <v>0.128440366972477</v>
      </c>
      <c r="M147" s="30">
        <v>0.16289592760181</v>
      </c>
      <c r="N147" s="30">
        <v>0.0966183574879227</v>
      </c>
      <c r="O147" s="30">
        <v>0.330357142857143</v>
      </c>
      <c r="P147" s="30">
        <v>0.304932735426009</v>
      </c>
      <c r="Q147" s="30">
        <v>0.392070484581498</v>
      </c>
      <c r="R147" s="30">
        <v>0.351598173515982</v>
      </c>
      <c r="S147" s="30">
        <v>0.5</v>
      </c>
      <c r="T147" s="30">
        <v>0.430434782608696</v>
      </c>
      <c r="U147" s="30">
        <v>0.375</v>
      </c>
      <c r="V147" s="30">
        <v>0.311688311688312</v>
      </c>
      <c r="W147" s="30">
        <v>0.394067796610169</v>
      </c>
      <c r="X147" s="30">
        <v>0.107594936708861</v>
      </c>
      <c r="Y147" s="30">
        <v>0.340336134453782</v>
      </c>
      <c r="Z147" s="30">
        <v>0.112359550561798</v>
      </c>
      <c r="AA147" s="30">
        <v>0.210743801652893</v>
      </c>
      <c r="AB147" t="s" s="26"/>
      <c r="AC147" s="30">
        <v>0.364372469635628</v>
      </c>
      <c r="AD147" t="s" s="26"/>
      <c r="AE147" s="30">
        <v>0.429133858267717</v>
      </c>
      <c r="AF147" t="s" s="26"/>
      <c r="AG147" s="30">
        <v>0.538167938931298</v>
      </c>
      <c r="AH147" s="30">
        <v>0.00819672131147541</v>
      </c>
    </row>
    <row r="148" ht="15" customHeight="1">
      <c r="A148" t="s" s="10">
        <v>1511</v>
      </c>
      <c r="B148" t="s" s="10">
        <v>1512</v>
      </c>
      <c r="C148" s="30">
        <v>0.28</v>
      </c>
      <c r="D148" s="30">
        <v>0.43</v>
      </c>
      <c r="E148" s="30">
        <v>0.307317073170732</v>
      </c>
      <c r="F148" s="30">
        <v>0.553921568627451</v>
      </c>
      <c r="G148" s="30">
        <v>0.33495145631068</v>
      </c>
      <c r="H148" s="30">
        <v>0.548543689320388</v>
      </c>
      <c r="I148" s="30">
        <v>0.5</v>
      </c>
      <c r="J148" s="30">
        <v>0.0363636363636364</v>
      </c>
      <c r="K148" s="30">
        <v>0.527522935779817</v>
      </c>
      <c r="L148" s="30">
        <v>0.58256880733945</v>
      </c>
      <c r="M148" s="30">
        <v>0.606334841628959</v>
      </c>
      <c r="N148" s="30">
        <v>0.613526570048309</v>
      </c>
      <c r="O148" s="30">
        <v>0.491071428571429</v>
      </c>
      <c r="P148" s="30">
        <v>0.573991031390135</v>
      </c>
      <c r="Q148" s="30">
        <v>0.590308370044053</v>
      </c>
      <c r="R148" s="30">
        <v>0.625570776255708</v>
      </c>
      <c r="S148" s="30">
        <v>0.673913043478261</v>
      </c>
      <c r="T148" s="30">
        <v>0.743478260869565</v>
      </c>
      <c r="U148" s="30">
        <v>0.6594827586206899</v>
      </c>
      <c r="V148" s="30">
        <v>0.688311688311688</v>
      </c>
      <c r="W148" s="30">
        <v>0.563559322033898</v>
      </c>
      <c r="X148" s="30">
        <v>0.360759493670886</v>
      </c>
      <c r="Y148" s="30">
        <v>0.529411764705882</v>
      </c>
      <c r="Z148" s="30">
        <v>0.365168539325843</v>
      </c>
      <c r="AA148" s="30">
        <v>0.384297520661157</v>
      </c>
      <c r="AB148" t="s" s="26"/>
      <c r="AC148" s="30">
        <v>0.412955465587045</v>
      </c>
      <c r="AD148" t="s" s="26"/>
      <c r="AE148" s="30">
        <v>0.401574803149606</v>
      </c>
      <c r="AF148" t="s" s="26"/>
      <c r="AG148" s="30">
        <v>0.312977099236641</v>
      </c>
      <c r="AH148" t="s" s="26"/>
    </row>
    <row r="149" ht="15" customHeight="1">
      <c r="A149" t="s" s="10">
        <v>1513</v>
      </c>
      <c r="B149" t="s" s="10">
        <v>1514</v>
      </c>
      <c r="C149" s="30">
        <v>0.275</v>
      </c>
      <c r="D149" s="30">
        <v>0.39</v>
      </c>
      <c r="E149" s="30">
        <v>0.170731707317073</v>
      </c>
      <c r="F149" s="30">
        <v>0.264705882352941</v>
      </c>
      <c r="G149" s="30">
        <v>0.407766990291262</v>
      </c>
      <c r="H149" s="30">
        <v>0.393203883495146</v>
      </c>
      <c r="I149" s="30">
        <v>0.641509433962264</v>
      </c>
      <c r="J149" s="30">
        <v>0.336363636363636</v>
      </c>
      <c r="K149" s="30">
        <v>0.403669724770642</v>
      </c>
      <c r="L149" s="30">
        <v>0.568807339449541</v>
      </c>
      <c r="M149" s="30">
        <v>0.226244343891403</v>
      </c>
      <c r="N149" s="30">
        <v>0.202898550724638</v>
      </c>
      <c r="O149" s="30">
        <v>0.15625</v>
      </c>
      <c r="P149" s="30">
        <v>0.251121076233184</v>
      </c>
      <c r="Q149" s="30">
        <v>0.233480176211454</v>
      </c>
      <c r="R149" s="30">
        <v>0.264840182648402</v>
      </c>
      <c r="S149" s="30">
        <v>0.126086956521739</v>
      </c>
      <c r="T149" s="30">
        <v>0.147826086956522</v>
      </c>
      <c r="U149" s="30">
        <v>0.435344827586207</v>
      </c>
      <c r="V149" s="30">
        <v>0.532467532467532</v>
      </c>
      <c r="W149" s="30">
        <v>0.711864406779661</v>
      </c>
      <c r="X149" s="30">
        <v>0.639240506329114</v>
      </c>
      <c r="Y149" s="30">
        <v>0.676470588235294</v>
      </c>
      <c r="Z149" s="30">
        <v>0.634831460674157</v>
      </c>
      <c r="AA149" s="30">
        <v>0.739669421487603</v>
      </c>
      <c r="AB149" t="s" s="26"/>
      <c r="AC149" s="30">
        <v>0.801619433198381</v>
      </c>
      <c r="AD149" t="s" s="26"/>
      <c r="AE149" s="30">
        <v>0.7677165354330709</v>
      </c>
      <c r="AF149" t="s" s="26"/>
      <c r="AG149" s="30">
        <v>0.774809160305344</v>
      </c>
      <c r="AH149" s="30">
        <v>0.622950819672131</v>
      </c>
    </row>
    <row r="150" ht="15" customHeight="1">
      <c r="A150" t="s" s="10">
        <v>1515</v>
      </c>
      <c r="B150" t="s" s="10">
        <v>1516</v>
      </c>
      <c r="C150" s="30">
        <v>0.27</v>
      </c>
      <c r="D150" s="30">
        <v>0.275</v>
      </c>
      <c r="E150" s="30">
        <v>0.185365853658537</v>
      </c>
      <c r="F150" s="30">
        <v>0.181372549019608</v>
      </c>
      <c r="G150" s="30">
        <v>0.111650485436893</v>
      </c>
      <c r="H150" s="30">
        <v>0.616504854368932</v>
      </c>
      <c r="I150" s="30">
        <v>0.306603773584906</v>
      </c>
      <c r="J150" t="s" s="26"/>
      <c r="K150" s="30">
        <v>0.522935779816514</v>
      </c>
      <c r="L150" s="30">
        <v>0.577981651376147</v>
      </c>
      <c r="M150" s="30">
        <v>0.723981900452489</v>
      </c>
      <c r="N150" s="30">
        <v>0.705314009661836</v>
      </c>
      <c r="O150" s="30">
        <v>0.683035714285714</v>
      </c>
      <c r="P150" s="30">
        <v>0.730941704035874</v>
      </c>
      <c r="Q150" s="30">
        <v>0.687224669603524</v>
      </c>
      <c r="R150" s="30">
        <v>0.726027397260274</v>
      </c>
      <c r="S150" s="30">
        <v>0.669565217391304</v>
      </c>
      <c r="T150" s="30">
        <v>0.7826086956521739</v>
      </c>
      <c r="U150" s="30">
        <v>0.754310344827586</v>
      </c>
      <c r="V150" s="30">
        <v>0.80952380952381</v>
      </c>
      <c r="W150" s="30">
        <v>0.771186440677966</v>
      </c>
      <c r="X150" s="30">
        <v>0.664556962025316</v>
      </c>
      <c r="Y150" s="30">
        <v>0.642857142857143</v>
      </c>
      <c r="Z150" s="30">
        <v>0.567415730337079</v>
      </c>
      <c r="AA150" s="30">
        <v>0.549586776859504</v>
      </c>
      <c r="AB150" t="s" s="26"/>
      <c r="AC150" s="30">
        <v>0.696356275303644</v>
      </c>
      <c r="AD150" t="s" s="26"/>
      <c r="AE150" s="30">
        <v>0.7795275590551179</v>
      </c>
      <c r="AF150" t="s" s="26"/>
      <c r="AG150" s="30">
        <v>0.679389312977099</v>
      </c>
      <c r="AH150" s="30">
        <v>0.295081967213115</v>
      </c>
    </row>
    <row r="151" ht="15" customHeight="1">
      <c r="A151" t="s" s="10">
        <v>1517</v>
      </c>
      <c r="B151" t="s" s="10">
        <v>1518</v>
      </c>
      <c r="C151" s="30">
        <v>0.265</v>
      </c>
      <c r="D151" s="30">
        <v>0.63</v>
      </c>
      <c r="E151" s="30">
        <v>0.214634146341463</v>
      </c>
      <c r="F151" s="30">
        <v>0.529411764705882</v>
      </c>
      <c r="G151" s="30">
        <v>0.135922330097087</v>
      </c>
      <c r="H151" s="30">
        <v>0.679611650485437</v>
      </c>
      <c r="I151" s="30">
        <v>0.617924528301887</v>
      </c>
      <c r="J151" s="30">
        <v>0.354545454545455</v>
      </c>
      <c r="K151" s="30">
        <v>0.408256880733945</v>
      </c>
      <c r="L151" s="30">
        <v>0.669724770642202</v>
      </c>
      <c r="M151" s="30">
        <v>0.692307692307692</v>
      </c>
      <c r="N151" s="30">
        <v>0.806763285024155</v>
      </c>
      <c r="O151" s="30">
        <v>0.535714285714286</v>
      </c>
      <c r="P151" s="30">
        <v>0.811659192825112</v>
      </c>
      <c r="Q151" s="30">
        <v>0.599118942731278</v>
      </c>
      <c r="R151" s="30">
        <v>0.7899543378995429</v>
      </c>
      <c r="S151" s="30">
        <v>0.443478260869565</v>
      </c>
      <c r="T151" s="30">
        <v>0.8</v>
      </c>
      <c r="U151" s="30">
        <v>0.418103448275862</v>
      </c>
      <c r="V151" s="30">
        <v>0.606060606060606</v>
      </c>
      <c r="W151" s="30">
        <v>0.300847457627119</v>
      </c>
      <c r="X151" t="s" s="26"/>
      <c r="Y151" s="30">
        <v>0.30672268907563</v>
      </c>
      <c r="Z151" s="30">
        <v>0.0898876404494382</v>
      </c>
      <c r="AA151" s="30">
        <v>0.462809917355372</v>
      </c>
      <c r="AB151" t="s" s="26"/>
      <c r="AC151" s="30">
        <v>0.534412955465587</v>
      </c>
      <c r="AD151" t="s" s="26"/>
      <c r="AE151" s="30">
        <v>0.625984251968504</v>
      </c>
      <c r="AF151" t="s" s="26"/>
      <c r="AG151" s="30">
        <v>0.293893129770992</v>
      </c>
      <c r="AH151" t="s" s="26"/>
    </row>
    <row r="152" ht="15" customHeight="1">
      <c r="A152" t="s" s="10">
        <v>1519</v>
      </c>
      <c r="B152" t="s" s="10">
        <v>1520</v>
      </c>
      <c r="C152" s="30">
        <v>0.26</v>
      </c>
      <c r="D152" s="30">
        <v>0.255</v>
      </c>
      <c r="E152" s="30">
        <v>0.24390243902439</v>
      </c>
      <c r="F152" s="30">
        <v>0.303921568627451</v>
      </c>
      <c r="G152" s="30">
        <v>0.349514563106796</v>
      </c>
      <c r="H152" s="30">
        <v>0.475728155339806</v>
      </c>
      <c r="I152" s="30">
        <v>0.344339622641509</v>
      </c>
      <c r="J152" t="s" s="26"/>
      <c r="K152" s="30">
        <v>0.279816513761468</v>
      </c>
      <c r="L152" s="30">
        <v>0.311926605504587</v>
      </c>
      <c r="M152" s="30">
        <v>0.334841628959276</v>
      </c>
      <c r="N152" s="30">
        <v>0.309178743961353</v>
      </c>
      <c r="O152" s="30">
        <v>0.285714285714286</v>
      </c>
      <c r="P152" s="30">
        <v>0.336322869955157</v>
      </c>
      <c r="Q152" s="30">
        <v>0.356828193832599</v>
      </c>
      <c r="R152" s="30">
        <v>0.378995433789954</v>
      </c>
      <c r="S152" s="30">
        <v>0.308695652173913</v>
      </c>
      <c r="T152" s="30">
        <v>0.38695652173913</v>
      </c>
      <c r="U152" s="30">
        <v>0.172413793103448</v>
      </c>
      <c r="V152" s="30">
        <v>0.194805194805195</v>
      </c>
      <c r="W152" s="30">
        <v>0.338983050847458</v>
      </c>
      <c r="X152" s="30">
        <v>0.0126582278481013</v>
      </c>
      <c r="Y152" s="30">
        <v>0.151260504201681</v>
      </c>
      <c r="Z152" t="s" s="26"/>
      <c r="AA152" s="30">
        <v>0.260330578512397</v>
      </c>
      <c r="AB152" t="s" s="26"/>
      <c r="AC152" s="30">
        <v>0.1417004048583</v>
      </c>
      <c r="AD152" t="s" s="26"/>
      <c r="AE152" s="30">
        <v>0.15748031496063</v>
      </c>
      <c r="AF152" t="s" s="26"/>
      <c r="AG152" s="30">
        <v>0.122137404580153</v>
      </c>
      <c r="AH152" t="s" s="26"/>
    </row>
    <row r="153" ht="15" customHeight="1">
      <c r="A153" t="s" s="10">
        <v>1521</v>
      </c>
      <c r="B153" t="s" s="10">
        <v>1522</v>
      </c>
      <c r="C153" s="30">
        <v>0.255</v>
      </c>
      <c r="D153" s="30">
        <v>0.16</v>
      </c>
      <c r="E153" s="30">
        <v>0.117073170731707</v>
      </c>
      <c r="F153" s="30">
        <v>0.07843137254901961</v>
      </c>
      <c r="G153" s="30">
        <v>0.140776699029126</v>
      </c>
      <c r="H153" s="30">
        <v>0.0631067961165049</v>
      </c>
      <c r="I153" s="30">
        <v>0.0330188679245283</v>
      </c>
      <c r="J153" t="s" s="26"/>
      <c r="K153" s="30">
        <v>0.0688073394495413</v>
      </c>
      <c r="L153" s="30">
        <v>0.0504587155963303</v>
      </c>
      <c r="M153" s="30">
        <v>0.0678733031674208</v>
      </c>
      <c r="N153" s="30">
        <v>0.00483091787439614</v>
      </c>
      <c r="O153" s="30">
        <v>0.133928571428571</v>
      </c>
      <c r="P153" s="30">
        <v>0.08071748878923771</v>
      </c>
      <c r="Q153" s="30">
        <v>0.0748898678414097</v>
      </c>
      <c r="R153" s="30">
        <v>0.0365296803652968</v>
      </c>
      <c r="S153" s="30">
        <v>0.08260869565217389</v>
      </c>
      <c r="T153" s="30">
        <v>0.0391304347826087</v>
      </c>
      <c r="U153" s="30">
        <v>0.137931034482759</v>
      </c>
      <c r="V153" s="30">
        <v>0.116883116883117</v>
      </c>
      <c r="W153" s="30">
        <v>0.144067796610169</v>
      </c>
      <c r="X153" t="s" s="26"/>
      <c r="Y153" s="30">
        <v>0.210084033613445</v>
      </c>
      <c r="Z153" t="s" s="26"/>
      <c r="AA153" s="30">
        <v>0.214876033057851</v>
      </c>
      <c r="AB153" t="s" s="26"/>
      <c r="AC153" s="30">
        <v>0.283400809716599</v>
      </c>
      <c r="AD153" t="s" s="26"/>
      <c r="AE153" s="30">
        <v>0.47244094488189</v>
      </c>
      <c r="AF153" t="s" s="26"/>
      <c r="AG153" s="30">
        <v>0.690839694656489</v>
      </c>
      <c r="AH153" s="30">
        <v>0.344262295081967</v>
      </c>
    </row>
    <row r="154" ht="15" customHeight="1">
      <c r="A154" t="s" s="10">
        <v>1523</v>
      </c>
      <c r="B154" t="s" s="10">
        <v>1524</v>
      </c>
      <c r="C154" s="30">
        <v>0.25</v>
      </c>
      <c r="D154" s="30">
        <v>0.435</v>
      </c>
      <c r="E154" s="30">
        <v>0.385365853658537</v>
      </c>
      <c r="F154" s="30">
        <v>0.696078431372549</v>
      </c>
      <c r="G154" s="30">
        <v>0.432038834951456</v>
      </c>
      <c r="H154" s="30">
        <v>0.140776699029126</v>
      </c>
      <c r="I154" s="30">
        <v>0.377358490566038</v>
      </c>
      <c r="J154" t="s" s="26"/>
      <c r="K154" s="30">
        <v>0.142201834862385</v>
      </c>
      <c r="L154" s="30">
        <v>0.142201834862385</v>
      </c>
      <c r="M154" s="30">
        <v>0.230769230769231</v>
      </c>
      <c r="N154" s="30">
        <v>0.164251207729469</v>
      </c>
      <c r="O154" s="30">
        <v>0.151785714285714</v>
      </c>
      <c r="P154" s="30">
        <v>0.134529147982063</v>
      </c>
      <c r="Q154" s="30">
        <v>0.290748898678414</v>
      </c>
      <c r="R154" s="30">
        <v>0.242009132420091</v>
      </c>
      <c r="S154" s="30">
        <v>0.41304347826087</v>
      </c>
      <c r="T154" s="30">
        <v>0.365217391304348</v>
      </c>
      <c r="U154" s="30">
        <v>0.577586206896552</v>
      </c>
      <c r="V154" s="30">
        <v>0.554112554112554</v>
      </c>
      <c r="W154" s="30">
        <v>0.525423728813559</v>
      </c>
      <c r="X154" s="30">
        <v>0.291139240506329</v>
      </c>
      <c r="Y154" s="30">
        <v>0.550420168067227</v>
      </c>
      <c r="Z154" s="30">
        <v>0.393258426966292</v>
      </c>
      <c r="AA154" s="30">
        <v>0.59504132231405</v>
      </c>
      <c r="AB154" t="s" s="26"/>
      <c r="AC154" s="30">
        <v>0.538461538461538</v>
      </c>
      <c r="AD154" t="s" s="26"/>
      <c r="AE154" s="30">
        <v>0.614173228346457</v>
      </c>
      <c r="AF154" t="s" s="26"/>
      <c r="AG154" s="30">
        <v>0.645038167938931</v>
      </c>
      <c r="AH154" s="30">
        <v>0.237704918032787</v>
      </c>
    </row>
    <row r="155" ht="15" customHeight="1">
      <c r="A155" t="s" s="10">
        <v>1525</v>
      </c>
      <c r="B155" t="s" s="10">
        <v>1526</v>
      </c>
      <c r="C155" s="30">
        <v>0.245</v>
      </c>
      <c r="D155" s="30">
        <v>0.155</v>
      </c>
      <c r="E155" s="30">
        <v>0.224390243902439</v>
      </c>
      <c r="F155" s="30">
        <v>0.161764705882353</v>
      </c>
      <c r="G155" s="30">
        <v>0.16504854368932</v>
      </c>
      <c r="H155" s="30">
        <v>0.184466019417476</v>
      </c>
      <c r="I155" s="30">
        <v>0.155660377358491</v>
      </c>
      <c r="J155" t="s" s="26"/>
      <c r="K155" s="30">
        <v>0.174311926605505</v>
      </c>
      <c r="L155" s="30">
        <v>0.192660550458716</v>
      </c>
      <c r="M155" s="30">
        <v>0.221719457013575</v>
      </c>
      <c r="N155" s="30">
        <v>0.159420289855072</v>
      </c>
      <c r="O155" s="30">
        <v>0.178571428571429</v>
      </c>
      <c r="P155" s="30">
        <v>0.174887892376682</v>
      </c>
      <c r="Q155" s="30">
        <v>0.198237885462555</v>
      </c>
      <c r="R155" s="30">
        <v>0.146118721461187</v>
      </c>
      <c r="S155" s="30">
        <v>0.217391304347826</v>
      </c>
      <c r="T155" s="30">
        <v>0.21304347826087</v>
      </c>
      <c r="U155" s="30">
        <v>0.0905172413793103</v>
      </c>
      <c r="V155" s="30">
        <v>0.0995670995670996</v>
      </c>
      <c r="W155" s="30">
        <v>0.076271186440678</v>
      </c>
      <c r="X155" t="s" s="26"/>
      <c r="Y155" s="30">
        <v>0.092436974789916</v>
      </c>
      <c r="Z155" t="s" s="26"/>
      <c r="AA155" s="30">
        <v>0.0578512396694215</v>
      </c>
      <c r="AB155" t="s" s="26"/>
      <c r="AC155" s="30">
        <v>0.0769230769230769</v>
      </c>
      <c r="AD155" t="s" s="26"/>
      <c r="AE155" s="30">
        <v>0.110236220472441</v>
      </c>
      <c r="AF155" t="s" s="26"/>
      <c r="AG155" s="30">
        <v>0.0916030534351145</v>
      </c>
      <c r="AH155" t="s" s="26"/>
    </row>
    <row r="156" ht="15" customHeight="1">
      <c r="A156" t="s" s="10">
        <v>1527</v>
      </c>
      <c r="B156" t="s" s="10">
        <v>1528</v>
      </c>
      <c r="C156" s="30">
        <v>0.24</v>
      </c>
      <c r="D156" s="30">
        <v>0.25</v>
      </c>
      <c r="E156" s="30">
        <v>0.204878048780488</v>
      </c>
      <c r="F156" s="30">
        <v>0.215686274509804</v>
      </c>
      <c r="G156" s="30">
        <v>0.213592233009709</v>
      </c>
      <c r="H156" s="30">
        <v>0.0970873786407767</v>
      </c>
      <c r="I156" s="30">
        <v>0.235849056603774</v>
      </c>
      <c r="J156" t="s" s="26"/>
      <c r="K156" s="30">
        <v>0.119266055045872</v>
      </c>
      <c r="L156" s="30">
        <v>0.151376146788991</v>
      </c>
      <c r="M156" s="30">
        <v>0.180995475113122</v>
      </c>
      <c r="N156" s="30">
        <v>0.135265700483092</v>
      </c>
      <c r="O156" s="30">
        <v>0.120535714285714</v>
      </c>
      <c r="P156" s="30">
        <v>0.10762331838565</v>
      </c>
      <c r="Q156" s="30">
        <v>0.0969162995594714</v>
      </c>
      <c r="R156" s="30">
        <v>0.0593607305936073</v>
      </c>
      <c r="S156" s="30">
        <v>0.091304347826087</v>
      </c>
      <c r="T156" s="30">
        <v>0.104347826086957</v>
      </c>
      <c r="U156" s="30">
        <v>0.0258620689655172</v>
      </c>
      <c r="V156" s="30">
        <v>0.0216450216450216</v>
      </c>
      <c r="W156" s="30">
        <v>0.0423728813559322</v>
      </c>
      <c r="X156" t="s" s="26"/>
      <c r="Y156" s="30">
        <v>0.0840336134453782</v>
      </c>
      <c r="Z156" t="s" s="26"/>
      <c r="AA156" s="30">
        <v>0.115702479338843</v>
      </c>
      <c r="AB156" t="s" s="26"/>
      <c r="AC156" s="30">
        <v>0.121457489878543</v>
      </c>
      <c r="AD156" t="s" s="26"/>
      <c r="AE156" s="30">
        <v>0.031496062992126</v>
      </c>
      <c r="AF156" t="s" s="26"/>
      <c r="AG156" s="30">
        <v>0.0267175572519084</v>
      </c>
      <c r="AH156" t="s" s="26"/>
    </row>
    <row r="157" ht="15" customHeight="1">
      <c r="A157" t="s" s="10">
        <v>1529</v>
      </c>
      <c r="B157" t="s" s="10">
        <v>1530</v>
      </c>
      <c r="C157" s="30">
        <v>0.235</v>
      </c>
      <c r="D157" s="30">
        <v>0.145</v>
      </c>
      <c r="E157" s="30">
        <v>0.15609756097561</v>
      </c>
      <c r="F157" s="30">
        <v>0.107843137254902</v>
      </c>
      <c r="G157" s="30">
        <v>0.0825242718446602</v>
      </c>
      <c r="H157" s="30">
        <v>0.087378640776699</v>
      </c>
      <c r="I157" s="30">
        <v>0.0707547169811321</v>
      </c>
      <c r="J157" t="s" s="26"/>
      <c r="K157" s="30">
        <v>0.0963302752293578</v>
      </c>
      <c r="L157" s="30">
        <v>0.100917431192661</v>
      </c>
      <c r="M157" s="30">
        <v>0.0995475113122172</v>
      </c>
      <c r="N157" s="30">
        <v>0.0338164251207729</v>
      </c>
      <c r="O157" s="30">
        <v>0.209821428571429</v>
      </c>
      <c r="P157" s="30">
        <v>0.188340807174888</v>
      </c>
      <c r="Q157" s="30">
        <v>0.259911894273128</v>
      </c>
      <c r="R157" s="30">
        <v>0.219178082191781</v>
      </c>
      <c r="S157" s="30">
        <v>0.334782608695652</v>
      </c>
      <c r="T157" s="30">
        <v>0.330434782608696</v>
      </c>
      <c r="U157" s="30">
        <v>0.237068965517241</v>
      </c>
      <c r="V157" s="30">
        <v>0.238095238095238</v>
      </c>
      <c r="W157" s="30">
        <v>0.326271186440678</v>
      </c>
      <c r="X157" t="s" s="26"/>
      <c r="Y157" s="30">
        <v>0.23109243697479</v>
      </c>
      <c r="Z157" t="s" s="26"/>
      <c r="AA157" s="30">
        <v>0.471074380165289</v>
      </c>
      <c r="AB157" t="s" s="26"/>
      <c r="AC157" s="30">
        <v>0.421052631578947</v>
      </c>
      <c r="AD157" t="s" s="26"/>
      <c r="AE157" s="30">
        <v>0.515748031496063</v>
      </c>
      <c r="AF157" t="s" s="26"/>
      <c r="AG157" s="30">
        <v>0.614503816793893</v>
      </c>
      <c r="AH157" s="30">
        <v>0.188524590163934</v>
      </c>
    </row>
    <row r="158" ht="15" customHeight="1">
      <c r="A158" t="s" s="10">
        <v>1531</v>
      </c>
      <c r="B158" t="s" s="10">
        <v>1532</v>
      </c>
      <c r="C158" s="30">
        <v>0.23</v>
      </c>
      <c r="D158" s="30">
        <v>0.305</v>
      </c>
      <c r="E158" s="30">
        <v>0.0975609756097561</v>
      </c>
      <c r="F158" s="30">
        <v>0.117647058823529</v>
      </c>
      <c r="G158" s="30">
        <v>0.07281553398058251</v>
      </c>
      <c r="H158" s="30">
        <v>0.5242718446601941</v>
      </c>
      <c r="I158" s="30">
        <v>0.485849056603774</v>
      </c>
      <c r="J158" s="30">
        <v>0.00909090909090909</v>
      </c>
      <c r="K158" s="30">
        <v>0.55045871559633</v>
      </c>
      <c r="L158" s="30">
        <v>0.756880733944954</v>
      </c>
      <c r="M158" s="30">
        <v>0.452488687782805</v>
      </c>
      <c r="N158" s="30">
        <v>0.579710144927536</v>
      </c>
      <c r="O158" s="30">
        <v>0.428571428571429</v>
      </c>
      <c r="P158" s="30">
        <v>0.704035874439462</v>
      </c>
      <c r="Q158" s="30">
        <v>0.466960352422907</v>
      </c>
      <c r="R158" s="30">
        <v>0.639269406392694</v>
      </c>
      <c r="S158" s="30">
        <v>0.3</v>
      </c>
      <c r="T158" s="30">
        <v>0.582608695652174</v>
      </c>
      <c r="U158" s="30">
        <v>0.331896551724138</v>
      </c>
      <c r="V158" s="30">
        <v>0.497835497835498</v>
      </c>
      <c r="W158" s="30">
        <v>0.75</v>
      </c>
      <c r="X158" s="30">
        <v>0.708860759493671</v>
      </c>
      <c r="Y158" s="30">
        <v>0.836134453781513</v>
      </c>
      <c r="Z158" s="30">
        <v>0.870786516853933</v>
      </c>
      <c r="AA158" s="30">
        <v>0.87603305785124</v>
      </c>
      <c r="AB158" s="30">
        <v>0.0625</v>
      </c>
      <c r="AC158" s="30">
        <v>0.88663967611336</v>
      </c>
      <c r="AD158" s="30">
        <v>0.441860465116279</v>
      </c>
      <c r="AE158" s="30">
        <v>0.948818897637795</v>
      </c>
      <c r="AF158" t="s" s="26"/>
      <c r="AG158" s="30">
        <v>0.866412213740458</v>
      </c>
      <c r="AH158" s="30">
        <v>0.762295081967213</v>
      </c>
    </row>
    <row r="159" ht="15" customHeight="1">
      <c r="A159" t="s" s="10">
        <v>1533</v>
      </c>
      <c r="B159" t="s" s="10">
        <v>1534</v>
      </c>
      <c r="C159" s="30">
        <v>0.225</v>
      </c>
      <c r="D159" s="30">
        <v>0.13</v>
      </c>
      <c r="E159" s="30">
        <v>0.234146341463415</v>
      </c>
      <c r="F159" s="30">
        <v>0.17156862745098</v>
      </c>
      <c r="G159" s="30">
        <v>0.237864077669903</v>
      </c>
      <c r="H159" s="30">
        <v>0.16504854368932</v>
      </c>
      <c r="I159" s="30">
        <v>0.132075471698113</v>
      </c>
      <c r="J159" t="s" s="26"/>
      <c r="K159" s="30">
        <v>0.155963302752294</v>
      </c>
      <c r="L159" s="30">
        <v>0.119266055045872</v>
      </c>
      <c r="M159" s="30">
        <v>0.244343891402715</v>
      </c>
      <c r="N159" s="30">
        <v>0.183574879227053</v>
      </c>
      <c r="O159" s="30">
        <v>0.214285714285714</v>
      </c>
      <c r="P159" s="30">
        <v>0.152466367713004</v>
      </c>
      <c r="Q159" s="30">
        <v>0.171806167400881</v>
      </c>
      <c r="R159" s="30">
        <v>0.114155251141553</v>
      </c>
      <c r="S159" s="30">
        <v>0.273913043478261</v>
      </c>
      <c r="T159" s="30">
        <v>0.230434782608696</v>
      </c>
      <c r="U159" s="30">
        <v>0.336206896551724</v>
      </c>
      <c r="V159" s="30">
        <v>0.298701298701299</v>
      </c>
      <c r="W159" s="30">
        <v>0.156779661016949</v>
      </c>
      <c r="X159" t="s" s="26"/>
      <c r="Y159" s="30">
        <v>0.0630252100840336</v>
      </c>
      <c r="Z159" t="s" s="26"/>
      <c r="AA159" s="30">
        <v>0.0289256198347107</v>
      </c>
      <c r="AB159" t="s" s="26"/>
      <c r="AC159" s="30">
        <v>0.0404858299595142</v>
      </c>
      <c r="AD159" t="s" s="26"/>
      <c r="AE159" s="30">
        <v>0.062992125984252</v>
      </c>
      <c r="AF159" t="s" s="26"/>
      <c r="AG159" s="30">
        <v>0.0648854961832061</v>
      </c>
      <c r="AH159" t="s" s="26"/>
    </row>
    <row r="160" ht="15" customHeight="1">
      <c r="A160" t="s" s="10">
        <v>1535</v>
      </c>
      <c r="B160" t="s" s="10">
        <v>1536</v>
      </c>
      <c r="C160" s="30">
        <v>0.22</v>
      </c>
      <c r="D160" s="30">
        <v>0.17</v>
      </c>
      <c r="E160" s="30">
        <v>0.248780487804878</v>
      </c>
      <c r="F160" s="30">
        <v>0.205882352941176</v>
      </c>
      <c r="G160" s="30">
        <v>0.242718446601942</v>
      </c>
      <c r="H160" s="30">
        <v>0.305825242718447</v>
      </c>
      <c r="I160" s="30">
        <v>0.278301886792453</v>
      </c>
      <c r="J160" t="s" s="26"/>
      <c r="K160" s="30">
        <v>0.568807339449541</v>
      </c>
      <c r="L160" s="30">
        <v>0.541284403669725</v>
      </c>
      <c r="M160" s="30">
        <v>0.656108597285068</v>
      </c>
      <c r="N160" s="30">
        <v>0.628019323671498</v>
      </c>
      <c r="O160" s="30">
        <v>0.700892857142857</v>
      </c>
      <c r="P160" s="30">
        <v>0.668161434977578</v>
      </c>
      <c r="Q160" s="30">
        <v>0.757709251101322</v>
      </c>
      <c r="R160" s="30">
        <v>0.735159817351598</v>
      </c>
      <c r="S160" s="30">
        <v>0.678260869565217</v>
      </c>
      <c r="T160" s="30">
        <v>0.639130434782609</v>
      </c>
      <c r="U160" s="30">
        <v>0.672413793103448</v>
      </c>
      <c r="V160" s="30">
        <v>0.636363636363636</v>
      </c>
      <c r="W160" s="30">
        <v>0.822033898305085</v>
      </c>
      <c r="X160" s="30">
        <v>0.727848101265823</v>
      </c>
      <c r="Y160" s="30">
        <v>0.714285714285714</v>
      </c>
      <c r="Z160" s="30">
        <v>0.584269662921348</v>
      </c>
      <c r="AA160" s="30">
        <v>0.665289256198347</v>
      </c>
      <c r="AB160" t="s" s="26"/>
      <c r="AC160" s="30">
        <v>0.607287449392713</v>
      </c>
      <c r="AD160" t="s" s="26"/>
      <c r="AE160" s="30">
        <v>0.374015748031496</v>
      </c>
      <c r="AF160" t="s" s="26"/>
      <c r="AG160" s="30">
        <v>0.595419847328244</v>
      </c>
      <c r="AH160" s="30">
        <v>0.122950819672131</v>
      </c>
    </row>
    <row r="161" ht="15" customHeight="1">
      <c r="A161" t="s" s="10">
        <v>1537</v>
      </c>
      <c r="B161" t="s" s="10">
        <v>1538</v>
      </c>
      <c r="C161" s="30">
        <v>0.215</v>
      </c>
      <c r="D161" s="30">
        <v>0.44</v>
      </c>
      <c r="E161" s="30">
        <v>0.292682926829268</v>
      </c>
      <c r="F161" s="30">
        <v>0.681372549019608</v>
      </c>
      <c r="G161" s="30">
        <v>0.378640776699029</v>
      </c>
      <c r="H161" s="30">
        <v>0.810679611650485</v>
      </c>
      <c r="I161" s="30">
        <v>0.504716981132075</v>
      </c>
      <c r="J161" s="30">
        <v>0.0454545454545455</v>
      </c>
      <c r="K161" s="30">
        <v>0.784403669724771</v>
      </c>
      <c r="L161" s="30">
        <v>0.770642201834862</v>
      </c>
      <c r="M161" s="30">
        <v>0.900452488687783</v>
      </c>
      <c r="N161" s="30">
        <v>0.8743961352657</v>
      </c>
      <c r="O161" s="30">
        <v>0.875</v>
      </c>
      <c r="P161" s="30">
        <v>0.8654708520179371</v>
      </c>
      <c r="Q161" s="30">
        <v>0.845814977973568</v>
      </c>
      <c r="R161" s="30">
        <v>0.853881278538813</v>
      </c>
      <c r="S161" s="30">
        <v>0.726086956521739</v>
      </c>
      <c r="T161" s="30">
        <v>0.769565217391304</v>
      </c>
      <c r="U161" s="30">
        <v>0.586206896551724</v>
      </c>
      <c r="V161" s="30">
        <v>0.593073593073593</v>
      </c>
      <c r="W161" s="30">
        <v>0.296610169491525</v>
      </c>
      <c r="X161" t="s" s="26"/>
      <c r="Y161" s="30">
        <v>0.369747899159664</v>
      </c>
      <c r="Z161" s="30">
        <v>0.151685393258427</v>
      </c>
      <c r="AA161" s="30">
        <v>0.347107438016529</v>
      </c>
      <c r="AB161" t="s" s="26"/>
      <c r="AC161" s="30">
        <v>0.453441295546559</v>
      </c>
      <c r="AD161" t="s" s="26"/>
      <c r="AE161" s="30">
        <v>0.503937007874016</v>
      </c>
      <c r="AF161" t="s" s="26"/>
      <c r="AG161" s="30">
        <v>0.416030534351145</v>
      </c>
      <c r="AH161" t="s" s="26"/>
    </row>
    <row r="162" ht="15" customHeight="1">
      <c r="A162" t="s" s="10">
        <v>1539</v>
      </c>
      <c r="B162" t="s" s="10">
        <v>1540</v>
      </c>
      <c r="C162" s="30">
        <v>0.21</v>
      </c>
      <c r="D162" s="30">
        <v>0.175</v>
      </c>
      <c r="E162" s="30">
        <v>0.463414634146341</v>
      </c>
      <c r="F162" s="30">
        <v>0.441176470588235</v>
      </c>
      <c r="G162" s="30">
        <v>0.800970873786408</v>
      </c>
      <c r="H162" s="30">
        <v>0.601941747572816</v>
      </c>
      <c r="I162" s="30">
        <v>0.632075471698113</v>
      </c>
      <c r="J162" s="30">
        <v>0.263636363636364</v>
      </c>
      <c r="K162" s="30">
        <v>0.605504587155963</v>
      </c>
      <c r="L162" s="30">
        <v>0.55045871559633</v>
      </c>
      <c r="M162" s="30">
        <v>0.570135746606335</v>
      </c>
      <c r="N162" s="30">
        <v>0.526570048309179</v>
      </c>
      <c r="O162" s="30">
        <v>0.540178571428571</v>
      </c>
      <c r="P162" s="30">
        <v>0.493273542600897</v>
      </c>
      <c r="Q162" s="30">
        <v>0.643171806167401</v>
      </c>
      <c r="R162" s="30">
        <v>0.575342465753425</v>
      </c>
      <c r="S162" s="30">
        <v>0.778260869565217</v>
      </c>
      <c r="T162" s="30">
        <v>0.7173913043478261</v>
      </c>
      <c r="U162" s="30">
        <v>0.767241379310345</v>
      </c>
      <c r="V162" s="30">
        <v>0.722943722943723</v>
      </c>
      <c r="W162" s="30">
        <v>0.745762711864407</v>
      </c>
      <c r="X162" s="30">
        <v>0.544303797468354</v>
      </c>
      <c r="Y162" s="30">
        <v>0.781512605042017</v>
      </c>
      <c r="Z162" s="30">
        <v>0.651685393258427</v>
      </c>
      <c r="AA162" s="30">
        <v>0.628099173553719</v>
      </c>
      <c r="AB162" t="s" s="26"/>
      <c r="AC162" s="30">
        <v>0.546558704453441</v>
      </c>
      <c r="AD162" t="s" s="26"/>
      <c r="AE162" s="30">
        <v>0.346456692913386</v>
      </c>
      <c r="AF162" t="s" s="26"/>
      <c r="AG162" s="30">
        <v>0.435114503816794</v>
      </c>
      <c r="AH162" t="s" s="26"/>
    </row>
    <row r="163" ht="15" customHeight="1">
      <c r="A163" t="s" s="10">
        <v>1541</v>
      </c>
      <c r="B163" t="s" s="10">
        <v>1542</v>
      </c>
      <c r="C163" s="30">
        <v>0.205</v>
      </c>
      <c r="D163" s="30">
        <v>0.475</v>
      </c>
      <c r="E163" s="30">
        <v>0.239024390243902</v>
      </c>
      <c r="F163" s="30">
        <v>0.57843137254902</v>
      </c>
      <c r="G163" s="30">
        <v>0.20873786407767</v>
      </c>
      <c r="H163" s="30">
        <v>0.645631067961165</v>
      </c>
      <c r="I163" s="30">
        <v>0.122641509433962</v>
      </c>
      <c r="J163" t="s" s="26"/>
      <c r="K163" s="30">
        <v>0.389908256880734</v>
      </c>
      <c r="L163" s="30">
        <v>0.334862385321101</v>
      </c>
      <c r="M163" s="30">
        <v>0.742081447963801</v>
      </c>
      <c r="N163" s="30">
        <v>0.661835748792271</v>
      </c>
      <c r="O163" s="30">
        <v>0.71875</v>
      </c>
      <c r="P163" s="30">
        <v>0.650224215246637</v>
      </c>
      <c r="Q163" s="30">
        <v>0.766519823788546</v>
      </c>
      <c r="R163" s="30">
        <v>0.689497716894977</v>
      </c>
      <c r="S163" s="30">
        <v>0.68695652173913</v>
      </c>
      <c r="T163" s="30">
        <v>0.58695652173913</v>
      </c>
      <c r="U163" s="30">
        <v>0.836206896551724</v>
      </c>
      <c r="V163" s="30">
        <v>0.796536796536797</v>
      </c>
      <c r="W163" s="30">
        <v>0.872881355932203</v>
      </c>
      <c r="X163" s="30">
        <v>0.778481012658228</v>
      </c>
      <c r="Y163" s="30">
        <v>0.857142857142857</v>
      </c>
      <c r="Z163" s="30">
        <v>0.792134831460674</v>
      </c>
      <c r="AA163" s="30">
        <v>0.661157024793388</v>
      </c>
      <c r="AB163" t="s" s="26"/>
      <c r="AC163" s="30">
        <v>0.797570850202429</v>
      </c>
      <c r="AD163" t="s" s="26"/>
      <c r="AE163" s="30">
        <v>0.728346456692913</v>
      </c>
      <c r="AF163" t="s" s="26"/>
      <c r="AG163" s="30">
        <v>0.847328244274809</v>
      </c>
      <c r="AH163" s="30">
        <v>0.581967213114754</v>
      </c>
    </row>
    <row r="164" ht="15" customHeight="1">
      <c r="A164" t="s" s="10">
        <v>1543</v>
      </c>
      <c r="B164" t="s" s="10">
        <v>1544</v>
      </c>
      <c r="C164" s="30">
        <v>0.2</v>
      </c>
      <c r="D164" s="30">
        <v>0.455</v>
      </c>
      <c r="E164" s="30">
        <v>0.351219512195122</v>
      </c>
      <c r="F164" s="30">
        <v>0.735294117647059</v>
      </c>
      <c r="G164" s="30">
        <v>0.62621359223301</v>
      </c>
      <c r="H164" s="30">
        <v>0.922330097087379</v>
      </c>
      <c r="I164" s="30">
        <v>0.716981132075472</v>
      </c>
      <c r="J164" s="30">
        <v>0.454545454545455</v>
      </c>
      <c r="K164" s="30">
        <v>0.834862385321101</v>
      </c>
      <c r="L164" s="30">
        <v>0.784403669724771</v>
      </c>
      <c r="M164" s="30">
        <v>0.945701357466063</v>
      </c>
      <c r="N164" s="30">
        <v>0.91304347826087</v>
      </c>
      <c r="O164" s="30">
        <v>0.964285714285714</v>
      </c>
      <c r="P164" s="30">
        <v>0.941704035874439</v>
      </c>
      <c r="Q164" s="30">
        <v>0.973568281938326</v>
      </c>
      <c r="R164" s="30">
        <v>0.954337899543379</v>
      </c>
      <c r="S164" s="30">
        <v>0.9304347826086961</v>
      </c>
      <c r="T164" s="30">
        <v>0.934782608695652</v>
      </c>
      <c r="U164" s="30">
        <v>0.918103448275862</v>
      </c>
      <c r="V164" s="30">
        <v>0.9090909090909089</v>
      </c>
      <c r="W164" s="30">
        <v>0.932203389830508</v>
      </c>
      <c r="X164" s="30">
        <v>0.886075949367089</v>
      </c>
      <c r="Y164" s="30">
        <v>0.911764705882353</v>
      </c>
      <c r="Z164" s="30">
        <v>0.853932584269663</v>
      </c>
      <c r="AA164" s="30">
        <v>0.723140495867769</v>
      </c>
      <c r="AB164" t="s" s="26"/>
      <c r="AC164" s="30">
        <v>0.720647773279352</v>
      </c>
      <c r="AD164" t="s" s="26"/>
      <c r="AE164" s="30">
        <v>0.641732283464567</v>
      </c>
      <c r="AF164" t="s" s="26"/>
      <c r="AG164" s="30">
        <v>0.591603053435115</v>
      </c>
      <c r="AH164" s="30">
        <v>0.10655737704918</v>
      </c>
    </row>
    <row r="165" ht="15" customHeight="1">
      <c r="A165" t="s" s="10">
        <v>1545</v>
      </c>
      <c r="B165" t="s" s="10">
        <v>1546</v>
      </c>
      <c r="C165" s="30">
        <v>0.195</v>
      </c>
      <c r="D165" s="30">
        <v>0.24</v>
      </c>
      <c r="E165" s="30">
        <v>0.195121951219512</v>
      </c>
      <c r="F165" s="30">
        <v>0.186274509803922</v>
      </c>
      <c r="G165" s="30">
        <v>0.0679611650485437</v>
      </c>
      <c r="H165" s="30">
        <v>0.0825242718446602</v>
      </c>
      <c r="I165" s="30">
        <v>0.0849056603773585</v>
      </c>
      <c r="J165" t="s" s="26"/>
      <c r="K165" s="30">
        <v>0.0412844036697248</v>
      </c>
      <c r="L165" s="30">
        <v>0.036697247706422</v>
      </c>
      <c r="M165" s="30">
        <v>0.135746606334842</v>
      </c>
      <c r="N165" s="30">
        <v>0.0772946859903382</v>
      </c>
      <c r="O165" s="30">
        <v>0.174107142857143</v>
      </c>
      <c r="P165" s="30">
        <v>0.179372197309417</v>
      </c>
      <c r="Q165" s="30">
        <v>0.39647577092511</v>
      </c>
      <c r="R165" s="30">
        <v>0.392694063926941</v>
      </c>
      <c r="S165" s="30">
        <v>0.343478260869565</v>
      </c>
      <c r="T165" s="30">
        <v>0.3</v>
      </c>
      <c r="U165" s="30">
        <v>0.461206896551724</v>
      </c>
      <c r="V165" s="30">
        <v>0.454545454545455</v>
      </c>
      <c r="W165" s="30">
        <v>0.495762711864407</v>
      </c>
      <c r="X165" s="30">
        <v>0.246835443037975</v>
      </c>
      <c r="Y165" s="30">
        <v>0.521008403361345</v>
      </c>
      <c r="Z165" s="30">
        <v>0.359550561797753</v>
      </c>
      <c r="AA165" s="30">
        <v>0.553719008264463</v>
      </c>
      <c r="AB165" t="s" s="26"/>
      <c r="AC165" s="30">
        <v>0.574898785425101</v>
      </c>
      <c r="AD165" t="s" s="26"/>
      <c r="AE165" s="30">
        <v>0.62992125984252</v>
      </c>
      <c r="AF165" t="s" s="26"/>
      <c r="AG165" s="30">
        <v>0.637404580152672</v>
      </c>
      <c r="AH165" s="30">
        <v>0.229508196721311</v>
      </c>
    </row>
    <row r="166" ht="15" customHeight="1">
      <c r="A166" t="s" s="10">
        <v>1547</v>
      </c>
      <c r="B166" t="s" s="10">
        <v>1548</v>
      </c>
      <c r="C166" s="30">
        <v>0.19</v>
      </c>
      <c r="D166" s="30">
        <v>0.21</v>
      </c>
      <c r="E166" s="30">
        <v>0.229268292682927</v>
      </c>
      <c r="F166" s="30">
        <v>0.240196078431373</v>
      </c>
      <c r="G166" s="30">
        <v>0.218446601941748</v>
      </c>
      <c r="H166" s="30">
        <v>0.45631067961165</v>
      </c>
      <c r="I166" s="30">
        <v>0.358490566037736</v>
      </c>
      <c r="J166" t="s" s="26"/>
      <c r="K166" s="30">
        <v>0.431192660550459</v>
      </c>
      <c r="L166" s="30">
        <v>0.472477064220183</v>
      </c>
      <c r="M166" s="30">
        <v>0.51131221719457</v>
      </c>
      <c r="N166" s="30">
        <v>0.507246376811594</v>
      </c>
      <c r="O166" s="30">
        <v>0.459821428571429</v>
      </c>
      <c r="P166" s="30">
        <v>0.511210762331839</v>
      </c>
      <c r="Q166" s="30">
        <v>0.47136563876652</v>
      </c>
      <c r="R166" s="30">
        <v>0.488584474885845</v>
      </c>
      <c r="S166" s="30">
        <v>0.51304347826087</v>
      </c>
      <c r="T166" s="30">
        <v>0.573913043478261</v>
      </c>
      <c r="U166" s="30">
        <v>0.46551724137931</v>
      </c>
      <c r="V166" s="30">
        <v>0.471861471861472</v>
      </c>
      <c r="W166" s="30">
        <v>0.5</v>
      </c>
      <c r="X166" s="30">
        <v>0.278481012658228</v>
      </c>
      <c r="Y166" s="30">
        <v>0.483193277310924</v>
      </c>
      <c r="Z166" s="30">
        <v>0.331460674157303</v>
      </c>
      <c r="AA166" s="30">
        <v>0.537190082644628</v>
      </c>
      <c r="AB166" t="s" s="26"/>
      <c r="AC166" s="30">
        <v>0.54251012145749</v>
      </c>
      <c r="AD166" t="s" s="26"/>
      <c r="AE166" s="30">
        <v>0.610236220472441</v>
      </c>
      <c r="AF166" t="s" s="26"/>
      <c r="AG166" s="30">
        <v>0.545801526717557</v>
      </c>
      <c r="AH166" s="30">
        <v>0.0245901639344262</v>
      </c>
    </row>
    <row r="167" ht="15" customHeight="1">
      <c r="A167" t="s" s="10">
        <v>1549</v>
      </c>
      <c r="B167" t="s" s="10">
        <v>1550</v>
      </c>
      <c r="C167" s="30">
        <v>0.185</v>
      </c>
      <c r="D167" s="30">
        <v>0.19</v>
      </c>
      <c r="E167" s="30">
        <v>0.28780487804878</v>
      </c>
      <c r="F167" s="30">
        <v>0.308823529411765</v>
      </c>
      <c r="G167" s="30">
        <v>0.199029126213592</v>
      </c>
      <c r="H167" s="30">
        <v>0.359223300970874</v>
      </c>
      <c r="I167" s="30">
        <v>0.150943396226415</v>
      </c>
      <c r="J167" t="s" s="26"/>
      <c r="K167" s="30">
        <v>0.339449541284404</v>
      </c>
      <c r="L167" s="30">
        <v>0.275229357798165</v>
      </c>
      <c r="M167" s="30">
        <v>0.48868778280543</v>
      </c>
      <c r="N167" s="30">
        <v>0.434782608695652</v>
      </c>
      <c r="O167" s="30">
        <v>0.486607142857143</v>
      </c>
      <c r="P167" s="30">
        <v>0.42152466367713</v>
      </c>
      <c r="Q167" s="30">
        <v>0.462555066079295</v>
      </c>
      <c r="R167" s="30">
        <v>0.420091324200913</v>
      </c>
      <c r="S167" s="30">
        <v>0.556521739130435</v>
      </c>
      <c r="T167" s="30">
        <v>0.482608695652174</v>
      </c>
      <c r="U167" s="30">
        <v>0.689655172413793</v>
      </c>
      <c r="V167" s="30">
        <v>0.675324675324675</v>
      </c>
      <c r="W167" s="30">
        <v>0.402542372881356</v>
      </c>
      <c r="X167" s="30">
        <v>0.113924050632911</v>
      </c>
      <c r="Y167" s="30">
        <v>0.453781512605042</v>
      </c>
      <c r="Z167" s="30">
        <v>0.258426966292135</v>
      </c>
      <c r="AA167" s="30">
        <v>0.190082644628099</v>
      </c>
      <c r="AB167" t="s" s="26"/>
      <c r="AC167" s="30">
        <v>0.214574898785425</v>
      </c>
      <c r="AD167" t="s" s="26"/>
      <c r="AE167" s="30">
        <v>0.263779527559055</v>
      </c>
      <c r="AF167" t="s" s="26"/>
      <c r="AG167" s="30">
        <v>0.33587786259542</v>
      </c>
      <c r="AH167" t="s" s="26"/>
    </row>
    <row r="168" ht="15" customHeight="1">
      <c r="A168" t="s" s="10">
        <v>1551</v>
      </c>
      <c r="B168" t="s" s="10">
        <v>1552</v>
      </c>
      <c r="C168" s="30">
        <v>0.18</v>
      </c>
      <c r="D168" s="30">
        <v>0.14</v>
      </c>
      <c r="E168" s="30">
        <v>0.31219512195122</v>
      </c>
      <c r="F168" s="30">
        <v>0.245098039215686</v>
      </c>
      <c r="G168" s="30">
        <v>0.228155339805825</v>
      </c>
      <c r="H168" s="30">
        <v>0.20873786407767</v>
      </c>
      <c r="I168" s="30">
        <v>0.127358490566038</v>
      </c>
      <c r="J168" t="s" s="26"/>
      <c r="K168" s="30">
        <v>0.169724770642202</v>
      </c>
      <c r="L168" s="30">
        <v>0.174311926605505</v>
      </c>
      <c r="M168" s="30">
        <v>0.312217194570136</v>
      </c>
      <c r="N168" s="30">
        <v>0.241545893719807</v>
      </c>
      <c r="O168" s="30">
        <v>0.321428571428571</v>
      </c>
      <c r="P168" s="30">
        <v>0.26457399103139</v>
      </c>
      <c r="Q168" s="30">
        <v>0.312775330396476</v>
      </c>
      <c r="R168" s="30">
        <v>0.269406392694064</v>
      </c>
      <c r="S168" s="30">
        <v>0.38695652173913</v>
      </c>
      <c r="T168" s="30">
        <v>0.321739130434783</v>
      </c>
      <c r="U168" s="30">
        <v>0.556034482758621</v>
      </c>
      <c r="V168" s="30">
        <v>0.510822510822511</v>
      </c>
      <c r="W168" s="30">
        <v>0.233050847457627</v>
      </c>
      <c r="X168" t="s" s="26"/>
      <c r="Y168" s="30">
        <v>0.256302521008403</v>
      </c>
      <c r="Z168" s="30">
        <v>0.00561797752808989</v>
      </c>
      <c r="AA168" s="30">
        <v>0.09917355371900829</v>
      </c>
      <c r="AB168" t="s" s="26"/>
      <c r="AC168" s="30">
        <v>0.109311740890688</v>
      </c>
      <c r="AD168" t="s" s="26"/>
      <c r="AE168" s="30">
        <v>0.12992125984252</v>
      </c>
      <c r="AF168" t="s" s="26"/>
      <c r="AG168" s="30">
        <v>0.209923664122137</v>
      </c>
      <c r="AH168" t="s" s="26"/>
    </row>
    <row r="169" ht="15" customHeight="1">
      <c r="A169" t="s" s="10">
        <v>1553</v>
      </c>
      <c r="B169" t="s" s="10">
        <v>1554</v>
      </c>
      <c r="C169" s="30">
        <v>0.175</v>
      </c>
      <c r="D169" s="30">
        <v>0.095</v>
      </c>
      <c r="E169" s="30">
        <v>0.141463414634146</v>
      </c>
      <c r="F169" s="30">
        <v>0.0588235294117647</v>
      </c>
      <c r="G169" s="30">
        <v>0.087378640776699</v>
      </c>
      <c r="H169" s="30">
        <v>0.0679611650485437</v>
      </c>
      <c r="I169" s="30">
        <v>0.0943396226415094</v>
      </c>
      <c r="J169" t="s" s="26"/>
      <c r="K169" s="30">
        <v>0.105504587155963</v>
      </c>
      <c r="L169" s="30">
        <v>0.114678899082569</v>
      </c>
      <c r="M169" s="30">
        <v>0.085972850678733</v>
      </c>
      <c r="N169" s="30">
        <v>0.0241545893719807</v>
      </c>
      <c r="O169" s="30">
        <v>0.205357142857143</v>
      </c>
      <c r="P169" s="30">
        <v>0.20627802690583</v>
      </c>
      <c r="Q169" s="30">
        <v>0.158590308370044</v>
      </c>
      <c r="R169" s="30">
        <v>0.132420091324201</v>
      </c>
      <c r="S169" s="30">
        <v>0.269565217391304</v>
      </c>
      <c r="T169" s="30">
        <v>0.308695652173913</v>
      </c>
      <c r="U169" s="30">
        <v>0.405172413793103</v>
      </c>
      <c r="V169" s="30">
        <v>0.45021645021645</v>
      </c>
      <c r="W169" s="30">
        <v>0.449152542372881</v>
      </c>
      <c r="X169" s="30">
        <v>0.177215189873418</v>
      </c>
      <c r="Y169" s="30">
        <v>0.592436974789916</v>
      </c>
      <c r="Z169" s="30">
        <v>0.466292134831461</v>
      </c>
      <c r="AA169" s="30">
        <v>0.698347107438017</v>
      </c>
      <c r="AB169" t="s" s="26"/>
      <c r="AC169" s="30">
        <v>0.582995951417004</v>
      </c>
      <c r="AD169" t="s" s="26"/>
      <c r="AE169" s="30">
        <v>0.681102362204724</v>
      </c>
      <c r="AF169" t="s" s="26"/>
      <c r="AG169" s="30">
        <v>0.717557251908397</v>
      </c>
      <c r="AH169" s="30">
        <v>0.40983606557377</v>
      </c>
    </row>
    <row r="170" ht="15" customHeight="1">
      <c r="A170" t="s" s="10">
        <v>1555</v>
      </c>
      <c r="B170" t="s" s="10">
        <v>1556</v>
      </c>
      <c r="C170" s="30">
        <v>0.17</v>
      </c>
      <c r="D170" s="30">
        <v>0.165</v>
      </c>
      <c r="E170" s="30">
        <v>0.146341463414634</v>
      </c>
      <c r="F170" s="30">
        <v>0.151960784313725</v>
      </c>
      <c r="G170" s="30">
        <v>0.131067961165049</v>
      </c>
      <c r="H170" s="30">
        <v>0.0533980582524272</v>
      </c>
      <c r="I170" s="30">
        <v>0.113207547169811</v>
      </c>
      <c r="J170" t="s" s="26"/>
      <c r="K170" s="30">
        <v>0.0458715596330275</v>
      </c>
      <c r="L170" s="30">
        <v>0.0412844036697248</v>
      </c>
      <c r="M170" s="30">
        <v>0.0407239819004525</v>
      </c>
      <c r="N170" t="s" s="26"/>
      <c r="O170" s="30">
        <v>0.0580357142857143</v>
      </c>
      <c r="P170" s="30">
        <v>0.0538116591928251</v>
      </c>
      <c r="Q170" s="30">
        <v>0.052863436123348</v>
      </c>
      <c r="R170" s="30">
        <v>0.0182648401826484</v>
      </c>
      <c r="S170" s="30">
        <v>0.0782608695652174</v>
      </c>
      <c r="T170" s="30">
        <v>0.108695652173913</v>
      </c>
      <c r="U170" s="30">
        <v>0.0301724137931034</v>
      </c>
      <c r="V170" s="30">
        <v>0.025974025974026</v>
      </c>
      <c r="W170" s="30">
        <v>0.08050847457627119</v>
      </c>
      <c r="X170" t="s" s="26"/>
      <c r="Y170" s="30">
        <v>0.180672268907563</v>
      </c>
      <c r="Z170" t="s" s="26"/>
      <c r="AA170" s="30">
        <v>0.326446280991736</v>
      </c>
      <c r="AB170" t="s" s="26"/>
      <c r="AC170" s="30">
        <v>0.303643724696356</v>
      </c>
      <c r="AD170" t="s" s="26"/>
      <c r="AE170" s="30">
        <v>0.464566929133858</v>
      </c>
      <c r="AF170" t="s" s="26"/>
      <c r="AG170" s="30">
        <v>0.488549618320611</v>
      </c>
      <c r="AH170" t="s" s="26"/>
    </row>
    <row r="171" ht="15" customHeight="1">
      <c r="A171" t="s" s="10">
        <v>1557</v>
      </c>
      <c r="B171" t="s" s="10">
        <v>1558</v>
      </c>
      <c r="C171" s="30">
        <v>0.165</v>
      </c>
      <c r="D171" s="30">
        <v>0.71</v>
      </c>
      <c r="E171" s="30">
        <v>0.07804878048780491</v>
      </c>
      <c r="F171" s="30">
        <v>0.333333333333333</v>
      </c>
      <c r="G171" s="30">
        <v>0.0436893203883495</v>
      </c>
      <c r="H171" s="30">
        <v>0.218446601941748</v>
      </c>
      <c r="I171" s="30">
        <v>0.287735849056604</v>
      </c>
      <c r="J171" t="s" s="26"/>
      <c r="K171" s="30">
        <v>0.0321100917431193</v>
      </c>
      <c r="L171" s="30">
        <v>0.07798165137614679</v>
      </c>
      <c r="M171" s="30">
        <v>0.113122171945701</v>
      </c>
      <c r="N171" s="30">
        <v>0.111111111111111</v>
      </c>
      <c r="O171" s="30">
        <v>0.0401785714285714</v>
      </c>
      <c r="P171" s="30">
        <v>0.161434977578475</v>
      </c>
      <c r="Q171" s="30">
        <v>0.286343612334802</v>
      </c>
      <c r="R171" s="30">
        <v>0.547945205479452</v>
      </c>
      <c r="S171" s="30">
        <v>0.130434782608696</v>
      </c>
      <c r="T171" s="30">
        <v>0.560869565217391</v>
      </c>
      <c r="U171" s="30">
        <v>0.297413793103448</v>
      </c>
      <c r="V171" s="30">
        <v>0.601731601731602</v>
      </c>
      <c r="W171" s="30">
        <v>0.61864406779661</v>
      </c>
      <c r="X171" s="30">
        <v>0.683544303797468</v>
      </c>
      <c r="Y171" s="30">
        <v>0.701680672268908</v>
      </c>
      <c r="Z171" s="30">
        <v>0.786516853932584</v>
      </c>
      <c r="AA171" s="30">
        <v>0.880165289256198</v>
      </c>
      <c r="AB171" s="30">
        <v>0.15625</v>
      </c>
      <c r="AC171" s="30">
        <v>0.927125506072874</v>
      </c>
      <c r="AD171" s="30">
        <v>0.744186046511628</v>
      </c>
      <c r="AE171" s="30">
        <v>0.97244094488189</v>
      </c>
      <c r="AF171" s="30">
        <v>0.363636363636364</v>
      </c>
      <c r="AG171" s="30">
        <v>0.938931297709924</v>
      </c>
      <c r="AH171" s="30">
        <v>0.942622950819672</v>
      </c>
    </row>
    <row r="172" ht="15" customHeight="1">
      <c r="A172" t="s" s="10">
        <v>1559</v>
      </c>
      <c r="B172" t="s" s="10">
        <v>1560</v>
      </c>
      <c r="C172" s="30">
        <v>0.16</v>
      </c>
      <c r="D172" s="30">
        <v>0.115</v>
      </c>
      <c r="E172" s="30">
        <v>0.180487804878049</v>
      </c>
      <c r="F172" s="30">
        <v>0.112745098039216</v>
      </c>
      <c r="G172" s="30">
        <v>0.145631067961165</v>
      </c>
      <c r="H172" s="30">
        <v>0.320388349514563</v>
      </c>
      <c r="I172" s="30">
        <v>0.160377358490566</v>
      </c>
      <c r="J172" t="s" s="26"/>
      <c r="K172" s="30">
        <v>0.536697247706422</v>
      </c>
      <c r="L172" s="30">
        <v>0.481651376146789</v>
      </c>
      <c r="M172" s="30">
        <v>0.402714932126697</v>
      </c>
      <c r="N172" s="30">
        <v>0.357487922705314</v>
      </c>
      <c r="O172" s="30">
        <v>0.473214285714286</v>
      </c>
      <c r="P172" s="30">
        <v>0.466367713004484</v>
      </c>
      <c r="Q172" s="30">
        <v>0.400881057268722</v>
      </c>
      <c r="R172" s="30">
        <v>0.388127853881279</v>
      </c>
      <c r="S172" s="30">
        <v>0.58695652173913</v>
      </c>
      <c r="T172" s="30">
        <v>0.6</v>
      </c>
      <c r="U172" s="30">
        <v>0.603448275862069</v>
      </c>
      <c r="V172" s="30">
        <v>0.588744588744589</v>
      </c>
      <c r="W172" s="30">
        <v>0.266949152542373</v>
      </c>
      <c r="X172" t="s" s="26"/>
      <c r="Y172" s="30">
        <v>0.323529411764706</v>
      </c>
      <c r="Z172" s="30">
        <v>0.0955056179775281</v>
      </c>
      <c r="AA172" s="30">
        <v>0.359504132231405</v>
      </c>
      <c r="AB172" t="s" s="26"/>
      <c r="AC172" s="30">
        <v>0.445344129554656</v>
      </c>
      <c r="AD172" t="s" s="26"/>
      <c r="AE172" s="30">
        <v>0.476377952755906</v>
      </c>
      <c r="AF172" t="s" s="26"/>
      <c r="AG172" s="30">
        <v>0.5267175572519081</v>
      </c>
      <c r="AH172" t="s" s="26"/>
    </row>
    <row r="173" ht="15" customHeight="1">
      <c r="A173" t="s" s="10">
        <v>1561</v>
      </c>
      <c r="B173" t="s" s="10">
        <v>1562</v>
      </c>
      <c r="C173" s="30">
        <v>0.155</v>
      </c>
      <c r="D173" s="30">
        <v>0.12</v>
      </c>
      <c r="E173" s="30">
        <v>0.278048780487805</v>
      </c>
      <c r="F173" s="30">
        <v>0.230392156862745</v>
      </c>
      <c r="G173" s="30">
        <v>0.5145631067961171</v>
      </c>
      <c r="H173" s="30">
        <v>0.5</v>
      </c>
      <c r="I173" s="30">
        <v>0.367924528301887</v>
      </c>
      <c r="J173" t="s" s="26"/>
      <c r="K173" s="30">
        <v>0.298165137614679</v>
      </c>
      <c r="L173" s="30">
        <v>0.288990825688073</v>
      </c>
      <c r="M173" s="30">
        <v>0.375565610859729</v>
      </c>
      <c r="N173" s="30">
        <v>0.342995169082126</v>
      </c>
      <c r="O173" s="30">
        <v>0.339285714285714</v>
      </c>
      <c r="P173" s="30">
        <v>0.36322869955157</v>
      </c>
      <c r="Q173" s="30">
        <v>0.625550660792952</v>
      </c>
      <c r="R173" s="30">
        <v>0.6301369863013701</v>
      </c>
      <c r="S173" s="30">
        <v>0.760869565217391</v>
      </c>
      <c r="T173" s="30">
        <v>0.78695652173913</v>
      </c>
      <c r="U173" s="30">
        <v>0.806034482758621</v>
      </c>
      <c r="V173" s="30">
        <v>0.835497835497835</v>
      </c>
      <c r="W173" s="30">
        <v>0.716101694915254</v>
      </c>
      <c r="X173" s="30">
        <v>0.569620253164557</v>
      </c>
      <c r="Y173" s="30">
        <v>0.802521008403361</v>
      </c>
      <c r="Z173" s="30">
        <v>0.7247191011235961</v>
      </c>
      <c r="AA173" s="30">
        <v>0.7561983471074381</v>
      </c>
      <c r="AB173" t="s" s="26"/>
      <c r="AC173" s="30">
        <v>0.817813765182186</v>
      </c>
      <c r="AD173" t="s" s="26"/>
      <c r="AE173" s="30">
        <v>0.7440944881889761</v>
      </c>
      <c r="AF173" t="s" s="26"/>
      <c r="AG173" s="30">
        <v>0.797709923664122</v>
      </c>
      <c r="AH173" s="30">
        <v>0.565573770491803</v>
      </c>
    </row>
    <row r="174" ht="15" customHeight="1">
      <c r="A174" t="s" s="10">
        <v>1563</v>
      </c>
      <c r="B174" t="s" s="10">
        <v>1564</v>
      </c>
      <c r="C174" s="30">
        <v>0.15</v>
      </c>
      <c r="D174" s="30">
        <v>0.11</v>
      </c>
      <c r="E174" s="30">
        <v>0.136585365853659</v>
      </c>
      <c r="F174" s="30">
        <v>0.0931372549019608</v>
      </c>
      <c r="G174" s="30">
        <v>0.155339805825243</v>
      </c>
      <c r="H174" s="30">
        <v>0.07766990291262139</v>
      </c>
      <c r="I174" s="30">
        <v>0.14622641509434</v>
      </c>
      <c r="J174" t="s" s="26"/>
      <c r="K174" s="30">
        <v>0.0871559633027523</v>
      </c>
      <c r="L174" s="30">
        <v>0.0825688073394495</v>
      </c>
      <c r="M174" s="30">
        <v>0.0361990950226244</v>
      </c>
      <c r="N174" t="s" s="26"/>
      <c r="O174" s="30">
        <v>0.0491071428571429</v>
      </c>
      <c r="P174" s="30">
        <v>0.0403587443946188</v>
      </c>
      <c r="Q174" s="30">
        <v>0.0572687224669604</v>
      </c>
      <c r="R174" s="30">
        <v>0.0228310502283105</v>
      </c>
      <c r="S174" s="30">
        <v>0.134782608695652</v>
      </c>
      <c r="T174" s="30">
        <v>0.134782608695652</v>
      </c>
      <c r="U174" s="30">
        <v>0.0517241379310345</v>
      </c>
      <c r="V174" s="30">
        <v>0.0432900432900433</v>
      </c>
      <c r="W174" s="30">
        <v>0.169491525423729</v>
      </c>
      <c r="X174" t="s" s="26"/>
      <c r="Y174" s="30">
        <v>0.0798319327731092</v>
      </c>
      <c r="Z174" t="s" s="26"/>
      <c r="AA174" s="30">
        <v>0.40495867768595</v>
      </c>
      <c r="AB174" t="s" s="26"/>
      <c r="AC174" s="30">
        <v>0.493927125506073</v>
      </c>
      <c r="AD174" t="s" s="26"/>
      <c r="AE174" s="30">
        <v>0.559055118110236</v>
      </c>
      <c r="AF174" t="s" s="26"/>
      <c r="AG174" s="30">
        <v>0.599236641221374</v>
      </c>
      <c r="AH174" s="30">
        <v>0.147540983606557</v>
      </c>
    </row>
    <row r="175" ht="15" customHeight="1">
      <c r="A175" t="s" s="10">
        <v>1565</v>
      </c>
      <c r="B175" t="s" s="10">
        <v>1566</v>
      </c>
      <c r="C175" s="30">
        <v>0.145</v>
      </c>
      <c r="D175" s="30">
        <v>0.15</v>
      </c>
      <c r="E175" s="30">
        <v>0.131707317073171</v>
      </c>
      <c r="F175" s="30">
        <v>0.137254901960784</v>
      </c>
      <c r="G175" s="30">
        <v>0.179611650485437</v>
      </c>
      <c r="H175" s="30">
        <v>0.41747572815534</v>
      </c>
      <c r="I175" s="30">
        <v>0.589622641509434</v>
      </c>
      <c r="J175" s="30">
        <v>0.209090909090909</v>
      </c>
      <c r="K175" s="30">
        <v>0.357798165137615</v>
      </c>
      <c r="L175" s="30">
        <v>0.495412844036697</v>
      </c>
      <c r="M175" s="30">
        <v>0.343891402714932</v>
      </c>
      <c r="N175" s="30">
        <v>0.400966183574879</v>
      </c>
      <c r="O175" s="30">
        <v>0.482142857142857</v>
      </c>
      <c r="P175" s="30">
        <v>0.63677130044843</v>
      </c>
      <c r="Q175" s="30">
        <v>0.449339207048458</v>
      </c>
      <c r="R175" s="30">
        <v>0.515981735159817</v>
      </c>
      <c r="S175" s="30">
        <v>0.452173913043478</v>
      </c>
      <c r="T175" s="30">
        <v>0.591304347826087</v>
      </c>
      <c r="U175" s="30">
        <v>0.573275862068966</v>
      </c>
      <c r="V175" s="30">
        <v>0.670995670995671</v>
      </c>
      <c r="W175" s="30">
        <v>0.699152542372881</v>
      </c>
      <c r="X175" s="30">
        <v>0.607594936708861</v>
      </c>
      <c r="Y175" s="30">
        <v>0.726890756302521</v>
      </c>
      <c r="Z175" s="30">
        <v>0.696629213483146</v>
      </c>
      <c r="AA175" s="30">
        <v>0.735537190082645</v>
      </c>
      <c r="AB175" t="s" s="26"/>
      <c r="AC175" s="30">
        <v>0.781376518218623</v>
      </c>
      <c r="AD175" t="s" s="26"/>
      <c r="AE175" s="30">
        <v>0.807086614173228</v>
      </c>
      <c r="AF175" t="s" s="26"/>
      <c r="AG175" s="30">
        <v>0.66412213740458</v>
      </c>
      <c r="AH175" s="30">
        <v>0.327868852459016</v>
      </c>
    </row>
    <row r="176" ht="15" customHeight="1">
      <c r="A176" t="s" s="10">
        <v>1567</v>
      </c>
      <c r="B176" t="s" s="10">
        <v>1568</v>
      </c>
      <c r="C176" s="30">
        <v>0.14</v>
      </c>
      <c r="D176" s="30">
        <v>0.18</v>
      </c>
      <c r="E176" s="30">
        <v>0.219512195121951</v>
      </c>
      <c r="F176" s="30">
        <v>0.225490196078431</v>
      </c>
      <c r="G176" s="30">
        <v>0.12621359223301</v>
      </c>
      <c r="H176" s="30">
        <v>0.796116504854369</v>
      </c>
      <c r="I176" s="30">
        <v>0.933962264150943</v>
      </c>
      <c r="J176" s="30">
        <v>0.936363636363636</v>
      </c>
      <c r="K176" s="30">
        <v>0.619266055045872</v>
      </c>
      <c r="L176" s="30">
        <v>0.963302752293578</v>
      </c>
      <c r="M176" s="30">
        <v>0.190045248868778</v>
      </c>
      <c r="N176" s="30">
        <v>0.391304347826087</v>
      </c>
      <c r="O176" s="30">
        <v>0.03125</v>
      </c>
      <c r="P176" s="30">
        <v>0.103139013452915</v>
      </c>
      <c r="Q176" s="30">
        <v>0.0881057268722467</v>
      </c>
      <c r="R176" s="30">
        <v>0.178082191780822</v>
      </c>
      <c r="S176" s="30">
        <v>0.147826086956522</v>
      </c>
      <c r="T176" s="30">
        <v>0.730434782608696</v>
      </c>
      <c r="U176" s="30">
        <v>0.280172413793103</v>
      </c>
      <c r="V176" s="30">
        <v>0.6926406926406929</v>
      </c>
      <c r="W176" s="30">
        <v>0.529661016949153</v>
      </c>
      <c r="X176" s="30">
        <v>0.531645569620253</v>
      </c>
      <c r="Y176" s="30">
        <v>0.399159663865546</v>
      </c>
      <c r="Z176" s="30">
        <v>0.314606741573034</v>
      </c>
      <c r="AA176" s="30">
        <v>0.727272727272727</v>
      </c>
      <c r="AB176" t="s" s="26"/>
      <c r="AC176" s="30">
        <v>0.732793522267206</v>
      </c>
      <c r="AD176" t="s" s="26"/>
      <c r="AE176" s="30">
        <v>0.8149606299212599</v>
      </c>
      <c r="AF176" t="s" s="26"/>
      <c r="AG176" s="30">
        <v>0.099236641221374</v>
      </c>
      <c r="AH176" t="s" s="26"/>
    </row>
    <row r="177" ht="15" customHeight="1">
      <c r="A177" t="s" s="10">
        <v>1569</v>
      </c>
      <c r="B177" t="s" s="10">
        <v>1570</v>
      </c>
      <c r="C177" s="30">
        <v>0.135</v>
      </c>
      <c r="D177" s="30">
        <v>0.1</v>
      </c>
      <c r="E177" s="30">
        <v>0.346341463414634</v>
      </c>
      <c r="F177" s="30">
        <v>0.28921568627451</v>
      </c>
      <c r="G177" s="30">
        <v>0.723300970873786</v>
      </c>
      <c r="H177" s="30">
        <v>0.470873786407767</v>
      </c>
      <c r="I177" s="30">
        <v>0.523584905660377</v>
      </c>
      <c r="J177" s="30">
        <v>0.0545454545454545</v>
      </c>
      <c r="K177" s="30">
        <v>0.458715596330275</v>
      </c>
      <c r="L177" s="30">
        <v>0.380733944954128</v>
      </c>
      <c r="M177" s="30">
        <v>0.393665158371041</v>
      </c>
      <c r="N177" s="30">
        <v>0.323671497584541</v>
      </c>
      <c r="O177" s="30">
        <v>0.392857142857143</v>
      </c>
      <c r="P177" s="30">
        <v>0.340807174887892</v>
      </c>
      <c r="Q177" s="30">
        <v>0.502202643171806</v>
      </c>
      <c r="R177" s="30">
        <v>0.4337899543379</v>
      </c>
      <c r="S177" s="30">
        <v>0.630434782608696</v>
      </c>
      <c r="T177" s="30">
        <v>0.556521739130435</v>
      </c>
      <c r="U177" s="30">
        <v>0.676724137931034</v>
      </c>
      <c r="V177" s="30">
        <v>0.627705627705628</v>
      </c>
      <c r="W177" s="30">
        <v>0.584745762711864</v>
      </c>
      <c r="X177" s="30">
        <v>0.354430379746835</v>
      </c>
      <c r="Y177" s="30">
        <v>0.651260504201681</v>
      </c>
      <c r="Z177" s="30">
        <v>0.48314606741573</v>
      </c>
      <c r="AA177" s="30">
        <v>0.512396694214876</v>
      </c>
      <c r="AB177" t="s" s="26"/>
      <c r="AC177" s="30">
        <v>0.408906882591093</v>
      </c>
      <c r="AD177" t="s" s="26"/>
      <c r="AE177" s="30">
        <v>0.236220472440945</v>
      </c>
      <c r="AF177" t="s" s="26"/>
      <c r="AG177" s="30">
        <v>0.343511450381679</v>
      </c>
      <c r="AH177" t="s" s="26"/>
    </row>
    <row r="178" ht="15" customHeight="1">
      <c r="A178" t="s" s="10">
        <v>1571</v>
      </c>
      <c r="B178" t="s" s="10">
        <v>1572</v>
      </c>
      <c r="C178" s="30">
        <v>0.13</v>
      </c>
      <c r="D178" s="30">
        <v>0.045</v>
      </c>
      <c r="E178" s="30">
        <v>0.0390243902439024</v>
      </c>
      <c r="F178" s="30">
        <v>0.009803921568627451</v>
      </c>
      <c r="G178" s="30">
        <v>0.09223300970873791</v>
      </c>
      <c r="H178" s="30">
        <v>0.155339805825243</v>
      </c>
      <c r="I178" s="30">
        <v>0.566037735849057</v>
      </c>
      <c r="J178" s="30">
        <v>0.127272727272727</v>
      </c>
      <c r="K178" s="30">
        <v>0.5045871559633029</v>
      </c>
      <c r="L178" s="30">
        <v>0.256880733944954</v>
      </c>
      <c r="M178" s="30">
        <v>0.683257918552036</v>
      </c>
      <c r="N178" s="30">
        <v>0.536231884057971</v>
      </c>
      <c r="O178" s="30">
        <v>0.933035714285714</v>
      </c>
      <c r="P178" s="30">
        <v>0.79372197309417</v>
      </c>
      <c r="Q178" s="30">
        <v>0.986784140969163</v>
      </c>
      <c r="R178" s="30">
        <v>0.936073059360731</v>
      </c>
      <c r="S178" s="30">
        <v>0.991304347826087</v>
      </c>
      <c r="T178" s="30">
        <v>0.978260869565217</v>
      </c>
      <c r="U178" s="30">
        <v>0.991379310344828</v>
      </c>
      <c r="V178" s="30">
        <v>0.982683982683983</v>
      </c>
      <c r="W178" s="30">
        <v>0.991525423728814</v>
      </c>
      <c r="X178" s="30">
        <v>0.968354430379747</v>
      </c>
      <c r="Y178" s="30">
        <v>0.991596638655462</v>
      </c>
      <c r="Z178" s="30">
        <v>0.97752808988764</v>
      </c>
      <c r="AA178" s="30">
        <v>0.979338842975207</v>
      </c>
      <c r="AB178" s="30">
        <v>0.78125</v>
      </c>
      <c r="AC178" s="30">
        <v>0.975708502024291</v>
      </c>
      <c r="AD178" s="30">
        <v>0.7906976744186049</v>
      </c>
      <c r="AE178" s="30">
        <v>0.976377952755906</v>
      </c>
      <c r="AF178" s="30">
        <v>0.272727272727273</v>
      </c>
      <c r="AG178" s="30">
        <v>0.9732824427480919</v>
      </c>
      <c r="AH178" s="30">
        <v>0.934426229508197</v>
      </c>
    </row>
    <row r="179" ht="15" customHeight="1">
      <c r="A179" t="s" s="10">
        <v>1573</v>
      </c>
      <c r="B179" t="s" s="10">
        <v>1574</v>
      </c>
      <c r="C179" s="30">
        <v>0.125</v>
      </c>
      <c r="D179" s="30">
        <v>0.23</v>
      </c>
      <c r="E179" s="30">
        <v>0.360975609756098</v>
      </c>
      <c r="F179" s="30">
        <v>0.666666666666667</v>
      </c>
      <c r="G179" s="30">
        <v>0.5</v>
      </c>
      <c r="H179" s="30">
        <v>0.868932038834951</v>
      </c>
      <c r="I179" s="30">
        <v>0.783018867924528</v>
      </c>
      <c r="J179" s="30">
        <v>0.690909090909091</v>
      </c>
      <c r="K179" s="30">
        <v>0.81651376146789</v>
      </c>
      <c r="L179" s="30">
        <v>0.880733944954128</v>
      </c>
      <c r="M179" s="30">
        <v>0.891402714932127</v>
      </c>
      <c r="N179" s="30">
        <v>0.898550724637681</v>
      </c>
      <c r="O179" s="30">
        <v>0.870535714285714</v>
      </c>
      <c r="P179" s="30">
        <v>0.914798206278027</v>
      </c>
      <c r="Q179" s="30">
        <v>0.907488986784141</v>
      </c>
      <c r="R179" s="30">
        <v>0.922374429223744</v>
      </c>
      <c r="S179" s="30">
        <v>0.852173913043478</v>
      </c>
      <c r="T179" s="30">
        <v>0.917391304347826</v>
      </c>
      <c r="U179" s="30">
        <v>0.797413793103448</v>
      </c>
      <c r="V179" s="30">
        <v>0.865800865800866</v>
      </c>
      <c r="W179" s="30">
        <v>0.703389830508475</v>
      </c>
      <c r="X179" s="30">
        <v>0.594936708860759</v>
      </c>
      <c r="Y179" s="30">
        <v>0.512605042016807</v>
      </c>
      <c r="Z179" s="30">
        <v>0.387640449438202</v>
      </c>
      <c r="AA179" s="30">
        <v>0.194214876033058</v>
      </c>
      <c r="AB179" t="s" s="26"/>
      <c r="AC179" s="30">
        <v>0.206477732793522</v>
      </c>
      <c r="AD179" t="s" s="26"/>
      <c r="AE179" s="30">
        <v>0.173228346456693</v>
      </c>
      <c r="AF179" t="s" s="26"/>
      <c r="AG179" s="30">
        <v>0.0610687022900763</v>
      </c>
      <c r="AH179" t="s" s="26"/>
    </row>
    <row r="180" ht="15" customHeight="1">
      <c r="A180" t="s" s="10">
        <v>1575</v>
      </c>
      <c r="B180" t="s" s="10">
        <v>1576</v>
      </c>
      <c r="C180" s="30">
        <v>0.12</v>
      </c>
      <c r="D180" s="30">
        <v>0.235</v>
      </c>
      <c r="E180" s="30">
        <v>0.2</v>
      </c>
      <c r="F180" s="30">
        <v>0.343137254901961</v>
      </c>
      <c r="G180" s="30">
        <v>0.446601941747573</v>
      </c>
      <c r="H180" s="30">
        <v>0.635922330097087</v>
      </c>
      <c r="I180" s="30">
        <v>0.481132075471698</v>
      </c>
      <c r="J180" t="s" s="26"/>
      <c r="K180" s="30">
        <v>0.486238532110092</v>
      </c>
      <c r="L180" s="30">
        <v>0.532110091743119</v>
      </c>
      <c r="M180" s="30">
        <v>0.556561085972851</v>
      </c>
      <c r="N180" s="30">
        <v>0.545893719806763</v>
      </c>
      <c r="O180" s="30">
        <v>0.508928571428571</v>
      </c>
      <c r="P180" s="30">
        <v>0.565022421524664</v>
      </c>
      <c r="Q180" s="30">
        <v>0.740088105726872</v>
      </c>
      <c r="R180" s="30">
        <v>0.762557077625571</v>
      </c>
      <c r="S180" s="30">
        <v>0.78695652173913</v>
      </c>
      <c r="T180" s="30">
        <v>0.826086956521739</v>
      </c>
      <c r="U180" s="30">
        <v>0.793103448275862</v>
      </c>
      <c r="V180" s="30">
        <v>0.826839826839827</v>
      </c>
      <c r="W180" s="30">
        <v>0.864406779661017</v>
      </c>
      <c r="X180" s="30">
        <v>0.80379746835443</v>
      </c>
      <c r="Y180" s="30">
        <v>0.743697478991597</v>
      </c>
      <c r="Z180" s="30">
        <v>0.640449438202247</v>
      </c>
      <c r="AA180" s="30">
        <v>0.508264462809917</v>
      </c>
      <c r="AB180" t="s" s="26"/>
      <c r="AC180" s="30">
        <v>0.566801619433198</v>
      </c>
      <c r="AD180" t="s" s="26"/>
      <c r="AE180" s="30">
        <v>0.283464566929134</v>
      </c>
      <c r="AF180" t="s" s="26"/>
      <c r="AG180" s="30">
        <v>0.290076335877863</v>
      </c>
      <c r="AH180" t="s" s="26"/>
    </row>
    <row r="181" ht="15" customHeight="1">
      <c r="A181" t="s" s="10">
        <v>1577</v>
      </c>
      <c r="B181" t="s" s="10">
        <v>1578</v>
      </c>
      <c r="C181" s="30">
        <v>0.115</v>
      </c>
      <c r="D181" s="30">
        <v>0.185</v>
      </c>
      <c r="E181" s="30">
        <v>0.11219512195122</v>
      </c>
      <c r="F181" s="30">
        <v>0.147058823529412</v>
      </c>
      <c r="G181" s="30">
        <v>0.150485436893204</v>
      </c>
      <c r="H181" s="30">
        <v>0.412621359223301</v>
      </c>
      <c r="I181" s="30">
        <v>0.382075471698113</v>
      </c>
      <c r="J181" t="s" s="26"/>
      <c r="K181" s="30">
        <v>0.555045871559633</v>
      </c>
      <c r="L181" s="30">
        <v>0.555045871559633</v>
      </c>
      <c r="M181" s="30">
        <v>0.538461538461538</v>
      </c>
      <c r="N181" s="30">
        <v>0.5120772946859899</v>
      </c>
      <c r="O181" s="30">
        <v>0.544642857142857</v>
      </c>
      <c r="P181" s="30">
        <v>0.556053811659193</v>
      </c>
      <c r="Q181" s="30">
        <v>0.444933920704846</v>
      </c>
      <c r="R181" s="30">
        <v>0.438356164383562</v>
      </c>
      <c r="S181" s="30">
        <v>0.378260869565217</v>
      </c>
      <c r="T181" s="30">
        <v>0.373913043478261</v>
      </c>
      <c r="U181" s="30">
        <v>0.232758620689655</v>
      </c>
      <c r="V181" s="30">
        <v>0.220779220779221</v>
      </c>
      <c r="W181" s="30">
        <v>0.444915254237288</v>
      </c>
      <c r="X181" s="30">
        <v>0.158227848101266</v>
      </c>
      <c r="Y181" s="30">
        <v>0.357142857142857</v>
      </c>
      <c r="Z181" s="30">
        <v>0.146067415730337</v>
      </c>
      <c r="AA181" s="30">
        <v>0.409090909090909</v>
      </c>
      <c r="AB181" t="s" s="26"/>
      <c r="AC181" s="30">
        <v>0.461538461538462</v>
      </c>
      <c r="AD181" t="s" s="26"/>
      <c r="AE181" s="30">
        <v>0.350393700787402</v>
      </c>
      <c r="AF181" t="s" s="26"/>
      <c r="AG181" s="30">
        <v>0.248091603053435</v>
      </c>
      <c r="AH181" t="s" s="26"/>
    </row>
    <row r="182" ht="15" customHeight="1">
      <c r="A182" t="s" s="10">
        <v>1579</v>
      </c>
      <c r="B182" t="s" s="10">
        <v>1580</v>
      </c>
      <c r="C182" s="30">
        <v>0.11</v>
      </c>
      <c r="D182" s="30">
        <v>0.075</v>
      </c>
      <c r="E182" s="30">
        <v>0.121951219512195</v>
      </c>
      <c r="F182" s="30">
        <v>0.0637254901960784</v>
      </c>
      <c r="G182" s="30">
        <v>0.169902912621359</v>
      </c>
      <c r="H182" s="30">
        <v>0.490291262135922</v>
      </c>
      <c r="I182" s="30">
        <v>0.226415094339623</v>
      </c>
      <c r="J182" t="s" s="26"/>
      <c r="K182" s="30">
        <v>0.463302752293578</v>
      </c>
      <c r="L182" s="30">
        <v>0.357798165137615</v>
      </c>
      <c r="M182" s="30">
        <v>0.552036199095023</v>
      </c>
      <c r="N182" s="30">
        <v>0.463768115942029</v>
      </c>
      <c r="O182" s="30">
        <v>0.75</v>
      </c>
      <c r="P182" s="30">
        <v>0.659192825112108</v>
      </c>
      <c r="Q182" s="30">
        <v>0.718061674008811</v>
      </c>
      <c r="R182" s="30">
        <v>0.602739726027397</v>
      </c>
      <c r="S182" s="30">
        <v>0.860869565217391</v>
      </c>
      <c r="T182" s="30">
        <v>0.752173913043478</v>
      </c>
      <c r="U182" s="30">
        <v>0.646551724137931</v>
      </c>
      <c r="V182" s="30">
        <v>0.528138528138528</v>
      </c>
      <c r="W182" s="30">
        <v>0.720338983050847</v>
      </c>
      <c r="X182" s="30">
        <v>0.493670886075949</v>
      </c>
      <c r="Y182" s="30">
        <v>0.6890756302521009</v>
      </c>
      <c r="Z182" s="30">
        <v>0.539325842696629</v>
      </c>
      <c r="AA182" s="30">
        <v>0.5826446280991739</v>
      </c>
      <c r="AB182" t="s" s="26"/>
      <c r="AC182" s="30">
        <v>0.611336032388664</v>
      </c>
      <c r="AD182" t="s" s="26"/>
      <c r="AE182" s="30">
        <v>0.535433070866142</v>
      </c>
      <c r="AF182" t="s" s="26"/>
      <c r="AG182" s="30">
        <v>0.49618320610687</v>
      </c>
      <c r="AH182" t="s" s="26"/>
    </row>
    <row r="183" ht="15" customHeight="1">
      <c r="A183" t="s" s="10">
        <v>1581</v>
      </c>
      <c r="B183" t="s" s="10">
        <v>1582</v>
      </c>
      <c r="C183" s="30">
        <v>0.105</v>
      </c>
      <c r="D183" s="30">
        <v>0.135</v>
      </c>
      <c r="E183" s="30">
        <v>0.209756097560976</v>
      </c>
      <c r="F183" s="30">
        <v>0.21078431372549</v>
      </c>
      <c r="G183" s="30">
        <v>0.247572815533981</v>
      </c>
      <c r="H183" s="30">
        <v>0.572815533980583</v>
      </c>
      <c r="I183" s="30">
        <v>0.433962264150943</v>
      </c>
      <c r="J183" t="s" s="26"/>
      <c r="K183" s="30">
        <v>0.440366972477064</v>
      </c>
      <c r="L183" s="30">
        <v>0.467889908256881</v>
      </c>
      <c r="M183" s="30">
        <v>0.615384615384615</v>
      </c>
      <c r="N183" s="30">
        <v>0.618357487922705</v>
      </c>
      <c r="O183" s="30">
        <v>0.580357142857143</v>
      </c>
      <c r="P183" s="30">
        <v>0.618834080717489</v>
      </c>
      <c r="Q183" s="30">
        <v>0.682819383259912</v>
      </c>
      <c r="R183" s="30">
        <v>0.680365296803653</v>
      </c>
      <c r="S183" s="30">
        <v>0.7</v>
      </c>
      <c r="T183" s="30">
        <v>0.734782608695652</v>
      </c>
      <c r="U183" s="30">
        <v>0.637931034482759</v>
      </c>
      <c r="V183" s="30">
        <v>0.6450216450216451</v>
      </c>
      <c r="W183" s="30">
        <v>0.432203389830508</v>
      </c>
      <c r="X183" s="30">
        <v>0.145569620253165</v>
      </c>
      <c r="Y183" s="30">
        <v>0.495798319327731</v>
      </c>
      <c r="Z183" s="30">
        <v>0.348314606741573</v>
      </c>
      <c r="AA183" s="30">
        <v>0.173553719008264</v>
      </c>
      <c r="AB183" t="s" s="26"/>
      <c r="AC183" s="30">
        <v>0.287449392712551</v>
      </c>
      <c r="AD183" t="s" s="26"/>
      <c r="AE183" s="30">
        <v>0.181102362204724</v>
      </c>
      <c r="AF183" t="s" s="26"/>
      <c r="AG183" s="30">
        <v>0.106870229007634</v>
      </c>
      <c r="AH183" t="s" s="26"/>
    </row>
    <row r="184" ht="15" customHeight="1">
      <c r="A184" t="s" s="10">
        <v>1583</v>
      </c>
      <c r="B184" t="s" s="10">
        <v>1584</v>
      </c>
      <c r="C184" s="30">
        <v>0.1</v>
      </c>
      <c r="D184" s="30">
        <v>0.08500000000000001</v>
      </c>
      <c r="E184" s="30">
        <v>0.06341463414634151</v>
      </c>
      <c r="F184" s="30">
        <v>0.0441176470588235</v>
      </c>
      <c r="G184" s="30">
        <v>0.0194174757281553</v>
      </c>
      <c r="H184" s="30">
        <v>0.0242718446601942</v>
      </c>
      <c r="I184" s="30">
        <v>0.00943396226415094</v>
      </c>
      <c r="J184" t="s" s="26"/>
      <c r="K184" s="30">
        <v>0.018348623853211</v>
      </c>
      <c r="L184" s="30">
        <v>0.0275229357798165</v>
      </c>
      <c r="M184" s="30">
        <v>0.0769230769230769</v>
      </c>
      <c r="N184" s="30">
        <v>0.0193236714975845</v>
      </c>
      <c r="O184" s="30">
        <v>0.245535714285714</v>
      </c>
      <c r="P184" s="30">
        <v>0.273542600896861</v>
      </c>
      <c r="Q184" s="30">
        <v>0.162995594713656</v>
      </c>
      <c r="R184" s="30">
        <v>0.141552511415525</v>
      </c>
      <c r="S184" s="30">
        <v>0.169565217391304</v>
      </c>
      <c r="T184" s="30">
        <v>0.160869565217391</v>
      </c>
      <c r="U184" s="30">
        <v>0.155172413793103</v>
      </c>
      <c r="V184" s="30">
        <v>0.168831168831169</v>
      </c>
      <c r="W184" s="30">
        <v>0.254237288135593</v>
      </c>
      <c r="X184" t="s" s="26"/>
      <c r="Y184" s="30">
        <v>0.214285714285714</v>
      </c>
      <c r="Z184" t="s" s="26"/>
      <c r="AA184" s="30">
        <v>0.239669421487603</v>
      </c>
      <c r="AB184" t="s" s="26"/>
      <c r="AC184" s="30">
        <v>0.37246963562753</v>
      </c>
      <c r="AD184" t="s" s="26"/>
      <c r="AE184" s="30">
        <v>0.460629921259843</v>
      </c>
      <c r="AF184" t="s" s="26"/>
      <c r="AG184" s="30">
        <v>0.442748091603053</v>
      </c>
      <c r="AH184" t="s" s="26"/>
    </row>
    <row r="185" ht="15" customHeight="1">
      <c r="A185" t="s" s="10">
        <v>1585</v>
      </c>
      <c r="B185" t="s" s="10">
        <v>1586</v>
      </c>
      <c r="C185" s="30">
        <v>0.095</v>
      </c>
      <c r="D185" s="30">
        <v>0.105</v>
      </c>
      <c r="E185" s="30">
        <v>0.126829268292683</v>
      </c>
      <c r="F185" s="30">
        <v>0.122549019607843</v>
      </c>
      <c r="G185" s="30">
        <v>0.412621359223301</v>
      </c>
      <c r="H185" s="30">
        <v>0.339805825242718</v>
      </c>
      <c r="I185" s="30">
        <v>0.518867924528302</v>
      </c>
      <c r="J185" s="30">
        <v>0.0727272727272727</v>
      </c>
      <c r="K185" s="30">
        <v>0.385321100917431</v>
      </c>
      <c r="L185" s="30">
        <v>0.389908256880734</v>
      </c>
      <c r="M185" s="30">
        <v>0.339366515837104</v>
      </c>
      <c r="N185" s="30">
        <v>0.29951690821256</v>
      </c>
      <c r="O185" s="30">
        <v>0.236607142857143</v>
      </c>
      <c r="P185" s="30">
        <v>0.237668161434978</v>
      </c>
      <c r="Q185" s="30">
        <v>0.405286343612335</v>
      </c>
      <c r="R185" s="30">
        <v>0.401826484018265</v>
      </c>
      <c r="S185" s="30">
        <v>0.608695652173913</v>
      </c>
      <c r="T185" s="30">
        <v>0.673913043478261</v>
      </c>
      <c r="U185" s="30">
        <v>0.655172413793103</v>
      </c>
      <c r="V185" s="30">
        <v>0.67965367965368</v>
      </c>
      <c r="W185" s="30">
        <v>0.470338983050847</v>
      </c>
      <c r="X185" s="30">
        <v>0.227848101265823</v>
      </c>
      <c r="Y185" s="30">
        <v>0.504201680672269</v>
      </c>
      <c r="Z185" s="30">
        <v>0.325842696629213</v>
      </c>
      <c r="AA185" s="30">
        <v>0.272727272727273</v>
      </c>
      <c r="AB185" t="s" s="26"/>
      <c r="AC185" s="30">
        <v>0.271255060728745</v>
      </c>
      <c r="AD185" t="s" s="26"/>
      <c r="AE185" s="30">
        <v>0.228346456692913</v>
      </c>
      <c r="AF185" t="s" s="26"/>
      <c r="AG185" s="30">
        <v>0.270992366412214</v>
      </c>
      <c r="AH185" t="s" s="26"/>
    </row>
    <row r="186" ht="15" customHeight="1">
      <c r="A186" t="s" s="10">
        <v>1587</v>
      </c>
      <c r="B186" t="s" s="10">
        <v>1588</v>
      </c>
      <c r="C186" s="30">
        <v>0.09</v>
      </c>
      <c r="D186" s="30">
        <v>0.07000000000000001</v>
      </c>
      <c r="E186" s="30">
        <v>0.273170731707317</v>
      </c>
      <c r="F186" s="30">
        <v>0.191176470588235</v>
      </c>
      <c r="G186" s="30">
        <v>0.728155339805825</v>
      </c>
      <c r="H186" s="30">
        <v>0.383495145631068</v>
      </c>
      <c r="I186" s="30">
        <v>0.386792452830189</v>
      </c>
      <c r="J186" t="s" s="26"/>
      <c r="K186" s="30">
        <v>0.495412844036697</v>
      </c>
      <c r="L186" s="30">
        <v>0.344036697247706</v>
      </c>
      <c r="M186" s="30">
        <v>0.253393665158371</v>
      </c>
      <c r="N186" s="30">
        <v>0.178743961352657</v>
      </c>
      <c r="O186" s="30">
        <v>0.21875</v>
      </c>
      <c r="P186" s="30">
        <v>0.130044843049327</v>
      </c>
      <c r="Q186" s="30">
        <v>0.317180616740088</v>
      </c>
      <c r="R186" s="30">
        <v>0.246575342465753</v>
      </c>
      <c r="S186" s="30">
        <v>0.626086956521739</v>
      </c>
      <c r="T186" s="30">
        <v>0.469565217391304</v>
      </c>
      <c r="U186" s="30">
        <v>0.702586206896552</v>
      </c>
      <c r="V186" s="30">
        <v>0.597402597402597</v>
      </c>
      <c r="W186" s="30">
        <v>0.48728813559322</v>
      </c>
      <c r="X186" s="30">
        <v>0.20253164556962</v>
      </c>
      <c r="Y186" s="30">
        <v>0.546218487394958</v>
      </c>
      <c r="Z186" s="30">
        <v>0.320224719101124</v>
      </c>
      <c r="AA186" s="30">
        <v>0.28099173553719</v>
      </c>
      <c r="AB186" t="s" s="26"/>
      <c r="AC186" s="30">
        <v>0.291497975708502</v>
      </c>
      <c r="AD186" t="s" s="26"/>
      <c r="AE186" s="30">
        <v>0.177165354330709</v>
      </c>
      <c r="AF186" t="s" s="26"/>
      <c r="AG186" s="30">
        <v>0.396946564885496</v>
      </c>
      <c r="AH186" t="s" s="26"/>
    </row>
    <row r="187" ht="15" customHeight="1">
      <c r="A187" t="s" s="10">
        <v>1589</v>
      </c>
      <c r="B187" t="s" s="10">
        <v>1590</v>
      </c>
      <c r="C187" s="30">
        <v>0.08500000000000001</v>
      </c>
      <c r="D187" s="30">
        <v>0.065</v>
      </c>
      <c r="E187" s="30">
        <v>0.0731707317073171</v>
      </c>
      <c r="F187" s="30">
        <v>0.0490196078431373</v>
      </c>
      <c r="G187" s="30">
        <v>0.160194174757282</v>
      </c>
      <c r="H187" s="30">
        <v>0.179611650485437</v>
      </c>
      <c r="I187" s="30">
        <v>0.231132075471698</v>
      </c>
      <c r="J187" t="s" s="26"/>
      <c r="K187" s="30">
        <v>0.302752293577982</v>
      </c>
      <c r="L187" s="30">
        <v>0.261467889908257</v>
      </c>
      <c r="M187" s="30">
        <v>0.298642533936652</v>
      </c>
      <c r="N187" s="30">
        <v>0.227053140096618</v>
      </c>
      <c r="O187" s="30">
        <v>0.348214285714286</v>
      </c>
      <c r="P187" s="30">
        <v>0.291479820627803</v>
      </c>
      <c r="Q187" s="30">
        <v>0.136563876651982</v>
      </c>
      <c r="R187" s="30">
        <v>0.0867579908675799</v>
      </c>
      <c r="S187" s="30">
        <v>0.295652173913043</v>
      </c>
      <c r="T187" s="30">
        <v>0.247826086956522</v>
      </c>
      <c r="U187" s="30">
        <v>0.293103448275862</v>
      </c>
      <c r="V187" s="30">
        <v>0.255411255411255</v>
      </c>
      <c r="W187" s="30">
        <v>0.38135593220339</v>
      </c>
      <c r="X187" s="30">
        <v>0.06329113924050631</v>
      </c>
      <c r="Y187" s="30">
        <v>0.57563025210084</v>
      </c>
      <c r="Z187" s="30">
        <v>0.410112359550562</v>
      </c>
      <c r="AA187" s="30">
        <v>0.644628099173554</v>
      </c>
      <c r="AB187" t="s" s="26"/>
      <c r="AC187" s="30">
        <v>0.736842105263158</v>
      </c>
      <c r="AD187" t="s" s="26"/>
      <c r="AE187" s="30">
        <v>0.700787401574803</v>
      </c>
      <c r="AF187" t="s" s="26"/>
      <c r="AG187" s="30">
        <v>0.763358778625954</v>
      </c>
      <c r="AH187" s="30">
        <v>0.475409836065574</v>
      </c>
    </row>
    <row r="188" ht="15" customHeight="1">
      <c r="A188" t="s" s="10">
        <v>1591</v>
      </c>
      <c r="B188" t="s" s="10">
        <v>1592</v>
      </c>
      <c r="C188" s="30">
        <v>0.08</v>
      </c>
      <c r="D188" s="30">
        <v>0.265</v>
      </c>
      <c r="E188" s="30">
        <v>0.160975609756098</v>
      </c>
      <c r="F188" s="30">
        <v>0.534313725490196</v>
      </c>
      <c r="G188" s="30">
        <v>0.29126213592233</v>
      </c>
      <c r="H188" s="30">
        <v>0.70873786407767</v>
      </c>
      <c r="I188" s="30">
        <v>0.7405660377358489</v>
      </c>
      <c r="J188" s="30">
        <v>0.554545454545455</v>
      </c>
      <c r="K188" s="30">
        <v>0.674311926605505</v>
      </c>
      <c r="L188" s="30">
        <v>0.8027522935779819</v>
      </c>
      <c r="M188" s="30">
        <v>0.6515837104072399</v>
      </c>
      <c r="N188" s="30">
        <v>0.7584541062801931</v>
      </c>
      <c r="O188" s="30">
        <v>0.598214285714286</v>
      </c>
      <c r="P188" s="30">
        <v>0.7757847533632291</v>
      </c>
      <c r="Q188" s="30">
        <v>0.709251101321586</v>
      </c>
      <c r="R188" s="30">
        <v>0.817351598173516</v>
      </c>
      <c r="S188" s="30">
        <v>0.447826086956522</v>
      </c>
      <c r="T188" s="30">
        <v>0.665217391304348</v>
      </c>
      <c r="U188" s="30">
        <v>0.512931034482759</v>
      </c>
      <c r="V188" s="30">
        <v>0.623376623376623</v>
      </c>
      <c r="W188" s="30">
        <v>0.330508474576271</v>
      </c>
      <c r="X188" t="s" s="26"/>
      <c r="Y188" s="30">
        <v>0.176470588235294</v>
      </c>
      <c r="Z188" t="s" s="26"/>
      <c r="AA188" s="30">
        <v>0.0743801652892562</v>
      </c>
      <c r="AB188" t="s" s="26"/>
      <c r="AC188" s="30">
        <v>0.145748987854251</v>
      </c>
      <c r="AD188" t="s" s="26"/>
      <c r="AE188" s="30">
        <v>0.165354330708661</v>
      </c>
      <c r="AF188" t="s" s="26"/>
      <c r="AG188" s="30">
        <v>0.0801526717557252</v>
      </c>
      <c r="AH188" t="s" s="26"/>
    </row>
    <row r="189" ht="15" customHeight="1">
      <c r="A189" t="s" s="10">
        <v>1593</v>
      </c>
      <c r="B189" t="s" s="10">
        <v>1594</v>
      </c>
      <c r="C189" s="30">
        <v>0.075</v>
      </c>
      <c r="D189" s="30">
        <v>0.06</v>
      </c>
      <c r="E189" s="30">
        <v>0.0292682926829268</v>
      </c>
      <c r="F189" s="30">
        <v>0.0245098039215686</v>
      </c>
      <c r="G189" s="30">
        <v>0.0145631067961165</v>
      </c>
      <c r="H189" s="30">
        <v>0.009708737864077671</v>
      </c>
      <c r="I189" s="30">
        <v>0.0235849056603774</v>
      </c>
      <c r="J189" t="s" s="26"/>
      <c r="K189" s="30">
        <v>0.0091743119266055</v>
      </c>
      <c r="L189" s="30">
        <v>0.0137614678899083</v>
      </c>
      <c r="M189" s="30">
        <v>0.0271493212669683</v>
      </c>
      <c r="N189" t="s" s="26"/>
      <c r="O189" s="30">
        <v>0.0714285714285714</v>
      </c>
      <c r="P189" s="30">
        <v>0.0852017937219731</v>
      </c>
      <c r="Q189" s="30">
        <v>0.167400881057269</v>
      </c>
      <c r="R189" s="30">
        <v>0.150684931506849</v>
      </c>
      <c r="S189" s="30">
        <v>0.156521739130435</v>
      </c>
      <c r="T189" s="30">
        <v>0.165217391304348</v>
      </c>
      <c r="U189" s="30">
        <v>0.198275862068966</v>
      </c>
      <c r="V189" s="30">
        <v>0.229437229437229</v>
      </c>
      <c r="W189" s="30">
        <v>0.440677966101695</v>
      </c>
      <c r="X189" s="30">
        <v>0.170886075949367</v>
      </c>
      <c r="Y189" s="30">
        <v>0.516806722689076</v>
      </c>
      <c r="Z189" s="30">
        <v>0.404494382022472</v>
      </c>
      <c r="AA189" s="30">
        <v>0.702479338842975</v>
      </c>
      <c r="AB189" t="s" s="26"/>
      <c r="AC189" s="30">
        <v>0.809716599190283</v>
      </c>
      <c r="AD189" t="s" s="26"/>
      <c r="AE189" s="30">
        <v>0.858267716535433</v>
      </c>
      <c r="AF189" t="s" s="26"/>
      <c r="AG189" s="30">
        <v>0.858778625954198</v>
      </c>
      <c r="AH189" s="30">
        <v>0.778688524590164</v>
      </c>
    </row>
    <row r="190" ht="15" customHeight="1">
      <c r="A190" t="s" s="10">
        <v>1595</v>
      </c>
      <c r="B190" t="s" s="10">
        <v>1596</v>
      </c>
      <c r="C190" s="30">
        <v>0.07000000000000001</v>
      </c>
      <c r="D190" s="30">
        <v>0.055</v>
      </c>
      <c r="E190" s="30">
        <v>0.102439024390244</v>
      </c>
      <c r="F190" s="30">
        <v>0.0686274509803922</v>
      </c>
      <c r="G190" s="30">
        <v>0.223300970873786</v>
      </c>
      <c r="H190" s="30">
        <v>0.116504854368932</v>
      </c>
      <c r="I190" s="30">
        <v>0.438679245283019</v>
      </c>
      <c r="J190" t="s" s="26"/>
      <c r="K190" s="30">
        <v>0.160550458715596</v>
      </c>
      <c r="L190" s="30">
        <v>0.206422018348624</v>
      </c>
      <c r="M190" s="30">
        <v>0.0633484162895928</v>
      </c>
      <c r="N190" t="s" s="26"/>
      <c r="O190" s="30">
        <v>0.129464285714286</v>
      </c>
      <c r="P190" s="30">
        <v>0.121076233183857</v>
      </c>
      <c r="Q190" s="30">
        <v>0.211453744493392</v>
      </c>
      <c r="R190" s="30">
        <v>0.187214611872146</v>
      </c>
      <c r="S190" s="30">
        <v>0.230434782608696</v>
      </c>
      <c r="T190" s="30">
        <v>0.234782608695652</v>
      </c>
      <c r="U190" s="30">
        <v>0.349137931034483</v>
      </c>
      <c r="V190" s="30">
        <v>0.32034632034632</v>
      </c>
      <c r="W190" s="30">
        <v>0.457627118644068</v>
      </c>
      <c r="X190" s="30">
        <v>0.183544303797468</v>
      </c>
      <c r="Y190" s="30">
        <v>0.584033613445378</v>
      </c>
      <c r="Z190" s="30">
        <v>0.455056179775281</v>
      </c>
      <c r="AA190" s="30">
        <v>0.797520661157025</v>
      </c>
      <c r="AB190" t="s" s="26"/>
      <c r="AC190" s="30">
        <v>0.663967611336032</v>
      </c>
      <c r="AD190" t="s" s="26"/>
      <c r="AE190" s="30">
        <v>0.6968503937007871</v>
      </c>
      <c r="AF190" t="s" s="26"/>
      <c r="AG190" s="30">
        <v>0.702290076335878</v>
      </c>
      <c r="AH190" s="30">
        <v>0.377049180327869</v>
      </c>
    </row>
    <row r="191" ht="15" customHeight="1">
      <c r="A191" t="s" s="10">
        <v>1597</v>
      </c>
      <c r="B191" t="s" s="10">
        <v>1598</v>
      </c>
      <c r="C191" s="30">
        <v>0.065</v>
      </c>
      <c r="D191" s="30">
        <v>0.08</v>
      </c>
      <c r="E191" s="30">
        <v>0.0829268292682927</v>
      </c>
      <c r="F191" s="30">
        <v>0.0833333333333333</v>
      </c>
      <c r="G191" s="30">
        <v>0.194174757281553</v>
      </c>
      <c r="H191" s="30">
        <v>0.296116504854369</v>
      </c>
      <c r="I191" s="30">
        <v>0.141509433962264</v>
      </c>
      <c r="J191" t="s" s="26"/>
      <c r="K191" s="30">
        <v>0.0504587155963303</v>
      </c>
      <c r="L191" s="30">
        <v>0.0458715596330275</v>
      </c>
      <c r="M191" s="30">
        <v>0.09502262443438909</v>
      </c>
      <c r="N191" s="30">
        <v>0.0386473429951691</v>
      </c>
      <c r="O191" s="30">
        <v>0.232142857142857</v>
      </c>
      <c r="P191" s="30">
        <v>0.322869955156951</v>
      </c>
      <c r="Q191" s="30">
        <v>0.370044052863436</v>
      </c>
      <c r="R191" s="30">
        <v>0.397260273972603</v>
      </c>
      <c r="S191" s="30">
        <v>0.373913043478261</v>
      </c>
      <c r="T191" s="30">
        <v>0.421739130434783</v>
      </c>
      <c r="U191" s="30">
        <v>0.538793103448276</v>
      </c>
      <c r="V191" s="30">
        <v>0.58008658008658</v>
      </c>
      <c r="W191" s="30">
        <v>0.8050847457627121</v>
      </c>
      <c r="X191" s="30">
        <v>0.715189873417722</v>
      </c>
      <c r="Y191" s="30">
        <v>0.823529411764706</v>
      </c>
      <c r="Z191" s="30">
        <v>0.764044943820225</v>
      </c>
      <c r="AA191" s="30">
        <v>0.805785123966942</v>
      </c>
      <c r="AB191" t="s" s="26"/>
      <c r="AC191" s="30">
        <v>0.789473684210526</v>
      </c>
      <c r="AD191" t="s" s="26"/>
      <c r="AE191" s="30">
        <v>0.704724409448819</v>
      </c>
      <c r="AF191" t="s" s="26"/>
      <c r="AG191" s="30">
        <v>0.843511450381679</v>
      </c>
      <c r="AH191" s="30">
        <v>0.688524590163934</v>
      </c>
    </row>
    <row r="192" ht="15" customHeight="1">
      <c r="A192" t="s" s="10">
        <v>1599</v>
      </c>
      <c r="B192" t="s" s="10">
        <v>1600</v>
      </c>
      <c r="C192" s="30">
        <v>0.06</v>
      </c>
      <c r="D192" s="30">
        <v>0.47</v>
      </c>
      <c r="E192" s="30">
        <v>0.0682926829268293</v>
      </c>
      <c r="F192" s="30">
        <v>0.397058823529412</v>
      </c>
      <c r="G192" s="30">
        <v>0.0242718446601942</v>
      </c>
      <c r="H192" s="30">
        <v>0.927184466019417</v>
      </c>
      <c r="I192" s="30">
        <v>0.584905660377358</v>
      </c>
      <c r="J192" s="30">
        <v>0.4</v>
      </c>
      <c r="K192" s="30">
        <v>0.288990825688073</v>
      </c>
      <c r="L192" s="30">
        <v>0.848623853211009</v>
      </c>
      <c r="M192" s="30">
        <v>0.85972850678733</v>
      </c>
      <c r="N192" s="30">
        <v>0.9710144927536229</v>
      </c>
      <c r="O192" s="30">
        <v>0.651785714285714</v>
      </c>
      <c r="P192" s="30">
        <v>0.968609865470852</v>
      </c>
      <c r="Q192" s="30">
        <v>0.823788546255507</v>
      </c>
      <c r="R192" s="30">
        <v>0.981735159817352</v>
      </c>
      <c r="S192" s="30">
        <v>0.478260869565217</v>
      </c>
      <c r="T192" s="30">
        <v>0.952173913043478</v>
      </c>
      <c r="U192" s="30">
        <v>0.775862068965517</v>
      </c>
      <c r="V192" s="30">
        <v>0.961038961038961</v>
      </c>
      <c r="W192" s="30">
        <v>0.953389830508475</v>
      </c>
      <c r="X192" s="30">
        <v>0.993670886075949</v>
      </c>
      <c r="Y192" s="30">
        <v>0.899159663865546</v>
      </c>
      <c r="Z192" s="30">
        <v>0.955056179775281</v>
      </c>
      <c r="AA192" s="30">
        <v>0.822314049586777</v>
      </c>
      <c r="AB192" t="s" s="26"/>
      <c r="AC192" s="30">
        <v>0.793522267206478</v>
      </c>
      <c r="AD192" t="s" s="26"/>
      <c r="AE192" s="30">
        <v>0.874015748031496</v>
      </c>
      <c r="AF192" t="s" s="26"/>
      <c r="AG192" s="30">
        <v>0.480916030534351</v>
      </c>
      <c r="AH192" t="s" s="26"/>
    </row>
    <row r="193" ht="15" customHeight="1">
      <c r="A193" t="s" s="10">
        <v>1601</v>
      </c>
      <c r="B193" t="s" s="10">
        <v>1602</v>
      </c>
      <c r="C193" s="30">
        <v>0.055</v>
      </c>
      <c r="D193" s="30">
        <v>0.05</v>
      </c>
      <c r="E193" s="30">
        <v>0.0878048780487805</v>
      </c>
      <c r="F193" s="30">
        <v>0.08823529411764711</v>
      </c>
      <c r="G193" s="30">
        <v>0.0970873786407767</v>
      </c>
      <c r="H193" s="30">
        <v>0.121359223300971</v>
      </c>
      <c r="I193" s="30">
        <v>0.273584905660377</v>
      </c>
      <c r="J193" t="s" s="26"/>
      <c r="K193" s="30">
        <v>0.123853211009174</v>
      </c>
      <c r="L193" s="30">
        <v>0.178899082568807</v>
      </c>
      <c r="M193" s="30">
        <v>0.144796380090498</v>
      </c>
      <c r="N193" s="30">
        <v>0.0869565217391304</v>
      </c>
      <c r="O193" s="30">
        <v>0.102678571428571</v>
      </c>
      <c r="P193" s="30">
        <v>0.116591928251121</v>
      </c>
      <c r="Q193" s="30">
        <v>0.237885462555066</v>
      </c>
      <c r="R193" s="30">
        <v>0.251141552511416</v>
      </c>
      <c r="S193" s="30">
        <v>0.21304347826087</v>
      </c>
      <c r="T193" s="30">
        <v>0.273913043478261</v>
      </c>
      <c r="U193" s="30">
        <v>0.262931034482759</v>
      </c>
      <c r="V193" s="30">
        <v>0.303030303030303</v>
      </c>
      <c r="W193" s="30">
        <v>0.211864406779661</v>
      </c>
      <c r="X193" t="s" s="26"/>
      <c r="Y193" s="30">
        <v>0.298319327731092</v>
      </c>
      <c r="Z193" s="30">
        <v>0.0617977528089888</v>
      </c>
      <c r="AA193" s="30">
        <v>0.392561983471074</v>
      </c>
      <c r="AB193" t="s" s="26"/>
      <c r="AC193" s="30">
        <v>0.279352226720648</v>
      </c>
      <c r="AD193" t="s" s="26"/>
      <c r="AE193" s="30">
        <v>0.547244094488189</v>
      </c>
      <c r="AF193" t="s" s="26"/>
      <c r="AG193" s="30">
        <v>0.351145038167939</v>
      </c>
      <c r="AH193" t="s" s="26"/>
    </row>
    <row r="194" ht="15" customHeight="1">
      <c r="A194" t="s" s="10">
        <v>1603</v>
      </c>
      <c r="B194" t="s" s="10">
        <v>1604</v>
      </c>
      <c r="C194" s="30">
        <v>0.05</v>
      </c>
      <c r="D194" s="30">
        <v>0.27</v>
      </c>
      <c r="E194" s="30">
        <v>0.0585365853658537</v>
      </c>
      <c r="F194" s="30">
        <v>0.284313725490196</v>
      </c>
      <c r="G194" s="30">
        <v>0.029126213592233</v>
      </c>
      <c r="H194" s="30">
        <v>0.878640776699029</v>
      </c>
      <c r="I194" s="30">
        <v>0.542452830188679</v>
      </c>
      <c r="J194" s="30">
        <v>0.172727272727273</v>
      </c>
      <c r="K194" s="30">
        <v>0.247706422018349</v>
      </c>
      <c r="L194" s="30">
        <v>0.738532110091743</v>
      </c>
      <c r="M194" s="30">
        <v>0.832579185520362</v>
      </c>
      <c r="N194" s="30">
        <v>0.956521739130435</v>
      </c>
      <c r="O194" s="30">
        <v>0.691964285714286</v>
      </c>
      <c r="P194" s="30">
        <v>0.959641255605381</v>
      </c>
      <c r="Q194" s="30">
        <v>0.832599118942731</v>
      </c>
      <c r="R194" s="30">
        <v>0.972602739726027</v>
      </c>
      <c r="S194" s="30">
        <v>0.5043478260869571</v>
      </c>
      <c r="T194" s="30">
        <v>0.939130434782609</v>
      </c>
      <c r="U194" s="30">
        <v>0.771551724137931</v>
      </c>
      <c r="V194" s="30">
        <v>0.948051948051948</v>
      </c>
      <c r="W194" s="30">
        <v>0.949152542372881</v>
      </c>
      <c r="X194" s="30">
        <v>0.981012658227848</v>
      </c>
      <c r="Y194" s="30">
        <v>0.903361344537815</v>
      </c>
      <c r="Z194" s="30">
        <v>0.943820224719101</v>
      </c>
      <c r="AA194" s="30">
        <v>0.826446280991736</v>
      </c>
      <c r="AB194" t="s" s="26"/>
      <c r="AC194" s="30">
        <v>0.757085020242915</v>
      </c>
      <c r="AD194" t="s" s="26"/>
      <c r="AE194" s="30">
        <v>0.846456692913386</v>
      </c>
      <c r="AF194" t="s" s="26"/>
      <c r="AG194" s="30">
        <v>0.473282442748092</v>
      </c>
      <c r="AH194" t="s" s="26"/>
    </row>
    <row r="195" ht="15" customHeight="1">
      <c r="A195" t="s" s="10">
        <v>1605</v>
      </c>
      <c r="B195" t="s" s="10">
        <v>1606</v>
      </c>
      <c r="C195" s="30">
        <v>0.045</v>
      </c>
      <c r="D195" s="30">
        <v>0.745</v>
      </c>
      <c r="E195" s="30">
        <v>0.0536585365853659</v>
      </c>
      <c r="F195" s="30">
        <v>0.7303921568627449</v>
      </c>
      <c r="G195" s="30">
        <v>0.009708737864077671</v>
      </c>
      <c r="H195" s="30">
        <v>0.91747572815534</v>
      </c>
      <c r="I195" s="30">
        <v>0.533018867924528</v>
      </c>
      <c r="J195" s="30">
        <v>0.245454545454545</v>
      </c>
      <c r="K195" s="30">
        <v>0.055045871559633</v>
      </c>
      <c r="L195" s="30">
        <v>0.651376146788991</v>
      </c>
      <c r="M195" s="30">
        <v>0.5203619909502259</v>
      </c>
      <c r="N195" s="30">
        <v>0.932367149758454</v>
      </c>
      <c r="O195" s="30">
        <v>0.111607142857143</v>
      </c>
      <c r="P195" s="30">
        <v>0.89237668161435</v>
      </c>
      <c r="Q195" s="30">
        <v>0.427312775330396</v>
      </c>
      <c r="R195" s="30">
        <v>0.949771689497717</v>
      </c>
      <c r="S195" s="30">
        <v>0.0434782608695652</v>
      </c>
      <c r="T195" s="30">
        <v>0.852173913043478</v>
      </c>
      <c r="U195" s="30">
        <v>0.310344827586207</v>
      </c>
      <c r="V195" s="30">
        <v>0.917748917748918</v>
      </c>
      <c r="W195" s="30">
        <v>0.843220338983051</v>
      </c>
      <c r="X195" s="30">
        <v>0.955696202531646</v>
      </c>
      <c r="Y195" s="30">
        <v>0.789915966386555</v>
      </c>
      <c r="Z195" s="30">
        <v>0.932584269662921</v>
      </c>
      <c r="AA195" s="30">
        <v>0.892561983471074</v>
      </c>
      <c r="AB195" s="30">
        <v>0.375</v>
      </c>
      <c r="AC195" s="30">
        <v>0.8542510121457489</v>
      </c>
      <c r="AD195" s="30">
        <v>0.302325581395349</v>
      </c>
      <c r="AE195" s="30">
        <v>0.940944881889764</v>
      </c>
      <c r="AF195" t="s" s="26"/>
      <c r="AG195" s="30">
        <v>0.66030534351145</v>
      </c>
      <c r="AH195" s="30">
        <v>0.540983606557377</v>
      </c>
    </row>
    <row r="196" ht="15" customHeight="1">
      <c r="A196" t="s" s="10">
        <v>1607</v>
      </c>
      <c r="B196" t="s" s="10">
        <v>1608</v>
      </c>
      <c r="C196" s="30">
        <v>0.04</v>
      </c>
      <c r="D196" s="30">
        <v>0.04</v>
      </c>
      <c r="E196" s="30">
        <v>0.024390243902439</v>
      </c>
      <c r="F196" s="30">
        <v>0.0343137254901961</v>
      </c>
      <c r="G196" s="30">
        <v>0.058252427184466</v>
      </c>
      <c r="H196" s="30">
        <v>0.0485436893203883</v>
      </c>
      <c r="I196" s="30">
        <v>0.10377358490566</v>
      </c>
      <c r="J196" t="s" s="26"/>
      <c r="K196" s="30">
        <v>0.0825688073394495</v>
      </c>
      <c r="L196" s="30">
        <v>0.0871559633027523</v>
      </c>
      <c r="M196" s="30">
        <v>0.0904977375565611</v>
      </c>
      <c r="N196" s="30">
        <v>0.0289855072463768</v>
      </c>
      <c r="O196" s="30">
        <v>0.0848214285714286</v>
      </c>
      <c r="P196" s="30">
        <v>0.0717488789237668</v>
      </c>
      <c r="Q196" s="30">
        <v>0.13215859030837</v>
      </c>
      <c r="R196" s="30">
        <v>0.10958904109589</v>
      </c>
      <c r="S196" s="30">
        <v>0.0478260869565217</v>
      </c>
      <c r="T196" s="30">
        <v>0.0434782608695652</v>
      </c>
      <c r="U196" s="30">
        <v>0.189655172413793</v>
      </c>
      <c r="V196" s="30">
        <v>0.207792207792208</v>
      </c>
      <c r="W196" s="30">
        <v>0.283898305084746</v>
      </c>
      <c r="X196" t="s" s="26"/>
      <c r="Y196" s="30">
        <v>0.411764705882353</v>
      </c>
      <c r="Z196" s="30">
        <v>0.207865168539326</v>
      </c>
      <c r="AA196" s="30">
        <v>0.421487603305785</v>
      </c>
      <c r="AB196" t="s" s="26"/>
      <c r="AC196" s="30">
        <v>0.275303643724696</v>
      </c>
      <c r="AD196" t="s" s="26"/>
      <c r="AE196" s="30">
        <v>0.216535433070866</v>
      </c>
      <c r="AF196" t="s" s="26"/>
      <c r="AG196" s="30">
        <v>0.175572519083969</v>
      </c>
      <c r="AH196" t="s" s="26"/>
    </row>
    <row r="197" ht="15" customHeight="1">
      <c r="A197" t="s" s="10">
        <v>1609</v>
      </c>
      <c r="B197" t="s" s="10">
        <v>1610</v>
      </c>
      <c r="C197" s="30">
        <v>0.035</v>
      </c>
      <c r="D197" s="30">
        <v>0.035</v>
      </c>
      <c r="E197" s="30">
        <v>0.0439024390243902</v>
      </c>
      <c r="F197" s="30">
        <v>0.0392156862745098</v>
      </c>
      <c r="G197" s="30">
        <v>0.0631067961165049</v>
      </c>
      <c r="H197" s="30">
        <v>0.07281553398058251</v>
      </c>
      <c r="I197" s="30">
        <v>0.193396226415094</v>
      </c>
      <c r="J197" t="s" s="26"/>
      <c r="K197" s="30">
        <v>0.114678899082569</v>
      </c>
      <c r="L197" s="30">
        <v>0.160550458715596</v>
      </c>
      <c r="M197" s="30">
        <v>0.217194570135747</v>
      </c>
      <c r="N197" s="30">
        <v>0.188405797101449</v>
      </c>
      <c r="O197" s="30">
        <v>0.116071428571429</v>
      </c>
      <c r="P197" s="30">
        <v>0.143497757847534</v>
      </c>
      <c r="Q197" s="30">
        <v>0.101321585903084</v>
      </c>
      <c r="R197" s="30">
        <v>0.0639269406392694</v>
      </c>
      <c r="S197" s="30">
        <v>0.0391304347826087</v>
      </c>
      <c r="T197" s="30">
        <v>0.0608695652173913</v>
      </c>
      <c r="U197" s="30">
        <v>0.176724137931034</v>
      </c>
      <c r="V197" s="30">
        <v>0.216450216450216</v>
      </c>
      <c r="W197" s="30">
        <v>0.228813559322034</v>
      </c>
      <c r="X197" t="s" s="26"/>
      <c r="Y197" s="30">
        <v>0.46218487394958</v>
      </c>
      <c r="Z197" s="30">
        <v>0.297752808988764</v>
      </c>
      <c r="AA197" s="30">
        <v>0.516528925619835</v>
      </c>
      <c r="AB197" t="s" s="26"/>
      <c r="AC197" s="30">
        <v>0.404858299595142</v>
      </c>
      <c r="AD197" t="s" s="26"/>
      <c r="AE197" s="30">
        <v>0.334645669291339</v>
      </c>
      <c r="AF197" t="s" s="26"/>
      <c r="AG197" s="30">
        <v>0.198473282442748</v>
      </c>
      <c r="AH197" t="s" s="26"/>
    </row>
    <row r="198" ht="15" customHeight="1">
      <c r="A198" t="s" s="10">
        <v>1611</v>
      </c>
      <c r="B198" t="s" s="10">
        <v>1612</v>
      </c>
      <c r="C198" s="30">
        <v>0.03</v>
      </c>
      <c r="D198" s="30">
        <v>0.03</v>
      </c>
      <c r="E198" s="30">
        <v>0.0195121951219512</v>
      </c>
      <c r="F198" s="30">
        <v>0.0196078431372549</v>
      </c>
      <c r="G198" s="30">
        <v>0.0533980582524272</v>
      </c>
      <c r="H198" s="30">
        <v>0.0436893203883495</v>
      </c>
      <c r="I198" s="30">
        <v>0.0990566037735849</v>
      </c>
      <c r="J198" t="s" s="26"/>
      <c r="K198" s="30">
        <v>0.091743119266055</v>
      </c>
      <c r="L198" s="30">
        <v>0.105504587155963</v>
      </c>
      <c r="M198" s="30">
        <v>0.14027149321267</v>
      </c>
      <c r="N198" s="30">
        <v>0.0821256038647343</v>
      </c>
      <c r="O198" s="30">
        <v>0.107142857142857</v>
      </c>
      <c r="P198" s="30">
        <v>0.09865470852017939</v>
      </c>
      <c r="Q198" s="30">
        <v>0.18942731277533</v>
      </c>
      <c r="R198" s="30">
        <v>0.168949771689498</v>
      </c>
      <c r="S198" s="30">
        <v>0.06956521739130429</v>
      </c>
      <c r="T198" s="30">
        <v>0.08260869565217389</v>
      </c>
      <c r="U198" s="30">
        <v>0.258620689655172</v>
      </c>
      <c r="V198" s="30">
        <v>0.272727272727273</v>
      </c>
      <c r="W198" s="30">
        <v>0.372881355932203</v>
      </c>
      <c r="X198" s="30">
        <v>0.0569620253164557</v>
      </c>
      <c r="Y198" s="30">
        <v>0.525210084033613</v>
      </c>
      <c r="Z198" s="30">
        <v>0.376404494382022</v>
      </c>
      <c r="AA198" s="30">
        <v>0.524793388429752</v>
      </c>
      <c r="AB198" t="s" s="26"/>
      <c r="AC198" s="30">
        <v>0.360323886639676</v>
      </c>
      <c r="AD198" t="s" s="26"/>
      <c r="AE198" s="30">
        <v>0.271653543307087</v>
      </c>
      <c r="AF198" t="s" s="26"/>
      <c r="AG198" s="30">
        <v>0.221374045801527</v>
      </c>
      <c r="AH198" t="s" s="26"/>
    </row>
    <row r="199" ht="15" customHeight="1">
      <c r="A199" t="s" s="10">
        <v>1613</v>
      </c>
      <c r="B199" t="s" s="10">
        <v>1614</v>
      </c>
      <c r="C199" s="30">
        <v>0.025</v>
      </c>
      <c r="D199" s="30">
        <v>0.025</v>
      </c>
      <c r="E199" s="30">
        <v>0.0341463414634146</v>
      </c>
      <c r="F199" s="30">
        <v>0.0294117647058824</v>
      </c>
      <c r="G199" s="30">
        <v>0.106796116504854</v>
      </c>
      <c r="H199" s="30">
        <v>0.252427184466019</v>
      </c>
      <c r="I199" s="30">
        <v>0.089622641509434</v>
      </c>
      <c r="J199" t="s" s="26"/>
      <c r="K199" s="30">
        <v>0.0275229357798165</v>
      </c>
      <c r="L199" s="30">
        <v>0.0229357798165138</v>
      </c>
      <c r="M199" s="30">
        <v>0.0316742081447964</v>
      </c>
      <c r="N199" t="s" s="26"/>
      <c r="O199" s="30">
        <v>0.299107142857143</v>
      </c>
      <c r="P199" s="30">
        <v>0.228699551569507</v>
      </c>
      <c r="Q199" s="30">
        <v>0.753303964757709</v>
      </c>
      <c r="R199" s="30">
        <v>0.671232876712329</v>
      </c>
      <c r="S199" s="30">
        <v>0.734782608695652</v>
      </c>
      <c r="T199" s="30">
        <v>0.634782608695652</v>
      </c>
      <c r="U199" s="30">
        <v>0.849137931034483</v>
      </c>
      <c r="V199" s="30">
        <v>0.831168831168831</v>
      </c>
      <c r="W199" s="30">
        <v>0.923728813559322</v>
      </c>
      <c r="X199" s="30">
        <v>0.873417721518987</v>
      </c>
      <c r="Y199" s="30">
        <v>0.9411764705882349</v>
      </c>
      <c r="Z199" s="30">
        <v>0.910112359550562</v>
      </c>
      <c r="AA199" s="30">
        <v>0.954545454545455</v>
      </c>
      <c r="AB199" s="30">
        <v>0.65625</v>
      </c>
      <c r="AC199" s="30">
        <v>0.951417004048583</v>
      </c>
      <c r="AD199" s="30">
        <v>0.651162790697674</v>
      </c>
      <c r="AE199" s="30">
        <v>0.956692913385827</v>
      </c>
      <c r="AF199" t="s" s="26"/>
      <c r="AG199" s="30">
        <v>0.969465648854962</v>
      </c>
      <c r="AH199" s="30">
        <v>0.918032786885246</v>
      </c>
    </row>
    <row r="200" ht="15" customHeight="1">
      <c r="A200" t="s" s="10">
        <v>1615</v>
      </c>
      <c r="B200" t="s" s="10">
        <v>1616</v>
      </c>
      <c r="C200" s="30">
        <v>0.02</v>
      </c>
      <c r="D200" s="30">
        <v>0.015</v>
      </c>
      <c r="E200" s="30">
        <v>0.0146341463414634</v>
      </c>
      <c r="F200" s="30">
        <v>0.0147058823529412</v>
      </c>
      <c r="G200" s="30">
        <v>0.0485436893203883</v>
      </c>
      <c r="H200" s="30">
        <v>0.0339805825242718</v>
      </c>
      <c r="I200" s="30">
        <v>0.0754716981132075</v>
      </c>
      <c r="J200" t="s" s="26"/>
      <c r="K200" s="30">
        <v>0.06422018348623849</v>
      </c>
      <c r="L200" s="30">
        <v>0.06422018348623849</v>
      </c>
      <c r="M200" s="30">
        <v>0.0723981900452489</v>
      </c>
      <c r="N200" s="30">
        <v>0.00966183574879227</v>
      </c>
      <c r="O200" s="30">
        <v>0.0758928571428571</v>
      </c>
      <c r="P200" s="30">
        <v>0.0762331838565022</v>
      </c>
      <c r="Q200" s="30">
        <v>0.140969162995595</v>
      </c>
      <c r="R200" s="30">
        <v>0.123287671232877</v>
      </c>
      <c r="S200" s="30">
        <v>0.0521739130434783</v>
      </c>
      <c r="T200" s="30">
        <v>0.0521739130434783</v>
      </c>
      <c r="U200" s="30">
        <v>0.211206896551724</v>
      </c>
      <c r="V200" s="30">
        <v>0.225108225108225</v>
      </c>
      <c r="W200" s="30">
        <v>0.309322033898305</v>
      </c>
      <c r="X200" t="s" s="26"/>
      <c r="Y200" s="30">
        <v>0.420168067226891</v>
      </c>
      <c r="Z200" s="30">
        <v>0.235955056179775</v>
      </c>
      <c r="AA200" s="30">
        <v>0.450413223140496</v>
      </c>
      <c r="AB200" t="s" s="26"/>
      <c r="AC200" s="30">
        <v>0.311740890688259</v>
      </c>
      <c r="AD200" t="s" s="26"/>
      <c r="AE200" s="30">
        <v>0.240157480314961</v>
      </c>
      <c r="AF200" t="s" s="26"/>
      <c r="AG200" s="30">
        <v>0.194656488549618</v>
      </c>
      <c r="AH200" t="s" s="26"/>
    </row>
    <row r="201" ht="15" customHeight="1">
      <c r="A201" t="s" s="10">
        <v>1617</v>
      </c>
      <c r="B201" t="s" s="10">
        <v>1618</v>
      </c>
      <c r="C201" s="30">
        <v>0.015</v>
      </c>
      <c r="D201" s="30">
        <v>0.02</v>
      </c>
      <c r="E201" s="30">
        <v>0.048780487804878</v>
      </c>
      <c r="F201" s="30">
        <v>0.156862745098039</v>
      </c>
      <c r="G201" s="30">
        <v>0.0388349514563107</v>
      </c>
      <c r="H201" s="30">
        <v>0.946601941747573</v>
      </c>
      <c r="I201" s="30">
        <v>0.816037735849057</v>
      </c>
      <c r="J201" s="30">
        <v>0.890909090909091</v>
      </c>
      <c r="K201" s="30">
        <v>0.31651376146789</v>
      </c>
      <c r="L201" s="30">
        <v>0.926605504587156</v>
      </c>
      <c r="M201" s="30">
        <v>0.787330316742081</v>
      </c>
      <c r="N201" s="30">
        <v>0.975845410628019</v>
      </c>
      <c r="O201" s="30">
        <v>0.397321428571429</v>
      </c>
      <c r="P201" s="30">
        <v>0.977578475336323</v>
      </c>
      <c r="Q201" s="30">
        <v>0.621145374449339</v>
      </c>
      <c r="R201" s="30">
        <v>0.968036529680365</v>
      </c>
      <c r="S201" s="30">
        <v>0.226086956521739</v>
      </c>
      <c r="T201" s="30">
        <v>0.947826086956522</v>
      </c>
      <c r="U201" s="30">
        <v>0.547413793103448</v>
      </c>
      <c r="V201" s="30">
        <v>0.952380952380952</v>
      </c>
      <c r="W201" s="30">
        <v>0.423728813559322</v>
      </c>
      <c r="X201" s="30">
        <v>0.265822784810127</v>
      </c>
      <c r="Y201" s="30">
        <v>0.08823529411764711</v>
      </c>
      <c r="Z201" t="s" s="26"/>
      <c r="AA201" s="30">
        <v>0.18595041322314</v>
      </c>
      <c r="AB201" t="s" s="26"/>
      <c r="AC201" s="30">
        <v>0.0931174089068826</v>
      </c>
      <c r="AD201" t="s" s="26"/>
      <c r="AE201" s="30">
        <v>0.141732283464567</v>
      </c>
      <c r="AF201" t="s" s="26"/>
      <c r="AG201" s="30">
        <v>0.0190839694656489</v>
      </c>
      <c r="AH201" t="s" s="26"/>
    </row>
    <row r="202" ht="15" customHeight="1">
      <c r="A202" t="s" s="10">
        <v>1619</v>
      </c>
      <c r="B202" t="s" s="10">
        <v>1620</v>
      </c>
      <c r="C202" s="30">
        <v>0.01</v>
      </c>
      <c r="D202" s="30">
        <v>0.01</v>
      </c>
      <c r="E202" s="30">
        <v>0.00975609756097561</v>
      </c>
      <c r="F202" s="30">
        <v>0.00490196078431373</v>
      </c>
      <c r="G202" s="30">
        <v>0.0339805825242718</v>
      </c>
      <c r="H202" s="30">
        <v>0.0388349514563107</v>
      </c>
      <c r="I202" s="30">
        <v>0.0566037735849057</v>
      </c>
      <c r="J202" t="s" s="26"/>
      <c r="K202" s="30">
        <v>0.073394495412844</v>
      </c>
      <c r="L202" s="30">
        <v>0.0688073394495413</v>
      </c>
      <c r="M202" s="30">
        <v>0.131221719457014</v>
      </c>
      <c r="N202" s="30">
        <v>0.072463768115942</v>
      </c>
      <c r="O202" s="30">
        <v>0.0669642857142857</v>
      </c>
      <c r="P202" s="30">
        <v>0.0672645739910314</v>
      </c>
      <c r="Q202" s="30">
        <v>0.114537444933921</v>
      </c>
      <c r="R202" s="30">
        <v>0.0958904109589041</v>
      </c>
      <c r="S202" s="30">
        <v>0.0347826086956522</v>
      </c>
      <c r="T202" s="30">
        <v>0.0478260869565217</v>
      </c>
      <c r="U202" s="30">
        <v>0.0991379310344828</v>
      </c>
      <c r="V202" s="30">
        <v>0.12987012987013</v>
      </c>
      <c r="W202" s="30">
        <v>0.114406779661017</v>
      </c>
      <c r="X202" t="s" s="26"/>
      <c r="Y202" s="30">
        <v>0.168067226890756</v>
      </c>
      <c r="Z202" t="s" s="26"/>
      <c r="AA202" s="30">
        <v>0.181818181818182</v>
      </c>
      <c r="AB202" t="s" s="26"/>
      <c r="AC202" s="30">
        <v>0.125506072874494</v>
      </c>
      <c r="AD202" t="s" s="26"/>
      <c r="AE202" s="30">
        <v>0.114173228346457</v>
      </c>
      <c r="AF202" t="s" s="26"/>
      <c r="AG202" s="30">
        <v>0.0725190839694656</v>
      </c>
      <c r="AH202" t="s" s="26"/>
    </row>
    <row r="203" ht="15" customHeight="1">
      <c r="A203" t="s" s="10">
        <v>1621</v>
      </c>
      <c r="B203" t="s" s="10">
        <v>1622</v>
      </c>
      <c r="C203" s="30">
        <v>0.005</v>
      </c>
      <c r="D203" s="30">
        <v>0.005</v>
      </c>
      <c r="E203" s="30">
        <v>0.0048780487804878</v>
      </c>
      <c r="F203" t="s" s="26"/>
      <c r="G203" s="30">
        <v>0.00485436893203883</v>
      </c>
      <c r="H203" s="30">
        <v>0.00485436893203883</v>
      </c>
      <c r="I203" s="30">
        <v>0.0141509433962264</v>
      </c>
      <c r="J203" t="s" s="26"/>
      <c r="K203" s="30">
        <v>0.00458715596330275</v>
      </c>
      <c r="L203" s="30">
        <v>0.00458715596330275</v>
      </c>
      <c r="M203" s="30">
        <v>0.0226244343891403</v>
      </c>
      <c r="N203" t="s" s="26"/>
      <c r="O203" s="30">
        <v>0.0223214285714286</v>
      </c>
      <c r="P203" s="30">
        <v>0.0224215246636771</v>
      </c>
      <c r="Q203" s="30">
        <v>0.0352422907488987</v>
      </c>
      <c r="R203" t="s" s="26"/>
      <c r="S203" s="30">
        <v>0.0173913043478261</v>
      </c>
      <c r="T203" s="30">
        <v>0.0173913043478261</v>
      </c>
      <c r="U203" s="30">
        <v>0.0387931034482759</v>
      </c>
      <c r="V203" s="30">
        <v>0.0346320346320346</v>
      </c>
      <c r="W203" s="30">
        <v>0.0974576271186441</v>
      </c>
      <c r="X203" t="s" s="26"/>
      <c r="Y203" s="30">
        <v>0.105042016806723</v>
      </c>
      <c r="Z203" t="s" s="26"/>
      <c r="AA203" s="30">
        <v>0.140495867768595</v>
      </c>
      <c r="AB203" t="s" s="26"/>
      <c r="AC203" s="30">
        <v>0.0890688259109312</v>
      </c>
      <c r="AD203" t="s" s="26"/>
      <c r="AE203" s="30">
        <v>0.0905511811023622</v>
      </c>
      <c r="AF203" t="s" s="26"/>
      <c r="AG203" s="30">
        <v>0.0687022900763359</v>
      </c>
      <c r="AH203" t="s" s="26"/>
    </row>
    <row r="204" ht="15" customHeight="1">
      <c r="A204" t="s" s="10">
        <v>1623</v>
      </c>
      <c r="B204" t="s" s="10">
        <v>1624</v>
      </c>
      <c r="C204" t="s" s="26"/>
      <c r="D204" t="s" s="26"/>
      <c r="E204" s="30">
        <v>0.970731707317073</v>
      </c>
      <c r="F204" s="30">
        <v>0.764705882352941</v>
      </c>
      <c r="G204" s="30">
        <v>0.936893203883495</v>
      </c>
      <c r="H204" s="30">
        <v>0.990291262135922</v>
      </c>
      <c r="I204" s="30">
        <v>1</v>
      </c>
      <c r="J204" s="30">
        <v>0.981818181818182</v>
      </c>
      <c r="K204" s="30">
        <v>1</v>
      </c>
      <c r="L204" s="30">
        <v>0.9954128440366971</v>
      </c>
      <c r="M204" s="30">
        <v>1</v>
      </c>
      <c r="N204" s="30">
        <v>0.995169082125604</v>
      </c>
      <c r="O204" s="30">
        <v>1</v>
      </c>
      <c r="P204" s="30">
        <v>0.995515695067265</v>
      </c>
      <c r="Q204" s="30">
        <v>1</v>
      </c>
      <c r="R204" s="30">
        <v>0.995433789954338</v>
      </c>
      <c r="S204" s="30">
        <v>1</v>
      </c>
      <c r="T204" s="30">
        <v>0.9956521739130429</v>
      </c>
      <c r="U204" s="30">
        <v>1</v>
      </c>
      <c r="V204" s="30">
        <v>0.995670995670996</v>
      </c>
      <c r="W204" s="30">
        <v>0.9830508474576271</v>
      </c>
      <c r="X204" s="30">
        <v>0.911392405063291</v>
      </c>
      <c r="Y204" s="30">
        <v>0.987394957983193</v>
      </c>
      <c r="Z204" s="30">
        <v>0.921348314606742</v>
      </c>
      <c r="AA204" s="30">
        <v>0.871900826446281</v>
      </c>
      <c r="AB204" s="30">
        <v>0.03125</v>
      </c>
      <c r="AC204" s="30">
        <v>0.0445344129554656</v>
      </c>
      <c r="AD204" t="s" s="26"/>
      <c r="AE204" s="30">
        <v>0.0354330708661417</v>
      </c>
      <c r="AF204" t="s" s="26"/>
      <c r="AG204" s="30">
        <v>0.00381679389312977</v>
      </c>
      <c r="AH204" t="s" s="26"/>
    </row>
    <row r="205" ht="15" customHeight="1">
      <c r="A205" t="s" s="10">
        <v>1625</v>
      </c>
      <c r="B205" t="s" s="10">
        <v>1626</v>
      </c>
      <c r="C205" t="s" s="26"/>
      <c r="D205" t="s" s="26"/>
      <c r="E205" s="30">
        <v>0.84390243902439</v>
      </c>
      <c r="F205" s="30">
        <v>0.848039215686275</v>
      </c>
      <c r="G205" s="30">
        <v>0.70873786407767</v>
      </c>
      <c r="H205" s="30">
        <v>0.5436893203883501</v>
      </c>
      <c r="I205" s="30">
        <v>0.613207547169811</v>
      </c>
      <c r="J205" s="30">
        <v>0.227272727272727</v>
      </c>
      <c r="K205" s="30">
        <v>0.610091743119266</v>
      </c>
      <c r="L205" s="30">
        <v>0.596330275229358</v>
      </c>
      <c r="M205" s="30">
        <v>0.592760180995475</v>
      </c>
      <c r="N205" s="30">
        <v>0.589371980676329</v>
      </c>
      <c r="O205" s="30">
        <v>0.616071428571429</v>
      </c>
      <c r="P205" s="30">
        <v>0.609865470852018</v>
      </c>
      <c r="Q205" s="30">
        <v>0.54625550660793</v>
      </c>
      <c r="R205" s="30">
        <v>0.552511415525114</v>
      </c>
      <c r="S205" s="30">
        <v>0.526086956521739</v>
      </c>
      <c r="T205" s="30">
        <v>0.534782608695652</v>
      </c>
      <c r="U205" s="30">
        <v>0.495689655172414</v>
      </c>
      <c r="V205" s="30">
        <v>0.502164502164502</v>
      </c>
      <c r="W205" s="30">
        <v>0.580508474576271</v>
      </c>
      <c r="X205" s="30">
        <v>0.386075949367089</v>
      </c>
      <c r="Y205" s="30">
        <v>0.491596638655462</v>
      </c>
      <c r="Z205" s="30">
        <v>0.342696629213483</v>
      </c>
      <c r="AA205" s="30">
        <v>0.570247933884298</v>
      </c>
      <c r="AB205" t="s" s="26"/>
      <c r="AC205" s="30">
        <v>0.5222672064777329</v>
      </c>
      <c r="AD205" t="s" s="26"/>
      <c r="AE205" s="30">
        <v>0.65748031496063</v>
      </c>
      <c r="AF205" t="s" s="26"/>
      <c r="AG205" s="30">
        <v>0.744274809160305</v>
      </c>
      <c r="AH205" s="30">
        <v>0.5</v>
      </c>
    </row>
    <row r="206" ht="15" customHeight="1">
      <c r="A206" t="s" s="10">
        <v>1627</v>
      </c>
      <c r="B206" t="s" s="10">
        <v>1628</v>
      </c>
      <c r="C206" t="s" s="26"/>
      <c r="D206" t="s" s="26"/>
      <c r="E206" s="30">
        <v>0.839024390243902</v>
      </c>
      <c r="F206" s="30">
        <v>0.794117647058824</v>
      </c>
      <c r="G206" s="30">
        <v>0.830097087378641</v>
      </c>
      <c r="H206" s="30">
        <v>0.660194174757282</v>
      </c>
      <c r="I206" s="30">
        <v>0.679245283018868</v>
      </c>
      <c r="J206" s="30">
        <v>0.345454545454545</v>
      </c>
      <c r="K206" s="30">
        <v>0.880733944954128</v>
      </c>
      <c r="L206" s="30">
        <v>0.788990825688073</v>
      </c>
      <c r="M206" s="30">
        <v>0.886877828054299</v>
      </c>
      <c r="N206" s="30">
        <v>0.811594202898551</v>
      </c>
      <c r="O206" s="30">
        <v>0.852678571428571</v>
      </c>
      <c r="P206" s="30">
        <v>0.744394618834081</v>
      </c>
      <c r="Q206" s="30">
        <v>0.859030837004405</v>
      </c>
      <c r="R206" s="30">
        <v>0.776255707762557</v>
      </c>
      <c r="S206" s="30">
        <v>0.843478260869565</v>
      </c>
      <c r="T206" s="30">
        <v>0.747826086956522</v>
      </c>
      <c r="U206" s="30">
        <v>0.823275862068966</v>
      </c>
      <c r="V206" s="30">
        <v>0.761904761904762</v>
      </c>
      <c r="W206" s="30">
        <v>0.593220338983051</v>
      </c>
      <c r="X206" s="30">
        <v>0.367088607594937</v>
      </c>
      <c r="Y206" s="30">
        <v>0.613445378151261</v>
      </c>
      <c r="Z206" s="30">
        <v>0.426966292134831</v>
      </c>
      <c r="AA206" s="30">
        <v>0.541322314049587</v>
      </c>
      <c r="AB206" t="s" s="26"/>
      <c r="AC206" s="30">
        <v>0.530364372469636</v>
      </c>
      <c r="AD206" t="s" s="26"/>
      <c r="AE206" s="30">
        <v>0.405511811023622</v>
      </c>
      <c r="AF206" t="s" s="26"/>
      <c r="AG206" s="30">
        <v>0.5343511450381681</v>
      </c>
      <c r="AH206" t="s" s="26"/>
    </row>
    <row r="207" ht="15" customHeight="1">
      <c r="A207" t="s" s="10">
        <v>1629</v>
      </c>
      <c r="B207" t="s" s="10">
        <v>1630</v>
      </c>
      <c r="C207" t="s" s="26"/>
      <c r="D207" t="s" s="26"/>
      <c r="E207" s="30">
        <v>0.526829268292683</v>
      </c>
      <c r="F207" s="30">
        <v>0.872549019607843</v>
      </c>
      <c r="G207" s="30">
        <v>0.597087378640777</v>
      </c>
      <c r="H207" s="30">
        <v>0.898058252427184</v>
      </c>
      <c r="I207" s="30">
        <v>0.797169811320755</v>
      </c>
      <c r="J207" s="30">
        <v>0.790909090909091</v>
      </c>
      <c r="K207" s="30">
        <v>0.678899082568807</v>
      </c>
      <c r="L207" s="30">
        <v>0.889908256880734</v>
      </c>
      <c r="M207" s="30">
        <v>0.719457013574661</v>
      </c>
      <c r="N207" s="30">
        <v>0.8647342995169079</v>
      </c>
      <c r="O207" s="30">
        <v>0.59375</v>
      </c>
      <c r="P207" s="30">
        <v>0.856502242152466</v>
      </c>
      <c r="Q207" s="30">
        <v>0.770925110132159</v>
      </c>
      <c r="R207" s="30">
        <v>0.894977168949772</v>
      </c>
      <c r="S207" s="30">
        <v>0.491304347826087</v>
      </c>
      <c r="T207" s="30">
        <v>0.839130434782609</v>
      </c>
      <c r="U207" s="30">
        <v>0.5344827586206899</v>
      </c>
      <c r="V207" s="30">
        <v>0.74025974025974</v>
      </c>
      <c r="W207" s="30">
        <v>0.508474576271186</v>
      </c>
      <c r="X207" s="30">
        <v>0.348101265822785</v>
      </c>
      <c r="Y207" s="30">
        <v>0.596638655462185</v>
      </c>
      <c r="Z207" s="30">
        <v>0.561797752808989</v>
      </c>
      <c r="AA207" s="30">
        <v>0.483471074380165</v>
      </c>
      <c r="AB207" t="s" s="26"/>
      <c r="AC207" s="30">
        <v>0.651821862348178</v>
      </c>
      <c r="AD207" t="s" s="26"/>
      <c r="AE207" s="30">
        <v>0.6850393700787401</v>
      </c>
      <c r="AF207" t="s" s="26"/>
      <c r="AG207" s="30">
        <v>0.347328244274809</v>
      </c>
      <c r="AH207" t="s" s="26"/>
    </row>
    <row r="208" ht="15" customHeight="1">
      <c r="A208" t="s" s="10">
        <v>1631</v>
      </c>
      <c r="B208" t="s" s="10">
        <v>1632</v>
      </c>
      <c r="C208" t="s" s="26"/>
      <c r="D208" t="s" s="26"/>
      <c r="E208" s="30">
        <v>0.321951219512195</v>
      </c>
      <c r="F208" s="30">
        <v>0.446078431372549</v>
      </c>
      <c r="G208" s="30">
        <v>0.233009708737864</v>
      </c>
      <c r="H208" s="30">
        <v>0.407766990291262</v>
      </c>
      <c r="I208" s="30">
        <v>0.410377358490566</v>
      </c>
      <c r="J208" t="s" s="26"/>
      <c r="K208" s="30">
        <v>0.467889908256881</v>
      </c>
      <c r="L208" s="30">
        <v>0.536697247706422</v>
      </c>
      <c r="M208" s="30">
        <v>0.561085972850679</v>
      </c>
      <c r="N208" s="30">
        <v>0.565217391304348</v>
      </c>
      <c r="O208" s="30">
        <v>0.450892857142857</v>
      </c>
      <c r="P208" s="30">
        <v>0.551569506726457</v>
      </c>
      <c r="Q208" s="30">
        <v>0.458149779735683</v>
      </c>
      <c r="R208" s="30">
        <v>0.511415525114155</v>
      </c>
      <c r="S208" s="30">
        <v>0.456521739130435</v>
      </c>
      <c r="T208" s="30">
        <v>0.5695652173913039</v>
      </c>
      <c r="U208" s="30">
        <v>0.422413793103448</v>
      </c>
      <c r="V208" s="30">
        <v>0.484848484848485</v>
      </c>
      <c r="W208" s="30">
        <v>0.275423728813559</v>
      </c>
      <c r="X208" t="s" s="26"/>
      <c r="Y208" s="30">
        <v>0.147058823529412</v>
      </c>
      <c r="Z208" t="s" s="26"/>
      <c r="AA208" s="30">
        <v>0.12396694214876</v>
      </c>
      <c r="AB208" t="s" s="26"/>
      <c r="AC208" s="30">
        <v>0.137651821862348</v>
      </c>
      <c r="AD208" t="s" s="26"/>
      <c r="AE208" s="30">
        <v>0.232283464566929</v>
      </c>
      <c r="AF208" t="s" s="26"/>
      <c r="AG208" s="30">
        <v>0.213740458015267</v>
      </c>
      <c r="AH208" t="s" s="26"/>
    </row>
    <row r="209" ht="15" customHeight="1">
      <c r="A209" t="s" s="10">
        <v>1633</v>
      </c>
      <c r="B209" t="s" s="10">
        <v>1634</v>
      </c>
      <c r="C209" t="s" s="26"/>
      <c r="D209" t="s" s="26"/>
      <c r="E209" t="s" s="26"/>
      <c r="F209" t="s" s="26"/>
      <c r="G209" s="30">
        <v>0.91747572815534</v>
      </c>
      <c r="H209" s="30">
        <v>0.961165048543689</v>
      </c>
      <c r="I209" s="30">
        <v>0.915094339622642</v>
      </c>
      <c r="J209" s="30">
        <v>0.836363636363636</v>
      </c>
      <c r="K209" s="30">
        <v>0.931192660550459</v>
      </c>
      <c r="L209" s="30">
        <v>0.931192660550459</v>
      </c>
      <c r="M209" s="30">
        <v>0.9411764705882349</v>
      </c>
      <c r="N209" s="30">
        <v>0.922705314009662</v>
      </c>
      <c r="O209" s="30">
        <v>0.928571428571429</v>
      </c>
      <c r="P209" s="30">
        <v>0.928251121076233</v>
      </c>
      <c r="Q209" s="30">
        <v>0.920704845814978</v>
      </c>
      <c r="R209" s="30">
        <v>0.904109589041096</v>
      </c>
      <c r="S209" s="30">
        <v>0.652173913043478</v>
      </c>
      <c r="T209" s="30">
        <v>0.678260869565217</v>
      </c>
      <c r="U209" s="30">
        <v>0.5905172413793101</v>
      </c>
      <c r="V209" s="30">
        <v>0.5844155844155841</v>
      </c>
      <c r="W209" s="30">
        <v>0.754237288135593</v>
      </c>
      <c r="X209" s="30">
        <v>0.575949367088608</v>
      </c>
      <c r="Y209" s="30">
        <v>0.764705882352941</v>
      </c>
      <c r="Z209" s="30">
        <v>0.646067415730337</v>
      </c>
      <c r="AA209" s="30">
        <v>0.847107438016529</v>
      </c>
      <c r="AB209" t="s" s="26"/>
      <c r="AC209" s="30">
        <v>0.902834008097166</v>
      </c>
      <c r="AD209" s="30">
        <v>0.418604651162791</v>
      </c>
      <c r="AE209" s="30">
        <v>0.917322834645669</v>
      </c>
      <c r="AF209" t="s" s="26"/>
      <c r="AG209" s="30">
        <v>0.927480916030534</v>
      </c>
      <c r="AH209" s="30">
        <v>0.836065573770492</v>
      </c>
    </row>
    <row r="210" ht="15" customHeight="1">
      <c r="A210" t="s" s="10">
        <v>1635</v>
      </c>
      <c r="B210" t="s" s="10">
        <v>1636</v>
      </c>
      <c r="C210" t="s" s="26"/>
      <c r="D210" t="s" s="26"/>
      <c r="E210" t="s" s="26"/>
      <c r="F210" t="s" s="26"/>
      <c r="G210" t="s" s="26"/>
      <c r="H210" t="s" s="26"/>
      <c r="I210" s="30">
        <v>0.94811320754717</v>
      </c>
      <c r="J210" s="30">
        <v>0.872727272727273</v>
      </c>
      <c r="K210" s="30">
        <v>0.94954128440367</v>
      </c>
      <c r="L210" s="30">
        <v>0.922018348623853</v>
      </c>
      <c r="M210" s="30">
        <v>0.778280542986425</v>
      </c>
      <c r="N210" s="30">
        <v>0.695652173913043</v>
      </c>
      <c r="O210" s="30">
        <v>0.522321428571429</v>
      </c>
      <c r="P210" s="30">
        <v>0.533632286995516</v>
      </c>
      <c r="Q210" s="30">
        <v>0.577092511013216</v>
      </c>
      <c r="R210" s="30">
        <v>0.54337899543379</v>
      </c>
      <c r="S210" s="30">
        <v>0.243478260869565</v>
      </c>
      <c r="T210" s="30">
        <v>0.195652173913043</v>
      </c>
      <c r="U210" s="30">
        <v>0.228448275862069</v>
      </c>
      <c r="V210" s="30">
        <v>0.212121212121212</v>
      </c>
      <c r="W210" s="30">
        <v>0.669491525423729</v>
      </c>
      <c r="X210" s="30">
        <v>0.462025316455696</v>
      </c>
      <c r="Y210" s="30">
        <v>0.705882352941176</v>
      </c>
      <c r="Z210" s="30">
        <v>0.5730337078651691</v>
      </c>
      <c r="AA210" s="30">
        <v>0.888429752066116</v>
      </c>
      <c r="AB210" s="30">
        <v>0.125</v>
      </c>
      <c r="AC210" s="30">
        <v>0.825910931174089</v>
      </c>
      <c r="AD210" t="s" s="26"/>
      <c r="AE210" s="30">
        <v>0.87007874015748</v>
      </c>
      <c r="AF210" t="s" s="26"/>
      <c r="AG210" s="30">
        <v>0.935114503816794</v>
      </c>
      <c r="AH210" s="30">
        <v>0.860655737704918</v>
      </c>
    </row>
    <row r="211" ht="15" customHeight="1">
      <c r="A211" t="s" s="10">
        <v>1637</v>
      </c>
      <c r="B211" t="s" s="10">
        <v>1638</v>
      </c>
      <c r="C211" t="s" s="26"/>
      <c r="D211" t="s" s="26"/>
      <c r="E211" t="s" s="26"/>
      <c r="F211" t="s" s="26"/>
      <c r="G211" t="s" s="26"/>
      <c r="H211" t="s" s="26"/>
      <c r="I211" s="30">
        <v>0.721698113207547</v>
      </c>
      <c r="J211" s="30">
        <v>0.490909090909091</v>
      </c>
      <c r="K211" s="30">
        <v>0.5</v>
      </c>
      <c r="L211" s="30">
        <v>0.619266055045872</v>
      </c>
      <c r="M211" s="30">
        <v>0.294117647058824</v>
      </c>
      <c r="N211" s="30">
        <v>0.280193236714976</v>
      </c>
      <c r="O211" s="30">
        <v>0.200892857142857</v>
      </c>
      <c r="P211" s="30">
        <v>0.327354260089686</v>
      </c>
      <c r="Q211" s="30">
        <v>0.352422907488987</v>
      </c>
      <c r="R211" s="30">
        <v>0.424657534246575</v>
      </c>
      <c r="S211" s="30">
        <v>0.160869565217391</v>
      </c>
      <c r="T211" s="30">
        <v>0.204347826086957</v>
      </c>
      <c r="U211" s="30">
        <v>0.344827586206897</v>
      </c>
      <c r="V211" s="30">
        <v>0.428571428571429</v>
      </c>
      <c r="W211" s="30">
        <v>0.622881355932203</v>
      </c>
      <c r="X211" s="30">
        <v>0.525316455696203</v>
      </c>
      <c r="Y211" s="30">
        <v>0.697478991596639</v>
      </c>
      <c r="Z211" s="30">
        <v>0.6741573033707871</v>
      </c>
      <c r="AA211" s="30">
        <v>0.714876033057851</v>
      </c>
      <c r="AB211" t="s" s="26"/>
      <c r="AC211" s="30">
        <v>0.659919028340081</v>
      </c>
      <c r="AD211" t="s" s="26"/>
      <c r="AE211" s="30">
        <v>0.633858267716535</v>
      </c>
      <c r="AF211" t="s" s="26"/>
      <c r="AG211" s="30">
        <v>0.641221374045802</v>
      </c>
      <c r="AH211" s="30">
        <v>0.254098360655738</v>
      </c>
    </row>
    <row r="212" ht="15" customHeight="1">
      <c r="A212" t="s" s="10">
        <v>1639</v>
      </c>
      <c r="B212" t="s" s="10">
        <v>1640</v>
      </c>
      <c r="C212" t="s" s="26"/>
      <c r="D212" t="s" s="26"/>
      <c r="E212" t="s" s="26"/>
      <c r="F212" t="s" s="26"/>
      <c r="G212" t="s" s="26"/>
      <c r="H212" t="s" s="26"/>
      <c r="I212" s="30">
        <v>0.707547169811321</v>
      </c>
      <c r="J212" s="30">
        <v>0.381818181818182</v>
      </c>
      <c r="K212" s="30">
        <v>0.830275229357798</v>
      </c>
      <c r="L212" s="30">
        <v>0.73394495412844</v>
      </c>
      <c r="M212" s="30">
        <v>0.678733031674208</v>
      </c>
      <c r="N212" s="30">
        <v>0.623188405797101</v>
      </c>
      <c r="O212" s="30">
        <v>0.607142857142857</v>
      </c>
      <c r="P212" s="30">
        <v>0.538116591928251</v>
      </c>
      <c r="Q212" s="30">
        <v>0.5814977973568281</v>
      </c>
      <c r="R212" s="30">
        <v>0.529680365296804</v>
      </c>
      <c r="S212" s="30">
        <v>0.565217391304348</v>
      </c>
      <c r="T212" s="30">
        <v>0.473913043478261</v>
      </c>
      <c r="U212" s="30">
        <v>0.400862068965517</v>
      </c>
      <c r="V212" s="30">
        <v>0.316017316017316</v>
      </c>
      <c r="W212" s="30">
        <v>0.152542372881356</v>
      </c>
      <c r="X212" t="s" s="26"/>
      <c r="Y212" s="30">
        <v>0.130252100840336</v>
      </c>
      <c r="Z212" t="s" s="26"/>
      <c r="AA212" s="30">
        <v>0.107438016528926</v>
      </c>
      <c r="AB212" t="s" s="26"/>
      <c r="AC212" s="30">
        <v>0.101214574898785</v>
      </c>
      <c r="AD212" t="s" s="26"/>
      <c r="AE212" s="30">
        <v>0.106299212598425</v>
      </c>
      <c r="AF212" t="s" s="26"/>
      <c r="AG212" s="30">
        <v>0.103053435114504</v>
      </c>
      <c r="AH212" t="s" s="26"/>
    </row>
    <row r="213" ht="15" customHeight="1">
      <c r="A213" t="s" s="10">
        <v>1641</v>
      </c>
      <c r="B213" t="s" s="10">
        <v>1642</v>
      </c>
      <c r="C213" t="s" s="26"/>
      <c r="D213" t="s" s="26"/>
      <c r="E213" t="s" s="26"/>
      <c r="F213" t="s" s="26"/>
      <c r="G213" t="s" s="26"/>
      <c r="H213" t="s" s="26"/>
      <c r="I213" s="30">
        <v>0.622641509433962</v>
      </c>
      <c r="J213" s="30">
        <v>0.272727272727273</v>
      </c>
      <c r="K213" s="30">
        <v>0.454128440366972</v>
      </c>
      <c r="L213" s="30">
        <v>0.477064220183486</v>
      </c>
      <c r="M213" s="30">
        <v>0.3710407239819</v>
      </c>
      <c r="N213" s="30">
        <v>0.386473429951691</v>
      </c>
      <c r="O213" s="30">
        <v>0.25</v>
      </c>
      <c r="P213" s="30">
        <v>0.309417040358744</v>
      </c>
      <c r="Q213" s="30">
        <v>0.105726872246696</v>
      </c>
      <c r="R213" s="30">
        <v>0.0776255707762557</v>
      </c>
      <c r="S213" s="30">
        <v>0.143478260869565</v>
      </c>
      <c r="T213" s="30">
        <v>0.143478260869565</v>
      </c>
      <c r="U213" s="30">
        <v>0.0732758620689655</v>
      </c>
      <c r="V213" s="30">
        <v>0.0822510822510823</v>
      </c>
      <c r="W213" s="30">
        <v>0.11864406779661</v>
      </c>
      <c r="X213" t="s" s="26"/>
      <c r="Y213" s="30">
        <v>0.15546218487395</v>
      </c>
      <c r="Z213" t="s" s="26"/>
      <c r="AA213" s="30">
        <v>0.31404958677686</v>
      </c>
      <c r="AB213" t="s" s="26"/>
      <c r="AC213" s="30">
        <v>0.323886639676113</v>
      </c>
      <c r="AD213" t="s" s="26"/>
      <c r="AE213" s="30">
        <v>0.480314960629921</v>
      </c>
      <c r="AF213" t="s" s="26"/>
      <c r="AG213" s="30">
        <v>0.553435114503817</v>
      </c>
      <c r="AH213" s="30">
        <v>0.040983606557377</v>
      </c>
    </row>
    <row r="214" ht="15" customHeight="1">
      <c r="A214" t="s" s="10">
        <v>1643</v>
      </c>
      <c r="B214" t="s" s="10">
        <v>1644</v>
      </c>
      <c r="C214" t="s" s="26"/>
      <c r="D214" t="s" s="26"/>
      <c r="E214" t="s" s="26"/>
      <c r="F214" t="s" s="26"/>
      <c r="G214" t="s" s="26"/>
      <c r="H214" t="s" s="26"/>
      <c r="I214" s="30">
        <v>0.349056603773585</v>
      </c>
      <c r="J214" t="s" s="26"/>
      <c r="K214" s="30">
        <v>0.444954128440367</v>
      </c>
      <c r="L214" s="30">
        <v>0.348623853211009</v>
      </c>
      <c r="M214" s="30">
        <v>0.438914027149321</v>
      </c>
      <c r="N214" s="30">
        <v>0.371980676328502</v>
      </c>
      <c r="O214" s="30">
        <v>0.290178571428571</v>
      </c>
      <c r="P214" s="30">
        <v>0.201793721973094</v>
      </c>
      <c r="Q214" s="30">
        <v>0.246696035242291</v>
      </c>
      <c r="R214" s="30">
        <v>0.200913242009132</v>
      </c>
      <c r="S214" s="30">
        <v>0.304347826086957</v>
      </c>
      <c r="T214" s="30">
        <v>0.226086956521739</v>
      </c>
      <c r="U214" s="30">
        <v>0.413793103448276</v>
      </c>
      <c r="V214" s="30">
        <v>0.372294372294372</v>
      </c>
      <c r="W214" s="30">
        <v>0.491525423728814</v>
      </c>
      <c r="X214" s="30">
        <v>0.240506329113924</v>
      </c>
      <c r="Y214" s="30">
        <v>0.647058823529412</v>
      </c>
      <c r="Z214" s="30">
        <v>0.48876404494382</v>
      </c>
      <c r="AA214" s="30">
        <v>0.789256198347107</v>
      </c>
      <c r="AB214" t="s" s="26"/>
      <c r="AC214" s="30">
        <v>0.834008097165992</v>
      </c>
      <c r="AD214" s="30">
        <v>0.0465116279069767</v>
      </c>
      <c r="AE214" s="30">
        <v>0.834645669291339</v>
      </c>
      <c r="AF214" t="s" s="26"/>
      <c r="AG214" s="30">
        <v>0.862595419847328</v>
      </c>
      <c r="AH214" s="30">
        <v>0.729508196721311</v>
      </c>
    </row>
    <row r="215" ht="15" customHeight="1">
      <c r="A215" t="s" s="10">
        <v>1645</v>
      </c>
      <c r="B215" t="s" s="10">
        <v>1646</v>
      </c>
      <c r="C215" t="s" s="26"/>
      <c r="D215" t="s" s="26"/>
      <c r="E215" t="s" s="26"/>
      <c r="F215" t="s" s="26"/>
      <c r="G215" t="s" s="26"/>
      <c r="H215" t="s" s="26"/>
      <c r="I215" s="30">
        <v>0.19811320754717</v>
      </c>
      <c r="J215" t="s" s="26"/>
      <c r="K215" s="30">
        <v>0.036697247706422</v>
      </c>
      <c r="L215" s="30">
        <v>0.0321100917431193</v>
      </c>
      <c r="M215" s="30">
        <v>0.203619909502262</v>
      </c>
      <c r="N215" s="30">
        <v>0.130434782608696</v>
      </c>
      <c r="O215" s="30">
        <v>0.0892857142857143</v>
      </c>
      <c r="P215" s="30">
        <v>0.0493273542600897</v>
      </c>
      <c r="Q215" s="30">
        <v>0.220264317180617</v>
      </c>
      <c r="R215" s="30">
        <v>0.191780821917808</v>
      </c>
      <c r="S215" s="30">
        <v>0.31304347826087</v>
      </c>
      <c r="T215" s="30">
        <v>0.265217391304348</v>
      </c>
      <c r="U215" s="30">
        <v>0.452586206896552</v>
      </c>
      <c r="V215" s="30">
        <v>0.411255411255411</v>
      </c>
      <c r="W215" s="30">
        <v>0.313559322033898</v>
      </c>
      <c r="X215" t="s" s="26"/>
      <c r="Y215" s="30">
        <v>0.478991596638655</v>
      </c>
      <c r="Z215" s="30">
        <v>0.286516853932584</v>
      </c>
      <c r="AA215" s="30">
        <v>0.252066115702479</v>
      </c>
      <c r="AB215" t="s" s="26"/>
      <c r="AC215" s="30">
        <v>0.210526315789474</v>
      </c>
      <c r="AD215" t="s" s="26"/>
      <c r="AE215" s="30">
        <v>0.255905511811024</v>
      </c>
      <c r="AF215" t="s" s="26"/>
      <c r="AG215" s="30">
        <v>0.408396946564885</v>
      </c>
      <c r="AH215" t="s" s="26"/>
    </row>
    <row r="216" ht="15" customHeight="1">
      <c r="A216" t="s" s="10">
        <v>1647</v>
      </c>
      <c r="B216" t="s" s="10">
        <v>1648</v>
      </c>
      <c r="C216" t="s" s="26"/>
      <c r="D216" t="s" s="26"/>
      <c r="E216" t="s" s="26"/>
      <c r="F216" t="s" s="26"/>
      <c r="G216" t="s" s="26"/>
      <c r="H216" t="s" s="26"/>
      <c r="I216" t="s" s="26"/>
      <c r="J216" t="s" s="26"/>
      <c r="K216" s="30">
        <v>0.990825688073394</v>
      </c>
      <c r="L216" s="30">
        <v>0.94954128440367</v>
      </c>
      <c r="M216" s="30">
        <v>0.9276018099547511</v>
      </c>
      <c r="N216" s="30">
        <v>0.801932367149758</v>
      </c>
      <c r="O216" s="30">
        <v>0.941964285714286</v>
      </c>
      <c r="P216" s="30">
        <v>0.753363228699552</v>
      </c>
      <c r="Q216" s="30">
        <v>0.9515418502202641</v>
      </c>
      <c r="R216" s="30">
        <v>0.808219178082192</v>
      </c>
      <c r="S216" s="30">
        <v>0.917391304347826</v>
      </c>
      <c r="T216" s="30">
        <v>0.68695652173913</v>
      </c>
      <c r="U216" s="30">
        <v>0.969827586206897</v>
      </c>
      <c r="V216" s="30">
        <v>0.904761904761905</v>
      </c>
      <c r="W216" s="30">
        <v>0.877118644067797</v>
      </c>
      <c r="X216" s="30">
        <v>0.759493670886076</v>
      </c>
      <c r="Y216" s="30">
        <v>0.890756302521008</v>
      </c>
      <c r="Z216" s="30">
        <v>0.769662921348315</v>
      </c>
      <c r="AA216" s="30">
        <v>0.65702479338843</v>
      </c>
      <c r="AB216" t="s" s="26"/>
      <c r="AC216" s="30">
        <v>0.862348178137652</v>
      </c>
      <c r="AD216" s="30">
        <v>0.13953488372093</v>
      </c>
      <c r="AE216" s="30">
        <v>0.385826771653543</v>
      </c>
      <c r="AF216" t="s" s="26"/>
      <c r="AG216" s="30">
        <v>0.648854961832061</v>
      </c>
      <c r="AH216" s="30">
        <v>0.172131147540984</v>
      </c>
    </row>
    <row r="217" ht="15" customHeight="1">
      <c r="A217" t="s" s="10">
        <v>1649</v>
      </c>
      <c r="B217" t="s" s="10">
        <v>1650</v>
      </c>
      <c r="C217" t="s" s="26"/>
      <c r="D217" t="s" s="26"/>
      <c r="E217" t="s" s="26"/>
      <c r="F217" t="s" s="26"/>
      <c r="G217" t="s" s="26"/>
      <c r="H217" t="s" s="26"/>
      <c r="I217" t="s" s="26"/>
      <c r="J217" t="s" s="26"/>
      <c r="K217" s="30">
        <v>0.944954128440367</v>
      </c>
      <c r="L217" s="30">
        <v>0.954128440366972</v>
      </c>
      <c r="M217" s="30">
        <v>0.986425339366516</v>
      </c>
      <c r="N217" s="30">
        <v>0.961352657004831</v>
      </c>
      <c r="O217" s="30">
        <v>0.982142857142857</v>
      </c>
      <c r="P217" s="30">
        <v>0.973094170403587</v>
      </c>
      <c r="Q217" s="30">
        <v>0.94273127753304</v>
      </c>
      <c r="R217" s="30">
        <v>0.940639269406393</v>
      </c>
      <c r="S217" s="30">
        <v>0.882608695652174</v>
      </c>
      <c r="T217" s="30">
        <v>0.908695652173913</v>
      </c>
      <c r="U217" s="30">
        <v>0.939655172413793</v>
      </c>
      <c r="V217" s="30">
        <v>0.939393939393939</v>
      </c>
      <c r="W217" s="30">
        <v>0.855932203389831</v>
      </c>
      <c r="X217" s="30">
        <v>0.816455696202532</v>
      </c>
      <c r="Y217" s="30">
        <v>0.865546218487395</v>
      </c>
      <c r="Z217" s="30">
        <v>0.837078651685393</v>
      </c>
      <c r="AA217" s="30">
        <v>0.867768595041322</v>
      </c>
      <c r="AB217" t="s" s="26"/>
      <c r="AC217" s="30">
        <v>0.8137651821862349</v>
      </c>
      <c r="AD217" t="s" s="26"/>
      <c r="AE217" s="30">
        <v>0.830708661417323</v>
      </c>
      <c r="AF217" t="s" s="26"/>
      <c r="AG217" s="30">
        <v>0.629770992366412</v>
      </c>
      <c r="AH217" s="30">
        <v>0.180327868852459</v>
      </c>
    </row>
    <row r="218" ht="15" customHeight="1">
      <c r="A218" t="s" s="10">
        <v>1651</v>
      </c>
      <c r="B218" t="s" s="10">
        <v>1652</v>
      </c>
      <c r="C218" t="s" s="26"/>
      <c r="D218" t="s" s="26"/>
      <c r="E218" t="s" s="26"/>
      <c r="F218" t="s" s="26"/>
      <c r="G218" t="s" s="26"/>
      <c r="H218" t="s" s="26"/>
      <c r="I218" t="s" s="26"/>
      <c r="J218" t="s" s="26"/>
      <c r="K218" s="30">
        <v>0.912844036697248</v>
      </c>
      <c r="L218" s="30">
        <v>0.894495412844037</v>
      </c>
      <c r="M218" s="30">
        <v>0.918552036199095</v>
      </c>
      <c r="N218" s="30">
        <v>0.884057971014493</v>
      </c>
      <c r="O218" s="30">
        <v>0.986607142857143</v>
      </c>
      <c r="P218" s="30">
        <v>0.9551569506726461</v>
      </c>
      <c r="Q218" s="30">
        <v>0.955947136563877</v>
      </c>
      <c r="R218" s="30">
        <v>0.926940639269406</v>
      </c>
      <c r="S218" s="30">
        <v>0.952173913043478</v>
      </c>
      <c r="T218" s="30">
        <v>0.943478260869565</v>
      </c>
      <c r="U218" s="30">
        <v>0.9094827586206899</v>
      </c>
      <c r="V218" s="30">
        <v>0.883116883116883</v>
      </c>
      <c r="W218" s="30">
        <v>0.860169491525424</v>
      </c>
      <c r="X218" s="30">
        <v>0.791139240506329</v>
      </c>
      <c r="Y218" s="30">
        <v>0.84453781512605</v>
      </c>
      <c r="Z218" s="30">
        <v>0.780898876404494</v>
      </c>
      <c r="AA218" s="30">
        <v>0.681818181818182</v>
      </c>
      <c r="AB218" t="s" s="26"/>
      <c r="AC218" s="30">
        <v>0.65587044534413</v>
      </c>
      <c r="AD218" t="s" s="26"/>
      <c r="AE218" s="30">
        <v>0.484251968503937</v>
      </c>
      <c r="AF218" t="s" s="26"/>
      <c r="AG218" s="30">
        <v>0.251908396946565</v>
      </c>
      <c r="AH218" t="s" s="26"/>
    </row>
    <row r="219" ht="15" customHeight="1">
      <c r="A219" t="s" s="10">
        <v>1653</v>
      </c>
      <c r="B219" t="s" s="10">
        <v>1654</v>
      </c>
      <c r="C219" t="s" s="26"/>
      <c r="D219" t="s" s="26"/>
      <c r="E219" t="s" s="26"/>
      <c r="F219" t="s" s="26"/>
      <c r="G219" t="s" s="26"/>
      <c r="H219" t="s" s="26"/>
      <c r="I219" t="s" s="26"/>
      <c r="J219" t="s" s="26"/>
      <c r="K219" s="30">
        <v>0.73394495412844</v>
      </c>
      <c r="L219" s="30">
        <v>0.678899082568807</v>
      </c>
      <c r="M219" s="30">
        <v>0.7828054298642531</v>
      </c>
      <c r="N219" s="30">
        <v>0.7004830917874399</v>
      </c>
      <c r="O219" s="30">
        <v>0.799107142857143</v>
      </c>
      <c r="P219" s="30">
        <v>0.713004484304933</v>
      </c>
      <c r="Q219" s="30">
        <v>0.898678414096916</v>
      </c>
      <c r="R219" s="30">
        <v>0.840182648401826</v>
      </c>
      <c r="S219" s="30">
        <v>0.926086956521739</v>
      </c>
      <c r="T219" s="30">
        <v>0.9</v>
      </c>
      <c r="U219" s="30">
        <v>0.896551724137931</v>
      </c>
      <c r="V219" s="30">
        <v>0.822510822510823</v>
      </c>
      <c r="W219" s="30">
        <v>0.707627118644068</v>
      </c>
      <c r="X219" s="30">
        <v>0.443037974683544</v>
      </c>
      <c r="Y219" s="30">
        <v>0.390756302521008</v>
      </c>
      <c r="Z219" s="30">
        <v>0.157303370786517</v>
      </c>
      <c r="AA219" s="30">
        <v>0.0826446280991736</v>
      </c>
      <c r="AB219" t="s" s="26"/>
      <c r="AC219" s="30">
        <v>0.0283400809716599</v>
      </c>
      <c r="AD219" t="s" s="26"/>
      <c r="AE219" s="30">
        <v>0.0393700787401575</v>
      </c>
      <c r="AF219" t="s" s="26"/>
      <c r="AG219" s="30">
        <v>0.0152671755725191</v>
      </c>
      <c r="AH219" t="s" s="26"/>
    </row>
    <row r="220" ht="15" customHeight="1">
      <c r="A220" t="s" s="10">
        <v>1655</v>
      </c>
      <c r="B220" t="s" s="10">
        <v>1656</v>
      </c>
      <c r="C220" t="s" s="26"/>
      <c r="D220" t="s" s="26"/>
      <c r="E220" t="s" s="26"/>
      <c r="F220" t="s" s="26"/>
      <c r="G220" t="s" s="26"/>
      <c r="H220" t="s" s="26"/>
      <c r="I220" t="s" s="26"/>
      <c r="J220" t="s" s="26"/>
      <c r="K220" s="30">
        <v>0.422018348623853</v>
      </c>
      <c r="L220" s="30">
        <v>0.399082568807339</v>
      </c>
      <c r="M220" s="30">
        <v>0.53393665158371</v>
      </c>
      <c r="N220" s="30">
        <v>0.497584541062802</v>
      </c>
      <c r="O220" s="30">
        <v>0.629464285714286</v>
      </c>
      <c r="P220" s="30">
        <v>0.5919282511210761</v>
      </c>
      <c r="Q220" s="30">
        <v>0.775330396475771</v>
      </c>
      <c r="R220" s="30">
        <v>0.757990867579909</v>
      </c>
      <c r="S220" s="30">
        <v>0.821739130434783</v>
      </c>
      <c r="T220" s="30">
        <v>0.821739130434783</v>
      </c>
      <c r="U220" s="30">
        <v>0.7844827586206899</v>
      </c>
      <c r="V220" s="30">
        <v>0.783549783549784</v>
      </c>
      <c r="W220" s="30">
        <v>0.758474576271186</v>
      </c>
      <c r="X220" s="30">
        <v>0.60126582278481</v>
      </c>
      <c r="Y220" s="30">
        <v>0.638655462184874</v>
      </c>
      <c r="Z220" s="30">
        <v>0.52247191011236</v>
      </c>
      <c r="AA220" s="30">
        <v>0.417355371900826</v>
      </c>
      <c r="AB220" t="s" s="26"/>
      <c r="AC220" s="30">
        <v>0.437246963562753</v>
      </c>
      <c r="AD220" t="s" s="26"/>
      <c r="AE220" s="30">
        <v>0.338582677165354</v>
      </c>
      <c r="AF220" t="s" s="26"/>
      <c r="AG220" s="30">
        <v>0.381679389312977</v>
      </c>
      <c r="AH220" t="s" s="26"/>
    </row>
    <row r="221" ht="15" customHeight="1">
      <c r="A221" t="s" s="10">
        <v>1657</v>
      </c>
      <c r="B221" t="s" s="10">
        <v>1658</v>
      </c>
      <c r="C221" t="s" s="26"/>
      <c r="D221" t="s" s="26"/>
      <c r="E221" t="s" s="26"/>
      <c r="F221" t="s" s="26"/>
      <c r="G221" t="s" s="26"/>
      <c r="H221" t="s" s="26"/>
      <c r="I221" t="s" s="26"/>
      <c r="J221" t="s" s="26"/>
      <c r="K221" s="30">
        <v>0.380733944954128</v>
      </c>
      <c r="L221" s="30">
        <v>0.426605504587156</v>
      </c>
      <c r="M221" s="30">
        <v>0.321266968325792</v>
      </c>
      <c r="N221" s="30">
        <v>0.289855072463768</v>
      </c>
      <c r="O221" s="30">
        <v>0.169642857142857</v>
      </c>
      <c r="P221" s="30">
        <v>0.210762331838565</v>
      </c>
      <c r="Q221" s="30">
        <v>0.079295154185022</v>
      </c>
      <c r="R221" s="30">
        <v>0.0547945205479452</v>
      </c>
      <c r="S221" s="30">
        <v>0.1</v>
      </c>
      <c r="T221" s="30">
        <v>0.121739130434783</v>
      </c>
      <c r="U221" s="30">
        <v>0.0431034482758621</v>
      </c>
      <c r="V221" s="30">
        <v>0.0476190476190476</v>
      </c>
      <c r="W221" s="30">
        <v>0.101694915254237</v>
      </c>
      <c r="X221" t="s" s="26"/>
      <c r="Y221" s="30">
        <v>0.138655462184874</v>
      </c>
      <c r="Z221" t="s" s="26"/>
      <c r="AA221" s="30">
        <v>0.305785123966942</v>
      </c>
      <c r="AB221" t="s" s="26"/>
      <c r="AC221" s="30">
        <v>0.327935222672065</v>
      </c>
      <c r="AD221" t="s" s="26"/>
      <c r="AE221" s="30">
        <v>0.488188976377953</v>
      </c>
      <c r="AF221" t="s" s="26"/>
      <c r="AG221" s="30">
        <v>0.557251908396947</v>
      </c>
      <c r="AH221" s="30">
        <v>0.0491803278688525</v>
      </c>
    </row>
    <row r="222" ht="15" customHeight="1">
      <c r="A222" t="s" s="10">
        <v>1659</v>
      </c>
      <c r="B222" t="s" s="10">
        <v>1660</v>
      </c>
      <c r="C222" t="s" s="26"/>
      <c r="D222" t="s" s="26"/>
      <c r="E222" t="s" s="26"/>
      <c r="F222" t="s" s="26"/>
      <c r="G222" t="s" s="26"/>
      <c r="H222" t="s" s="26"/>
      <c r="I222" t="s" s="26"/>
      <c r="J222" t="s" s="26"/>
      <c r="K222" t="s" s="26"/>
      <c r="L222" t="s" s="26"/>
      <c r="M222" s="30">
        <v>0.904977375565611</v>
      </c>
      <c r="N222" s="30">
        <v>0.879227053140097</v>
      </c>
      <c r="O222" s="30">
        <v>0.915178571428571</v>
      </c>
      <c r="P222" s="30">
        <v>0.910313901345291</v>
      </c>
      <c r="Q222" s="30">
        <v>0.903083700440529</v>
      </c>
      <c r="R222" s="30">
        <v>0.876712328767123</v>
      </c>
      <c r="S222" s="30">
        <v>0.88695652173913</v>
      </c>
      <c r="T222" s="30">
        <v>0.873913043478261</v>
      </c>
      <c r="U222" s="30">
        <v>0.922413793103448</v>
      </c>
      <c r="V222" s="30">
        <v>0.9220779220779221</v>
      </c>
      <c r="W222" s="30">
        <v>0.809322033898305</v>
      </c>
      <c r="X222" s="30">
        <v>0.734177215189873</v>
      </c>
      <c r="Y222" s="30">
        <v>0.852941176470588</v>
      </c>
      <c r="Z222" s="30">
        <v>0.803370786516854</v>
      </c>
      <c r="AA222" s="30">
        <v>0.859504132231405</v>
      </c>
      <c r="AB222" t="s" s="26"/>
      <c r="AC222" s="30">
        <v>0.821862348178138</v>
      </c>
      <c r="AD222" t="s" s="26"/>
      <c r="AE222" s="30">
        <v>0.84251968503937</v>
      </c>
      <c r="AF222" t="s" s="26"/>
      <c r="AG222" s="30">
        <v>0.713740458015267</v>
      </c>
      <c r="AH222" s="30">
        <v>0.360655737704918</v>
      </c>
    </row>
    <row r="223" ht="15" customHeight="1">
      <c r="A223" t="s" s="10">
        <v>1661</v>
      </c>
      <c r="B223" t="s" s="10">
        <v>1662</v>
      </c>
      <c r="C223" t="s" s="26"/>
      <c r="D223" t="s" s="26"/>
      <c r="E223" t="s" s="26"/>
      <c r="F223" t="s" s="26"/>
      <c r="G223" t="s" s="26"/>
      <c r="H223" t="s" s="26"/>
      <c r="I223" t="s" s="26"/>
      <c r="J223" t="s" s="26"/>
      <c r="K223" t="s" s="26"/>
      <c r="L223" t="s" s="26"/>
      <c r="M223" s="30">
        <v>0.280542986425339</v>
      </c>
      <c r="N223" s="30">
        <v>0.222222222222222</v>
      </c>
      <c r="O223" s="30">
        <v>0.464285714285714</v>
      </c>
      <c r="P223" s="30">
        <v>0.448430493273543</v>
      </c>
      <c r="Q223" s="30">
        <v>0.3215859030837</v>
      </c>
      <c r="R223" s="30">
        <v>0.296803652968037</v>
      </c>
      <c r="S223" s="30">
        <v>0.317391304347826</v>
      </c>
      <c r="T223" s="30">
        <v>0.269565217391304</v>
      </c>
      <c r="U223" s="30">
        <v>0.314655172413793</v>
      </c>
      <c r="V223" s="30">
        <v>0.285714285714286</v>
      </c>
      <c r="W223" s="30">
        <v>0.347457627118644</v>
      </c>
      <c r="X223" s="30">
        <v>0.0253164556962025</v>
      </c>
      <c r="Y223" s="30">
        <v>0.5588235294117651</v>
      </c>
      <c r="Z223" s="30">
        <v>0.398876404494382</v>
      </c>
      <c r="AA223" s="30">
        <v>0.607438016528926</v>
      </c>
      <c r="AB223" t="s" s="26"/>
      <c r="AC223" s="30">
        <v>0.748987854251012</v>
      </c>
      <c r="AD223" t="s" s="26"/>
      <c r="AE223" s="30">
        <v>0.822834645669291</v>
      </c>
      <c r="AF223" t="s" s="26"/>
      <c r="AG223" s="30">
        <v>0.896946564885496</v>
      </c>
      <c r="AH223" s="30">
        <v>0.737704918032787</v>
      </c>
    </row>
    <row r="224" ht="15" customHeight="1">
      <c r="A224" t="s" s="10">
        <v>1663</v>
      </c>
      <c r="B224" t="s" s="10">
        <v>1664</v>
      </c>
      <c r="C224" t="s" s="26"/>
      <c r="D224" t="s" s="26"/>
      <c r="E224" t="s" s="26"/>
      <c r="F224" t="s" s="26"/>
      <c r="G224" t="s" s="26"/>
      <c r="H224" t="s" s="26"/>
      <c r="I224" t="s" s="26"/>
      <c r="J224" t="s" s="26"/>
      <c r="K224" t="s" s="26"/>
      <c r="L224" t="s" s="26"/>
      <c r="M224" s="30">
        <v>0.0180995475113122</v>
      </c>
      <c r="N224" t="s" s="26"/>
      <c r="O224" s="30">
        <v>0.00892857142857143</v>
      </c>
      <c r="P224" s="30">
        <v>0.00448430493273543</v>
      </c>
      <c r="Q224" s="30">
        <v>0.0440528634361233</v>
      </c>
      <c r="R224" s="30">
        <v>0.0136986301369863</v>
      </c>
      <c r="S224" s="30">
        <v>0.0565217391304348</v>
      </c>
      <c r="T224" s="30">
        <v>0.0347826086956522</v>
      </c>
      <c r="U224" s="30">
        <v>0.0775862068965517</v>
      </c>
      <c r="V224" s="30">
        <v>0.0649350649350649</v>
      </c>
      <c r="W224" s="30">
        <v>0.0847457627118644</v>
      </c>
      <c r="X224" t="s" s="26"/>
      <c r="Y224" s="30">
        <v>0.126050420168067</v>
      </c>
      <c r="Z224" t="s" s="26"/>
      <c r="AA224" s="30">
        <v>0.0537190082644628</v>
      </c>
      <c r="AB224" t="s" s="26"/>
      <c r="AC224" s="30">
        <v>0.0323886639676113</v>
      </c>
      <c r="AD224" t="s" s="26"/>
      <c r="AE224" s="30">
        <v>0.0511811023622047</v>
      </c>
      <c r="AF224" t="s" s="26"/>
      <c r="AG224" s="30">
        <v>0.0305343511450382</v>
      </c>
      <c r="AH224" t="s" s="26"/>
    </row>
    <row r="225" ht="15" customHeight="1">
      <c r="A225" t="s" s="10">
        <v>1665</v>
      </c>
      <c r="B225" t="s" s="10">
        <v>1666</v>
      </c>
      <c r="C225" t="s" s="26"/>
      <c r="D225" t="s" s="26"/>
      <c r="E225" t="s" s="26"/>
      <c r="F225" t="s" s="26"/>
      <c r="G225" t="s" s="26"/>
      <c r="H225" t="s" s="26"/>
      <c r="I225" t="s" s="26"/>
      <c r="J225" t="s" s="26"/>
      <c r="K225" t="s" s="26"/>
      <c r="L225" t="s" s="26"/>
      <c r="M225" t="s" s="26"/>
      <c r="N225" t="s" s="26"/>
      <c r="O225" s="30">
        <v>0.892857142857143</v>
      </c>
      <c r="P225" s="30">
        <v>0.820627802690583</v>
      </c>
      <c r="Q225" s="30">
        <v>0.6916299559471371</v>
      </c>
      <c r="R225" s="30">
        <v>0.584474885844749</v>
      </c>
      <c r="S225" s="30">
        <v>0.404347826086957</v>
      </c>
      <c r="T225" s="30">
        <v>0.282608695652174</v>
      </c>
      <c r="U225" s="30">
        <v>0.508620689655172</v>
      </c>
      <c r="V225" s="30">
        <v>0.441558441558442</v>
      </c>
      <c r="W225" s="30">
        <v>0.610169491525424</v>
      </c>
      <c r="X225" s="30">
        <v>0.392405063291139</v>
      </c>
      <c r="Y225" s="30">
        <v>0.436974789915966</v>
      </c>
      <c r="Z225" s="30">
        <v>0.224719101123596</v>
      </c>
      <c r="AA225" s="30">
        <v>0.43801652892562</v>
      </c>
      <c r="AB225" t="s" s="26"/>
      <c r="AC225" s="30">
        <v>0.307692307692308</v>
      </c>
      <c r="AD225" t="s" s="26"/>
      <c r="AE225" s="30">
        <v>0.433070866141732</v>
      </c>
      <c r="AF225" t="s" s="26"/>
      <c r="AG225" s="30">
        <v>0.568702290076336</v>
      </c>
      <c r="AH225" s="30">
        <v>0.0737704918032787</v>
      </c>
    </row>
    <row r="226" ht="15" customHeight="1">
      <c r="A226" t="s" s="10">
        <v>1667</v>
      </c>
      <c r="B226" t="s" s="10">
        <v>1668</v>
      </c>
      <c r="C226" t="s" s="26"/>
      <c r="D226" t="s" s="26"/>
      <c r="E226" t="s" s="26"/>
      <c r="F226" t="s" s="26"/>
      <c r="G226" t="s" s="26"/>
      <c r="H226" t="s" s="26"/>
      <c r="I226" t="s" s="26"/>
      <c r="J226" t="s" s="26"/>
      <c r="K226" t="s" s="26"/>
      <c r="L226" t="s" s="26"/>
      <c r="M226" t="s" s="26"/>
      <c r="N226" t="s" s="26"/>
      <c r="O226" s="30">
        <v>0.754464285714286</v>
      </c>
      <c r="P226" s="30">
        <v>0.852017937219731</v>
      </c>
      <c r="Q226" s="30">
        <v>0.5550660792951539</v>
      </c>
      <c r="R226" s="30">
        <v>0.684931506849315</v>
      </c>
      <c r="S226" s="30">
        <v>0.421739130434783</v>
      </c>
      <c r="T226" s="30">
        <v>0.621739130434783</v>
      </c>
      <c r="U226" s="30">
        <v>0.34051724137931</v>
      </c>
      <c r="V226" s="30">
        <v>0.432900432900433</v>
      </c>
      <c r="W226" s="30">
        <v>0.398305084745763</v>
      </c>
      <c r="X226" s="30">
        <v>0.132911392405063</v>
      </c>
      <c r="Y226" s="30">
        <v>0.588235294117647</v>
      </c>
      <c r="Z226" s="30">
        <v>0.5</v>
      </c>
      <c r="AA226" s="30">
        <v>0.84297520661157</v>
      </c>
      <c r="AB226" t="s" s="26"/>
      <c r="AC226" s="30">
        <v>0.8582995951417</v>
      </c>
      <c r="AD226" s="30">
        <v>0.186046511627907</v>
      </c>
      <c r="AE226" s="30">
        <v>0.881889763779528</v>
      </c>
      <c r="AF226" t="s" s="26"/>
      <c r="AG226" s="30">
        <v>0.732824427480916</v>
      </c>
      <c r="AH226" s="30">
        <v>0.467213114754098</v>
      </c>
    </row>
    <row r="227" ht="15" customHeight="1">
      <c r="A227" t="s" s="10">
        <v>1669</v>
      </c>
      <c r="B227" t="s" s="10">
        <v>1670</v>
      </c>
      <c r="C227" t="s" s="26"/>
      <c r="D227" t="s" s="26"/>
      <c r="E227" t="s" s="26"/>
      <c r="F227" t="s" s="26"/>
      <c r="G227" t="s" s="26"/>
      <c r="H227" t="s" s="26"/>
      <c r="I227" t="s" s="26"/>
      <c r="J227" t="s" s="26"/>
      <c r="K227" t="s" s="26"/>
      <c r="L227" t="s" s="26"/>
      <c r="M227" t="s" s="26"/>
      <c r="N227" t="s" s="26"/>
      <c r="O227" s="30">
        <v>0.5625</v>
      </c>
      <c r="P227" s="30">
        <v>0.515695067264574</v>
      </c>
      <c r="Q227" s="30">
        <v>0.361233480176211</v>
      </c>
      <c r="R227" s="30">
        <v>0.319634703196347</v>
      </c>
      <c r="S227" s="30">
        <v>0.369565217391304</v>
      </c>
      <c r="T227" s="30">
        <v>0.326086956521739</v>
      </c>
      <c r="U227" s="30">
        <v>0.21551724137931</v>
      </c>
      <c r="V227" s="30">
        <v>0.186147186147186</v>
      </c>
      <c r="W227" s="30">
        <v>0.389830508474576</v>
      </c>
      <c r="X227" s="30">
        <v>0.0759493670886076</v>
      </c>
      <c r="Y227" s="30">
        <v>0.441176470588235</v>
      </c>
      <c r="Z227" s="30">
        <v>0.241573033707865</v>
      </c>
      <c r="AA227" s="30">
        <v>0.710743801652893</v>
      </c>
      <c r="AB227" t="s" s="26"/>
      <c r="AC227" s="30">
        <v>0.704453441295547</v>
      </c>
      <c r="AD227" t="s" s="26"/>
      <c r="AE227" s="30">
        <v>0.7086614173228351</v>
      </c>
      <c r="AF227" t="s" s="26"/>
      <c r="AG227" s="30">
        <v>0.83206106870229</v>
      </c>
      <c r="AH227" s="30">
        <v>0.614754098360656</v>
      </c>
    </row>
    <row r="228" ht="15" customHeight="1">
      <c r="A228" t="s" s="10">
        <v>1671</v>
      </c>
      <c r="B228" t="s" s="10">
        <v>1672</v>
      </c>
      <c r="C228" t="s" s="26"/>
      <c r="D228" t="s" s="26"/>
      <c r="E228" t="s" s="26"/>
      <c r="F228" t="s" s="26"/>
      <c r="G228" t="s" s="26"/>
      <c r="H228" t="s" s="26"/>
      <c r="I228" t="s" s="26"/>
      <c r="J228" t="s" s="26"/>
      <c r="K228" t="s" s="26"/>
      <c r="L228" t="s" s="26"/>
      <c r="M228" t="s" s="26"/>
      <c r="N228" t="s" s="26"/>
      <c r="O228" t="s" s="26"/>
      <c r="P228" t="s" s="26"/>
      <c r="Q228" s="30">
        <v>0.911894273127753</v>
      </c>
      <c r="R228" s="30">
        <v>0.917808219178082</v>
      </c>
      <c r="S228" s="30">
        <v>0.495652173913043</v>
      </c>
      <c r="T228" s="30">
        <v>0.652173913043478</v>
      </c>
      <c r="U228" s="30">
        <v>0.612068965517241</v>
      </c>
      <c r="V228" s="30">
        <v>0.714285714285714</v>
      </c>
      <c r="W228" s="30">
        <v>0.364406779661017</v>
      </c>
      <c r="X228" s="30">
        <v>0.0506329113924051</v>
      </c>
      <c r="Y228" s="30">
        <v>0.42436974789916</v>
      </c>
      <c r="Z228" s="30">
        <v>0.247191011235955</v>
      </c>
      <c r="AA228" s="30">
        <v>0.56198347107438</v>
      </c>
      <c r="AB228" t="s" s="26"/>
      <c r="AC228" s="30">
        <v>0.518218623481781</v>
      </c>
      <c r="AD228" t="s" s="26"/>
      <c r="AE228" s="30">
        <v>0.531496062992126</v>
      </c>
      <c r="AF228" t="s" s="26"/>
      <c r="AG228" s="30">
        <v>0.320610687022901</v>
      </c>
      <c r="AH228" t="s" s="26"/>
    </row>
    <row r="229" ht="15" customHeight="1">
      <c r="A229" t="s" s="10">
        <v>1673</v>
      </c>
      <c r="B229" t="s" s="10">
        <v>1674</v>
      </c>
      <c r="C229" t="s" s="26"/>
      <c r="D229" t="s" s="26"/>
      <c r="E229" t="s" s="26"/>
      <c r="F229" t="s" s="26"/>
      <c r="G229" t="s" s="26"/>
      <c r="H229" t="s" s="26"/>
      <c r="I229" t="s" s="26"/>
      <c r="J229" t="s" s="26"/>
      <c r="K229" t="s" s="26"/>
      <c r="L229" t="s" s="26"/>
      <c r="M229" t="s" s="26"/>
      <c r="N229" t="s" s="26"/>
      <c r="O229" t="s" s="26"/>
      <c r="P229" t="s" s="26"/>
      <c r="Q229" s="30">
        <v>0.638766519823789</v>
      </c>
      <c r="R229" s="30">
        <v>0.5662100456621</v>
      </c>
      <c r="S229" s="30">
        <v>0.756521739130435</v>
      </c>
      <c r="T229" s="30">
        <v>0.7086956521739129</v>
      </c>
      <c r="U229" s="30">
        <v>0.788793103448276</v>
      </c>
      <c r="V229" s="30">
        <v>0.792207792207792</v>
      </c>
      <c r="W229" s="30">
        <v>0.817796610169492</v>
      </c>
      <c r="X229" s="30">
        <v>0.753164556962025</v>
      </c>
      <c r="Y229" s="30">
        <v>0.773109243697479</v>
      </c>
      <c r="Z229" s="30">
        <v>0.702247191011236</v>
      </c>
      <c r="AA229" s="30">
        <v>0.7520661157024791</v>
      </c>
      <c r="AB229" t="s" s="26"/>
      <c r="AC229" s="30">
        <v>0.753036437246964</v>
      </c>
      <c r="AD229" t="s" s="26"/>
      <c r="AE229" s="30">
        <v>0.783464566929134</v>
      </c>
      <c r="AF229" t="s" s="26"/>
      <c r="AG229" s="30">
        <v>0.736641221374046</v>
      </c>
      <c r="AH229" s="30">
        <v>0.483606557377049</v>
      </c>
    </row>
    <row r="230" ht="15" customHeight="1">
      <c r="A230" t="s" s="10">
        <v>1675</v>
      </c>
      <c r="B230" t="s" s="10">
        <v>1676</v>
      </c>
      <c r="C230" t="s" s="26"/>
      <c r="D230" t="s" s="26"/>
      <c r="E230" t="s" s="26"/>
      <c r="F230" t="s" s="26"/>
      <c r="G230" t="s" s="26"/>
      <c r="H230" t="s" s="26"/>
      <c r="I230" t="s" s="26"/>
      <c r="J230" t="s" s="26"/>
      <c r="K230" t="s" s="26"/>
      <c r="L230" t="s" s="26"/>
      <c r="M230" t="s" s="26"/>
      <c r="N230" t="s" s="26"/>
      <c r="O230" t="s" s="26"/>
      <c r="P230" t="s" s="26"/>
      <c r="Q230" s="30">
        <v>0.110132158590308</v>
      </c>
      <c r="R230" s="30">
        <v>0.0730593607305936</v>
      </c>
      <c r="S230" s="30">
        <v>0.117391304347826</v>
      </c>
      <c r="T230" s="30">
        <v>0.091304347826087</v>
      </c>
      <c r="U230" s="30">
        <v>0.0689655172413793</v>
      </c>
      <c r="V230" s="30">
        <v>0.0606060606060606</v>
      </c>
      <c r="W230" s="30">
        <v>0.0635593220338983</v>
      </c>
      <c r="X230" t="s" s="26"/>
      <c r="Y230" s="30">
        <v>0.09663865546218491</v>
      </c>
      <c r="Z230" t="s" s="26"/>
      <c r="AA230" s="30">
        <v>0.144628099173554</v>
      </c>
      <c r="AB230" t="s" s="26"/>
      <c r="AC230" s="30">
        <v>0.198380566801619</v>
      </c>
      <c r="AD230" t="s" s="26"/>
      <c r="AE230" s="30">
        <v>0.295275590551181</v>
      </c>
      <c r="AF230" t="s" s="26"/>
      <c r="AG230" s="30">
        <v>0.377862595419847</v>
      </c>
      <c r="AH230" t="s" s="26"/>
    </row>
    <row r="231" ht="15" customHeight="1">
      <c r="A231" t="s" s="10">
        <v>1677</v>
      </c>
      <c r="B231" t="s" s="10">
        <v>1678</v>
      </c>
      <c r="C231" t="s" s="26"/>
      <c r="D231" t="s" s="26"/>
      <c r="E231" t="s" s="26"/>
      <c r="F231" t="s" s="26"/>
      <c r="G231" t="s" s="26"/>
      <c r="H231" t="s" s="26"/>
      <c r="I231" t="s" s="26"/>
      <c r="J231" t="s" s="26"/>
      <c r="K231" t="s" s="26"/>
      <c r="L231" t="s" s="26"/>
      <c r="M231" t="s" s="26"/>
      <c r="N231" t="s" s="26"/>
      <c r="O231" t="s" s="26"/>
      <c r="P231" t="s" s="26"/>
      <c r="Q231" t="s" s="26"/>
      <c r="R231" t="s" s="26"/>
      <c r="S231" s="30">
        <v>0.9956521739130429</v>
      </c>
      <c r="T231" s="30">
        <v>0.98695652173913</v>
      </c>
      <c r="U231" s="30">
        <v>0.995689655172414</v>
      </c>
      <c r="V231" s="30">
        <v>0.991341991341991</v>
      </c>
      <c r="W231" s="30">
        <v>1</v>
      </c>
      <c r="X231" s="30">
        <v>0.987341772151899</v>
      </c>
      <c r="Y231" s="30">
        <v>0.995798319327731</v>
      </c>
      <c r="Z231" s="30">
        <v>0.98876404494382</v>
      </c>
      <c r="AA231" s="30">
        <v>0.995867768595041</v>
      </c>
      <c r="AB231" s="30">
        <v>0.96875</v>
      </c>
      <c r="AC231" s="30">
        <v>0.995951417004049</v>
      </c>
      <c r="AD231" s="30">
        <v>0.930232558139535</v>
      </c>
      <c r="AE231" s="30">
        <v>0.992125984251969</v>
      </c>
      <c r="AF231" s="30">
        <v>0.727272727272727</v>
      </c>
      <c r="AG231" s="30">
        <v>0.984732824427481</v>
      </c>
      <c r="AH231" s="30">
        <v>0.959016393442623</v>
      </c>
    </row>
    <row r="232" ht="15" customHeight="1">
      <c r="A232" t="s" s="10">
        <v>1679</v>
      </c>
      <c r="B232" t="s" s="10">
        <v>1680</v>
      </c>
      <c r="C232" t="s" s="26"/>
      <c r="D232" t="s" s="26"/>
      <c r="E232" t="s" s="26"/>
      <c r="F232" t="s" s="26"/>
      <c r="G232" t="s" s="26"/>
      <c r="H232" t="s" s="26"/>
      <c r="I232" t="s" s="26"/>
      <c r="J232" t="s" s="26"/>
      <c r="K232" t="s" s="26"/>
      <c r="L232" t="s" s="26"/>
      <c r="M232" t="s" s="26"/>
      <c r="N232" t="s" s="26"/>
      <c r="O232" t="s" s="26"/>
      <c r="P232" t="s" s="26"/>
      <c r="Q232" t="s" s="26"/>
      <c r="R232" t="s" s="26"/>
      <c r="S232" s="30">
        <v>0.982608695652174</v>
      </c>
      <c r="T232" s="30">
        <v>0.973913043478261</v>
      </c>
      <c r="U232" s="30">
        <v>0.987068965517241</v>
      </c>
      <c r="V232" s="30">
        <v>0.974025974025974</v>
      </c>
      <c r="W232" s="30">
        <v>0.995762711864407</v>
      </c>
      <c r="X232" s="30">
        <v>0.974683544303797</v>
      </c>
      <c r="Y232" s="30">
        <v>1</v>
      </c>
      <c r="Z232" s="30">
        <v>0.99438202247191</v>
      </c>
      <c r="AA232" s="30">
        <v>1</v>
      </c>
      <c r="AB232" s="30">
        <v>1</v>
      </c>
      <c r="AC232" s="30">
        <v>1</v>
      </c>
      <c r="AD232" s="30">
        <v>1</v>
      </c>
      <c r="AE232" s="30">
        <v>1</v>
      </c>
      <c r="AF232" s="30">
        <v>1</v>
      </c>
      <c r="AG232" s="30">
        <v>1</v>
      </c>
      <c r="AH232" s="30">
        <v>1</v>
      </c>
    </row>
    <row r="233" ht="15" customHeight="1">
      <c r="A233" t="s" s="10">
        <v>1681</v>
      </c>
      <c r="B233" t="s" s="10">
        <v>1682</v>
      </c>
      <c r="C233" t="s" s="26"/>
      <c r="D233" t="s" s="26"/>
      <c r="E233" t="s" s="26"/>
      <c r="F233" t="s" s="26"/>
      <c r="G233" t="s" s="26"/>
      <c r="H233" t="s" s="26"/>
      <c r="I233" t="s" s="26"/>
      <c r="J233" t="s" s="26"/>
      <c r="K233" t="s" s="26"/>
      <c r="L233" t="s" s="26"/>
      <c r="M233" t="s" s="26"/>
      <c r="N233" t="s" s="26"/>
      <c r="O233" t="s" s="26"/>
      <c r="P233" t="s" s="26"/>
      <c r="Q233" t="s" s="26"/>
      <c r="R233" t="s" s="26"/>
      <c r="S233" s="30">
        <v>0.2</v>
      </c>
      <c r="T233" s="30">
        <v>0.208695652173913</v>
      </c>
      <c r="U233" s="30">
        <v>0.185344827586207</v>
      </c>
      <c r="V233" s="30">
        <v>0.203463203463203</v>
      </c>
      <c r="W233" s="30">
        <v>0.334745762711864</v>
      </c>
      <c r="X233" s="30">
        <v>0.00632911392405063</v>
      </c>
      <c r="Y233" s="30">
        <v>0.428571428571429</v>
      </c>
      <c r="Z233" s="30">
        <v>0.252808988764045</v>
      </c>
      <c r="AA233" s="30">
        <v>0.442148760330579</v>
      </c>
      <c r="AB233" t="s" s="26"/>
      <c r="AC233" s="30">
        <v>0.506072874493927</v>
      </c>
      <c r="AD233" t="s" s="26"/>
      <c r="AE233" s="30">
        <v>0.606299212598425</v>
      </c>
      <c r="AF233" t="s" s="26"/>
      <c r="AG233" s="30">
        <v>0.50763358778626</v>
      </c>
      <c r="AH233" t="s" s="26"/>
    </row>
    <row r="234" ht="15" customHeight="1">
      <c r="A234" t="s" s="10">
        <v>1683</v>
      </c>
      <c r="B234" t="s" s="10">
        <v>1684</v>
      </c>
      <c r="C234" t="s" s="26"/>
      <c r="D234" t="s" s="26"/>
      <c r="E234" t="s" s="26"/>
      <c r="F234" t="s" s="26"/>
      <c r="G234" t="s" s="26"/>
      <c r="H234" t="s" s="26"/>
      <c r="I234" t="s" s="26"/>
      <c r="J234" t="s" s="26"/>
      <c r="K234" t="s" s="26"/>
      <c r="L234" t="s" s="26"/>
      <c r="M234" t="s" s="26"/>
      <c r="N234" t="s" s="26"/>
      <c r="O234" t="s" s="26"/>
      <c r="P234" t="s" s="26"/>
      <c r="Q234" t="s" s="26"/>
      <c r="R234" t="s" s="26"/>
      <c r="S234" t="s" s="26"/>
      <c r="T234" t="s" s="26"/>
      <c r="U234" s="30">
        <v>0.978448275862069</v>
      </c>
      <c r="V234" s="30">
        <v>0.9696969696969699</v>
      </c>
      <c r="W234" s="30">
        <v>0.98728813559322</v>
      </c>
      <c r="X234" s="30">
        <v>0.943037974683544</v>
      </c>
      <c r="Y234" s="30">
        <v>0.978991596638655</v>
      </c>
      <c r="Z234" s="30">
        <v>0.949438202247191</v>
      </c>
      <c r="AA234" s="30">
        <v>0.991735537190083</v>
      </c>
      <c r="AB234" s="30">
        <v>0.9375</v>
      </c>
      <c r="AC234" s="30">
        <v>0.991902834008097</v>
      </c>
      <c r="AD234" s="30">
        <v>0.953488372093023</v>
      </c>
      <c r="AE234" s="30">
        <v>0.996062992125984</v>
      </c>
      <c r="AF234" s="30">
        <v>0.818181818181818</v>
      </c>
      <c r="AG234" s="30">
        <v>0.9885496183206109</v>
      </c>
      <c r="AH234" s="30">
        <v>0.967213114754098</v>
      </c>
    </row>
    <row r="235" ht="15" customHeight="1">
      <c r="A235" t="s" s="10">
        <v>1685</v>
      </c>
      <c r="B235" t="s" s="10">
        <v>1686</v>
      </c>
      <c r="C235" t="s" s="26"/>
      <c r="D235" t="s" s="26"/>
      <c r="E235" t="s" s="26"/>
      <c r="F235" t="s" s="26"/>
      <c r="G235" t="s" s="26"/>
      <c r="H235" t="s" s="26"/>
      <c r="I235" t="s" s="26"/>
      <c r="J235" t="s" s="26"/>
      <c r="K235" t="s" s="26"/>
      <c r="L235" t="s" s="26"/>
      <c r="M235" t="s" s="26"/>
      <c r="N235" t="s" s="26"/>
      <c r="O235" t="s" s="26"/>
      <c r="P235" t="s" s="26"/>
      <c r="Q235" t="s" s="26"/>
      <c r="R235" t="s" s="26"/>
      <c r="S235" t="s" s="26"/>
      <c r="T235" t="s" s="26"/>
      <c r="U235" s="30">
        <v>0.288793103448276</v>
      </c>
      <c r="V235" s="30">
        <v>0.29004329004329</v>
      </c>
      <c r="W235" s="30">
        <v>0.360169491525424</v>
      </c>
      <c r="X235" s="30">
        <v>0.0443037974683544</v>
      </c>
      <c r="Y235" s="30">
        <v>0.331932773109244</v>
      </c>
      <c r="Z235" s="30">
        <v>0.106741573033708</v>
      </c>
      <c r="AA235" s="30">
        <v>0.351239669421488</v>
      </c>
      <c r="AB235" t="s" s="26"/>
      <c r="AC235" s="30">
        <v>0.417004048582996</v>
      </c>
      <c r="AD235" t="s" s="26"/>
      <c r="AE235" s="30">
        <v>0.417322834645669</v>
      </c>
      <c r="AF235" t="s" s="26"/>
      <c r="AG235" s="30">
        <v>0.362595419847328</v>
      </c>
      <c r="AH235" t="s" s="26"/>
    </row>
    <row r="236" ht="15" customHeight="1">
      <c r="A236" t="s" s="10">
        <v>1687</v>
      </c>
      <c r="B236" t="s" s="10">
        <v>1688</v>
      </c>
      <c r="C236" t="s" s="26"/>
      <c r="D236" t="s" s="26"/>
      <c r="E236" t="s" s="26"/>
      <c r="F236" t="s" s="26"/>
      <c r="G236" t="s" s="26"/>
      <c r="H236" t="s" s="26"/>
      <c r="I236" t="s" s="26"/>
      <c r="J236" t="s" s="26"/>
      <c r="K236" t="s" s="26"/>
      <c r="L236" t="s" s="26"/>
      <c r="M236" t="s" s="26"/>
      <c r="N236" t="s" s="26"/>
      <c r="O236" t="s" s="26"/>
      <c r="P236" t="s" s="26"/>
      <c r="Q236" t="s" s="26"/>
      <c r="R236" t="s" s="26"/>
      <c r="S236" t="s" s="26"/>
      <c r="T236" t="s" s="26"/>
      <c r="U236" t="s" s="26"/>
      <c r="V236" t="s" s="26"/>
      <c r="W236" s="30">
        <v>0.830508474576271</v>
      </c>
      <c r="X236" s="30">
        <v>0.772151898734177</v>
      </c>
      <c r="Y236" s="30">
        <v>0.848739495798319</v>
      </c>
      <c r="Z236" s="30">
        <v>0.808988764044944</v>
      </c>
      <c r="AA236" s="30">
        <v>0.830578512396694</v>
      </c>
      <c r="AB236" t="s" s="26"/>
      <c r="AC236" s="30">
        <v>0.842105263157895</v>
      </c>
      <c r="AD236" s="30">
        <v>0.0930232558139535</v>
      </c>
      <c r="AE236" s="30">
        <v>0.826771653543307</v>
      </c>
      <c r="AF236" t="s" s="26"/>
      <c r="AG236" s="30">
        <v>0.893129770992366</v>
      </c>
      <c r="AH236" s="30">
        <v>0.8032786885245899</v>
      </c>
    </row>
    <row r="237" ht="15" customHeight="1">
      <c r="A237" t="s" s="10">
        <v>1689</v>
      </c>
      <c r="B237" t="s" s="10">
        <v>1690</v>
      </c>
      <c r="C237" t="s" s="26"/>
      <c r="D237" t="s" s="26"/>
      <c r="E237" t="s" s="26"/>
      <c r="F237" t="s" s="26"/>
      <c r="G237" t="s" s="26"/>
      <c r="H237" t="s" s="26"/>
      <c r="I237" t="s" s="26"/>
      <c r="J237" t="s" s="26"/>
      <c r="K237" t="s" s="26"/>
      <c r="L237" t="s" s="26"/>
      <c r="M237" t="s" s="26"/>
      <c r="N237" t="s" s="26"/>
      <c r="O237" t="s" s="26"/>
      <c r="P237" t="s" s="26"/>
      <c r="Q237" t="s" s="26"/>
      <c r="R237" t="s" s="26"/>
      <c r="S237" t="s" s="26"/>
      <c r="T237" t="s" s="26"/>
      <c r="U237" t="s" s="26"/>
      <c r="V237" t="s" s="26"/>
      <c r="W237" s="30">
        <v>0.728813559322034</v>
      </c>
      <c r="X237" s="30">
        <v>0.512658227848101</v>
      </c>
      <c r="Y237" s="30">
        <v>0.827731092436975</v>
      </c>
      <c r="Z237" s="30">
        <v>0.730337078651685</v>
      </c>
      <c r="AA237" s="30">
        <v>0.793388429752066</v>
      </c>
      <c r="AB237" t="s" s="26"/>
      <c r="AC237" s="30">
        <v>0.680161943319838</v>
      </c>
      <c r="AD237" t="s" s="26"/>
      <c r="AE237" s="30">
        <v>0.590551181102362</v>
      </c>
      <c r="AF237" t="s" s="26"/>
      <c r="AG237" s="30">
        <v>0.656488549618321</v>
      </c>
      <c r="AH237" s="30">
        <v>0.245901639344262</v>
      </c>
    </row>
    <row r="238" ht="15" customHeight="1">
      <c r="A238" t="s" s="10">
        <v>1691</v>
      </c>
      <c r="B238" t="s" s="10">
        <v>1692</v>
      </c>
      <c r="C238" t="s" s="26"/>
      <c r="D238" t="s" s="26"/>
      <c r="E238" t="s" s="26"/>
      <c r="F238" t="s" s="26"/>
      <c r="G238" t="s" s="26"/>
      <c r="H238" t="s" s="26"/>
      <c r="I238" t="s" s="26"/>
      <c r="J238" t="s" s="26"/>
      <c r="K238" t="s" s="26"/>
      <c r="L238" t="s" s="26"/>
      <c r="M238" t="s" s="26"/>
      <c r="N238" t="s" s="26"/>
      <c r="O238" t="s" s="26"/>
      <c r="P238" t="s" s="26"/>
      <c r="Q238" t="s" s="26"/>
      <c r="R238" t="s" s="26"/>
      <c r="S238" t="s" s="26"/>
      <c r="T238" t="s" s="26"/>
      <c r="U238" t="s" s="26"/>
      <c r="V238" t="s" s="26"/>
      <c r="W238" s="30">
        <v>0.419491525423729</v>
      </c>
      <c r="X238" s="30">
        <v>0.120253164556962</v>
      </c>
      <c r="Y238" s="30">
        <v>0.508403361344538</v>
      </c>
      <c r="Z238" s="30">
        <v>0.292134831460674</v>
      </c>
      <c r="AA238" s="30">
        <v>0.5785123966942149</v>
      </c>
      <c r="AB238" t="s" s="26"/>
      <c r="AC238" s="30">
        <v>0.587044534412955</v>
      </c>
      <c r="AD238" t="s" s="26"/>
      <c r="AE238" s="30">
        <v>0.602362204724409</v>
      </c>
      <c r="AF238" t="s" s="26"/>
      <c r="AG238" s="30">
        <v>0.675572519083969</v>
      </c>
      <c r="AH238" s="30">
        <v>0.286885245901639</v>
      </c>
    </row>
    <row r="239" ht="15" customHeight="1">
      <c r="A239" t="s" s="10">
        <v>1693</v>
      </c>
      <c r="B239" t="s" s="10">
        <v>1694</v>
      </c>
      <c r="C239" t="s" s="26"/>
      <c r="D239" t="s" s="26"/>
      <c r="E239" t="s" s="26"/>
      <c r="F239" t="s" s="26"/>
      <c r="G239" t="s" s="26"/>
      <c r="H239" t="s" s="26"/>
      <c r="I239" t="s" s="26"/>
      <c r="J239" t="s" s="26"/>
      <c r="K239" t="s" s="26"/>
      <c r="L239" t="s" s="26"/>
      <c r="M239" t="s" s="26"/>
      <c r="N239" t="s" s="26"/>
      <c r="O239" t="s" s="26"/>
      <c r="P239" t="s" s="26"/>
      <c r="Q239" t="s" s="26"/>
      <c r="R239" t="s" s="26"/>
      <c r="S239" t="s" s="26"/>
      <c r="T239" t="s" s="26"/>
      <c r="U239" t="s" s="26"/>
      <c r="V239" t="s" s="26"/>
      <c r="W239" s="30">
        <v>0.0127118644067797</v>
      </c>
      <c r="X239" t="s" s="26"/>
      <c r="Y239" s="30">
        <v>0.0756302521008403</v>
      </c>
      <c r="Z239" t="s" s="26"/>
      <c r="AA239" s="30">
        <v>0.0206611570247934</v>
      </c>
      <c r="AB239" t="s" s="26"/>
      <c r="AC239" s="30">
        <v>0.0242914979757085</v>
      </c>
      <c r="AD239" t="s" s="26"/>
      <c r="AE239" s="30">
        <v>0.047244094488189</v>
      </c>
      <c r="AF239" t="s" s="26"/>
      <c r="AG239" s="30">
        <v>0.755725190839695</v>
      </c>
      <c r="AH239" s="30">
        <v>0.270491803278689</v>
      </c>
    </row>
    <row r="240" ht="15" customHeight="1">
      <c r="A240" t="s" s="10">
        <v>1695</v>
      </c>
      <c r="B240" t="s" s="10">
        <v>1696</v>
      </c>
      <c r="C240" t="s" s="26"/>
      <c r="D240" t="s" s="26"/>
      <c r="E240" t="s" s="26"/>
      <c r="F240" t="s" s="26"/>
      <c r="G240" t="s" s="26"/>
      <c r="H240" t="s" s="26"/>
      <c r="I240" t="s" s="26"/>
      <c r="J240" t="s" s="26"/>
      <c r="K240" t="s" s="26"/>
      <c r="L240" t="s" s="26"/>
      <c r="M240" t="s" s="26"/>
      <c r="N240" t="s" s="26"/>
      <c r="O240" t="s" s="26"/>
      <c r="P240" t="s" s="26"/>
      <c r="Q240" t="s" s="26"/>
      <c r="R240" t="s" s="26"/>
      <c r="S240" t="s" s="26"/>
      <c r="T240" t="s" s="26"/>
      <c r="U240" t="s" s="26"/>
      <c r="V240" t="s" s="26"/>
      <c r="W240" t="s" s="26"/>
      <c r="X240" t="s" s="26"/>
      <c r="Y240" s="30">
        <v>0.907563025210084</v>
      </c>
      <c r="Z240" s="30">
        <v>0.814606741573034</v>
      </c>
      <c r="AA240" s="30">
        <v>0.768595041322314</v>
      </c>
      <c r="AB240" t="s" s="26"/>
      <c r="AC240" s="30">
        <v>0.870445344129555</v>
      </c>
      <c r="AD240" s="30">
        <v>0.209302325581395</v>
      </c>
      <c r="AE240" s="30">
        <v>0.322834645669291</v>
      </c>
      <c r="AF240" t="s" s="26"/>
      <c r="AG240" s="30">
        <v>0.274809160305344</v>
      </c>
      <c r="AH240" t="s" s="26"/>
    </row>
    <row r="241" ht="15" customHeight="1">
      <c r="A241" t="s" s="10">
        <v>1697</v>
      </c>
      <c r="B241" t="s" s="10">
        <v>1698</v>
      </c>
      <c r="C241" t="s" s="26"/>
      <c r="D241" t="s" s="26"/>
      <c r="E241" t="s" s="26"/>
      <c r="F241" t="s" s="26"/>
      <c r="G241" t="s" s="26"/>
      <c r="H241" t="s" s="26"/>
      <c r="I241" t="s" s="26"/>
      <c r="J241" t="s" s="26"/>
      <c r="K241" t="s" s="26"/>
      <c r="L241" t="s" s="26"/>
      <c r="M241" t="s" s="26"/>
      <c r="N241" t="s" s="26"/>
      <c r="O241" t="s" s="26"/>
      <c r="P241" t="s" s="26"/>
      <c r="Q241" t="s" s="26"/>
      <c r="R241" t="s" s="26"/>
      <c r="S241" t="s" s="26"/>
      <c r="T241" t="s" s="26"/>
      <c r="U241" t="s" s="26"/>
      <c r="V241" t="s" s="26"/>
      <c r="W241" t="s" s="26"/>
      <c r="X241" t="s" s="26"/>
      <c r="Y241" s="30">
        <v>0.310924369747899</v>
      </c>
      <c r="Z241" s="30">
        <v>0.0730337078651685</v>
      </c>
      <c r="AA241" s="30">
        <v>0.619834710743802</v>
      </c>
      <c r="AB241" t="s" s="26"/>
      <c r="AC241" s="30">
        <v>0.591093117408907</v>
      </c>
      <c r="AD241" t="s" s="26"/>
      <c r="AE241" s="30">
        <v>0.7322834645669291</v>
      </c>
      <c r="AF241" t="s" s="26"/>
      <c r="AG241" s="30">
        <v>0.889312977099237</v>
      </c>
      <c r="AH241" s="30">
        <v>0.786885245901639</v>
      </c>
    </row>
    <row r="242" ht="15" customHeight="1">
      <c r="A242" t="s" s="10">
        <v>1699</v>
      </c>
      <c r="B242" t="s" s="10">
        <v>1700</v>
      </c>
      <c r="C242" t="s" s="26"/>
      <c r="D242" t="s" s="26"/>
      <c r="E242" t="s" s="26"/>
      <c r="F242" t="s" s="26"/>
      <c r="G242" t="s" s="26"/>
      <c r="H242" t="s" s="26"/>
      <c r="I242" t="s" s="26"/>
      <c r="J242" t="s" s="26"/>
      <c r="K242" t="s" s="26"/>
      <c r="L242" t="s" s="26"/>
      <c r="M242" t="s" s="26"/>
      <c r="N242" t="s" s="26"/>
      <c r="O242" t="s" s="26"/>
      <c r="P242" t="s" s="26"/>
      <c r="Q242" t="s" s="26"/>
      <c r="R242" t="s" s="26"/>
      <c r="S242" t="s" s="26"/>
      <c r="T242" t="s" s="26"/>
      <c r="U242" t="s" s="26"/>
      <c r="V242" t="s" s="26"/>
      <c r="W242" t="s" s="26"/>
      <c r="X242" t="s" s="26"/>
      <c r="Y242" t="s" s="26"/>
      <c r="Z242" t="s" s="26"/>
      <c r="AA242" s="30">
        <v>0.636363636363636</v>
      </c>
      <c r="AB242" t="s" s="26"/>
      <c r="AC242" s="30">
        <v>0.615384615384615</v>
      </c>
      <c r="AD242" t="s" s="26"/>
      <c r="AE242" s="30">
        <v>0.543307086614173</v>
      </c>
      <c r="AF242" t="s" s="26"/>
      <c r="AG242" s="30">
        <v>0.5038167938931301</v>
      </c>
      <c r="AH242" t="s" s="26"/>
    </row>
    <row r="243" ht="15" customHeight="1">
      <c r="A243" t="s" s="10">
        <v>1701</v>
      </c>
      <c r="B243" t="s" s="10">
        <v>1702</v>
      </c>
      <c r="C243" t="s" s="26"/>
      <c r="D243" t="s" s="26"/>
      <c r="E243" t="s" s="26"/>
      <c r="F243" t="s" s="26"/>
      <c r="G243" t="s" s="26"/>
      <c r="H243" t="s" s="26"/>
      <c r="I243" t="s" s="26"/>
      <c r="J243" t="s" s="26"/>
      <c r="K243" t="s" s="26"/>
      <c r="L243" t="s" s="26"/>
      <c r="M243" t="s" s="26"/>
      <c r="N243" t="s" s="26"/>
      <c r="O243" t="s" s="26"/>
      <c r="P243" t="s" s="26"/>
      <c r="Q243" t="s" s="26"/>
      <c r="R243" t="s" s="26"/>
      <c r="S243" t="s" s="26"/>
      <c r="T243" t="s" s="26"/>
      <c r="U243" t="s" s="26"/>
      <c r="V243" t="s" s="26"/>
      <c r="W243" t="s" s="26"/>
      <c r="X243" t="s" s="26"/>
      <c r="Y243" t="s" s="26"/>
      <c r="Z243" t="s" s="26"/>
      <c r="AA243" s="30">
        <v>0.574380165289256</v>
      </c>
      <c r="AB243" t="s" s="26"/>
      <c r="AC243" s="30">
        <v>0.635627530364372</v>
      </c>
      <c r="AD243" t="s" s="26"/>
      <c r="AE243" s="30">
        <v>0.78740157480315</v>
      </c>
      <c r="AF243" t="s" s="26"/>
      <c r="AG243" s="30">
        <v>0.721374045801527</v>
      </c>
      <c r="AH243" s="30">
        <v>0.442622950819672</v>
      </c>
    </row>
    <row r="244" ht="15" customHeight="1">
      <c r="A244" t="s" s="10">
        <v>1703</v>
      </c>
      <c r="B244" t="s" s="10">
        <v>1704</v>
      </c>
      <c r="C244" t="s" s="26"/>
      <c r="D244" t="s" s="26"/>
      <c r="E244" t="s" s="26"/>
      <c r="F244" t="s" s="26"/>
      <c r="G244" t="s" s="26"/>
      <c r="H244" t="s" s="26"/>
      <c r="I244" t="s" s="26"/>
      <c r="J244" t="s" s="26"/>
      <c r="K244" t="s" s="26"/>
      <c r="L244" t="s" s="26"/>
      <c r="M244" t="s" s="26"/>
      <c r="N244" t="s" s="26"/>
      <c r="O244" t="s" s="26"/>
      <c r="P244" t="s" s="26"/>
      <c r="Q244" t="s" s="26"/>
      <c r="R244" t="s" s="26"/>
      <c r="S244" t="s" s="26"/>
      <c r="T244" t="s" s="26"/>
      <c r="U244" t="s" s="26"/>
      <c r="V244" t="s" s="26"/>
      <c r="W244" t="s" s="26"/>
      <c r="X244" t="s" s="26"/>
      <c r="Y244" t="s" s="26"/>
      <c r="Z244" t="s" s="26"/>
      <c r="AA244" s="30">
        <v>0.400826446280992</v>
      </c>
      <c r="AB244" t="s" s="26"/>
      <c r="AC244" s="30">
        <v>0.425101214574899</v>
      </c>
      <c r="AD244" t="s" s="26"/>
      <c r="AE244" s="30">
        <v>0.377952755905512</v>
      </c>
      <c r="AF244" t="s" s="26"/>
      <c r="AG244" s="30">
        <v>0.33969465648855</v>
      </c>
      <c r="AH244" t="s" s="26"/>
    </row>
    <row r="245" ht="15" customHeight="1">
      <c r="A245" t="s" s="10">
        <v>1705</v>
      </c>
      <c r="B245" t="s" s="10">
        <v>1706</v>
      </c>
      <c r="C245" t="s" s="26"/>
      <c r="D245" t="s" s="26"/>
      <c r="E245" t="s" s="26"/>
      <c r="F245" t="s" s="26"/>
      <c r="G245" t="s" s="26"/>
      <c r="H245" t="s" s="26"/>
      <c r="I245" t="s" s="26"/>
      <c r="J245" t="s" s="26"/>
      <c r="K245" t="s" s="26"/>
      <c r="L245" t="s" s="26"/>
      <c r="M245" t="s" s="26"/>
      <c r="N245" t="s" s="26"/>
      <c r="O245" t="s" s="26"/>
      <c r="P245" t="s" s="26"/>
      <c r="Q245" t="s" s="26"/>
      <c r="R245" t="s" s="26"/>
      <c r="S245" t="s" s="26"/>
      <c r="T245" t="s" s="26"/>
      <c r="U245" t="s" s="26"/>
      <c r="V245" t="s" s="26"/>
      <c r="W245" t="s" s="26"/>
      <c r="X245" t="s" s="26"/>
      <c r="Y245" t="s" s="26"/>
      <c r="Z245" t="s" s="26"/>
      <c r="AA245" s="30">
        <v>0.37603305785124</v>
      </c>
      <c r="AB245" t="s" s="26"/>
      <c r="AC245" s="30">
        <v>0.465587044534413</v>
      </c>
      <c r="AD245" t="s" s="26"/>
      <c r="AE245" s="30">
        <v>0.409448818897638</v>
      </c>
      <c r="AF245" t="s" s="26"/>
      <c r="AG245" s="30">
        <v>0.354961832061069</v>
      </c>
      <c r="AH245" t="s" s="26"/>
    </row>
    <row r="246" ht="15" customHeight="1">
      <c r="A246" t="s" s="10">
        <v>1707</v>
      </c>
      <c r="B246" t="s" s="10">
        <v>1708</v>
      </c>
      <c r="C246" t="s" s="26"/>
      <c r="D246" t="s" s="26"/>
      <c r="E246" t="s" s="26"/>
      <c r="F246" t="s" s="26"/>
      <c r="G246" t="s" s="26"/>
      <c r="H246" t="s" s="26"/>
      <c r="I246" t="s" s="26"/>
      <c r="J246" t="s" s="26"/>
      <c r="K246" t="s" s="26"/>
      <c r="L246" t="s" s="26"/>
      <c r="M246" t="s" s="26"/>
      <c r="N246" t="s" s="26"/>
      <c r="O246" t="s" s="26"/>
      <c r="P246" t="s" s="26"/>
      <c r="Q246" t="s" s="26"/>
      <c r="R246" t="s" s="26"/>
      <c r="S246" t="s" s="26"/>
      <c r="T246" t="s" s="26"/>
      <c r="U246" t="s" s="26"/>
      <c r="V246" t="s" s="26"/>
      <c r="W246" t="s" s="26"/>
      <c r="X246" t="s" s="26"/>
      <c r="Y246" t="s" s="26"/>
      <c r="Z246" t="s" s="26"/>
      <c r="AA246" t="s" s="26"/>
      <c r="AB246" t="s" s="26"/>
      <c r="AC246" s="30">
        <v>0.967611336032389</v>
      </c>
      <c r="AD246" s="30">
        <v>0.813953488372093</v>
      </c>
      <c r="AE246" s="30">
        <v>0.964566929133858</v>
      </c>
      <c r="AF246" s="30">
        <v>0.181818181818182</v>
      </c>
      <c r="AG246" s="30">
        <v>0.912213740458015</v>
      </c>
      <c r="AH246" s="30">
        <v>0.827868852459016</v>
      </c>
    </row>
    <row r="247" ht="15" customHeight="1">
      <c r="A247" t="s" s="10">
        <v>1709</v>
      </c>
      <c r="B247" t="s" s="10">
        <v>1710</v>
      </c>
      <c r="C247" t="s" s="26"/>
      <c r="D247" t="s" s="26"/>
      <c r="E247" t="s" s="26"/>
      <c r="F247" t="s" s="26"/>
      <c r="G247" t="s" s="26"/>
      <c r="H247" t="s" s="26"/>
      <c r="I247" t="s" s="26"/>
      <c r="J247" t="s" s="26"/>
      <c r="K247" t="s" s="26"/>
      <c r="L247" t="s" s="26"/>
      <c r="M247" t="s" s="26"/>
      <c r="N247" t="s" s="26"/>
      <c r="O247" t="s" s="26"/>
      <c r="P247" t="s" s="26"/>
      <c r="Q247" t="s" s="26"/>
      <c r="R247" t="s" s="26"/>
      <c r="S247" t="s" s="26"/>
      <c r="T247" t="s" s="26"/>
      <c r="U247" t="s" s="26"/>
      <c r="V247" t="s" s="26"/>
      <c r="W247" t="s" s="26"/>
      <c r="X247" t="s" s="26"/>
      <c r="Y247" t="s" s="26"/>
      <c r="Z247" t="s" s="26"/>
      <c r="AA247" t="s" s="26"/>
      <c r="AB247" t="s" s="26"/>
      <c r="AC247" s="30">
        <v>0.898785425101215</v>
      </c>
      <c r="AD247" s="30">
        <v>0.395348837209302</v>
      </c>
      <c r="AE247" s="30">
        <v>0.905511811023622</v>
      </c>
      <c r="AF247" t="s" s="26"/>
      <c r="AG247" s="30">
        <v>0.916030534351145</v>
      </c>
      <c r="AH247" s="30">
        <v>0.852459016393443</v>
      </c>
    </row>
    <row r="248" ht="15" customHeight="1">
      <c r="A248" t="s" s="10">
        <v>1711</v>
      </c>
      <c r="B248" t="s" s="10">
        <v>1712</v>
      </c>
      <c r="C248" t="s" s="26"/>
      <c r="D248" t="s" s="26"/>
      <c r="E248" t="s" s="26"/>
      <c r="F248" t="s" s="26"/>
      <c r="G248" t="s" s="26"/>
      <c r="H248" t="s" s="26"/>
      <c r="I248" t="s" s="26"/>
      <c r="J248" t="s" s="26"/>
      <c r="K248" t="s" s="26"/>
      <c r="L248" t="s" s="26"/>
      <c r="M248" t="s" s="26"/>
      <c r="N248" t="s" s="26"/>
      <c r="O248" t="s" s="26"/>
      <c r="P248" t="s" s="26"/>
      <c r="Q248" t="s" s="26"/>
      <c r="R248" t="s" s="26"/>
      <c r="S248" t="s" s="26"/>
      <c r="T248" t="s" s="26"/>
      <c r="U248" t="s" s="26"/>
      <c r="V248" t="s" s="26"/>
      <c r="W248" t="s" s="26"/>
      <c r="X248" t="s" s="26"/>
      <c r="Y248" t="s" s="26"/>
      <c r="Z248" t="s" s="26"/>
      <c r="AA248" t="s" s="26"/>
      <c r="AB248" t="s" s="26"/>
      <c r="AC248" s="30">
        <v>0.477732793522267</v>
      </c>
      <c r="AD248" t="s" s="26"/>
      <c r="AE248" s="30">
        <v>0.279527559055118</v>
      </c>
      <c r="AF248" t="s" s="26"/>
      <c r="AG248" s="30">
        <v>0.5190839694656491</v>
      </c>
      <c r="AH248" t="s" s="26"/>
    </row>
    <row r="249" ht="15" customHeight="1">
      <c r="A249" t="s" s="10">
        <v>1713</v>
      </c>
      <c r="B249" t="s" s="10">
        <v>1714</v>
      </c>
      <c r="C249" t="s" s="26"/>
      <c r="D249" t="s" s="26"/>
      <c r="E249" t="s" s="26"/>
      <c r="F249" t="s" s="26"/>
      <c r="G249" t="s" s="26"/>
      <c r="H249" t="s" s="26"/>
      <c r="I249" t="s" s="26"/>
      <c r="J249" t="s" s="26"/>
      <c r="K249" t="s" s="26"/>
      <c r="L249" t="s" s="26"/>
      <c r="M249" t="s" s="26"/>
      <c r="N249" t="s" s="26"/>
      <c r="O249" t="s" s="26"/>
      <c r="P249" t="s" s="26"/>
      <c r="Q249" t="s" s="26"/>
      <c r="R249" t="s" s="26"/>
      <c r="S249" t="s" s="26"/>
      <c r="T249" t="s" s="26"/>
      <c r="U249" t="s" s="26"/>
      <c r="V249" t="s" s="26"/>
      <c r="W249" t="s" s="26"/>
      <c r="X249" t="s" s="26"/>
      <c r="Y249" t="s" s="26"/>
      <c r="Z249" t="s" s="26"/>
      <c r="AA249" t="s" s="26"/>
      <c r="AB249" t="s" s="26"/>
      <c r="AC249" s="30">
        <v>0.473684210526316</v>
      </c>
      <c r="AD249" t="s" s="26"/>
      <c r="AE249" s="30">
        <v>0.291338582677165</v>
      </c>
      <c r="AF249" t="s" s="26"/>
      <c r="AG249" s="30">
        <v>0.5419847328244271</v>
      </c>
      <c r="AH249" s="30">
        <v>0.0163934426229508</v>
      </c>
    </row>
    <row r="250" ht="15" customHeight="1">
      <c r="A250" t="s" s="10">
        <v>1715</v>
      </c>
      <c r="B250" t="s" s="10">
        <v>1716</v>
      </c>
      <c r="C250" t="s" s="26"/>
      <c r="D250" t="s" s="26"/>
      <c r="E250" t="s" s="26"/>
      <c r="F250" t="s" s="26"/>
      <c r="G250" t="s" s="26"/>
      <c r="H250" t="s" s="26"/>
      <c r="I250" t="s" s="26"/>
      <c r="J250" t="s" s="26"/>
      <c r="K250" t="s" s="26"/>
      <c r="L250" t="s" s="26"/>
      <c r="M250" t="s" s="26"/>
      <c r="N250" t="s" s="26"/>
      <c r="O250" t="s" s="26"/>
      <c r="P250" t="s" s="26"/>
      <c r="Q250" t="s" s="26"/>
      <c r="R250" t="s" s="26"/>
      <c r="S250" t="s" s="26"/>
      <c r="T250" t="s" s="26"/>
      <c r="U250" t="s" s="26"/>
      <c r="V250" t="s" s="26"/>
      <c r="W250" t="s" s="26"/>
      <c r="X250" t="s" s="26"/>
      <c r="Y250" t="s" s="26"/>
      <c r="Z250" t="s" s="26"/>
      <c r="AA250" t="s" s="26"/>
      <c r="AB250" t="s" s="26"/>
      <c r="AC250" s="30">
        <v>0.0364372469635628</v>
      </c>
      <c r="AD250" t="s" s="26"/>
      <c r="AE250" s="30">
        <v>0.0590551181102362</v>
      </c>
      <c r="AF250" t="s" s="26"/>
      <c r="AG250" s="30">
        <v>0.083969465648855</v>
      </c>
      <c r="AH250" t="s" s="26"/>
    </row>
    <row r="251" ht="15" customHeight="1">
      <c r="A251" t="s" s="10">
        <v>1717</v>
      </c>
      <c r="B251" t="s" s="10">
        <v>1718</v>
      </c>
      <c r="C251" t="s" s="26"/>
      <c r="D251" t="s" s="26"/>
      <c r="E251" t="s" s="26"/>
      <c r="F251" t="s" s="26"/>
      <c r="G251" t="s" s="26"/>
      <c r="H251" t="s" s="26"/>
      <c r="I251" t="s" s="26"/>
      <c r="J251" t="s" s="26"/>
      <c r="K251" t="s" s="26"/>
      <c r="L251" t="s" s="26"/>
      <c r="M251" t="s" s="26"/>
      <c r="N251" t="s" s="26"/>
      <c r="O251" t="s" s="26"/>
      <c r="P251" t="s" s="26"/>
      <c r="Q251" t="s" s="26"/>
      <c r="R251" t="s" s="26"/>
      <c r="S251" t="s" s="26"/>
      <c r="T251" t="s" s="26"/>
      <c r="U251" t="s" s="26"/>
      <c r="V251" t="s" s="26"/>
      <c r="W251" t="s" s="26"/>
      <c r="X251" t="s" s="26"/>
      <c r="Y251" t="s" s="26"/>
      <c r="Z251" t="s" s="26"/>
      <c r="AA251" t="s" s="26"/>
      <c r="AB251" t="s" s="26"/>
      <c r="AC251" t="s" s="26"/>
      <c r="AD251" t="s" s="26"/>
      <c r="AE251" s="30">
        <v>0.952755905511811</v>
      </c>
      <c r="AF251" t="s" s="26"/>
      <c r="AG251" s="30">
        <v>0.908396946564885</v>
      </c>
      <c r="AH251" s="30">
        <v>0.811475409836066</v>
      </c>
    </row>
    <row r="252" ht="15" customHeight="1">
      <c r="A252" t="s" s="10">
        <v>1719</v>
      </c>
      <c r="B252" t="s" s="10">
        <v>1720</v>
      </c>
      <c r="C252" t="s" s="26"/>
      <c r="D252" t="s" s="26"/>
      <c r="E252" t="s" s="26"/>
      <c r="F252" t="s" s="26"/>
      <c r="G252" t="s" s="26"/>
      <c r="H252" t="s" s="26"/>
      <c r="I252" t="s" s="26"/>
      <c r="J252" t="s" s="26"/>
      <c r="K252" t="s" s="26"/>
      <c r="L252" t="s" s="26"/>
      <c r="M252" t="s" s="26"/>
      <c r="N252" t="s" s="26"/>
      <c r="O252" t="s" s="26"/>
      <c r="P252" t="s" s="26"/>
      <c r="Q252" t="s" s="26"/>
      <c r="R252" t="s" s="26"/>
      <c r="S252" t="s" s="26"/>
      <c r="T252" t="s" s="26"/>
      <c r="U252" t="s" s="26"/>
      <c r="V252" t="s" s="26"/>
      <c r="W252" t="s" s="26"/>
      <c r="X252" t="s" s="26"/>
      <c r="Y252" t="s" s="26"/>
      <c r="Z252" t="s" s="26"/>
      <c r="AA252" t="s" s="26"/>
      <c r="AB252" t="s" s="26"/>
      <c r="AC252" t="s" s="26"/>
      <c r="AD252" t="s" s="26"/>
      <c r="AE252" s="30">
        <v>0.94488188976378</v>
      </c>
      <c r="AF252" t="s" s="26"/>
      <c r="AG252" s="30">
        <v>0.954198473282443</v>
      </c>
      <c r="AH252" s="30">
        <v>0.89344262295082</v>
      </c>
    </row>
    <row r="253" ht="15" customHeight="1">
      <c r="A253" t="s" s="10">
        <v>1721</v>
      </c>
      <c r="B253" t="s" s="10">
        <v>1722</v>
      </c>
      <c r="C253" t="s" s="26"/>
      <c r="D253" t="s" s="26"/>
      <c r="E253" t="s" s="26"/>
      <c r="F253" t="s" s="26"/>
      <c r="G253" t="s" s="26"/>
      <c r="H253" t="s" s="26"/>
      <c r="I253" t="s" s="26"/>
      <c r="J253" t="s" s="26"/>
      <c r="K253" t="s" s="26"/>
      <c r="L253" t="s" s="26"/>
      <c r="M253" t="s" s="26"/>
      <c r="N253" t="s" s="26"/>
      <c r="O253" t="s" s="26"/>
      <c r="P253" t="s" s="26"/>
      <c r="Q253" t="s" s="26"/>
      <c r="R253" t="s" s="26"/>
      <c r="S253" t="s" s="26"/>
      <c r="T253" t="s" s="26"/>
      <c r="U253" t="s" s="26"/>
      <c r="V253" t="s" s="26"/>
      <c r="W253" t="s" s="26"/>
      <c r="X253" t="s" s="26"/>
      <c r="Y253" t="s" s="26"/>
      <c r="Z253" t="s" s="26"/>
      <c r="AA253" t="s" s="26"/>
      <c r="AB253" t="s" s="26"/>
      <c r="AC253" t="s" s="26"/>
      <c r="AD253" t="s" s="26"/>
      <c r="AE253" s="30">
        <v>0.933070866141732</v>
      </c>
      <c r="AF253" t="s" s="26"/>
      <c r="AG253" s="30">
        <v>0.942748091603053</v>
      </c>
      <c r="AH253" s="30">
        <v>0.901639344262295</v>
      </c>
    </row>
    <row r="254" ht="15" customHeight="1">
      <c r="A254" t="s" s="10">
        <v>1723</v>
      </c>
      <c r="B254" t="s" s="10">
        <v>1724</v>
      </c>
      <c r="C254" t="s" s="26"/>
      <c r="D254" t="s" s="26"/>
      <c r="E254" t="s" s="26"/>
      <c r="F254" t="s" s="26"/>
      <c r="G254" t="s" s="26"/>
      <c r="H254" t="s" s="26"/>
      <c r="I254" t="s" s="26"/>
      <c r="J254" t="s" s="26"/>
      <c r="K254" t="s" s="26"/>
      <c r="L254" t="s" s="26"/>
      <c r="M254" t="s" s="26"/>
      <c r="N254" t="s" s="26"/>
      <c r="O254" t="s" s="26"/>
      <c r="P254" t="s" s="26"/>
      <c r="Q254" t="s" s="26"/>
      <c r="R254" t="s" s="26"/>
      <c r="S254" t="s" s="26"/>
      <c r="T254" t="s" s="26"/>
      <c r="U254" t="s" s="26"/>
      <c r="V254" t="s" s="26"/>
      <c r="W254" t="s" s="26"/>
      <c r="X254" t="s" s="26"/>
      <c r="Y254" t="s" s="26"/>
      <c r="Z254" t="s" s="26"/>
      <c r="AA254" t="s" s="26"/>
      <c r="AB254" t="s" s="26"/>
      <c r="AC254" t="s" s="26"/>
      <c r="AD254" t="s" s="26"/>
      <c r="AE254" s="30">
        <v>0.673228346456693</v>
      </c>
      <c r="AF254" t="s" s="26"/>
      <c r="AG254" s="30">
        <v>0.931297709923664</v>
      </c>
      <c r="AH254" s="30">
        <v>0.713114754098361</v>
      </c>
    </row>
    <row r="255" ht="15" customHeight="1">
      <c r="A255" t="s" s="10">
        <v>1725</v>
      </c>
      <c r="B255" t="s" s="10">
        <v>1726</v>
      </c>
      <c r="C255" t="s" s="26"/>
      <c r="D255" t="s" s="26"/>
      <c r="E255" t="s" s="26"/>
      <c r="F255" t="s" s="26"/>
      <c r="G255" t="s" s="26"/>
      <c r="H255" t="s" s="26"/>
      <c r="I255" t="s" s="26"/>
      <c r="J255" t="s" s="26"/>
      <c r="K255" t="s" s="26"/>
      <c r="L255" t="s" s="26"/>
      <c r="M255" t="s" s="26"/>
      <c r="N255" t="s" s="26"/>
      <c r="O255" t="s" s="26"/>
      <c r="P255" t="s" s="26"/>
      <c r="Q255" t="s" s="26"/>
      <c r="R255" t="s" s="26"/>
      <c r="S255" t="s" s="26"/>
      <c r="T255" t="s" s="26"/>
      <c r="U255" t="s" s="26"/>
      <c r="V255" t="s" s="26"/>
      <c r="W255" t="s" s="26"/>
      <c r="X255" t="s" s="26"/>
      <c r="Y255" t="s" s="26"/>
      <c r="Z255" t="s" s="26"/>
      <c r="AA255" t="s" s="26"/>
      <c r="AB255" t="s" s="26"/>
      <c r="AC255" t="s" s="26"/>
      <c r="AD255" t="s" s="26"/>
      <c r="AE255" s="30">
        <v>0.496062992125984</v>
      </c>
      <c r="AF255" t="s" s="26"/>
      <c r="AG255" s="30">
        <v>0.576335877862595</v>
      </c>
      <c r="AH255" s="30">
        <v>0.114754098360656</v>
      </c>
    </row>
    <row r="256" ht="15" customHeight="1">
      <c r="A256" t="s" s="10">
        <v>1727</v>
      </c>
      <c r="B256" t="s" s="10">
        <v>1728</v>
      </c>
      <c r="C256" t="s" s="26"/>
      <c r="D256" t="s" s="26"/>
      <c r="E256" t="s" s="26"/>
      <c r="F256" t="s" s="26"/>
      <c r="G256" t="s" s="26"/>
      <c r="H256" t="s" s="26"/>
      <c r="I256" t="s" s="26"/>
      <c r="J256" t="s" s="26"/>
      <c r="K256" t="s" s="26"/>
      <c r="L256" t="s" s="26"/>
      <c r="M256" t="s" s="26"/>
      <c r="N256" t="s" s="26"/>
      <c r="O256" t="s" s="26"/>
      <c r="P256" t="s" s="26"/>
      <c r="Q256" t="s" s="26"/>
      <c r="R256" t="s" s="26"/>
      <c r="S256" t="s" s="26"/>
      <c r="T256" t="s" s="26"/>
      <c r="U256" t="s" s="26"/>
      <c r="V256" t="s" s="26"/>
      <c r="W256" t="s" s="26"/>
      <c r="X256" t="s" s="26"/>
      <c r="Y256" t="s" s="26"/>
      <c r="Z256" t="s" s="26"/>
      <c r="AA256" t="s" s="26"/>
      <c r="AB256" t="s" s="26"/>
      <c r="AC256" t="s" s="26"/>
      <c r="AD256" t="s" s="26"/>
      <c r="AE256" s="30">
        <v>0.09448818897637799</v>
      </c>
      <c r="AF256" t="s" s="26"/>
      <c r="AG256" s="30">
        <v>0.190839694656489</v>
      </c>
      <c r="AH256" t="s" s="26"/>
    </row>
    <row r="257" ht="15" customHeight="1">
      <c r="A257" t="s" s="10">
        <v>1729</v>
      </c>
      <c r="B257" t="s" s="10">
        <v>1730</v>
      </c>
      <c r="C257" t="s" s="26"/>
      <c r="D257" t="s" s="26"/>
      <c r="E257" t="s" s="26"/>
      <c r="F257" t="s" s="26"/>
      <c r="G257" t="s" s="26"/>
      <c r="H257" t="s" s="26"/>
      <c r="I257" t="s" s="26"/>
      <c r="J257" t="s" s="26"/>
      <c r="K257" t="s" s="26"/>
      <c r="L257" t="s" s="26"/>
      <c r="M257" t="s" s="26"/>
      <c r="N257" t="s" s="26"/>
      <c r="O257" t="s" s="26"/>
      <c r="P257" t="s" s="26"/>
      <c r="Q257" t="s" s="26"/>
      <c r="R257" t="s" s="26"/>
      <c r="S257" t="s" s="26"/>
      <c r="T257" t="s" s="26"/>
      <c r="U257" t="s" s="26"/>
      <c r="V257" t="s" s="26"/>
      <c r="W257" t="s" s="26"/>
      <c r="X257" t="s" s="26"/>
      <c r="Y257" t="s" s="26"/>
      <c r="Z257" t="s" s="26"/>
      <c r="AA257" t="s" s="26"/>
      <c r="AB257" t="s" s="26"/>
      <c r="AC257" t="s" s="26"/>
      <c r="AD257" t="s" s="26"/>
      <c r="AE257" s="30">
        <v>0.0118110236220472</v>
      </c>
      <c r="AF257" t="s" s="26"/>
      <c r="AG257" s="30">
        <v>0.0343511450381679</v>
      </c>
      <c r="AH257" t="s" s="26"/>
    </row>
    <row r="258" ht="15" customHeight="1">
      <c r="A258" t="s" s="10">
        <v>1731</v>
      </c>
      <c r="B258" t="s" s="10">
        <v>1732</v>
      </c>
      <c r="C258" t="s" s="26"/>
      <c r="D258" t="s" s="26"/>
      <c r="E258" t="s" s="26"/>
      <c r="F258" t="s" s="26"/>
      <c r="G258" t="s" s="26"/>
      <c r="H258" t="s" s="26"/>
      <c r="I258" t="s" s="26"/>
      <c r="J258" t="s" s="26"/>
      <c r="K258" t="s" s="26"/>
      <c r="L258" t="s" s="26"/>
      <c r="M258" t="s" s="26"/>
      <c r="N258" t="s" s="26"/>
      <c r="O258" t="s" s="26"/>
      <c r="P258" t="s" s="26"/>
      <c r="Q258" t="s" s="26"/>
      <c r="R258" t="s" s="26"/>
      <c r="S258" t="s" s="26"/>
      <c r="T258" t="s" s="26"/>
      <c r="U258" t="s" s="26"/>
      <c r="V258" t="s" s="26"/>
      <c r="W258" t="s" s="26"/>
      <c r="X258" t="s" s="26"/>
      <c r="Y258" t="s" s="26"/>
      <c r="Z258" t="s" s="26"/>
      <c r="AA258" t="s" s="26"/>
      <c r="AB258" t="s" s="26"/>
      <c r="AC258" t="s" s="26"/>
      <c r="AD258" t="s" s="26"/>
      <c r="AE258" t="s" s="26"/>
      <c r="AF258" t="s" s="26"/>
      <c r="AG258" s="30">
        <v>0.9961832061068699</v>
      </c>
      <c r="AH258" s="30">
        <v>0.975409836065574</v>
      </c>
    </row>
    <row r="259" ht="15" customHeight="1">
      <c r="A259" t="s" s="10">
        <v>1733</v>
      </c>
      <c r="B259" t="s" s="10">
        <v>1734</v>
      </c>
      <c r="C259" t="s" s="26"/>
      <c r="D259" t="s" s="26"/>
      <c r="E259" t="s" s="26"/>
      <c r="F259" t="s" s="26"/>
      <c r="G259" t="s" s="26"/>
      <c r="H259" t="s" s="26"/>
      <c r="I259" t="s" s="26"/>
      <c r="J259" t="s" s="26"/>
      <c r="K259" t="s" s="26"/>
      <c r="L259" t="s" s="26"/>
      <c r="M259" t="s" s="26"/>
      <c r="N259" t="s" s="26"/>
      <c r="O259" t="s" s="26"/>
      <c r="P259" t="s" s="26"/>
      <c r="Q259" t="s" s="26"/>
      <c r="R259" t="s" s="26"/>
      <c r="S259" t="s" s="26"/>
      <c r="T259" t="s" s="26"/>
      <c r="U259" t="s" s="26"/>
      <c r="V259" t="s" s="26"/>
      <c r="W259" t="s" s="26"/>
      <c r="X259" t="s" s="26"/>
      <c r="Y259" t="s" s="26"/>
      <c r="Z259" t="s" s="26"/>
      <c r="AA259" t="s" s="26"/>
      <c r="AB259" t="s" s="26"/>
      <c r="AC259" t="s" s="26"/>
      <c r="AD259" t="s" s="26"/>
      <c r="AE259" t="s" s="26"/>
      <c r="AF259" t="s" s="26"/>
      <c r="AG259" s="30">
        <v>0.885496183206107</v>
      </c>
      <c r="AH259" s="30">
        <v>0.663934426229508</v>
      </c>
    </row>
    <row r="260" ht="15" customHeight="1">
      <c r="A260" t="s" s="10">
        <v>1735</v>
      </c>
      <c r="B260" t="s" s="10">
        <v>1736</v>
      </c>
      <c r="C260" t="s" s="26"/>
      <c r="D260" t="s" s="26"/>
      <c r="E260" t="s" s="26"/>
      <c r="F260" t="s" s="26"/>
      <c r="G260" t="s" s="26"/>
      <c r="H260" t="s" s="26"/>
      <c r="I260" t="s" s="26"/>
      <c r="J260" t="s" s="26"/>
      <c r="K260" t="s" s="26"/>
      <c r="L260" t="s" s="26"/>
      <c r="M260" t="s" s="26"/>
      <c r="N260" t="s" s="26"/>
      <c r="O260" t="s" s="26"/>
      <c r="P260" t="s" s="26"/>
      <c r="Q260" t="s" s="26"/>
      <c r="R260" t="s" s="26"/>
      <c r="S260" t="s" s="26"/>
      <c r="T260" t="s" s="26"/>
      <c r="U260" t="s" s="26"/>
      <c r="V260" t="s" s="26"/>
      <c r="W260" t="s" s="26"/>
      <c r="X260" t="s" s="26"/>
      <c r="Y260" t="s" s="26"/>
      <c r="Z260" t="s" s="26"/>
      <c r="AA260" t="s" s="26"/>
      <c r="AB260" t="s" s="26"/>
      <c r="AC260" t="s" s="26"/>
      <c r="AD260" t="s" s="26"/>
      <c r="AE260" t="s" s="26"/>
      <c r="AF260" t="s" s="26"/>
      <c r="AG260" s="30">
        <v>0.725190839694656</v>
      </c>
      <c r="AH260" s="30">
        <v>0.418032786885246</v>
      </c>
    </row>
    <row r="261" ht="15" customHeight="1">
      <c r="A261" t="s" s="10">
        <v>1737</v>
      </c>
      <c r="B261" t="s" s="10">
        <v>1738</v>
      </c>
      <c r="C261" t="s" s="26"/>
      <c r="D261" t="s" s="26"/>
      <c r="E261" t="s" s="26"/>
      <c r="F261" t="s" s="26"/>
      <c r="G261" t="s" s="26"/>
      <c r="H261" t="s" s="26"/>
      <c r="I261" t="s" s="26"/>
      <c r="J261" t="s" s="26"/>
      <c r="K261" t="s" s="26"/>
      <c r="L261" t="s" s="26"/>
      <c r="M261" t="s" s="26"/>
      <c r="N261" t="s" s="26"/>
      <c r="O261" t="s" s="26"/>
      <c r="P261" t="s" s="26"/>
      <c r="Q261" t="s" s="26"/>
      <c r="R261" t="s" s="26"/>
      <c r="S261" t="s" s="26"/>
      <c r="T261" t="s" s="26"/>
      <c r="U261" t="s" s="26"/>
      <c r="V261" t="s" s="26"/>
      <c r="W261" t="s" s="26"/>
      <c r="X261" t="s" s="26"/>
      <c r="Y261" t="s" s="26"/>
      <c r="Z261" t="s" s="26"/>
      <c r="AA261" t="s" s="26"/>
      <c r="AB261" t="s" s="26"/>
      <c r="AC261" t="s" s="26"/>
      <c r="AD261" t="s" s="26"/>
      <c r="AE261" t="s" s="26"/>
      <c r="AF261" t="s" s="26"/>
      <c r="AG261" s="30">
        <v>0.522900763358779</v>
      </c>
      <c r="AH261" t="s" s="26"/>
    </row>
    <row r="262" ht="15" customHeight="1">
      <c r="A262" t="s" s="10">
        <v>1739</v>
      </c>
      <c r="B262" t="s" s="10">
        <v>1740</v>
      </c>
      <c r="C262" t="s" s="26"/>
      <c r="D262" t="s" s="26"/>
      <c r="E262" t="s" s="26"/>
      <c r="F262" t="s" s="26"/>
      <c r="G262" t="s" s="26"/>
      <c r="H262" t="s" s="26"/>
      <c r="I262" t="s" s="26"/>
      <c r="J262" t="s" s="26"/>
      <c r="K262" t="s" s="26"/>
      <c r="L262" t="s" s="26"/>
      <c r="M262" t="s" s="26"/>
      <c r="N262" t="s" s="26"/>
      <c r="O262" t="s" s="26"/>
      <c r="P262" t="s" s="26"/>
      <c r="Q262" t="s" s="26"/>
      <c r="R262" t="s" s="26"/>
      <c r="S262" t="s" s="26"/>
      <c r="T262" t="s" s="26"/>
      <c r="U262" t="s" s="26"/>
      <c r="V262" t="s" s="26"/>
      <c r="W262" t="s" s="26"/>
      <c r="X262" t="s" s="26"/>
      <c r="Y262" t="s" s="26"/>
      <c r="Z262" t="s" s="26"/>
      <c r="AA262" t="s" s="26"/>
      <c r="AB262" t="s" s="26"/>
      <c r="AC262" t="s" s="26"/>
      <c r="AD262" t="s" s="26"/>
      <c r="AE262" t="s" s="26"/>
      <c r="AF262" t="s" s="26"/>
      <c r="AG262" s="30">
        <v>0.370229007633588</v>
      </c>
      <c r="AH262" t="s" s="26"/>
    </row>
    <row r="263" ht="15" customHeight="1">
      <c r="A263" t="s" s="10">
        <v>1741</v>
      </c>
      <c r="B263" t="s" s="10">
        <v>1742</v>
      </c>
      <c r="C263" t="s" s="26"/>
      <c r="D263" t="s" s="26"/>
      <c r="E263" t="s" s="26"/>
      <c r="F263" t="s" s="26"/>
      <c r="G263" t="s" s="26"/>
      <c r="H263" t="s" s="26"/>
      <c r="I263" t="s" s="26"/>
      <c r="J263" t="s" s="26"/>
      <c r="K263" t="s" s="26"/>
      <c r="L263" t="s" s="26"/>
      <c r="M263" t="s" s="26"/>
      <c r="N263" t="s" s="26"/>
      <c r="O263" t="s" s="26"/>
      <c r="P263" t="s" s="26"/>
      <c r="Q263" t="s" s="26"/>
      <c r="R263" t="s" s="26"/>
      <c r="S263" t="s" s="26"/>
      <c r="T263" t="s" s="26"/>
      <c r="U263" t="s" s="26"/>
      <c r="V263" t="s" s="26"/>
      <c r="W263" t="s" s="26"/>
      <c r="X263" t="s" s="26"/>
      <c r="Y263" t="s" s="26"/>
      <c r="Z263" t="s" s="26"/>
      <c r="AA263" t="s" s="26"/>
      <c r="AB263" t="s" s="26"/>
      <c r="AC263" t="s" s="26"/>
      <c r="AD263" t="s" s="26"/>
      <c r="AE263" t="s" s="26"/>
      <c r="AF263" t="s" s="26"/>
      <c r="AG263" s="30">
        <v>0.33206106870229</v>
      </c>
      <c r="AH263" t="s" s="26"/>
    </row>
    <row r="264" ht="15" customHeight="1">
      <c r="A264" t="s" s="10">
        <v>1743</v>
      </c>
      <c r="B264" t="s" s="10">
        <v>1744</v>
      </c>
      <c r="C264" t="s" s="26"/>
      <c r="D264" t="s" s="26"/>
      <c r="E264" t="s" s="26"/>
      <c r="F264" t="s" s="26"/>
      <c r="G264" t="s" s="26"/>
      <c r="H264" t="s" s="26"/>
      <c r="I264" t="s" s="26"/>
      <c r="J264" t="s" s="26"/>
      <c r="K264" t="s" s="26"/>
      <c r="L264" t="s" s="26"/>
      <c r="M264" t="s" s="26"/>
      <c r="N264" t="s" s="26"/>
      <c r="O264" t="s" s="26"/>
      <c r="P264" t="s" s="26"/>
      <c r="Q264" t="s" s="26"/>
      <c r="R264" t="s" s="26"/>
      <c r="S264" t="s" s="26"/>
      <c r="T264" t="s" s="26"/>
      <c r="U264" t="s" s="26"/>
      <c r="V264" t="s" s="26"/>
      <c r="W264" t="s" s="26"/>
      <c r="X264" t="s" s="26"/>
      <c r="Y264" t="s" s="26"/>
      <c r="Z264" t="s" s="26"/>
      <c r="AA264" t="s" s="26"/>
      <c r="AB264" t="s" s="26"/>
      <c r="AC264" t="s" s="26"/>
      <c r="AD264" t="s" s="26"/>
      <c r="AE264" t="s" s="26"/>
      <c r="AF264" t="s" s="26"/>
      <c r="AG264" s="30">
        <v>0.16412213740458</v>
      </c>
      <c r="AH264" t="s" s="26"/>
    </row>
    <row r="265" ht="15" customHeight="1">
      <c r="A265" t="s" s="10">
        <v>1745</v>
      </c>
      <c r="B265" t="s" s="10">
        <v>1746</v>
      </c>
      <c r="C265" t="s" s="26"/>
      <c r="D265" t="s" s="26"/>
      <c r="E265" t="s" s="26"/>
      <c r="F265" t="s" s="26"/>
      <c r="G265" t="s" s="26"/>
      <c r="H265" t="s" s="26"/>
      <c r="I265" t="s" s="26"/>
      <c r="J265" t="s" s="26"/>
      <c r="K265" t="s" s="26"/>
      <c r="L265" t="s" s="26"/>
      <c r="M265" t="s" s="26"/>
      <c r="N265" t="s" s="26"/>
      <c r="O265" t="s" s="26"/>
      <c r="P265" t="s" s="26"/>
      <c r="Q265" t="s" s="26"/>
      <c r="R265" t="s" s="26"/>
      <c r="S265" t="s" s="26"/>
      <c r="T265" t="s" s="26"/>
      <c r="U265" t="s" s="26"/>
      <c r="V265" t="s" s="26"/>
      <c r="W265" t="s" s="26"/>
      <c r="X265" t="s" s="26"/>
      <c r="Y265" t="s" s="26"/>
      <c r="Z265" t="s" s="26"/>
      <c r="AA265" t="s" s="26"/>
      <c r="AB265" t="s" s="26"/>
      <c r="AC265" t="s" s="26"/>
      <c r="AD265" t="s" s="26"/>
      <c r="AE265" t="s" s="26"/>
      <c r="AF265" t="s" s="26"/>
      <c r="AG265" s="30">
        <v>0.0229007633587786</v>
      </c>
      <c r="AH265" t="s" s="26"/>
    </row>
  </sheetData>
  <mergeCells count="16">
    <mergeCell ref="AA2:AB2"/>
    <mergeCell ref="AC2:AD2"/>
    <mergeCell ref="AE2:AF2"/>
    <mergeCell ref="AG2:AH2"/>
    <mergeCell ref="O2:P2"/>
    <mergeCell ref="Q2:R2"/>
    <mergeCell ref="S2:T2"/>
    <mergeCell ref="U2:V2"/>
    <mergeCell ref="W2:X2"/>
    <mergeCell ref="Y2:Z2"/>
    <mergeCell ref="M2:N2"/>
    <mergeCell ref="C2:D2"/>
    <mergeCell ref="E2:F2"/>
    <mergeCell ref="G2:H2"/>
    <mergeCell ref="I2:J2"/>
    <mergeCell ref="K2:L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AH330"/>
  <sheetViews>
    <sheetView workbookViewId="0" showGridLines="0" defaultGridColor="1"/>
  </sheetViews>
  <sheetFormatPr defaultColWidth="8.83333" defaultRowHeight="15" customHeight="1" outlineLevelRow="0" outlineLevelCol="0"/>
  <cols>
    <col min="1" max="1" width="39.5" style="48" customWidth="1"/>
    <col min="2" max="2" width="18" style="48" customWidth="1"/>
    <col min="3" max="34" width="8.85156" style="48" customWidth="1"/>
    <col min="35" max="16384" width="8.85156" style="48" customWidth="1"/>
  </cols>
  <sheetData>
    <row r="1" ht="13.55" customHeight="1">
      <c r="A1" s="14"/>
      <c r="B1" s="14"/>
      <c r="C1" s="32">
        <v>0.3</v>
      </c>
      <c r="D1" s="32">
        <f>1-C1</f>
        <v>0.7</v>
      </c>
      <c r="E1" s="32">
        <v>0.3</v>
      </c>
      <c r="F1" s="32">
        <f>1-E1</f>
        <v>0.7</v>
      </c>
      <c r="G1" s="32">
        <v>0.3</v>
      </c>
      <c r="H1" s="32">
        <f>1-G1</f>
        <v>0.7</v>
      </c>
      <c r="I1" s="32">
        <v>0.3</v>
      </c>
      <c r="J1" s="32">
        <f>1-I1</f>
        <v>0.7</v>
      </c>
      <c r="K1" s="32">
        <v>0.3</v>
      </c>
      <c r="L1" s="32">
        <f>1-K1</f>
        <v>0.7</v>
      </c>
      <c r="M1" s="32">
        <v>0.3</v>
      </c>
      <c r="N1" s="32">
        <f>1-M1</f>
        <v>0.7</v>
      </c>
      <c r="O1" s="32">
        <v>0.3</v>
      </c>
      <c r="P1" s="32">
        <f>1-O1</f>
        <v>0.7</v>
      </c>
      <c r="Q1" s="32">
        <v>0.3</v>
      </c>
      <c r="R1" s="32">
        <f>1-Q1</f>
        <v>0.7</v>
      </c>
      <c r="S1" s="32">
        <v>0.3</v>
      </c>
      <c r="T1" s="32">
        <f>1-S1</f>
        <v>0.7</v>
      </c>
      <c r="U1" s="32">
        <v>0.3</v>
      </c>
      <c r="V1" s="32">
        <f>1-U1</f>
        <v>0.7</v>
      </c>
      <c r="W1" s="32">
        <v>0.3</v>
      </c>
      <c r="X1" s="32">
        <f>1-W1</f>
        <v>0.7</v>
      </c>
      <c r="Y1" s="32">
        <v>0.3</v>
      </c>
      <c r="Z1" s="32">
        <f>1-Y1</f>
        <v>0.7</v>
      </c>
      <c r="AA1" s="32">
        <v>0.3</v>
      </c>
      <c r="AB1" s="32">
        <f>1-AA1</f>
        <v>0.7</v>
      </c>
      <c r="AC1" s="32">
        <v>0.3</v>
      </c>
      <c r="AD1" s="32">
        <f>1-AC1</f>
        <v>0.7</v>
      </c>
      <c r="AE1" s="32">
        <v>0.3</v>
      </c>
      <c r="AF1" s="32">
        <f>1-AE1</f>
        <v>0.7</v>
      </c>
      <c r="AG1" s="32">
        <v>0.3</v>
      </c>
      <c r="AH1" s="32">
        <f>1-AG1</f>
        <v>0.7</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38.25" customHeight="1">
      <c r="A3" t="s" s="7">
        <v>6</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33">
        <f>'Ações_Prep'!A4</f>
        <v>1752</v>
      </c>
      <c r="B4" t="s" s="33">
        <f>'Ações_Prep'!B4</f>
        <v>1753</v>
      </c>
      <c r="C4" s="30">
        <v>30</v>
      </c>
      <c r="D4" s="30">
        <v>68.59999999999999</v>
      </c>
      <c r="E4" s="30">
        <v>30</v>
      </c>
      <c r="F4" s="30">
        <v>68.9705882352941</v>
      </c>
      <c r="G4" s="30">
        <v>30</v>
      </c>
      <c r="H4" s="30">
        <v>67.96116504854371</v>
      </c>
      <c r="I4" s="30">
        <v>29.0094339622642</v>
      </c>
      <c r="J4" s="30">
        <v>61.7272727272727</v>
      </c>
      <c r="K4" s="30">
        <v>27.7981651376147</v>
      </c>
      <c r="L4" s="30">
        <v>52.6605504587156</v>
      </c>
      <c r="M4" s="30">
        <v>21.8552036199095</v>
      </c>
      <c r="N4" s="30">
        <v>41.5942028985508</v>
      </c>
      <c r="O4" s="30">
        <v>21.2946428571429</v>
      </c>
      <c r="P4" s="30">
        <v>33.2735426008969</v>
      </c>
      <c r="Q4" s="30">
        <v>28.1497797356828</v>
      </c>
      <c r="R4" s="30">
        <v>56.8949771689498</v>
      </c>
      <c r="S4" s="30">
        <v>28.6956521739131</v>
      </c>
      <c r="T4" s="30">
        <v>59.9565217391305</v>
      </c>
      <c r="U4" s="30">
        <v>28.9655172413793</v>
      </c>
      <c r="V4" s="30">
        <v>65.1515151515152</v>
      </c>
      <c r="W4" s="30">
        <v>28.9830508474576</v>
      </c>
      <c r="X4" s="30">
        <v>63.3544303797469</v>
      </c>
      <c r="Y4" s="30">
        <v>29.2436974789916</v>
      </c>
      <c r="Z4" s="30">
        <v>64.1011235955056</v>
      </c>
      <c r="AA4" s="30">
        <v>29.504132231405</v>
      </c>
      <c r="AB4" s="30">
        <v>52.5</v>
      </c>
      <c r="AC4" s="30">
        <v>29.5141700404858</v>
      </c>
      <c r="AD4" s="30">
        <v>60.2325581395349</v>
      </c>
      <c r="AE4" s="30">
        <v>29.4094488188976</v>
      </c>
      <c r="AF4" s="30">
        <v>38.1818181818182</v>
      </c>
      <c r="AG4" s="30">
        <v>29.7709923664122</v>
      </c>
      <c r="AH4" s="30">
        <v>68.8524590163934</v>
      </c>
    </row>
    <row r="5" ht="15" customHeight="1">
      <c r="A5" t="s" s="26">
        <f>'Ações_Prep'!A5</f>
        <v>1754</v>
      </c>
      <c r="B5" t="s" s="26">
        <f>'Ações_Prep'!B5</f>
        <v>1755</v>
      </c>
      <c r="C5" s="30">
        <v>29.85</v>
      </c>
      <c r="D5" s="30">
        <v>64.75</v>
      </c>
      <c r="E5" s="30">
        <v>29.7073170731707</v>
      </c>
      <c r="F5" s="30">
        <v>45.9803921568627</v>
      </c>
      <c r="G5" s="30">
        <v>29.126213592233</v>
      </c>
      <c r="H5" s="30">
        <v>1.01941747572816</v>
      </c>
      <c r="I5" s="30">
        <v>0.141509433962264</v>
      </c>
      <c r="J5" s="30">
        <v>0</v>
      </c>
      <c r="K5" s="30">
        <v>0.688073394495414</v>
      </c>
      <c r="L5" s="30">
        <v>0.642201834862385</v>
      </c>
      <c r="M5" s="30">
        <v>0.135746606334842</v>
      </c>
      <c r="N5" s="30">
        <v>0</v>
      </c>
      <c r="O5" s="30">
        <v>0.133928571428571</v>
      </c>
      <c r="P5" s="30">
        <v>0</v>
      </c>
      <c r="Q5" s="30">
        <v>0.13215859030837</v>
      </c>
      <c r="R5" s="30">
        <v>0</v>
      </c>
      <c r="S5" s="30">
        <v>0.130434782608696</v>
      </c>
      <c r="T5" s="30">
        <v>0.304347826086956</v>
      </c>
      <c r="U5" s="30">
        <v>0.129310344827586</v>
      </c>
      <c r="V5" s="30">
        <v>0</v>
      </c>
      <c r="W5" s="30">
        <v>0.127118644067797</v>
      </c>
      <c r="X5" s="30">
        <v>0</v>
      </c>
      <c r="Y5" s="30">
        <v>0.252100840336135</v>
      </c>
      <c r="Z5" s="30">
        <v>0</v>
      </c>
      <c r="AA5" s="30">
        <v>0.247933884297521</v>
      </c>
      <c r="AB5" s="30">
        <v>0</v>
      </c>
      <c r="AC5" s="30">
        <v>0.121457489878543</v>
      </c>
      <c r="AD5" s="30">
        <v>0</v>
      </c>
      <c r="AE5" s="30">
        <v>0.590551181102361</v>
      </c>
      <c r="AF5" s="30">
        <v>0</v>
      </c>
      <c r="AG5" s="30">
        <v>23.3587786259542</v>
      </c>
      <c r="AH5" s="30">
        <v>22.3770491803279</v>
      </c>
    </row>
    <row r="6" ht="15" customHeight="1">
      <c r="A6" t="s" s="26">
        <f>'Ações_Prep'!A6</f>
        <v>1756</v>
      </c>
      <c r="B6" t="s" s="26">
        <f>'Ações_Prep'!B6</f>
        <v>1757</v>
      </c>
      <c r="C6" s="30">
        <v>29.7</v>
      </c>
      <c r="D6" s="30">
        <v>40.25</v>
      </c>
      <c r="E6" s="30">
        <v>28.8292682926829</v>
      </c>
      <c r="F6" s="30">
        <v>17.5</v>
      </c>
      <c r="G6" s="30">
        <v>27.8155339805825</v>
      </c>
      <c r="H6" s="30">
        <v>1.35922330097087</v>
      </c>
      <c r="I6" s="30">
        <v>1.83962264150943</v>
      </c>
      <c r="J6" s="30">
        <v>0</v>
      </c>
      <c r="K6" s="30">
        <v>7.0183486238532</v>
      </c>
      <c r="L6" s="30">
        <v>5.13761467889908</v>
      </c>
      <c r="M6" s="30">
        <v>0.271493212669683</v>
      </c>
      <c r="N6" s="30">
        <v>0</v>
      </c>
      <c r="O6" s="30">
        <v>0.803571428571429</v>
      </c>
      <c r="P6" s="30">
        <v>0.941704035874441</v>
      </c>
      <c r="Q6" s="30">
        <v>0.26431718061674</v>
      </c>
      <c r="R6" s="30">
        <v>0</v>
      </c>
      <c r="S6" s="30">
        <v>24.2608695652174</v>
      </c>
      <c r="T6" s="30">
        <v>13.3913043478261</v>
      </c>
      <c r="U6" s="30">
        <v>9.05172413793102</v>
      </c>
      <c r="V6" s="30">
        <v>6.66666666666666</v>
      </c>
      <c r="W6" s="30">
        <v>0.254237288135593</v>
      </c>
      <c r="X6" s="30">
        <v>0</v>
      </c>
      <c r="Y6" s="30">
        <v>0.126050420168067</v>
      </c>
      <c r="Z6" s="30">
        <v>0</v>
      </c>
      <c r="AA6" s="30">
        <v>0.12396694214876</v>
      </c>
      <c r="AB6" s="30">
        <v>0</v>
      </c>
      <c r="AC6" s="30">
        <v>1.45748987854251</v>
      </c>
      <c r="AD6" s="30">
        <v>0</v>
      </c>
      <c r="AE6" s="30">
        <v>0.7086614173228351</v>
      </c>
      <c r="AF6" s="30">
        <v>0</v>
      </c>
      <c r="AG6" s="30">
        <v>1.37404580152672</v>
      </c>
      <c r="AH6" s="30">
        <v>0</v>
      </c>
    </row>
    <row r="7" ht="15" customHeight="1">
      <c r="A7" t="s" s="26">
        <f>'Ações_Prep'!A7</f>
        <v>1758</v>
      </c>
      <c r="B7" t="s" s="26">
        <f>'Ações_Prep'!B7</f>
        <v>1759</v>
      </c>
      <c r="C7" s="30">
        <v>29.55</v>
      </c>
      <c r="D7" s="30">
        <v>66.5</v>
      </c>
      <c r="E7" s="30">
        <v>29.2682926829268</v>
      </c>
      <c r="F7" s="30">
        <v>63.4803921568627</v>
      </c>
      <c r="G7" s="30">
        <v>29.2718446601942</v>
      </c>
      <c r="H7" s="30">
        <v>61.8446601941748</v>
      </c>
      <c r="I7" s="30">
        <v>27.311320754717</v>
      </c>
      <c r="J7" s="30">
        <v>49.6363636363636</v>
      </c>
      <c r="K7" s="30">
        <v>27.1100917431193</v>
      </c>
      <c r="L7" s="30">
        <v>50.7339449541285</v>
      </c>
      <c r="M7" s="30">
        <v>20.6334841628959</v>
      </c>
      <c r="N7" s="30">
        <v>39.2270531400966</v>
      </c>
      <c r="O7" s="30">
        <v>24.7767857142857</v>
      </c>
      <c r="P7" s="30">
        <v>43.6322869955157</v>
      </c>
      <c r="Q7" s="30">
        <v>27.488986784141</v>
      </c>
      <c r="R7" s="30">
        <v>54.6575342465753</v>
      </c>
      <c r="S7" s="30">
        <v>28.4347826086957</v>
      </c>
      <c r="T7" s="30">
        <v>62.0869565217391</v>
      </c>
      <c r="U7" s="30">
        <v>28.0603448275862</v>
      </c>
      <c r="V7" s="30">
        <v>61.5151515151515</v>
      </c>
      <c r="W7" s="30">
        <v>28.2203389830509</v>
      </c>
      <c r="X7" s="30">
        <v>60.253164556962</v>
      </c>
      <c r="Y7" s="30">
        <v>28.3613445378151</v>
      </c>
      <c r="Z7" s="30">
        <v>62.9213483146067</v>
      </c>
      <c r="AA7" s="30">
        <v>28.2644628099174</v>
      </c>
      <c r="AB7" s="30">
        <v>37.1875</v>
      </c>
      <c r="AC7" s="30">
        <v>28.663967611336</v>
      </c>
      <c r="AD7" s="30">
        <v>48.8372093023256</v>
      </c>
      <c r="AE7" s="30">
        <v>27.8740157480315</v>
      </c>
      <c r="AF7" s="30">
        <v>0</v>
      </c>
      <c r="AG7" s="30">
        <v>28.8549618320611</v>
      </c>
      <c r="AH7" s="30">
        <v>63.6885245901639</v>
      </c>
    </row>
    <row r="8" ht="15" customHeight="1">
      <c r="A8" t="s" s="26">
        <f>'Ações_Prep'!A8</f>
        <v>1760</v>
      </c>
      <c r="B8" t="s" s="26">
        <f>'Ações_Prep'!B8</f>
        <v>1761</v>
      </c>
      <c r="C8" s="30">
        <v>29.4</v>
      </c>
      <c r="D8" s="30">
        <v>66.15000000000001</v>
      </c>
      <c r="E8" s="30">
        <v>29.5609756097561</v>
      </c>
      <c r="F8" s="30">
        <v>65.88235294117651</v>
      </c>
      <c r="G8" s="30">
        <v>29.8543689320388</v>
      </c>
      <c r="H8" s="30">
        <v>65.2427184466019</v>
      </c>
      <c r="I8" s="30">
        <v>22.9245283018868</v>
      </c>
      <c r="J8" s="30">
        <v>35</v>
      </c>
      <c r="K8" s="30">
        <v>19.5412844036697</v>
      </c>
      <c r="L8" s="30">
        <v>36.2844036697248</v>
      </c>
      <c r="M8" s="30">
        <v>12.6244343891403</v>
      </c>
      <c r="N8" s="30">
        <v>22.3188405797102</v>
      </c>
      <c r="O8" s="30">
        <v>13.125</v>
      </c>
      <c r="P8" s="30">
        <v>25.1121076233184</v>
      </c>
      <c r="Q8" s="30">
        <v>19.6916299559471</v>
      </c>
      <c r="R8" s="30">
        <v>37.716894977169</v>
      </c>
      <c r="S8" s="30">
        <v>23.8695652173913</v>
      </c>
      <c r="T8" s="30">
        <v>45.3478260869565</v>
      </c>
      <c r="U8" s="30">
        <v>24.4396551724138</v>
      </c>
      <c r="V8" s="30">
        <v>52.7272727272727</v>
      </c>
      <c r="W8" s="30">
        <v>26.4406779661017</v>
      </c>
      <c r="X8" s="30">
        <v>55.8227848101266</v>
      </c>
      <c r="Y8" s="30">
        <v>22.0588235294118</v>
      </c>
      <c r="Z8" s="30">
        <v>40.5056179775281</v>
      </c>
      <c r="AA8" s="30">
        <v>25.6611570247934</v>
      </c>
      <c r="AB8" s="30">
        <v>0</v>
      </c>
      <c r="AC8" s="30">
        <v>25.1417004048583</v>
      </c>
      <c r="AD8" s="30">
        <v>4.88372093023256</v>
      </c>
      <c r="AE8" s="30">
        <v>26.6929133858268</v>
      </c>
      <c r="AF8" s="30">
        <v>0</v>
      </c>
      <c r="AG8" s="30">
        <v>28.969465648855</v>
      </c>
      <c r="AH8" s="30">
        <v>64.8360655737705</v>
      </c>
    </row>
    <row r="9" ht="15" customHeight="1">
      <c r="A9" t="s" s="26">
        <f>'Ações_Prep'!A9</f>
        <v>1762</v>
      </c>
      <c r="B9" t="s" s="26">
        <f>'Ações_Prep'!B9</f>
        <v>1763</v>
      </c>
      <c r="C9" s="30">
        <v>29.25</v>
      </c>
      <c r="D9" s="30">
        <v>65.09999999999999</v>
      </c>
      <c r="E9" s="30">
        <v>28.9756097560976</v>
      </c>
      <c r="F9" s="30">
        <v>62.4509803921569</v>
      </c>
      <c r="G9" s="30">
        <v>27.9611650485437</v>
      </c>
      <c r="H9" s="30">
        <v>54.368932038835</v>
      </c>
      <c r="I9" s="30">
        <v>24.9056603773585</v>
      </c>
      <c r="J9" s="30">
        <v>38.1818181818182</v>
      </c>
      <c r="K9" s="30">
        <v>29.0366972477064</v>
      </c>
      <c r="L9" s="30">
        <v>63.2568807339449</v>
      </c>
      <c r="M9" s="30">
        <v>27.6923076923077</v>
      </c>
      <c r="N9" s="30">
        <v>57.487922705314</v>
      </c>
      <c r="O9" s="30">
        <v>27.7232142857143</v>
      </c>
      <c r="P9" s="30">
        <v>53.3632286995515</v>
      </c>
      <c r="Q9" s="30">
        <v>23.920704845815</v>
      </c>
      <c r="R9" s="30">
        <v>39.3150684931507</v>
      </c>
      <c r="S9" s="30">
        <v>21.2608695652174</v>
      </c>
      <c r="T9" s="30">
        <v>24.6521739130435</v>
      </c>
      <c r="U9" s="30">
        <v>18.6206896551724</v>
      </c>
      <c r="V9" s="30">
        <v>28.1818181818182</v>
      </c>
      <c r="W9" s="30">
        <v>16.5254237288136</v>
      </c>
      <c r="X9" s="30">
        <v>18.1645569620253</v>
      </c>
      <c r="Y9" s="30">
        <v>16.0084033613445</v>
      </c>
      <c r="Z9" s="30">
        <v>19.6629213483146</v>
      </c>
      <c r="AA9" s="30">
        <v>13.0165289256198</v>
      </c>
      <c r="AB9" s="30">
        <v>0</v>
      </c>
      <c r="AC9" s="30">
        <v>15.4251012145749</v>
      </c>
      <c r="AD9" s="30">
        <v>0</v>
      </c>
      <c r="AE9" s="30">
        <v>6.61417322834646</v>
      </c>
      <c r="AF9" s="30">
        <v>0</v>
      </c>
      <c r="AG9" s="30">
        <v>7.67175572519085</v>
      </c>
      <c r="AH9" s="30">
        <v>0</v>
      </c>
    </row>
    <row r="10" ht="15" customHeight="1">
      <c r="A10" t="s" s="26">
        <f>'Ações_Prep'!A10</f>
        <v>1764</v>
      </c>
      <c r="B10" t="s" s="26">
        <f>'Ações_Prep'!B10</f>
        <v>1765</v>
      </c>
      <c r="C10" s="30">
        <v>29.1</v>
      </c>
      <c r="D10" s="30">
        <v>63.7</v>
      </c>
      <c r="E10" s="30">
        <v>29.8536585365854</v>
      </c>
      <c r="F10" s="30">
        <v>68.28431372549019</v>
      </c>
      <c r="G10" s="30">
        <v>29.4174757281554</v>
      </c>
      <c r="H10" s="30">
        <v>68.3009708737864</v>
      </c>
      <c r="I10" s="30">
        <v>29.4339622641509</v>
      </c>
      <c r="J10" s="30">
        <v>66.8181818181819</v>
      </c>
      <c r="K10" s="30">
        <v>29.5871559633028</v>
      </c>
      <c r="L10" s="30">
        <v>68.7155963302752</v>
      </c>
      <c r="M10" s="30">
        <v>29.8642533936652</v>
      </c>
      <c r="N10" s="30">
        <v>69.3236714975846</v>
      </c>
      <c r="O10" s="30">
        <v>29.8660714285714</v>
      </c>
      <c r="P10" s="30">
        <v>69.372197309417</v>
      </c>
      <c r="Q10" s="30">
        <v>29.8678414096916</v>
      </c>
      <c r="R10" s="30">
        <v>69.3607305936073</v>
      </c>
      <c r="S10" s="30">
        <v>28.8260869565217</v>
      </c>
      <c r="T10" s="30">
        <v>67.2608695652174</v>
      </c>
      <c r="U10" s="30">
        <v>28.8362068965517</v>
      </c>
      <c r="V10" s="30">
        <v>66.969696969697</v>
      </c>
      <c r="W10" s="30">
        <v>29.364406779661</v>
      </c>
      <c r="X10" s="30">
        <v>65.5696202531646</v>
      </c>
      <c r="Y10" s="30">
        <v>28.9915966386555</v>
      </c>
      <c r="Z10" s="30">
        <v>65.67415730337081</v>
      </c>
      <c r="AA10" s="30">
        <v>27.1487603305785</v>
      </c>
      <c r="AB10" s="30">
        <v>24.0625</v>
      </c>
      <c r="AC10" s="30">
        <v>24.8987854251012</v>
      </c>
      <c r="AD10" s="30">
        <v>1.62790697674419</v>
      </c>
      <c r="AE10" s="30">
        <v>25.984251968504</v>
      </c>
      <c r="AF10" s="30">
        <v>0</v>
      </c>
      <c r="AG10" s="30">
        <v>24.618320610687</v>
      </c>
      <c r="AH10" s="30">
        <v>47.0491803278689</v>
      </c>
    </row>
    <row r="11" ht="15" customHeight="1">
      <c r="A11" t="s" s="26">
        <f>'Ações_Prep'!A11</f>
        <v>1766</v>
      </c>
      <c r="B11" t="s" s="26">
        <f>'Ações_Prep'!B11</f>
        <v>1767</v>
      </c>
      <c r="C11" s="30">
        <v>28.95</v>
      </c>
      <c r="D11" s="30">
        <v>70</v>
      </c>
      <c r="E11" s="30">
        <v>28.5365853658537</v>
      </c>
      <c r="F11" s="30">
        <v>70</v>
      </c>
      <c r="G11" s="30">
        <v>29.5631067961165</v>
      </c>
      <c r="H11" s="30">
        <v>69.66019417475729</v>
      </c>
      <c r="I11" s="30">
        <v>29.5754716981132</v>
      </c>
      <c r="J11" s="30">
        <v>68.09090909090909</v>
      </c>
      <c r="K11" s="30">
        <v>29.3119266055046</v>
      </c>
      <c r="L11" s="30">
        <v>69.35779816513759</v>
      </c>
      <c r="M11" s="30">
        <v>28.9140271493213</v>
      </c>
      <c r="N11" s="30">
        <v>68.6473429951691</v>
      </c>
      <c r="O11" s="30">
        <v>29.1964285714286</v>
      </c>
      <c r="P11" s="30">
        <v>69.05829596412561</v>
      </c>
      <c r="Q11" s="30">
        <v>28.0176211453745</v>
      </c>
      <c r="R11" s="30">
        <v>67.1232876712329</v>
      </c>
      <c r="S11" s="30">
        <v>24.5217391304348</v>
      </c>
      <c r="T11" s="30">
        <v>64.82608695652171</v>
      </c>
      <c r="U11" s="30">
        <v>26.5086206896552</v>
      </c>
      <c r="V11" s="30">
        <v>65.4545454545455</v>
      </c>
      <c r="W11" s="30">
        <v>28.3474576271186</v>
      </c>
      <c r="X11" s="30">
        <v>64.6835443037974</v>
      </c>
      <c r="Y11" s="30">
        <v>29.1176470588235</v>
      </c>
      <c r="Z11" s="30">
        <v>68.82022471910111</v>
      </c>
      <c r="AA11" s="30">
        <v>29.6280991735537</v>
      </c>
      <c r="AB11" s="30">
        <v>63.4375</v>
      </c>
      <c r="AC11" s="30">
        <v>29.6356275303644</v>
      </c>
      <c r="AD11" s="30">
        <v>68.3720930232558</v>
      </c>
      <c r="AE11" s="30">
        <v>29.6456692913386</v>
      </c>
      <c r="AF11" s="30">
        <v>63.6363636363636</v>
      </c>
      <c r="AG11" s="30">
        <v>29.4274809160305</v>
      </c>
      <c r="AH11" s="30">
        <v>69.4262295081968</v>
      </c>
    </row>
    <row r="12" ht="15" customHeight="1">
      <c r="A12" t="s" s="26">
        <f>'Ações_Prep'!A12</f>
        <v>1768</v>
      </c>
      <c r="B12" t="s" s="26">
        <f>'Ações_Prep'!B12</f>
        <v>1769</v>
      </c>
      <c r="C12" s="30">
        <v>28.8</v>
      </c>
      <c r="D12" s="30">
        <v>67.55</v>
      </c>
      <c r="E12" s="30">
        <v>28.390243902439</v>
      </c>
      <c r="F12" s="30">
        <v>67.5980392156863</v>
      </c>
      <c r="G12" s="30">
        <v>27.2330097087379</v>
      </c>
      <c r="H12" s="30">
        <v>51.6504854368932</v>
      </c>
      <c r="I12" s="30">
        <v>20.5188679245283</v>
      </c>
      <c r="J12" s="30">
        <v>25.4545454545455</v>
      </c>
      <c r="K12" s="30">
        <v>24.2201834862385</v>
      </c>
      <c r="L12" s="30">
        <v>50.4128440366972</v>
      </c>
      <c r="M12" s="30">
        <v>19.2760180995475</v>
      </c>
      <c r="N12" s="30">
        <v>42.2705314009662</v>
      </c>
      <c r="O12" s="30">
        <v>15.9375</v>
      </c>
      <c r="P12" s="30">
        <v>34.8430493273542</v>
      </c>
      <c r="Q12" s="30">
        <v>16.5198237885463</v>
      </c>
      <c r="R12" s="30">
        <v>36.4383561643835</v>
      </c>
      <c r="S12" s="30">
        <v>12.2608695652174</v>
      </c>
      <c r="T12" s="30">
        <v>23.7391304347826</v>
      </c>
      <c r="U12" s="30">
        <v>9.56896551724137</v>
      </c>
      <c r="V12" s="30">
        <v>18.7878787878788</v>
      </c>
      <c r="W12" s="30">
        <v>3.30508474576272</v>
      </c>
      <c r="X12" s="30">
        <v>0</v>
      </c>
      <c r="Y12" s="30">
        <v>1.51260504201681</v>
      </c>
      <c r="Z12" s="30">
        <v>0</v>
      </c>
      <c r="AA12" s="30">
        <v>1.36363636363637</v>
      </c>
      <c r="AB12" s="30">
        <v>0</v>
      </c>
      <c r="AC12" s="30">
        <v>1.57894736842105</v>
      </c>
      <c r="AD12" s="30">
        <v>0</v>
      </c>
      <c r="AE12" s="30">
        <v>2.00787401574803</v>
      </c>
      <c r="AF12" s="30">
        <v>0</v>
      </c>
      <c r="AG12" s="30">
        <v>2.29007633587786</v>
      </c>
      <c r="AH12" s="30">
        <v>0</v>
      </c>
    </row>
    <row r="13" ht="15" customHeight="1">
      <c r="A13" t="s" s="26">
        <f>'Ações_Prep'!A13</f>
        <v>1770</v>
      </c>
      <c r="B13" t="s" s="26">
        <f>'Ações_Prep'!B13</f>
        <v>1771</v>
      </c>
      <c r="C13" s="30">
        <v>28.65</v>
      </c>
      <c r="D13" s="30">
        <v>63.35</v>
      </c>
      <c r="E13" s="30">
        <v>28.2439024390244</v>
      </c>
      <c r="F13" s="30">
        <v>63.1372549019608</v>
      </c>
      <c r="G13" s="30">
        <v>28.6893203883495</v>
      </c>
      <c r="H13" s="30">
        <v>66.60194174757279</v>
      </c>
      <c r="I13" s="30">
        <v>28.1603773584906</v>
      </c>
      <c r="J13" s="30">
        <v>60.4545454545455</v>
      </c>
      <c r="K13" s="30">
        <v>29.1743119266055</v>
      </c>
      <c r="L13" s="30">
        <v>66.1467889908257</v>
      </c>
      <c r="M13" s="30">
        <v>29.3212669683258</v>
      </c>
      <c r="N13" s="30">
        <v>63.5748792270531</v>
      </c>
      <c r="O13" s="30">
        <v>29.0625</v>
      </c>
      <c r="P13" s="30">
        <v>63.0941704035875</v>
      </c>
      <c r="Q13" s="30">
        <v>28.942731277533</v>
      </c>
      <c r="R13" s="30">
        <v>63.6073059360731</v>
      </c>
      <c r="S13" s="30">
        <v>29.3478260869565</v>
      </c>
      <c r="T13" s="30">
        <v>67.5652173913044</v>
      </c>
      <c r="U13" s="30">
        <v>29.4827586206897</v>
      </c>
      <c r="V13" s="30">
        <v>67.57575757575761</v>
      </c>
      <c r="W13" s="30">
        <v>29.2372881355932</v>
      </c>
      <c r="X13" s="30">
        <v>64.2405063291139</v>
      </c>
      <c r="Y13" s="30">
        <v>29.4957983193277</v>
      </c>
      <c r="Z13" s="30">
        <v>67.6404494382023</v>
      </c>
      <c r="AA13" s="30">
        <v>29.2561983471074</v>
      </c>
      <c r="AB13" s="30">
        <v>59.0625</v>
      </c>
      <c r="AC13" s="30">
        <v>29.3927125506073</v>
      </c>
      <c r="AD13" s="30">
        <v>61.8604651162791</v>
      </c>
      <c r="AE13" s="30">
        <v>29.5275590551181</v>
      </c>
      <c r="AF13" s="30">
        <v>44.5454545454545</v>
      </c>
      <c r="AG13" s="30">
        <v>29.3129770992366</v>
      </c>
      <c r="AH13" s="30">
        <v>66.5573770491804</v>
      </c>
    </row>
    <row r="14" ht="15" customHeight="1">
      <c r="A14" t="s" s="26">
        <f>'Ações_Prep'!A14</f>
        <v>1772</v>
      </c>
      <c r="B14" t="s" s="26">
        <f>'Ações_Prep'!B14</f>
        <v>1773</v>
      </c>
      <c r="C14" s="30">
        <v>28.5</v>
      </c>
      <c r="D14" s="30">
        <v>69.65000000000001</v>
      </c>
      <c r="E14" s="30">
        <v>28.6829268292683</v>
      </c>
      <c r="F14" s="30">
        <v>69.656862745098</v>
      </c>
      <c r="G14" s="30">
        <v>28.9805825242718</v>
      </c>
      <c r="H14" s="30">
        <v>67.621359223301</v>
      </c>
      <c r="I14" s="30">
        <v>28.5849056603774</v>
      </c>
      <c r="J14" s="30">
        <v>63.6363636363636</v>
      </c>
      <c r="K14" s="30">
        <v>28.7614678899083</v>
      </c>
      <c r="L14" s="30">
        <v>67.1100917431193</v>
      </c>
      <c r="M14" s="30">
        <v>28.5067873303167</v>
      </c>
      <c r="N14" s="30">
        <v>64.2512077294686</v>
      </c>
      <c r="O14" s="30">
        <v>27.5892857142857</v>
      </c>
      <c r="P14" s="30">
        <v>62.780269058296</v>
      </c>
      <c r="Q14" s="30">
        <v>26.0352422907489</v>
      </c>
      <c r="R14" s="30">
        <v>58.1735159817351</v>
      </c>
      <c r="S14" s="30">
        <v>24.9130434782609</v>
      </c>
      <c r="T14" s="30">
        <v>56.304347826087</v>
      </c>
      <c r="U14" s="30">
        <v>26.3793103448276</v>
      </c>
      <c r="V14" s="30">
        <v>59.0909090909091</v>
      </c>
      <c r="W14" s="30">
        <v>26.9491525423729</v>
      </c>
      <c r="X14" s="30">
        <v>59.367088607595</v>
      </c>
      <c r="Y14" s="30">
        <v>26.218487394958</v>
      </c>
      <c r="Z14" s="30">
        <v>57.4157303370787</v>
      </c>
      <c r="AA14" s="30">
        <v>27.396694214876</v>
      </c>
      <c r="AB14" s="30">
        <v>21.875</v>
      </c>
      <c r="AC14" s="30">
        <v>27.3279352226721</v>
      </c>
      <c r="AD14" s="30">
        <v>32.5581395348837</v>
      </c>
      <c r="AE14" s="30">
        <v>25.8661417322835</v>
      </c>
      <c r="AF14" s="30">
        <v>0</v>
      </c>
      <c r="AG14" s="30">
        <v>26.2213740458015</v>
      </c>
      <c r="AH14" s="30">
        <v>52.2131147540983</v>
      </c>
    </row>
    <row r="15" ht="15" customHeight="1">
      <c r="A15" t="s" s="26">
        <f>'Ações_Prep'!A15</f>
        <v>1774</v>
      </c>
      <c r="B15" t="s" s="26">
        <f>'Ações_Prep'!B15</f>
        <v>1775</v>
      </c>
      <c r="C15" s="30">
        <v>28.35</v>
      </c>
      <c r="D15" s="30">
        <v>66.84999999999999</v>
      </c>
      <c r="E15" s="30">
        <v>29.4146341463415</v>
      </c>
      <c r="F15" s="30">
        <v>68.6274509803922</v>
      </c>
      <c r="G15" s="30">
        <v>29.7087378640777</v>
      </c>
      <c r="H15" s="30">
        <v>65.9223300970874</v>
      </c>
      <c r="I15" s="30">
        <v>28.3018867924528</v>
      </c>
      <c r="J15" s="30">
        <v>59.8181818181819</v>
      </c>
      <c r="K15" s="30">
        <v>29.4495412844037</v>
      </c>
      <c r="L15" s="30">
        <v>65.8256880733945</v>
      </c>
      <c r="M15" s="30">
        <v>29.4570135746606</v>
      </c>
      <c r="N15" s="30">
        <v>62.560386473430</v>
      </c>
      <c r="O15" s="30">
        <v>28.6607142857143</v>
      </c>
      <c r="P15" s="30">
        <v>59.3273542600897</v>
      </c>
      <c r="Q15" s="30">
        <v>25.1101321585903</v>
      </c>
      <c r="R15" s="30">
        <v>46.6666666666667</v>
      </c>
      <c r="S15" s="30">
        <v>27.3913043478261</v>
      </c>
      <c r="T15" s="30">
        <v>57.2173913043478</v>
      </c>
      <c r="U15" s="30">
        <v>21.7241379310345</v>
      </c>
      <c r="V15" s="30">
        <v>34.2424242424242</v>
      </c>
      <c r="W15" s="30">
        <v>4.95762711864408</v>
      </c>
      <c r="X15" s="30">
        <v>0</v>
      </c>
      <c r="Y15" s="30">
        <v>4.28571428571429</v>
      </c>
      <c r="Z15" s="30">
        <v>0</v>
      </c>
      <c r="AA15" s="30">
        <v>0.991735537190082</v>
      </c>
      <c r="AB15" s="30">
        <v>0</v>
      </c>
      <c r="AC15" s="30">
        <v>0.485829959514171</v>
      </c>
      <c r="AD15" s="30">
        <v>0</v>
      </c>
      <c r="AE15" s="30">
        <v>0.118110236220473</v>
      </c>
      <c r="AF15" s="30">
        <v>0</v>
      </c>
      <c r="AG15" s="30">
        <v>0.343511450381679</v>
      </c>
      <c r="AH15" s="30">
        <v>0</v>
      </c>
    </row>
    <row r="16" ht="15" customHeight="1">
      <c r="A16" t="s" s="26">
        <f>'Ações_Prep'!A16</f>
        <v>1776</v>
      </c>
      <c r="B16" t="s" s="26">
        <f>'Ações_Prep'!B16</f>
        <v>1777</v>
      </c>
      <c r="C16" s="30">
        <v>28.2</v>
      </c>
      <c r="D16" s="30">
        <v>67.90000000000001</v>
      </c>
      <c r="E16" s="30">
        <v>27.5121951219512</v>
      </c>
      <c r="F16" s="30">
        <v>64.85294117647059</v>
      </c>
      <c r="G16" s="30">
        <v>26.0679611650485</v>
      </c>
      <c r="H16" s="30">
        <v>21.747572815534</v>
      </c>
      <c r="I16" s="30">
        <v>26.4622641509434</v>
      </c>
      <c r="J16" s="30">
        <v>50.2727272727273</v>
      </c>
      <c r="K16" s="30">
        <v>12.7981651376147</v>
      </c>
      <c r="L16" s="30">
        <v>26.3302752293578</v>
      </c>
      <c r="M16" s="30">
        <v>4.61538461538462</v>
      </c>
      <c r="N16" s="30">
        <v>6.42512077294686</v>
      </c>
      <c r="O16" s="30">
        <v>1.07142857142857</v>
      </c>
      <c r="P16" s="30">
        <v>1.88340807174888</v>
      </c>
      <c r="Q16" s="30">
        <v>0.660792951541851</v>
      </c>
      <c r="R16" s="30">
        <v>0</v>
      </c>
      <c r="S16" s="30">
        <v>0.260869565217391</v>
      </c>
      <c r="T16" s="30">
        <v>0.608695652173913</v>
      </c>
      <c r="U16" s="30">
        <v>0.387931034482758</v>
      </c>
      <c r="V16" s="30">
        <v>0.606060606060606</v>
      </c>
      <c r="W16" s="30">
        <v>1.65254237288136</v>
      </c>
      <c r="X16" s="30">
        <v>0</v>
      </c>
      <c r="Y16" s="30">
        <v>0.756302521008402</v>
      </c>
      <c r="Z16" s="30">
        <v>0</v>
      </c>
      <c r="AA16" s="30">
        <v>2.35537190082645</v>
      </c>
      <c r="AB16" s="30">
        <v>0</v>
      </c>
      <c r="AC16" s="30">
        <v>4.97975708502024</v>
      </c>
      <c r="AD16" s="30">
        <v>0</v>
      </c>
      <c r="AE16" s="30">
        <v>5.90551181102361</v>
      </c>
      <c r="AF16" s="30">
        <v>0</v>
      </c>
      <c r="AG16" s="30">
        <v>6.75572519083968</v>
      </c>
      <c r="AH16" s="30">
        <v>0</v>
      </c>
    </row>
    <row r="17" ht="15" customHeight="1">
      <c r="A17" t="s" s="26">
        <f>'Ações_Prep'!A17</f>
        <v>1778</v>
      </c>
      <c r="B17" t="s" s="26">
        <f>'Ações_Prep'!B17</f>
        <v>1779</v>
      </c>
      <c r="C17" s="30">
        <v>28.05</v>
      </c>
      <c r="D17" s="30">
        <v>69.3</v>
      </c>
      <c r="E17" s="30">
        <v>27.3658536585366</v>
      </c>
      <c r="F17" s="30">
        <v>69.31372549019611</v>
      </c>
      <c r="G17" s="30">
        <v>26.504854368932</v>
      </c>
      <c r="H17" s="30">
        <v>70</v>
      </c>
      <c r="I17" s="30">
        <v>29.8584905660378</v>
      </c>
      <c r="J17" s="30">
        <v>70</v>
      </c>
      <c r="K17" s="30">
        <v>28.8990825688073</v>
      </c>
      <c r="L17" s="30">
        <v>70</v>
      </c>
      <c r="M17" s="30">
        <v>29.185520361991</v>
      </c>
      <c r="N17" s="30">
        <v>70</v>
      </c>
      <c r="O17" s="30">
        <v>29.3303571428571</v>
      </c>
      <c r="P17" s="30">
        <v>70</v>
      </c>
      <c r="Q17" s="30">
        <v>29.4713656387665</v>
      </c>
      <c r="R17" s="30">
        <v>70</v>
      </c>
      <c r="S17" s="30">
        <v>28.0434782608696</v>
      </c>
      <c r="T17" s="30">
        <v>70</v>
      </c>
      <c r="U17" s="30">
        <v>28.448275862069</v>
      </c>
      <c r="V17" s="30">
        <v>70</v>
      </c>
      <c r="W17" s="30">
        <v>28.8559322033898</v>
      </c>
      <c r="X17" s="30">
        <v>70</v>
      </c>
      <c r="Y17" s="30">
        <v>28.8655462184874</v>
      </c>
      <c r="Z17" s="30">
        <v>70</v>
      </c>
      <c r="AA17" s="30">
        <v>28.7603305785124</v>
      </c>
      <c r="AB17" s="30">
        <v>61.25</v>
      </c>
      <c r="AC17" s="30">
        <v>29.1497975708502</v>
      </c>
      <c r="AD17" s="30">
        <v>63.4883720930233</v>
      </c>
      <c r="AE17" s="30">
        <v>29.0551181102362</v>
      </c>
      <c r="AF17" s="30">
        <v>31.8181818181819</v>
      </c>
      <c r="AG17" s="30">
        <v>17.6335877862596</v>
      </c>
      <c r="AH17" s="30">
        <v>10.9016393442623</v>
      </c>
    </row>
    <row r="18" ht="15" customHeight="1">
      <c r="A18" t="s" s="26">
        <f>'Ações_Prep'!A18</f>
        <v>1780</v>
      </c>
      <c r="B18" t="s" s="26">
        <f>'Ações_Prep'!B18</f>
        <v>1781</v>
      </c>
      <c r="C18" s="30">
        <v>27.9</v>
      </c>
      <c r="D18" s="30">
        <v>68.25</v>
      </c>
      <c r="E18" s="30">
        <v>26.9268292682927</v>
      </c>
      <c r="F18" s="30">
        <v>67.9411764705883</v>
      </c>
      <c r="G18" s="30">
        <v>25.9223300970874</v>
      </c>
      <c r="H18" s="30">
        <v>68.6407766990292</v>
      </c>
      <c r="I18" s="30">
        <v>28.8679245283019</v>
      </c>
      <c r="J18" s="30">
        <v>66.1818181818182</v>
      </c>
      <c r="K18" s="30">
        <v>27.5229357798165</v>
      </c>
      <c r="L18" s="30">
        <v>67.7522935779817</v>
      </c>
      <c r="M18" s="30">
        <v>26.4705882352941</v>
      </c>
      <c r="N18" s="30">
        <v>65.60386473429951</v>
      </c>
      <c r="O18" s="30">
        <v>25.7142857142857</v>
      </c>
      <c r="P18" s="30">
        <v>66.23318385650229</v>
      </c>
      <c r="Q18" s="30">
        <v>28.8105726872247</v>
      </c>
      <c r="R18" s="30">
        <v>68.4018264840182</v>
      </c>
      <c r="S18" s="30">
        <v>28.1739130434783</v>
      </c>
      <c r="T18" s="30">
        <v>68.7826086956522</v>
      </c>
      <c r="U18" s="30">
        <v>28.3189655172414</v>
      </c>
      <c r="V18" s="30">
        <v>68.4848484848485</v>
      </c>
      <c r="W18" s="30">
        <v>28.728813559322</v>
      </c>
      <c r="X18" s="30">
        <v>66.4556962025317</v>
      </c>
      <c r="Y18" s="30">
        <v>28.7394957983193</v>
      </c>
      <c r="Z18" s="30">
        <v>68.03370786516859</v>
      </c>
      <c r="AA18" s="30">
        <v>29.1322314049587</v>
      </c>
      <c r="AB18" s="30">
        <v>56.875</v>
      </c>
      <c r="AC18" s="30">
        <v>28.9068825910931</v>
      </c>
      <c r="AD18" s="30">
        <v>58.6046511627907</v>
      </c>
      <c r="AE18" s="30">
        <v>28.8188976377953</v>
      </c>
      <c r="AF18" s="30">
        <v>6.36363636363636</v>
      </c>
      <c r="AG18" s="30">
        <v>25.0763358778626</v>
      </c>
      <c r="AH18" s="30">
        <v>47.6229508196721</v>
      </c>
    </row>
    <row r="19" ht="15" customHeight="1">
      <c r="A19" t="s" s="26">
        <f>'Ações_Prep'!A19</f>
        <v>1782</v>
      </c>
      <c r="B19" t="s" s="26">
        <f>'Ações_Prep'!B19</f>
        <v>1783</v>
      </c>
      <c r="C19" s="30">
        <v>27.75</v>
      </c>
      <c r="D19" s="30">
        <v>63</v>
      </c>
      <c r="E19" s="30">
        <v>26.780487804878</v>
      </c>
      <c r="F19" s="30">
        <v>60.3921568627451</v>
      </c>
      <c r="G19" s="30">
        <v>24.6116504854369</v>
      </c>
      <c r="H19" s="30">
        <v>56.4077669902913</v>
      </c>
      <c r="I19" s="30">
        <v>25.7547169811321</v>
      </c>
      <c r="J19" s="30">
        <v>52.1818181818182</v>
      </c>
      <c r="K19" s="30">
        <v>26.9724770642202</v>
      </c>
      <c r="L19" s="30">
        <v>63.8990825688074</v>
      </c>
      <c r="M19" s="30">
        <v>25.9276018099547</v>
      </c>
      <c r="N19" s="30">
        <v>59.5169082125604</v>
      </c>
      <c r="O19" s="30">
        <v>26.6517857142857</v>
      </c>
      <c r="P19" s="30">
        <v>61.2107623318386</v>
      </c>
      <c r="Q19" s="30">
        <v>21.4096916299559</v>
      </c>
      <c r="R19" s="30">
        <v>51.7808219178082</v>
      </c>
      <c r="S19" s="30">
        <v>19.8260869565217</v>
      </c>
      <c r="T19" s="30">
        <v>48.3913043478261</v>
      </c>
      <c r="U19" s="30">
        <v>21.3362068965517</v>
      </c>
      <c r="V19" s="30">
        <v>51.5151515151515</v>
      </c>
      <c r="W19" s="30">
        <v>23.6440677966102</v>
      </c>
      <c r="X19" s="30">
        <v>48.2911392405063</v>
      </c>
      <c r="Y19" s="30">
        <v>23.0672268907563</v>
      </c>
      <c r="Z19" s="30">
        <v>47.9775280898876</v>
      </c>
      <c r="AA19" s="30">
        <v>25.9090909090909</v>
      </c>
      <c r="AB19" s="30">
        <v>0</v>
      </c>
      <c r="AC19" s="30">
        <v>25.5060728744939</v>
      </c>
      <c r="AD19" s="30">
        <v>11.3953488372093</v>
      </c>
      <c r="AE19" s="30">
        <v>26.3385826771654</v>
      </c>
      <c r="AF19" s="30">
        <v>0</v>
      </c>
      <c r="AG19" s="30">
        <v>24.3893129770992</v>
      </c>
      <c r="AH19" s="30">
        <v>41.8852459016394</v>
      </c>
    </row>
    <row r="20" ht="15" customHeight="1">
      <c r="A20" t="s" s="26">
        <f>'Ações_Prep'!A20</f>
        <v>1784</v>
      </c>
      <c r="B20" t="s" s="26">
        <f>'Ações_Prep'!B20</f>
        <v>1785</v>
      </c>
      <c r="C20" s="30">
        <v>27.6</v>
      </c>
      <c r="D20" s="30">
        <v>58.8</v>
      </c>
      <c r="E20" s="30">
        <v>27.8048780487805</v>
      </c>
      <c r="F20" s="30">
        <v>60.0490196078431</v>
      </c>
      <c r="G20" s="30">
        <v>28.5436893203884</v>
      </c>
      <c r="H20" s="30">
        <v>55.3883495145631</v>
      </c>
      <c r="I20" s="30">
        <v>16.5566037735849</v>
      </c>
      <c r="J20" s="30">
        <v>7.63636363636363</v>
      </c>
      <c r="K20" s="30">
        <v>19.954128440367</v>
      </c>
      <c r="L20" s="30">
        <v>32.4311926605505</v>
      </c>
      <c r="M20" s="30">
        <v>15.4751131221719</v>
      </c>
      <c r="N20" s="30">
        <v>28.743961352657</v>
      </c>
      <c r="O20" s="30">
        <v>20.3571428571429</v>
      </c>
      <c r="P20" s="30">
        <v>32.3318385650224</v>
      </c>
      <c r="Q20" s="30">
        <v>25.2422907488987</v>
      </c>
      <c r="R20" s="30">
        <v>48.9041095890411</v>
      </c>
      <c r="S20" s="30">
        <v>27.1304347826087</v>
      </c>
      <c r="T20" s="30">
        <v>54.4782608695652</v>
      </c>
      <c r="U20" s="30">
        <v>27.4137931034483</v>
      </c>
      <c r="V20" s="30">
        <v>55.1515151515152</v>
      </c>
      <c r="W20" s="30">
        <v>27.4576271186441</v>
      </c>
      <c r="X20" s="30">
        <v>54.9367088607595</v>
      </c>
      <c r="Y20" s="30">
        <v>28.109243697479</v>
      </c>
      <c r="Z20" s="30">
        <v>58.2022471910112</v>
      </c>
      <c r="AA20" s="30">
        <v>28.0165289256198</v>
      </c>
      <c r="AB20" s="30">
        <v>32.8125</v>
      </c>
      <c r="AC20" s="30">
        <v>28.0566801619433</v>
      </c>
      <c r="AD20" s="30">
        <v>35.8139534883721</v>
      </c>
      <c r="AE20" s="30">
        <v>23.1496062992126</v>
      </c>
      <c r="AF20" s="30">
        <v>0</v>
      </c>
      <c r="AG20" s="30">
        <v>28.3969465648855</v>
      </c>
      <c r="AH20" s="30">
        <v>55.6557377049181</v>
      </c>
    </row>
    <row r="21" ht="15" customHeight="1">
      <c r="A21" t="s" s="26">
        <f>'Ações_Prep'!A21</f>
        <v>1786</v>
      </c>
      <c r="B21" t="s" s="26">
        <f>'Ações_Prep'!B21</f>
        <v>1787</v>
      </c>
      <c r="C21" s="30">
        <v>27.45</v>
      </c>
      <c r="D21" s="30">
        <v>53.2</v>
      </c>
      <c r="E21" s="30">
        <v>20.6341463414634</v>
      </c>
      <c r="F21" s="30">
        <v>31.9117647058823</v>
      </c>
      <c r="G21" s="30">
        <v>20.3883495145631</v>
      </c>
      <c r="H21" s="30">
        <v>53.6893203883495</v>
      </c>
      <c r="I21" s="30">
        <v>18.1132075471698</v>
      </c>
      <c r="J21" s="30">
        <v>15.2727272727273</v>
      </c>
      <c r="K21" s="30">
        <v>21.0550458715596</v>
      </c>
      <c r="L21" s="30">
        <v>49.4495412844037</v>
      </c>
      <c r="M21" s="30">
        <v>21.447963800905</v>
      </c>
      <c r="N21" s="30">
        <v>50.048309178744</v>
      </c>
      <c r="O21" s="30">
        <v>24.1071428571429</v>
      </c>
      <c r="P21" s="30">
        <v>57.1300448430494</v>
      </c>
      <c r="Q21" s="30">
        <v>20.8810572687225</v>
      </c>
      <c r="R21" s="30">
        <v>50.5022831050228</v>
      </c>
      <c r="S21" s="30">
        <v>17.8695652173913</v>
      </c>
      <c r="T21" s="30">
        <v>49</v>
      </c>
      <c r="U21" s="30">
        <v>17.0689655172414</v>
      </c>
      <c r="V21" s="30">
        <v>42.7272727272727</v>
      </c>
      <c r="W21" s="30">
        <v>25.4237288135593</v>
      </c>
      <c r="X21" s="30">
        <v>56.7088607594937</v>
      </c>
      <c r="Y21" s="30">
        <v>26.0924369747899</v>
      </c>
      <c r="Z21" s="30">
        <v>61.3483146067415</v>
      </c>
      <c r="AA21" s="30">
        <v>27.7685950413223</v>
      </c>
      <c r="AB21" s="30">
        <v>30.625</v>
      </c>
      <c r="AC21" s="30">
        <v>28.2995951417004</v>
      </c>
      <c r="AD21" s="30">
        <v>43.953488372093</v>
      </c>
      <c r="AE21" s="30">
        <v>27.6377952755906</v>
      </c>
      <c r="AF21" s="30">
        <v>0</v>
      </c>
      <c r="AG21" s="30">
        <v>27.7099236641222</v>
      </c>
      <c r="AH21" s="30">
        <v>60.8196721311475</v>
      </c>
    </row>
    <row r="22" ht="15" customHeight="1">
      <c r="A22" t="s" s="26">
        <f>'Ações_Prep'!A22</f>
        <v>1788</v>
      </c>
      <c r="B22" t="s" s="26">
        <f>'Ações_Prep'!B22</f>
        <v>1789</v>
      </c>
      <c r="C22" s="30">
        <v>27.3</v>
      </c>
      <c r="D22" s="30">
        <v>64.40000000000001</v>
      </c>
      <c r="E22" s="30">
        <v>25.7560975609756</v>
      </c>
      <c r="F22" s="30">
        <v>57.6470588235294</v>
      </c>
      <c r="G22" s="30">
        <v>22.7184466019417</v>
      </c>
      <c r="H22" s="30">
        <v>7.47572815533978</v>
      </c>
      <c r="I22" s="30">
        <v>24.3396226415094</v>
      </c>
      <c r="J22" s="30">
        <v>40.7272727272727</v>
      </c>
      <c r="K22" s="30">
        <v>6.88073394495414</v>
      </c>
      <c r="L22" s="30">
        <v>16.697247706422</v>
      </c>
      <c r="M22" s="30">
        <v>3.25791855203619</v>
      </c>
      <c r="N22" s="30">
        <v>3.3816425120773</v>
      </c>
      <c r="O22" s="30">
        <v>0.535714285714287</v>
      </c>
      <c r="P22" s="30">
        <v>1.25560538116592</v>
      </c>
      <c r="Q22" s="30">
        <v>0.39647577092511</v>
      </c>
      <c r="R22" s="30">
        <v>0</v>
      </c>
      <c r="S22" s="30">
        <v>0.391304347826088</v>
      </c>
      <c r="T22" s="30">
        <v>0.913043478260872</v>
      </c>
      <c r="U22" s="30">
        <v>0.6465517241379301</v>
      </c>
      <c r="V22" s="30">
        <v>1.21212121212121</v>
      </c>
      <c r="W22" s="30">
        <v>3.81355932203391</v>
      </c>
      <c r="X22" s="30">
        <v>0</v>
      </c>
      <c r="Y22" s="30">
        <v>1.63865546218487</v>
      </c>
      <c r="Z22" s="30">
        <v>0</v>
      </c>
      <c r="AA22" s="30">
        <v>7.06611570247935</v>
      </c>
      <c r="AB22" s="30">
        <v>0</v>
      </c>
      <c r="AC22" s="30">
        <v>11.7813765182186</v>
      </c>
      <c r="AD22" s="30">
        <v>0</v>
      </c>
      <c r="AE22" s="30">
        <v>13.2283464566929</v>
      </c>
      <c r="AF22" s="30">
        <v>0</v>
      </c>
      <c r="AG22" s="30">
        <v>11.5648854961832</v>
      </c>
      <c r="AH22" s="30">
        <v>0</v>
      </c>
    </row>
    <row r="23" ht="15" customHeight="1">
      <c r="A23" t="s" s="26">
        <f>'Ações_Prep'!A23</f>
        <v>1790</v>
      </c>
      <c r="B23" t="s" s="26">
        <f>'Ações_Prep'!B23</f>
        <v>1791</v>
      </c>
      <c r="C23" s="30">
        <v>27.15</v>
      </c>
      <c r="D23" s="30">
        <v>55.3</v>
      </c>
      <c r="E23" s="30">
        <v>24</v>
      </c>
      <c r="F23" s="30">
        <v>43.235294117647</v>
      </c>
      <c r="G23" s="30">
        <v>22.5728155339806</v>
      </c>
      <c r="H23" s="30">
        <v>39.4174757281554</v>
      </c>
      <c r="I23" s="30">
        <v>13.4433962264151</v>
      </c>
      <c r="J23" s="30">
        <v>0</v>
      </c>
      <c r="K23" s="30">
        <v>25.1834862385321</v>
      </c>
      <c r="L23" s="30">
        <v>45.2752293577982</v>
      </c>
      <c r="M23" s="30">
        <v>19.9547511312217</v>
      </c>
      <c r="N23" s="30">
        <v>38.5507246376811</v>
      </c>
      <c r="O23" s="30">
        <v>19.2857142857143</v>
      </c>
      <c r="P23" s="30">
        <v>29.8206278026906</v>
      </c>
      <c r="Q23" s="30">
        <v>12.5550660792952</v>
      </c>
      <c r="R23" s="30">
        <v>20.4566210045662</v>
      </c>
      <c r="S23" s="30">
        <v>9.652173913043489</v>
      </c>
      <c r="T23" s="30">
        <v>10.6521739130435</v>
      </c>
      <c r="U23" s="30">
        <v>3.49137931034484</v>
      </c>
      <c r="V23" s="30">
        <v>6.06060606060606</v>
      </c>
      <c r="W23" s="30">
        <v>5.84745762711864</v>
      </c>
      <c r="X23" s="30">
        <v>0</v>
      </c>
      <c r="Y23" s="30">
        <v>9.579831932773111</v>
      </c>
      <c r="Z23" s="30">
        <v>5.50561797752809</v>
      </c>
      <c r="AA23" s="30">
        <v>8.553719008264469</v>
      </c>
      <c r="AB23" s="30">
        <v>0</v>
      </c>
      <c r="AC23" s="30">
        <v>12.8744939271255</v>
      </c>
      <c r="AD23" s="30">
        <v>0</v>
      </c>
      <c r="AE23" s="30">
        <v>9.921259842519691</v>
      </c>
      <c r="AF23" s="30">
        <v>0</v>
      </c>
      <c r="AG23" s="30">
        <v>12.5954198473283</v>
      </c>
      <c r="AH23" s="30">
        <v>0</v>
      </c>
    </row>
    <row r="24" ht="15" customHeight="1">
      <c r="A24" t="s" s="26">
        <f>'Ações_Prep'!A24</f>
        <v>1792</v>
      </c>
      <c r="B24" t="s" s="26">
        <f>'Ações_Prep'!B24</f>
        <v>1793</v>
      </c>
      <c r="C24" s="30">
        <v>27</v>
      </c>
      <c r="D24" s="30">
        <v>62.65</v>
      </c>
      <c r="E24" s="30">
        <v>27.0731707317073</v>
      </c>
      <c r="F24" s="30">
        <v>65.1960784313726</v>
      </c>
      <c r="G24" s="30">
        <v>27.0873786407767</v>
      </c>
      <c r="H24" s="30">
        <v>62.5242718446602</v>
      </c>
      <c r="I24" s="30">
        <v>27.5943396226415</v>
      </c>
      <c r="J24" s="30">
        <v>57.2727272727273</v>
      </c>
      <c r="K24" s="30">
        <v>26.0091743119266</v>
      </c>
      <c r="L24" s="30">
        <v>58.4403669724771</v>
      </c>
      <c r="M24" s="30">
        <v>24.4343891402715</v>
      </c>
      <c r="N24" s="30">
        <v>54.7826086956522</v>
      </c>
      <c r="O24" s="30">
        <v>27.3214285714286</v>
      </c>
      <c r="P24" s="30">
        <v>62.152466367713</v>
      </c>
      <c r="Q24" s="30">
        <v>25.5066079295154</v>
      </c>
      <c r="R24" s="30">
        <v>57.8538812785388</v>
      </c>
      <c r="S24" s="30">
        <v>24</v>
      </c>
      <c r="T24" s="30">
        <v>54.1739130434783</v>
      </c>
      <c r="U24" s="30">
        <v>26.1206896551724</v>
      </c>
      <c r="V24" s="30">
        <v>59.3939393939394</v>
      </c>
      <c r="W24" s="30">
        <v>25.5508474576271</v>
      </c>
      <c r="X24" s="30">
        <v>53.6075949367089</v>
      </c>
      <c r="Y24" s="30">
        <v>24.453781512605</v>
      </c>
      <c r="Z24" s="30">
        <v>49.9438202247191</v>
      </c>
      <c r="AA24" s="30">
        <v>22.8099173553719</v>
      </c>
      <c r="AB24" s="30">
        <v>0</v>
      </c>
      <c r="AC24" s="30">
        <v>21.0121457489879</v>
      </c>
      <c r="AD24" s="30">
        <v>0</v>
      </c>
      <c r="AE24" s="30">
        <v>11.9291338582677</v>
      </c>
      <c r="AF24" s="30">
        <v>0</v>
      </c>
      <c r="AG24" s="30">
        <v>11.6793893129771</v>
      </c>
      <c r="AH24" s="30">
        <v>0</v>
      </c>
    </row>
    <row r="25" ht="15" customHeight="1">
      <c r="A25" t="s" s="26">
        <f>'Ações_Prep'!A25</f>
        <v>1794</v>
      </c>
      <c r="B25" t="s" s="26">
        <f>'Ações_Prep'!B25</f>
        <v>1795</v>
      </c>
      <c r="C25" s="30">
        <v>26.85</v>
      </c>
      <c r="D25" s="30">
        <v>57.4</v>
      </c>
      <c r="E25" s="30">
        <v>28.0975609756098</v>
      </c>
      <c r="F25" s="30">
        <v>64.5098039215686</v>
      </c>
      <c r="G25" s="30">
        <v>28.252427184466</v>
      </c>
      <c r="H25" s="30">
        <v>41.4563106796117</v>
      </c>
      <c r="I25" s="30">
        <v>23.2075471698113</v>
      </c>
      <c r="J25" s="30">
        <v>36.9090909090909</v>
      </c>
      <c r="K25" s="30">
        <v>21.4678899082569</v>
      </c>
      <c r="L25" s="30">
        <v>43.0275229357798</v>
      </c>
      <c r="M25" s="30">
        <v>13.9819004524887</v>
      </c>
      <c r="N25" s="30">
        <v>26.3768115942029</v>
      </c>
      <c r="O25" s="30">
        <v>20.0892857142857</v>
      </c>
      <c r="P25" s="30">
        <v>36.4125560538116</v>
      </c>
      <c r="Q25" s="30">
        <v>13.6123348017621</v>
      </c>
      <c r="R25" s="30">
        <v>24.9315068493151</v>
      </c>
      <c r="S25" s="30">
        <v>19.4347826086957</v>
      </c>
      <c r="T25" s="30">
        <v>29.8260869565217</v>
      </c>
      <c r="U25" s="30">
        <v>15.1293103448276</v>
      </c>
      <c r="V25" s="30">
        <v>24.2424242424242</v>
      </c>
      <c r="W25" s="30">
        <v>0.889830508474575</v>
      </c>
      <c r="X25" s="30">
        <v>0</v>
      </c>
      <c r="Y25" s="30">
        <v>0.882352941176472</v>
      </c>
      <c r="Z25" s="30">
        <v>0</v>
      </c>
      <c r="AA25" s="30">
        <v>0.495867768595041</v>
      </c>
      <c r="AB25" s="30">
        <v>0</v>
      </c>
      <c r="AC25" s="30">
        <v>0.242914979757085</v>
      </c>
      <c r="AD25" s="30">
        <v>0</v>
      </c>
      <c r="AE25" s="30">
        <v>0.236220472440945</v>
      </c>
      <c r="AF25" s="30">
        <v>0</v>
      </c>
      <c r="AG25" s="30">
        <v>1.14503816793893</v>
      </c>
      <c r="AH25" s="30">
        <v>0</v>
      </c>
    </row>
    <row r="26" ht="15" customHeight="1">
      <c r="A26" t="s" s="26">
        <f>'Ações_Prep'!A26</f>
        <v>1796</v>
      </c>
      <c r="B26" t="s" s="26">
        <f>'Ações_Prep'!B26</f>
        <v>1797</v>
      </c>
      <c r="C26" s="30">
        <v>26.7</v>
      </c>
      <c r="D26" s="30">
        <v>52.5</v>
      </c>
      <c r="E26" s="30">
        <v>23.5609756097561</v>
      </c>
      <c r="F26" s="30">
        <v>39.8039215686274</v>
      </c>
      <c r="G26" s="30">
        <v>13.5436893203884</v>
      </c>
      <c r="H26" s="30">
        <v>30.9223300970874</v>
      </c>
      <c r="I26" s="30">
        <v>5.09433962264151</v>
      </c>
      <c r="J26" s="30">
        <v>0</v>
      </c>
      <c r="K26" s="30">
        <v>17.2018348623853</v>
      </c>
      <c r="L26" s="30">
        <v>25.3669724770642</v>
      </c>
      <c r="M26" s="30">
        <v>10.7239819004525</v>
      </c>
      <c r="N26" s="30">
        <v>17.2463768115942</v>
      </c>
      <c r="O26" s="30">
        <v>15.4017857142857</v>
      </c>
      <c r="P26" s="30">
        <v>26.0538116591928</v>
      </c>
      <c r="Q26" s="30">
        <v>14.8017621145374</v>
      </c>
      <c r="R26" s="30">
        <v>25.5707762557078</v>
      </c>
      <c r="S26" s="30">
        <v>23.7391304347826</v>
      </c>
      <c r="T26" s="30">
        <v>40.4782608695652</v>
      </c>
      <c r="U26" s="30">
        <v>19.0086206896552</v>
      </c>
      <c r="V26" s="30">
        <v>33.6363636363637</v>
      </c>
      <c r="W26" s="30">
        <v>15.1271186440678</v>
      </c>
      <c r="X26" s="30">
        <v>15.506329113924</v>
      </c>
      <c r="Y26" s="30">
        <v>10.8403361344538</v>
      </c>
      <c r="Z26" s="30">
        <v>9.83146067415729</v>
      </c>
      <c r="AA26" s="30">
        <v>9.29752066115703</v>
      </c>
      <c r="AB26" s="30">
        <v>0</v>
      </c>
      <c r="AC26" s="30">
        <v>9.473684210526329</v>
      </c>
      <c r="AD26" s="30">
        <v>0</v>
      </c>
      <c r="AE26" s="30">
        <v>8.976377952755911</v>
      </c>
      <c r="AF26" s="30">
        <v>0</v>
      </c>
      <c r="AG26" s="30">
        <v>14.7709923664122</v>
      </c>
      <c r="AH26" s="30">
        <v>0</v>
      </c>
    </row>
    <row r="27" ht="15" customHeight="1">
      <c r="A27" t="s" s="26">
        <f>'Ações_Prep'!A27</f>
        <v>1798</v>
      </c>
      <c r="B27" t="s" s="26">
        <f>'Ações_Prep'!B27</f>
        <v>1799</v>
      </c>
      <c r="C27" s="30">
        <v>26.55</v>
      </c>
      <c r="D27" s="30">
        <v>59.5</v>
      </c>
      <c r="E27" s="30">
        <v>26.0487804878049</v>
      </c>
      <c r="F27" s="30">
        <v>58.6764705882353</v>
      </c>
      <c r="G27" s="30">
        <v>26.6504854368932</v>
      </c>
      <c r="H27" s="30">
        <v>51.3106796116505</v>
      </c>
      <c r="I27" s="30">
        <v>25.6132075471698</v>
      </c>
      <c r="J27" s="30">
        <v>46.4545454545455</v>
      </c>
      <c r="K27" s="30">
        <v>22.9816513761468</v>
      </c>
      <c r="L27" s="30">
        <v>49.7706422018349</v>
      </c>
      <c r="M27" s="30">
        <v>18.3257918552036</v>
      </c>
      <c r="N27" s="30">
        <v>40.9178743961352</v>
      </c>
      <c r="O27" s="30">
        <v>21.4285714285714</v>
      </c>
      <c r="P27" s="30">
        <v>44.2600896860987</v>
      </c>
      <c r="Q27" s="30">
        <v>21.8061674008811</v>
      </c>
      <c r="R27" s="30">
        <v>45.0684931506849</v>
      </c>
      <c r="S27" s="30">
        <v>23.2173913043478</v>
      </c>
      <c r="T27" s="30">
        <v>42.9130434782609</v>
      </c>
      <c r="U27" s="30">
        <v>24.9568965517241</v>
      </c>
      <c r="V27" s="30">
        <v>54.5454545454545</v>
      </c>
      <c r="W27" s="30">
        <v>25.1694915254237</v>
      </c>
      <c r="X27" s="30">
        <v>51.8354430379747</v>
      </c>
      <c r="Y27" s="30">
        <v>24.5798319327731</v>
      </c>
      <c r="Z27" s="30">
        <v>50.3370786516854</v>
      </c>
      <c r="AA27" s="30">
        <v>23.3057851239669</v>
      </c>
      <c r="AB27" s="30">
        <v>0</v>
      </c>
      <c r="AC27" s="30">
        <v>20.6477732793522</v>
      </c>
      <c r="AD27" s="30">
        <v>0</v>
      </c>
      <c r="AE27" s="30">
        <v>19.1338582677165</v>
      </c>
      <c r="AF27" s="30">
        <v>0</v>
      </c>
      <c r="AG27" s="30">
        <v>20.8396946564885</v>
      </c>
      <c r="AH27" s="30">
        <v>23.5245901639344</v>
      </c>
    </row>
    <row r="28" ht="15" customHeight="1">
      <c r="A28" t="s" s="26">
        <f>'Ações_Prep'!A28</f>
        <v>1800</v>
      </c>
      <c r="B28" t="s" s="26">
        <f>'Ações_Prep'!B28</f>
        <v>1801</v>
      </c>
      <c r="C28" s="30">
        <v>26.4</v>
      </c>
      <c r="D28" s="30">
        <v>42.7</v>
      </c>
      <c r="E28" s="30">
        <v>27.9512195121951</v>
      </c>
      <c r="F28" s="30">
        <v>55.2450980392157</v>
      </c>
      <c r="G28" s="30">
        <v>28.3980582524272</v>
      </c>
      <c r="H28" s="30">
        <v>48.9320388349514</v>
      </c>
      <c r="I28" s="30">
        <v>27.0283018867925</v>
      </c>
      <c r="J28" s="30">
        <v>49</v>
      </c>
      <c r="K28" s="30">
        <v>27.6605504587156</v>
      </c>
      <c r="L28" s="30">
        <v>58.7614678899083</v>
      </c>
      <c r="M28" s="30">
        <v>25.6561085972851</v>
      </c>
      <c r="N28" s="30">
        <v>51.4009661835749</v>
      </c>
      <c r="O28" s="30">
        <v>19.0178571428571</v>
      </c>
      <c r="P28" s="30">
        <v>29.1928251121077</v>
      </c>
      <c r="Q28" s="30">
        <v>22.863436123348</v>
      </c>
      <c r="R28" s="30">
        <v>41.2328767123288</v>
      </c>
      <c r="S28" s="30">
        <v>24.1304347826087</v>
      </c>
      <c r="T28" s="30">
        <v>39.5652173913044</v>
      </c>
      <c r="U28" s="30">
        <v>15.5172413793104</v>
      </c>
      <c r="V28" s="30">
        <v>24.5454545454546</v>
      </c>
      <c r="W28" s="30">
        <v>6.48305084745762</v>
      </c>
      <c r="X28" s="30">
        <v>0</v>
      </c>
      <c r="Y28" s="30">
        <v>4.91596638655461</v>
      </c>
      <c r="Z28" s="30">
        <v>0</v>
      </c>
      <c r="AA28" s="30">
        <v>5.95041322314051</v>
      </c>
      <c r="AB28" s="30">
        <v>0</v>
      </c>
      <c r="AC28" s="30">
        <v>4.85829959514171</v>
      </c>
      <c r="AD28" s="30">
        <v>0</v>
      </c>
      <c r="AE28" s="30">
        <v>3.07086614173227</v>
      </c>
      <c r="AF28" s="30">
        <v>0</v>
      </c>
      <c r="AG28" s="30">
        <v>4.46564885496183</v>
      </c>
      <c r="AH28" s="30">
        <v>0</v>
      </c>
    </row>
    <row r="29" ht="15" customHeight="1">
      <c r="A29" t="s" s="26">
        <f>'Ações_Prep'!A29</f>
        <v>1802</v>
      </c>
      <c r="B29" t="s" s="26">
        <f>'Ações_Prep'!B29</f>
        <v>1803</v>
      </c>
      <c r="C29" s="30">
        <v>26.25</v>
      </c>
      <c r="D29" s="30">
        <v>60.55</v>
      </c>
      <c r="E29" s="30">
        <v>24.1463414634146</v>
      </c>
      <c r="F29" s="30">
        <v>54.9019607843137</v>
      </c>
      <c r="G29" s="30">
        <v>25.0485436893204</v>
      </c>
      <c r="H29" s="30">
        <v>54.0291262135923</v>
      </c>
      <c r="I29" s="30">
        <v>25.0471698113207</v>
      </c>
      <c r="J29" s="30">
        <v>44.5454545454545</v>
      </c>
      <c r="K29" s="30">
        <v>22.5688073394495</v>
      </c>
      <c r="L29" s="30">
        <v>48.4862385321101</v>
      </c>
      <c r="M29" s="30">
        <v>20.0904977375566</v>
      </c>
      <c r="N29" s="30">
        <v>44.2995169082126</v>
      </c>
      <c r="O29" s="30">
        <v>22.2321428571429</v>
      </c>
      <c r="P29" s="30">
        <v>48.6547085201794</v>
      </c>
      <c r="Q29" s="30">
        <v>19.4273127753304</v>
      </c>
      <c r="R29" s="30">
        <v>42.5114155251141</v>
      </c>
      <c r="S29" s="30">
        <v>21.9130434782609</v>
      </c>
      <c r="T29" s="30">
        <v>48.695652173913</v>
      </c>
      <c r="U29" s="30">
        <v>22.3706896551724</v>
      </c>
      <c r="V29" s="30">
        <v>50.3030303030303</v>
      </c>
      <c r="W29" s="30">
        <v>22.8813559322034</v>
      </c>
      <c r="X29" s="30">
        <v>42.9746835443038</v>
      </c>
      <c r="Y29" s="30">
        <v>23.3193277310924</v>
      </c>
      <c r="Z29" s="30">
        <v>47.5842696629213</v>
      </c>
      <c r="AA29" s="30">
        <v>20.0826446280992</v>
      </c>
      <c r="AB29" s="30">
        <v>0</v>
      </c>
      <c r="AC29" s="30">
        <v>20.2834008097166</v>
      </c>
      <c r="AD29" s="30">
        <v>0</v>
      </c>
      <c r="AE29" s="30">
        <v>17.007874015748</v>
      </c>
      <c r="AF29" s="30">
        <v>0</v>
      </c>
      <c r="AG29" s="30">
        <v>15.3435114503817</v>
      </c>
      <c r="AH29" s="30">
        <v>0</v>
      </c>
    </row>
    <row r="30" ht="15" customHeight="1">
      <c r="A30" t="s" s="26">
        <f>'Ações_Prep'!A30</f>
        <v>1804</v>
      </c>
      <c r="B30" t="s" s="26">
        <f>'Ações_Prep'!B30</f>
        <v>1805</v>
      </c>
      <c r="C30" s="30">
        <v>26.1</v>
      </c>
      <c r="D30" s="30">
        <v>54.25</v>
      </c>
      <c r="E30" s="30">
        <v>21.6585365853659</v>
      </c>
      <c r="F30" s="30">
        <v>41.8627450980393</v>
      </c>
      <c r="G30" s="30">
        <v>17.621359223301</v>
      </c>
      <c r="H30" s="30">
        <v>41.1165048543689</v>
      </c>
      <c r="I30" s="30">
        <v>11.1792452830189</v>
      </c>
      <c r="J30" s="30">
        <v>0</v>
      </c>
      <c r="K30" s="30">
        <v>18.0275229357798</v>
      </c>
      <c r="L30" s="30">
        <v>35.3211009174312</v>
      </c>
      <c r="M30" s="30">
        <v>18.7330316742081</v>
      </c>
      <c r="N30" s="30">
        <v>39.9033816425121</v>
      </c>
      <c r="O30" s="30">
        <v>20.8928571428571</v>
      </c>
      <c r="P30" s="30">
        <v>42.0627802690583</v>
      </c>
      <c r="Q30" s="30">
        <v>23.7885462555066</v>
      </c>
      <c r="R30" s="30">
        <v>49.5433789954338</v>
      </c>
      <c r="S30" s="30">
        <v>25.9565217391304</v>
      </c>
      <c r="T30" s="30">
        <v>55.3913043478261</v>
      </c>
      <c r="U30" s="30">
        <v>24.8275862068966</v>
      </c>
      <c r="V30" s="30">
        <v>53.6363636363636</v>
      </c>
      <c r="W30" s="30">
        <v>27.2033898305085</v>
      </c>
      <c r="X30" s="30">
        <v>57.5949367088607</v>
      </c>
      <c r="Y30" s="30">
        <v>27.9831932773109</v>
      </c>
      <c r="Z30" s="30">
        <v>61.7415730337078</v>
      </c>
      <c r="AA30" s="30">
        <v>28.5123966942149</v>
      </c>
      <c r="AB30" s="30">
        <v>41.5625</v>
      </c>
      <c r="AC30" s="30">
        <v>28.7854251012146</v>
      </c>
      <c r="AD30" s="30">
        <v>53.7209302325581</v>
      </c>
      <c r="AE30" s="30">
        <v>27.4015748031496</v>
      </c>
      <c r="AF30" s="30">
        <v>0</v>
      </c>
      <c r="AG30" s="30">
        <v>28.7404580152672</v>
      </c>
      <c r="AH30" s="30">
        <v>61.3934426229508</v>
      </c>
    </row>
    <row r="31" ht="15" customHeight="1">
      <c r="A31" t="s" s="26">
        <f>'Ações_Prep'!A31</f>
        <v>1806</v>
      </c>
      <c r="B31" t="s" s="26">
        <f>'Ações_Prep'!B31</f>
        <v>1807</v>
      </c>
      <c r="C31" s="30">
        <v>25.95</v>
      </c>
      <c r="D31" s="30">
        <v>49.35</v>
      </c>
      <c r="E31" s="30">
        <v>14.3414634146342</v>
      </c>
      <c r="F31" s="30">
        <v>16.4705882352941</v>
      </c>
      <c r="G31" s="30">
        <v>9.90291262135923</v>
      </c>
      <c r="H31" s="30">
        <v>31.6019417475728</v>
      </c>
      <c r="I31" s="30">
        <v>10.0471698113207</v>
      </c>
      <c r="J31" s="30">
        <v>0</v>
      </c>
      <c r="K31" s="30">
        <v>19.2660550458716</v>
      </c>
      <c r="L31" s="30">
        <v>41.4220183486239</v>
      </c>
      <c r="M31" s="30">
        <v>15.0678733031674</v>
      </c>
      <c r="N31" s="30">
        <v>31.7874396135266</v>
      </c>
      <c r="O31" s="30">
        <v>15.1339285714286</v>
      </c>
      <c r="P31" s="30">
        <v>32.0179372197309</v>
      </c>
      <c r="Q31" s="30">
        <v>11.4977973568282</v>
      </c>
      <c r="R31" s="30">
        <v>23.3333333333333</v>
      </c>
      <c r="S31" s="30">
        <v>7.95652173913044</v>
      </c>
      <c r="T31" s="30">
        <v>16.7391304347826</v>
      </c>
      <c r="U31" s="30">
        <v>5.43103448275863</v>
      </c>
      <c r="V31" s="30">
        <v>11.5151515151516</v>
      </c>
      <c r="W31" s="30">
        <v>16.0169491525424</v>
      </c>
      <c r="X31" s="30">
        <v>22.1518987341772</v>
      </c>
      <c r="Y31" s="30">
        <v>18.5294117647059</v>
      </c>
      <c r="Z31" s="30">
        <v>33.4269662921348</v>
      </c>
      <c r="AA31" s="30">
        <v>24.297520661157</v>
      </c>
      <c r="AB31" s="30">
        <v>0</v>
      </c>
      <c r="AC31" s="30">
        <v>25.9919028340081</v>
      </c>
      <c r="AD31" s="30">
        <v>16.2790697674419</v>
      </c>
      <c r="AE31" s="30">
        <v>26.8110236220473</v>
      </c>
      <c r="AF31" s="30">
        <v>0</v>
      </c>
      <c r="AG31" s="30">
        <v>27.5954198473283</v>
      </c>
      <c r="AH31" s="30">
        <v>59.0983606557377</v>
      </c>
    </row>
    <row r="32" ht="15" customHeight="1">
      <c r="A32" t="s" s="26">
        <f>'Ações_Prep'!A32</f>
        <v>1808</v>
      </c>
      <c r="B32" t="s" s="26">
        <f>'Ações_Prep'!B32</f>
        <v>1809</v>
      </c>
      <c r="C32" s="30">
        <v>25.8</v>
      </c>
      <c r="D32" s="30">
        <v>61.25</v>
      </c>
      <c r="E32" s="30">
        <v>23.1219512195122</v>
      </c>
      <c r="F32" s="30">
        <v>54.5588235294117</v>
      </c>
      <c r="G32" s="30">
        <v>23.8834951456311</v>
      </c>
      <c r="H32" s="30">
        <v>6.45631067961165</v>
      </c>
      <c r="I32" s="30">
        <v>6.65094339622641</v>
      </c>
      <c r="J32" s="30">
        <v>0</v>
      </c>
      <c r="K32" s="30">
        <v>9.633027522935789</v>
      </c>
      <c r="L32" s="30">
        <v>15.091743119266</v>
      </c>
      <c r="M32" s="30">
        <v>2.44343891402715</v>
      </c>
      <c r="N32" s="30">
        <v>1.01449275362319</v>
      </c>
      <c r="O32" s="30">
        <v>1.875</v>
      </c>
      <c r="P32" s="30">
        <v>2.51121076233184</v>
      </c>
      <c r="Q32" s="30">
        <v>1.45374449339207</v>
      </c>
      <c r="R32" s="30">
        <v>0.639269406392694</v>
      </c>
      <c r="S32" s="30">
        <v>1.82608695652174</v>
      </c>
      <c r="T32" s="30">
        <v>1.52173913043478</v>
      </c>
      <c r="U32" s="30">
        <v>2.58620689655172</v>
      </c>
      <c r="V32" s="30">
        <v>5.45454545454545</v>
      </c>
      <c r="W32" s="30">
        <v>0.508474576271187</v>
      </c>
      <c r="X32" s="30">
        <v>0</v>
      </c>
      <c r="Y32" s="30">
        <v>1.00840336134454</v>
      </c>
      <c r="Z32" s="30">
        <v>0</v>
      </c>
      <c r="AA32" s="30">
        <v>1.48760330578512</v>
      </c>
      <c r="AB32" s="30">
        <v>0</v>
      </c>
      <c r="AC32" s="30">
        <v>1.82186234817814</v>
      </c>
      <c r="AD32" s="30">
        <v>0</v>
      </c>
      <c r="AE32" s="30">
        <v>1.65354330708662</v>
      </c>
      <c r="AF32" s="30">
        <v>0</v>
      </c>
      <c r="AG32" s="30">
        <v>4.00763358778626</v>
      </c>
      <c r="AH32" s="30">
        <v>0</v>
      </c>
    </row>
    <row r="33" ht="15" customHeight="1">
      <c r="A33" t="s" s="26">
        <f>'Ações_Prep'!A33</f>
        <v>1810</v>
      </c>
      <c r="B33" t="s" s="26">
        <f>'Ações_Prep'!B33</f>
        <v>1811</v>
      </c>
      <c r="C33" s="30">
        <v>25.65</v>
      </c>
      <c r="D33" s="30">
        <v>65.45</v>
      </c>
      <c r="E33" s="30">
        <v>26.6341463414634</v>
      </c>
      <c r="F33" s="30">
        <v>66.5686274509804</v>
      </c>
      <c r="G33" s="30">
        <v>26.3592233009709</v>
      </c>
      <c r="H33" s="30">
        <v>58.1067961165049</v>
      </c>
      <c r="I33" s="30">
        <v>25.8962264150943</v>
      </c>
      <c r="J33" s="30">
        <v>51.5454545454545</v>
      </c>
      <c r="K33" s="30">
        <v>25.3211009174312</v>
      </c>
      <c r="L33" s="30">
        <v>57.7981651376147</v>
      </c>
      <c r="M33" s="30">
        <v>24.841628959276</v>
      </c>
      <c r="N33" s="30">
        <v>57.8260869565217</v>
      </c>
      <c r="O33" s="30">
        <v>21.1607142857143</v>
      </c>
      <c r="P33" s="30">
        <v>51.4798206278027</v>
      </c>
      <c r="Q33" s="30">
        <v>21.6740088105727</v>
      </c>
      <c r="R33" s="30">
        <v>52.1004566210045</v>
      </c>
      <c r="S33" s="30">
        <v>21.5217391304348</v>
      </c>
      <c r="T33" s="30">
        <v>53.2608695652174</v>
      </c>
      <c r="U33" s="30">
        <v>22.2413793103448</v>
      </c>
      <c r="V33" s="30">
        <v>53.0303030303031</v>
      </c>
      <c r="W33" s="30">
        <v>18.1779661016949</v>
      </c>
      <c r="X33" s="30">
        <v>29.2405063291139</v>
      </c>
      <c r="Y33" s="30">
        <v>21.6806722689076</v>
      </c>
      <c r="Z33" s="30">
        <v>43.2584269662922</v>
      </c>
      <c r="AA33" s="30">
        <v>16.9834710743802</v>
      </c>
      <c r="AB33" s="30">
        <v>0</v>
      </c>
      <c r="AC33" s="30">
        <v>14.4534412955466</v>
      </c>
      <c r="AD33" s="30">
        <v>0</v>
      </c>
      <c r="AE33" s="30">
        <v>12.4015748031496</v>
      </c>
      <c r="AF33" s="30">
        <v>0</v>
      </c>
      <c r="AG33" s="30">
        <v>10.7633587786259</v>
      </c>
      <c r="AH33" s="30">
        <v>0</v>
      </c>
    </row>
    <row r="34" ht="15" customHeight="1">
      <c r="A34" t="s" s="26">
        <f>'Ações_Prep'!A34</f>
        <v>1812</v>
      </c>
      <c r="B34" t="s" s="26">
        <f>'Ações_Prep'!B34</f>
        <v>1813</v>
      </c>
      <c r="C34" s="30">
        <v>25.5</v>
      </c>
      <c r="D34" s="30">
        <v>51.8</v>
      </c>
      <c r="E34" s="30">
        <v>25.609756097561</v>
      </c>
      <c r="F34" s="30">
        <v>53.1862745098039</v>
      </c>
      <c r="G34" s="30">
        <v>23.0097087378641</v>
      </c>
      <c r="H34" s="30">
        <v>57.0873786407767</v>
      </c>
      <c r="I34" s="30">
        <v>24.7641509433962</v>
      </c>
      <c r="J34" s="30">
        <v>45.8181818181819</v>
      </c>
      <c r="K34" s="30">
        <v>26.1467889908257</v>
      </c>
      <c r="L34" s="30">
        <v>60.6880733944954</v>
      </c>
      <c r="M34" s="30">
        <v>26.3348416289593</v>
      </c>
      <c r="N34" s="30">
        <v>60.1932367149758</v>
      </c>
      <c r="O34" s="30">
        <v>27.0535714285714</v>
      </c>
      <c r="P34" s="30">
        <v>61.524663677130</v>
      </c>
      <c r="Q34" s="30">
        <v>26.431718061674</v>
      </c>
      <c r="R34" s="30">
        <v>60.0913242009133</v>
      </c>
      <c r="S34" s="30">
        <v>26.7391304347826</v>
      </c>
      <c r="T34" s="30">
        <v>60.2608695652174</v>
      </c>
      <c r="U34" s="30">
        <v>26.25</v>
      </c>
      <c r="V34" s="30">
        <v>58.7878787878788</v>
      </c>
      <c r="W34" s="30">
        <v>17.6694915254237</v>
      </c>
      <c r="X34" s="30">
        <v>27.9113924050633</v>
      </c>
      <c r="Y34" s="30">
        <v>15</v>
      </c>
      <c r="Z34" s="30">
        <v>23.5955056179775</v>
      </c>
      <c r="AA34" s="30">
        <v>14.2561983471074</v>
      </c>
      <c r="AB34" s="30">
        <v>0</v>
      </c>
      <c r="AC34" s="30">
        <v>12.9959514170041</v>
      </c>
      <c r="AD34" s="30">
        <v>0</v>
      </c>
      <c r="AE34" s="30">
        <v>10.2755905511811</v>
      </c>
      <c r="AF34" s="30">
        <v>0</v>
      </c>
      <c r="AG34" s="30">
        <v>5.61068702290077</v>
      </c>
      <c r="AH34" s="30">
        <v>0</v>
      </c>
    </row>
    <row r="35" ht="15" customHeight="1">
      <c r="A35" t="s" s="26">
        <f>'Ações_Prep'!A35</f>
        <v>1814</v>
      </c>
      <c r="B35" t="s" s="26">
        <f>'Ações_Prep'!B35</f>
        <v>1815</v>
      </c>
      <c r="C35" s="30">
        <v>25.35</v>
      </c>
      <c r="D35" s="30">
        <v>60.9</v>
      </c>
      <c r="E35" s="30">
        <v>23.8536585365854</v>
      </c>
      <c r="F35" s="30">
        <v>57.3039215686274</v>
      </c>
      <c r="G35" s="30">
        <v>24.4660194174757</v>
      </c>
      <c r="H35" s="30">
        <v>42.4757281553398</v>
      </c>
      <c r="I35" s="30">
        <v>22.5</v>
      </c>
      <c r="J35" s="30">
        <v>35.6363636363636</v>
      </c>
      <c r="K35" s="30">
        <v>23.1192660550459</v>
      </c>
      <c r="L35" s="30">
        <v>51.0550458715597</v>
      </c>
      <c r="M35" s="30">
        <v>24.1628959276018</v>
      </c>
      <c r="N35" s="30">
        <v>54.1062801932367</v>
      </c>
      <c r="O35" s="30">
        <v>24.6428571428571</v>
      </c>
      <c r="P35" s="30">
        <v>54.932735426009</v>
      </c>
      <c r="Q35" s="30">
        <v>18.1057268722467</v>
      </c>
      <c r="R35" s="30">
        <v>40.5936073059361</v>
      </c>
      <c r="S35" s="30">
        <v>17.3478260869565</v>
      </c>
      <c r="T35" s="30">
        <v>35.304347826087</v>
      </c>
      <c r="U35" s="30">
        <v>19.2672413793104</v>
      </c>
      <c r="V35" s="30">
        <v>40</v>
      </c>
      <c r="W35" s="30">
        <v>24.7881355932203</v>
      </c>
      <c r="X35" s="30">
        <v>49.1772151898734</v>
      </c>
      <c r="Y35" s="30">
        <v>25.8403361344538</v>
      </c>
      <c r="Z35" s="30">
        <v>55.8426966292135</v>
      </c>
      <c r="AA35" s="30">
        <v>27.0247933884298</v>
      </c>
      <c r="AB35" s="30">
        <v>15.3125</v>
      </c>
      <c r="AC35" s="30">
        <v>27.4493927125506</v>
      </c>
      <c r="AD35" s="30">
        <v>34.1860465116279</v>
      </c>
      <c r="AE35" s="30">
        <v>27.0472440944882</v>
      </c>
      <c r="AF35" s="30">
        <v>0</v>
      </c>
      <c r="AG35" s="30">
        <v>28.5114503816794</v>
      </c>
      <c r="AH35" s="30">
        <v>61.9672131147541</v>
      </c>
    </row>
    <row r="36" ht="15" customHeight="1">
      <c r="A36" t="s" s="26">
        <f>'Ações_Prep'!A36</f>
        <v>1816</v>
      </c>
      <c r="B36" t="s" s="26">
        <f>'Ações_Prep'!B36</f>
        <v>1817</v>
      </c>
      <c r="C36" s="30">
        <v>25.2</v>
      </c>
      <c r="D36" s="30">
        <v>59.85</v>
      </c>
      <c r="E36" s="30">
        <v>25.9024390243902</v>
      </c>
      <c r="F36" s="30">
        <v>59.7058823529412</v>
      </c>
      <c r="G36" s="30">
        <v>25.7766990291262</v>
      </c>
      <c r="H36" s="30">
        <v>48.2524271844661</v>
      </c>
      <c r="I36" s="30">
        <v>27.1698113207547</v>
      </c>
      <c r="J36" s="30">
        <v>53.4545454545455</v>
      </c>
      <c r="K36" s="30">
        <v>24.6330275229358</v>
      </c>
      <c r="L36" s="30">
        <v>54.5871559633028</v>
      </c>
      <c r="M36" s="30">
        <v>20.2262443438914</v>
      </c>
      <c r="N36" s="30">
        <v>45.3140096618357</v>
      </c>
      <c r="O36" s="30">
        <v>19.8214285714286</v>
      </c>
      <c r="P36" s="30">
        <v>47.713004484305</v>
      </c>
      <c r="Q36" s="30">
        <v>21.9383259911894</v>
      </c>
      <c r="R36" s="30">
        <v>49.8630136986302</v>
      </c>
      <c r="S36" s="30">
        <v>20.7391304347826</v>
      </c>
      <c r="T36" s="30">
        <v>46.8695652173913</v>
      </c>
      <c r="U36" s="30">
        <v>21.2068965517241</v>
      </c>
      <c r="V36" s="30">
        <v>49.0909090909091</v>
      </c>
      <c r="W36" s="30">
        <v>22.1186440677966</v>
      </c>
      <c r="X36" s="30">
        <v>41.2025316455696</v>
      </c>
      <c r="Y36" s="30">
        <v>22.563025210084</v>
      </c>
      <c r="Z36" s="30">
        <v>46.4044943820225</v>
      </c>
      <c r="AA36" s="30">
        <v>24.0495867768595</v>
      </c>
      <c r="AB36" s="30">
        <v>0</v>
      </c>
      <c r="AC36" s="30">
        <v>23.0769230769231</v>
      </c>
      <c r="AD36" s="30">
        <v>0</v>
      </c>
      <c r="AE36" s="30">
        <v>19.3700787401575</v>
      </c>
      <c r="AF36" s="30">
        <v>0</v>
      </c>
      <c r="AG36" s="30">
        <v>19.5801526717557</v>
      </c>
      <c r="AH36" s="30">
        <v>18.3606557377049</v>
      </c>
    </row>
    <row r="37" ht="15" customHeight="1">
      <c r="A37" t="s" s="26">
        <f>'Ações_Prep'!A37</f>
        <v>1818</v>
      </c>
      <c r="B37" t="s" s="26">
        <f>'Ações_Prep'!B37</f>
        <v>1819</v>
      </c>
      <c r="C37" s="30">
        <v>25.05</v>
      </c>
      <c r="D37" s="30">
        <v>67.2</v>
      </c>
      <c r="E37" s="30">
        <v>25.4634146341463</v>
      </c>
      <c r="F37" s="30">
        <v>66.91176470588231</v>
      </c>
      <c r="G37" s="30">
        <v>25.1941747572815</v>
      </c>
      <c r="H37" s="30">
        <v>47.2330097087379</v>
      </c>
      <c r="I37" s="30">
        <v>16.1320754716981</v>
      </c>
      <c r="J37" s="30">
        <v>7</v>
      </c>
      <c r="K37" s="30">
        <v>17.6146788990826</v>
      </c>
      <c r="L37" s="30">
        <v>35</v>
      </c>
      <c r="M37" s="30">
        <v>18.868778280543</v>
      </c>
      <c r="N37" s="30">
        <v>41.9323671497585</v>
      </c>
      <c r="O37" s="30">
        <v>17.1428571428571</v>
      </c>
      <c r="P37" s="30">
        <v>33.5874439461884</v>
      </c>
      <c r="Q37" s="30">
        <v>15.9911894273128</v>
      </c>
      <c r="R37" s="30">
        <v>32.9223744292237</v>
      </c>
      <c r="S37" s="30">
        <v>14.4782608695652</v>
      </c>
      <c r="T37" s="30">
        <v>25.8695652173913</v>
      </c>
      <c r="U37" s="30">
        <v>16.8103448275862</v>
      </c>
      <c r="V37" s="30">
        <v>32.7272727272728</v>
      </c>
      <c r="W37" s="30">
        <v>14.4915254237288</v>
      </c>
      <c r="X37" s="30">
        <v>15.0632911392405</v>
      </c>
      <c r="Y37" s="30">
        <v>12.2268907563025</v>
      </c>
      <c r="Z37" s="30">
        <v>12.5842696629213</v>
      </c>
      <c r="AA37" s="30">
        <v>16.3636363636364</v>
      </c>
      <c r="AB37" s="30">
        <v>0</v>
      </c>
      <c r="AC37" s="30">
        <v>18.8259109311741</v>
      </c>
      <c r="AD37" s="30">
        <v>0</v>
      </c>
      <c r="AE37" s="30">
        <v>17.8346456692913</v>
      </c>
      <c r="AF37" s="30">
        <v>0</v>
      </c>
      <c r="AG37" s="30">
        <v>24.8473282442748</v>
      </c>
      <c r="AH37" s="30">
        <v>40.1639344262295</v>
      </c>
    </row>
    <row r="38" ht="15" customHeight="1">
      <c r="A38" t="s" s="26">
        <f>'Ações_Prep'!A38</f>
        <v>1820</v>
      </c>
      <c r="B38" t="s" s="26">
        <f>'Ações_Prep'!B38</f>
        <v>1821</v>
      </c>
      <c r="C38" s="30">
        <v>24.9</v>
      </c>
      <c r="D38" s="30">
        <v>51.45</v>
      </c>
      <c r="E38" s="30">
        <v>20.780487804878</v>
      </c>
      <c r="F38" s="30">
        <v>36.0294117647059</v>
      </c>
      <c r="G38" s="30">
        <v>18.495145631068</v>
      </c>
      <c r="H38" s="30">
        <v>36.0194174757282</v>
      </c>
      <c r="I38" s="30">
        <v>14.7169811320755</v>
      </c>
      <c r="J38" s="30">
        <v>1.27272727272727</v>
      </c>
      <c r="K38" s="30">
        <v>17.4770642201835</v>
      </c>
      <c r="L38" s="30">
        <v>36.605504587156</v>
      </c>
      <c r="M38" s="30">
        <v>16.9683257918552</v>
      </c>
      <c r="N38" s="30">
        <v>34.4927536231884</v>
      </c>
      <c r="O38" s="30">
        <v>18.6160714285714</v>
      </c>
      <c r="P38" s="30">
        <v>37.9820627802691</v>
      </c>
      <c r="Q38" s="30">
        <v>16.9162995594714</v>
      </c>
      <c r="R38" s="30">
        <v>36.7579908675799</v>
      </c>
      <c r="S38" s="30">
        <v>16.4347826086957</v>
      </c>
      <c r="T38" s="30">
        <v>30.7391304347826</v>
      </c>
      <c r="U38" s="30">
        <v>14.3534482758621</v>
      </c>
      <c r="V38" s="30">
        <v>29.0909090909091</v>
      </c>
      <c r="W38" s="30">
        <v>13.6016949152543</v>
      </c>
      <c r="X38" s="30">
        <v>11.5189873417721</v>
      </c>
      <c r="Y38" s="30">
        <v>9.075630252100829</v>
      </c>
      <c r="Z38" s="30">
        <v>3.93258426966292</v>
      </c>
      <c r="AA38" s="30">
        <v>14.8760330578512</v>
      </c>
      <c r="AB38" s="30">
        <v>0</v>
      </c>
      <c r="AC38" s="30">
        <v>13.7246963562753</v>
      </c>
      <c r="AD38" s="30">
        <v>0</v>
      </c>
      <c r="AE38" s="30">
        <v>9.803149606299209</v>
      </c>
      <c r="AF38" s="30">
        <v>0</v>
      </c>
      <c r="AG38" s="30">
        <v>8.587786259541989</v>
      </c>
      <c r="AH38" s="30">
        <v>0</v>
      </c>
    </row>
    <row r="39" ht="15" customHeight="1">
      <c r="A39" t="s" s="26">
        <f>'Ações_Prep'!A39</f>
        <v>1822</v>
      </c>
      <c r="B39" t="s" s="26">
        <f>'Ações_Prep'!B39</f>
        <v>1823</v>
      </c>
      <c r="C39" s="30">
        <v>24.75</v>
      </c>
      <c r="D39" s="30">
        <v>59.15</v>
      </c>
      <c r="E39" s="30">
        <v>26.3414634146342</v>
      </c>
      <c r="F39" s="30">
        <v>62.7941176470588</v>
      </c>
      <c r="G39" s="30">
        <v>24.1747572815534</v>
      </c>
      <c r="H39" s="30">
        <v>24.8058252427185</v>
      </c>
      <c r="I39" s="30">
        <v>16.8396226415094</v>
      </c>
      <c r="J39" s="30">
        <v>9.54545454545452</v>
      </c>
      <c r="K39" s="30">
        <v>15.5504587155963</v>
      </c>
      <c r="L39" s="30">
        <v>28.5779816513762</v>
      </c>
      <c r="M39" s="30">
        <v>13.8461538461539</v>
      </c>
      <c r="N39" s="30">
        <v>27.7294685990338</v>
      </c>
      <c r="O39" s="30">
        <v>11.3839285714286</v>
      </c>
      <c r="P39" s="30">
        <v>19.4618834080717</v>
      </c>
      <c r="Q39" s="30">
        <v>6.87224669603523</v>
      </c>
      <c r="R39" s="30">
        <v>12.1461187214612</v>
      </c>
      <c r="S39" s="30">
        <v>4.56521739130434</v>
      </c>
      <c r="T39" s="30">
        <v>4.56521739130435</v>
      </c>
      <c r="U39" s="30">
        <v>4.00862068965516</v>
      </c>
      <c r="V39" s="30">
        <v>7.57575757575756</v>
      </c>
      <c r="W39" s="30">
        <v>3.9406779661017</v>
      </c>
      <c r="X39" s="30">
        <v>0</v>
      </c>
      <c r="Y39" s="30">
        <v>1.26050420168067</v>
      </c>
      <c r="Z39" s="30">
        <v>0</v>
      </c>
      <c r="AA39" s="30">
        <v>1.85950413223141</v>
      </c>
      <c r="AB39" s="30">
        <v>0</v>
      </c>
      <c r="AC39" s="30">
        <v>2.18623481781377</v>
      </c>
      <c r="AD39" s="30">
        <v>0</v>
      </c>
      <c r="AE39" s="30">
        <v>3.54330708661416</v>
      </c>
      <c r="AF39" s="30">
        <v>0</v>
      </c>
      <c r="AG39" s="30">
        <v>8.01526717557252</v>
      </c>
      <c r="AH39" s="30">
        <v>0</v>
      </c>
    </row>
    <row r="40" ht="15" customHeight="1">
      <c r="A40" t="s" s="26">
        <f>'Ações_Prep'!A40</f>
        <v>1824</v>
      </c>
      <c r="B40" t="s" s="26">
        <f>'Ações_Prep'!B40</f>
        <v>1825</v>
      </c>
      <c r="C40" s="30">
        <v>24.6</v>
      </c>
      <c r="D40" s="30">
        <v>68.95</v>
      </c>
      <c r="E40" s="30">
        <v>18.7317073170732</v>
      </c>
      <c r="F40" s="30">
        <v>66.2254901960784</v>
      </c>
      <c r="G40" s="30">
        <v>14.4174757281554</v>
      </c>
      <c r="H40" s="30">
        <v>60.4854368932039</v>
      </c>
      <c r="I40" s="30">
        <v>27.877358490566</v>
      </c>
      <c r="J40" s="30">
        <v>64.90909090909091</v>
      </c>
      <c r="K40" s="30">
        <v>22.4311926605505</v>
      </c>
      <c r="L40" s="30">
        <v>65.50458715596331</v>
      </c>
      <c r="M40" s="30">
        <v>26.1990950226244</v>
      </c>
      <c r="N40" s="30">
        <v>66.61835748792269</v>
      </c>
      <c r="O40" s="30">
        <v>16.7410714285714</v>
      </c>
      <c r="P40" s="30">
        <v>61.8385650224215</v>
      </c>
      <c r="Q40" s="30">
        <v>19.9559471365639</v>
      </c>
      <c r="R40" s="30">
        <v>62.3287671232877</v>
      </c>
      <c r="S40" s="30">
        <v>0.913043478260871</v>
      </c>
      <c r="T40" s="30">
        <v>15.2173913043478</v>
      </c>
      <c r="U40" s="30">
        <v>6.07758620689656</v>
      </c>
      <c r="V40" s="30">
        <v>26.6666666666667</v>
      </c>
      <c r="W40" s="30">
        <v>19.1949152542373</v>
      </c>
      <c r="X40" s="30">
        <v>46.0759493670886</v>
      </c>
      <c r="Y40" s="30">
        <v>11.218487394958</v>
      </c>
      <c r="Z40" s="30">
        <v>16.123595505618</v>
      </c>
      <c r="AA40" s="30">
        <v>22.3140495867769</v>
      </c>
      <c r="AB40" s="30">
        <v>0</v>
      </c>
      <c r="AC40" s="30">
        <v>27.9352226720648</v>
      </c>
      <c r="AD40" s="30">
        <v>47.2093023255814</v>
      </c>
      <c r="AE40" s="30">
        <v>22.9133858267717</v>
      </c>
      <c r="AF40" s="30">
        <v>0</v>
      </c>
      <c r="AG40" s="30">
        <v>7.90076335877862</v>
      </c>
      <c r="AH40" s="30">
        <v>0</v>
      </c>
    </row>
    <row r="41" ht="15" customHeight="1">
      <c r="A41" t="s" s="26">
        <f>'Ações_Prep'!A41</f>
        <v>1826</v>
      </c>
      <c r="B41" t="s" s="26">
        <f>'Ações_Prep'!B41</f>
        <v>1827</v>
      </c>
      <c r="C41" s="30">
        <v>24.45</v>
      </c>
      <c r="D41" s="30">
        <v>62.3</v>
      </c>
      <c r="E41" s="30">
        <v>24.5853658536585</v>
      </c>
      <c r="F41" s="30">
        <v>61.764705882353</v>
      </c>
      <c r="G41" s="30">
        <v>26.9417475728155</v>
      </c>
      <c r="H41" s="30">
        <v>63.5436893203883</v>
      </c>
      <c r="I41" s="30">
        <v>25.188679245283</v>
      </c>
      <c r="J41" s="30">
        <v>45.1818181818182</v>
      </c>
      <c r="K41" s="30">
        <v>26.8348623853211</v>
      </c>
      <c r="L41" s="30">
        <v>61.3302752293578</v>
      </c>
      <c r="M41" s="30">
        <v>26.8778280542987</v>
      </c>
      <c r="N41" s="30">
        <v>59.8550724637681</v>
      </c>
      <c r="O41" s="30">
        <v>26.3839285714286</v>
      </c>
      <c r="P41" s="30">
        <v>57.7578475336323</v>
      </c>
      <c r="Q41" s="30">
        <v>25.6387665198238</v>
      </c>
      <c r="R41" s="30">
        <v>56.2557077625571</v>
      </c>
      <c r="S41" s="30">
        <v>25.4347826086957</v>
      </c>
      <c r="T41" s="30">
        <v>56.9130434782609</v>
      </c>
      <c r="U41" s="30">
        <v>22.7586206896552</v>
      </c>
      <c r="V41" s="30">
        <v>49.6969696969697</v>
      </c>
      <c r="W41" s="30">
        <v>19.0677966101695</v>
      </c>
      <c r="X41" s="30">
        <v>28.3544303797469</v>
      </c>
      <c r="Y41" s="30">
        <v>12.4789915966387</v>
      </c>
      <c r="Z41" s="30">
        <v>13.3707865168539</v>
      </c>
      <c r="AA41" s="30">
        <v>4.95867768595041</v>
      </c>
      <c r="AB41" s="30">
        <v>0</v>
      </c>
      <c r="AC41" s="30">
        <v>4.00809716599191</v>
      </c>
      <c r="AD41" s="30">
        <v>0</v>
      </c>
      <c r="AE41" s="30">
        <v>3.66141732283464</v>
      </c>
      <c r="AF41" s="30">
        <v>0</v>
      </c>
      <c r="AG41" s="30">
        <v>3.32061068702289</v>
      </c>
      <c r="AH41" s="30">
        <v>0</v>
      </c>
    </row>
    <row r="42" ht="15" customHeight="1">
      <c r="A42" t="s" s="26">
        <f>'Ações_Prep'!A42</f>
        <v>1828</v>
      </c>
      <c r="B42" t="s" s="26">
        <f>'Ações_Prep'!B42</f>
        <v>1829</v>
      </c>
      <c r="C42" s="30">
        <v>24.3</v>
      </c>
      <c r="D42" s="30">
        <v>58.1</v>
      </c>
      <c r="E42" s="30">
        <v>21.5121951219512</v>
      </c>
      <c r="F42" s="30">
        <v>51.8137254901961</v>
      </c>
      <c r="G42" s="30">
        <v>19.9514563106796</v>
      </c>
      <c r="H42" s="30">
        <v>50.631067961165</v>
      </c>
      <c r="I42" s="30">
        <v>19.5283018867925</v>
      </c>
      <c r="J42" s="30">
        <v>21</v>
      </c>
      <c r="K42" s="30">
        <v>21.1926605504587</v>
      </c>
      <c r="L42" s="30">
        <v>47.8440366972477</v>
      </c>
      <c r="M42" s="30">
        <v>21.1764705882353</v>
      </c>
      <c r="N42" s="30">
        <v>48.3574879227053</v>
      </c>
      <c r="O42" s="30">
        <v>22.0982142857143</v>
      </c>
      <c r="P42" s="30">
        <v>53.0493273542601</v>
      </c>
      <c r="Q42" s="30">
        <v>15.3303964757709</v>
      </c>
      <c r="R42" s="30">
        <v>35.4794520547945</v>
      </c>
      <c r="S42" s="30">
        <v>12.5217391304348</v>
      </c>
      <c r="T42" s="30">
        <v>29.2173913043478</v>
      </c>
      <c r="U42" s="30">
        <v>13.1896551724138</v>
      </c>
      <c r="V42" s="30">
        <v>31.2121212121212</v>
      </c>
      <c r="W42" s="30">
        <v>6.61016949152541</v>
      </c>
      <c r="X42" s="30">
        <v>0</v>
      </c>
      <c r="Y42" s="30">
        <v>6.05042016806724</v>
      </c>
      <c r="Z42" s="30">
        <v>0</v>
      </c>
      <c r="AA42" s="30">
        <v>4.83471074380164</v>
      </c>
      <c r="AB42" s="30">
        <v>0</v>
      </c>
      <c r="AC42" s="30">
        <v>5.1012145748988</v>
      </c>
      <c r="AD42" s="30">
        <v>0</v>
      </c>
      <c r="AE42" s="30">
        <v>5.66929133858268</v>
      </c>
      <c r="AF42" s="30">
        <v>0</v>
      </c>
      <c r="AG42" s="30">
        <v>3.77862595419846</v>
      </c>
      <c r="AH42" s="30">
        <v>0</v>
      </c>
    </row>
    <row r="43" ht="15" customHeight="1">
      <c r="A43" t="s" s="26">
        <f>'Ações_Prep'!A43</f>
        <v>1830</v>
      </c>
      <c r="B43" t="s" s="26">
        <f>'Ações_Prep'!B43</f>
        <v>1831</v>
      </c>
      <c r="C43" s="30">
        <v>24.15</v>
      </c>
      <c r="D43" s="30">
        <v>54.6</v>
      </c>
      <c r="E43" s="30">
        <v>23.7073170731707</v>
      </c>
      <c r="F43" s="30">
        <v>50.4411764705883</v>
      </c>
      <c r="G43" s="30">
        <v>22.2815533980583</v>
      </c>
      <c r="H43" s="30">
        <v>49.9514563106796</v>
      </c>
      <c r="I43" s="30">
        <v>17.8301886792453</v>
      </c>
      <c r="J43" s="30">
        <v>12.7272727272727</v>
      </c>
      <c r="K43" s="30">
        <v>20.0917431192661</v>
      </c>
      <c r="L43" s="30">
        <v>44.6330275229358</v>
      </c>
      <c r="M43" s="30">
        <v>18.0542986425339</v>
      </c>
      <c r="N43" s="30">
        <v>40.2415458937198</v>
      </c>
      <c r="O43" s="30">
        <v>21.9642857142857</v>
      </c>
      <c r="P43" s="30">
        <v>48.9686098654708</v>
      </c>
      <c r="Q43" s="30">
        <v>18.3700440528635</v>
      </c>
      <c r="R43" s="30">
        <v>41.8721461187215</v>
      </c>
      <c r="S43" s="30">
        <v>16.304347826087</v>
      </c>
      <c r="T43" s="30">
        <v>36.2173913043478</v>
      </c>
      <c r="U43" s="30">
        <v>14.0948275862069</v>
      </c>
      <c r="V43" s="30">
        <v>30.6060606060606</v>
      </c>
      <c r="W43" s="30">
        <v>9.53389830508476</v>
      </c>
      <c r="X43" s="30">
        <v>0</v>
      </c>
      <c r="Y43" s="30">
        <v>8.319327731092439</v>
      </c>
      <c r="Z43" s="30">
        <v>1.96629213483146</v>
      </c>
      <c r="AA43" s="30">
        <v>5.08264462809918</v>
      </c>
      <c r="AB43" s="30">
        <v>0</v>
      </c>
      <c r="AC43" s="30">
        <v>5.22267206477733</v>
      </c>
      <c r="AD43" s="30">
        <v>0</v>
      </c>
      <c r="AE43" s="30">
        <v>8.26771653543306</v>
      </c>
      <c r="AF43" s="30">
        <v>0</v>
      </c>
      <c r="AG43" s="30">
        <v>7.78625954198472</v>
      </c>
      <c r="AH43" s="30">
        <v>0</v>
      </c>
    </row>
    <row r="44" ht="15" customHeight="1">
      <c r="A44" t="s" s="26">
        <f>'Ações_Prep'!A44</f>
        <v>1832</v>
      </c>
      <c r="B44" t="s" s="26">
        <f>'Ações_Prep'!B44</f>
        <v>1833</v>
      </c>
      <c r="C44" s="30">
        <v>24</v>
      </c>
      <c r="D44" s="30">
        <v>52.85</v>
      </c>
      <c r="E44" s="30">
        <v>27.219512195122</v>
      </c>
      <c r="F44" s="30">
        <v>61.421568627451</v>
      </c>
      <c r="G44" s="30">
        <v>27.378640776699</v>
      </c>
      <c r="H44" s="30">
        <v>52.3300970873787</v>
      </c>
      <c r="I44" s="30">
        <v>26.8867924528302</v>
      </c>
      <c r="J44" s="30">
        <v>50.9090909090909</v>
      </c>
      <c r="K44" s="30">
        <v>26.2844036697248</v>
      </c>
      <c r="L44" s="30">
        <v>55.8715596330275</v>
      </c>
      <c r="M44" s="30">
        <v>24.5701357466063</v>
      </c>
      <c r="N44" s="30">
        <v>49.7101449275362</v>
      </c>
      <c r="O44" s="30">
        <v>24.2410714285714</v>
      </c>
      <c r="P44" s="30">
        <v>48.3408071748879</v>
      </c>
      <c r="Q44" s="30">
        <v>21.0132158590308</v>
      </c>
      <c r="R44" s="30">
        <v>41.5525114155251</v>
      </c>
      <c r="S44" s="30">
        <v>20.8695652173913</v>
      </c>
      <c r="T44" s="30">
        <v>36.8260869565217</v>
      </c>
      <c r="U44" s="30">
        <v>23.4051724137931</v>
      </c>
      <c r="V44" s="30">
        <v>49.3939393939394</v>
      </c>
      <c r="W44" s="30">
        <v>20.4661016949152</v>
      </c>
      <c r="X44" s="30">
        <v>31.4556962025317</v>
      </c>
      <c r="Y44" s="30">
        <v>22.8151260504202</v>
      </c>
      <c r="Z44" s="30">
        <v>42.8651685393259</v>
      </c>
      <c r="AA44" s="30">
        <v>20.2066115702479</v>
      </c>
      <c r="AB44" s="30">
        <v>0</v>
      </c>
      <c r="AC44" s="30">
        <v>14.6963562753036</v>
      </c>
      <c r="AD44" s="30">
        <v>0</v>
      </c>
      <c r="AE44" s="30">
        <v>10.748031496063</v>
      </c>
      <c r="AF44" s="30">
        <v>0</v>
      </c>
      <c r="AG44" s="30">
        <v>14.3129770992366</v>
      </c>
      <c r="AH44" s="30">
        <v>0</v>
      </c>
    </row>
    <row r="45" ht="15" customHeight="1">
      <c r="A45" t="s" s="26">
        <f>'Ações_Prep'!A45</f>
        <v>1834</v>
      </c>
      <c r="B45" t="s" s="26">
        <f>'Ações_Prep'!B45</f>
        <v>1835</v>
      </c>
      <c r="C45" s="30">
        <v>23.85</v>
      </c>
      <c r="D45" s="30">
        <v>56.35</v>
      </c>
      <c r="E45" s="30">
        <v>22.8292682926829</v>
      </c>
      <c r="F45" s="30">
        <v>52.156862745098</v>
      </c>
      <c r="G45" s="30">
        <v>17.3300970873786</v>
      </c>
      <c r="H45" s="30">
        <v>37.7184466019418</v>
      </c>
      <c r="I45" s="30">
        <v>17.122641509434</v>
      </c>
      <c r="J45" s="30">
        <v>13.3636363636364</v>
      </c>
      <c r="K45" s="30">
        <v>6.60550458715596</v>
      </c>
      <c r="L45" s="30">
        <v>22.7981651376147</v>
      </c>
      <c r="M45" s="30">
        <v>4.75113122171946</v>
      </c>
      <c r="N45" s="30">
        <v>8.11594202898549</v>
      </c>
      <c r="O45" s="30">
        <v>10.5803571428571</v>
      </c>
      <c r="P45" s="30">
        <v>31.7040358744395</v>
      </c>
      <c r="Q45" s="30">
        <v>11.6299559471366</v>
      </c>
      <c r="R45" s="30">
        <v>30.0456621004566</v>
      </c>
      <c r="S45" s="30">
        <v>9.78260869565217</v>
      </c>
      <c r="T45" s="30">
        <v>28.304347826087</v>
      </c>
      <c r="U45" s="30">
        <v>14.4827586206897</v>
      </c>
      <c r="V45" s="30">
        <v>39.0909090909091</v>
      </c>
      <c r="W45" s="30">
        <v>20.7203389830509</v>
      </c>
      <c r="X45" s="30">
        <v>40.7594936708861</v>
      </c>
      <c r="Y45" s="30">
        <v>23.5714285714286</v>
      </c>
      <c r="Z45" s="30">
        <v>52.3033707865169</v>
      </c>
      <c r="AA45" s="30">
        <v>25.1652892561984</v>
      </c>
      <c r="AB45" s="30">
        <v>0</v>
      </c>
      <c r="AC45" s="30">
        <v>22.3481781376518</v>
      </c>
      <c r="AD45" s="30">
        <v>0</v>
      </c>
      <c r="AE45" s="30">
        <v>22.2047244094488</v>
      </c>
      <c r="AF45" s="30">
        <v>0</v>
      </c>
      <c r="AG45" s="30">
        <v>20.4961832061069</v>
      </c>
      <c r="AH45" s="30">
        <v>24.672131147541</v>
      </c>
    </row>
    <row r="46" ht="15" customHeight="1">
      <c r="A46" t="s" s="26">
        <f>'Ações_Prep'!A46</f>
        <v>1836</v>
      </c>
      <c r="B46" t="s" s="26">
        <f>'Ações_Prep'!B46</f>
        <v>1837</v>
      </c>
      <c r="C46" s="30">
        <v>23.7</v>
      </c>
      <c r="D46" s="30">
        <v>55.65</v>
      </c>
      <c r="E46" s="30">
        <v>20.4878048780488</v>
      </c>
      <c r="F46" s="30">
        <v>42.8921568627451</v>
      </c>
      <c r="G46" s="30">
        <v>14.2718446601942</v>
      </c>
      <c r="H46" s="30">
        <v>39.7572815533981</v>
      </c>
      <c r="I46" s="30">
        <v>12.877358490566</v>
      </c>
      <c r="J46" s="30">
        <v>0</v>
      </c>
      <c r="K46" s="30">
        <v>16.3761467889908</v>
      </c>
      <c r="L46" s="30">
        <v>40.1376146788991</v>
      </c>
      <c r="M46" s="30">
        <v>14.1176470588235</v>
      </c>
      <c r="N46" s="30">
        <v>32.1256038647343</v>
      </c>
      <c r="O46" s="30">
        <v>19.4196428571429</v>
      </c>
      <c r="P46" s="30">
        <v>48.0269058295964</v>
      </c>
      <c r="Q46" s="30">
        <v>15.8590308370044</v>
      </c>
      <c r="R46" s="30">
        <v>37.3972602739726</v>
      </c>
      <c r="S46" s="30">
        <v>12.7826086956522</v>
      </c>
      <c r="T46" s="30">
        <v>30.4347826086956</v>
      </c>
      <c r="U46" s="30">
        <v>8.275862068965511</v>
      </c>
      <c r="V46" s="30">
        <v>19.3939393939394</v>
      </c>
      <c r="W46" s="30">
        <v>7.75423728813558</v>
      </c>
      <c r="X46" s="30">
        <v>0</v>
      </c>
      <c r="Y46" s="30">
        <v>7.31092436974791</v>
      </c>
      <c r="Z46" s="30">
        <v>0</v>
      </c>
      <c r="AA46" s="30">
        <v>8.92561983471075</v>
      </c>
      <c r="AB46" s="30">
        <v>0</v>
      </c>
      <c r="AC46" s="30">
        <v>11.9028340080972</v>
      </c>
      <c r="AD46" s="30">
        <v>0</v>
      </c>
      <c r="AE46" s="30">
        <v>17.244094488189</v>
      </c>
      <c r="AF46" s="30">
        <v>0</v>
      </c>
      <c r="AG46" s="30">
        <v>15.9160305343511</v>
      </c>
      <c r="AH46" s="30">
        <v>0</v>
      </c>
    </row>
    <row r="47" ht="15" customHeight="1">
      <c r="A47" t="s" s="26">
        <f>'Ações_Prep'!A47</f>
        <v>1838</v>
      </c>
      <c r="B47" t="s" s="26">
        <f>'Ações_Prep'!B47</f>
        <v>1839</v>
      </c>
      <c r="C47" s="30">
        <v>23.55</v>
      </c>
      <c r="D47" s="30">
        <v>46.2</v>
      </c>
      <c r="E47" s="30">
        <v>18</v>
      </c>
      <c r="F47" s="30">
        <v>29.8529411764706</v>
      </c>
      <c r="G47" s="30">
        <v>18.3495145631068</v>
      </c>
      <c r="H47" s="30">
        <v>43.8349514563107</v>
      </c>
      <c r="I47" s="30">
        <v>21.9339622641509</v>
      </c>
      <c r="J47" s="30">
        <v>32.4545454545455</v>
      </c>
      <c r="K47" s="30">
        <v>25.4587155963303</v>
      </c>
      <c r="L47" s="30">
        <v>57.1559633027523</v>
      </c>
      <c r="M47" s="30">
        <v>23.0769230769231</v>
      </c>
      <c r="N47" s="30">
        <v>51.0628019323671</v>
      </c>
      <c r="O47" s="30">
        <v>23.1696428571429</v>
      </c>
      <c r="P47" s="30">
        <v>54.6188340807175</v>
      </c>
      <c r="Q47" s="30">
        <v>18.8986784140969</v>
      </c>
      <c r="R47" s="30">
        <v>45.3881278538813</v>
      </c>
      <c r="S47" s="30">
        <v>16.1739130434783</v>
      </c>
      <c r="T47" s="30">
        <v>38.6521739130435</v>
      </c>
      <c r="U47" s="30">
        <v>16.9396551724138</v>
      </c>
      <c r="V47" s="30">
        <v>40.3030303030303</v>
      </c>
      <c r="W47" s="30">
        <v>19.5762711864407</v>
      </c>
      <c r="X47" s="30">
        <v>35.4430379746836</v>
      </c>
      <c r="Y47" s="30">
        <v>23.9495798319328</v>
      </c>
      <c r="Z47" s="30">
        <v>51.9101123595506</v>
      </c>
      <c r="AA47" s="30">
        <v>21.198347107438</v>
      </c>
      <c r="AB47" s="30">
        <v>0</v>
      </c>
      <c r="AC47" s="30">
        <v>21.7408906882591</v>
      </c>
      <c r="AD47" s="30">
        <v>0</v>
      </c>
      <c r="AE47" s="30">
        <v>20.3149606299213</v>
      </c>
      <c r="AF47" s="30">
        <v>0</v>
      </c>
      <c r="AG47" s="30">
        <v>17.4045801526718</v>
      </c>
      <c r="AH47" s="30">
        <v>6.31147540983607</v>
      </c>
    </row>
    <row r="48" ht="15" customHeight="1">
      <c r="A48" t="s" s="26">
        <f>'Ações_Prep'!A48</f>
        <v>1840</v>
      </c>
      <c r="B48" t="s" s="26">
        <f>'Ações_Prep'!B48</f>
        <v>1841</v>
      </c>
      <c r="C48" s="30">
        <v>23.4</v>
      </c>
      <c r="D48" s="30">
        <v>61.6</v>
      </c>
      <c r="E48" s="30">
        <v>24.7317073170732</v>
      </c>
      <c r="F48" s="30">
        <v>63.8235294117647</v>
      </c>
      <c r="G48" s="30">
        <v>25.3398058252427</v>
      </c>
      <c r="H48" s="30">
        <v>51.9902912621359</v>
      </c>
      <c r="I48" s="30">
        <v>22.7830188679245</v>
      </c>
      <c r="J48" s="30">
        <v>37.5454545454545</v>
      </c>
      <c r="K48" s="30">
        <v>21.8807339449541</v>
      </c>
      <c r="L48" s="30">
        <v>50.091743119266</v>
      </c>
      <c r="M48" s="30">
        <v>22.6696832579186</v>
      </c>
      <c r="N48" s="30">
        <v>51.7391304347826</v>
      </c>
      <c r="O48" s="30">
        <v>16.6071428571429</v>
      </c>
      <c r="P48" s="30">
        <v>43.0044843049327</v>
      </c>
      <c r="Q48" s="30">
        <v>17.841409691630</v>
      </c>
      <c r="R48" s="30">
        <v>43.4703196347032</v>
      </c>
      <c r="S48" s="30">
        <v>17.4782608695652</v>
      </c>
      <c r="T48" s="30">
        <v>43.8260869565217</v>
      </c>
      <c r="U48" s="30">
        <v>19.9137931034483</v>
      </c>
      <c r="V48" s="30">
        <v>47.8787878787879</v>
      </c>
      <c r="W48" s="30">
        <v>13.8559322033898</v>
      </c>
      <c r="X48" s="30">
        <v>14.620253164557</v>
      </c>
      <c r="Y48" s="30">
        <v>14.6218487394958</v>
      </c>
      <c r="Z48" s="30">
        <v>21.2359550561798</v>
      </c>
      <c r="AA48" s="30">
        <v>7.68595041322314</v>
      </c>
      <c r="AB48" s="30">
        <v>0</v>
      </c>
      <c r="AC48" s="30">
        <v>8.01619433198382</v>
      </c>
      <c r="AD48" s="30">
        <v>0</v>
      </c>
      <c r="AE48" s="30">
        <v>7.44094488188976</v>
      </c>
      <c r="AF48" s="30">
        <v>0</v>
      </c>
      <c r="AG48" s="30">
        <v>8.47328244274809</v>
      </c>
      <c r="AH48" s="30">
        <v>0</v>
      </c>
    </row>
    <row r="49" ht="15" customHeight="1">
      <c r="A49" t="s" s="26">
        <f>'Ações_Prep'!A49</f>
        <v>1842</v>
      </c>
      <c r="B49" t="s" s="26">
        <f>'Ações_Prep'!B49</f>
        <v>1843</v>
      </c>
      <c r="C49" s="30">
        <v>23.25</v>
      </c>
      <c r="D49" s="30">
        <v>51.1</v>
      </c>
      <c r="E49" s="30">
        <v>23.2682926829268</v>
      </c>
      <c r="F49" s="30">
        <v>49.4117647058823</v>
      </c>
      <c r="G49" s="30">
        <v>23.7378640776699</v>
      </c>
      <c r="H49" s="30">
        <v>34.6601941747573</v>
      </c>
      <c r="I49" s="30">
        <v>20.0943396226415</v>
      </c>
      <c r="J49" s="30">
        <v>22.2727272727273</v>
      </c>
      <c r="K49" s="30">
        <v>22.7064220183486</v>
      </c>
      <c r="L49" s="30">
        <v>46.2385321100917</v>
      </c>
      <c r="M49" s="30">
        <v>24.027149321267</v>
      </c>
      <c r="N49" s="30">
        <v>47.0048309178744</v>
      </c>
      <c r="O49" s="30">
        <v>19.9553571428571</v>
      </c>
      <c r="P49" s="30">
        <v>39.8654708520179</v>
      </c>
      <c r="Q49" s="30">
        <v>12.9515418502203</v>
      </c>
      <c r="R49" s="30">
        <v>25.2511415525114</v>
      </c>
      <c r="S49" s="30">
        <v>13.8260869565217</v>
      </c>
      <c r="T49" s="30">
        <v>22.2173913043478</v>
      </c>
      <c r="U49" s="30">
        <v>13.3189655172414</v>
      </c>
      <c r="V49" s="30">
        <v>23.6363636363637</v>
      </c>
      <c r="W49" s="30">
        <v>15.5084745762712</v>
      </c>
      <c r="X49" s="30">
        <v>17.7215189873418</v>
      </c>
      <c r="Y49" s="30">
        <v>18.781512605042</v>
      </c>
      <c r="Z49" s="30">
        <v>30.2808988764045</v>
      </c>
      <c r="AA49" s="30">
        <v>22.9338842975207</v>
      </c>
      <c r="AB49" s="30">
        <v>0</v>
      </c>
      <c r="AC49" s="30">
        <v>21.8623481781377</v>
      </c>
      <c r="AD49" s="30">
        <v>0</v>
      </c>
      <c r="AE49" s="30">
        <v>19.6062992125984</v>
      </c>
      <c r="AF49" s="30">
        <v>0</v>
      </c>
      <c r="AG49" s="30">
        <v>25.1908396946565</v>
      </c>
      <c r="AH49" s="30">
        <v>45.9016393442623</v>
      </c>
    </row>
    <row r="50" ht="15" customHeight="1">
      <c r="A50" t="s" s="26">
        <f>'Ações_Prep'!A50</f>
        <v>1844</v>
      </c>
      <c r="B50" t="s" s="26">
        <f>'Ações_Prep'!B50</f>
        <v>1845</v>
      </c>
      <c r="C50" s="30">
        <v>23.1</v>
      </c>
      <c r="D50" s="30">
        <v>47.95</v>
      </c>
      <c r="E50" s="30">
        <v>19.3170731707317</v>
      </c>
      <c r="F50" s="30">
        <v>32.9411764705883</v>
      </c>
      <c r="G50" s="30">
        <v>17.7669902912621</v>
      </c>
      <c r="H50" s="30">
        <v>27.1844660194175</v>
      </c>
      <c r="I50" s="30">
        <v>19.9528301886793</v>
      </c>
      <c r="J50" s="30">
        <v>21.6363636363636</v>
      </c>
      <c r="K50" s="30">
        <v>21.7431192660551</v>
      </c>
      <c r="L50" s="30">
        <v>44.954128440367</v>
      </c>
      <c r="M50" s="30">
        <v>13.0316742081448</v>
      </c>
      <c r="N50" s="30">
        <v>24.3478260869565</v>
      </c>
      <c r="O50" s="30">
        <v>11.6517857142857</v>
      </c>
      <c r="P50" s="30">
        <v>21.0313901345292</v>
      </c>
      <c r="Q50" s="30">
        <v>14.6696035242291</v>
      </c>
      <c r="R50" s="30">
        <v>28.7671232876712</v>
      </c>
      <c r="S50" s="30">
        <v>27</v>
      </c>
      <c r="T50" s="30">
        <v>59.0434782608696</v>
      </c>
      <c r="U50" s="30">
        <v>25.9913793103448</v>
      </c>
      <c r="V50" s="30">
        <v>56.3636363636364</v>
      </c>
      <c r="W50" s="30">
        <v>23.8983050847458</v>
      </c>
      <c r="X50" s="30">
        <v>45.1898734177216</v>
      </c>
      <c r="Y50" s="30">
        <v>24.9579831932773</v>
      </c>
      <c r="Z50" s="30">
        <v>49.5505617977528</v>
      </c>
      <c r="AA50" s="30">
        <v>24.5454545454545</v>
      </c>
      <c r="AB50" s="30">
        <v>0</v>
      </c>
      <c r="AC50" s="30">
        <v>25.3846153846154</v>
      </c>
      <c r="AD50" s="30">
        <v>8.139534883720939</v>
      </c>
      <c r="AE50" s="30">
        <v>11.8110236220473</v>
      </c>
      <c r="AF50" s="30">
        <v>0</v>
      </c>
      <c r="AG50" s="30">
        <v>9.8473282442748</v>
      </c>
      <c r="AH50" s="30">
        <v>0</v>
      </c>
    </row>
    <row r="51" ht="15" customHeight="1">
      <c r="A51" t="s" s="26">
        <f>'Ações_Prep'!A51</f>
        <v>1846</v>
      </c>
      <c r="B51" t="s" s="26">
        <f>'Ações_Prep'!B51</f>
        <v>1847</v>
      </c>
      <c r="C51" s="30">
        <v>22.95</v>
      </c>
      <c r="D51" s="30">
        <v>56.7</v>
      </c>
      <c r="E51" s="30">
        <v>20.3414634146342</v>
      </c>
      <c r="F51" s="30">
        <v>48.0392156862745</v>
      </c>
      <c r="G51" s="30">
        <v>18.9320388349515</v>
      </c>
      <c r="H51" s="30">
        <v>47.9126213592233</v>
      </c>
      <c r="I51" s="30">
        <v>17.9716981132076</v>
      </c>
      <c r="J51" s="30">
        <v>14</v>
      </c>
      <c r="K51" s="30">
        <v>19.4036697247706</v>
      </c>
      <c r="L51" s="30">
        <v>46.5596330275229</v>
      </c>
      <c r="M51" s="30">
        <v>19.8190045248869</v>
      </c>
      <c r="N51" s="30">
        <v>45.9903381642512</v>
      </c>
      <c r="O51" s="30">
        <v>20.2232142857143</v>
      </c>
      <c r="P51" s="30">
        <v>49.5964125560538</v>
      </c>
      <c r="Q51" s="30">
        <v>13.0837004405286</v>
      </c>
      <c r="R51" s="30">
        <v>31.9634703196347</v>
      </c>
      <c r="S51" s="30">
        <v>9.91304347826088</v>
      </c>
      <c r="T51" s="30">
        <v>23.4347826086956</v>
      </c>
      <c r="U51" s="30">
        <v>10.9913793103448</v>
      </c>
      <c r="V51" s="30">
        <v>23.9393939393939</v>
      </c>
      <c r="W51" s="30">
        <v>4.19491525423728</v>
      </c>
      <c r="X51" s="30">
        <v>0</v>
      </c>
      <c r="Y51" s="30">
        <v>4.78991596638654</v>
      </c>
      <c r="Z51" s="30">
        <v>0</v>
      </c>
      <c r="AA51" s="30">
        <v>4.58677685950413</v>
      </c>
      <c r="AB51" s="30">
        <v>0</v>
      </c>
      <c r="AC51" s="30">
        <v>5.34412955465586</v>
      </c>
      <c r="AD51" s="30">
        <v>0</v>
      </c>
      <c r="AE51" s="30">
        <v>4.48818897637794</v>
      </c>
      <c r="AF51" s="30">
        <v>0</v>
      </c>
      <c r="AG51" s="30">
        <v>2.86259541984733</v>
      </c>
      <c r="AH51" s="30">
        <v>0</v>
      </c>
    </row>
    <row r="52" ht="15" customHeight="1">
      <c r="A52" t="s" s="26">
        <f>'Ações_Prep'!A52</f>
        <v>1848</v>
      </c>
      <c r="B52" t="s" s="26">
        <f>'Ações_Prep'!B52</f>
        <v>1849</v>
      </c>
      <c r="C52" s="30">
        <v>22.8</v>
      </c>
      <c r="D52" s="30">
        <v>61.95</v>
      </c>
      <c r="E52" s="30">
        <v>22.2439024390244</v>
      </c>
      <c r="F52" s="30">
        <v>58.3333333333333</v>
      </c>
      <c r="G52" s="30">
        <v>20.6796116504855</v>
      </c>
      <c r="H52" s="30">
        <v>48.5922330097087</v>
      </c>
      <c r="I52" s="30">
        <v>22.0754716981132</v>
      </c>
      <c r="J52" s="30">
        <v>33.7272727272727</v>
      </c>
      <c r="K52" s="30">
        <v>18.4403669724771</v>
      </c>
      <c r="L52" s="30">
        <v>44.3119266055046</v>
      </c>
      <c r="M52" s="30">
        <v>18.5972850678733</v>
      </c>
      <c r="N52" s="30">
        <v>42.6086956521739</v>
      </c>
      <c r="O52" s="30">
        <v>16.4732142857143</v>
      </c>
      <c r="P52" s="30">
        <v>40.8071748878924</v>
      </c>
      <c r="Q52" s="30">
        <v>20.0881057268723</v>
      </c>
      <c r="R52" s="30">
        <v>46.3470319634704</v>
      </c>
      <c r="S52" s="30">
        <v>18.6521739130435</v>
      </c>
      <c r="T52" s="30">
        <v>45.0434782608696</v>
      </c>
      <c r="U52" s="30">
        <v>18.8793103448276</v>
      </c>
      <c r="V52" s="30">
        <v>44.2424242424242</v>
      </c>
      <c r="W52" s="30">
        <v>19.8305084745763</v>
      </c>
      <c r="X52" s="30">
        <v>33.6708860759494</v>
      </c>
      <c r="Y52" s="30">
        <v>20.7983193277311</v>
      </c>
      <c r="Z52" s="30">
        <v>41.2921348314607</v>
      </c>
      <c r="AA52" s="30">
        <v>18.7190082644628</v>
      </c>
      <c r="AB52" s="30">
        <v>0</v>
      </c>
      <c r="AC52" s="30">
        <v>20.5263157894737</v>
      </c>
      <c r="AD52" s="30">
        <v>0</v>
      </c>
      <c r="AE52" s="30">
        <v>20.0787401574803</v>
      </c>
      <c r="AF52" s="30">
        <v>0</v>
      </c>
      <c r="AG52" s="30">
        <v>20.0381679389313</v>
      </c>
      <c r="AH52" s="30">
        <v>21.8032786885246</v>
      </c>
    </row>
    <row r="53" ht="15" customHeight="1">
      <c r="A53" t="s" s="26">
        <f>'Ações_Prep'!A53</f>
        <v>1850</v>
      </c>
      <c r="B53" t="s" s="26">
        <f>'Ações_Prep'!B53</f>
        <v>1851</v>
      </c>
      <c r="C53" s="30">
        <v>22.65</v>
      </c>
      <c r="D53" s="30">
        <v>50.05</v>
      </c>
      <c r="E53" s="30">
        <v>25.0243902439025</v>
      </c>
      <c r="F53" s="30">
        <v>55.9313725490196</v>
      </c>
      <c r="G53" s="30">
        <v>27.6699029126214</v>
      </c>
      <c r="H53" s="30">
        <v>62.1844660194175</v>
      </c>
      <c r="I53" s="30">
        <v>28.7264150943396</v>
      </c>
      <c r="J53" s="30">
        <v>63</v>
      </c>
      <c r="K53" s="30">
        <v>27.2477064220184</v>
      </c>
      <c r="L53" s="30">
        <v>63.5779816513762</v>
      </c>
      <c r="M53" s="30">
        <v>22.8054298642534</v>
      </c>
      <c r="N53" s="30">
        <v>53.4299516908212</v>
      </c>
      <c r="O53" s="30">
        <v>19.6875</v>
      </c>
      <c r="P53" s="30">
        <v>50.5381165919283</v>
      </c>
      <c r="Q53" s="30">
        <v>23.5242290748899</v>
      </c>
      <c r="R53" s="30">
        <v>55.9360730593608</v>
      </c>
      <c r="S53" s="30">
        <v>24.7826086956522</v>
      </c>
      <c r="T53" s="30">
        <v>60.8695652173913</v>
      </c>
      <c r="U53" s="30">
        <v>26.7672413793104</v>
      </c>
      <c r="V53" s="30">
        <v>63.030303030303</v>
      </c>
      <c r="W53" s="30">
        <v>26.8220338983051</v>
      </c>
      <c r="X53" s="30">
        <v>61.5822784810127</v>
      </c>
      <c r="Y53" s="30">
        <v>24.2016806722689</v>
      </c>
      <c r="Z53" s="30">
        <v>54.2696629213483</v>
      </c>
      <c r="AA53" s="30">
        <v>23.1818181818182</v>
      </c>
      <c r="AB53" s="30">
        <v>0</v>
      </c>
      <c r="AC53" s="30">
        <v>23.3198380566802</v>
      </c>
      <c r="AD53" s="30">
        <v>0</v>
      </c>
      <c r="AE53" s="30">
        <v>15.3543307086614</v>
      </c>
      <c r="AF53" s="30">
        <v>0</v>
      </c>
      <c r="AG53" s="30">
        <v>5.49618320610687</v>
      </c>
      <c r="AH53" s="30">
        <v>0</v>
      </c>
    </row>
    <row r="54" ht="15" customHeight="1">
      <c r="A54" t="s" s="26">
        <f>'Ações_Prep'!A54</f>
        <v>1852</v>
      </c>
      <c r="B54" t="s" s="26">
        <f>'Ações_Prep'!B54</f>
        <v>1853</v>
      </c>
      <c r="C54" s="30">
        <v>22.5</v>
      </c>
      <c r="D54" s="30">
        <v>53.9</v>
      </c>
      <c r="E54" s="30">
        <v>14.0487804878049</v>
      </c>
      <c r="F54" s="30">
        <v>32.5980392156863</v>
      </c>
      <c r="G54" s="30">
        <v>12.5242718446602</v>
      </c>
      <c r="H54" s="30">
        <v>33.9805825242718</v>
      </c>
      <c r="I54" s="30">
        <v>15.2830188679245</v>
      </c>
      <c r="J54" s="30">
        <v>6.36363636363636</v>
      </c>
      <c r="K54" s="30">
        <v>9.908256880733941</v>
      </c>
      <c r="L54" s="30">
        <v>31.788990825688</v>
      </c>
      <c r="M54" s="30">
        <v>8.687782805429849</v>
      </c>
      <c r="N54" s="30">
        <v>19.951690821256</v>
      </c>
      <c r="O54" s="30">
        <v>6.83035714285713</v>
      </c>
      <c r="P54" s="30">
        <v>24.4843049327354</v>
      </c>
      <c r="Q54" s="30">
        <v>8.986784140969171</v>
      </c>
      <c r="R54" s="30">
        <v>23.013698630137</v>
      </c>
      <c r="S54" s="30">
        <v>10.5652173913043</v>
      </c>
      <c r="T54" s="30">
        <v>34.0869565217391</v>
      </c>
      <c r="U54" s="30">
        <v>9.82758620689656</v>
      </c>
      <c r="V54" s="30">
        <v>27.2727272727273</v>
      </c>
      <c r="W54" s="30">
        <v>15.3813559322034</v>
      </c>
      <c r="X54" s="30">
        <v>22.5949367088607</v>
      </c>
      <c r="Y54" s="30">
        <v>14.2436974789916</v>
      </c>
      <c r="Z54" s="30">
        <v>24.7752808988764</v>
      </c>
      <c r="AA54" s="30">
        <v>17.603305785124</v>
      </c>
      <c r="AB54" s="30">
        <v>0</v>
      </c>
      <c r="AC54" s="30">
        <v>22.9554655870445</v>
      </c>
      <c r="AD54" s="30">
        <v>0</v>
      </c>
      <c r="AE54" s="30">
        <v>24.3307086614173</v>
      </c>
      <c r="AF54" s="30">
        <v>0</v>
      </c>
      <c r="AG54" s="30">
        <v>24.5038167938931</v>
      </c>
      <c r="AH54" s="30">
        <v>44.7540983606557</v>
      </c>
    </row>
    <row r="55" ht="15" customHeight="1">
      <c r="A55" t="s" s="26">
        <f>'Ações_Prep'!A55</f>
        <v>1854</v>
      </c>
      <c r="B55" t="s" s="26">
        <f>'Ações_Prep'!B55</f>
        <v>1855</v>
      </c>
      <c r="C55" s="30">
        <v>22.35</v>
      </c>
      <c r="D55" s="30">
        <v>64.05</v>
      </c>
      <c r="E55" s="30">
        <v>24.8780487804878</v>
      </c>
      <c r="F55" s="30">
        <v>67.2549019607843</v>
      </c>
      <c r="G55" s="30">
        <v>26.2135922330097</v>
      </c>
      <c r="H55" s="30">
        <v>63.2038834951456</v>
      </c>
      <c r="I55" s="30">
        <v>27.7358490566038</v>
      </c>
      <c r="J55" s="30">
        <v>59.1818181818182</v>
      </c>
      <c r="K55" s="30">
        <v>26.5596330275229</v>
      </c>
      <c r="L55" s="30">
        <v>61.9724770642202</v>
      </c>
      <c r="M55" s="30">
        <v>29.0497737556561</v>
      </c>
      <c r="N55" s="30">
        <v>66.28019323671499</v>
      </c>
      <c r="O55" s="30">
        <v>28.125</v>
      </c>
      <c r="P55" s="30">
        <v>64.34977578475331</v>
      </c>
      <c r="Q55" s="30">
        <v>26.6960352422908</v>
      </c>
      <c r="R55" s="30">
        <v>60.7305936073059</v>
      </c>
      <c r="S55" s="30">
        <v>26.3478260869565</v>
      </c>
      <c r="T55" s="30">
        <v>60.5652173913044</v>
      </c>
      <c r="U55" s="30">
        <v>24.3103448275862</v>
      </c>
      <c r="V55" s="30">
        <v>56.969696969697</v>
      </c>
      <c r="W55" s="30">
        <v>25.0423728813559</v>
      </c>
      <c r="X55" s="30">
        <v>52.2784810126583</v>
      </c>
      <c r="Y55" s="30">
        <v>27.4789915966387</v>
      </c>
      <c r="Z55" s="30">
        <v>59.3820224719101</v>
      </c>
      <c r="AA55" s="30">
        <v>27.5206611570248</v>
      </c>
      <c r="AB55" s="30">
        <v>19.6875</v>
      </c>
      <c r="AC55" s="30">
        <v>26.8421052631579</v>
      </c>
      <c r="AD55" s="30">
        <v>26.046511627907</v>
      </c>
      <c r="AE55" s="30">
        <v>20.6692913385827</v>
      </c>
      <c r="AF55" s="30">
        <v>0</v>
      </c>
      <c r="AG55" s="30">
        <v>20.6106870229008</v>
      </c>
      <c r="AH55" s="30">
        <v>19.5081967213115</v>
      </c>
    </row>
    <row r="56" ht="15" customHeight="1">
      <c r="A56" t="s" s="26">
        <f>'Ações_Prep'!A56</f>
        <v>1856</v>
      </c>
      <c r="B56" t="s" s="26">
        <f>'Ações_Prep'!B56</f>
        <v>1857</v>
      </c>
      <c r="C56" s="30">
        <v>22.2</v>
      </c>
      <c r="D56" s="30">
        <v>60.2</v>
      </c>
      <c r="E56" s="30">
        <v>21.219512195122</v>
      </c>
      <c r="F56" s="30">
        <v>57.9901960784314</v>
      </c>
      <c r="G56" s="30">
        <v>22.4271844660194</v>
      </c>
      <c r="H56" s="30">
        <v>54.7087378640776</v>
      </c>
      <c r="I56" s="30">
        <v>26.3207547169811</v>
      </c>
      <c r="J56" s="30">
        <v>56.6363636363636</v>
      </c>
      <c r="K56" s="30">
        <v>22.2935779816514</v>
      </c>
      <c r="L56" s="30">
        <v>58.1192660550459</v>
      </c>
      <c r="M56" s="30">
        <v>17.5113122171946</v>
      </c>
      <c r="N56" s="30">
        <v>44.975845410628</v>
      </c>
      <c r="O56" s="30">
        <v>15</v>
      </c>
      <c r="P56" s="30">
        <v>47.3991031390134</v>
      </c>
      <c r="Q56" s="30">
        <v>16.784140969163</v>
      </c>
      <c r="R56" s="30">
        <v>46.0273972602739</v>
      </c>
      <c r="S56" s="30">
        <v>18.3913043478261</v>
      </c>
      <c r="T56" s="30">
        <v>56.6086956521739</v>
      </c>
      <c r="U56" s="30">
        <v>15.6465517241379</v>
      </c>
      <c r="V56" s="30">
        <v>43.3333333333333</v>
      </c>
      <c r="W56" s="30">
        <v>21.7372881355932</v>
      </c>
      <c r="X56" s="30">
        <v>44.3037974683544</v>
      </c>
      <c r="Y56" s="30">
        <v>19.9159663865546</v>
      </c>
      <c r="Z56" s="30">
        <v>42.0786516853933</v>
      </c>
      <c r="AA56" s="30">
        <v>18.9669421487603</v>
      </c>
      <c r="AB56" s="30">
        <v>0</v>
      </c>
      <c r="AC56" s="30">
        <v>19.3117408906883</v>
      </c>
      <c r="AD56" s="30">
        <v>0</v>
      </c>
      <c r="AE56" s="30">
        <v>18.6614173228346</v>
      </c>
      <c r="AF56" s="30">
        <v>0</v>
      </c>
      <c r="AG56" s="30">
        <v>12.1374045801527</v>
      </c>
      <c r="AH56" s="30">
        <v>0</v>
      </c>
    </row>
    <row r="57" ht="15" customHeight="1">
      <c r="A57" t="s" s="26">
        <f>'Ações_Prep'!A57</f>
        <v>1858</v>
      </c>
      <c r="B57" t="s" s="26">
        <f>'Ações_Prep'!B57</f>
        <v>1859</v>
      </c>
      <c r="C57" s="30">
        <v>22.05</v>
      </c>
      <c r="D57" s="30">
        <v>39.55</v>
      </c>
      <c r="E57" s="30">
        <v>26.4878048780488</v>
      </c>
      <c r="F57" s="30">
        <v>52.5</v>
      </c>
      <c r="G57" s="30">
        <v>21.9902912621359</v>
      </c>
      <c r="H57" s="30">
        <v>60.1456310679612</v>
      </c>
      <c r="I57" s="30">
        <v>26.0377358490566</v>
      </c>
      <c r="J57" s="30">
        <v>47.7272727272727</v>
      </c>
      <c r="K57" s="30">
        <v>20.5045871559633</v>
      </c>
      <c r="L57" s="30">
        <v>43.9908256880734</v>
      </c>
      <c r="M57" s="30">
        <v>25.5203619909502</v>
      </c>
      <c r="N57" s="30">
        <v>55.7971014492753</v>
      </c>
      <c r="O57" s="30">
        <v>10.9821428571429</v>
      </c>
      <c r="P57" s="30">
        <v>24.170403587444</v>
      </c>
      <c r="Q57" s="30">
        <v>2.51101321585903</v>
      </c>
      <c r="R57" s="30">
        <v>3.19634703196347</v>
      </c>
      <c r="S57" s="30">
        <v>17.2173913043478</v>
      </c>
      <c r="T57" s="30">
        <v>34.3913043478261</v>
      </c>
      <c r="U57" s="30">
        <v>27.1551724137931</v>
      </c>
      <c r="V57" s="30">
        <v>60.3030303030303</v>
      </c>
      <c r="W57" s="30">
        <v>19.4491525423729</v>
      </c>
      <c r="X57" s="30">
        <v>35</v>
      </c>
      <c r="Y57" s="30">
        <v>22.1848739495798</v>
      </c>
      <c r="Z57" s="30">
        <v>46.7977528089888</v>
      </c>
      <c r="AA57" s="30">
        <v>7.93388429752065</v>
      </c>
      <c r="AB57" s="30">
        <v>0</v>
      </c>
      <c r="AC57" s="30">
        <v>7.53036437246964</v>
      </c>
      <c r="AD57" s="30">
        <v>0</v>
      </c>
      <c r="AE57" s="30">
        <v>4.60629921259842</v>
      </c>
      <c r="AF57" s="30">
        <v>0</v>
      </c>
      <c r="AG57" s="30">
        <v>2.63358778625954</v>
      </c>
      <c r="AH57" s="30">
        <v>0</v>
      </c>
    </row>
    <row r="58" ht="15" customHeight="1">
      <c r="A58" t="s" s="26">
        <f>'Ações_Prep'!A58</f>
        <v>1860</v>
      </c>
      <c r="B58" t="s" s="26">
        <f>'Ações_Prep'!B58</f>
        <v>1861</v>
      </c>
      <c r="C58" s="30">
        <v>21.9</v>
      </c>
      <c r="D58" s="30">
        <v>35</v>
      </c>
      <c r="E58" s="30">
        <v>16.9756097560976</v>
      </c>
      <c r="F58" s="30">
        <v>21.9607843137255</v>
      </c>
      <c r="G58" s="30">
        <v>5.24271844660194</v>
      </c>
      <c r="H58" s="30">
        <v>20.0485436893204</v>
      </c>
      <c r="I58" s="30">
        <v>1.9811320754717</v>
      </c>
      <c r="J58" s="30">
        <v>0</v>
      </c>
      <c r="K58" s="30">
        <v>8.53211009174313</v>
      </c>
      <c r="L58" s="30">
        <v>16.3761467889908</v>
      </c>
      <c r="M58" s="30">
        <v>12.2171945701358</v>
      </c>
      <c r="N58" s="30">
        <v>23.3333333333333</v>
      </c>
      <c r="O58" s="30">
        <v>17.6785714285714</v>
      </c>
      <c r="P58" s="30">
        <v>30.762331838565</v>
      </c>
      <c r="Q58" s="30">
        <v>17.5770925110132</v>
      </c>
      <c r="R58" s="30">
        <v>34.5205479452055</v>
      </c>
      <c r="S58" s="30">
        <v>23.4782608695652</v>
      </c>
      <c r="T58" s="30">
        <v>42.304347826087</v>
      </c>
      <c r="U58" s="30">
        <v>18.2327586206897</v>
      </c>
      <c r="V58" s="30">
        <v>34.5454545454546</v>
      </c>
      <c r="W58" s="30">
        <v>16.3983050847458</v>
      </c>
      <c r="X58" s="30">
        <v>19.9367088607595</v>
      </c>
      <c r="Y58" s="30">
        <v>20.546218487395</v>
      </c>
      <c r="Z58" s="30">
        <v>37.3595505617977</v>
      </c>
      <c r="AA58" s="30">
        <v>20.5785123966942</v>
      </c>
      <c r="AB58" s="30">
        <v>0</v>
      </c>
      <c r="AC58" s="30">
        <v>21.3765182186235</v>
      </c>
      <c r="AD58" s="30">
        <v>0</v>
      </c>
      <c r="AE58" s="30">
        <v>21.3779527559055</v>
      </c>
      <c r="AF58" s="30">
        <v>0</v>
      </c>
      <c r="AG58" s="30">
        <v>23.1297709923664</v>
      </c>
      <c r="AH58" s="30">
        <v>30.4098360655738</v>
      </c>
    </row>
    <row r="59" ht="15" customHeight="1">
      <c r="A59" t="s" s="26">
        <f>'Ações_Prep'!A59</f>
        <v>1862</v>
      </c>
      <c r="B59" t="s" s="26">
        <f>'Ações_Prep'!B59</f>
        <v>1863</v>
      </c>
      <c r="C59" s="30">
        <v>21.75</v>
      </c>
      <c r="D59" s="30">
        <v>49</v>
      </c>
      <c r="E59" s="30">
        <v>17.7073170731707</v>
      </c>
      <c r="F59" s="30">
        <v>38.0882352941177</v>
      </c>
      <c r="G59" s="30">
        <v>18.6407766990291</v>
      </c>
      <c r="H59" s="30">
        <v>16.9902912621359</v>
      </c>
      <c r="I59" s="30">
        <v>0.566037735849057</v>
      </c>
      <c r="J59" s="30">
        <v>0</v>
      </c>
      <c r="K59" s="30">
        <v>4.40366972477064</v>
      </c>
      <c r="L59" s="30">
        <v>4.17431192660551</v>
      </c>
      <c r="M59" s="30">
        <v>1.76470588235294</v>
      </c>
      <c r="N59" s="30">
        <v>0</v>
      </c>
      <c r="O59" s="30">
        <v>1.33928571428571</v>
      </c>
      <c r="P59" s="30">
        <v>2.19730941704036</v>
      </c>
      <c r="Q59" s="30">
        <v>8.061674008810559</v>
      </c>
      <c r="R59" s="30">
        <v>8.94977168949773</v>
      </c>
      <c r="S59" s="30">
        <v>12</v>
      </c>
      <c r="T59" s="30">
        <v>8.826086956521729</v>
      </c>
      <c r="U59" s="30">
        <v>10.7327586206897</v>
      </c>
      <c r="V59" s="30">
        <v>13.3333333333333</v>
      </c>
      <c r="W59" s="30">
        <v>12.8389830508475</v>
      </c>
      <c r="X59" s="30">
        <v>6.20253164556962</v>
      </c>
      <c r="Y59" s="30">
        <v>13.9915966386555</v>
      </c>
      <c r="Z59" s="30">
        <v>14.9438202247191</v>
      </c>
      <c r="AA59" s="30">
        <v>16.7355371900826</v>
      </c>
      <c r="AB59" s="30">
        <v>0</v>
      </c>
      <c r="AC59" s="30">
        <v>18.9473684210526</v>
      </c>
      <c r="AD59" s="30">
        <v>0</v>
      </c>
      <c r="AE59" s="30">
        <v>16.5354330708662</v>
      </c>
      <c r="AF59" s="30">
        <v>0</v>
      </c>
      <c r="AG59" s="30">
        <v>26.1068702290076</v>
      </c>
      <c r="AH59" s="30">
        <v>41.3114754098361</v>
      </c>
    </row>
    <row r="60" ht="15" customHeight="1">
      <c r="A60" t="s" s="26">
        <f>'Ações_Prep'!A60</f>
        <v>1864</v>
      </c>
      <c r="B60" t="s" s="26">
        <f>'Ações_Prep'!B60</f>
        <v>1865</v>
      </c>
      <c r="C60" s="30">
        <v>21.6</v>
      </c>
      <c r="D60" s="30">
        <v>34.65</v>
      </c>
      <c r="E60" s="30">
        <v>19.0243902439025</v>
      </c>
      <c r="F60" s="30">
        <v>25.3921568627451</v>
      </c>
      <c r="G60" s="30">
        <v>5.53398058252428</v>
      </c>
      <c r="H60" s="30">
        <v>7.81553398058251</v>
      </c>
      <c r="I60" s="30">
        <v>5.66037735849057</v>
      </c>
      <c r="J60" s="30">
        <v>0</v>
      </c>
      <c r="K60" s="30">
        <v>5.91743119266054</v>
      </c>
      <c r="L60" s="30">
        <v>17.0183486238532</v>
      </c>
      <c r="M60" s="30">
        <v>3.80090497737558</v>
      </c>
      <c r="N60" s="30">
        <v>4.39613526570049</v>
      </c>
      <c r="O60" s="30">
        <v>8.83928571428571</v>
      </c>
      <c r="P60" s="30">
        <v>24.7982062780269</v>
      </c>
      <c r="Q60" s="30">
        <v>6.07929515418501</v>
      </c>
      <c r="R60" s="30">
        <v>12.7853881278539</v>
      </c>
      <c r="S60" s="30">
        <v>5.73913043478261</v>
      </c>
      <c r="T60" s="30">
        <v>14</v>
      </c>
      <c r="U60" s="30">
        <v>9.18103448275863</v>
      </c>
      <c r="V60" s="30">
        <v>21.5151515151515</v>
      </c>
      <c r="W60" s="30">
        <v>12.4576271186441</v>
      </c>
      <c r="X60" s="30">
        <v>9.74683544303798</v>
      </c>
      <c r="Y60" s="30">
        <v>16.890756302521</v>
      </c>
      <c r="Z60" s="30">
        <v>32.247191011236</v>
      </c>
      <c r="AA60" s="30">
        <v>18.4710743801653</v>
      </c>
      <c r="AB60" s="30">
        <v>0</v>
      </c>
      <c r="AC60" s="30">
        <v>16.6396761133603</v>
      </c>
      <c r="AD60" s="30">
        <v>0</v>
      </c>
      <c r="AE60" s="30">
        <v>19.9606299212598</v>
      </c>
      <c r="AF60" s="30">
        <v>0</v>
      </c>
      <c r="AG60" s="30">
        <v>20.9541984732824</v>
      </c>
      <c r="AH60" s="30">
        <v>25.8196721311475</v>
      </c>
    </row>
    <row r="61" ht="15" customHeight="1">
      <c r="A61" t="s" s="26">
        <f>'Ações_Prep'!A61</f>
        <v>1866</v>
      </c>
      <c r="B61" t="s" s="26">
        <f>'Ações_Prep'!B61</f>
        <v>1867</v>
      </c>
      <c r="C61" s="30">
        <v>21.45</v>
      </c>
      <c r="D61" s="30">
        <v>56</v>
      </c>
      <c r="E61" s="30">
        <v>23.4146341463415</v>
      </c>
      <c r="F61" s="30">
        <v>56.9607843137255</v>
      </c>
      <c r="G61" s="30">
        <v>24.3203883495146</v>
      </c>
      <c r="H61" s="30">
        <v>46.5533980582524</v>
      </c>
      <c r="I61" s="30">
        <v>17.4056603773585</v>
      </c>
      <c r="J61" s="30">
        <v>11.4545454545455</v>
      </c>
      <c r="K61" s="30">
        <v>19.8165137614679</v>
      </c>
      <c r="L61" s="30">
        <v>41.1009174311926</v>
      </c>
      <c r="M61" s="30">
        <v>21.9909502262444</v>
      </c>
      <c r="N61" s="30">
        <v>45.6521739130435</v>
      </c>
      <c r="O61" s="30">
        <v>21.8303571428571</v>
      </c>
      <c r="P61" s="30">
        <v>44.8878923766816</v>
      </c>
      <c r="Q61" s="30">
        <v>22.0704845814978</v>
      </c>
      <c r="R61" s="30">
        <v>45.7077625570776</v>
      </c>
      <c r="S61" s="30">
        <v>19.1739130434783</v>
      </c>
      <c r="T61" s="30">
        <v>35.6086956521739</v>
      </c>
      <c r="U61" s="30">
        <v>21.8534482758621</v>
      </c>
      <c r="V61" s="30">
        <v>45.4545454545454</v>
      </c>
      <c r="W61" s="30">
        <v>16.6525423728814</v>
      </c>
      <c r="X61" s="30">
        <v>20.8227848101266</v>
      </c>
      <c r="Y61" s="30">
        <v>11.8487394957983</v>
      </c>
      <c r="Z61" s="30">
        <v>12.1910112359551</v>
      </c>
      <c r="AA61" s="30">
        <v>9.54545454545454</v>
      </c>
      <c r="AB61" s="30">
        <v>0</v>
      </c>
      <c r="AC61" s="30">
        <v>5.58704453441295</v>
      </c>
      <c r="AD61" s="30">
        <v>0</v>
      </c>
      <c r="AE61" s="30">
        <v>8.031496062992129</v>
      </c>
      <c r="AF61" s="30">
        <v>0</v>
      </c>
      <c r="AG61" s="30">
        <v>15.4580152671756</v>
      </c>
      <c r="AH61" s="30">
        <v>0</v>
      </c>
    </row>
    <row r="62" ht="15" customHeight="1">
      <c r="A62" t="s" s="26">
        <f>'Ações_Prep'!A62</f>
        <v>1868</v>
      </c>
      <c r="B62" t="s" s="26">
        <f>'Ações_Prep'!B62</f>
        <v>1869</v>
      </c>
      <c r="C62" s="30">
        <v>21.3</v>
      </c>
      <c r="D62" s="30">
        <v>54.95</v>
      </c>
      <c r="E62" s="30">
        <v>26.1951219512195</v>
      </c>
      <c r="F62" s="30">
        <v>62.1078431372549</v>
      </c>
      <c r="G62" s="30">
        <v>19.6601941747573</v>
      </c>
      <c r="H62" s="30">
        <v>55.0485436893204</v>
      </c>
      <c r="I62" s="30">
        <v>25.4716981132076</v>
      </c>
      <c r="J62" s="30">
        <v>54.0909090909091</v>
      </c>
      <c r="K62" s="30">
        <v>21.3302752293578</v>
      </c>
      <c r="L62" s="30">
        <v>57.4770642201835</v>
      </c>
      <c r="M62" s="30">
        <v>12.895927601810</v>
      </c>
      <c r="N62" s="30">
        <v>36.5217391304348</v>
      </c>
      <c r="O62" s="30">
        <v>9.375</v>
      </c>
      <c r="P62" s="30">
        <v>37.0403587443946</v>
      </c>
      <c r="Q62" s="30">
        <v>9.779735682819391</v>
      </c>
      <c r="R62" s="30">
        <v>29.0867579908676</v>
      </c>
      <c r="S62" s="30">
        <v>3.26086956521739</v>
      </c>
      <c r="T62" s="30">
        <v>11.8695652173913</v>
      </c>
      <c r="U62" s="30">
        <v>3.23275862068965</v>
      </c>
      <c r="V62" s="30">
        <v>10.6060606060606</v>
      </c>
      <c r="W62" s="30">
        <v>8.38983050847459</v>
      </c>
      <c r="X62" s="30">
        <v>0</v>
      </c>
      <c r="Y62" s="30">
        <v>9.45378151260504</v>
      </c>
      <c r="Z62" s="30">
        <v>7.07865168539326</v>
      </c>
      <c r="AA62" s="30">
        <v>19.2148760330579</v>
      </c>
      <c r="AB62" s="30">
        <v>0</v>
      </c>
      <c r="AC62" s="30">
        <v>11.2955465587045</v>
      </c>
      <c r="AD62" s="30">
        <v>0</v>
      </c>
      <c r="AE62" s="30">
        <v>13.1102362204724</v>
      </c>
      <c r="AF62" s="30">
        <v>0</v>
      </c>
      <c r="AG62" s="30">
        <v>7.09923664122138</v>
      </c>
      <c r="AH62" s="30">
        <v>0</v>
      </c>
    </row>
    <row r="63" ht="15" customHeight="1">
      <c r="A63" t="s" s="26">
        <f>'Ações_Prep'!A63</f>
        <v>1870</v>
      </c>
      <c r="B63" t="s" s="26">
        <f>'Ações_Prep'!B63</f>
        <v>1871</v>
      </c>
      <c r="C63" s="30">
        <v>21.15</v>
      </c>
      <c r="D63" s="30">
        <v>43.4</v>
      </c>
      <c r="E63" s="30">
        <v>19.7560975609756</v>
      </c>
      <c r="F63" s="30">
        <v>39.4607843137255</v>
      </c>
      <c r="G63" s="30">
        <v>15.1456310679612</v>
      </c>
      <c r="H63" s="30">
        <v>25.4854368932039</v>
      </c>
      <c r="I63" s="30">
        <v>12.7358490566038</v>
      </c>
      <c r="J63" s="30">
        <v>0</v>
      </c>
      <c r="K63" s="30">
        <v>12.5229357798165</v>
      </c>
      <c r="L63" s="30">
        <v>30.5045871559633</v>
      </c>
      <c r="M63" s="30">
        <v>10.9954751131222</v>
      </c>
      <c r="N63" s="30">
        <v>25.3623188405797</v>
      </c>
      <c r="O63" s="30">
        <v>12.9910714285714</v>
      </c>
      <c r="P63" s="30">
        <v>30.1345291479821</v>
      </c>
      <c r="Q63" s="30">
        <v>9.91189427312775</v>
      </c>
      <c r="R63" s="30">
        <v>21.4155251141553</v>
      </c>
      <c r="S63" s="30">
        <v>10.1739130434783</v>
      </c>
      <c r="T63" s="30">
        <v>24.3478260869565</v>
      </c>
      <c r="U63" s="30">
        <v>7.37068965517242</v>
      </c>
      <c r="V63" s="30">
        <v>16.9696969696969</v>
      </c>
      <c r="W63" s="30">
        <v>10.6779661016949</v>
      </c>
      <c r="X63" s="30">
        <v>2.65822784810127</v>
      </c>
      <c r="Y63" s="30">
        <v>10.4621848739496</v>
      </c>
      <c r="Z63" s="30">
        <v>9.04494382022469</v>
      </c>
      <c r="AA63" s="30">
        <v>11.900826446281</v>
      </c>
      <c r="AB63" s="30">
        <v>0</v>
      </c>
      <c r="AC63" s="30">
        <v>11.0526315789474</v>
      </c>
      <c r="AD63" s="30">
        <v>0</v>
      </c>
      <c r="AE63" s="30">
        <v>15.7086614173228</v>
      </c>
      <c r="AF63" s="30">
        <v>0</v>
      </c>
      <c r="AG63" s="30">
        <v>18.5496183206107</v>
      </c>
      <c r="AH63" s="30">
        <v>13.7704918032787</v>
      </c>
    </row>
    <row r="64" ht="15" customHeight="1">
      <c r="A64" t="s" s="26">
        <f>'Ações_Prep'!A64</f>
        <v>1872</v>
      </c>
      <c r="B64" t="s" s="26">
        <f>'Ações_Prep'!B64</f>
        <v>1873</v>
      </c>
      <c r="C64" s="30">
        <v>21</v>
      </c>
      <c r="D64" s="30">
        <v>48.3</v>
      </c>
      <c r="E64" s="30">
        <v>14.780487804878</v>
      </c>
      <c r="F64" s="30">
        <v>33.9705882352941</v>
      </c>
      <c r="G64" s="30">
        <v>11.2135922330097</v>
      </c>
      <c r="H64" s="30">
        <v>33.6407766990292</v>
      </c>
      <c r="I64" s="30">
        <v>10.6132075471698</v>
      </c>
      <c r="J64" s="30">
        <v>0</v>
      </c>
      <c r="K64" s="30">
        <v>10.8715596330275</v>
      </c>
      <c r="L64" s="30">
        <v>26.9724770642202</v>
      </c>
      <c r="M64" s="30">
        <v>11.4027149321267</v>
      </c>
      <c r="N64" s="30">
        <v>26.7149758454107</v>
      </c>
      <c r="O64" s="30">
        <v>14.8660714285714</v>
      </c>
      <c r="P64" s="30">
        <v>35.4708520179372</v>
      </c>
      <c r="Q64" s="30">
        <v>11.2334801762114</v>
      </c>
      <c r="R64" s="30">
        <v>25.8904109589041</v>
      </c>
      <c r="S64" s="30">
        <v>11.7391304347826</v>
      </c>
      <c r="T64" s="30">
        <v>28</v>
      </c>
      <c r="U64" s="30">
        <v>7.62931034482758</v>
      </c>
      <c r="V64" s="30">
        <v>17.2727272727273</v>
      </c>
      <c r="W64" s="30">
        <v>12.3305084745763</v>
      </c>
      <c r="X64" s="30">
        <v>8.86075949367091</v>
      </c>
      <c r="Y64" s="30">
        <v>19.0336134453782</v>
      </c>
      <c r="Z64" s="30">
        <v>36.1797752808989</v>
      </c>
      <c r="AA64" s="30">
        <v>19.5867768595041</v>
      </c>
      <c r="AB64" s="30">
        <v>0</v>
      </c>
      <c r="AC64" s="30">
        <v>21.497975708502</v>
      </c>
      <c r="AD64" s="30">
        <v>0</v>
      </c>
      <c r="AE64" s="30">
        <v>22.5590551181102</v>
      </c>
      <c r="AF64" s="30">
        <v>0</v>
      </c>
      <c r="AG64" s="30">
        <v>23.8167938931298</v>
      </c>
      <c r="AH64" s="30">
        <v>37.2950819672131</v>
      </c>
    </row>
    <row r="65" ht="15" customHeight="1">
      <c r="A65" t="s" s="26">
        <f>'Ações_Prep'!A65</f>
        <v>1874</v>
      </c>
      <c r="B65" t="s" s="26">
        <f>'Ações_Prep'!B65</f>
        <v>1875</v>
      </c>
      <c r="C65" s="30">
        <v>20.85</v>
      </c>
      <c r="D65" s="30">
        <v>21.7</v>
      </c>
      <c r="E65" s="30">
        <v>22.0975609756098</v>
      </c>
      <c r="F65" s="30">
        <v>20.5882352941177</v>
      </c>
      <c r="G65" s="30">
        <v>19.8058252427185</v>
      </c>
      <c r="H65" s="30">
        <v>28.2038834951456</v>
      </c>
      <c r="I65" s="30">
        <v>8.06603773584906</v>
      </c>
      <c r="J65" s="30">
        <v>0</v>
      </c>
      <c r="K65" s="30">
        <v>23.9449541284404</v>
      </c>
      <c r="L65" s="30">
        <v>42.7064220183486</v>
      </c>
      <c r="M65" s="30">
        <v>17.3755656108597</v>
      </c>
      <c r="N65" s="30">
        <v>31.4492753623189</v>
      </c>
      <c r="O65" s="30">
        <v>22.9017857142857</v>
      </c>
      <c r="P65" s="30">
        <v>38.2959641255605</v>
      </c>
      <c r="Q65" s="30">
        <v>9.251101321585891</v>
      </c>
      <c r="R65" s="30">
        <v>15.0228310502283</v>
      </c>
      <c r="S65" s="30">
        <v>21.1304347826087</v>
      </c>
      <c r="T65" s="30">
        <v>35.9130434782609</v>
      </c>
      <c r="U65" s="30">
        <v>18.4913793103448</v>
      </c>
      <c r="V65" s="30">
        <v>33.3333333333333</v>
      </c>
      <c r="W65" s="30">
        <v>1.01694915254237</v>
      </c>
      <c r="X65" s="30">
        <v>0</v>
      </c>
      <c r="Y65" s="30">
        <v>2.01680672268908</v>
      </c>
      <c r="Z65" s="30">
        <v>0</v>
      </c>
      <c r="AA65" s="30">
        <v>1.11570247933884</v>
      </c>
      <c r="AB65" s="30">
        <v>0</v>
      </c>
      <c r="AC65" s="30">
        <v>1.70040485829959</v>
      </c>
      <c r="AD65" s="30">
        <v>0</v>
      </c>
      <c r="AE65" s="30">
        <v>2.36220472440945</v>
      </c>
      <c r="AF65" s="30">
        <v>0</v>
      </c>
      <c r="AG65" s="30">
        <v>5.0381679389313</v>
      </c>
      <c r="AH65" s="30">
        <v>0</v>
      </c>
    </row>
    <row r="66" ht="15" customHeight="1">
      <c r="A66" t="s" s="26">
        <f>'Ações_Prep'!A66</f>
        <v>1876</v>
      </c>
      <c r="B66" t="s" s="26">
        <f>'Ações_Prep'!B66</f>
        <v>1877</v>
      </c>
      <c r="C66" s="30">
        <v>20.7</v>
      </c>
      <c r="D66" s="30">
        <v>42</v>
      </c>
      <c r="E66" s="30">
        <v>21.3658536585366</v>
      </c>
      <c r="F66" s="30">
        <v>46.3235294117647</v>
      </c>
      <c r="G66" s="30">
        <v>25.6310679611651</v>
      </c>
      <c r="H66" s="30">
        <v>41.7961165048544</v>
      </c>
      <c r="I66" s="30">
        <v>17.2641509433962</v>
      </c>
      <c r="J66" s="30">
        <v>10.8181818181819</v>
      </c>
      <c r="K66" s="30">
        <v>15.2752293577982</v>
      </c>
      <c r="L66" s="30">
        <v>28.8990825688074</v>
      </c>
      <c r="M66" s="30">
        <v>10.8597285067873</v>
      </c>
      <c r="N66" s="30">
        <v>21.304347826087</v>
      </c>
      <c r="O66" s="30">
        <v>11.25</v>
      </c>
      <c r="P66" s="30">
        <v>20.7174887892377</v>
      </c>
      <c r="Q66" s="30">
        <v>16.1233480176212</v>
      </c>
      <c r="R66" s="30">
        <v>32.6027397260274</v>
      </c>
      <c r="S66" s="30">
        <v>18.1304347826087</v>
      </c>
      <c r="T66" s="30">
        <v>35</v>
      </c>
      <c r="U66" s="30">
        <v>18.75</v>
      </c>
      <c r="V66" s="30">
        <v>37.8787878787879</v>
      </c>
      <c r="W66" s="30">
        <v>16.271186440678</v>
      </c>
      <c r="X66" s="30">
        <v>19.0506329113924</v>
      </c>
      <c r="Y66" s="30">
        <v>14.1176470588235</v>
      </c>
      <c r="Z66" s="30">
        <v>18.8764044943821</v>
      </c>
      <c r="AA66" s="30">
        <v>6.5702479338843</v>
      </c>
      <c r="AB66" s="30">
        <v>0</v>
      </c>
      <c r="AC66" s="30">
        <v>6.07287449392713</v>
      </c>
      <c r="AD66" s="30">
        <v>0</v>
      </c>
      <c r="AE66" s="30">
        <v>3.77952755905512</v>
      </c>
      <c r="AF66" s="30">
        <v>0</v>
      </c>
      <c r="AG66" s="30">
        <v>5.38167938931297</v>
      </c>
      <c r="AH66" s="30">
        <v>0</v>
      </c>
    </row>
    <row r="67" ht="15" customHeight="1">
      <c r="A67" t="s" s="26">
        <f>'Ações_Prep'!A67</f>
        <v>1878</v>
      </c>
      <c r="B67" t="s" s="26">
        <f>'Ações_Prep'!B67</f>
        <v>1879</v>
      </c>
      <c r="C67" s="30">
        <v>20.55</v>
      </c>
      <c r="D67" s="30">
        <v>38.5</v>
      </c>
      <c r="E67" s="30">
        <v>17.2682926829268</v>
      </c>
      <c r="F67" s="30">
        <v>30.5392156862745</v>
      </c>
      <c r="G67" s="30">
        <v>12.0873786407767</v>
      </c>
      <c r="H67" s="30">
        <v>16.6504854368932</v>
      </c>
      <c r="I67" s="30">
        <v>11.8867924528302</v>
      </c>
      <c r="J67" s="30">
        <v>0</v>
      </c>
      <c r="K67" s="30">
        <v>17.7522935779817</v>
      </c>
      <c r="L67" s="30">
        <v>35.9633027522936</v>
      </c>
      <c r="M67" s="30">
        <v>12.4886877828054</v>
      </c>
      <c r="N67" s="30">
        <v>24.6859903381643</v>
      </c>
      <c r="O67" s="30">
        <v>10.3125</v>
      </c>
      <c r="P67" s="30">
        <v>22.2869955156951</v>
      </c>
      <c r="Q67" s="30">
        <v>4.62555066079296</v>
      </c>
      <c r="R67" s="30">
        <v>7.35159817351596</v>
      </c>
      <c r="S67" s="30">
        <v>5.21739130434783</v>
      </c>
      <c r="T67" s="30">
        <v>9.13043478260872</v>
      </c>
      <c r="U67" s="30">
        <v>3.10344827586207</v>
      </c>
      <c r="V67" s="30">
        <v>7.27272727272728</v>
      </c>
      <c r="W67" s="30">
        <v>4.06779661016949</v>
      </c>
      <c r="X67" s="30">
        <v>0</v>
      </c>
      <c r="Y67" s="30">
        <v>5.54621848739496</v>
      </c>
      <c r="Z67" s="30">
        <v>0</v>
      </c>
      <c r="AA67" s="30">
        <v>8.05785123966942</v>
      </c>
      <c r="AB67" s="30">
        <v>0</v>
      </c>
      <c r="AC67" s="30">
        <v>7.28744939271255</v>
      </c>
      <c r="AD67" s="30">
        <v>0</v>
      </c>
      <c r="AE67" s="30">
        <v>10.984251968504</v>
      </c>
      <c r="AF67" s="30">
        <v>0</v>
      </c>
      <c r="AG67" s="30">
        <v>13.3969465648855</v>
      </c>
      <c r="AH67" s="30">
        <v>0</v>
      </c>
    </row>
    <row r="68" ht="15" customHeight="1">
      <c r="A68" t="s" s="26">
        <f>'Ações_Prep'!A68</f>
        <v>1880</v>
      </c>
      <c r="B68" t="s" s="26">
        <f>'Ações_Prep'!B68</f>
        <v>1881</v>
      </c>
      <c r="C68" s="30">
        <v>20.4</v>
      </c>
      <c r="D68" s="30">
        <v>40.6</v>
      </c>
      <c r="E68" s="30">
        <v>16.8292682926829</v>
      </c>
      <c r="F68" s="30">
        <v>32.2549019607843</v>
      </c>
      <c r="G68" s="30">
        <v>14.7087378640777</v>
      </c>
      <c r="H68" s="30">
        <v>19.7087378640776</v>
      </c>
      <c r="I68" s="30">
        <v>4.10377358490567</v>
      </c>
      <c r="J68" s="30">
        <v>0</v>
      </c>
      <c r="K68" s="30">
        <v>8.119266055045861</v>
      </c>
      <c r="L68" s="30">
        <v>14.1284403669725</v>
      </c>
      <c r="M68" s="30">
        <v>13.710407239819</v>
      </c>
      <c r="N68" s="30">
        <v>25.7004830917874</v>
      </c>
      <c r="O68" s="30">
        <v>17.0089285714286</v>
      </c>
      <c r="P68" s="30">
        <v>28.2511210762332</v>
      </c>
      <c r="Q68" s="30">
        <v>11.3656387665198</v>
      </c>
      <c r="R68" s="30">
        <v>20.1369863013698</v>
      </c>
      <c r="S68" s="30">
        <v>12.9130434782609</v>
      </c>
      <c r="T68" s="30">
        <v>18.2608695652174</v>
      </c>
      <c r="U68" s="30">
        <v>8.017241379310351</v>
      </c>
      <c r="V68" s="30">
        <v>12.7272727272727</v>
      </c>
      <c r="W68" s="30">
        <v>4.83050847457626</v>
      </c>
      <c r="X68" s="30">
        <v>0</v>
      </c>
      <c r="Y68" s="30">
        <v>3.27731092436976</v>
      </c>
      <c r="Z68" s="30">
        <v>0</v>
      </c>
      <c r="AA68" s="30">
        <v>5.33057851239669</v>
      </c>
      <c r="AB68" s="30">
        <v>0</v>
      </c>
      <c r="AC68" s="30">
        <v>10.6882591093118</v>
      </c>
      <c r="AD68" s="30">
        <v>0</v>
      </c>
      <c r="AE68" s="30">
        <v>16.1811023622047</v>
      </c>
      <c r="AF68" s="30">
        <v>0</v>
      </c>
      <c r="AG68" s="30">
        <v>24.2748091603053</v>
      </c>
      <c r="AH68" s="30">
        <v>35.5737704918033</v>
      </c>
    </row>
    <row r="69" ht="15" customHeight="1">
      <c r="A69" t="s" s="26">
        <f>'Ações_Prep'!A69</f>
        <v>1882</v>
      </c>
      <c r="B69" t="s" s="26">
        <f>'Ações_Prep'!B69</f>
        <v>1883</v>
      </c>
      <c r="C69" s="30">
        <v>20.25</v>
      </c>
      <c r="D69" s="30">
        <v>47.25</v>
      </c>
      <c r="E69" s="30">
        <v>17.4146341463415</v>
      </c>
      <c r="F69" s="30">
        <v>36.7156862745098</v>
      </c>
      <c r="G69" s="30">
        <v>13.8349514563107</v>
      </c>
      <c r="H69" s="30">
        <v>19.368932038835</v>
      </c>
      <c r="I69" s="30">
        <v>9.339622641509431</v>
      </c>
      <c r="J69" s="30">
        <v>0</v>
      </c>
      <c r="K69" s="30">
        <v>5.77981651376148</v>
      </c>
      <c r="L69" s="30">
        <v>14.7706422018349</v>
      </c>
      <c r="M69" s="30">
        <v>5.02262443438914</v>
      </c>
      <c r="N69" s="30">
        <v>7.43961352657005</v>
      </c>
      <c r="O69" s="30">
        <v>4.41964285714287</v>
      </c>
      <c r="P69" s="30">
        <v>8.789237668161441</v>
      </c>
      <c r="Q69" s="30">
        <v>3.83259911894274</v>
      </c>
      <c r="R69" s="30">
        <v>6.39269406392694</v>
      </c>
      <c r="S69" s="30">
        <v>6.65217391304349</v>
      </c>
      <c r="T69" s="30">
        <v>17.0434782608696</v>
      </c>
      <c r="U69" s="30">
        <v>7.5</v>
      </c>
      <c r="V69" s="30">
        <v>17.5757575757576</v>
      </c>
      <c r="W69" s="30">
        <v>5.46610169491524</v>
      </c>
      <c r="X69" s="30">
        <v>0</v>
      </c>
      <c r="Y69" s="30">
        <v>6.80672268907563</v>
      </c>
      <c r="Z69" s="30">
        <v>0</v>
      </c>
      <c r="AA69" s="30">
        <v>10.1652892561984</v>
      </c>
      <c r="AB69" s="30">
        <v>0</v>
      </c>
      <c r="AC69" s="30">
        <v>11.6599190283401</v>
      </c>
      <c r="AD69" s="30">
        <v>0</v>
      </c>
      <c r="AE69" s="30">
        <v>13.5826771653543</v>
      </c>
      <c r="AF69" s="30">
        <v>0</v>
      </c>
      <c r="AG69" s="30">
        <v>16.8320610687023</v>
      </c>
      <c r="AH69" s="30">
        <v>4.01639344262295</v>
      </c>
    </row>
    <row r="70" ht="15" customHeight="1">
      <c r="A70" t="s" s="26">
        <f>'Ações_Prep'!A70</f>
        <v>1884</v>
      </c>
      <c r="B70" t="s" s="26">
        <f>'Ações_Prep'!B70</f>
        <v>1885</v>
      </c>
      <c r="C70" s="30">
        <v>20.1</v>
      </c>
      <c r="D70" s="30">
        <v>45.85</v>
      </c>
      <c r="E70" s="30">
        <v>16.0975609756098</v>
      </c>
      <c r="F70" s="30">
        <v>35.343137254902</v>
      </c>
      <c r="G70" s="30">
        <v>8.15533980582525</v>
      </c>
      <c r="H70" s="30">
        <v>14.9514563106796</v>
      </c>
      <c r="I70" s="30">
        <v>5.51886792452829</v>
      </c>
      <c r="J70" s="30">
        <v>0</v>
      </c>
      <c r="K70" s="30">
        <v>2.3394495412844</v>
      </c>
      <c r="L70" s="30">
        <v>6.74311926605505</v>
      </c>
      <c r="M70" s="30">
        <v>1.35746606334842</v>
      </c>
      <c r="N70" s="30">
        <v>0</v>
      </c>
      <c r="O70" s="30">
        <v>2.94642857142857</v>
      </c>
      <c r="P70" s="30">
        <v>6.2780269058296</v>
      </c>
      <c r="Q70" s="30">
        <v>1.85022026431718</v>
      </c>
      <c r="R70" s="30">
        <v>1.91780821917808</v>
      </c>
      <c r="S70" s="30">
        <v>1.95652173913043</v>
      </c>
      <c r="T70" s="30">
        <v>6.69565217391305</v>
      </c>
      <c r="U70" s="30">
        <v>1.03448275862069</v>
      </c>
      <c r="V70" s="30">
        <v>2.72727272727273</v>
      </c>
      <c r="W70" s="30">
        <v>5.59322033898306</v>
      </c>
      <c r="X70" s="30">
        <v>0</v>
      </c>
      <c r="Y70" s="30">
        <v>7.56302521008402</v>
      </c>
      <c r="Z70" s="30">
        <v>0</v>
      </c>
      <c r="AA70" s="30">
        <v>15.1239669421488</v>
      </c>
      <c r="AB70" s="30">
        <v>0</v>
      </c>
      <c r="AC70" s="30">
        <v>17.1255060728745</v>
      </c>
      <c r="AD70" s="30">
        <v>0</v>
      </c>
      <c r="AE70" s="30">
        <v>21.496062992126</v>
      </c>
      <c r="AF70" s="30">
        <v>0</v>
      </c>
      <c r="AG70" s="30">
        <v>21.8702290076336</v>
      </c>
      <c r="AH70" s="30">
        <v>31.5573770491804</v>
      </c>
    </row>
    <row r="71" ht="15" customHeight="1">
      <c r="A71" t="s" s="26">
        <f>'Ações_Prep'!A71</f>
        <v>1886</v>
      </c>
      <c r="B71" t="s" s="26">
        <f>'Ações_Prep'!B71</f>
        <v>1887</v>
      </c>
      <c r="C71" s="30">
        <v>19.95</v>
      </c>
      <c r="D71" s="30">
        <v>40.95</v>
      </c>
      <c r="E71" s="30">
        <v>20.0487804878049</v>
      </c>
      <c r="F71" s="30">
        <v>41.1764705882353</v>
      </c>
      <c r="G71" s="30">
        <v>16.8932038834952</v>
      </c>
      <c r="H71" s="30">
        <v>26.1650485436893</v>
      </c>
      <c r="I71" s="30">
        <v>14.0094339622642</v>
      </c>
      <c r="J71" s="30">
        <v>0</v>
      </c>
      <c r="K71" s="30">
        <v>11.8348623853211</v>
      </c>
      <c r="L71" s="30">
        <v>28.2568807339449</v>
      </c>
      <c r="M71" s="30">
        <v>9.7737556561086</v>
      </c>
      <c r="N71" s="30">
        <v>19.2753623188406</v>
      </c>
      <c r="O71" s="30">
        <v>7.90178571428571</v>
      </c>
      <c r="P71" s="30">
        <v>19.7757847533632</v>
      </c>
      <c r="Q71" s="30">
        <v>1.98237885462555</v>
      </c>
      <c r="R71" s="30">
        <v>2.23744292237443</v>
      </c>
      <c r="S71" s="30">
        <v>3.13043478260871</v>
      </c>
      <c r="T71" s="30">
        <v>8.217391304347821</v>
      </c>
      <c r="U71" s="30">
        <v>1.93965517241379</v>
      </c>
      <c r="V71" s="30">
        <v>4.84848484848485</v>
      </c>
      <c r="W71" s="30">
        <v>3.17796610169493</v>
      </c>
      <c r="X71" s="30">
        <v>0</v>
      </c>
      <c r="Y71" s="30">
        <v>6.17647058823528</v>
      </c>
      <c r="Z71" s="30">
        <v>0</v>
      </c>
      <c r="AA71" s="30">
        <v>10.9090909090909</v>
      </c>
      <c r="AB71" s="30">
        <v>0</v>
      </c>
      <c r="AC71" s="30">
        <v>11.5384615384616</v>
      </c>
      <c r="AD71" s="30">
        <v>0</v>
      </c>
      <c r="AE71" s="30">
        <v>17.3622047244095</v>
      </c>
      <c r="AF71" s="30">
        <v>0</v>
      </c>
      <c r="AG71" s="30">
        <v>18.6641221374046</v>
      </c>
      <c r="AH71" s="30">
        <v>14.344262295082</v>
      </c>
    </row>
    <row r="72" ht="15" customHeight="1">
      <c r="A72" t="s" s="26">
        <f>'Ações_Prep'!A72</f>
        <v>1888</v>
      </c>
      <c r="B72" t="s" s="26">
        <f>'Ações_Prep'!B72</f>
        <v>1889</v>
      </c>
      <c r="C72" s="30">
        <v>19.8</v>
      </c>
      <c r="D72" s="30">
        <v>38.85</v>
      </c>
      <c r="E72" s="30">
        <v>24.2926829268293</v>
      </c>
      <c r="F72" s="30">
        <v>50.7843137254902</v>
      </c>
      <c r="G72" s="30">
        <v>23.1553398058253</v>
      </c>
      <c r="H72" s="30">
        <v>50.2912621359224</v>
      </c>
      <c r="I72" s="30">
        <v>25.3301886792453</v>
      </c>
      <c r="J72" s="30">
        <v>43.9090909090909</v>
      </c>
      <c r="K72" s="30">
        <v>26.697247706422</v>
      </c>
      <c r="L72" s="30">
        <v>60.0458715596331</v>
      </c>
      <c r="M72" s="30">
        <v>27.2850678733032</v>
      </c>
      <c r="N72" s="30">
        <v>60.8695652173913</v>
      </c>
      <c r="O72" s="30">
        <v>27.1875</v>
      </c>
      <c r="P72" s="30">
        <v>60.2690582959641</v>
      </c>
      <c r="Q72" s="30">
        <v>26.8281938325991</v>
      </c>
      <c r="R72" s="30">
        <v>59.1324200913242</v>
      </c>
      <c r="S72" s="30">
        <v>24.3913043478261</v>
      </c>
      <c r="T72" s="30">
        <v>53.5652173913044</v>
      </c>
      <c r="U72" s="30">
        <v>25.3448275862069</v>
      </c>
      <c r="V72" s="30">
        <v>57.2727272727273</v>
      </c>
      <c r="W72" s="30">
        <v>20.5932203389831</v>
      </c>
      <c r="X72" s="30">
        <v>33.2278481012658</v>
      </c>
      <c r="Y72" s="30">
        <v>16.2605042016807</v>
      </c>
      <c r="Z72" s="30">
        <v>26.7415730337078</v>
      </c>
      <c r="AA72" s="30">
        <v>12.8925619834711</v>
      </c>
      <c r="AB72" s="30">
        <v>0</v>
      </c>
      <c r="AC72" s="30">
        <v>14.5748987854251</v>
      </c>
      <c r="AD72" s="30">
        <v>0</v>
      </c>
      <c r="AE72" s="30">
        <v>16.6535433070866</v>
      </c>
      <c r="AF72" s="30">
        <v>0</v>
      </c>
      <c r="AG72" s="30">
        <v>17.5190839694657</v>
      </c>
      <c r="AH72" s="30">
        <v>6.88524590163934</v>
      </c>
    </row>
    <row r="73" ht="15" customHeight="1">
      <c r="A73" t="s" s="26">
        <f>'Ações_Prep'!A73</f>
        <v>1890</v>
      </c>
      <c r="B73" t="s" s="26">
        <f>'Ações_Prep'!B73</f>
        <v>1891</v>
      </c>
      <c r="C73" s="30">
        <v>19.65</v>
      </c>
      <c r="D73" s="30">
        <v>46.9</v>
      </c>
      <c r="E73" s="30">
        <v>24.4390243902439</v>
      </c>
      <c r="F73" s="30">
        <v>56.6176470588236</v>
      </c>
      <c r="G73" s="30">
        <v>24.7572815533981</v>
      </c>
      <c r="H73" s="30">
        <v>65.5825242718447</v>
      </c>
      <c r="I73" s="30">
        <v>26.7452830188679</v>
      </c>
      <c r="J73" s="30">
        <v>56</v>
      </c>
      <c r="K73" s="30">
        <v>28.0733944954128</v>
      </c>
      <c r="L73" s="30">
        <v>64.2201834862385</v>
      </c>
      <c r="M73" s="30">
        <v>28.6425339366516</v>
      </c>
      <c r="N73" s="30">
        <v>64.9275362318841</v>
      </c>
      <c r="O73" s="30">
        <v>28.3928571428571</v>
      </c>
      <c r="P73" s="30">
        <v>65.2914798206278</v>
      </c>
      <c r="Q73" s="30">
        <v>26.5638766519824</v>
      </c>
      <c r="R73" s="30">
        <v>61.0502283105023</v>
      </c>
      <c r="S73" s="30">
        <v>26.2173913043478</v>
      </c>
      <c r="T73" s="30">
        <v>61.4782608695652</v>
      </c>
      <c r="U73" s="30">
        <v>25.7327586206897</v>
      </c>
      <c r="V73" s="30">
        <v>59.6969696969697</v>
      </c>
      <c r="W73" s="30">
        <v>18.9406779661017</v>
      </c>
      <c r="X73" s="30">
        <v>30.5696202531646</v>
      </c>
      <c r="Y73" s="30">
        <v>13.7394957983193</v>
      </c>
      <c r="Z73" s="30">
        <v>18.4831460674158</v>
      </c>
      <c r="AA73" s="30">
        <v>8.305785123966929</v>
      </c>
      <c r="AB73" s="30">
        <v>0</v>
      </c>
      <c r="AC73" s="30">
        <v>5.46558704453442</v>
      </c>
      <c r="AD73" s="30">
        <v>0</v>
      </c>
      <c r="AE73" s="30">
        <v>6.3779527559055</v>
      </c>
      <c r="AF73" s="30">
        <v>0</v>
      </c>
      <c r="AG73" s="30">
        <v>4.58015267175573</v>
      </c>
      <c r="AH73" s="30">
        <v>0</v>
      </c>
    </row>
    <row r="74" ht="15" customHeight="1">
      <c r="A74" t="s" s="26">
        <f>'Ações_Prep'!A74</f>
        <v>1892</v>
      </c>
      <c r="B74" t="s" s="26">
        <f>'Ações_Prep'!B74</f>
        <v>1893</v>
      </c>
      <c r="C74" s="30">
        <v>19.5</v>
      </c>
      <c r="D74" s="30">
        <v>44.45</v>
      </c>
      <c r="E74" s="30">
        <v>16.5365853658537</v>
      </c>
      <c r="F74" s="30">
        <v>39.1176470588236</v>
      </c>
      <c r="G74" s="30">
        <v>16.0194174757282</v>
      </c>
      <c r="H74" s="30">
        <v>21.0679611650486</v>
      </c>
      <c r="I74" s="30">
        <v>6.08490566037735</v>
      </c>
      <c r="J74" s="30">
        <v>0</v>
      </c>
      <c r="K74" s="30">
        <v>5.36697247706421</v>
      </c>
      <c r="L74" s="30">
        <v>13.1651376146789</v>
      </c>
      <c r="M74" s="30">
        <v>5.29411764705882</v>
      </c>
      <c r="N74" s="30">
        <v>8.45410628019321</v>
      </c>
      <c r="O74" s="30">
        <v>3.75</v>
      </c>
      <c r="P74" s="30">
        <v>6.59192825112107</v>
      </c>
      <c r="Q74" s="30">
        <v>3.56828193832599</v>
      </c>
      <c r="R74" s="30">
        <v>5.75342465753425</v>
      </c>
      <c r="S74" s="30">
        <v>4.17391304347827</v>
      </c>
      <c r="T74" s="30">
        <v>7</v>
      </c>
      <c r="U74" s="30">
        <v>2.45689655172414</v>
      </c>
      <c r="V74" s="30">
        <v>5.15151515151515</v>
      </c>
      <c r="W74" s="30">
        <v>2.03389830508475</v>
      </c>
      <c r="X74" s="30">
        <v>0</v>
      </c>
      <c r="Y74" s="30">
        <v>3.02521008403362</v>
      </c>
      <c r="Z74" s="30">
        <v>0</v>
      </c>
      <c r="AA74" s="30">
        <v>4.46280991735536</v>
      </c>
      <c r="AB74" s="30">
        <v>0</v>
      </c>
      <c r="AC74" s="30">
        <v>5.82995951417004</v>
      </c>
      <c r="AD74" s="30">
        <v>0</v>
      </c>
      <c r="AE74" s="30">
        <v>8.6220472440945</v>
      </c>
      <c r="AF74" s="30">
        <v>0</v>
      </c>
      <c r="AG74" s="30">
        <v>11.2213740458015</v>
      </c>
      <c r="AH74" s="30">
        <v>0</v>
      </c>
    </row>
    <row r="75" ht="15" customHeight="1">
      <c r="A75" t="s" s="26">
        <f>'Ações_Prep'!A75</f>
        <v>1894</v>
      </c>
      <c r="B75" t="s" s="26">
        <f>'Ações_Prep'!B75</f>
        <v>1895</v>
      </c>
      <c r="C75" s="30">
        <v>19.35</v>
      </c>
      <c r="D75" s="30">
        <v>45.15</v>
      </c>
      <c r="E75" s="30">
        <v>18.1463414634146</v>
      </c>
      <c r="F75" s="30">
        <v>45.2941176470588</v>
      </c>
      <c r="G75" s="30">
        <v>22.8640776699029</v>
      </c>
      <c r="H75" s="30">
        <v>32.621359223301</v>
      </c>
      <c r="I75" s="30">
        <v>9.0566037735849</v>
      </c>
      <c r="J75" s="30">
        <v>0</v>
      </c>
      <c r="K75" s="30">
        <v>5.5045871559633</v>
      </c>
      <c r="L75" s="30">
        <v>8.66972477064218</v>
      </c>
      <c r="M75" s="30">
        <v>7.87330316742081</v>
      </c>
      <c r="N75" s="30">
        <v>11.8357487922706</v>
      </c>
      <c r="O75" s="30">
        <v>9.50892857142858</v>
      </c>
      <c r="P75" s="30">
        <v>11.9282511210762</v>
      </c>
      <c r="Q75" s="30">
        <v>17.0484581497797</v>
      </c>
      <c r="R75" s="30">
        <v>31.6438356164384</v>
      </c>
      <c r="S75" s="30">
        <v>19.304347826087</v>
      </c>
      <c r="T75" s="30">
        <v>28.6086956521739</v>
      </c>
      <c r="U75" s="30">
        <v>22.8879310344828</v>
      </c>
      <c r="V75" s="30">
        <v>46.0606060606061</v>
      </c>
      <c r="W75" s="30">
        <v>19.9576271186441</v>
      </c>
      <c r="X75" s="30">
        <v>28.7974683544304</v>
      </c>
      <c r="Y75" s="30">
        <v>20.4201680672269</v>
      </c>
      <c r="Z75" s="30">
        <v>33.0337078651686</v>
      </c>
      <c r="AA75" s="30">
        <v>13.7603305785124</v>
      </c>
      <c r="AB75" s="30">
        <v>0</v>
      </c>
      <c r="AC75" s="30">
        <v>10.3238866396761</v>
      </c>
      <c r="AD75" s="30">
        <v>0</v>
      </c>
      <c r="AE75" s="30">
        <v>6.14173228346457</v>
      </c>
      <c r="AF75" s="30">
        <v>0</v>
      </c>
      <c r="AG75" s="30">
        <v>13.5114503816794</v>
      </c>
      <c r="AH75" s="30">
        <v>0</v>
      </c>
    </row>
    <row r="76" ht="15" customHeight="1">
      <c r="A76" t="s" s="26">
        <f>'Ações_Prep'!A76</f>
        <v>1896</v>
      </c>
      <c r="B76" t="s" s="26">
        <f>'Ações_Prep'!B76</f>
        <v>1897</v>
      </c>
      <c r="C76" s="30">
        <v>19.2</v>
      </c>
      <c r="D76" s="30">
        <v>46.55</v>
      </c>
      <c r="E76" s="30">
        <v>9.07317073170732</v>
      </c>
      <c r="F76" s="30">
        <v>22.9901960784314</v>
      </c>
      <c r="G76" s="30">
        <v>8.59223300970873</v>
      </c>
      <c r="H76" s="30">
        <v>22.7669902912621</v>
      </c>
      <c r="I76" s="30">
        <v>12.1698113207547</v>
      </c>
      <c r="J76" s="30">
        <v>0</v>
      </c>
      <c r="K76" s="30">
        <v>6.05504587155963</v>
      </c>
      <c r="L76" s="30">
        <v>18.6238532110092</v>
      </c>
      <c r="M76" s="30">
        <v>5.5656108597285</v>
      </c>
      <c r="N76" s="30">
        <v>10.8212560386473</v>
      </c>
      <c r="O76" s="30">
        <v>4.28571428571429</v>
      </c>
      <c r="P76" s="30">
        <v>11.6143497757848</v>
      </c>
      <c r="Q76" s="30">
        <v>6.2114537444934</v>
      </c>
      <c r="R76" s="30">
        <v>14.3835616438357</v>
      </c>
      <c r="S76" s="30">
        <v>7.82608695652173</v>
      </c>
      <c r="T76" s="30">
        <v>26.7826086956522</v>
      </c>
      <c r="U76" s="30">
        <v>6.72413793103449</v>
      </c>
      <c r="V76" s="30">
        <v>18.4848484848485</v>
      </c>
      <c r="W76" s="30">
        <v>13.0932203389831</v>
      </c>
      <c r="X76" s="30">
        <v>10.6329113924051</v>
      </c>
      <c r="Y76" s="30">
        <v>10.3361344537815</v>
      </c>
      <c r="Z76" s="30">
        <v>9.43820224719099</v>
      </c>
      <c r="AA76" s="30">
        <v>14.3801652892562</v>
      </c>
      <c r="AB76" s="30">
        <v>0</v>
      </c>
      <c r="AC76" s="30">
        <v>20.1619433198381</v>
      </c>
      <c r="AD76" s="30">
        <v>0</v>
      </c>
      <c r="AE76" s="30">
        <v>22.4409448818898</v>
      </c>
      <c r="AF76" s="30">
        <v>0</v>
      </c>
      <c r="AG76" s="30">
        <v>23.587786259542</v>
      </c>
      <c r="AH76" s="30">
        <v>39.016393442623</v>
      </c>
    </row>
    <row r="77" ht="15" customHeight="1">
      <c r="A77" t="s" s="26">
        <f>'Ações_Prep'!A77</f>
        <v>1898</v>
      </c>
      <c r="B77" t="s" s="26">
        <f>'Ações_Prep'!B77</f>
        <v>1899</v>
      </c>
      <c r="C77" s="30">
        <v>19.05</v>
      </c>
      <c r="D77" s="30">
        <v>44.8</v>
      </c>
      <c r="E77" s="30">
        <v>18.8780487804878</v>
      </c>
      <c r="F77" s="30">
        <v>42.2058823529412</v>
      </c>
      <c r="G77" s="30">
        <v>12.6699029126214</v>
      </c>
      <c r="H77" s="30">
        <v>30.5825242718447</v>
      </c>
      <c r="I77" s="30">
        <v>8.773584905660369</v>
      </c>
      <c r="J77" s="30">
        <v>0</v>
      </c>
      <c r="K77" s="30">
        <v>10.045871559633</v>
      </c>
      <c r="L77" s="30">
        <v>22.1559633027523</v>
      </c>
      <c r="M77" s="30">
        <v>10.5882352941176</v>
      </c>
      <c r="N77" s="30">
        <v>21.9806763285024</v>
      </c>
      <c r="O77" s="30">
        <v>13.6607142857143</v>
      </c>
      <c r="P77" s="30">
        <v>32.9596412556054</v>
      </c>
      <c r="Q77" s="30">
        <v>10.1762114537445</v>
      </c>
      <c r="R77" s="30">
        <v>21.7351598173516</v>
      </c>
      <c r="S77" s="30">
        <v>10.4347826086957</v>
      </c>
      <c r="T77" s="30">
        <v>24.0434782608696</v>
      </c>
      <c r="U77" s="30">
        <v>6.20689655172414</v>
      </c>
      <c r="V77" s="30">
        <v>13.9393939393939</v>
      </c>
      <c r="W77" s="30">
        <v>7.5</v>
      </c>
      <c r="X77" s="30">
        <v>0</v>
      </c>
      <c r="Y77" s="30">
        <v>10.0840336134454</v>
      </c>
      <c r="Z77" s="30">
        <v>8.258426966292159</v>
      </c>
      <c r="AA77" s="30">
        <v>11.4049586776859</v>
      </c>
      <c r="AB77" s="30">
        <v>0</v>
      </c>
      <c r="AC77" s="30">
        <v>13.4817813765182</v>
      </c>
      <c r="AD77" s="30">
        <v>0</v>
      </c>
      <c r="AE77" s="30">
        <v>18.5433070866142</v>
      </c>
      <c r="AF77" s="30">
        <v>0</v>
      </c>
      <c r="AG77" s="30">
        <v>20.1526717557252</v>
      </c>
      <c r="AH77" s="30">
        <v>21.2295081967213</v>
      </c>
    </row>
    <row r="78" ht="15" customHeight="1">
      <c r="A78" t="s" s="26">
        <f>'Ações_Prep'!A78</f>
        <v>1900</v>
      </c>
      <c r="B78" t="s" s="26">
        <f>'Ações_Prep'!B78</f>
        <v>1901</v>
      </c>
      <c r="C78" s="30">
        <v>18.9</v>
      </c>
      <c r="D78" s="30">
        <v>6.3</v>
      </c>
      <c r="E78" s="30">
        <v>27.6585365853659</v>
      </c>
      <c r="F78" s="30">
        <v>20.9313725490196</v>
      </c>
      <c r="G78" s="30">
        <v>28.8349514563107</v>
      </c>
      <c r="H78" s="30">
        <v>59.8058252427185</v>
      </c>
      <c r="I78" s="30">
        <v>29.7169811320755</v>
      </c>
      <c r="J78" s="30">
        <v>64.27272727272729</v>
      </c>
      <c r="K78" s="30">
        <v>29.8623853211009</v>
      </c>
      <c r="L78" s="30">
        <v>68.0733944954128</v>
      </c>
      <c r="M78" s="30">
        <v>29.7285067873303</v>
      </c>
      <c r="N78" s="30">
        <v>65.94202898550721</v>
      </c>
      <c r="O78" s="30">
        <v>29.7321428571429</v>
      </c>
      <c r="P78" s="30">
        <v>66.54708520179371</v>
      </c>
      <c r="Q78" s="30">
        <v>29.7356828193833</v>
      </c>
      <c r="R78" s="30">
        <v>63.9269406392694</v>
      </c>
      <c r="S78" s="30">
        <v>29.6086956521739</v>
      </c>
      <c r="T78" s="30">
        <v>64.5217391304348</v>
      </c>
      <c r="U78" s="30">
        <v>29.2241379310345</v>
      </c>
      <c r="V78" s="30">
        <v>62.4242424242424</v>
      </c>
      <c r="W78" s="30">
        <v>23.5169491525424</v>
      </c>
      <c r="X78" s="30">
        <v>38.9873417721519</v>
      </c>
      <c r="Y78" s="30">
        <v>28.4873949579832</v>
      </c>
      <c r="Z78" s="30">
        <v>62.5280898876404</v>
      </c>
      <c r="AA78" s="30">
        <v>29.0082644628099</v>
      </c>
      <c r="AB78" s="30">
        <v>43.75</v>
      </c>
      <c r="AC78" s="30">
        <v>28.1781376518219</v>
      </c>
      <c r="AD78" s="30">
        <v>37.4418604651163</v>
      </c>
      <c r="AE78" s="30">
        <v>22.7952755905512</v>
      </c>
      <c r="AF78" s="30">
        <v>0</v>
      </c>
      <c r="AG78" s="30">
        <v>6.18320610687024</v>
      </c>
      <c r="AH78" s="30">
        <v>0</v>
      </c>
    </row>
    <row r="79" ht="15" customHeight="1">
      <c r="A79" t="s" s="26">
        <f>'Ações_Prep'!A79</f>
        <v>1902</v>
      </c>
      <c r="B79" t="s" s="26">
        <f>'Ações_Prep'!B79</f>
        <v>1903</v>
      </c>
      <c r="C79" s="30">
        <v>18.75</v>
      </c>
      <c r="D79" s="30">
        <v>65.8</v>
      </c>
      <c r="E79" s="30">
        <v>19.9024390243902</v>
      </c>
      <c r="F79" s="30">
        <v>65.5392156862745</v>
      </c>
      <c r="G79" s="30">
        <v>23.3009708737864</v>
      </c>
      <c r="H79" s="30">
        <v>56.0679611650486</v>
      </c>
      <c r="I79" s="30">
        <v>23.6320754716981</v>
      </c>
      <c r="J79" s="30">
        <v>40.0909090909091</v>
      </c>
      <c r="K79" s="30">
        <v>24.7706422018349</v>
      </c>
      <c r="L79" s="30">
        <v>53.6238532110092</v>
      </c>
      <c r="M79" s="30">
        <v>24.7058823529412</v>
      </c>
      <c r="N79" s="30">
        <v>55.1207729468599</v>
      </c>
      <c r="O79" s="30">
        <v>25.3125</v>
      </c>
      <c r="P79" s="30">
        <v>55.2466367713005</v>
      </c>
      <c r="Q79" s="30">
        <v>27.8854625550661</v>
      </c>
      <c r="R79" s="30">
        <v>62.0091324200913</v>
      </c>
      <c r="S79" s="30">
        <v>27.2608695652174</v>
      </c>
      <c r="T79" s="30">
        <v>62.695652173913</v>
      </c>
      <c r="U79" s="30">
        <v>24.051724137931</v>
      </c>
      <c r="V79" s="30">
        <v>53.939393939394</v>
      </c>
      <c r="W79" s="30">
        <v>27.3305084745763</v>
      </c>
      <c r="X79" s="30">
        <v>58.0379746835443</v>
      </c>
      <c r="Y79" s="30">
        <v>27.8571428571429</v>
      </c>
      <c r="Z79" s="30">
        <v>60.1685393258427</v>
      </c>
      <c r="AA79" s="30">
        <v>27.2727272727273</v>
      </c>
      <c r="AB79" s="30">
        <v>17.5</v>
      </c>
      <c r="AC79" s="30">
        <v>26.3562753036437</v>
      </c>
      <c r="AD79" s="30">
        <v>19.5348837209302</v>
      </c>
      <c r="AE79" s="30">
        <v>22.6771653543307</v>
      </c>
      <c r="AF79" s="30">
        <v>0</v>
      </c>
      <c r="AG79" s="30">
        <v>24.7328244274809</v>
      </c>
      <c r="AH79" s="30">
        <v>38.4426229508196</v>
      </c>
    </row>
    <row r="80" ht="15" customHeight="1">
      <c r="A80" t="s" s="26">
        <f>'Ações_Prep'!A80</f>
        <v>1904</v>
      </c>
      <c r="B80" t="s" s="26">
        <f>'Ações_Prep'!B80</f>
        <v>1905</v>
      </c>
      <c r="C80" s="30">
        <v>18.6</v>
      </c>
      <c r="D80" s="30">
        <v>43.05</v>
      </c>
      <c r="E80" s="30">
        <v>16.390243902439</v>
      </c>
      <c r="F80" s="30">
        <v>35.6862745098039</v>
      </c>
      <c r="G80" s="30">
        <v>19.368932038835</v>
      </c>
      <c r="H80" s="30">
        <v>44.1747572815534</v>
      </c>
      <c r="I80" s="30">
        <v>19.3867924528302</v>
      </c>
      <c r="J80" s="30">
        <v>19.7272727272727</v>
      </c>
      <c r="K80" s="30">
        <v>22.8440366972477</v>
      </c>
      <c r="L80" s="30">
        <v>49.1284403669725</v>
      </c>
      <c r="M80" s="30">
        <v>22.9411764705882</v>
      </c>
      <c r="N80" s="30">
        <v>47.3429951690821</v>
      </c>
      <c r="O80" s="30">
        <v>23.8392857142857</v>
      </c>
      <c r="P80" s="30">
        <v>50.8520179372197</v>
      </c>
      <c r="Q80" s="30">
        <v>19.0308370044053</v>
      </c>
      <c r="R80" s="30">
        <v>39.9543378995434</v>
      </c>
      <c r="S80" s="30">
        <v>21.6521739130435</v>
      </c>
      <c r="T80" s="30">
        <v>44.1304347826087</v>
      </c>
      <c r="U80" s="30">
        <v>20.5603448275862</v>
      </c>
      <c r="V80" s="30">
        <v>44.8484848484849</v>
      </c>
      <c r="W80" s="30">
        <v>22.2457627118644</v>
      </c>
      <c r="X80" s="30">
        <v>38.5443037974684</v>
      </c>
      <c r="Y80" s="30">
        <v>25.2100840336135</v>
      </c>
      <c r="Z80" s="30">
        <v>53.0898876404495</v>
      </c>
      <c r="AA80" s="30">
        <v>26.900826446281</v>
      </c>
      <c r="AB80" s="30">
        <v>13.125</v>
      </c>
      <c r="AC80" s="30">
        <v>26.7206477732794</v>
      </c>
      <c r="AD80" s="30">
        <v>24.4186046511628</v>
      </c>
      <c r="AE80" s="30">
        <v>26.5748031496063</v>
      </c>
      <c r="AF80" s="30">
        <v>0</v>
      </c>
      <c r="AG80" s="30">
        <v>26.4503816793893</v>
      </c>
      <c r="AH80" s="30">
        <v>49.344262295082</v>
      </c>
    </row>
    <row r="81" ht="15" customHeight="1">
      <c r="A81" t="s" s="26">
        <f>'Ações_Prep'!A81</f>
        <v>1906</v>
      </c>
      <c r="B81" t="s" s="26">
        <f>'Ações_Prep'!B81</f>
        <v>1907</v>
      </c>
      <c r="C81" s="30">
        <v>18.45</v>
      </c>
      <c r="D81" s="30">
        <v>33.95</v>
      </c>
      <c r="E81" s="30">
        <v>19.4634146341463</v>
      </c>
      <c r="F81" s="30">
        <v>34.3137254901961</v>
      </c>
      <c r="G81" s="30">
        <v>10.9223300970874</v>
      </c>
      <c r="H81" s="30">
        <v>25.8252427184466</v>
      </c>
      <c r="I81" s="30">
        <v>13.7264150943396</v>
      </c>
      <c r="J81" s="30">
        <v>0</v>
      </c>
      <c r="K81" s="30">
        <v>10.3211009174312</v>
      </c>
      <c r="L81" s="30">
        <v>31.1467889908257</v>
      </c>
      <c r="M81" s="30">
        <v>7.05882352941177</v>
      </c>
      <c r="N81" s="30">
        <v>13.8647342995169</v>
      </c>
      <c r="O81" s="30">
        <v>14.3303571428571</v>
      </c>
      <c r="P81" s="30">
        <v>41.1210762331839</v>
      </c>
      <c r="Q81" s="30">
        <v>10.9691629955947</v>
      </c>
      <c r="R81" s="30">
        <v>28.4474885844749</v>
      </c>
      <c r="S81" s="30">
        <v>10.9565217391304</v>
      </c>
      <c r="T81" s="30">
        <v>31.3478260869565</v>
      </c>
      <c r="U81" s="30">
        <v>15.7758620689655</v>
      </c>
      <c r="V81" s="30">
        <v>43.0303030303031</v>
      </c>
      <c r="W81" s="30">
        <v>19.7033898305085</v>
      </c>
      <c r="X81" s="30">
        <v>39.4303797468354</v>
      </c>
      <c r="Y81" s="30">
        <v>23.8235294117647</v>
      </c>
      <c r="Z81" s="30">
        <v>52.6966292134832</v>
      </c>
      <c r="AA81" s="30">
        <v>25.5371900826446</v>
      </c>
      <c r="AB81" s="30">
        <v>0</v>
      </c>
      <c r="AC81" s="30">
        <v>22.2267206477733</v>
      </c>
      <c r="AD81" s="30">
        <v>0</v>
      </c>
      <c r="AE81" s="30">
        <v>25.5118110236221</v>
      </c>
      <c r="AF81" s="30">
        <v>0</v>
      </c>
      <c r="AG81" s="30">
        <v>24.0458015267176</v>
      </c>
      <c r="AH81" s="30">
        <v>45.327868852459</v>
      </c>
    </row>
    <row r="82" ht="15" customHeight="1">
      <c r="A82" t="s" s="26">
        <f>'Ações_Prep'!A82</f>
        <v>1908</v>
      </c>
      <c r="B82" t="s" s="26">
        <f>'Ações_Prep'!B82</f>
        <v>1909</v>
      </c>
      <c r="C82" s="30">
        <v>18.3</v>
      </c>
      <c r="D82" s="30">
        <v>27.65</v>
      </c>
      <c r="E82" s="30">
        <v>22.9756097560976</v>
      </c>
      <c r="F82" s="30">
        <v>42.5490196078431</v>
      </c>
      <c r="G82" s="30">
        <v>25.4854368932039</v>
      </c>
      <c r="H82" s="30">
        <v>58.7864077669903</v>
      </c>
      <c r="I82" s="30">
        <v>26.1792452830189</v>
      </c>
      <c r="J82" s="30">
        <v>52.8181818181819</v>
      </c>
      <c r="K82" s="30">
        <v>23.394495412844</v>
      </c>
      <c r="L82" s="30">
        <v>60.3669724770642</v>
      </c>
      <c r="M82" s="30">
        <v>21.3122171945702</v>
      </c>
      <c r="N82" s="30">
        <v>53.768115942029</v>
      </c>
      <c r="O82" s="30">
        <v>23.3035714285714</v>
      </c>
      <c r="P82" s="30">
        <v>59.0134529147982</v>
      </c>
      <c r="Q82" s="30">
        <v>24.5814977973568</v>
      </c>
      <c r="R82" s="30">
        <v>60.4109589041096</v>
      </c>
      <c r="S82" s="30">
        <v>25.6956521739131</v>
      </c>
      <c r="T82" s="30">
        <v>63.9130434782609</v>
      </c>
      <c r="U82" s="30">
        <v>25.2155172413793</v>
      </c>
      <c r="V82" s="30">
        <v>62.7272727272727</v>
      </c>
      <c r="W82" s="30">
        <v>26.0593220338983</v>
      </c>
      <c r="X82" s="30">
        <v>59.8101265822785</v>
      </c>
      <c r="Y82" s="30">
        <v>27.6050420168067</v>
      </c>
      <c r="Z82" s="30">
        <v>63.314606741573</v>
      </c>
      <c r="AA82" s="30">
        <v>27.6446280991736</v>
      </c>
      <c r="AB82" s="30">
        <v>28.4375</v>
      </c>
      <c r="AC82" s="30">
        <v>27.6923076923077</v>
      </c>
      <c r="AD82" s="30">
        <v>42.3255813953489</v>
      </c>
      <c r="AE82" s="30">
        <v>27.2834645669291</v>
      </c>
      <c r="AF82" s="30">
        <v>0</v>
      </c>
      <c r="AG82" s="30">
        <v>22.7862595419847</v>
      </c>
      <c r="AH82" s="30">
        <v>36.1475409836066</v>
      </c>
    </row>
    <row r="83" ht="15" customHeight="1">
      <c r="A83" t="s" s="26">
        <f>'Ações_Prep'!A83</f>
        <v>1910</v>
      </c>
      <c r="B83" t="s" s="26">
        <f>'Ações_Prep'!B83</f>
        <v>1911</v>
      </c>
      <c r="C83" s="30">
        <v>18.15</v>
      </c>
      <c r="D83" s="30">
        <v>8.75</v>
      </c>
      <c r="E83" s="30">
        <v>16.6829268292683</v>
      </c>
      <c r="F83" s="30">
        <v>6.86274509803922</v>
      </c>
      <c r="G83" s="30">
        <v>21.5533980582524</v>
      </c>
      <c r="H83" s="30">
        <v>8.8349514563107</v>
      </c>
      <c r="I83" s="30">
        <v>0.8490566037735841</v>
      </c>
      <c r="J83" s="30">
        <v>0</v>
      </c>
      <c r="K83" s="30">
        <v>19.6788990825688</v>
      </c>
      <c r="L83" s="30">
        <v>13.8073394495413</v>
      </c>
      <c r="M83" s="30">
        <v>14.5248868778281</v>
      </c>
      <c r="N83" s="30">
        <v>14.8792270531401</v>
      </c>
      <c r="O83" s="30">
        <v>25.4464285714286</v>
      </c>
      <c r="P83" s="30">
        <v>21.9730941704036</v>
      </c>
      <c r="Q83" s="30">
        <v>25.9030837004405</v>
      </c>
      <c r="R83" s="30">
        <v>32.283105022831</v>
      </c>
      <c r="S83" s="30">
        <v>28.9565217391304</v>
      </c>
      <c r="T83" s="30">
        <v>41.695652173913</v>
      </c>
      <c r="U83" s="30">
        <v>27.0258620689655</v>
      </c>
      <c r="V83" s="30">
        <v>36.0606060606061</v>
      </c>
      <c r="W83" s="30">
        <v>20.8474576271186</v>
      </c>
      <c r="X83" s="30">
        <v>21.2658227848101</v>
      </c>
      <c r="Y83" s="30">
        <v>7.18487394957984</v>
      </c>
      <c r="Z83" s="30">
        <v>0</v>
      </c>
      <c r="AA83" s="30">
        <v>1.2396694214876</v>
      </c>
      <c r="AB83" s="30">
        <v>0</v>
      </c>
      <c r="AC83" s="30">
        <v>2.06477732793522</v>
      </c>
      <c r="AD83" s="30">
        <v>0</v>
      </c>
      <c r="AE83" s="30">
        <v>0.826771653543306</v>
      </c>
      <c r="AF83" s="30">
        <v>0</v>
      </c>
      <c r="AG83" s="30">
        <v>5.1526717557252</v>
      </c>
      <c r="AH83" s="30">
        <v>0</v>
      </c>
    </row>
    <row r="84" ht="15" customHeight="1">
      <c r="A84" t="s" s="26">
        <f>'Ações_Prep'!A84</f>
        <v>1912</v>
      </c>
      <c r="B84" t="s" s="26">
        <f>'Ações_Prep'!B84</f>
        <v>1913</v>
      </c>
      <c r="C84" s="30">
        <v>18</v>
      </c>
      <c r="D84" s="30">
        <v>57.75</v>
      </c>
      <c r="E84" s="30">
        <v>22.390243902439</v>
      </c>
      <c r="F84" s="30">
        <v>60.735294117647</v>
      </c>
      <c r="G84" s="30">
        <v>19.5145631067961</v>
      </c>
      <c r="H84" s="30">
        <v>40.4368932038835</v>
      </c>
      <c r="I84" s="30">
        <v>20.9433962264151</v>
      </c>
      <c r="J84" s="30">
        <v>28.6363636363636</v>
      </c>
      <c r="K84" s="30">
        <v>19.1284403669725</v>
      </c>
      <c r="L84" s="30">
        <v>42.0642201834863</v>
      </c>
      <c r="M84" s="30">
        <v>20.9049773755656</v>
      </c>
      <c r="N84" s="30">
        <v>44.6376811594203</v>
      </c>
      <c r="O84" s="30">
        <v>24.375</v>
      </c>
      <c r="P84" s="30">
        <v>50.2242152466368</v>
      </c>
      <c r="Q84" s="30">
        <v>23.6563876651982</v>
      </c>
      <c r="R84" s="30">
        <v>50.1826484018265</v>
      </c>
      <c r="S84" s="30">
        <v>25.1739130434783</v>
      </c>
      <c r="T84" s="30">
        <v>51.7391304347826</v>
      </c>
      <c r="U84" s="30">
        <v>20.0431034482759</v>
      </c>
      <c r="V84" s="30">
        <v>38.4848484848485</v>
      </c>
      <c r="W84" s="30">
        <v>24.0254237288136</v>
      </c>
      <c r="X84" s="30">
        <v>45.6329113924051</v>
      </c>
      <c r="Y84" s="30">
        <v>20.0420168067227</v>
      </c>
      <c r="Z84" s="30">
        <v>36.9662921348314</v>
      </c>
      <c r="AA84" s="30">
        <v>22.4380165289256</v>
      </c>
      <c r="AB84" s="30">
        <v>0</v>
      </c>
      <c r="AC84" s="30">
        <v>24.170040485830</v>
      </c>
      <c r="AD84" s="30">
        <v>0</v>
      </c>
      <c r="AE84" s="30">
        <v>19.8425196850394</v>
      </c>
      <c r="AF84" s="30">
        <v>0</v>
      </c>
      <c r="AG84" s="30">
        <v>23.0152671755725</v>
      </c>
      <c r="AH84" s="30">
        <v>28.1147540983607</v>
      </c>
    </row>
    <row r="85" ht="15" customHeight="1">
      <c r="A85" t="s" s="26">
        <f>'Ações_Prep'!A85</f>
        <v>1914</v>
      </c>
      <c r="B85" t="s" s="26">
        <f>'Ações_Prep'!B85</f>
        <v>1915</v>
      </c>
      <c r="C85" s="30">
        <v>17.85</v>
      </c>
      <c r="D85" s="30">
        <v>35.7</v>
      </c>
      <c r="E85" s="30">
        <v>16.2439024390244</v>
      </c>
      <c r="F85" s="30">
        <v>35</v>
      </c>
      <c r="G85" s="30">
        <v>23.4466019417476</v>
      </c>
      <c r="H85" s="30">
        <v>30.2427184466019</v>
      </c>
      <c r="I85" s="30">
        <v>9.62264150943396</v>
      </c>
      <c r="J85" s="30">
        <v>0</v>
      </c>
      <c r="K85" s="30">
        <v>6.46788990825687</v>
      </c>
      <c r="L85" s="30">
        <v>12.8440366972477</v>
      </c>
      <c r="M85" s="30">
        <v>7.46606334841629</v>
      </c>
      <c r="N85" s="30">
        <v>12.1739130434783</v>
      </c>
      <c r="O85" s="30">
        <v>9.10714285714287</v>
      </c>
      <c r="P85" s="30">
        <v>13.4977578475336</v>
      </c>
      <c r="Q85" s="30">
        <v>12.6872246696035</v>
      </c>
      <c r="R85" s="30">
        <v>22.6940639269406</v>
      </c>
      <c r="S85" s="30">
        <v>15.2608695652174</v>
      </c>
      <c r="T85" s="30">
        <v>24.9565217391305</v>
      </c>
      <c r="U85" s="30">
        <v>14.6120689655172</v>
      </c>
      <c r="V85" s="30">
        <v>24.8484848484849</v>
      </c>
      <c r="W85" s="30">
        <v>10.2966101694915</v>
      </c>
      <c r="X85" s="30">
        <v>1.32911392405063</v>
      </c>
      <c r="Y85" s="30">
        <v>9.83193277310925</v>
      </c>
      <c r="Z85" s="30">
        <v>5.89887640449438</v>
      </c>
      <c r="AA85" s="30">
        <v>3.34710743801652</v>
      </c>
      <c r="AB85" s="30">
        <v>0</v>
      </c>
      <c r="AC85" s="30">
        <v>3.4008097165992</v>
      </c>
      <c r="AD85" s="30">
        <v>0</v>
      </c>
      <c r="AE85" s="30">
        <v>2.48031496062992</v>
      </c>
      <c r="AF85" s="30">
        <v>0</v>
      </c>
      <c r="AG85" s="30">
        <v>4.12213740458016</v>
      </c>
      <c r="AH85" s="30">
        <v>0</v>
      </c>
    </row>
    <row r="86" ht="15" customHeight="1">
      <c r="A86" t="s" s="26">
        <f>'Ações_Prep'!A86</f>
        <v>1916</v>
      </c>
      <c r="B86" t="s" s="26">
        <f>'Ações_Prep'!B86</f>
        <v>1917</v>
      </c>
      <c r="C86" s="30">
        <v>17.7</v>
      </c>
      <c r="D86" s="30">
        <v>36.05</v>
      </c>
      <c r="E86" s="30">
        <v>17.1219512195122</v>
      </c>
      <c r="F86" s="30">
        <v>34.656862745098</v>
      </c>
      <c r="G86" s="30">
        <v>16.747572815534</v>
      </c>
      <c r="H86" s="30">
        <v>24.126213592233</v>
      </c>
      <c r="I86" s="30">
        <v>13.5849056603774</v>
      </c>
      <c r="J86" s="30">
        <v>0</v>
      </c>
      <c r="K86" s="30">
        <v>9.22018348623852</v>
      </c>
      <c r="L86" s="30">
        <v>22.4770642201835</v>
      </c>
      <c r="M86" s="30">
        <v>8.280542986425329</v>
      </c>
      <c r="N86" s="30">
        <v>16.231884057971</v>
      </c>
      <c r="O86" s="30">
        <v>4.95535714285713</v>
      </c>
      <c r="P86" s="30">
        <v>13.8116591928251</v>
      </c>
      <c r="Q86" s="30">
        <v>2.11453744493392</v>
      </c>
      <c r="R86" s="30">
        <v>2.87671232876712</v>
      </c>
      <c r="S86" s="30">
        <v>2.60869565217391</v>
      </c>
      <c r="T86" s="30">
        <v>7.9130434782609</v>
      </c>
      <c r="U86" s="30">
        <v>1.42241379310345</v>
      </c>
      <c r="V86" s="30">
        <v>3.63636363636363</v>
      </c>
      <c r="W86" s="30">
        <v>2.66949152542373</v>
      </c>
      <c r="X86" s="30">
        <v>0</v>
      </c>
      <c r="Y86" s="30">
        <v>3.65546218487394</v>
      </c>
      <c r="Z86" s="30">
        <v>0</v>
      </c>
      <c r="AA86" s="30">
        <v>7.43801652892563</v>
      </c>
      <c r="AB86" s="30">
        <v>0</v>
      </c>
      <c r="AC86" s="30">
        <v>8.86639676113359</v>
      </c>
      <c r="AD86" s="30">
        <v>0</v>
      </c>
      <c r="AE86" s="30">
        <v>13.3464566929134</v>
      </c>
      <c r="AF86" s="30">
        <v>0</v>
      </c>
      <c r="AG86" s="30">
        <v>13.8549618320611</v>
      </c>
      <c r="AH86" s="30">
        <v>0</v>
      </c>
    </row>
    <row r="87" ht="15" customHeight="1">
      <c r="A87" t="s" s="26">
        <f>'Ações_Prep'!A87</f>
        <v>1918</v>
      </c>
      <c r="B87" t="s" s="26">
        <f>'Ações_Prep'!B87</f>
        <v>1919</v>
      </c>
      <c r="C87" s="30">
        <v>17.55</v>
      </c>
      <c r="D87" s="30">
        <v>24.5</v>
      </c>
      <c r="E87" s="30">
        <v>9.51219512195121</v>
      </c>
      <c r="F87" s="30">
        <v>12.3529411764706</v>
      </c>
      <c r="G87" s="30">
        <v>3.05825242718448</v>
      </c>
      <c r="H87" s="30">
        <v>16.3106796116505</v>
      </c>
      <c r="I87" s="30">
        <v>6.36792452830188</v>
      </c>
      <c r="J87" s="30">
        <v>0</v>
      </c>
      <c r="K87" s="30">
        <v>14.1743119266055</v>
      </c>
      <c r="L87" s="30">
        <v>29.5412844036697</v>
      </c>
      <c r="M87" s="30">
        <v>10.4524886877828</v>
      </c>
      <c r="N87" s="30">
        <v>20.6280193236715</v>
      </c>
      <c r="O87" s="30">
        <v>4.82142857142858</v>
      </c>
      <c r="P87" s="30">
        <v>10.3587443946188</v>
      </c>
      <c r="Q87" s="30">
        <v>0.9251101321585889</v>
      </c>
      <c r="R87" s="30">
        <v>0</v>
      </c>
      <c r="S87" s="30">
        <v>3.65217391304349</v>
      </c>
      <c r="T87" s="30">
        <v>6.08695652173913</v>
      </c>
      <c r="U87" s="30">
        <v>1.68103448275862</v>
      </c>
      <c r="V87" s="30">
        <v>2.12121212121212</v>
      </c>
      <c r="W87" s="30">
        <v>1.14406779661017</v>
      </c>
      <c r="X87" s="30">
        <v>0</v>
      </c>
      <c r="Y87" s="30">
        <v>0.378151260504201</v>
      </c>
      <c r="Z87" s="30">
        <v>0</v>
      </c>
      <c r="AA87" s="30">
        <v>0.37190082644628</v>
      </c>
      <c r="AB87" s="30">
        <v>0</v>
      </c>
      <c r="AC87" s="30">
        <v>0.364372469635629</v>
      </c>
      <c r="AD87" s="30">
        <v>0</v>
      </c>
      <c r="AE87" s="30">
        <v>0.47244094488189</v>
      </c>
      <c r="AF87" s="30">
        <v>0</v>
      </c>
      <c r="AG87" s="30">
        <v>0.229007633587786</v>
      </c>
      <c r="AH87" s="30">
        <v>0</v>
      </c>
    </row>
    <row r="88" ht="15" customHeight="1">
      <c r="A88" t="s" s="26">
        <f>'Ações_Prep'!A88</f>
        <v>1920</v>
      </c>
      <c r="B88" t="s" s="26">
        <f>'Ações_Prep'!B88</f>
        <v>1921</v>
      </c>
      <c r="C88" s="30">
        <v>17.4</v>
      </c>
      <c r="D88" s="30">
        <v>41.3</v>
      </c>
      <c r="E88" s="30">
        <v>15.219512195122</v>
      </c>
      <c r="F88" s="30">
        <v>40.8333333333333</v>
      </c>
      <c r="G88" s="30">
        <v>17.4757281553398</v>
      </c>
      <c r="H88" s="30">
        <v>38.7378640776699</v>
      </c>
      <c r="I88" s="30">
        <v>13.8679245283019</v>
      </c>
      <c r="J88" s="30">
        <v>0</v>
      </c>
      <c r="K88" s="30">
        <v>13.0733944954128</v>
      </c>
      <c r="L88" s="30">
        <v>31.4678899082569</v>
      </c>
      <c r="M88" s="30">
        <v>11.9457013574661</v>
      </c>
      <c r="N88" s="30">
        <v>28.4057971014493</v>
      </c>
      <c r="O88" s="30">
        <v>13.3928571428571</v>
      </c>
      <c r="P88" s="30">
        <v>31.0762331838565</v>
      </c>
      <c r="Q88" s="30">
        <v>14.4052863436123</v>
      </c>
      <c r="R88" s="30">
        <v>33.2420091324201</v>
      </c>
      <c r="S88" s="30">
        <v>13.1739130434783</v>
      </c>
      <c r="T88" s="30">
        <v>31.0434782608696</v>
      </c>
      <c r="U88" s="30">
        <v>15</v>
      </c>
      <c r="V88" s="30">
        <v>35.4545454545454</v>
      </c>
      <c r="W88" s="30">
        <v>20.2118644067797</v>
      </c>
      <c r="X88" s="30">
        <v>36.3291139240506</v>
      </c>
      <c r="Y88" s="30">
        <v>21.9327731092437</v>
      </c>
      <c r="Z88" s="30">
        <v>46.0112359550562</v>
      </c>
      <c r="AA88" s="30">
        <v>24.4214876033058</v>
      </c>
      <c r="AB88" s="30">
        <v>0</v>
      </c>
      <c r="AC88" s="30">
        <v>23.5627530364373</v>
      </c>
      <c r="AD88" s="30">
        <v>0</v>
      </c>
      <c r="AE88" s="30">
        <v>23.8582677165354</v>
      </c>
      <c r="AF88" s="30">
        <v>0</v>
      </c>
      <c r="AG88" s="30">
        <v>24.1603053435115</v>
      </c>
      <c r="AH88" s="30">
        <v>44.1803278688525</v>
      </c>
    </row>
    <row r="89" ht="15" customHeight="1">
      <c r="A89" t="s" s="26">
        <f>'Ações_Prep'!A89</f>
        <v>1922</v>
      </c>
      <c r="B89" t="s" s="26">
        <f>'Ações_Prep'!B89</f>
        <v>1923</v>
      </c>
      <c r="C89" s="30">
        <v>17.25</v>
      </c>
      <c r="D89" s="30">
        <v>47.6</v>
      </c>
      <c r="E89" s="30">
        <v>22.5365853658537</v>
      </c>
      <c r="F89" s="30">
        <v>54.2156862745098</v>
      </c>
      <c r="G89" s="30">
        <v>22.1359223300971</v>
      </c>
      <c r="H89" s="30">
        <v>59.4660194174757</v>
      </c>
      <c r="I89" s="30">
        <v>24.0566037735849</v>
      </c>
      <c r="J89" s="30">
        <v>43.2727272727273</v>
      </c>
      <c r="K89" s="30">
        <v>25.5963302752294</v>
      </c>
      <c r="L89" s="30">
        <v>59.0825688073394</v>
      </c>
      <c r="M89" s="30">
        <v>26.0633484162896</v>
      </c>
      <c r="N89" s="30">
        <v>59.1787439613527</v>
      </c>
      <c r="O89" s="30">
        <v>26.5178571428571</v>
      </c>
      <c r="P89" s="30">
        <v>60.8968609865471</v>
      </c>
      <c r="Q89" s="30">
        <v>28.4140969162996</v>
      </c>
      <c r="R89" s="30">
        <v>65.2054794520548</v>
      </c>
      <c r="S89" s="30">
        <v>28.304347826087</v>
      </c>
      <c r="T89" s="30">
        <v>66.95652173913049</v>
      </c>
      <c r="U89" s="30">
        <v>27.9310344827586</v>
      </c>
      <c r="V89" s="30">
        <v>64.8484848484848</v>
      </c>
      <c r="W89" s="30">
        <v>24.4067796610169</v>
      </c>
      <c r="X89" s="30">
        <v>50.506329113924</v>
      </c>
      <c r="Y89" s="30">
        <v>21.5546218487395</v>
      </c>
      <c r="Z89" s="30">
        <v>41.685393258427</v>
      </c>
      <c r="AA89" s="30">
        <v>10.0413223140496</v>
      </c>
      <c r="AB89" s="30">
        <v>0</v>
      </c>
      <c r="AC89" s="30">
        <v>6.55870445344131</v>
      </c>
      <c r="AD89" s="30">
        <v>0</v>
      </c>
      <c r="AE89" s="30">
        <v>4.13385826771653</v>
      </c>
      <c r="AF89" s="30">
        <v>0</v>
      </c>
      <c r="AG89" s="30">
        <v>1.6030534351145</v>
      </c>
      <c r="AH89" s="30">
        <v>0</v>
      </c>
    </row>
    <row r="90" ht="15" customHeight="1">
      <c r="A90" t="s" s="26">
        <f>'Ações_Prep'!A90</f>
        <v>1924</v>
      </c>
      <c r="B90" t="s" s="26">
        <f>'Ações_Prep'!B90</f>
        <v>1925</v>
      </c>
      <c r="C90" s="30">
        <v>17.1</v>
      </c>
      <c r="D90" s="30">
        <v>34.3</v>
      </c>
      <c r="E90" s="30">
        <v>14.4878048780488</v>
      </c>
      <c r="F90" s="30">
        <v>28.1372549019608</v>
      </c>
      <c r="G90" s="30">
        <v>10.1941747572815</v>
      </c>
      <c r="H90" s="30">
        <v>9.174757281553431</v>
      </c>
      <c r="I90" s="30">
        <v>6.22641509433963</v>
      </c>
      <c r="J90" s="30">
        <v>0</v>
      </c>
      <c r="K90" s="30">
        <v>4.12844036697249</v>
      </c>
      <c r="L90" s="30">
        <v>9.311926605504601</v>
      </c>
      <c r="M90" s="30">
        <v>3.12217194570135</v>
      </c>
      <c r="N90" s="30">
        <v>3.04347826086956</v>
      </c>
      <c r="O90" s="30">
        <v>1.60714285714286</v>
      </c>
      <c r="P90" s="30">
        <v>3.1390134529148</v>
      </c>
      <c r="Q90" s="30">
        <v>0.528634361233479</v>
      </c>
      <c r="R90" s="30">
        <v>0</v>
      </c>
      <c r="S90" s="30">
        <v>0.652173913043478</v>
      </c>
      <c r="T90" s="30">
        <v>1.82608695652174</v>
      </c>
      <c r="U90" s="30">
        <v>0.258620689655172</v>
      </c>
      <c r="V90" s="30">
        <v>0.303030303030303</v>
      </c>
      <c r="W90" s="30">
        <v>0.635593220338983</v>
      </c>
      <c r="X90" s="30">
        <v>0</v>
      </c>
      <c r="Y90" s="30">
        <v>1.76470588235294</v>
      </c>
      <c r="Z90" s="30">
        <v>0</v>
      </c>
      <c r="AA90" s="30">
        <v>3.59504132231406</v>
      </c>
      <c r="AB90" s="30">
        <v>0</v>
      </c>
      <c r="AC90" s="30">
        <v>5.70850202429151</v>
      </c>
      <c r="AD90" s="30">
        <v>0</v>
      </c>
      <c r="AE90" s="30">
        <v>11.1023622047244</v>
      </c>
      <c r="AF90" s="30">
        <v>0</v>
      </c>
      <c r="AG90" s="30">
        <v>16.4885496183206</v>
      </c>
      <c r="AH90" s="30">
        <v>2.29508196721311</v>
      </c>
    </row>
    <row r="91" ht="15" customHeight="1">
      <c r="A91" t="s" s="26">
        <f>'Ações_Prep'!A91</f>
        <v>1926</v>
      </c>
      <c r="B91" t="s" s="26">
        <f>'Ações_Prep'!B91</f>
        <v>1927</v>
      </c>
      <c r="C91" s="30">
        <v>16.95</v>
      </c>
      <c r="D91" s="30">
        <v>50.75</v>
      </c>
      <c r="E91" s="30">
        <v>19.1707317073171</v>
      </c>
      <c r="F91" s="30">
        <v>52.843137254902</v>
      </c>
      <c r="G91" s="30">
        <v>17.0388349514563</v>
      </c>
      <c r="H91" s="30">
        <v>23.1067961165049</v>
      </c>
      <c r="I91" s="30">
        <v>19.811320754717</v>
      </c>
      <c r="J91" s="30">
        <v>26.0909090909091</v>
      </c>
      <c r="K91" s="30">
        <v>10.5963302752294</v>
      </c>
      <c r="L91" s="30">
        <v>30.8256880733945</v>
      </c>
      <c r="M91" s="30">
        <v>11.6742081447964</v>
      </c>
      <c r="N91" s="30">
        <v>29.0821256038648</v>
      </c>
      <c r="O91" s="30">
        <v>11.1160714285714</v>
      </c>
      <c r="P91" s="30">
        <v>28.8789237668161</v>
      </c>
      <c r="Q91" s="30">
        <v>8.19383259911895</v>
      </c>
      <c r="R91" s="30">
        <v>19.4977168949772</v>
      </c>
      <c r="S91" s="30">
        <v>7.69565217391305</v>
      </c>
      <c r="T91" s="30">
        <v>21.304347826087</v>
      </c>
      <c r="U91" s="30">
        <v>7.24137931034484</v>
      </c>
      <c r="V91" s="30">
        <v>18.1818181818182</v>
      </c>
      <c r="W91" s="30">
        <v>5.21186440677966</v>
      </c>
      <c r="X91" s="30">
        <v>0</v>
      </c>
      <c r="Y91" s="30">
        <v>5.16806722689075</v>
      </c>
      <c r="Z91" s="30">
        <v>0</v>
      </c>
      <c r="AA91" s="30">
        <v>4.7107438016529</v>
      </c>
      <c r="AB91" s="30">
        <v>0</v>
      </c>
      <c r="AC91" s="30">
        <v>3.88663967611335</v>
      </c>
      <c r="AD91" s="30">
        <v>0</v>
      </c>
      <c r="AE91" s="30">
        <v>9.566929133858279</v>
      </c>
      <c r="AF91" s="30">
        <v>0</v>
      </c>
      <c r="AG91" s="30">
        <v>8.358778625954191</v>
      </c>
      <c r="AH91" s="30">
        <v>0</v>
      </c>
    </row>
    <row r="92" ht="15" customHeight="1">
      <c r="A92" t="s" s="26">
        <f>'Ações_Prep'!A92</f>
        <v>1928</v>
      </c>
      <c r="B92" t="s" s="26">
        <f>'Ações_Prep'!B92</f>
        <v>1929</v>
      </c>
      <c r="C92" s="30">
        <v>16.8</v>
      </c>
      <c r="D92" s="30">
        <v>38.15</v>
      </c>
      <c r="E92" s="30">
        <v>19.609756097561</v>
      </c>
      <c r="F92" s="30">
        <v>43.578431372549</v>
      </c>
      <c r="G92" s="30">
        <v>16.4563106796116</v>
      </c>
      <c r="H92" s="30">
        <v>17.3300970873787</v>
      </c>
      <c r="I92" s="30">
        <v>12.0283018867925</v>
      </c>
      <c r="J92" s="30">
        <v>0</v>
      </c>
      <c r="K92" s="30">
        <v>11.9724770642202</v>
      </c>
      <c r="L92" s="30">
        <v>24.7247706422018</v>
      </c>
      <c r="M92" s="30">
        <v>9.502262443438919</v>
      </c>
      <c r="N92" s="30">
        <v>17.9227053140097</v>
      </c>
      <c r="O92" s="30">
        <v>8.4375</v>
      </c>
      <c r="P92" s="30">
        <v>15.3811659192825</v>
      </c>
      <c r="Q92" s="30">
        <v>4.49339207048457</v>
      </c>
      <c r="R92" s="30">
        <v>7.03196347031962</v>
      </c>
      <c r="S92" s="30">
        <v>3.3913043478261</v>
      </c>
      <c r="T92" s="30">
        <v>4.8695652173913</v>
      </c>
      <c r="U92" s="30">
        <v>2.8448275862069</v>
      </c>
      <c r="V92" s="30">
        <v>6.36363636363636</v>
      </c>
      <c r="W92" s="30">
        <v>4.44915254237289</v>
      </c>
      <c r="X92" s="30">
        <v>0</v>
      </c>
      <c r="Y92" s="30">
        <v>5.92436974789917</v>
      </c>
      <c r="Z92" s="30">
        <v>0</v>
      </c>
      <c r="AA92" s="30">
        <v>11.6528925619835</v>
      </c>
      <c r="AB92" s="30">
        <v>0</v>
      </c>
      <c r="AC92" s="30">
        <v>14.0890688259109</v>
      </c>
      <c r="AD92" s="30">
        <v>0</v>
      </c>
      <c r="AE92" s="30">
        <v>14.7637795275591</v>
      </c>
      <c r="AF92" s="30">
        <v>0</v>
      </c>
      <c r="AG92" s="30">
        <v>19.0076335877863</v>
      </c>
      <c r="AH92" s="30">
        <v>14.9180327868853</v>
      </c>
    </row>
    <row r="93" ht="15" customHeight="1">
      <c r="A93" t="s" s="26">
        <f>'Ações_Prep'!A93</f>
        <v>1930</v>
      </c>
      <c r="B93" t="s" s="26">
        <f>'Ações_Prep'!B93</f>
        <v>1931</v>
      </c>
      <c r="C93" s="30">
        <v>16.65</v>
      </c>
      <c r="D93" s="30">
        <v>39.2</v>
      </c>
      <c r="E93" s="30">
        <v>12.4390243902439</v>
      </c>
      <c r="F93" s="30">
        <v>30.1960784313726</v>
      </c>
      <c r="G93" s="30">
        <v>9.61165048543689</v>
      </c>
      <c r="H93" s="30">
        <v>27.8640776699029</v>
      </c>
      <c r="I93" s="30">
        <v>8.91509433962265</v>
      </c>
      <c r="J93" s="30">
        <v>0</v>
      </c>
      <c r="K93" s="30">
        <v>8.80733944954128</v>
      </c>
      <c r="L93" s="30">
        <v>23.1192660550459</v>
      </c>
      <c r="M93" s="30">
        <v>9.095022624434399</v>
      </c>
      <c r="N93" s="30">
        <v>18.9371980676329</v>
      </c>
      <c r="O93" s="30">
        <v>11.5178571428571</v>
      </c>
      <c r="P93" s="30">
        <v>27.9372197309417</v>
      </c>
      <c r="Q93" s="30">
        <v>10.4405286343612</v>
      </c>
      <c r="R93" s="30">
        <v>24.2922374429224</v>
      </c>
      <c r="S93" s="30">
        <v>8.347826086956511</v>
      </c>
      <c r="T93" s="30">
        <v>20.0869565217391</v>
      </c>
      <c r="U93" s="30">
        <v>6.59482758620691</v>
      </c>
      <c r="V93" s="30">
        <v>16.3636363636364</v>
      </c>
      <c r="W93" s="30">
        <v>11.3135593220339</v>
      </c>
      <c r="X93" s="30">
        <v>5.75949367088607</v>
      </c>
      <c r="Y93" s="30">
        <v>11.5966386554622</v>
      </c>
      <c r="Z93" s="30">
        <v>13.7640449438202</v>
      </c>
      <c r="AA93" s="30">
        <v>12.396694214876</v>
      </c>
      <c r="AB93" s="30">
        <v>0</v>
      </c>
      <c r="AC93" s="30">
        <v>15.0607287449393</v>
      </c>
      <c r="AD93" s="30">
        <v>0</v>
      </c>
      <c r="AE93" s="30">
        <v>17.4803149606299</v>
      </c>
      <c r="AF93" s="30">
        <v>0</v>
      </c>
      <c r="AG93" s="30">
        <v>18.3206106870229</v>
      </c>
      <c r="AH93" s="30">
        <v>11.4754098360656</v>
      </c>
    </row>
    <row r="94" ht="15" customHeight="1">
      <c r="A94" t="s" s="26">
        <f>'Ações_Prep'!A94</f>
        <v>1932</v>
      </c>
      <c r="B94" t="s" s="26">
        <f>'Ações_Prep'!B94</f>
        <v>1933</v>
      </c>
      <c r="C94" s="30">
        <v>16.5</v>
      </c>
      <c r="D94" s="30">
        <v>53.55</v>
      </c>
      <c r="E94" s="30">
        <v>13.1707317073171</v>
      </c>
      <c r="F94" s="30">
        <v>47.0098039215686</v>
      </c>
      <c r="G94" s="30">
        <v>9.757281553398061</v>
      </c>
      <c r="H94" s="30">
        <v>13.9320388349514</v>
      </c>
      <c r="I94" s="30">
        <v>10.8962264150943</v>
      </c>
      <c r="J94" s="30">
        <v>0</v>
      </c>
      <c r="K94" s="30">
        <v>12.3853211009174</v>
      </c>
      <c r="L94" s="30">
        <v>30.1834862385321</v>
      </c>
      <c r="M94" s="30">
        <v>14.9321266968326</v>
      </c>
      <c r="N94" s="30">
        <v>32.8019323671498</v>
      </c>
      <c r="O94" s="30">
        <v>4.15178571428571</v>
      </c>
      <c r="P94" s="30">
        <v>7.84753363228702</v>
      </c>
      <c r="Q94" s="30">
        <v>8.45814977973567</v>
      </c>
      <c r="R94" s="30">
        <v>19.1780821917808</v>
      </c>
      <c r="S94" s="30">
        <v>8.47826086956522</v>
      </c>
      <c r="T94" s="30">
        <v>19.4782608695652</v>
      </c>
      <c r="U94" s="30">
        <v>4.39655172413793</v>
      </c>
      <c r="V94" s="30">
        <v>10</v>
      </c>
      <c r="W94" s="30">
        <v>2.79661016949152</v>
      </c>
      <c r="X94" s="30">
        <v>0</v>
      </c>
      <c r="Y94" s="30">
        <v>1.38655462184874</v>
      </c>
      <c r="Z94" s="30">
        <v>0</v>
      </c>
      <c r="AA94" s="30">
        <v>2.85123966942149</v>
      </c>
      <c r="AB94" s="30">
        <v>0</v>
      </c>
      <c r="AC94" s="30">
        <v>3.52226720647773</v>
      </c>
      <c r="AD94" s="30">
        <v>0</v>
      </c>
      <c r="AE94" s="30">
        <v>4.37007874015749</v>
      </c>
      <c r="AF94" s="30">
        <v>0</v>
      </c>
      <c r="AG94" s="30">
        <v>3.54961832061069</v>
      </c>
      <c r="AH94" s="30">
        <v>0</v>
      </c>
    </row>
    <row r="95" ht="15" customHeight="1">
      <c r="A95" t="s" s="26">
        <f>'Ações_Prep'!A95</f>
        <v>1934</v>
      </c>
      <c r="B95" t="s" s="26">
        <f>'Ações_Prep'!B95</f>
        <v>1935</v>
      </c>
      <c r="C95" s="30">
        <v>16.35</v>
      </c>
      <c r="D95" s="30">
        <v>37.45</v>
      </c>
      <c r="E95" s="30">
        <v>21.0731707317073</v>
      </c>
      <c r="F95" s="30">
        <v>44.6078431372549</v>
      </c>
      <c r="G95" s="30">
        <v>20.5339805825243</v>
      </c>
      <c r="H95" s="30">
        <v>43.495145631068</v>
      </c>
      <c r="I95" s="30">
        <v>15.4245283018868</v>
      </c>
      <c r="J95" s="30">
        <v>4.45454545454545</v>
      </c>
      <c r="K95" s="30">
        <v>11.0091743119266</v>
      </c>
      <c r="L95" s="30">
        <v>26.0091743119266</v>
      </c>
      <c r="M95" s="30">
        <v>8.14479638009049</v>
      </c>
      <c r="N95" s="30">
        <v>16.5700483091788</v>
      </c>
      <c r="O95" s="30">
        <v>7.76785714285713</v>
      </c>
      <c r="P95" s="30">
        <v>16.3228699551569</v>
      </c>
      <c r="Q95" s="30">
        <v>8.32599118942731</v>
      </c>
      <c r="R95" s="30">
        <v>17.8995433789955</v>
      </c>
      <c r="S95" s="30">
        <v>14.0869565217391</v>
      </c>
      <c r="T95" s="30">
        <v>32.5652173913044</v>
      </c>
      <c r="U95" s="30">
        <v>16.551724137931</v>
      </c>
      <c r="V95" s="30">
        <v>38.1818181818182</v>
      </c>
      <c r="W95" s="30">
        <v>5.33898305084745</v>
      </c>
      <c r="X95" s="30">
        <v>0</v>
      </c>
      <c r="Y95" s="30">
        <v>1.13445378151261</v>
      </c>
      <c r="Z95" s="30">
        <v>0</v>
      </c>
      <c r="AA95" s="30">
        <v>2.60330578512397</v>
      </c>
      <c r="AB95" s="30">
        <v>0</v>
      </c>
      <c r="AC95" s="30">
        <v>2.42914979757085</v>
      </c>
      <c r="AD95" s="30">
        <v>0</v>
      </c>
      <c r="AE95" s="30">
        <v>4.01574803149605</v>
      </c>
      <c r="AF95" s="30">
        <v>0</v>
      </c>
      <c r="AG95" s="30">
        <v>4.69465648854963</v>
      </c>
      <c r="AH95" s="30">
        <v>0</v>
      </c>
    </row>
    <row r="96" ht="15" customHeight="1">
      <c r="A96" t="s" s="26">
        <f>'Ações_Prep'!A96</f>
        <v>1936</v>
      </c>
      <c r="B96" t="s" s="26">
        <f>'Ações_Prep'!B96</f>
        <v>1937</v>
      </c>
      <c r="C96" s="30">
        <v>16.2</v>
      </c>
      <c r="D96" s="30">
        <v>50.4</v>
      </c>
      <c r="E96" s="30">
        <v>7.75609756097562</v>
      </c>
      <c r="F96" s="30">
        <v>33.6274509803922</v>
      </c>
      <c r="G96" s="30">
        <v>11.504854368932</v>
      </c>
      <c r="H96" s="30">
        <v>63.8834951456311</v>
      </c>
      <c r="I96" s="30">
        <v>24.1981132075472</v>
      </c>
      <c r="J96" s="30">
        <v>54.7272727272727</v>
      </c>
      <c r="K96" s="30">
        <v>17.3394495412844</v>
      </c>
      <c r="L96" s="30">
        <v>56.5137614678899</v>
      </c>
      <c r="M96" s="30">
        <v>17.2398190045249</v>
      </c>
      <c r="N96" s="30">
        <v>52.0772946859904</v>
      </c>
      <c r="O96" s="30">
        <v>6.69642857142858</v>
      </c>
      <c r="P96" s="30">
        <v>41.7488789237668</v>
      </c>
      <c r="Q96" s="30">
        <v>14.273127753304</v>
      </c>
      <c r="R96" s="30">
        <v>53.6986301369863</v>
      </c>
      <c r="S96" s="30">
        <v>8.6086956521739</v>
      </c>
      <c r="T96" s="30">
        <v>52.9565217391305</v>
      </c>
      <c r="U96" s="30">
        <v>9.69827586206898</v>
      </c>
      <c r="V96" s="30">
        <v>36.3636363636363</v>
      </c>
      <c r="W96" s="30">
        <v>17.1610169491526</v>
      </c>
      <c r="X96" s="30">
        <v>32.7848101265823</v>
      </c>
      <c r="Y96" s="30">
        <v>12.9831932773109</v>
      </c>
      <c r="Z96" s="30">
        <v>21.6292134831461</v>
      </c>
      <c r="AA96" s="30">
        <v>21.5702479338843</v>
      </c>
      <c r="AB96" s="30">
        <v>0</v>
      </c>
      <c r="AC96" s="30">
        <v>20.0404858299595</v>
      </c>
      <c r="AD96" s="30">
        <v>0</v>
      </c>
      <c r="AE96" s="30">
        <v>25.1574803149606</v>
      </c>
      <c r="AF96" s="30">
        <v>0</v>
      </c>
      <c r="AG96" s="30">
        <v>13.969465648855</v>
      </c>
      <c r="AH96" s="30">
        <v>0</v>
      </c>
    </row>
    <row r="97" ht="15" customHeight="1">
      <c r="A97" t="s" s="26">
        <f>'Ações_Prep'!A97</f>
        <v>1938</v>
      </c>
      <c r="B97" t="s" s="26">
        <f>'Ações_Prep'!B97</f>
        <v>1939</v>
      </c>
      <c r="C97" s="30">
        <v>16.05</v>
      </c>
      <c r="D97" s="30">
        <v>32.2</v>
      </c>
      <c r="E97" s="30">
        <v>13.609756097561</v>
      </c>
      <c r="F97" s="30">
        <v>26.421568627451</v>
      </c>
      <c r="G97" s="30">
        <v>9.17475728155341</v>
      </c>
      <c r="H97" s="30">
        <v>19.0291262135923</v>
      </c>
      <c r="I97" s="30">
        <v>9.76415094339624</v>
      </c>
      <c r="J97" s="30">
        <v>0</v>
      </c>
      <c r="K97" s="30">
        <v>7.9816513761468</v>
      </c>
      <c r="L97" s="30">
        <v>21.1926605504587</v>
      </c>
      <c r="M97" s="30">
        <v>8.009049773755651</v>
      </c>
      <c r="N97" s="30">
        <v>15.2173913043478</v>
      </c>
      <c r="O97" s="30">
        <v>10.0446428571429</v>
      </c>
      <c r="P97" s="30">
        <v>26.6816143497758</v>
      </c>
      <c r="Q97" s="30">
        <v>7.66519823788545</v>
      </c>
      <c r="R97" s="30">
        <v>16.621004566210</v>
      </c>
      <c r="S97" s="30">
        <v>7.56521739130434</v>
      </c>
      <c r="T97" s="30">
        <v>20.695652173913</v>
      </c>
      <c r="U97" s="30">
        <v>5.04310344827586</v>
      </c>
      <c r="V97" s="30">
        <v>12.4242424242424</v>
      </c>
      <c r="W97" s="30">
        <v>7.24576271186442</v>
      </c>
      <c r="X97" s="30">
        <v>0</v>
      </c>
      <c r="Y97" s="30">
        <v>6.68067226890756</v>
      </c>
      <c r="Z97" s="30">
        <v>0</v>
      </c>
      <c r="AA97" s="30">
        <v>9.04958677685949</v>
      </c>
      <c r="AB97" s="30">
        <v>0</v>
      </c>
      <c r="AC97" s="30">
        <v>7.89473684210526</v>
      </c>
      <c r="AD97" s="30">
        <v>0</v>
      </c>
      <c r="AE97" s="30">
        <v>12.755905511811</v>
      </c>
      <c r="AF97" s="30">
        <v>0</v>
      </c>
      <c r="AG97" s="30">
        <v>12.824427480916</v>
      </c>
      <c r="AH97" s="30">
        <v>0</v>
      </c>
    </row>
    <row r="98" ht="15" customHeight="1">
      <c r="A98" t="s" s="26">
        <f>'Ações_Prep'!A98</f>
        <v>1940</v>
      </c>
      <c r="B98" t="s" s="26">
        <f>'Ações_Prep'!B98</f>
        <v>1941</v>
      </c>
      <c r="C98" s="30">
        <v>15.9</v>
      </c>
      <c r="D98" s="30">
        <v>31.5</v>
      </c>
      <c r="E98" s="30">
        <v>13.4634146341463</v>
      </c>
      <c r="F98" s="30">
        <v>26.078431372549</v>
      </c>
      <c r="G98" s="30">
        <v>9.029126213592241</v>
      </c>
      <c r="H98" s="30">
        <v>18.3495145631068</v>
      </c>
      <c r="I98" s="30">
        <v>9.481132075471709</v>
      </c>
      <c r="J98" s="30">
        <v>0</v>
      </c>
      <c r="K98" s="30">
        <v>7.84403669724771</v>
      </c>
      <c r="L98" s="30">
        <v>20.5504587155963</v>
      </c>
      <c r="M98" s="30">
        <v>7.73755656108597</v>
      </c>
      <c r="N98" s="30">
        <v>14.5410628019324</v>
      </c>
      <c r="O98" s="30">
        <v>9.77678571428571</v>
      </c>
      <c r="P98" s="30">
        <v>26.3677130044843</v>
      </c>
      <c r="Q98" s="30">
        <v>7.53303964757709</v>
      </c>
      <c r="R98" s="30">
        <v>16.3013698630137</v>
      </c>
      <c r="S98" s="30">
        <v>7.43478260869566</v>
      </c>
      <c r="T98" s="30">
        <v>20.3913043478261</v>
      </c>
      <c r="U98" s="30">
        <v>4.91379310344828</v>
      </c>
      <c r="V98" s="30">
        <v>12.1212121212121</v>
      </c>
      <c r="W98" s="30">
        <v>7.1186440677966</v>
      </c>
      <c r="X98" s="30">
        <v>0</v>
      </c>
      <c r="Y98" s="30">
        <v>6.55462184873949</v>
      </c>
      <c r="Z98" s="30">
        <v>0</v>
      </c>
      <c r="AA98" s="30">
        <v>8.801652892561981</v>
      </c>
      <c r="AB98" s="30">
        <v>0</v>
      </c>
      <c r="AC98" s="30">
        <v>7.77327935222673</v>
      </c>
      <c r="AD98" s="30">
        <v>0</v>
      </c>
      <c r="AE98" s="30">
        <v>12.6377952755906</v>
      </c>
      <c r="AF98" s="30">
        <v>0</v>
      </c>
      <c r="AG98" s="30">
        <v>12.7099236641222</v>
      </c>
      <c r="AH98" s="30">
        <v>0</v>
      </c>
    </row>
    <row r="99" ht="15" customHeight="1">
      <c r="A99" t="s" s="26">
        <f>'Ações_Prep'!A99</f>
        <v>1942</v>
      </c>
      <c r="B99" t="s" s="26">
        <f>'Ações_Prep'!B99</f>
        <v>1943</v>
      </c>
      <c r="C99" s="30">
        <v>15.75</v>
      </c>
      <c r="D99" s="30">
        <v>39.9</v>
      </c>
      <c r="E99" s="30">
        <v>12.2926829268293</v>
      </c>
      <c r="F99" s="30">
        <v>29.5098039215686</v>
      </c>
      <c r="G99" s="30">
        <v>9.32038834951455</v>
      </c>
      <c r="H99" s="30">
        <v>11.2135922330097</v>
      </c>
      <c r="I99" s="30">
        <v>10.188679245283</v>
      </c>
      <c r="J99" s="30">
        <v>0</v>
      </c>
      <c r="K99" s="30">
        <v>8.25688073394495</v>
      </c>
      <c r="L99" s="30">
        <v>19.5871559633028</v>
      </c>
      <c r="M99" s="30">
        <v>6.38009049773757</v>
      </c>
      <c r="N99" s="30">
        <v>10.4830917874396</v>
      </c>
      <c r="O99" s="30">
        <v>7.63392857142858</v>
      </c>
      <c r="P99" s="30">
        <v>15.067264573991</v>
      </c>
      <c r="Q99" s="30">
        <v>7.9295154185022</v>
      </c>
      <c r="R99" s="30">
        <v>15.662100456621</v>
      </c>
      <c r="S99" s="30">
        <v>7.04347826086956</v>
      </c>
      <c r="T99" s="30">
        <v>15.5217391304348</v>
      </c>
      <c r="U99" s="30">
        <v>4.52586206896551</v>
      </c>
      <c r="V99" s="30">
        <v>10.9090909090909</v>
      </c>
      <c r="W99" s="30">
        <v>8.64406779661017</v>
      </c>
      <c r="X99" s="30">
        <v>0</v>
      </c>
      <c r="Y99" s="30">
        <v>7.05882352941177</v>
      </c>
      <c r="Z99" s="30">
        <v>0</v>
      </c>
      <c r="AA99" s="30">
        <v>9.91735537190082</v>
      </c>
      <c r="AB99" s="30">
        <v>0</v>
      </c>
      <c r="AC99" s="30">
        <v>12.0242914979757</v>
      </c>
      <c r="AD99" s="30">
        <v>0</v>
      </c>
      <c r="AE99" s="30">
        <v>14.0551181102362</v>
      </c>
      <c r="AF99" s="30">
        <v>0</v>
      </c>
      <c r="AG99" s="30">
        <v>12.0229007633588</v>
      </c>
      <c r="AH99" s="30">
        <v>0</v>
      </c>
    </row>
    <row r="100" ht="15" customHeight="1">
      <c r="A100" t="s" s="26">
        <f>'Ações_Prep'!A100</f>
        <v>1944</v>
      </c>
      <c r="B100" t="s" s="26">
        <f>'Ações_Prep'!B100</f>
        <v>1945</v>
      </c>
      <c r="C100" s="30">
        <v>15.6</v>
      </c>
      <c r="D100" s="30">
        <v>29.75</v>
      </c>
      <c r="E100" s="30">
        <v>21.9512195121951</v>
      </c>
      <c r="F100" s="30">
        <v>44.264705882353</v>
      </c>
      <c r="G100" s="30">
        <v>16.1650485436893</v>
      </c>
      <c r="H100" s="30">
        <v>49.2718446601942</v>
      </c>
      <c r="I100" s="30">
        <v>21.0849056603774</v>
      </c>
      <c r="J100" s="30">
        <v>31.1818181818182</v>
      </c>
      <c r="K100" s="30">
        <v>21.605504587156</v>
      </c>
      <c r="L100" s="30">
        <v>52.0183486238532</v>
      </c>
      <c r="M100" s="30">
        <v>21.0407239819004</v>
      </c>
      <c r="N100" s="30">
        <v>48.0193236714976</v>
      </c>
      <c r="O100" s="30">
        <v>23.0357142857143</v>
      </c>
      <c r="P100" s="30">
        <v>56.5022421524664</v>
      </c>
      <c r="Q100" s="30">
        <v>16.2555066079295</v>
      </c>
      <c r="R100" s="30">
        <v>38.9954337899543</v>
      </c>
      <c r="S100" s="30">
        <v>16.0434782608696</v>
      </c>
      <c r="T100" s="30">
        <v>43.2173913043478</v>
      </c>
      <c r="U100" s="30">
        <v>11.6379310344828</v>
      </c>
      <c r="V100" s="30">
        <v>28.4848484848485</v>
      </c>
      <c r="W100" s="30">
        <v>17.9237288135593</v>
      </c>
      <c r="X100" s="30">
        <v>30.126582278481</v>
      </c>
      <c r="Y100" s="30">
        <v>20.1680672268908</v>
      </c>
      <c r="Z100" s="30">
        <v>42.4719101123596</v>
      </c>
      <c r="AA100" s="30">
        <v>23.4297520661157</v>
      </c>
      <c r="AB100" s="30">
        <v>0</v>
      </c>
      <c r="AC100" s="30">
        <v>19.4331983805668</v>
      </c>
      <c r="AD100" s="30">
        <v>0</v>
      </c>
      <c r="AE100" s="30">
        <v>23.9763779527559</v>
      </c>
      <c r="AF100" s="30">
        <v>0</v>
      </c>
      <c r="AG100" s="30">
        <v>22.2137404580153</v>
      </c>
      <c r="AH100" s="30">
        <v>34.4262295081968</v>
      </c>
    </row>
    <row r="101" ht="15" customHeight="1">
      <c r="A101" t="s" s="26">
        <f>'Ações_Prep'!A101</f>
        <v>1946</v>
      </c>
      <c r="B101" t="s" s="26">
        <f>'Ações_Prep'!B101</f>
        <v>1947</v>
      </c>
      <c r="C101" s="30">
        <v>15.45</v>
      </c>
      <c r="D101" s="30">
        <v>37.8</v>
      </c>
      <c r="E101" s="30">
        <v>14.9268292682927</v>
      </c>
      <c r="F101" s="30">
        <v>37.7450980392157</v>
      </c>
      <c r="G101" s="30">
        <v>13.252427184466</v>
      </c>
      <c r="H101" s="30">
        <v>29.9029126213592</v>
      </c>
      <c r="I101" s="30">
        <v>11.7452830188679</v>
      </c>
      <c r="J101" s="30">
        <v>0</v>
      </c>
      <c r="K101" s="30">
        <v>11.2844036697248</v>
      </c>
      <c r="L101" s="30">
        <v>29.2201834862385</v>
      </c>
      <c r="M101" s="30">
        <v>13.3031674208145</v>
      </c>
      <c r="N101" s="30">
        <v>30.0966183574879</v>
      </c>
      <c r="O101" s="30">
        <v>10.7142857142857</v>
      </c>
      <c r="P101" s="30">
        <v>27.6233183856502</v>
      </c>
      <c r="Q101" s="30">
        <v>7.26872246696034</v>
      </c>
      <c r="R101" s="30">
        <v>15.9817351598174</v>
      </c>
      <c r="S101" s="30">
        <v>8.739130434782609</v>
      </c>
      <c r="T101" s="30">
        <v>21.9130434782609</v>
      </c>
      <c r="U101" s="30">
        <v>8.534482758620699</v>
      </c>
      <c r="V101" s="30">
        <v>19.6969696969697</v>
      </c>
      <c r="W101" s="30">
        <v>7.8813559322034</v>
      </c>
      <c r="X101" s="30">
        <v>0</v>
      </c>
      <c r="Y101" s="30">
        <v>8.193277310924371</v>
      </c>
      <c r="Z101" s="30">
        <v>2.75280898876404</v>
      </c>
      <c r="AA101" s="30">
        <v>10.2892561983471</v>
      </c>
      <c r="AB101" s="30">
        <v>0</v>
      </c>
      <c r="AC101" s="30">
        <v>7.16599190283402</v>
      </c>
      <c r="AD101" s="30">
        <v>0</v>
      </c>
      <c r="AE101" s="30">
        <v>6.02362204724409</v>
      </c>
      <c r="AF101" s="30">
        <v>0</v>
      </c>
      <c r="AG101" s="30">
        <v>6.06870229007634</v>
      </c>
      <c r="AH101" s="30">
        <v>0</v>
      </c>
    </row>
    <row r="102" ht="15" customHeight="1">
      <c r="A102" t="s" s="26">
        <f>'Ações_Prep'!A102</f>
        <v>1948</v>
      </c>
      <c r="B102" t="s" s="26">
        <f>'Ações_Prep'!B102</f>
        <v>1949</v>
      </c>
      <c r="C102" s="30">
        <v>15.3</v>
      </c>
      <c r="D102" s="30">
        <v>29.4</v>
      </c>
      <c r="E102" s="30">
        <v>12.7317073170732</v>
      </c>
      <c r="F102" s="30">
        <v>24.7058823529412</v>
      </c>
      <c r="G102" s="30">
        <v>7.86407766990291</v>
      </c>
      <c r="H102" s="30">
        <v>12.2330097087379</v>
      </c>
      <c r="I102" s="30">
        <v>7.64150943396225</v>
      </c>
      <c r="J102" s="30">
        <v>0</v>
      </c>
      <c r="K102" s="30">
        <v>6.33027522935781</v>
      </c>
      <c r="L102" s="30">
        <v>16.0550458715597</v>
      </c>
      <c r="M102" s="30">
        <v>6.2443438914027</v>
      </c>
      <c r="N102" s="30">
        <v>10.1449275362319</v>
      </c>
      <c r="O102" s="30">
        <v>8.30357142857142</v>
      </c>
      <c r="P102" s="30">
        <v>18.2062780269059</v>
      </c>
      <c r="Q102" s="30">
        <v>5.81497797356829</v>
      </c>
      <c r="R102" s="30">
        <v>11.1872146118722</v>
      </c>
      <c r="S102" s="30">
        <v>6.26086956521739</v>
      </c>
      <c r="T102" s="30">
        <v>13.0869565217391</v>
      </c>
      <c r="U102" s="30">
        <v>3.75</v>
      </c>
      <c r="V102" s="30">
        <v>9.696969696969729</v>
      </c>
      <c r="W102" s="30">
        <v>6.22881355932204</v>
      </c>
      <c r="X102" s="30">
        <v>0</v>
      </c>
      <c r="Y102" s="30">
        <v>5.7983193277311</v>
      </c>
      <c r="Z102" s="30">
        <v>0</v>
      </c>
      <c r="AA102" s="30">
        <v>6.94214876033058</v>
      </c>
      <c r="AB102" s="30">
        <v>0</v>
      </c>
      <c r="AC102" s="30">
        <v>6.80161943319837</v>
      </c>
      <c r="AD102" s="30">
        <v>0</v>
      </c>
      <c r="AE102" s="30">
        <v>10.8661417322835</v>
      </c>
      <c r="AF102" s="30">
        <v>0</v>
      </c>
      <c r="AG102" s="30">
        <v>14.0839694656489</v>
      </c>
      <c r="AH102" s="30">
        <v>0</v>
      </c>
    </row>
    <row r="103" ht="15" customHeight="1">
      <c r="A103" t="s" s="26">
        <f>'Ações_Prep'!A103</f>
        <v>1950</v>
      </c>
      <c r="B103" t="s" s="26">
        <f>'Ações_Prep'!B103</f>
        <v>1951</v>
      </c>
      <c r="C103" s="30">
        <v>15.15</v>
      </c>
      <c r="D103" s="30">
        <v>29.05</v>
      </c>
      <c r="E103" s="30">
        <v>12.5853658536585</v>
      </c>
      <c r="F103" s="30">
        <v>24.3627450980393</v>
      </c>
      <c r="G103" s="30">
        <v>7.71844660194174</v>
      </c>
      <c r="H103" s="30">
        <v>11.8932038834951</v>
      </c>
      <c r="I103" s="30">
        <v>7.35849056603775</v>
      </c>
      <c r="J103" s="30">
        <v>0</v>
      </c>
      <c r="K103" s="30">
        <v>6.19266055045872</v>
      </c>
      <c r="L103" s="30">
        <v>15.7339449541285</v>
      </c>
      <c r="M103" s="30">
        <v>5.97285067873302</v>
      </c>
      <c r="N103" s="30">
        <v>9.806763285024161</v>
      </c>
      <c r="O103" s="30">
        <v>8.03571428571429</v>
      </c>
      <c r="P103" s="30">
        <v>17.2645739910314</v>
      </c>
      <c r="Q103" s="30">
        <v>5.55066079295154</v>
      </c>
      <c r="R103" s="30">
        <v>10.8675799086758</v>
      </c>
      <c r="S103" s="30">
        <v>6.13043478260871</v>
      </c>
      <c r="T103" s="30">
        <v>12.7826086956522</v>
      </c>
      <c r="U103" s="30">
        <v>3.62068965517242</v>
      </c>
      <c r="V103" s="30">
        <v>9.39393939393938</v>
      </c>
      <c r="W103" s="30">
        <v>6.10169491525425</v>
      </c>
      <c r="X103" s="30">
        <v>0</v>
      </c>
      <c r="Y103" s="30">
        <v>5.67226890756303</v>
      </c>
      <c r="Z103" s="30">
        <v>0</v>
      </c>
      <c r="AA103" s="30">
        <v>6.81818181818181</v>
      </c>
      <c r="AB103" s="30">
        <v>0</v>
      </c>
      <c r="AC103" s="30">
        <v>6.68016194331984</v>
      </c>
      <c r="AD103" s="30">
        <v>0</v>
      </c>
      <c r="AE103" s="30">
        <v>10.6299212598425</v>
      </c>
      <c r="AF103" s="30">
        <v>0</v>
      </c>
      <c r="AG103" s="30">
        <v>13.1679389312977</v>
      </c>
      <c r="AH103" s="30">
        <v>0</v>
      </c>
    </row>
    <row r="104" ht="15" customHeight="1">
      <c r="A104" t="s" s="26">
        <f>'Ações_Prep'!A104</f>
        <v>1952</v>
      </c>
      <c r="B104" t="s" s="26">
        <f>'Ações_Prep'!B104</f>
        <v>1953</v>
      </c>
      <c r="C104" s="30">
        <v>15</v>
      </c>
      <c r="D104" s="30">
        <v>28.7</v>
      </c>
      <c r="E104" s="30">
        <v>18.5853658536585</v>
      </c>
      <c r="F104" s="30">
        <v>33.2843137254902</v>
      </c>
      <c r="G104" s="30">
        <v>20.0970873786408</v>
      </c>
      <c r="H104" s="30">
        <v>18.0097087378641</v>
      </c>
      <c r="I104" s="30">
        <v>22.3584905660378</v>
      </c>
      <c r="J104" s="30">
        <v>36.2727272727273</v>
      </c>
      <c r="K104" s="30">
        <v>7.70642201834862</v>
      </c>
      <c r="L104" s="30">
        <v>19.908256880734</v>
      </c>
      <c r="M104" s="30">
        <v>9.230769230769241</v>
      </c>
      <c r="N104" s="30">
        <v>18.5990338164251</v>
      </c>
      <c r="O104" s="30">
        <v>8.16964285714287</v>
      </c>
      <c r="P104" s="30">
        <v>20.0896860986547</v>
      </c>
      <c r="Q104" s="30">
        <v>6.47577092511012</v>
      </c>
      <c r="R104" s="30">
        <v>13.7442922374429</v>
      </c>
      <c r="S104" s="30">
        <v>5.6086956521739</v>
      </c>
      <c r="T104" s="30">
        <v>10.9565217391305</v>
      </c>
      <c r="U104" s="30">
        <v>10.6034482758621</v>
      </c>
      <c r="V104" s="30">
        <v>22.7272727272728</v>
      </c>
      <c r="W104" s="30">
        <v>6.73728813559323</v>
      </c>
      <c r="X104" s="30">
        <v>0</v>
      </c>
      <c r="Y104" s="30">
        <v>8.57142857142858</v>
      </c>
      <c r="Z104" s="30">
        <v>3.53932584269663</v>
      </c>
      <c r="AA104" s="30">
        <v>15.8677685950413</v>
      </c>
      <c r="AB104" s="30">
        <v>0</v>
      </c>
      <c r="AC104" s="30">
        <v>15.7894736842105</v>
      </c>
      <c r="AD104" s="30">
        <v>0</v>
      </c>
      <c r="AE104" s="30">
        <v>13.7007874015748</v>
      </c>
      <c r="AF104" s="30">
        <v>0</v>
      </c>
      <c r="AG104" s="30">
        <v>15</v>
      </c>
      <c r="AH104" s="30">
        <v>0</v>
      </c>
    </row>
    <row r="105" ht="15" customHeight="1">
      <c r="A105" t="s" s="26">
        <f>'Ações_Prep'!A105</f>
        <v>1954</v>
      </c>
      <c r="B105" t="s" s="26">
        <f>'Ações_Prep'!B105</f>
        <v>1955</v>
      </c>
      <c r="C105" s="30">
        <v>14.85</v>
      </c>
      <c r="D105" s="30">
        <v>58.45</v>
      </c>
      <c r="E105" s="30">
        <v>13.3170731707317</v>
      </c>
      <c r="F105" s="30">
        <v>56.2745098039216</v>
      </c>
      <c r="G105" s="30">
        <v>15.5825242718447</v>
      </c>
      <c r="H105" s="30">
        <v>59.126213592233</v>
      </c>
      <c r="I105" s="30">
        <v>23.0660377358491</v>
      </c>
      <c r="J105" s="30">
        <v>47.0909090909091</v>
      </c>
      <c r="K105" s="30">
        <v>22.1559633027523</v>
      </c>
      <c r="L105" s="30">
        <v>61.0091743119266</v>
      </c>
      <c r="M105" s="30">
        <v>22.5339366515837</v>
      </c>
      <c r="N105" s="30">
        <v>58.5024154589372</v>
      </c>
      <c r="O105" s="30">
        <v>25.1785714285714</v>
      </c>
      <c r="P105" s="30">
        <v>63.4080717488789</v>
      </c>
      <c r="Q105" s="30">
        <v>24.4493392070485</v>
      </c>
      <c r="R105" s="30">
        <v>61.689497716895</v>
      </c>
      <c r="S105" s="30">
        <v>16.5652173913043</v>
      </c>
      <c r="T105" s="30">
        <v>50.5217391304348</v>
      </c>
      <c r="U105" s="30">
        <v>16.2931034482759</v>
      </c>
      <c r="V105" s="30">
        <v>45.7575757575758</v>
      </c>
      <c r="W105" s="30">
        <v>26.6949152542373</v>
      </c>
      <c r="X105" s="30">
        <v>60.6962025316456</v>
      </c>
      <c r="Y105" s="30">
        <v>26.4705882352941</v>
      </c>
      <c r="Z105" s="30">
        <v>62.1348314606741</v>
      </c>
      <c r="AA105" s="30">
        <v>28.1404958677686</v>
      </c>
      <c r="AB105" s="30">
        <v>39.375</v>
      </c>
      <c r="AC105" s="30">
        <v>27.5708502024292</v>
      </c>
      <c r="AD105" s="30">
        <v>39.0697674418605</v>
      </c>
      <c r="AE105" s="30">
        <v>27.755905511811</v>
      </c>
      <c r="AF105" s="30">
        <v>0</v>
      </c>
      <c r="AG105" s="30">
        <v>26.3358778625954</v>
      </c>
      <c r="AH105" s="30">
        <v>53.9344262295082</v>
      </c>
    </row>
    <row r="106" ht="15" customHeight="1">
      <c r="A106" t="s" s="26">
        <f>'Ações_Prep'!A106</f>
        <v>1956</v>
      </c>
      <c r="B106" t="s" s="26">
        <f>'Ações_Prep'!B106</f>
        <v>1957</v>
      </c>
      <c r="C106" s="30">
        <v>14.7</v>
      </c>
      <c r="D106" s="30">
        <v>25.9</v>
      </c>
      <c r="E106" s="30">
        <v>22.6829268292683</v>
      </c>
      <c r="F106" s="30">
        <v>43.921568627451</v>
      </c>
      <c r="G106" s="30">
        <v>21.4077669902913</v>
      </c>
      <c r="H106" s="30">
        <v>44.8543689320388</v>
      </c>
      <c r="I106" s="30">
        <v>21.3679245283019</v>
      </c>
      <c r="J106" s="30">
        <v>27.3636363636364</v>
      </c>
      <c r="K106" s="30">
        <v>20.7798165137615</v>
      </c>
      <c r="L106" s="30">
        <v>43.6697247706422</v>
      </c>
      <c r="M106" s="30">
        <v>23.7556561085973</v>
      </c>
      <c r="N106" s="30">
        <v>47.6811594202899</v>
      </c>
      <c r="O106" s="30">
        <v>25.8482142857143</v>
      </c>
      <c r="P106" s="30">
        <v>53.9910313901345</v>
      </c>
      <c r="Q106" s="30">
        <v>27.7533039647577</v>
      </c>
      <c r="R106" s="30">
        <v>59.4520547945206</v>
      </c>
      <c r="S106" s="30">
        <v>27.6521739130435</v>
      </c>
      <c r="T106" s="30">
        <v>63.304347826087</v>
      </c>
      <c r="U106" s="30">
        <v>27.801724137931</v>
      </c>
      <c r="V106" s="30">
        <v>62.1212121212121</v>
      </c>
      <c r="W106" s="30">
        <v>23.2627118644068</v>
      </c>
      <c r="X106" s="30">
        <v>43.8607594936709</v>
      </c>
      <c r="Y106" s="30">
        <v>18.1512605042017</v>
      </c>
      <c r="Z106" s="30">
        <v>31.4606741573034</v>
      </c>
      <c r="AA106" s="30">
        <v>11.0330578512397</v>
      </c>
      <c r="AB106" s="30">
        <v>0</v>
      </c>
      <c r="AC106" s="30">
        <v>7.65182186234817</v>
      </c>
      <c r="AD106" s="30">
        <v>0</v>
      </c>
      <c r="AE106" s="30">
        <v>5.78740157480316</v>
      </c>
      <c r="AF106" s="30">
        <v>0</v>
      </c>
      <c r="AG106" s="30">
        <v>8.93129770992366</v>
      </c>
      <c r="AH106" s="30">
        <v>0</v>
      </c>
    </row>
    <row r="107" ht="15" customHeight="1">
      <c r="A107" t="s" s="26">
        <f>'Ações_Prep'!A107</f>
        <v>1958</v>
      </c>
      <c r="B107" t="s" s="26">
        <f>'Ações_Prep'!B107</f>
        <v>1959</v>
      </c>
      <c r="C107" s="30">
        <v>14.55</v>
      </c>
      <c r="D107" s="30">
        <v>26.95</v>
      </c>
      <c r="E107" s="30">
        <v>14.1951219512195</v>
      </c>
      <c r="F107" s="30">
        <v>27.4509803921569</v>
      </c>
      <c r="G107" s="30">
        <v>8.009708737864081</v>
      </c>
      <c r="H107" s="30">
        <v>10.1941747572816</v>
      </c>
      <c r="I107" s="30">
        <v>6.50943396226416</v>
      </c>
      <c r="J107" s="30">
        <v>0</v>
      </c>
      <c r="K107" s="30">
        <v>3.30275229357798</v>
      </c>
      <c r="L107" s="30">
        <v>10.2752293577982</v>
      </c>
      <c r="M107" s="30">
        <v>1.49321266968326</v>
      </c>
      <c r="N107" s="30">
        <v>0</v>
      </c>
      <c r="O107" s="30">
        <v>5.89285714285713</v>
      </c>
      <c r="P107" s="30">
        <v>17.8923766816143</v>
      </c>
      <c r="Q107" s="30">
        <v>5.41850220264318</v>
      </c>
      <c r="R107" s="30">
        <v>11.5068493150685</v>
      </c>
      <c r="S107" s="30">
        <v>5.47826086956522</v>
      </c>
      <c r="T107" s="30">
        <v>12.4782608695652</v>
      </c>
      <c r="U107" s="30">
        <v>8.146551724137931</v>
      </c>
      <c r="V107" s="30">
        <v>20.6060606060606</v>
      </c>
      <c r="W107" s="30">
        <v>11.5677966101695</v>
      </c>
      <c r="X107" s="30">
        <v>7.0886075949367</v>
      </c>
      <c r="Y107" s="30">
        <v>18.0252100840336</v>
      </c>
      <c r="Z107" s="30">
        <v>35.7865168539326</v>
      </c>
      <c r="AA107" s="30">
        <v>23.5537190082645</v>
      </c>
      <c r="AB107" s="30">
        <v>0</v>
      </c>
      <c r="AC107" s="30">
        <v>19.1902834008097</v>
      </c>
      <c r="AD107" s="30">
        <v>0</v>
      </c>
      <c r="AE107" s="30">
        <v>21.6141732283465</v>
      </c>
      <c r="AF107" s="30">
        <v>0</v>
      </c>
      <c r="AG107" s="30">
        <v>23.4732824427481</v>
      </c>
      <c r="AH107" s="30">
        <v>42.4590163934426</v>
      </c>
    </row>
    <row r="108" ht="15" customHeight="1">
      <c r="A108" t="s" s="26">
        <f>'Ações_Prep'!A108</f>
        <v>1960</v>
      </c>
      <c r="B108" t="s" s="26">
        <f>'Ações_Prep'!B108</f>
        <v>1961</v>
      </c>
      <c r="C108" s="30">
        <v>14.4</v>
      </c>
      <c r="D108" s="30">
        <v>42.35</v>
      </c>
      <c r="E108" s="30">
        <v>15.6585365853659</v>
      </c>
      <c r="F108" s="30">
        <v>47.3529411764706</v>
      </c>
      <c r="G108" s="30">
        <v>14.8543689320388</v>
      </c>
      <c r="H108" s="30">
        <v>45.5339805825243</v>
      </c>
      <c r="I108" s="30">
        <v>14.2924528301887</v>
      </c>
      <c r="J108" s="30">
        <v>0</v>
      </c>
      <c r="K108" s="30">
        <v>17.8899082568807</v>
      </c>
      <c r="L108" s="30">
        <v>42.3853211009174</v>
      </c>
      <c r="M108" s="30">
        <v>22.3981900452489</v>
      </c>
      <c r="N108" s="30">
        <v>50.3864734299517</v>
      </c>
      <c r="O108" s="30">
        <v>21.6964285714286</v>
      </c>
      <c r="P108" s="30">
        <v>51.7937219730942</v>
      </c>
      <c r="Q108" s="30">
        <v>20.352422907489</v>
      </c>
      <c r="R108" s="30">
        <v>48.5844748858447</v>
      </c>
      <c r="S108" s="30">
        <v>22.1739130434783</v>
      </c>
      <c r="T108" s="30">
        <v>55.695652173913</v>
      </c>
      <c r="U108" s="30">
        <v>21.5948275862069</v>
      </c>
      <c r="V108" s="30">
        <v>52.1212121212122</v>
      </c>
      <c r="W108" s="30">
        <v>14.364406779661</v>
      </c>
      <c r="X108" s="30">
        <v>16.3924050632911</v>
      </c>
      <c r="Y108" s="30">
        <v>17.3949579831933</v>
      </c>
      <c r="Z108" s="30">
        <v>29.4943820224719</v>
      </c>
      <c r="AA108" s="30">
        <v>12.7685950413223</v>
      </c>
      <c r="AB108" s="30">
        <v>0</v>
      </c>
      <c r="AC108" s="30">
        <v>17.3684210526316</v>
      </c>
      <c r="AD108" s="30">
        <v>0</v>
      </c>
      <c r="AE108" s="30">
        <v>15.8267716535433</v>
      </c>
      <c r="AF108" s="30">
        <v>0</v>
      </c>
      <c r="AG108" s="30">
        <v>12.9389312977099</v>
      </c>
      <c r="AH108" s="30">
        <v>0</v>
      </c>
    </row>
    <row r="109" ht="15" customHeight="1">
      <c r="A109" t="s" s="26">
        <f>'Ações_Prep'!A109</f>
        <v>1962</v>
      </c>
      <c r="B109" t="s" s="26">
        <f>'Ações_Prep'!B109</f>
        <v>1963</v>
      </c>
      <c r="C109" s="30">
        <v>14.25</v>
      </c>
      <c r="D109" s="30">
        <v>28</v>
      </c>
      <c r="E109" s="30">
        <v>7.60975609756098</v>
      </c>
      <c r="F109" s="30">
        <v>14.0686274509804</v>
      </c>
      <c r="G109" s="30">
        <v>9.466019417475721</v>
      </c>
      <c r="H109" s="30">
        <v>2.03883495145631</v>
      </c>
      <c r="I109" s="30">
        <v>3.25471698113208</v>
      </c>
      <c r="J109" s="30">
        <v>0</v>
      </c>
      <c r="K109" s="30">
        <v>0.412844036697249</v>
      </c>
      <c r="L109" s="30">
        <v>1.28440366972477</v>
      </c>
      <c r="M109" s="30">
        <v>0.407239819004526</v>
      </c>
      <c r="N109" s="30">
        <v>0</v>
      </c>
      <c r="O109" s="30">
        <v>0.401785714285713</v>
      </c>
      <c r="P109" s="30">
        <v>0.62780269058296</v>
      </c>
      <c r="Q109" s="30">
        <v>1.18942731277533</v>
      </c>
      <c r="R109" s="30">
        <v>0.319634703196347</v>
      </c>
      <c r="S109" s="30">
        <v>2.86956521739131</v>
      </c>
      <c r="T109" s="30">
        <v>5.47826086956522</v>
      </c>
      <c r="U109" s="30">
        <v>3.36206896551723</v>
      </c>
      <c r="V109" s="30">
        <v>8.48484848484847</v>
      </c>
      <c r="W109" s="30">
        <v>1.52542372881356</v>
      </c>
      <c r="X109" s="30">
        <v>0</v>
      </c>
      <c r="Y109" s="30">
        <v>0.504201680672268</v>
      </c>
      <c r="Z109" s="30">
        <v>0</v>
      </c>
      <c r="AA109" s="30">
        <v>2.10743801652893</v>
      </c>
      <c r="AB109" s="30">
        <v>0</v>
      </c>
      <c r="AC109" s="30">
        <v>1.94331983805668</v>
      </c>
      <c r="AD109" s="30">
        <v>0</v>
      </c>
      <c r="AE109" s="30">
        <v>2.12598425196851</v>
      </c>
      <c r="AF109" s="30">
        <v>0</v>
      </c>
      <c r="AG109" s="30">
        <v>3.89312977099236</v>
      </c>
      <c r="AH109" s="30">
        <v>0</v>
      </c>
    </row>
    <row r="110" ht="15" customHeight="1">
      <c r="A110" t="s" s="26">
        <f>'Ações_Prep'!A110</f>
        <v>1964</v>
      </c>
      <c r="B110" t="s" s="26">
        <f>'Ações_Prep'!B110</f>
        <v>1965</v>
      </c>
      <c r="C110" s="30">
        <v>14.1</v>
      </c>
      <c r="D110" s="30">
        <v>33.6</v>
      </c>
      <c r="E110" s="30">
        <v>13.0243902439025</v>
      </c>
      <c r="F110" s="30">
        <v>29.1666666666667</v>
      </c>
      <c r="G110" s="30">
        <v>13.6893203883495</v>
      </c>
      <c r="H110" s="30">
        <v>36.3592233009709</v>
      </c>
      <c r="I110" s="30">
        <v>13.3018867924528</v>
      </c>
      <c r="J110" s="30">
        <v>0</v>
      </c>
      <c r="K110" s="30">
        <v>14.4495412844037</v>
      </c>
      <c r="L110" s="30">
        <v>34.3577981651376</v>
      </c>
      <c r="M110" s="30">
        <v>14.7963800904977</v>
      </c>
      <c r="N110" s="30">
        <v>33.4782608695652</v>
      </c>
      <c r="O110" s="30">
        <v>18.75</v>
      </c>
      <c r="P110" s="30">
        <v>43.9461883408072</v>
      </c>
      <c r="Q110" s="30">
        <v>14.9339207048458</v>
      </c>
      <c r="R110" s="30">
        <v>33.8812785388128</v>
      </c>
      <c r="S110" s="30">
        <v>15.6521739130435</v>
      </c>
      <c r="T110" s="30">
        <v>36.5217391304348</v>
      </c>
      <c r="U110" s="30">
        <v>11.5086206896552</v>
      </c>
      <c r="V110" s="30">
        <v>25.4545454545455</v>
      </c>
      <c r="W110" s="30">
        <v>15.635593220339</v>
      </c>
      <c r="X110" s="30">
        <v>21.7088607594937</v>
      </c>
      <c r="Y110" s="30">
        <v>19.7899159663865</v>
      </c>
      <c r="Z110" s="30">
        <v>38.9325842696629</v>
      </c>
      <c r="AA110" s="30">
        <v>20.3305785123967</v>
      </c>
      <c r="AB110" s="30">
        <v>0</v>
      </c>
      <c r="AC110" s="30">
        <v>21.2550607287449</v>
      </c>
      <c r="AD110" s="30">
        <v>0</v>
      </c>
      <c r="AE110" s="30">
        <v>21.7322834645669</v>
      </c>
      <c r="AF110" s="30">
        <v>0</v>
      </c>
      <c r="AG110" s="30">
        <v>23.7022900763359</v>
      </c>
      <c r="AH110" s="30">
        <v>36.7213114754098</v>
      </c>
    </row>
    <row r="111" ht="15" customHeight="1">
      <c r="A111" t="s" s="26">
        <f>'Ações_Prep'!A111</f>
        <v>1966</v>
      </c>
      <c r="B111" t="s" s="26">
        <f>'Ações_Prep'!B111</f>
        <v>1967</v>
      </c>
      <c r="C111" s="30">
        <v>13.95</v>
      </c>
      <c r="D111" s="30">
        <v>26.6</v>
      </c>
      <c r="E111" s="30">
        <v>21.8048780487805</v>
      </c>
      <c r="F111" s="30">
        <v>45.6372549019608</v>
      </c>
      <c r="G111" s="30">
        <v>20.8252427184466</v>
      </c>
      <c r="H111" s="30">
        <v>57.7669902912621</v>
      </c>
      <c r="I111" s="30">
        <v>24.622641509434</v>
      </c>
      <c r="J111" s="30">
        <v>42.6363636363636</v>
      </c>
      <c r="K111" s="30">
        <v>25.8715596330275</v>
      </c>
      <c r="L111" s="30">
        <v>55.5504587155963</v>
      </c>
      <c r="M111" s="30">
        <v>28.0995475113122</v>
      </c>
      <c r="N111" s="30">
        <v>62.2222222222222</v>
      </c>
      <c r="O111" s="30">
        <v>28.7946428571429</v>
      </c>
      <c r="P111" s="30">
        <v>64.6636771300449</v>
      </c>
      <c r="Q111" s="30">
        <v>29.3392070484581</v>
      </c>
      <c r="R111" s="30">
        <v>66.1643835616439</v>
      </c>
      <c r="S111" s="30">
        <v>29.2173913043478</v>
      </c>
      <c r="T111" s="30">
        <v>67.8695652173913</v>
      </c>
      <c r="U111" s="30">
        <v>28.5775862068966</v>
      </c>
      <c r="V111" s="30">
        <v>66.0606060606061</v>
      </c>
      <c r="W111" s="30">
        <v>27.5847457627119</v>
      </c>
      <c r="X111" s="30">
        <v>62.4683544303797</v>
      </c>
      <c r="Y111" s="30">
        <v>26.3445378151261</v>
      </c>
      <c r="Z111" s="30">
        <v>58.9887640449438</v>
      </c>
      <c r="AA111" s="30">
        <v>20.702479338843</v>
      </c>
      <c r="AB111" s="30">
        <v>0</v>
      </c>
      <c r="AC111" s="30">
        <v>18.7044534412955</v>
      </c>
      <c r="AD111" s="30">
        <v>0</v>
      </c>
      <c r="AE111" s="30">
        <v>15.2362204724409</v>
      </c>
      <c r="AF111" s="30">
        <v>0</v>
      </c>
      <c r="AG111" s="30">
        <v>18.206106870229</v>
      </c>
      <c r="AH111" s="30">
        <v>9.754098360655741</v>
      </c>
    </row>
    <row r="112" ht="15" customHeight="1">
      <c r="A112" t="s" s="26">
        <f>'Ações_Prep'!A112</f>
        <v>1968</v>
      </c>
      <c r="B112" t="s" s="26">
        <f>'Ações_Prep'!B112</f>
        <v>1969</v>
      </c>
      <c r="C112" s="30">
        <v>13.8</v>
      </c>
      <c r="D112" s="30">
        <v>21</v>
      </c>
      <c r="E112" s="30">
        <v>11.7073170731707</v>
      </c>
      <c r="F112" s="30">
        <v>13.7254901960784</v>
      </c>
      <c r="G112" s="30">
        <v>14.126213592233</v>
      </c>
      <c r="H112" s="30">
        <v>40.7766990291262</v>
      </c>
      <c r="I112" s="30">
        <v>14.8584905660378</v>
      </c>
      <c r="J112" s="30">
        <v>1.90909090909091</v>
      </c>
      <c r="K112" s="30">
        <v>18.7155963302752</v>
      </c>
      <c r="L112" s="30">
        <v>38.211009174312</v>
      </c>
      <c r="M112" s="30">
        <v>17.9185520361991</v>
      </c>
      <c r="N112" s="30">
        <v>37.8743961352657</v>
      </c>
      <c r="O112" s="30">
        <v>23.4375</v>
      </c>
      <c r="P112" s="30">
        <v>47.085201793722</v>
      </c>
      <c r="Q112" s="30">
        <v>22.3348017621146</v>
      </c>
      <c r="R112" s="30">
        <v>44.4292237442922</v>
      </c>
      <c r="S112" s="30">
        <v>23.0869565217391</v>
      </c>
      <c r="T112" s="30">
        <v>42.6086956521739</v>
      </c>
      <c r="U112" s="30">
        <v>25.6034482758621</v>
      </c>
      <c r="V112" s="30">
        <v>56.0606060606061</v>
      </c>
      <c r="W112" s="30">
        <v>27.0762711864407</v>
      </c>
      <c r="X112" s="30">
        <v>58.4810126582279</v>
      </c>
      <c r="Y112" s="30">
        <v>26.5966386554622</v>
      </c>
      <c r="Z112" s="30">
        <v>57.8089887640449</v>
      </c>
      <c r="AA112" s="30">
        <v>26.5289256198347</v>
      </c>
      <c r="AB112" s="30">
        <v>6.5625</v>
      </c>
      <c r="AC112" s="30">
        <v>26.2348178137652</v>
      </c>
      <c r="AD112" s="30">
        <v>17.906976744186</v>
      </c>
      <c r="AE112" s="30">
        <v>26.9291338582677</v>
      </c>
      <c r="AF112" s="30">
        <v>0</v>
      </c>
      <c r="AG112" s="30">
        <v>27.1374045801527</v>
      </c>
      <c r="AH112" s="30">
        <v>52.7868852459017</v>
      </c>
    </row>
    <row r="113" ht="15" customHeight="1">
      <c r="A113" t="s" s="26">
        <f>'Ações_Prep'!A113</f>
        <v>1970</v>
      </c>
      <c r="B113" t="s" s="26">
        <f>'Ações_Prep'!B113</f>
        <v>1971</v>
      </c>
      <c r="C113" s="30">
        <v>13.65</v>
      </c>
      <c r="D113" s="30">
        <v>32.55</v>
      </c>
      <c r="E113" s="30">
        <v>11.1219512195122</v>
      </c>
      <c r="F113" s="30">
        <v>27.1078431372549</v>
      </c>
      <c r="G113" s="30">
        <v>8.300970873786421</v>
      </c>
      <c r="H113" s="30">
        <v>15.9708737864078</v>
      </c>
      <c r="I113" s="30">
        <v>8.490566037735841</v>
      </c>
      <c r="J113" s="30">
        <v>0</v>
      </c>
      <c r="K113" s="30">
        <v>7.15596330275229</v>
      </c>
      <c r="L113" s="30">
        <v>17.6605504587156</v>
      </c>
      <c r="M113" s="30">
        <v>7.19457013574661</v>
      </c>
      <c r="N113" s="30">
        <v>13.5265700483092</v>
      </c>
      <c r="O113" s="30">
        <v>5.49107142857142</v>
      </c>
      <c r="P113" s="30">
        <v>12.8699551569506</v>
      </c>
      <c r="Q113" s="30">
        <v>4.36123348017621</v>
      </c>
      <c r="R113" s="30">
        <v>8.31050228310505</v>
      </c>
      <c r="S113" s="30">
        <v>5.86956521739129</v>
      </c>
      <c r="T113" s="30">
        <v>12.1739130434783</v>
      </c>
      <c r="U113" s="30">
        <v>4.26724137931035</v>
      </c>
      <c r="V113" s="30">
        <v>10.3030303030303</v>
      </c>
      <c r="W113" s="30">
        <v>7.37288135593221</v>
      </c>
      <c r="X113" s="30">
        <v>0</v>
      </c>
      <c r="Y113" s="30">
        <v>10.9663865546219</v>
      </c>
      <c r="Z113" s="30">
        <v>11.4044943820225</v>
      </c>
      <c r="AA113" s="30">
        <v>15</v>
      </c>
      <c r="AB113" s="30">
        <v>0</v>
      </c>
      <c r="AC113" s="30">
        <v>16.5182186234818</v>
      </c>
      <c r="AD113" s="30">
        <v>0</v>
      </c>
      <c r="AE113" s="30">
        <v>19.4881889763779</v>
      </c>
      <c r="AF113" s="30">
        <v>0</v>
      </c>
      <c r="AG113" s="30">
        <v>21.1832061068702</v>
      </c>
      <c r="AH113" s="30">
        <v>26.9672131147541</v>
      </c>
    </row>
    <row r="114" ht="15" customHeight="1">
      <c r="A114" t="s" s="26">
        <f>'Ações_Prep'!A114</f>
        <v>1972</v>
      </c>
      <c r="B114" t="s" s="26">
        <f>'Ações_Prep'!B114</f>
        <v>1973</v>
      </c>
      <c r="C114" s="30">
        <v>13.5</v>
      </c>
      <c r="D114" s="30">
        <v>26.25</v>
      </c>
      <c r="E114" s="30">
        <v>17.8536585365854</v>
      </c>
      <c r="F114" s="30">
        <v>40.1470588235294</v>
      </c>
      <c r="G114" s="30">
        <v>15.873786407767</v>
      </c>
      <c r="H114" s="30">
        <v>37.378640776699</v>
      </c>
      <c r="I114" s="30">
        <v>19.6698113207547</v>
      </c>
      <c r="J114" s="30">
        <v>22.9090909090909</v>
      </c>
      <c r="K114" s="30">
        <v>23.6697247706422</v>
      </c>
      <c r="L114" s="30">
        <v>53.302752293578</v>
      </c>
      <c r="M114" s="30">
        <v>23.8914027149321</v>
      </c>
      <c r="N114" s="30">
        <v>52.7536231884058</v>
      </c>
      <c r="O114" s="30">
        <v>24.5089285714286</v>
      </c>
      <c r="P114" s="30">
        <v>55.8744394618834</v>
      </c>
      <c r="Q114" s="30">
        <v>19.5594713656388</v>
      </c>
      <c r="R114" s="30">
        <v>42.8310502283105</v>
      </c>
      <c r="S114" s="30">
        <v>22.304347826087</v>
      </c>
      <c r="T114" s="30">
        <v>49.304347826087</v>
      </c>
      <c r="U114" s="30">
        <v>20.8189655172414</v>
      </c>
      <c r="V114" s="30">
        <v>48.7878787878788</v>
      </c>
      <c r="W114" s="30">
        <v>23.3898305084746</v>
      </c>
      <c r="X114" s="30">
        <v>47.4050632911393</v>
      </c>
      <c r="Y114" s="30">
        <v>18.9075630252101</v>
      </c>
      <c r="Z114" s="30">
        <v>35.3932584269663</v>
      </c>
      <c r="AA114" s="30">
        <v>15.6198347107438</v>
      </c>
      <c r="AB114" s="30">
        <v>0</v>
      </c>
      <c r="AC114" s="30">
        <v>10.2024291497976</v>
      </c>
      <c r="AD114" s="30">
        <v>0</v>
      </c>
      <c r="AE114" s="30">
        <v>6.25984251968505</v>
      </c>
      <c r="AF114" s="30">
        <v>0</v>
      </c>
      <c r="AG114" s="30">
        <v>9.274809160305329</v>
      </c>
      <c r="AH114" s="30">
        <v>0</v>
      </c>
    </row>
    <row r="115" ht="15" customHeight="1">
      <c r="A115" t="s" s="26">
        <f>'Ações_Prep'!A115</f>
        <v>1974</v>
      </c>
      <c r="B115" t="s" s="26">
        <f>'Ações_Prep'!B115</f>
        <v>1975</v>
      </c>
      <c r="C115" s="30">
        <v>13.35</v>
      </c>
      <c r="D115" s="30">
        <v>45.5</v>
      </c>
      <c r="E115" s="30">
        <v>15.9512195121951</v>
      </c>
      <c r="F115" s="30">
        <v>49.0686274509804</v>
      </c>
      <c r="G115" s="30">
        <v>18.2038834951456</v>
      </c>
      <c r="H115" s="30">
        <v>57.4271844660194</v>
      </c>
      <c r="I115" s="30">
        <v>26.6037735849057</v>
      </c>
      <c r="J115" s="30">
        <v>57.9090909090909</v>
      </c>
      <c r="K115" s="30">
        <v>24.3577981651376</v>
      </c>
      <c r="L115" s="30">
        <v>62.9357798165137</v>
      </c>
      <c r="M115" s="30">
        <v>19.1402714932127</v>
      </c>
      <c r="N115" s="30">
        <v>52.4154589371981</v>
      </c>
      <c r="O115" s="30">
        <v>12.1875</v>
      </c>
      <c r="P115" s="30">
        <v>45.829596412556</v>
      </c>
      <c r="Q115" s="30">
        <v>8.85462555066078</v>
      </c>
      <c r="R115" s="30">
        <v>26.2100456621004</v>
      </c>
      <c r="S115" s="30">
        <v>7.17391304347827</v>
      </c>
      <c r="T115" s="30">
        <v>31.9565217391305</v>
      </c>
      <c r="U115" s="30">
        <v>11.7672413793104</v>
      </c>
      <c r="V115" s="30">
        <v>37.5757575757576</v>
      </c>
      <c r="W115" s="30">
        <v>11.0593220338983</v>
      </c>
      <c r="X115" s="30">
        <v>4.87341772151899</v>
      </c>
      <c r="Y115" s="30">
        <v>8.69747899159665</v>
      </c>
      <c r="Z115" s="30">
        <v>4.71910112359551</v>
      </c>
      <c r="AA115" s="30">
        <v>11.1570247933884</v>
      </c>
      <c r="AB115" s="30">
        <v>0</v>
      </c>
      <c r="AC115" s="30">
        <v>10.5668016194332</v>
      </c>
      <c r="AD115" s="30">
        <v>0</v>
      </c>
      <c r="AE115" s="30">
        <v>7.55905511811024</v>
      </c>
      <c r="AF115" s="30">
        <v>0</v>
      </c>
      <c r="AG115" s="30">
        <v>1.48854961832061</v>
      </c>
      <c r="AH115" s="30">
        <v>0</v>
      </c>
    </row>
    <row r="116" ht="15" customHeight="1">
      <c r="A116" t="s" s="26">
        <f>'Ações_Prep'!A116</f>
        <v>1976</v>
      </c>
      <c r="B116" t="s" s="26">
        <f>'Ações_Prep'!B116</f>
        <v>1977</v>
      </c>
      <c r="C116" s="30">
        <v>13.2</v>
      </c>
      <c r="D116" s="30">
        <v>31.15</v>
      </c>
      <c r="E116" s="30">
        <v>15.5121951219512</v>
      </c>
      <c r="F116" s="30">
        <v>41.5196078431373</v>
      </c>
      <c r="G116" s="30">
        <v>16.6019417475728</v>
      </c>
      <c r="H116" s="30">
        <v>50.9708737864078</v>
      </c>
      <c r="I116" s="30">
        <v>19.1037735849057</v>
      </c>
      <c r="J116" s="30">
        <v>20.3636363636364</v>
      </c>
      <c r="K116" s="30">
        <v>20.6422018348624</v>
      </c>
      <c r="L116" s="30">
        <v>48.8073394495413</v>
      </c>
      <c r="M116" s="30">
        <v>24.2986425339367</v>
      </c>
      <c r="N116" s="30">
        <v>55.4589371980676</v>
      </c>
      <c r="O116" s="30">
        <v>24.9107142857143</v>
      </c>
      <c r="P116" s="30">
        <v>58.6995515695068</v>
      </c>
      <c r="Q116" s="30">
        <v>24.3171806167401</v>
      </c>
      <c r="R116" s="30">
        <v>57.5342465753425</v>
      </c>
      <c r="S116" s="30">
        <v>22.9565217391304</v>
      </c>
      <c r="T116" s="30">
        <v>58.1304347826087</v>
      </c>
      <c r="U116" s="30">
        <v>21.9827586206897</v>
      </c>
      <c r="V116" s="30">
        <v>54.2424242424243</v>
      </c>
      <c r="W116" s="30">
        <v>16.1440677966102</v>
      </c>
      <c r="X116" s="30">
        <v>23.4810126582279</v>
      </c>
      <c r="Y116" s="30">
        <v>17.1428571428571</v>
      </c>
      <c r="Z116" s="30">
        <v>30.6741573033708</v>
      </c>
      <c r="AA116" s="30">
        <v>15.9917355371901</v>
      </c>
      <c r="AB116" s="30">
        <v>0</v>
      </c>
      <c r="AC116" s="30">
        <v>16.7611336032389</v>
      </c>
      <c r="AD116" s="30">
        <v>0</v>
      </c>
      <c r="AE116" s="30">
        <v>16.8897637795276</v>
      </c>
      <c r="AF116" s="30">
        <v>0</v>
      </c>
      <c r="AG116" s="30">
        <v>13.6259541984733</v>
      </c>
      <c r="AH116" s="30">
        <v>0</v>
      </c>
    </row>
    <row r="117" ht="15" customHeight="1">
      <c r="A117" t="s" s="26">
        <f>'Ações_Prep'!A117</f>
        <v>1978</v>
      </c>
      <c r="B117" t="s" s="26">
        <f>'Ações_Prep'!B117</f>
        <v>1979</v>
      </c>
      <c r="C117" s="30">
        <v>13.05</v>
      </c>
      <c r="D117" s="30">
        <v>48.65</v>
      </c>
      <c r="E117" s="30">
        <v>12</v>
      </c>
      <c r="F117" s="30">
        <v>44.9509803921569</v>
      </c>
      <c r="G117" s="30">
        <v>17.1844660194175</v>
      </c>
      <c r="H117" s="30">
        <v>35.6796116504855</v>
      </c>
      <c r="I117" s="30">
        <v>20.2358490566038</v>
      </c>
      <c r="J117" s="30">
        <v>30.5454545454545</v>
      </c>
      <c r="K117" s="30">
        <v>18.9908256880734</v>
      </c>
      <c r="L117" s="30">
        <v>47.2018348623854</v>
      </c>
      <c r="M117" s="30">
        <v>16.289592760181</v>
      </c>
      <c r="N117" s="30">
        <v>38.8888888888889</v>
      </c>
      <c r="O117" s="30">
        <v>12.3214285714286</v>
      </c>
      <c r="P117" s="30">
        <v>35.1569506726458</v>
      </c>
      <c r="Q117" s="30">
        <v>17.1806167400881</v>
      </c>
      <c r="R117" s="30">
        <v>43.1506849315069</v>
      </c>
      <c r="S117" s="30">
        <v>11.8695652173913</v>
      </c>
      <c r="T117" s="30">
        <v>32.2608695652174</v>
      </c>
      <c r="U117" s="30">
        <v>10.8620689655172</v>
      </c>
      <c r="V117" s="30">
        <v>26.3636363636364</v>
      </c>
      <c r="W117" s="30">
        <v>23.771186440678</v>
      </c>
      <c r="X117" s="30">
        <v>48.7341772151899</v>
      </c>
      <c r="Y117" s="30">
        <v>18.2773109243698</v>
      </c>
      <c r="Z117" s="30">
        <v>34.6067415730337</v>
      </c>
      <c r="AA117" s="30">
        <v>14.0082644628099</v>
      </c>
      <c r="AB117" s="30">
        <v>0</v>
      </c>
      <c r="AC117" s="30">
        <v>16.8825910931174</v>
      </c>
      <c r="AD117" s="30">
        <v>0</v>
      </c>
      <c r="AE117" s="30">
        <v>13.4645669291339</v>
      </c>
      <c r="AF117" s="30">
        <v>0</v>
      </c>
      <c r="AG117" s="30">
        <v>12.3664122137405</v>
      </c>
      <c r="AH117" s="30">
        <v>0</v>
      </c>
    </row>
    <row r="118" ht="15" customHeight="1">
      <c r="A118" t="s" s="26">
        <f>'Ações_Prep'!A118</f>
        <v>1980</v>
      </c>
      <c r="B118" t="s" s="26">
        <f>'Ações_Prep'!B118</f>
        <v>1981</v>
      </c>
      <c r="C118" s="30">
        <v>12.9</v>
      </c>
      <c r="D118" s="30">
        <v>25.55</v>
      </c>
      <c r="E118" s="30">
        <v>10.2439024390244</v>
      </c>
      <c r="F118" s="30">
        <v>19.2156862745098</v>
      </c>
      <c r="G118" s="30">
        <v>11.0679611650485</v>
      </c>
      <c r="H118" s="30">
        <v>22.0873786407767</v>
      </c>
      <c r="I118" s="30">
        <v>9.90566037735849</v>
      </c>
      <c r="J118" s="30">
        <v>0</v>
      </c>
      <c r="K118" s="30">
        <v>9.357798165137609</v>
      </c>
      <c r="L118" s="30">
        <v>23.7614678899083</v>
      </c>
      <c r="M118" s="30">
        <v>8.55203619909501</v>
      </c>
      <c r="N118" s="30">
        <v>17.5845410628019</v>
      </c>
      <c r="O118" s="30">
        <v>7.23214285714287</v>
      </c>
      <c r="P118" s="30">
        <v>18.8340807174888</v>
      </c>
      <c r="Q118" s="30">
        <v>6.74008810572687</v>
      </c>
      <c r="R118" s="30">
        <v>14.703196347032</v>
      </c>
      <c r="S118" s="30">
        <v>10.6956521739131</v>
      </c>
      <c r="T118" s="30">
        <v>27.695652173913</v>
      </c>
      <c r="U118" s="30">
        <v>11.1206896551724</v>
      </c>
      <c r="V118" s="30">
        <v>26.969696969697</v>
      </c>
      <c r="W118" s="30">
        <v>9.15254237288136</v>
      </c>
      <c r="X118" s="30">
        <v>0</v>
      </c>
      <c r="Y118" s="30">
        <v>12.1008403361345</v>
      </c>
      <c r="Z118" s="30">
        <v>14.1573033707865</v>
      </c>
      <c r="AA118" s="30">
        <v>14.6280991735537</v>
      </c>
      <c r="AB118" s="30">
        <v>0</v>
      </c>
      <c r="AC118" s="30">
        <v>14.9392712550607</v>
      </c>
      <c r="AD118" s="30">
        <v>0</v>
      </c>
      <c r="AE118" s="30">
        <v>15</v>
      </c>
      <c r="AF118" s="30">
        <v>0</v>
      </c>
      <c r="AG118" s="30">
        <v>16.9465648854962</v>
      </c>
      <c r="AH118" s="30">
        <v>4.59016393442623</v>
      </c>
    </row>
    <row r="119" ht="15" customHeight="1">
      <c r="A119" t="s" s="26">
        <f>'Ações_Prep'!A119</f>
        <v>1982</v>
      </c>
      <c r="B119" t="s" s="26">
        <f>'Ações_Prep'!B119</f>
        <v>1983</v>
      </c>
      <c r="C119" s="30">
        <v>12.75</v>
      </c>
      <c r="D119" s="30">
        <v>23.45</v>
      </c>
      <c r="E119" s="30">
        <v>4.53658536585366</v>
      </c>
      <c r="F119" s="30">
        <v>9.950980392156859</v>
      </c>
      <c r="G119" s="30">
        <v>3.49514563106796</v>
      </c>
      <c r="H119" s="30">
        <v>10.5339805825243</v>
      </c>
      <c r="I119" s="30">
        <v>2.40566037735849</v>
      </c>
      <c r="J119" s="30">
        <v>0</v>
      </c>
      <c r="K119" s="30">
        <v>3.85321100917431</v>
      </c>
      <c r="L119" s="30">
        <v>7.70642201834862</v>
      </c>
      <c r="M119" s="30">
        <v>5.15837104072398</v>
      </c>
      <c r="N119" s="30">
        <v>7.10144927536233</v>
      </c>
      <c r="O119" s="30">
        <v>5.625</v>
      </c>
      <c r="P119" s="30">
        <v>10.9865470852018</v>
      </c>
      <c r="Q119" s="30">
        <v>5.28634361233479</v>
      </c>
      <c r="R119" s="30">
        <v>9.58904109589041</v>
      </c>
      <c r="S119" s="30">
        <v>5.34782608695651</v>
      </c>
      <c r="T119" s="30">
        <v>9.739130434782631</v>
      </c>
      <c r="U119" s="30">
        <v>3.87931034482758</v>
      </c>
      <c r="V119" s="30">
        <v>8.787878787878819</v>
      </c>
      <c r="W119" s="30">
        <v>2.16101694915254</v>
      </c>
      <c r="X119" s="30">
        <v>0</v>
      </c>
      <c r="Y119" s="30">
        <v>3.52941176470587</v>
      </c>
      <c r="Z119" s="30">
        <v>0</v>
      </c>
      <c r="AA119" s="30">
        <v>3.96694214876034</v>
      </c>
      <c r="AB119" s="30">
        <v>0</v>
      </c>
      <c r="AC119" s="30">
        <v>4.49392712550606</v>
      </c>
      <c r="AD119" s="30">
        <v>0</v>
      </c>
      <c r="AE119" s="30">
        <v>6.73228346456694</v>
      </c>
      <c r="AF119" s="30">
        <v>0</v>
      </c>
      <c r="AG119" s="30">
        <v>9.503816793893129</v>
      </c>
      <c r="AH119" s="30">
        <v>0</v>
      </c>
    </row>
    <row r="120" ht="15" customHeight="1">
      <c r="A120" t="s" s="26">
        <f>'Ações_Prep'!A120</f>
        <v>1984</v>
      </c>
      <c r="B120" t="s" s="26">
        <f>'Ações_Prep'!B120</f>
        <v>1985</v>
      </c>
      <c r="C120" s="30">
        <v>12.6</v>
      </c>
      <c r="D120" s="30">
        <v>22.05</v>
      </c>
      <c r="E120" s="30">
        <v>12.8780487804878</v>
      </c>
      <c r="F120" s="30">
        <v>22.6470588235294</v>
      </c>
      <c r="G120" s="30">
        <v>10.7766990291262</v>
      </c>
      <c r="H120" s="30">
        <v>13.2524271844661</v>
      </c>
      <c r="I120" s="30">
        <v>7.78301886792453</v>
      </c>
      <c r="J120" s="30">
        <v>0</v>
      </c>
      <c r="K120" s="30">
        <v>4.54128440366973</v>
      </c>
      <c r="L120" s="30">
        <v>10.9174311926606</v>
      </c>
      <c r="M120" s="30">
        <v>3.52941176470587</v>
      </c>
      <c r="N120" s="30">
        <v>4.05797101449275</v>
      </c>
      <c r="O120" s="30">
        <v>2.41071428571429</v>
      </c>
      <c r="P120" s="30">
        <v>4.08071748878924</v>
      </c>
      <c r="Q120" s="30">
        <v>0.79295154185022</v>
      </c>
      <c r="R120" s="30">
        <v>0</v>
      </c>
      <c r="S120" s="30">
        <v>0.7826086956521729</v>
      </c>
      <c r="T120" s="30">
        <v>2.1304347826087</v>
      </c>
      <c r="U120" s="30">
        <v>0.517241379310344</v>
      </c>
      <c r="V120" s="30">
        <v>0.9090909090909099</v>
      </c>
      <c r="W120" s="30">
        <v>1.39830508474576</v>
      </c>
      <c r="X120" s="30">
        <v>0</v>
      </c>
      <c r="Y120" s="30">
        <v>3.40336134453783</v>
      </c>
      <c r="Z120" s="30">
        <v>0</v>
      </c>
      <c r="AA120" s="30">
        <v>6.07438016528925</v>
      </c>
      <c r="AB120" s="30">
        <v>0</v>
      </c>
      <c r="AC120" s="30">
        <v>6.92307692307693</v>
      </c>
      <c r="AD120" s="30">
        <v>0</v>
      </c>
      <c r="AE120" s="30">
        <v>11.6929133858268</v>
      </c>
      <c r="AF120" s="30">
        <v>0</v>
      </c>
      <c r="AG120" s="30">
        <v>13.7404580152672</v>
      </c>
      <c r="AH120" s="30">
        <v>0</v>
      </c>
    </row>
    <row r="121" ht="15" customHeight="1">
      <c r="A121" t="s" s="26">
        <f>'Ações_Prep'!A121</f>
        <v>1986</v>
      </c>
      <c r="B121" t="s" s="26">
        <f>'Ações_Prep'!B121</f>
        <v>1987</v>
      </c>
      <c r="C121" s="30">
        <v>12.45</v>
      </c>
      <c r="D121" s="30">
        <v>43.75</v>
      </c>
      <c r="E121" s="30">
        <v>9.804878048780489</v>
      </c>
      <c r="F121" s="30">
        <v>38.4313725490196</v>
      </c>
      <c r="G121" s="30">
        <v>16.3106796116505</v>
      </c>
      <c r="H121" s="30">
        <v>46.8932038834951</v>
      </c>
      <c r="I121" s="30">
        <v>16.4150943396227</v>
      </c>
      <c r="J121" s="30">
        <v>8.272727272727259</v>
      </c>
      <c r="K121" s="30">
        <v>14.3119266055046</v>
      </c>
      <c r="L121" s="30">
        <v>39.1743119266055</v>
      </c>
      <c r="M121" s="30">
        <v>19.4117647058824</v>
      </c>
      <c r="N121" s="30">
        <v>46.6666666666667</v>
      </c>
      <c r="O121" s="30">
        <v>15.5357142857143</v>
      </c>
      <c r="P121" s="30">
        <v>45.2017937219731</v>
      </c>
      <c r="Q121" s="30">
        <v>20.2202643171806</v>
      </c>
      <c r="R121" s="30">
        <v>51.1415525114155</v>
      </c>
      <c r="S121" s="30">
        <v>14.2173913043478</v>
      </c>
      <c r="T121" s="30">
        <v>38.3478260869565</v>
      </c>
      <c r="U121" s="30">
        <v>17.4568965517241</v>
      </c>
      <c r="V121" s="30">
        <v>46.3636363636363</v>
      </c>
      <c r="W121" s="30">
        <v>19.3220338983051</v>
      </c>
      <c r="X121" s="30">
        <v>34.1139240506329</v>
      </c>
      <c r="Y121" s="30">
        <v>17.0168067226891</v>
      </c>
      <c r="Z121" s="30">
        <v>31.0674157303371</v>
      </c>
      <c r="AA121" s="30">
        <v>13.6363636363637</v>
      </c>
      <c r="AB121" s="30">
        <v>0</v>
      </c>
      <c r="AC121" s="30">
        <v>11.417004048583</v>
      </c>
      <c r="AD121" s="30">
        <v>0</v>
      </c>
      <c r="AE121" s="30">
        <v>9.4488188976378</v>
      </c>
      <c r="AF121" s="30">
        <v>0</v>
      </c>
      <c r="AG121" s="30">
        <v>9.73282442748093</v>
      </c>
      <c r="AH121" s="30">
        <v>0</v>
      </c>
    </row>
    <row r="122" ht="15" customHeight="1">
      <c r="A122" t="s" s="26">
        <f>'Ações_Prep'!A122</f>
        <v>1988</v>
      </c>
      <c r="B122" t="s" s="26">
        <f>'Ações_Prep'!B122</f>
        <v>1989</v>
      </c>
      <c r="C122" s="30">
        <v>12.3</v>
      </c>
      <c r="D122" s="30">
        <v>19.6</v>
      </c>
      <c r="E122" s="30">
        <v>10.0975609756098</v>
      </c>
      <c r="F122" s="30">
        <v>15.4411764705883</v>
      </c>
      <c r="G122" s="30">
        <v>11.9417475728155</v>
      </c>
      <c r="H122" s="30">
        <v>9.514563106796089</v>
      </c>
      <c r="I122" s="30">
        <v>1.55660377358491</v>
      </c>
      <c r="J122" s="30">
        <v>0</v>
      </c>
      <c r="K122" s="30">
        <v>5.64220183486239</v>
      </c>
      <c r="L122" s="30">
        <v>9.63302752293581</v>
      </c>
      <c r="M122" s="30">
        <v>4.47963800904978</v>
      </c>
      <c r="N122" s="30">
        <v>4.73429951690821</v>
      </c>
      <c r="O122" s="30">
        <v>12.5892857142857</v>
      </c>
      <c r="P122" s="30">
        <v>16.9506726457399</v>
      </c>
      <c r="Q122" s="30">
        <v>12.2907488986784</v>
      </c>
      <c r="R122" s="30">
        <v>19.8173515981735</v>
      </c>
      <c r="S122" s="30">
        <v>14.6086956521739</v>
      </c>
      <c r="T122" s="30">
        <v>17.6521739130435</v>
      </c>
      <c r="U122" s="30">
        <v>4.7844827586207</v>
      </c>
      <c r="V122" s="30">
        <v>7.87878787878791</v>
      </c>
      <c r="W122" s="30">
        <v>1.77966101694915</v>
      </c>
      <c r="X122" s="30">
        <v>0</v>
      </c>
      <c r="Y122" s="30">
        <v>0.630252100840335</v>
      </c>
      <c r="Z122" s="30">
        <v>0</v>
      </c>
      <c r="AA122" s="30">
        <v>0.7438016528925629</v>
      </c>
      <c r="AB122" s="30">
        <v>0</v>
      </c>
      <c r="AC122" s="30">
        <v>0.607287449392713</v>
      </c>
      <c r="AD122" s="30">
        <v>0</v>
      </c>
      <c r="AE122" s="30">
        <v>1.2992125984252</v>
      </c>
      <c r="AF122" s="30">
        <v>0</v>
      </c>
      <c r="AG122" s="30">
        <v>1.25954198473283</v>
      </c>
      <c r="AH122" s="30">
        <v>0</v>
      </c>
    </row>
    <row r="123" ht="15" customHeight="1">
      <c r="A123" t="s" s="26">
        <f>'Ações_Prep'!A123</f>
        <v>1990</v>
      </c>
      <c r="B123" t="s" s="26">
        <f>'Ações_Prep'!B123</f>
        <v>1991</v>
      </c>
      <c r="C123" s="30">
        <v>12.15</v>
      </c>
      <c r="D123" s="30">
        <v>24.85</v>
      </c>
      <c r="E123" s="30">
        <v>11.8536585365854</v>
      </c>
      <c r="F123" s="30">
        <v>25.735294117647</v>
      </c>
      <c r="G123" s="30">
        <v>12.8155339805825</v>
      </c>
      <c r="H123" s="30">
        <v>29.5631067961165</v>
      </c>
      <c r="I123" s="30">
        <v>7.5</v>
      </c>
      <c r="J123" s="30">
        <v>0</v>
      </c>
      <c r="K123" s="30">
        <v>7.29357798165138</v>
      </c>
      <c r="L123" s="30">
        <v>15.4128440366972</v>
      </c>
      <c r="M123" s="30">
        <v>11.5384615384616</v>
      </c>
      <c r="N123" s="30">
        <v>22.9951690821256</v>
      </c>
      <c r="O123" s="30">
        <v>13.2589285714286</v>
      </c>
      <c r="P123" s="30">
        <v>28.5650224215247</v>
      </c>
      <c r="Q123" s="30">
        <v>10.3083700440529</v>
      </c>
      <c r="R123" s="30">
        <v>21.0958904109589</v>
      </c>
      <c r="S123" s="30">
        <v>13.0434782608696</v>
      </c>
      <c r="T123" s="30">
        <v>27.3913043478261</v>
      </c>
      <c r="U123" s="30">
        <v>13.448275862069</v>
      </c>
      <c r="V123" s="30">
        <v>27.8787878787879</v>
      </c>
      <c r="W123" s="30">
        <v>5.97457627118643</v>
      </c>
      <c r="X123" s="30">
        <v>0</v>
      </c>
      <c r="Y123" s="30">
        <v>7.43697478991598</v>
      </c>
      <c r="Z123" s="30">
        <v>0</v>
      </c>
      <c r="AA123" s="30">
        <v>6.69421487603307</v>
      </c>
      <c r="AB123" s="30">
        <v>0</v>
      </c>
      <c r="AC123" s="30">
        <v>7.40890688259108</v>
      </c>
      <c r="AD123" s="30">
        <v>0</v>
      </c>
      <c r="AE123" s="30">
        <v>9.09448818897639</v>
      </c>
      <c r="AF123" s="30">
        <v>0</v>
      </c>
      <c r="AG123" s="30">
        <v>10.9923664122137</v>
      </c>
      <c r="AH123" s="30">
        <v>0</v>
      </c>
    </row>
    <row r="124" ht="15" customHeight="1">
      <c r="A124" t="s" s="26">
        <f>'Ações_Prep'!A124</f>
        <v>1992</v>
      </c>
      <c r="B124" t="s" s="26">
        <f>'Ações_Prep'!B124</f>
        <v>1993</v>
      </c>
      <c r="C124" s="30">
        <v>12</v>
      </c>
      <c r="D124" s="30">
        <v>24.15</v>
      </c>
      <c r="E124" s="30">
        <v>13.7560975609756</v>
      </c>
      <c r="F124" s="30">
        <v>28.4803921568627</v>
      </c>
      <c r="G124" s="30">
        <v>14.5631067961165</v>
      </c>
      <c r="H124" s="30">
        <v>53.3495145631068</v>
      </c>
      <c r="I124" s="30">
        <v>20.8018867924528</v>
      </c>
      <c r="J124" s="30">
        <v>29.2727272727273</v>
      </c>
      <c r="K124" s="30">
        <v>25.7339449541285</v>
      </c>
      <c r="L124" s="30">
        <v>54.2660550458716</v>
      </c>
      <c r="M124" s="30">
        <v>25.2488687782805</v>
      </c>
      <c r="N124" s="30">
        <v>57.1497584541063</v>
      </c>
      <c r="O124" s="30">
        <v>25.9821428571429</v>
      </c>
      <c r="P124" s="30">
        <v>58.3856502242152</v>
      </c>
      <c r="Q124" s="30">
        <v>24.0528634361234</v>
      </c>
      <c r="R124" s="30">
        <v>54.9771689497717</v>
      </c>
      <c r="S124" s="30">
        <v>25.0434782608696</v>
      </c>
      <c r="T124" s="30">
        <v>59.3478260869565</v>
      </c>
      <c r="U124" s="30">
        <v>21.4655172413793</v>
      </c>
      <c r="V124" s="30">
        <v>51.2121212121212</v>
      </c>
      <c r="W124" s="30">
        <v>18.0508474576271</v>
      </c>
      <c r="X124" s="30">
        <v>29.6835443037974</v>
      </c>
      <c r="Y124" s="30">
        <v>13.3613445378151</v>
      </c>
      <c r="Z124" s="30">
        <v>19.2696629213483</v>
      </c>
      <c r="AA124" s="30">
        <v>10.6611570247934</v>
      </c>
      <c r="AB124" s="30">
        <v>0</v>
      </c>
      <c r="AC124" s="30">
        <v>8.98785425101215</v>
      </c>
      <c r="AD124" s="30">
        <v>0</v>
      </c>
      <c r="AE124" s="30">
        <v>11.4566929133858</v>
      </c>
      <c r="AF124" s="30">
        <v>0</v>
      </c>
      <c r="AG124" s="30">
        <v>9.045801526717559</v>
      </c>
      <c r="AH124" s="30">
        <v>0</v>
      </c>
    </row>
    <row r="125" ht="15" customHeight="1">
      <c r="A125" t="s" s="26">
        <f>'Ações_Prep'!A125</f>
        <v>1994</v>
      </c>
      <c r="B125" t="s" s="26">
        <f>'Ações_Prep'!B125</f>
        <v>1995</v>
      </c>
      <c r="C125" s="30">
        <v>11.85</v>
      </c>
      <c r="D125" s="30">
        <v>23.8</v>
      </c>
      <c r="E125" s="30">
        <v>14.6341463414634</v>
      </c>
      <c r="F125" s="30">
        <v>31.5686274509804</v>
      </c>
      <c r="G125" s="30">
        <v>15.2912621359223</v>
      </c>
      <c r="H125" s="30">
        <v>37.0388349514563</v>
      </c>
      <c r="I125" s="30">
        <v>14.1509433962264</v>
      </c>
      <c r="J125" s="30">
        <v>0</v>
      </c>
      <c r="K125" s="30">
        <v>16.7889908256881</v>
      </c>
      <c r="L125" s="30">
        <v>36.9266055045872</v>
      </c>
      <c r="M125" s="30">
        <v>15.8823529411765</v>
      </c>
      <c r="N125" s="30">
        <v>34.1545893719807</v>
      </c>
      <c r="O125" s="30">
        <v>18.3482142857143</v>
      </c>
      <c r="P125" s="30">
        <v>40.4932735426009</v>
      </c>
      <c r="Q125" s="30">
        <v>15.726872246696</v>
      </c>
      <c r="R125" s="30">
        <v>34.8401826484018</v>
      </c>
      <c r="S125" s="30">
        <v>16.8260869565217</v>
      </c>
      <c r="T125" s="30">
        <v>37.1304347826087</v>
      </c>
      <c r="U125" s="30">
        <v>14.2241379310345</v>
      </c>
      <c r="V125" s="30">
        <v>32.1212121212121</v>
      </c>
      <c r="W125" s="30">
        <v>10.5508474576271</v>
      </c>
      <c r="X125" s="30">
        <v>2.21518987341772</v>
      </c>
      <c r="Y125" s="30">
        <v>16.1344537815126</v>
      </c>
      <c r="Z125" s="30">
        <v>25.9550561797753</v>
      </c>
      <c r="AA125" s="30">
        <v>13.3884297520661</v>
      </c>
      <c r="AB125" s="30">
        <v>0</v>
      </c>
      <c r="AC125" s="30">
        <v>13.2388663967611</v>
      </c>
      <c r="AD125" s="30">
        <v>0</v>
      </c>
      <c r="AE125" s="30">
        <v>17.5984251968504</v>
      </c>
      <c r="AF125" s="30">
        <v>0</v>
      </c>
      <c r="AG125" s="30">
        <v>17.175572519084</v>
      </c>
      <c r="AH125" s="30">
        <v>5.73770491803279</v>
      </c>
    </row>
    <row r="126" ht="15" customHeight="1">
      <c r="A126" t="s" s="26">
        <f>'Ações_Prep'!A126</f>
        <v>1996</v>
      </c>
      <c r="B126" t="s" s="26">
        <f>'Ações_Prep'!B126</f>
        <v>1997</v>
      </c>
      <c r="C126" s="30">
        <v>11.7</v>
      </c>
      <c r="D126" s="30">
        <v>23.1</v>
      </c>
      <c r="E126" s="30">
        <v>10.9756097560976</v>
      </c>
      <c r="F126" s="30">
        <v>22.3039215686274</v>
      </c>
      <c r="G126" s="30">
        <v>20.9708737864078</v>
      </c>
      <c r="H126" s="30">
        <v>42.8155339805825</v>
      </c>
      <c r="I126" s="30">
        <v>15.8490566037736</v>
      </c>
      <c r="J126" s="30">
        <v>5.72727272727273</v>
      </c>
      <c r="K126" s="30">
        <v>15.9633027522936</v>
      </c>
      <c r="L126" s="30">
        <v>27.6146788990826</v>
      </c>
      <c r="M126" s="30">
        <v>17.6470588235294</v>
      </c>
      <c r="N126" s="30">
        <v>37.1980676328503</v>
      </c>
      <c r="O126" s="30">
        <v>12.4553571428571</v>
      </c>
      <c r="P126" s="30">
        <v>25.7399103139014</v>
      </c>
      <c r="Q126" s="30">
        <v>12.4229074889868</v>
      </c>
      <c r="R126" s="30">
        <v>23.6529680365297</v>
      </c>
      <c r="S126" s="30">
        <v>13.9565217391304</v>
      </c>
      <c r="T126" s="30">
        <v>25.2608695652174</v>
      </c>
      <c r="U126" s="30">
        <v>12.2844827586207</v>
      </c>
      <c r="V126" s="30">
        <v>23.030303030303</v>
      </c>
      <c r="W126" s="30">
        <v>8.77118644067796</v>
      </c>
      <c r="X126" s="30">
        <v>0</v>
      </c>
      <c r="Y126" s="30">
        <v>7.94117647058823</v>
      </c>
      <c r="Z126" s="30">
        <v>1.17977528089888</v>
      </c>
      <c r="AA126" s="30">
        <v>3.09917355371901</v>
      </c>
      <c r="AB126" s="30">
        <v>0</v>
      </c>
      <c r="AC126" s="30">
        <v>4.73684210526315</v>
      </c>
      <c r="AD126" s="30">
        <v>0</v>
      </c>
      <c r="AE126" s="30">
        <v>2.24409448818898</v>
      </c>
      <c r="AF126" s="30">
        <v>0</v>
      </c>
      <c r="AG126" s="30">
        <v>1.7175572519084</v>
      </c>
      <c r="AH126" s="30">
        <v>0</v>
      </c>
    </row>
    <row r="127" ht="15" customHeight="1">
      <c r="A127" t="s" s="26">
        <f>'Ações_Prep'!A127</f>
        <v>1998</v>
      </c>
      <c r="B127" t="s" s="26">
        <f>'Ações_Prep'!B127</f>
        <v>1999</v>
      </c>
      <c r="C127" s="30">
        <v>11.55</v>
      </c>
      <c r="D127" s="30">
        <v>36.75</v>
      </c>
      <c r="E127" s="30">
        <v>18.2926829268293</v>
      </c>
      <c r="F127" s="30">
        <v>50.0980392156863</v>
      </c>
      <c r="G127" s="30">
        <v>26.7961165048544</v>
      </c>
      <c r="H127" s="30">
        <v>68.9805825242718</v>
      </c>
      <c r="I127" s="30">
        <v>29.2924528301887</v>
      </c>
      <c r="J127" s="30">
        <v>67.4545454545455</v>
      </c>
      <c r="K127" s="30">
        <v>28.6238532110092</v>
      </c>
      <c r="L127" s="30">
        <v>69.0366972477064</v>
      </c>
      <c r="M127" s="30">
        <v>27.9638009049774</v>
      </c>
      <c r="N127" s="30">
        <v>67.6328502415459</v>
      </c>
      <c r="O127" s="30">
        <v>28.5267857142857</v>
      </c>
      <c r="P127" s="30">
        <v>68.74439461883409</v>
      </c>
      <c r="Q127" s="30">
        <v>29.0748898678414</v>
      </c>
      <c r="R127" s="30">
        <v>69.041095890411</v>
      </c>
      <c r="S127" s="30">
        <v>29.0869565217391</v>
      </c>
      <c r="T127" s="30">
        <v>69.39130434782609</v>
      </c>
      <c r="U127" s="30">
        <v>28.7068965517241</v>
      </c>
      <c r="V127" s="30">
        <v>69.09090909090909</v>
      </c>
      <c r="W127" s="30">
        <v>29.1101694915254</v>
      </c>
      <c r="X127" s="30">
        <v>67.3417721518987</v>
      </c>
      <c r="Y127" s="30">
        <v>28.6134453781513</v>
      </c>
      <c r="Z127" s="30">
        <v>67.247191011236</v>
      </c>
      <c r="AA127" s="30">
        <v>28.8842975206612</v>
      </c>
      <c r="AB127" s="30">
        <v>50.3125</v>
      </c>
      <c r="AC127" s="30">
        <v>28.421052631579</v>
      </c>
      <c r="AD127" s="30">
        <v>50.4651162790698</v>
      </c>
      <c r="AE127" s="30">
        <v>24.5669291338583</v>
      </c>
      <c r="AF127" s="30">
        <v>0</v>
      </c>
      <c r="AG127" s="30">
        <v>6.52671755725191</v>
      </c>
      <c r="AH127" s="30">
        <v>0</v>
      </c>
    </row>
    <row r="128" ht="15" customHeight="1">
      <c r="A128" t="s" s="26">
        <f>'Ações_Prep'!A128</f>
        <v>2000</v>
      </c>
      <c r="B128" t="s" s="26">
        <f>'Ações_Prep'!B128</f>
        <v>2001</v>
      </c>
      <c r="C128" s="30">
        <v>11.4</v>
      </c>
      <c r="D128" s="30">
        <v>57.05</v>
      </c>
      <c r="E128" s="30">
        <v>18.4390243902439</v>
      </c>
      <c r="F128" s="30">
        <v>64.1666666666667</v>
      </c>
      <c r="G128" s="30">
        <v>15.7281553398058</v>
      </c>
      <c r="H128" s="30">
        <v>61.1650485436893</v>
      </c>
      <c r="I128" s="30">
        <v>22.6415094339623</v>
      </c>
      <c r="J128" s="30">
        <v>39.4545454545455</v>
      </c>
      <c r="K128" s="30">
        <v>23.256880733945</v>
      </c>
      <c r="L128" s="30">
        <v>59.7247706422018</v>
      </c>
      <c r="M128" s="30">
        <v>27.420814479638</v>
      </c>
      <c r="N128" s="30">
        <v>63.2367149758454</v>
      </c>
      <c r="O128" s="30">
        <v>26.9196428571429</v>
      </c>
      <c r="P128" s="30">
        <v>65.6053811659193</v>
      </c>
      <c r="Q128" s="30">
        <v>26.2995594713657</v>
      </c>
      <c r="R128" s="30">
        <v>62.9680365296804</v>
      </c>
      <c r="S128" s="30">
        <v>22.4347826086957</v>
      </c>
      <c r="T128" s="30">
        <v>58.4347826086956</v>
      </c>
      <c r="U128" s="30">
        <v>24.5689655172414</v>
      </c>
      <c r="V128" s="30">
        <v>60.9090909090909</v>
      </c>
      <c r="W128" s="30">
        <v>23.0084745762712</v>
      </c>
      <c r="X128" s="30">
        <v>46.9620253164557</v>
      </c>
      <c r="Y128" s="30">
        <v>18.6554621848739</v>
      </c>
      <c r="Z128" s="30">
        <v>38.1460674157303</v>
      </c>
      <c r="AA128" s="30">
        <v>17.9752066115702</v>
      </c>
      <c r="AB128" s="30">
        <v>0</v>
      </c>
      <c r="AC128" s="30">
        <v>18.582995951417</v>
      </c>
      <c r="AD128" s="30">
        <v>0</v>
      </c>
      <c r="AE128" s="30">
        <v>22.0866141732284</v>
      </c>
      <c r="AF128" s="30">
        <v>0</v>
      </c>
      <c r="AG128" s="30">
        <v>18.0916030534351</v>
      </c>
      <c r="AH128" s="30">
        <v>9.180327868852491</v>
      </c>
    </row>
    <row r="129" ht="15" customHeight="1">
      <c r="A129" t="s" s="26">
        <f>'Ações_Prep'!A129</f>
        <v>2002</v>
      </c>
      <c r="B129" t="s" s="26">
        <f>'Ações_Prep'!B129</f>
        <v>2003</v>
      </c>
      <c r="C129" s="30">
        <v>11.25</v>
      </c>
      <c r="D129" s="30">
        <v>15.4</v>
      </c>
      <c r="E129" s="30">
        <v>8.048780487804869</v>
      </c>
      <c r="F129" s="30">
        <v>11.6666666666667</v>
      </c>
      <c r="G129" s="30">
        <v>11.6504854368932</v>
      </c>
      <c r="H129" s="30">
        <v>24.4660194174757</v>
      </c>
      <c r="I129" s="30">
        <v>1.27358490566038</v>
      </c>
      <c r="J129" s="30">
        <v>0</v>
      </c>
      <c r="K129" s="30">
        <v>7.56880733944953</v>
      </c>
      <c r="L129" s="30">
        <v>11.5596330275229</v>
      </c>
      <c r="M129" s="30">
        <v>13.4389140271493</v>
      </c>
      <c r="N129" s="30">
        <v>23.671497584541</v>
      </c>
      <c r="O129" s="30">
        <v>15.8035714285714</v>
      </c>
      <c r="P129" s="30">
        <v>27.3094170403587</v>
      </c>
      <c r="Q129" s="30">
        <v>13.215859030837</v>
      </c>
      <c r="R129" s="30">
        <v>23.9726027397261</v>
      </c>
      <c r="S129" s="30">
        <v>19.9565217391304</v>
      </c>
      <c r="T129" s="30">
        <v>33.4782608695652</v>
      </c>
      <c r="U129" s="30">
        <v>14.7413793103448</v>
      </c>
      <c r="V129" s="30">
        <v>25.1515151515151</v>
      </c>
      <c r="W129" s="30">
        <v>14.2372881355932</v>
      </c>
      <c r="X129" s="30">
        <v>13.7341772151899</v>
      </c>
      <c r="Y129" s="30">
        <v>13.4873949579832</v>
      </c>
      <c r="Z129" s="30">
        <v>15.3370786516854</v>
      </c>
      <c r="AA129" s="30">
        <v>18.099173553719</v>
      </c>
      <c r="AB129" s="30">
        <v>0</v>
      </c>
      <c r="AC129" s="30">
        <v>17.9757085020243</v>
      </c>
      <c r="AD129" s="30">
        <v>0</v>
      </c>
      <c r="AE129" s="30">
        <v>15.5905511811024</v>
      </c>
      <c r="AF129" s="30">
        <v>0</v>
      </c>
      <c r="AG129" s="30">
        <v>22.557251908397</v>
      </c>
      <c r="AH129" s="30">
        <v>29.8360655737705</v>
      </c>
    </row>
    <row r="130" ht="15" customHeight="1">
      <c r="A130" t="s" s="26">
        <f>'Ações_Prep'!A130</f>
        <v>2004</v>
      </c>
      <c r="B130" t="s" s="26">
        <f>'Ações_Prep'!B130</f>
        <v>2005</v>
      </c>
      <c r="C130" s="30">
        <v>11.1</v>
      </c>
      <c r="D130" s="30">
        <v>22.75</v>
      </c>
      <c r="E130" s="30">
        <v>9.951219512195131</v>
      </c>
      <c r="F130" s="30">
        <v>18.8725490196079</v>
      </c>
      <c r="G130" s="30">
        <v>10.6310679611651</v>
      </c>
      <c r="H130" s="30">
        <v>23.4466019417476</v>
      </c>
      <c r="I130" s="30">
        <v>7.21698113207547</v>
      </c>
      <c r="J130" s="30">
        <v>0</v>
      </c>
      <c r="K130" s="30">
        <v>15.4128440366972</v>
      </c>
      <c r="L130" s="30">
        <v>25.6880733944954</v>
      </c>
      <c r="M130" s="30">
        <v>16.4253393665159</v>
      </c>
      <c r="N130" s="30">
        <v>31.1111111111111</v>
      </c>
      <c r="O130" s="30">
        <v>19.1517857142857</v>
      </c>
      <c r="P130" s="30">
        <v>33.9013452914798</v>
      </c>
      <c r="Q130" s="30">
        <v>14.5374449339207</v>
      </c>
      <c r="R130" s="30">
        <v>26.8493150684931</v>
      </c>
      <c r="S130" s="30">
        <v>21.3913043478261</v>
      </c>
      <c r="T130" s="30">
        <v>34.695652173913</v>
      </c>
      <c r="U130" s="30">
        <v>20.4310344827586</v>
      </c>
      <c r="V130" s="30">
        <v>39.3939393939394</v>
      </c>
      <c r="W130" s="30">
        <v>12.2033898305085</v>
      </c>
      <c r="X130" s="30">
        <v>6.64556962025317</v>
      </c>
      <c r="Y130" s="30">
        <v>8.44537815126051</v>
      </c>
      <c r="Z130" s="30">
        <v>2.35955056179775</v>
      </c>
      <c r="AA130" s="30">
        <v>8.67768595041321</v>
      </c>
      <c r="AB130" s="30">
        <v>0</v>
      </c>
      <c r="AC130" s="30">
        <v>10.080971659919</v>
      </c>
      <c r="AD130" s="30">
        <v>0</v>
      </c>
      <c r="AE130" s="30">
        <v>9.33070866141732</v>
      </c>
      <c r="AF130" s="30">
        <v>0</v>
      </c>
      <c r="AG130" s="30">
        <v>14.5419847328244</v>
      </c>
      <c r="AH130" s="30">
        <v>0</v>
      </c>
    </row>
    <row r="131" ht="15" customHeight="1">
      <c r="A131" t="s" s="26">
        <f>'Ações_Prep'!A131</f>
        <v>2006</v>
      </c>
      <c r="B131" t="s" s="26">
        <f>'Ações_Prep'!B131</f>
        <v>2007</v>
      </c>
      <c r="C131" s="30">
        <v>10.95</v>
      </c>
      <c r="D131" s="30">
        <v>25.2</v>
      </c>
      <c r="E131" s="30">
        <v>8.48780487804879</v>
      </c>
      <c r="F131" s="30">
        <v>17.843137254902</v>
      </c>
      <c r="G131" s="30">
        <v>8.446601941747559</v>
      </c>
      <c r="H131" s="30">
        <v>31.2621359223301</v>
      </c>
      <c r="I131" s="30">
        <v>16.6981132075472</v>
      </c>
      <c r="J131" s="30">
        <v>10.1818181818182</v>
      </c>
      <c r="K131" s="30">
        <v>13.4862385321101</v>
      </c>
      <c r="L131" s="30">
        <v>35.6422018348624</v>
      </c>
      <c r="M131" s="30">
        <v>12.3529411764706</v>
      </c>
      <c r="N131" s="30">
        <v>29.7584541062802</v>
      </c>
      <c r="O131" s="30">
        <v>17.2767857142857</v>
      </c>
      <c r="P131" s="30">
        <v>42.3766816143498</v>
      </c>
      <c r="Q131" s="30">
        <v>15.4625550660793</v>
      </c>
      <c r="R131" s="30">
        <v>35.1598173515982</v>
      </c>
      <c r="S131" s="30">
        <v>15.9130434782609</v>
      </c>
      <c r="T131" s="30">
        <v>37.7391304347826</v>
      </c>
      <c r="U131" s="30">
        <v>19.5258620689655</v>
      </c>
      <c r="V131" s="30">
        <v>46.6666666666667</v>
      </c>
      <c r="W131" s="30">
        <v>20.3389830508475</v>
      </c>
      <c r="X131" s="30">
        <v>37.6582278481013</v>
      </c>
      <c r="Y131" s="30">
        <v>22.6890756302521</v>
      </c>
      <c r="Z131" s="30">
        <v>48.3707865168539</v>
      </c>
      <c r="AA131" s="30">
        <v>21.9421487603306</v>
      </c>
      <c r="AB131" s="30">
        <v>0</v>
      </c>
      <c r="AC131" s="30">
        <v>22.834008097166</v>
      </c>
      <c r="AD131" s="30">
        <v>0</v>
      </c>
      <c r="AE131" s="30">
        <v>23.2677165354331</v>
      </c>
      <c r="AF131" s="30">
        <v>0</v>
      </c>
      <c r="AG131" s="30">
        <v>21.2977099236641</v>
      </c>
      <c r="AH131" s="30">
        <v>27.5409836065574</v>
      </c>
    </row>
    <row r="132" ht="15" customHeight="1">
      <c r="A132" t="s" s="26">
        <f>'Ações_Prep'!A132</f>
        <v>2008</v>
      </c>
      <c r="B132" t="s" s="26">
        <f>'Ações_Prep'!B132</f>
        <v>2009</v>
      </c>
      <c r="C132" s="30">
        <v>10.8</v>
      </c>
      <c r="D132" s="30">
        <v>37.1</v>
      </c>
      <c r="E132" s="30">
        <v>20.9268292682927</v>
      </c>
      <c r="F132" s="30">
        <v>53.8725490196079</v>
      </c>
      <c r="G132" s="30">
        <v>13.1067961165049</v>
      </c>
      <c r="H132" s="30">
        <v>66.9417475728155</v>
      </c>
      <c r="I132" s="30">
        <v>29.1509433962264</v>
      </c>
      <c r="J132" s="30">
        <v>69.3636363636364</v>
      </c>
      <c r="K132" s="30">
        <v>28.2110091743119</v>
      </c>
      <c r="L132" s="30">
        <v>68.39449541284399</v>
      </c>
      <c r="M132" s="30">
        <v>28.7782805429864</v>
      </c>
      <c r="N132" s="30">
        <v>68.9855072463768</v>
      </c>
      <c r="O132" s="30">
        <v>23.7053571428571</v>
      </c>
      <c r="P132" s="30">
        <v>67.4887892376682</v>
      </c>
      <c r="Q132" s="30">
        <v>26.1674008810573</v>
      </c>
      <c r="R132" s="30">
        <v>67.4429223744292</v>
      </c>
      <c r="S132" s="30">
        <v>19.6956521739131</v>
      </c>
      <c r="T132" s="30">
        <v>65.1304347826087</v>
      </c>
      <c r="U132" s="30">
        <v>22.1120689655172</v>
      </c>
      <c r="V132" s="30">
        <v>63.9393939393939</v>
      </c>
      <c r="W132" s="30">
        <v>28.0932203389831</v>
      </c>
      <c r="X132" s="30">
        <v>65.126582278481</v>
      </c>
      <c r="Y132" s="30">
        <v>27.7310924369748</v>
      </c>
      <c r="Z132" s="30">
        <v>64.88764044943819</v>
      </c>
      <c r="AA132" s="30">
        <v>28.3884297520661</v>
      </c>
      <c r="AB132" s="30">
        <v>48.125</v>
      </c>
      <c r="AC132" s="30">
        <v>27.2064777327935</v>
      </c>
      <c r="AD132" s="30">
        <v>40.6976744186046</v>
      </c>
      <c r="AE132" s="30">
        <v>28.1102362204724</v>
      </c>
      <c r="AF132" s="30">
        <v>0</v>
      </c>
      <c r="AG132" s="30">
        <v>4.8091603053435</v>
      </c>
      <c r="AH132" s="30">
        <v>0</v>
      </c>
    </row>
    <row r="133" ht="15" customHeight="1">
      <c r="A133" t="s" s="26">
        <f>'Ações_Prep'!A133</f>
        <v>2010</v>
      </c>
      <c r="B133" t="s" s="26">
        <f>'Ações_Prep'!B133</f>
        <v>2011</v>
      </c>
      <c r="C133" s="30">
        <v>10.65</v>
      </c>
      <c r="D133" s="30">
        <v>41.65</v>
      </c>
      <c r="E133" s="30">
        <v>20.1951219512195</v>
      </c>
      <c r="F133" s="30">
        <v>59.0196078431373</v>
      </c>
      <c r="G133" s="30">
        <v>18.0582524271845</v>
      </c>
      <c r="H133" s="30">
        <v>52.6699029126213</v>
      </c>
      <c r="I133" s="30">
        <v>21.7924528301887</v>
      </c>
      <c r="J133" s="30">
        <v>33.0909090909091</v>
      </c>
      <c r="K133" s="30">
        <v>20.9174311926605</v>
      </c>
      <c r="L133" s="30">
        <v>48.1651376146789</v>
      </c>
      <c r="M133" s="30">
        <v>25.1131221719457</v>
      </c>
      <c r="N133" s="30">
        <v>58.840579710145</v>
      </c>
      <c r="O133" s="30">
        <v>25.0446428571429</v>
      </c>
      <c r="P133" s="30">
        <v>58.0717488789238</v>
      </c>
      <c r="Q133" s="30">
        <v>24.1850220264317</v>
      </c>
      <c r="R133" s="30">
        <v>55.6164383561644</v>
      </c>
      <c r="S133" s="30">
        <v>19.0434782608696</v>
      </c>
      <c r="T133" s="30">
        <v>46.2608695652174</v>
      </c>
      <c r="U133" s="30">
        <v>22.5</v>
      </c>
      <c r="V133" s="30">
        <v>52.4242424242424</v>
      </c>
      <c r="W133" s="30">
        <v>17.2881355932203</v>
      </c>
      <c r="X133" s="30">
        <v>26.5822784810127</v>
      </c>
      <c r="Y133" s="30">
        <v>16.6386554621849</v>
      </c>
      <c r="Z133" s="30">
        <v>29.1011235955056</v>
      </c>
      <c r="AA133" s="30">
        <v>18.3471074380165</v>
      </c>
      <c r="AB133" s="30">
        <v>0</v>
      </c>
      <c r="AC133" s="30">
        <v>17.8542510121457</v>
      </c>
      <c r="AD133" s="30">
        <v>0</v>
      </c>
      <c r="AE133" s="30">
        <v>20.7874015748032</v>
      </c>
      <c r="AF133" s="30">
        <v>0</v>
      </c>
      <c r="AG133" s="30">
        <v>18.7786259541985</v>
      </c>
      <c r="AH133" s="30">
        <v>15.4918032786885</v>
      </c>
    </row>
    <row r="134" ht="15" customHeight="1">
      <c r="A134" t="s" s="26">
        <f>'Ações_Prep'!A134</f>
        <v>2012</v>
      </c>
      <c r="B134" t="s" s="26">
        <f>'Ações_Prep'!B134</f>
        <v>2013</v>
      </c>
      <c r="C134" s="30">
        <v>10.5</v>
      </c>
      <c r="D134" s="30">
        <v>17.15</v>
      </c>
      <c r="E134" s="30">
        <v>15.3658536585366</v>
      </c>
      <c r="F134" s="30">
        <v>25.0490196078431</v>
      </c>
      <c r="G134" s="30">
        <v>21.1165048543689</v>
      </c>
      <c r="H134" s="30">
        <v>39.0776699029126</v>
      </c>
      <c r="I134" s="30">
        <v>5.23584905660376</v>
      </c>
      <c r="J134" s="30">
        <v>0</v>
      </c>
      <c r="K134" s="30">
        <v>16.9266055045872</v>
      </c>
      <c r="L134" s="30">
        <v>21.5137614678899</v>
      </c>
      <c r="M134" s="30">
        <v>19.0045248868778</v>
      </c>
      <c r="N134" s="30">
        <v>35.1690821256039</v>
      </c>
      <c r="O134" s="30">
        <v>22.7678571428571</v>
      </c>
      <c r="P134" s="30">
        <v>34.2152466367713</v>
      </c>
      <c r="Q134" s="30">
        <v>18.5022026431718</v>
      </c>
      <c r="R134" s="30">
        <v>31.324200913242</v>
      </c>
      <c r="S134" s="30">
        <v>22.5652173913043</v>
      </c>
      <c r="T134" s="30">
        <v>28.9130434782609</v>
      </c>
      <c r="U134" s="30">
        <v>17.8448275862069</v>
      </c>
      <c r="V134" s="30">
        <v>27.5757575757576</v>
      </c>
      <c r="W134" s="30">
        <v>18.4322033898305</v>
      </c>
      <c r="X134" s="30">
        <v>23.9240506329114</v>
      </c>
      <c r="Y134" s="30">
        <v>8.823529411764721</v>
      </c>
      <c r="Z134" s="30">
        <v>3.14606741573034</v>
      </c>
      <c r="AA134" s="30">
        <v>3.84297520661157</v>
      </c>
      <c r="AB134" s="30">
        <v>0</v>
      </c>
      <c r="AC134" s="30">
        <v>3.15789473684211</v>
      </c>
      <c r="AD134" s="30">
        <v>0</v>
      </c>
      <c r="AE134" s="30">
        <v>2.5984251968504</v>
      </c>
      <c r="AF134" s="30">
        <v>0</v>
      </c>
      <c r="AG134" s="30">
        <v>7.32824427480915</v>
      </c>
      <c r="AH134" s="30">
        <v>0</v>
      </c>
    </row>
    <row r="135" ht="15" customHeight="1">
      <c r="A135" t="s" s="26">
        <f>'Ações_Prep'!A135</f>
        <v>2014</v>
      </c>
      <c r="B135" t="s" s="26">
        <f>'Ações_Prep'!B135</f>
        <v>2015</v>
      </c>
      <c r="C135" s="30">
        <v>10.35</v>
      </c>
      <c r="D135" s="30">
        <v>20.3</v>
      </c>
      <c r="E135" s="30">
        <v>11.2682926829268</v>
      </c>
      <c r="F135" s="30">
        <v>23.6764705882353</v>
      </c>
      <c r="G135" s="30">
        <v>11.7961165048544</v>
      </c>
      <c r="H135" s="30">
        <v>14.2718446601942</v>
      </c>
      <c r="I135" s="30">
        <v>23.7735849056604</v>
      </c>
      <c r="J135" s="30">
        <v>41.3636363636364</v>
      </c>
      <c r="K135" s="30">
        <v>11.1467889908257</v>
      </c>
      <c r="L135" s="30">
        <v>32.1100917431193</v>
      </c>
      <c r="M135" s="30">
        <v>14.3891402714932</v>
      </c>
      <c r="N135" s="30">
        <v>33.816425120773</v>
      </c>
      <c r="O135" s="30">
        <v>12.7232142857143</v>
      </c>
      <c r="P135" s="30">
        <v>36.7264573991032</v>
      </c>
      <c r="Q135" s="30">
        <v>19.8237885462555</v>
      </c>
      <c r="R135" s="30">
        <v>49.2237442922374</v>
      </c>
      <c r="S135" s="30">
        <v>20.4782608695652</v>
      </c>
      <c r="T135" s="30">
        <v>49.9130434782609</v>
      </c>
      <c r="U135" s="30">
        <v>20.948275862069</v>
      </c>
      <c r="V135" s="30">
        <v>50.9090909090909</v>
      </c>
      <c r="W135" s="30">
        <v>21.9915254237288</v>
      </c>
      <c r="X135" s="30">
        <v>43.4177215189873</v>
      </c>
      <c r="Y135" s="30">
        <v>21.3025210084034</v>
      </c>
      <c r="Z135" s="30">
        <v>44.0449438202247</v>
      </c>
      <c r="AA135" s="30">
        <v>25.0413223140496</v>
      </c>
      <c r="AB135" s="30">
        <v>0</v>
      </c>
      <c r="AC135" s="30">
        <v>15.3036437246964</v>
      </c>
      <c r="AD135" s="30">
        <v>0</v>
      </c>
      <c r="AE135" s="30">
        <v>17.9527559055118</v>
      </c>
      <c r="AF135" s="30">
        <v>0</v>
      </c>
      <c r="AG135" s="30">
        <v>11.793893129771</v>
      </c>
      <c r="AH135" s="30">
        <v>0</v>
      </c>
    </row>
    <row r="136" ht="15" customHeight="1">
      <c r="A136" t="s" s="26">
        <f>'Ações_Prep'!A136</f>
        <v>2016</v>
      </c>
      <c r="B136" t="s" s="26">
        <f>'Ações_Prep'!B136</f>
        <v>2017</v>
      </c>
      <c r="C136" s="30">
        <v>10.2</v>
      </c>
      <c r="D136" s="30">
        <v>28.35</v>
      </c>
      <c r="E136" s="30">
        <v>17.5609756097561</v>
      </c>
      <c r="F136" s="30">
        <v>48.3823529411765</v>
      </c>
      <c r="G136" s="30">
        <v>19.0776699029126</v>
      </c>
      <c r="H136" s="30">
        <v>53.0097087378641</v>
      </c>
      <c r="I136" s="30">
        <v>20.6603773584906</v>
      </c>
      <c r="J136" s="30">
        <v>29.9090909090909</v>
      </c>
      <c r="K136" s="30">
        <v>23.8073394495413</v>
      </c>
      <c r="L136" s="30">
        <v>52.3394495412844</v>
      </c>
      <c r="M136" s="30">
        <v>25.3846153846154</v>
      </c>
      <c r="N136" s="30">
        <v>58.1642512077295</v>
      </c>
      <c r="O136" s="30">
        <v>23.5714285714286</v>
      </c>
      <c r="P136" s="30">
        <v>56.1883408071749</v>
      </c>
      <c r="Q136" s="30">
        <v>22.4669603524229</v>
      </c>
      <c r="R136" s="30">
        <v>52.4200913242009</v>
      </c>
      <c r="S136" s="30">
        <v>18</v>
      </c>
      <c r="T136" s="30">
        <v>45.9565217391305</v>
      </c>
      <c r="U136" s="30">
        <v>12.9310344827586</v>
      </c>
      <c r="V136" s="30">
        <v>29.3939393939394</v>
      </c>
      <c r="W136" s="30">
        <v>3.68644067796609</v>
      </c>
      <c r="X136" s="30">
        <v>0</v>
      </c>
      <c r="Y136" s="30">
        <v>4.03361344537815</v>
      </c>
      <c r="Z136" s="30">
        <v>0</v>
      </c>
      <c r="AA136" s="30">
        <v>1.98347107438016</v>
      </c>
      <c r="AB136" s="30">
        <v>0</v>
      </c>
      <c r="AC136" s="30">
        <v>2.55060728744939</v>
      </c>
      <c r="AD136" s="30">
        <v>0</v>
      </c>
      <c r="AE136" s="30">
        <v>4.84251968503938</v>
      </c>
      <c r="AF136" s="30">
        <v>0</v>
      </c>
      <c r="AG136" s="30">
        <v>4.35114503816793</v>
      </c>
      <c r="AH136" s="30">
        <v>0</v>
      </c>
    </row>
    <row r="137" ht="15" customHeight="1">
      <c r="A137" t="s" s="26">
        <f>'Ações_Prep'!A137</f>
        <v>2018</v>
      </c>
      <c r="B137" t="s" s="26">
        <f>'Ações_Prep'!B137</f>
        <v>2019</v>
      </c>
      <c r="C137" s="30">
        <v>10.05</v>
      </c>
      <c r="D137" s="30">
        <v>18.2</v>
      </c>
      <c r="E137" s="30">
        <v>10.6829268292683</v>
      </c>
      <c r="F137" s="30">
        <v>18.1862745098039</v>
      </c>
      <c r="G137" s="30">
        <v>13.9805825242718</v>
      </c>
      <c r="H137" s="30">
        <v>26.504854368932</v>
      </c>
      <c r="I137" s="30">
        <v>18.2547169811321</v>
      </c>
      <c r="J137" s="30">
        <v>16.5454545454545</v>
      </c>
      <c r="K137" s="30">
        <v>18.8532110091743</v>
      </c>
      <c r="L137" s="30">
        <v>45.9174311926606</v>
      </c>
      <c r="M137" s="30">
        <v>15.2036199095023</v>
      </c>
      <c r="N137" s="30">
        <v>36.183574879227</v>
      </c>
      <c r="O137" s="30">
        <v>17.5446428571429</v>
      </c>
      <c r="P137" s="30">
        <v>46.457399103139</v>
      </c>
      <c r="Q137" s="30">
        <v>18.2378854625551</v>
      </c>
      <c r="R137" s="30">
        <v>47.3059360730594</v>
      </c>
      <c r="S137" s="30">
        <v>18.5217391304348</v>
      </c>
      <c r="T137" s="30">
        <v>50.8260869565217</v>
      </c>
      <c r="U137" s="30">
        <v>11.8965517241379</v>
      </c>
      <c r="V137" s="30">
        <v>29.6969696969697</v>
      </c>
      <c r="W137" s="30">
        <v>17.0338983050848</v>
      </c>
      <c r="X137" s="30">
        <v>26.1392405063291</v>
      </c>
      <c r="Y137" s="30">
        <v>11.3445378151261</v>
      </c>
      <c r="Z137" s="30">
        <v>12.9775280898876</v>
      </c>
      <c r="AA137" s="30">
        <v>14.7520661157025</v>
      </c>
      <c r="AB137" s="30">
        <v>0</v>
      </c>
      <c r="AC137" s="30">
        <v>9.595141700404859</v>
      </c>
      <c r="AD137" s="30">
        <v>0</v>
      </c>
      <c r="AE137" s="30">
        <v>7.79527559055117</v>
      </c>
      <c r="AF137" s="30">
        <v>0</v>
      </c>
      <c r="AG137" s="30">
        <v>7.21374045801528</v>
      </c>
      <c r="AH137" s="30">
        <v>0</v>
      </c>
    </row>
    <row r="138" ht="15" customHeight="1">
      <c r="A138" t="s" s="26">
        <f>'Ações_Prep'!A138</f>
        <v>2020</v>
      </c>
      <c r="B138" t="s" s="26">
        <f>'Ações_Prep'!B138</f>
        <v>2021</v>
      </c>
      <c r="C138" s="30">
        <v>9.9</v>
      </c>
      <c r="D138" s="30">
        <v>22.4</v>
      </c>
      <c r="E138" s="30">
        <v>11.4146341463415</v>
      </c>
      <c r="F138" s="30">
        <v>26.764705882353</v>
      </c>
      <c r="G138" s="30">
        <v>19.2233009708738</v>
      </c>
      <c r="H138" s="30">
        <v>35.3398058252427</v>
      </c>
      <c r="I138" s="30">
        <v>18.8207547169811</v>
      </c>
      <c r="J138" s="30">
        <v>17.8181818181819</v>
      </c>
      <c r="K138" s="30">
        <v>16.2385321100918</v>
      </c>
      <c r="L138" s="30">
        <v>34.0366972477064</v>
      </c>
      <c r="M138" s="30">
        <v>15.7466063348416</v>
      </c>
      <c r="N138" s="30">
        <v>33.1400966183575</v>
      </c>
      <c r="O138" s="30">
        <v>14.0625</v>
      </c>
      <c r="P138" s="30">
        <v>30.4484304932735</v>
      </c>
      <c r="Q138" s="30">
        <v>23.3920704845815</v>
      </c>
      <c r="R138" s="30">
        <v>54.0182648401827</v>
      </c>
      <c r="S138" s="30">
        <v>26.8695652173913</v>
      </c>
      <c r="T138" s="30">
        <v>62.3913043478261</v>
      </c>
      <c r="U138" s="30">
        <v>26.6379310344828</v>
      </c>
      <c r="V138" s="30">
        <v>61.2121212121212</v>
      </c>
      <c r="W138" s="30">
        <v>27.8389830508475</v>
      </c>
      <c r="X138" s="30">
        <v>62.9113924050633</v>
      </c>
      <c r="Y138" s="30">
        <v>26.8487394957983</v>
      </c>
      <c r="Z138" s="30">
        <v>60.561797752809</v>
      </c>
      <c r="AA138" s="30">
        <v>27.8925619834711</v>
      </c>
      <c r="AB138" s="30">
        <v>35</v>
      </c>
      <c r="AC138" s="30">
        <v>26.4777327935223</v>
      </c>
      <c r="AD138" s="30">
        <v>22.7906976744186</v>
      </c>
      <c r="AE138" s="30">
        <v>25.6299212598425</v>
      </c>
      <c r="AF138" s="30">
        <v>0</v>
      </c>
      <c r="AG138" s="30">
        <v>27.0229007633588</v>
      </c>
      <c r="AH138" s="30">
        <v>57.3770491803279</v>
      </c>
    </row>
    <row r="139" ht="15" customHeight="1">
      <c r="A139" t="s" s="26">
        <f>'Ações_Prep'!A139</f>
        <v>2022</v>
      </c>
      <c r="B139" t="s" s="26">
        <f>'Ações_Prep'!B139</f>
        <v>2023</v>
      </c>
      <c r="C139" s="30">
        <v>9.75</v>
      </c>
      <c r="D139" s="30">
        <v>36.4</v>
      </c>
      <c r="E139" s="30">
        <v>15.0731707317073</v>
      </c>
      <c r="F139" s="30">
        <v>49.7549019607843</v>
      </c>
      <c r="G139" s="30">
        <v>23.5922330097087</v>
      </c>
      <c r="H139" s="30">
        <v>58.4466019417476</v>
      </c>
      <c r="I139" s="30">
        <v>23.3490566037736</v>
      </c>
      <c r="J139" s="30">
        <v>42</v>
      </c>
      <c r="K139" s="30">
        <v>24.0825688073395</v>
      </c>
      <c r="L139" s="30">
        <v>56.8348623853211</v>
      </c>
      <c r="M139" s="30">
        <v>23.2126696832579</v>
      </c>
      <c r="N139" s="30">
        <v>54.4444444444445</v>
      </c>
      <c r="O139" s="30">
        <v>22.3660714285714</v>
      </c>
      <c r="P139" s="30">
        <v>53.6771300448431</v>
      </c>
      <c r="Q139" s="30">
        <v>24.8458149779736</v>
      </c>
      <c r="R139" s="30">
        <v>58.4931506849315</v>
      </c>
      <c r="S139" s="30">
        <v>26.0869565217391</v>
      </c>
      <c r="T139" s="30">
        <v>61.7826086956522</v>
      </c>
      <c r="U139" s="30">
        <v>25.8620689655172</v>
      </c>
      <c r="V139" s="30">
        <v>60</v>
      </c>
      <c r="W139" s="30">
        <v>26.5677966101695</v>
      </c>
      <c r="X139" s="30">
        <v>58.9240506329114</v>
      </c>
      <c r="Y139" s="30">
        <v>24.327731092437</v>
      </c>
      <c r="Z139" s="30">
        <v>51.5168539325843</v>
      </c>
      <c r="AA139" s="30">
        <v>17.7272727272727</v>
      </c>
      <c r="AB139" s="30">
        <v>0</v>
      </c>
      <c r="AC139" s="30">
        <v>18.0971659919028</v>
      </c>
      <c r="AD139" s="30">
        <v>0</v>
      </c>
      <c r="AE139" s="30">
        <v>9.212598425196839</v>
      </c>
      <c r="AF139" s="30">
        <v>0</v>
      </c>
      <c r="AG139" s="30">
        <v>9.16030534351146</v>
      </c>
      <c r="AH139" s="30">
        <v>0</v>
      </c>
    </row>
    <row r="140" ht="15" customHeight="1">
      <c r="A140" t="s" s="26">
        <f>'Ações_Prep'!A140</f>
        <v>2024</v>
      </c>
      <c r="B140" t="s" s="26">
        <f>'Ações_Prep'!B140</f>
        <v>2025</v>
      </c>
      <c r="C140" s="30">
        <v>9.6</v>
      </c>
      <c r="D140" s="30">
        <v>35.35</v>
      </c>
      <c r="E140" s="30">
        <v>8.92682926829268</v>
      </c>
      <c r="F140" s="30">
        <v>36.3725490196079</v>
      </c>
      <c r="G140" s="30">
        <v>10.3398058252427</v>
      </c>
      <c r="H140" s="30">
        <v>45.873786407767</v>
      </c>
      <c r="I140" s="30">
        <v>12.5943396226415</v>
      </c>
      <c r="J140" s="30">
        <v>0</v>
      </c>
      <c r="K140" s="30">
        <v>14.7247706422018</v>
      </c>
      <c r="L140" s="30">
        <v>39.4954128440367</v>
      </c>
      <c r="M140" s="30">
        <v>22.1266968325792</v>
      </c>
      <c r="N140" s="30">
        <v>50.7246376811594</v>
      </c>
      <c r="O140" s="30">
        <v>20.625</v>
      </c>
      <c r="P140" s="30">
        <v>52.4215246636771</v>
      </c>
      <c r="Q140" s="30">
        <v>21.1453744493392</v>
      </c>
      <c r="R140" s="30">
        <v>52.7397260273973</v>
      </c>
      <c r="S140" s="30">
        <v>17.7391304347826</v>
      </c>
      <c r="T140" s="30">
        <v>47.7826086956522</v>
      </c>
      <c r="U140" s="30">
        <v>13.7068965517241</v>
      </c>
      <c r="V140" s="30">
        <v>32.4242424242424</v>
      </c>
      <c r="W140" s="30">
        <v>9.66101694915255</v>
      </c>
      <c r="X140" s="30">
        <v>0</v>
      </c>
      <c r="Y140" s="30">
        <v>7.81512605042016</v>
      </c>
      <c r="Z140" s="30">
        <v>0.786516853932586</v>
      </c>
      <c r="AA140" s="30">
        <v>7.31404958677686</v>
      </c>
      <c r="AB140" s="30">
        <v>0</v>
      </c>
      <c r="AC140" s="30">
        <v>7.04453441295546</v>
      </c>
      <c r="AD140" s="30">
        <v>0</v>
      </c>
      <c r="AE140" s="30">
        <v>5.07874015748031</v>
      </c>
      <c r="AF140" s="30">
        <v>0</v>
      </c>
      <c r="AG140" s="30">
        <v>4.23664122137406</v>
      </c>
      <c r="AH140" s="30">
        <v>0</v>
      </c>
    </row>
    <row r="141" ht="15" customHeight="1">
      <c r="A141" t="s" s="26">
        <f>'Ações_Prep'!A141</f>
        <v>2026</v>
      </c>
      <c r="B141" t="s" s="26">
        <f>'Ações_Prep'!B141</f>
        <v>2027</v>
      </c>
      <c r="C141" s="30">
        <v>9.449999999999999</v>
      </c>
      <c r="D141" s="30">
        <v>13.65</v>
      </c>
      <c r="E141" s="30">
        <v>5.26829268292683</v>
      </c>
      <c r="F141" s="30">
        <v>7.20588235294116</v>
      </c>
      <c r="G141" s="30">
        <v>6.11650485436893</v>
      </c>
      <c r="H141" s="30">
        <v>15.631067961165</v>
      </c>
      <c r="I141" s="30">
        <v>4.95283018867926</v>
      </c>
      <c r="J141" s="30">
        <v>0</v>
      </c>
      <c r="K141" s="30">
        <v>4.95412844036697</v>
      </c>
      <c r="L141" s="30">
        <v>11.8807339449541</v>
      </c>
      <c r="M141" s="30">
        <v>5.83710407239818</v>
      </c>
      <c r="N141" s="30">
        <v>8.792270531401</v>
      </c>
      <c r="O141" s="30">
        <v>12.0535714285714</v>
      </c>
      <c r="P141" s="30">
        <v>23.2286995515695</v>
      </c>
      <c r="Q141" s="30">
        <v>9.11894273127753</v>
      </c>
      <c r="R141" s="30">
        <v>18.2191780821918</v>
      </c>
      <c r="S141" s="30">
        <v>10.8260869565217</v>
      </c>
      <c r="T141" s="30">
        <v>17.9565217391305</v>
      </c>
      <c r="U141" s="30">
        <v>12.801724137931</v>
      </c>
      <c r="V141" s="30">
        <v>25.7575757575758</v>
      </c>
      <c r="W141" s="30">
        <v>16.7796610169492</v>
      </c>
      <c r="X141" s="30">
        <v>23.0379746835443</v>
      </c>
      <c r="Y141" s="30">
        <v>22.436974789916</v>
      </c>
      <c r="Z141" s="30">
        <v>43.6516853932585</v>
      </c>
      <c r="AA141" s="30">
        <v>19.4628099173554</v>
      </c>
      <c r="AB141" s="30">
        <v>0</v>
      </c>
      <c r="AC141" s="30">
        <v>20.7692307692308</v>
      </c>
      <c r="AD141" s="30">
        <v>0</v>
      </c>
      <c r="AE141" s="30">
        <v>23.740157480315</v>
      </c>
      <c r="AF141" s="30">
        <v>0</v>
      </c>
      <c r="AG141" s="30">
        <v>25.6488549618321</v>
      </c>
      <c r="AH141" s="30">
        <v>48.7704918032787</v>
      </c>
    </row>
    <row r="142" ht="15" customHeight="1">
      <c r="A142" t="s" s="26">
        <f>'Ações_Prep'!A142</f>
        <v>2028</v>
      </c>
      <c r="B142" t="s" s="26">
        <f>'Ações_Prep'!B142</f>
        <v>2029</v>
      </c>
      <c r="C142" s="30">
        <v>9.300000000000001</v>
      </c>
      <c r="D142" s="30">
        <v>15.75</v>
      </c>
      <c r="E142" s="30">
        <v>4.97560975609755</v>
      </c>
      <c r="F142" s="30">
        <v>8.92156862745099</v>
      </c>
      <c r="G142" s="30">
        <v>5.67961165048545</v>
      </c>
      <c r="H142" s="30">
        <v>7.13592233009712</v>
      </c>
      <c r="I142" s="30">
        <v>1.41509433962264</v>
      </c>
      <c r="J142" s="30">
        <v>0</v>
      </c>
      <c r="K142" s="30">
        <v>3.02752293577983</v>
      </c>
      <c r="L142" s="30">
        <v>6.42201834862385</v>
      </c>
      <c r="M142" s="30">
        <v>3.66515837104071</v>
      </c>
      <c r="N142" s="30">
        <v>3.71980676328503</v>
      </c>
      <c r="O142" s="30">
        <v>5.75892857142858</v>
      </c>
      <c r="P142" s="30">
        <v>9.73094170403586</v>
      </c>
      <c r="Q142" s="30">
        <v>3.70044052863435</v>
      </c>
      <c r="R142" s="30">
        <v>4.79452054794521</v>
      </c>
      <c r="S142" s="30">
        <v>4.95652173913044</v>
      </c>
      <c r="T142" s="30">
        <v>5.17391304347826</v>
      </c>
      <c r="U142" s="30">
        <v>5.81896551724137</v>
      </c>
      <c r="V142" s="30">
        <v>11.2121212121212</v>
      </c>
      <c r="W142" s="30">
        <v>5.72033898305085</v>
      </c>
      <c r="X142" s="30">
        <v>0</v>
      </c>
      <c r="Y142" s="30">
        <v>8.067226890756301</v>
      </c>
      <c r="Z142" s="30">
        <v>1.57303370786517</v>
      </c>
      <c r="AA142" s="30">
        <v>9.66942148760331</v>
      </c>
      <c r="AB142" s="30">
        <v>0</v>
      </c>
      <c r="AC142" s="30">
        <v>10.4453441295547</v>
      </c>
      <c r="AD142" s="30">
        <v>0</v>
      </c>
      <c r="AE142" s="30">
        <v>17.1259842519685</v>
      </c>
      <c r="AF142" s="30">
        <v>0</v>
      </c>
      <c r="AG142" s="30">
        <v>22.4427480916031</v>
      </c>
      <c r="AH142" s="30">
        <v>32.1311475409836</v>
      </c>
    </row>
    <row r="143" ht="15" customHeight="1">
      <c r="A143" t="s" s="26">
        <f>'Ações_Prep'!A143</f>
        <v>2030</v>
      </c>
      <c r="B143" t="s" s="26">
        <f>'Ações_Prep'!B143</f>
        <v>2031</v>
      </c>
      <c r="C143" s="30">
        <v>9.15</v>
      </c>
      <c r="D143" s="30">
        <v>20.65</v>
      </c>
      <c r="E143" s="30">
        <v>12.1463414634146</v>
      </c>
      <c r="F143" s="30">
        <v>28.8235294117647</v>
      </c>
      <c r="G143" s="30">
        <v>20.2427184466019</v>
      </c>
      <c r="H143" s="30">
        <v>32.2815533980582</v>
      </c>
      <c r="I143" s="30">
        <v>12.4528301886793</v>
      </c>
      <c r="J143" s="30">
        <v>0</v>
      </c>
      <c r="K143" s="30">
        <v>10.4587155963303</v>
      </c>
      <c r="L143" s="30">
        <v>18.9449541284403</v>
      </c>
      <c r="M143" s="30">
        <v>9.909502262443439</v>
      </c>
      <c r="N143" s="30">
        <v>18.2608695652174</v>
      </c>
      <c r="O143" s="30">
        <v>9.24107142857142</v>
      </c>
      <c r="P143" s="30">
        <v>15.695067264574</v>
      </c>
      <c r="Q143" s="30">
        <v>15.5947136563877</v>
      </c>
      <c r="R143" s="30">
        <v>31.0045662100457</v>
      </c>
      <c r="S143" s="30">
        <v>17.0869565217391</v>
      </c>
      <c r="T143" s="30">
        <v>31.6521739130435</v>
      </c>
      <c r="U143" s="30">
        <v>17.9741379310345</v>
      </c>
      <c r="V143" s="30">
        <v>36.6666666666667</v>
      </c>
      <c r="W143" s="30">
        <v>13.9830508474576</v>
      </c>
      <c r="X143" s="30">
        <v>13.2911392405063</v>
      </c>
      <c r="Y143" s="30">
        <v>11.4705882352941</v>
      </c>
      <c r="Z143" s="30">
        <v>11.7977528089888</v>
      </c>
      <c r="AA143" s="30">
        <v>4.09090909090908</v>
      </c>
      <c r="AB143" s="30">
        <v>0</v>
      </c>
      <c r="AC143" s="30">
        <v>4.61538461538462</v>
      </c>
      <c r="AD143" s="30">
        <v>0</v>
      </c>
      <c r="AE143" s="30">
        <v>2.95275590551181</v>
      </c>
      <c r="AF143" s="30">
        <v>0</v>
      </c>
      <c r="AG143" s="30">
        <v>3.43511450381679</v>
      </c>
      <c r="AH143" s="30">
        <v>0</v>
      </c>
    </row>
    <row r="144" ht="15" customHeight="1">
      <c r="A144" t="s" s="26">
        <f>'Ações_Prep'!A144</f>
        <v>2032</v>
      </c>
      <c r="B144" t="s" s="26">
        <f>'Ações_Prep'!B144</f>
        <v>2033</v>
      </c>
      <c r="C144" s="30">
        <v>9</v>
      </c>
      <c r="D144" s="30">
        <v>14.35</v>
      </c>
      <c r="E144" s="30">
        <v>2.78048780487805</v>
      </c>
      <c r="F144" s="30">
        <v>3.77450980392157</v>
      </c>
      <c r="G144" s="30">
        <v>2.33009708737864</v>
      </c>
      <c r="H144" s="30">
        <v>4.07766990291262</v>
      </c>
      <c r="I144" s="30">
        <v>1.13207547169811</v>
      </c>
      <c r="J144" s="30">
        <v>0</v>
      </c>
      <c r="K144" s="30">
        <v>1.78899082568807</v>
      </c>
      <c r="L144" s="30">
        <v>3.85321100917431</v>
      </c>
      <c r="M144" s="30">
        <v>1.6289592760181</v>
      </c>
      <c r="N144" s="30">
        <v>0</v>
      </c>
      <c r="O144" s="30">
        <v>2.8125</v>
      </c>
      <c r="P144" s="30">
        <v>4.39461883408072</v>
      </c>
      <c r="Q144" s="30">
        <v>2.77533039647577</v>
      </c>
      <c r="R144" s="30">
        <v>3.51598173515982</v>
      </c>
      <c r="S144" s="30">
        <v>2.21739130434783</v>
      </c>
      <c r="T144" s="30">
        <v>3.95652173913044</v>
      </c>
      <c r="U144" s="30">
        <v>1.81034482758621</v>
      </c>
      <c r="V144" s="30">
        <v>3.93939393939394</v>
      </c>
      <c r="W144" s="30">
        <v>0.762711864406779</v>
      </c>
      <c r="X144" s="30">
        <v>0</v>
      </c>
      <c r="Y144" s="30">
        <v>2.14285714285714</v>
      </c>
      <c r="Z144" s="30">
        <v>0</v>
      </c>
      <c r="AA144" s="30">
        <v>2.72727272727273</v>
      </c>
      <c r="AB144" s="30">
        <v>0</v>
      </c>
      <c r="AC144" s="30">
        <v>2.91497975708502</v>
      </c>
      <c r="AD144" s="30">
        <v>0</v>
      </c>
      <c r="AE144" s="30">
        <v>5.5511811023622</v>
      </c>
      <c r="AF144" s="30">
        <v>0</v>
      </c>
      <c r="AG144" s="30">
        <v>6.87022900763358</v>
      </c>
      <c r="AH144" s="30">
        <v>0</v>
      </c>
    </row>
    <row r="145" ht="15" customHeight="1">
      <c r="A145" t="s" s="26">
        <f>'Ações_Prep'!A145</f>
        <v>2034</v>
      </c>
      <c r="B145" t="s" s="26">
        <f>'Ações_Prep'!B145</f>
        <v>2035</v>
      </c>
      <c r="C145" s="30">
        <v>8.85</v>
      </c>
      <c r="D145" s="30">
        <v>19.95</v>
      </c>
      <c r="E145" s="30">
        <v>7.90243902439023</v>
      </c>
      <c r="F145" s="30">
        <v>19.5588235294117</v>
      </c>
      <c r="G145" s="30">
        <v>8.88349514563107</v>
      </c>
      <c r="H145" s="30">
        <v>20.3883495145631</v>
      </c>
      <c r="I145" s="30">
        <v>7.92452830188678</v>
      </c>
      <c r="J145" s="30">
        <v>0</v>
      </c>
      <c r="K145" s="30">
        <v>6.74311926605505</v>
      </c>
      <c r="L145" s="30">
        <v>17.3394495412844</v>
      </c>
      <c r="M145" s="30">
        <v>12.7601809954751</v>
      </c>
      <c r="N145" s="30">
        <v>29.4202898550725</v>
      </c>
      <c r="O145" s="30">
        <v>10.8482142857143</v>
      </c>
      <c r="P145" s="30">
        <v>26.9955156950673</v>
      </c>
      <c r="Q145" s="30">
        <v>10.0440528634361</v>
      </c>
      <c r="R145" s="30">
        <v>22.054794520548</v>
      </c>
      <c r="S145" s="30">
        <v>15.5217391304348</v>
      </c>
      <c r="T145" s="30">
        <v>38.0434782608696</v>
      </c>
      <c r="U145" s="30">
        <v>15.9051724137931</v>
      </c>
      <c r="V145" s="30">
        <v>39.6969696969697</v>
      </c>
      <c r="W145" s="30">
        <v>8.135593220338979</v>
      </c>
      <c r="X145" s="30">
        <v>0</v>
      </c>
      <c r="Y145" s="30">
        <v>10.5882352941176</v>
      </c>
      <c r="Z145" s="30">
        <v>8.651685393258459</v>
      </c>
      <c r="AA145" s="30">
        <v>6.19834710743802</v>
      </c>
      <c r="AB145" s="30">
        <v>0</v>
      </c>
      <c r="AC145" s="30">
        <v>9.95951417004048</v>
      </c>
      <c r="AD145" s="30">
        <v>0</v>
      </c>
      <c r="AE145" s="30">
        <v>7.32283464566928</v>
      </c>
      <c r="AF145" s="30">
        <v>0</v>
      </c>
      <c r="AG145" s="30">
        <v>6.98473282442748</v>
      </c>
      <c r="AH145" s="30">
        <v>0</v>
      </c>
    </row>
    <row r="146" ht="15" customHeight="1">
      <c r="A146" t="s" s="26">
        <f>'Ações_Prep'!A146</f>
        <v>2036</v>
      </c>
      <c r="B146" t="s" s="26">
        <f>'Ações_Prep'!B146</f>
        <v>2037</v>
      </c>
      <c r="C146" s="30">
        <v>8.699999999999999</v>
      </c>
      <c r="D146" s="30">
        <v>15.05</v>
      </c>
      <c r="E146" s="30">
        <v>3.21951219512196</v>
      </c>
      <c r="F146" s="30">
        <v>5.14705882352941</v>
      </c>
      <c r="G146" s="30">
        <v>3.64077669902913</v>
      </c>
      <c r="H146" s="30">
        <v>18.6893203883495</v>
      </c>
      <c r="I146" s="30">
        <v>5.37735849056604</v>
      </c>
      <c r="J146" s="30">
        <v>0</v>
      </c>
      <c r="K146" s="30">
        <v>9.77064220183485</v>
      </c>
      <c r="L146" s="30">
        <v>20.8715596330275</v>
      </c>
      <c r="M146" s="30">
        <v>14.2533936651584</v>
      </c>
      <c r="N146" s="30">
        <v>30.7729468599034</v>
      </c>
      <c r="O146" s="30">
        <v>18.0803571428571</v>
      </c>
      <c r="P146" s="30">
        <v>39.237668161435</v>
      </c>
      <c r="Q146" s="30">
        <v>15.1982378854626</v>
      </c>
      <c r="R146" s="30">
        <v>33.5616438356165</v>
      </c>
      <c r="S146" s="30">
        <v>11.4782608695652</v>
      </c>
      <c r="T146" s="30">
        <v>26.4782608695652</v>
      </c>
      <c r="U146" s="30">
        <v>11.3793103448276</v>
      </c>
      <c r="V146" s="30">
        <v>23.3333333333333</v>
      </c>
      <c r="W146" s="30">
        <v>18.8135593220339</v>
      </c>
      <c r="X146" s="30">
        <v>31.8987341772152</v>
      </c>
      <c r="Y146" s="30">
        <v>19.6638655462185</v>
      </c>
      <c r="Z146" s="30">
        <v>38.5393258426966</v>
      </c>
      <c r="AA146" s="30">
        <v>20.8264462809917</v>
      </c>
      <c r="AB146" s="30">
        <v>0</v>
      </c>
      <c r="AC146" s="30">
        <v>23.1983805668016</v>
      </c>
      <c r="AD146" s="30">
        <v>0</v>
      </c>
      <c r="AE146" s="30">
        <v>24.0944881889764</v>
      </c>
      <c r="AF146" s="30">
        <v>0</v>
      </c>
      <c r="AG146" s="30">
        <v>25.5343511450382</v>
      </c>
      <c r="AH146" s="30">
        <v>50.4918032786885</v>
      </c>
    </row>
    <row r="147" ht="15" customHeight="1">
      <c r="A147" t="s" s="26">
        <f>'Ações_Prep'!A147</f>
        <v>2038</v>
      </c>
      <c r="B147" t="s" s="26">
        <f>'Ações_Prep'!B147</f>
        <v>2039</v>
      </c>
      <c r="C147" s="30">
        <v>8.550000000000001</v>
      </c>
      <c r="D147" s="30">
        <v>14</v>
      </c>
      <c r="E147" s="30">
        <v>5.70731707317072</v>
      </c>
      <c r="F147" s="30">
        <v>9.26470588235297</v>
      </c>
      <c r="G147" s="30">
        <v>7.57281553398057</v>
      </c>
      <c r="H147" s="30">
        <v>13.5922330097087</v>
      </c>
      <c r="I147" s="30">
        <v>3.53773584905661</v>
      </c>
      <c r="J147" s="30">
        <v>0</v>
      </c>
      <c r="K147" s="30">
        <v>3.9908256880734</v>
      </c>
      <c r="L147" s="30">
        <v>8.990825688073389</v>
      </c>
      <c r="M147" s="30">
        <v>4.8868778280543</v>
      </c>
      <c r="N147" s="30">
        <v>6.76328502415459</v>
      </c>
      <c r="O147" s="30">
        <v>9.91071428571429</v>
      </c>
      <c r="P147" s="30">
        <v>21.3452914798206</v>
      </c>
      <c r="Q147" s="30">
        <v>11.7621145374449</v>
      </c>
      <c r="R147" s="30">
        <v>24.6118721461187</v>
      </c>
      <c r="S147" s="30">
        <v>15</v>
      </c>
      <c r="T147" s="30">
        <v>30.1304347826087</v>
      </c>
      <c r="U147" s="30">
        <v>11.25</v>
      </c>
      <c r="V147" s="30">
        <v>21.8181818181818</v>
      </c>
      <c r="W147" s="30">
        <v>11.8220338983051</v>
      </c>
      <c r="X147" s="30">
        <v>7.53164556962027</v>
      </c>
      <c r="Y147" s="30">
        <v>10.2100840336135</v>
      </c>
      <c r="Z147" s="30">
        <v>7.86516853932586</v>
      </c>
      <c r="AA147" s="30">
        <v>6.32231404958679</v>
      </c>
      <c r="AB147" s="30">
        <v>0</v>
      </c>
      <c r="AC147" s="30">
        <v>10.9311740890688</v>
      </c>
      <c r="AD147" s="30">
        <v>0</v>
      </c>
      <c r="AE147" s="30">
        <v>12.8740157480315</v>
      </c>
      <c r="AF147" s="30">
        <v>0</v>
      </c>
      <c r="AG147" s="30">
        <v>16.1450381679389</v>
      </c>
      <c r="AH147" s="30">
        <v>0.573770491803279</v>
      </c>
    </row>
    <row r="148" ht="15" customHeight="1">
      <c r="A148" t="s" s="26">
        <f>'Ações_Prep'!A148</f>
        <v>2040</v>
      </c>
      <c r="B148" t="s" s="26">
        <f>'Ações_Prep'!B148</f>
        <v>2041</v>
      </c>
      <c r="C148" s="30">
        <v>8.4</v>
      </c>
      <c r="D148" s="30">
        <v>30.1</v>
      </c>
      <c r="E148" s="30">
        <v>9.219512195121959</v>
      </c>
      <c r="F148" s="30">
        <v>38.7745098039216</v>
      </c>
      <c r="G148" s="30">
        <v>10.0485436893204</v>
      </c>
      <c r="H148" s="30">
        <v>38.3980582524272</v>
      </c>
      <c r="I148" s="30">
        <v>15</v>
      </c>
      <c r="J148" s="30">
        <v>2.54545454545455</v>
      </c>
      <c r="K148" s="30">
        <v>15.8256880733945</v>
      </c>
      <c r="L148" s="30">
        <v>40.7798165137615</v>
      </c>
      <c r="M148" s="30">
        <v>18.1900452488688</v>
      </c>
      <c r="N148" s="30">
        <v>42.9468599033816</v>
      </c>
      <c r="O148" s="30">
        <v>14.7321428571429</v>
      </c>
      <c r="P148" s="30">
        <v>40.1793721973095</v>
      </c>
      <c r="Q148" s="30">
        <v>17.7092511013216</v>
      </c>
      <c r="R148" s="30">
        <v>43.7899543378996</v>
      </c>
      <c r="S148" s="30">
        <v>20.2173913043478</v>
      </c>
      <c r="T148" s="30">
        <v>52.0434782608696</v>
      </c>
      <c r="U148" s="30">
        <v>19.7844827586207</v>
      </c>
      <c r="V148" s="30">
        <v>48.1818181818182</v>
      </c>
      <c r="W148" s="30">
        <v>16.9067796610169</v>
      </c>
      <c r="X148" s="30">
        <v>25.253164556962</v>
      </c>
      <c r="Y148" s="30">
        <v>15.8823529411765</v>
      </c>
      <c r="Z148" s="30">
        <v>25.561797752809</v>
      </c>
      <c r="AA148" s="30">
        <v>11.5289256198347</v>
      </c>
      <c r="AB148" s="30">
        <v>0</v>
      </c>
      <c r="AC148" s="30">
        <v>12.3886639676114</v>
      </c>
      <c r="AD148" s="30">
        <v>0</v>
      </c>
      <c r="AE148" s="30">
        <v>12.0472440944882</v>
      </c>
      <c r="AF148" s="30">
        <v>0</v>
      </c>
      <c r="AG148" s="30">
        <v>9.38931297709923</v>
      </c>
      <c r="AH148" s="30">
        <v>0</v>
      </c>
    </row>
    <row r="149" ht="15" customHeight="1">
      <c r="A149" t="s" s="26">
        <f>'Ações_Prep'!A149</f>
        <v>2042</v>
      </c>
      <c r="B149" t="s" s="26">
        <f>'Ações_Prep'!B149</f>
        <v>2043</v>
      </c>
      <c r="C149" s="30">
        <v>8.25</v>
      </c>
      <c r="D149" s="30">
        <v>27.3</v>
      </c>
      <c r="E149" s="30">
        <v>5.12195121951219</v>
      </c>
      <c r="F149" s="30">
        <v>18.5294117647059</v>
      </c>
      <c r="G149" s="30">
        <v>12.2330097087379</v>
      </c>
      <c r="H149" s="30">
        <v>27.5242718446602</v>
      </c>
      <c r="I149" s="30">
        <v>19.2452830188679</v>
      </c>
      <c r="J149" s="30">
        <v>23.5454545454545</v>
      </c>
      <c r="K149" s="30">
        <v>12.1100917431193</v>
      </c>
      <c r="L149" s="30">
        <v>39.8165137614679</v>
      </c>
      <c r="M149" s="30">
        <v>6.78733031674209</v>
      </c>
      <c r="N149" s="30">
        <v>14.2028985507247</v>
      </c>
      <c r="O149" s="30">
        <v>4.6875</v>
      </c>
      <c r="P149" s="30">
        <v>17.5784753363229</v>
      </c>
      <c r="Q149" s="30">
        <v>7.00440528634362</v>
      </c>
      <c r="R149" s="30">
        <v>18.5388127853881</v>
      </c>
      <c r="S149" s="30">
        <v>3.78260869565217</v>
      </c>
      <c r="T149" s="30">
        <v>10.3478260869565</v>
      </c>
      <c r="U149" s="30">
        <v>13.0603448275862</v>
      </c>
      <c r="V149" s="30">
        <v>37.2727272727272</v>
      </c>
      <c r="W149" s="30">
        <v>21.3559322033898</v>
      </c>
      <c r="X149" s="30">
        <v>44.746835443038</v>
      </c>
      <c r="Y149" s="30">
        <v>20.2941176470588</v>
      </c>
      <c r="Z149" s="30">
        <v>44.438202247191</v>
      </c>
      <c r="AA149" s="30">
        <v>22.1900826446281</v>
      </c>
      <c r="AB149" s="30">
        <v>0</v>
      </c>
      <c r="AC149" s="30">
        <v>24.0485829959514</v>
      </c>
      <c r="AD149" s="30">
        <v>0</v>
      </c>
      <c r="AE149" s="30">
        <v>23.0314960629921</v>
      </c>
      <c r="AF149" s="30">
        <v>0</v>
      </c>
      <c r="AG149" s="30">
        <v>23.2442748091603</v>
      </c>
      <c r="AH149" s="30">
        <v>43.6065573770492</v>
      </c>
    </row>
    <row r="150" ht="15" customHeight="1">
      <c r="A150" t="s" s="26">
        <f>'Ações_Prep'!A150</f>
        <v>2044</v>
      </c>
      <c r="B150" t="s" s="26">
        <f>'Ações_Prep'!B150</f>
        <v>2045</v>
      </c>
      <c r="C150" s="30">
        <v>8.1</v>
      </c>
      <c r="D150" s="30">
        <v>19.25</v>
      </c>
      <c r="E150" s="30">
        <v>5.56097560975611</v>
      </c>
      <c r="F150" s="30">
        <v>12.6960784313726</v>
      </c>
      <c r="G150" s="30">
        <v>3.34951456310679</v>
      </c>
      <c r="H150" s="30">
        <v>43.1553398058252</v>
      </c>
      <c r="I150" s="30">
        <v>9.198113207547181</v>
      </c>
      <c r="J150" s="30">
        <v>0</v>
      </c>
      <c r="K150" s="30">
        <v>15.6880733944954</v>
      </c>
      <c r="L150" s="30">
        <v>40.4587155963303</v>
      </c>
      <c r="M150" s="30">
        <v>21.7194570135747</v>
      </c>
      <c r="N150" s="30">
        <v>49.3719806763285</v>
      </c>
      <c r="O150" s="30">
        <v>20.4910714285714</v>
      </c>
      <c r="P150" s="30">
        <v>51.1659192825112</v>
      </c>
      <c r="Q150" s="30">
        <v>20.6167400881057</v>
      </c>
      <c r="R150" s="30">
        <v>50.8219178082192</v>
      </c>
      <c r="S150" s="30">
        <v>20.0869565217391</v>
      </c>
      <c r="T150" s="30">
        <v>54.7826086956522</v>
      </c>
      <c r="U150" s="30">
        <v>22.6293103448276</v>
      </c>
      <c r="V150" s="30">
        <v>56.6666666666667</v>
      </c>
      <c r="W150" s="30">
        <v>23.135593220339</v>
      </c>
      <c r="X150" s="30">
        <v>46.5189873417721</v>
      </c>
      <c r="Y150" s="30">
        <v>19.2857142857143</v>
      </c>
      <c r="Z150" s="30">
        <v>39.7191011235955</v>
      </c>
      <c r="AA150" s="30">
        <v>16.4876033057851</v>
      </c>
      <c r="AB150" s="30">
        <v>0</v>
      </c>
      <c r="AC150" s="30">
        <v>20.8906882591093</v>
      </c>
      <c r="AD150" s="30">
        <v>0</v>
      </c>
      <c r="AE150" s="30">
        <v>23.3858267716535</v>
      </c>
      <c r="AF150" s="30">
        <v>0</v>
      </c>
      <c r="AG150" s="30">
        <v>20.381679389313</v>
      </c>
      <c r="AH150" s="30">
        <v>20.6557377049181</v>
      </c>
    </row>
    <row r="151" ht="15" customHeight="1">
      <c r="A151" t="s" s="26">
        <f>'Ações_Prep'!A151</f>
        <v>2046</v>
      </c>
      <c r="B151" t="s" s="26">
        <f>'Ações_Prep'!B151</f>
        <v>2047</v>
      </c>
      <c r="C151" s="30">
        <v>7.95</v>
      </c>
      <c r="D151" s="30">
        <v>44.1</v>
      </c>
      <c r="E151" s="30">
        <v>6.43902439024389</v>
      </c>
      <c r="F151" s="30">
        <v>37.0588235294117</v>
      </c>
      <c r="G151" s="30">
        <v>4.07766990291261</v>
      </c>
      <c r="H151" s="30">
        <v>47.5728155339806</v>
      </c>
      <c r="I151" s="30">
        <v>18.5377358490566</v>
      </c>
      <c r="J151" s="30">
        <v>24.8181818181819</v>
      </c>
      <c r="K151" s="30">
        <v>12.2477064220184</v>
      </c>
      <c r="L151" s="30">
        <v>46.8807339449541</v>
      </c>
      <c r="M151" s="30">
        <v>20.7692307692308</v>
      </c>
      <c r="N151" s="30">
        <v>56.4734299516909</v>
      </c>
      <c r="O151" s="30">
        <v>16.0714285714286</v>
      </c>
      <c r="P151" s="30">
        <v>56.8161434977578</v>
      </c>
      <c r="Q151" s="30">
        <v>17.9735682819383</v>
      </c>
      <c r="R151" s="30">
        <v>55.296803652968</v>
      </c>
      <c r="S151" s="30">
        <v>13.304347826087</v>
      </c>
      <c r="T151" s="30">
        <v>56</v>
      </c>
      <c r="U151" s="30">
        <v>12.5431034482759</v>
      </c>
      <c r="V151" s="30">
        <v>42.4242424242424</v>
      </c>
      <c r="W151" s="30">
        <v>9.025423728813569</v>
      </c>
      <c r="X151" s="30">
        <v>0</v>
      </c>
      <c r="Y151" s="30">
        <v>9.2016806722689</v>
      </c>
      <c r="Z151" s="30">
        <v>6.29213483146067</v>
      </c>
      <c r="AA151" s="30">
        <v>13.8842975206612</v>
      </c>
      <c r="AB151" s="30">
        <v>0</v>
      </c>
      <c r="AC151" s="30">
        <v>16.0323886639676</v>
      </c>
      <c r="AD151" s="30">
        <v>0</v>
      </c>
      <c r="AE151" s="30">
        <v>18.7795275590551</v>
      </c>
      <c r="AF151" s="30">
        <v>0</v>
      </c>
      <c r="AG151" s="30">
        <v>8.816793893129759</v>
      </c>
      <c r="AH151" s="30">
        <v>0</v>
      </c>
    </row>
    <row r="152" ht="15" customHeight="1">
      <c r="A152" t="s" s="26">
        <f>'Ações_Prep'!A152</f>
        <v>2048</v>
      </c>
      <c r="B152" t="s" s="26">
        <f>'Ações_Prep'!B152</f>
        <v>2049</v>
      </c>
      <c r="C152" s="30">
        <v>7.8</v>
      </c>
      <c r="D152" s="30">
        <v>17.85</v>
      </c>
      <c r="E152" s="30">
        <v>7.3170731707317</v>
      </c>
      <c r="F152" s="30">
        <v>21.2745098039216</v>
      </c>
      <c r="G152" s="30">
        <v>10.4854368932039</v>
      </c>
      <c r="H152" s="30">
        <v>33.3009708737864</v>
      </c>
      <c r="I152" s="30">
        <v>10.3301886792453</v>
      </c>
      <c r="J152" s="30">
        <v>0</v>
      </c>
      <c r="K152" s="30">
        <v>8.394495412844041</v>
      </c>
      <c r="L152" s="30">
        <v>21.8348623853211</v>
      </c>
      <c r="M152" s="30">
        <v>10.0452488687783</v>
      </c>
      <c r="N152" s="30">
        <v>21.6425120772947</v>
      </c>
      <c r="O152" s="30">
        <v>8.57142857142858</v>
      </c>
      <c r="P152" s="30">
        <v>23.542600896861</v>
      </c>
      <c r="Q152" s="30">
        <v>10.704845814978</v>
      </c>
      <c r="R152" s="30">
        <v>26.5296803652968</v>
      </c>
      <c r="S152" s="30">
        <v>9.260869565217391</v>
      </c>
      <c r="T152" s="30">
        <v>27.0869565217391</v>
      </c>
      <c r="U152" s="30">
        <v>5.17241379310344</v>
      </c>
      <c r="V152" s="30">
        <v>13.6363636363637</v>
      </c>
      <c r="W152" s="30">
        <v>10.1694915254237</v>
      </c>
      <c r="X152" s="30">
        <v>0.886075949367091</v>
      </c>
      <c r="Y152" s="30">
        <v>4.53781512605043</v>
      </c>
      <c r="Z152" s="30">
        <v>0</v>
      </c>
      <c r="AA152" s="30">
        <v>7.80991735537191</v>
      </c>
      <c r="AB152" s="30">
        <v>0</v>
      </c>
      <c r="AC152" s="30">
        <v>4.251012145749</v>
      </c>
      <c r="AD152" s="30">
        <v>0</v>
      </c>
      <c r="AE152" s="30">
        <v>4.7244094488189</v>
      </c>
      <c r="AF152" s="30">
        <v>0</v>
      </c>
      <c r="AG152" s="30">
        <v>3.66412213740459</v>
      </c>
      <c r="AH152" s="30">
        <v>0</v>
      </c>
    </row>
    <row r="153" ht="15" customHeight="1">
      <c r="A153" t="s" s="26">
        <f>'Ações_Prep'!A153</f>
        <v>2050</v>
      </c>
      <c r="B153" t="s" s="26">
        <f>'Ações_Prep'!B153</f>
        <v>2051</v>
      </c>
      <c r="C153" s="30">
        <v>7.65</v>
      </c>
      <c r="D153" s="30">
        <v>11.2</v>
      </c>
      <c r="E153" s="30">
        <v>3.51219512195121</v>
      </c>
      <c r="F153" s="30">
        <v>5.49019607843137</v>
      </c>
      <c r="G153" s="30">
        <v>4.22330097087378</v>
      </c>
      <c r="H153" s="30">
        <v>4.41747572815534</v>
      </c>
      <c r="I153" s="30">
        <v>0.9905660377358489</v>
      </c>
      <c r="J153" s="30">
        <v>0</v>
      </c>
      <c r="K153" s="30">
        <v>2.06422018348624</v>
      </c>
      <c r="L153" s="30">
        <v>3.53211009174312</v>
      </c>
      <c r="M153" s="30">
        <v>2.03619909502262</v>
      </c>
      <c r="N153" s="30">
        <v>0.33816425120773</v>
      </c>
      <c r="O153" s="30">
        <v>4.01785714285713</v>
      </c>
      <c r="P153" s="30">
        <v>5.65022421524664</v>
      </c>
      <c r="Q153" s="30">
        <v>2.24669603524229</v>
      </c>
      <c r="R153" s="30">
        <v>2.55707762557078</v>
      </c>
      <c r="S153" s="30">
        <v>2.47826086956522</v>
      </c>
      <c r="T153" s="30">
        <v>2.73913043478261</v>
      </c>
      <c r="U153" s="30">
        <v>4.13793103448277</v>
      </c>
      <c r="V153" s="30">
        <v>8.181818181818191</v>
      </c>
      <c r="W153" s="30">
        <v>4.32203389830507</v>
      </c>
      <c r="X153" s="30">
        <v>0</v>
      </c>
      <c r="Y153" s="30">
        <v>6.30252100840335</v>
      </c>
      <c r="Z153" s="30">
        <v>0</v>
      </c>
      <c r="AA153" s="30">
        <v>6.44628099173553</v>
      </c>
      <c r="AB153" s="30">
        <v>0</v>
      </c>
      <c r="AC153" s="30">
        <v>8.502024291497969</v>
      </c>
      <c r="AD153" s="30">
        <v>0</v>
      </c>
      <c r="AE153" s="30">
        <v>14.1732283464567</v>
      </c>
      <c r="AF153" s="30">
        <v>0</v>
      </c>
      <c r="AG153" s="30">
        <v>20.7251908396947</v>
      </c>
      <c r="AH153" s="30">
        <v>24.0983606557377</v>
      </c>
    </row>
    <row r="154" ht="15" customHeight="1">
      <c r="A154" t="s" s="26">
        <f>'Ações_Prep'!A154</f>
        <v>2052</v>
      </c>
      <c r="B154" t="s" s="26">
        <f>'Ações_Prep'!B154</f>
        <v>2053</v>
      </c>
      <c r="C154" s="30">
        <v>7.5</v>
      </c>
      <c r="D154" s="30">
        <v>30.45</v>
      </c>
      <c r="E154" s="30">
        <v>11.5609756097561</v>
      </c>
      <c r="F154" s="30">
        <v>48.7254901960784</v>
      </c>
      <c r="G154" s="30">
        <v>12.9611650485437</v>
      </c>
      <c r="H154" s="30">
        <v>9.85436893203882</v>
      </c>
      <c r="I154" s="30">
        <v>11.3207547169811</v>
      </c>
      <c r="J154" s="30">
        <v>0</v>
      </c>
      <c r="K154" s="30">
        <v>4.26605504587155</v>
      </c>
      <c r="L154" s="30">
        <v>9.954128440366951</v>
      </c>
      <c r="M154" s="30">
        <v>6.92307692307693</v>
      </c>
      <c r="N154" s="30">
        <v>11.4975845410628</v>
      </c>
      <c r="O154" s="30">
        <v>4.55357142857142</v>
      </c>
      <c r="P154" s="30">
        <v>9.41704035874441</v>
      </c>
      <c r="Q154" s="30">
        <v>8.722466960352421</v>
      </c>
      <c r="R154" s="30">
        <v>16.9406392694064</v>
      </c>
      <c r="S154" s="30">
        <v>12.3913043478261</v>
      </c>
      <c r="T154" s="30">
        <v>25.5652173913044</v>
      </c>
      <c r="U154" s="30">
        <v>17.3275862068966</v>
      </c>
      <c r="V154" s="30">
        <v>38.7878787878788</v>
      </c>
      <c r="W154" s="30">
        <v>15.7627118644068</v>
      </c>
      <c r="X154" s="30">
        <v>20.379746835443</v>
      </c>
      <c r="Y154" s="30">
        <v>16.5126050420168</v>
      </c>
      <c r="Z154" s="30">
        <v>27.5280898876404</v>
      </c>
      <c r="AA154" s="30">
        <v>17.8512396694215</v>
      </c>
      <c r="AB154" s="30">
        <v>0</v>
      </c>
      <c r="AC154" s="30">
        <v>16.1538461538461</v>
      </c>
      <c r="AD154" s="30">
        <v>0</v>
      </c>
      <c r="AE154" s="30">
        <v>18.4251968503937</v>
      </c>
      <c r="AF154" s="30">
        <v>0</v>
      </c>
      <c r="AG154" s="30">
        <v>19.3511450381679</v>
      </c>
      <c r="AH154" s="30">
        <v>16.6393442622951</v>
      </c>
    </row>
    <row r="155" ht="15" customHeight="1">
      <c r="A155" t="s" s="26">
        <f>'Ações_Prep'!A155</f>
        <v>2054</v>
      </c>
      <c r="B155" t="s" s="26">
        <f>'Ações_Prep'!B155</f>
        <v>2055</v>
      </c>
      <c r="C155" s="30">
        <v>7.35</v>
      </c>
      <c r="D155" s="30">
        <v>10.85</v>
      </c>
      <c r="E155" s="30">
        <v>6.73170731707317</v>
      </c>
      <c r="F155" s="30">
        <v>11.3235294117647</v>
      </c>
      <c r="G155" s="30">
        <v>4.9514563106796</v>
      </c>
      <c r="H155" s="30">
        <v>12.9126213592233</v>
      </c>
      <c r="I155" s="30">
        <v>4.66981132075473</v>
      </c>
      <c r="J155" s="30">
        <v>0</v>
      </c>
      <c r="K155" s="30">
        <v>5.22935779816515</v>
      </c>
      <c r="L155" s="30">
        <v>13.4862385321101</v>
      </c>
      <c r="M155" s="30">
        <v>6.65158371040725</v>
      </c>
      <c r="N155" s="30">
        <v>11.159420289855</v>
      </c>
      <c r="O155" s="30">
        <v>5.35714285714287</v>
      </c>
      <c r="P155" s="30">
        <v>12.2421524663677</v>
      </c>
      <c r="Q155" s="30">
        <v>5.94713656387665</v>
      </c>
      <c r="R155" s="30">
        <v>10.2283105022831</v>
      </c>
      <c r="S155" s="30">
        <v>6.52173913043478</v>
      </c>
      <c r="T155" s="30">
        <v>14.9130434782609</v>
      </c>
      <c r="U155" s="30">
        <v>2.71551724137931</v>
      </c>
      <c r="V155" s="30">
        <v>6.96969696969697</v>
      </c>
      <c r="W155" s="30">
        <v>2.28813559322034</v>
      </c>
      <c r="X155" s="30">
        <v>0</v>
      </c>
      <c r="Y155" s="30">
        <v>2.77310924369748</v>
      </c>
      <c r="Z155" s="30">
        <v>0</v>
      </c>
      <c r="AA155" s="30">
        <v>1.73553719008265</v>
      </c>
      <c r="AB155" s="30">
        <v>0</v>
      </c>
      <c r="AC155" s="30">
        <v>2.30769230769231</v>
      </c>
      <c r="AD155" s="30">
        <v>0</v>
      </c>
      <c r="AE155" s="30">
        <v>3.30708661417323</v>
      </c>
      <c r="AF155" s="30">
        <v>0</v>
      </c>
      <c r="AG155" s="30">
        <v>2.74809160305344</v>
      </c>
      <c r="AH155" s="30">
        <v>0</v>
      </c>
    </row>
    <row r="156" ht="15" customHeight="1">
      <c r="A156" t="s" s="26">
        <f>'Ações_Prep'!A156</f>
        <v>2056</v>
      </c>
      <c r="B156" t="s" s="26">
        <f>'Ações_Prep'!B156</f>
        <v>2057</v>
      </c>
      <c r="C156" s="30">
        <v>7.2</v>
      </c>
      <c r="D156" s="30">
        <v>17.5</v>
      </c>
      <c r="E156" s="30">
        <v>6.14634146341464</v>
      </c>
      <c r="F156" s="30">
        <v>15.0980392156863</v>
      </c>
      <c r="G156" s="30">
        <v>6.40776699029127</v>
      </c>
      <c r="H156" s="30">
        <v>6.79611650485437</v>
      </c>
      <c r="I156" s="30">
        <v>7.07547169811322</v>
      </c>
      <c r="J156" s="30">
        <v>0</v>
      </c>
      <c r="K156" s="30">
        <v>3.57798165137616</v>
      </c>
      <c r="L156" s="30">
        <v>10.5963302752294</v>
      </c>
      <c r="M156" s="30">
        <v>5.42986425339366</v>
      </c>
      <c r="N156" s="30">
        <v>9.468599033816441</v>
      </c>
      <c r="O156" s="30">
        <v>3.61607142857142</v>
      </c>
      <c r="P156" s="30">
        <v>7.5336322869955</v>
      </c>
      <c r="Q156" s="30">
        <v>2.90748898678414</v>
      </c>
      <c r="R156" s="30">
        <v>4.15525114155251</v>
      </c>
      <c r="S156" s="30">
        <v>2.73913043478261</v>
      </c>
      <c r="T156" s="30">
        <v>7.30434782608699</v>
      </c>
      <c r="U156" s="30">
        <v>0.775862068965516</v>
      </c>
      <c r="V156" s="30">
        <v>1.51515151515151</v>
      </c>
      <c r="W156" s="30">
        <v>1.27118644067797</v>
      </c>
      <c r="X156" s="30">
        <v>0</v>
      </c>
      <c r="Y156" s="30">
        <v>2.52100840336135</v>
      </c>
      <c r="Z156" s="30">
        <v>0</v>
      </c>
      <c r="AA156" s="30">
        <v>3.47107438016529</v>
      </c>
      <c r="AB156" s="30">
        <v>0</v>
      </c>
      <c r="AC156" s="30">
        <v>3.64372469635629</v>
      </c>
      <c r="AD156" s="30">
        <v>0</v>
      </c>
      <c r="AE156" s="30">
        <v>0.94488188976378</v>
      </c>
      <c r="AF156" s="30">
        <v>0</v>
      </c>
      <c r="AG156" s="30">
        <v>0.801526717557252</v>
      </c>
      <c r="AH156" s="30">
        <v>0</v>
      </c>
    </row>
    <row r="157" ht="15" customHeight="1">
      <c r="A157" t="s" s="26">
        <f>'Ações_Prep'!A157</f>
        <v>2058</v>
      </c>
      <c r="B157" t="s" s="26">
        <f>'Ações_Prep'!B157</f>
        <v>2059</v>
      </c>
      <c r="C157" s="30">
        <v>7.05</v>
      </c>
      <c r="D157" s="30">
        <v>10.15</v>
      </c>
      <c r="E157" s="30">
        <v>4.6829268292683</v>
      </c>
      <c r="F157" s="30">
        <v>7.54901960784314</v>
      </c>
      <c r="G157" s="30">
        <v>2.47572815533981</v>
      </c>
      <c r="H157" s="30">
        <v>6.11650485436893</v>
      </c>
      <c r="I157" s="30">
        <v>2.12264150943396</v>
      </c>
      <c r="J157" s="30">
        <v>0</v>
      </c>
      <c r="K157" s="30">
        <v>2.88990825688073</v>
      </c>
      <c r="L157" s="30">
        <v>7.06422018348627</v>
      </c>
      <c r="M157" s="30">
        <v>2.98642533936652</v>
      </c>
      <c r="N157" s="30">
        <v>2.3671497584541</v>
      </c>
      <c r="O157" s="30">
        <v>6.29464285714287</v>
      </c>
      <c r="P157" s="30">
        <v>13.1838565022422</v>
      </c>
      <c r="Q157" s="30">
        <v>7.79735682819384</v>
      </c>
      <c r="R157" s="30">
        <v>15.3424657534247</v>
      </c>
      <c r="S157" s="30">
        <v>10.0434782608696</v>
      </c>
      <c r="T157" s="30">
        <v>23.1304347826087</v>
      </c>
      <c r="U157" s="30">
        <v>7.11206896551723</v>
      </c>
      <c r="V157" s="30">
        <v>16.6666666666667</v>
      </c>
      <c r="W157" s="30">
        <v>9.788135593220341</v>
      </c>
      <c r="X157" s="30">
        <v>0</v>
      </c>
      <c r="Y157" s="30">
        <v>6.9327731092437</v>
      </c>
      <c r="Z157" s="30">
        <v>0</v>
      </c>
      <c r="AA157" s="30">
        <v>14.1322314049587</v>
      </c>
      <c r="AB157" s="30">
        <v>0</v>
      </c>
      <c r="AC157" s="30">
        <v>12.6315789473684</v>
      </c>
      <c r="AD157" s="30">
        <v>0</v>
      </c>
      <c r="AE157" s="30">
        <v>15.4724409448819</v>
      </c>
      <c r="AF157" s="30">
        <v>0</v>
      </c>
      <c r="AG157" s="30">
        <v>18.4351145038168</v>
      </c>
      <c r="AH157" s="30">
        <v>13.1967213114754</v>
      </c>
    </row>
    <row r="158" ht="15" customHeight="1">
      <c r="A158" t="s" s="26">
        <f>'Ações_Prep'!A158</f>
        <v>2060</v>
      </c>
      <c r="B158" t="s" s="26">
        <f>'Ações_Prep'!B158</f>
        <v>2061</v>
      </c>
      <c r="C158" s="30">
        <v>6.9</v>
      </c>
      <c r="D158" s="30">
        <v>21.35</v>
      </c>
      <c r="E158" s="30">
        <v>2.92682926829268</v>
      </c>
      <c r="F158" s="30">
        <v>8.23529411764703</v>
      </c>
      <c r="G158" s="30">
        <v>2.18446601941748</v>
      </c>
      <c r="H158" s="30">
        <v>36.6990291262136</v>
      </c>
      <c r="I158" s="30">
        <v>14.5754716981132</v>
      </c>
      <c r="J158" s="30">
        <v>0.636363636363636</v>
      </c>
      <c r="K158" s="30">
        <v>16.5137614678899</v>
      </c>
      <c r="L158" s="30">
        <v>52.9816513761468</v>
      </c>
      <c r="M158" s="30">
        <v>13.5746606334842</v>
      </c>
      <c r="N158" s="30">
        <v>40.5797101449275</v>
      </c>
      <c r="O158" s="30">
        <v>12.8571428571429</v>
      </c>
      <c r="P158" s="30">
        <v>49.2825112107623</v>
      </c>
      <c r="Q158" s="30">
        <v>14.0088105726872</v>
      </c>
      <c r="R158" s="30">
        <v>44.7488584474886</v>
      </c>
      <c r="S158" s="30">
        <v>9</v>
      </c>
      <c r="T158" s="30">
        <v>40.7826086956522</v>
      </c>
      <c r="U158" s="30">
        <v>9.956896551724141</v>
      </c>
      <c r="V158" s="30">
        <v>34.8484848484849</v>
      </c>
      <c r="W158" s="30">
        <v>22.5</v>
      </c>
      <c r="X158" s="30">
        <v>49.620253164557</v>
      </c>
      <c r="Y158" s="30">
        <v>25.0840336134454</v>
      </c>
      <c r="Z158" s="30">
        <v>60.9550561797753</v>
      </c>
      <c r="AA158" s="30">
        <v>26.2809917355372</v>
      </c>
      <c r="AB158" s="30">
        <v>4.375</v>
      </c>
      <c r="AC158" s="30">
        <v>26.5991902834008</v>
      </c>
      <c r="AD158" s="30">
        <v>30.9302325581395</v>
      </c>
      <c r="AE158" s="30">
        <v>28.4645669291339</v>
      </c>
      <c r="AF158" s="30">
        <v>0</v>
      </c>
      <c r="AG158" s="30">
        <v>25.9923664122137</v>
      </c>
      <c r="AH158" s="30">
        <v>53.3606557377049</v>
      </c>
    </row>
    <row r="159" ht="15" customHeight="1">
      <c r="A159" t="s" s="26">
        <f>'Ações_Prep'!A159</f>
        <v>2062</v>
      </c>
      <c r="B159" t="s" s="26">
        <f>'Ações_Prep'!B159</f>
        <v>2063</v>
      </c>
      <c r="C159" s="30">
        <v>6.75</v>
      </c>
      <c r="D159" s="30">
        <v>9.1</v>
      </c>
      <c r="E159" s="30">
        <v>7.02439024390245</v>
      </c>
      <c r="F159" s="30">
        <v>12.0098039215686</v>
      </c>
      <c r="G159" s="30">
        <v>7.13592233009709</v>
      </c>
      <c r="H159" s="30">
        <v>11.5533980582524</v>
      </c>
      <c r="I159" s="30">
        <v>3.96226415094339</v>
      </c>
      <c r="J159" s="30">
        <v>0</v>
      </c>
      <c r="K159" s="30">
        <v>4.67889908256882</v>
      </c>
      <c r="L159" s="30">
        <v>8.34862385321104</v>
      </c>
      <c r="M159" s="30">
        <v>7.33031674208145</v>
      </c>
      <c r="N159" s="30">
        <v>12.8502415458937</v>
      </c>
      <c r="O159" s="30">
        <v>6.42857142857142</v>
      </c>
      <c r="P159" s="30">
        <v>10.6726457399103</v>
      </c>
      <c r="Q159" s="30">
        <v>5.15418502202643</v>
      </c>
      <c r="R159" s="30">
        <v>7.99086757990871</v>
      </c>
      <c r="S159" s="30">
        <v>8.21739130434783</v>
      </c>
      <c r="T159" s="30">
        <v>16.1304347826087</v>
      </c>
      <c r="U159" s="30">
        <v>10.0862068965517</v>
      </c>
      <c r="V159" s="30">
        <v>20.9090909090909</v>
      </c>
      <c r="W159" s="30">
        <v>4.70338983050847</v>
      </c>
      <c r="X159" s="30">
        <v>0</v>
      </c>
      <c r="Y159" s="30">
        <v>1.89075630252101</v>
      </c>
      <c r="Z159" s="30">
        <v>0</v>
      </c>
      <c r="AA159" s="30">
        <v>0.867768595041321</v>
      </c>
      <c r="AB159" s="30">
        <v>0</v>
      </c>
      <c r="AC159" s="30">
        <v>1.21457489878543</v>
      </c>
      <c r="AD159" s="30">
        <v>0</v>
      </c>
      <c r="AE159" s="30">
        <v>1.88976377952756</v>
      </c>
      <c r="AF159" s="30">
        <v>0</v>
      </c>
      <c r="AG159" s="30">
        <v>1.94656488549618</v>
      </c>
      <c r="AH159" s="30">
        <v>0</v>
      </c>
    </row>
    <row r="160" ht="15" customHeight="1">
      <c r="A160" t="s" s="26">
        <f>'Ações_Prep'!A160</f>
        <v>2064</v>
      </c>
      <c r="B160" t="s" s="26">
        <f>'Ações_Prep'!B160</f>
        <v>2065</v>
      </c>
      <c r="C160" s="30">
        <v>6.6</v>
      </c>
      <c r="D160" s="30">
        <v>11.9</v>
      </c>
      <c r="E160" s="30">
        <v>7.46341463414634</v>
      </c>
      <c r="F160" s="30">
        <v>14.4117647058823</v>
      </c>
      <c r="G160" s="30">
        <v>7.28155339805826</v>
      </c>
      <c r="H160" s="30">
        <v>21.4077669902913</v>
      </c>
      <c r="I160" s="30">
        <v>8.34905660377359</v>
      </c>
      <c r="J160" s="30">
        <v>0</v>
      </c>
      <c r="K160" s="30">
        <v>17.0642201834862</v>
      </c>
      <c r="L160" s="30">
        <v>37.8899082568808</v>
      </c>
      <c r="M160" s="30">
        <v>19.683257918552</v>
      </c>
      <c r="N160" s="30">
        <v>43.9613526570049</v>
      </c>
      <c r="O160" s="30">
        <v>21.0267857142857</v>
      </c>
      <c r="P160" s="30">
        <v>46.7713004484305</v>
      </c>
      <c r="Q160" s="30">
        <v>22.7312775330397</v>
      </c>
      <c r="R160" s="30">
        <v>51.4611872146119</v>
      </c>
      <c r="S160" s="30">
        <v>20.3478260869565</v>
      </c>
      <c r="T160" s="30">
        <v>44.7391304347826</v>
      </c>
      <c r="U160" s="30">
        <v>20.1724137931034</v>
      </c>
      <c r="V160" s="30">
        <v>44.5454545454545</v>
      </c>
      <c r="W160" s="30">
        <v>24.6610169491526</v>
      </c>
      <c r="X160" s="30">
        <v>50.9493670886076</v>
      </c>
      <c r="Y160" s="30">
        <v>21.4285714285714</v>
      </c>
      <c r="Z160" s="30">
        <v>40.8988764044944</v>
      </c>
      <c r="AA160" s="30">
        <v>19.9586776859504</v>
      </c>
      <c r="AB160" s="30">
        <v>0</v>
      </c>
      <c r="AC160" s="30">
        <v>18.2186234817814</v>
      </c>
      <c r="AD160" s="30">
        <v>0</v>
      </c>
      <c r="AE160" s="30">
        <v>11.2204724409449</v>
      </c>
      <c r="AF160" s="30">
        <v>0</v>
      </c>
      <c r="AG160" s="30">
        <v>17.8625954198473</v>
      </c>
      <c r="AH160" s="30">
        <v>8.606557377049169</v>
      </c>
    </row>
    <row r="161" ht="15" customHeight="1">
      <c r="A161" t="s" s="26">
        <f>'Ações_Prep'!A161</f>
        <v>2066</v>
      </c>
      <c r="B161" t="s" s="26">
        <f>'Ações_Prep'!B161</f>
        <v>2067</v>
      </c>
      <c r="C161" s="30">
        <v>6.45</v>
      </c>
      <c r="D161" s="30">
        <v>30.8</v>
      </c>
      <c r="E161" s="30">
        <v>8.780487804878041</v>
      </c>
      <c r="F161" s="30">
        <v>47.6960784313726</v>
      </c>
      <c r="G161" s="30">
        <v>11.3592233009709</v>
      </c>
      <c r="H161" s="30">
        <v>56.747572815534</v>
      </c>
      <c r="I161" s="30">
        <v>15.1415094339623</v>
      </c>
      <c r="J161" s="30">
        <v>3.18181818181819</v>
      </c>
      <c r="K161" s="30">
        <v>23.5321100917431</v>
      </c>
      <c r="L161" s="30">
        <v>53.9449541284403</v>
      </c>
      <c r="M161" s="30">
        <v>27.0135746606335</v>
      </c>
      <c r="N161" s="30">
        <v>61.207729468599</v>
      </c>
      <c r="O161" s="30">
        <v>26.25</v>
      </c>
      <c r="P161" s="30">
        <v>60.5829596412556</v>
      </c>
      <c r="Q161" s="30">
        <v>25.374449339207</v>
      </c>
      <c r="R161" s="30">
        <v>59.7716894977169</v>
      </c>
      <c r="S161" s="30">
        <v>21.7826086956522</v>
      </c>
      <c r="T161" s="30">
        <v>53.8695652173913</v>
      </c>
      <c r="U161" s="30">
        <v>17.5862068965517</v>
      </c>
      <c r="V161" s="30">
        <v>41.5151515151515</v>
      </c>
      <c r="W161" s="30">
        <v>8.898305084745751</v>
      </c>
      <c r="X161" s="30">
        <v>0</v>
      </c>
      <c r="Y161" s="30">
        <v>11.0924369747899</v>
      </c>
      <c r="Z161" s="30">
        <v>10.6179775280899</v>
      </c>
      <c r="AA161" s="30">
        <v>10.4132231404959</v>
      </c>
      <c r="AB161" s="30">
        <v>0</v>
      </c>
      <c r="AC161" s="30">
        <v>13.6032388663968</v>
      </c>
      <c r="AD161" s="30">
        <v>0</v>
      </c>
      <c r="AE161" s="30">
        <v>15.1181102362205</v>
      </c>
      <c r="AF161" s="30">
        <v>0</v>
      </c>
      <c r="AG161" s="30">
        <v>12.4809160305344</v>
      </c>
      <c r="AH161" s="30">
        <v>0</v>
      </c>
    </row>
    <row r="162" ht="15" customHeight="1">
      <c r="A162" t="s" s="26">
        <f>'Ações_Prep'!A162</f>
        <v>2068</v>
      </c>
      <c r="B162" t="s" s="26">
        <f>'Ações_Prep'!B162</f>
        <v>2069</v>
      </c>
      <c r="C162" s="30">
        <v>6.3</v>
      </c>
      <c r="D162" s="30">
        <v>12.25</v>
      </c>
      <c r="E162" s="30">
        <v>13.9024390243902</v>
      </c>
      <c r="F162" s="30">
        <v>30.8823529411765</v>
      </c>
      <c r="G162" s="30">
        <v>24.0291262135922</v>
      </c>
      <c r="H162" s="30">
        <v>42.1359223300971</v>
      </c>
      <c r="I162" s="30">
        <v>18.9622641509434</v>
      </c>
      <c r="J162" s="30">
        <v>18.4545454545455</v>
      </c>
      <c r="K162" s="30">
        <v>18.1651376146789</v>
      </c>
      <c r="L162" s="30">
        <v>38.5321100917431</v>
      </c>
      <c r="M162" s="30">
        <v>17.1040723981901</v>
      </c>
      <c r="N162" s="30">
        <v>36.8599033816425</v>
      </c>
      <c r="O162" s="30">
        <v>16.2053571428571</v>
      </c>
      <c r="P162" s="30">
        <v>34.5291479820628</v>
      </c>
      <c r="Q162" s="30">
        <v>19.295154185022</v>
      </c>
      <c r="R162" s="30">
        <v>40.2739726027398</v>
      </c>
      <c r="S162" s="30">
        <v>23.3478260869565</v>
      </c>
      <c r="T162" s="30">
        <v>50.2173913043478</v>
      </c>
      <c r="U162" s="30">
        <v>23.0172413793104</v>
      </c>
      <c r="V162" s="30">
        <v>50.6060606060606</v>
      </c>
      <c r="W162" s="30">
        <v>22.3728813559322</v>
      </c>
      <c r="X162" s="30">
        <v>38.1012658227848</v>
      </c>
      <c r="Y162" s="30">
        <v>23.4453781512605</v>
      </c>
      <c r="Z162" s="30">
        <v>45.6179775280899</v>
      </c>
      <c r="AA162" s="30">
        <v>18.8429752066116</v>
      </c>
      <c r="AB162" s="30">
        <v>0</v>
      </c>
      <c r="AC162" s="30">
        <v>16.3967611336032</v>
      </c>
      <c r="AD162" s="30">
        <v>0</v>
      </c>
      <c r="AE162" s="30">
        <v>10.3937007874016</v>
      </c>
      <c r="AF162" s="30">
        <v>0</v>
      </c>
      <c r="AG162" s="30">
        <v>13.0534351145038</v>
      </c>
      <c r="AH162" s="30">
        <v>0</v>
      </c>
    </row>
    <row r="163" ht="15" customHeight="1">
      <c r="A163" t="s" s="26">
        <f>'Ações_Prep'!A163</f>
        <v>2070</v>
      </c>
      <c r="B163" t="s" s="26">
        <f>'Ações_Prep'!B163</f>
        <v>2071</v>
      </c>
      <c r="C163" s="30">
        <v>6.15</v>
      </c>
      <c r="D163" s="30">
        <v>33.25</v>
      </c>
      <c r="E163" s="30">
        <v>7.17073170731706</v>
      </c>
      <c r="F163" s="30">
        <v>40.4901960784314</v>
      </c>
      <c r="G163" s="30">
        <v>6.2621359223301</v>
      </c>
      <c r="H163" s="30">
        <v>45.1941747572816</v>
      </c>
      <c r="I163" s="30">
        <v>3.67924528301886</v>
      </c>
      <c r="J163" s="30">
        <v>0</v>
      </c>
      <c r="K163" s="30">
        <v>11.697247706422</v>
      </c>
      <c r="L163" s="30">
        <v>23.4403669724771</v>
      </c>
      <c r="M163" s="30">
        <v>22.262443438914</v>
      </c>
      <c r="N163" s="30">
        <v>46.328502415459</v>
      </c>
      <c r="O163" s="30">
        <v>21.5625</v>
      </c>
      <c r="P163" s="30">
        <v>45.5156950672646</v>
      </c>
      <c r="Q163" s="30">
        <v>22.9955947136564</v>
      </c>
      <c r="R163" s="30">
        <v>48.2648401826484</v>
      </c>
      <c r="S163" s="30">
        <v>20.6086956521739</v>
      </c>
      <c r="T163" s="30">
        <v>41.0869565217391</v>
      </c>
      <c r="U163" s="30">
        <v>25.0862068965517</v>
      </c>
      <c r="V163" s="30">
        <v>55.7575757575758</v>
      </c>
      <c r="W163" s="30">
        <v>26.1864406779661</v>
      </c>
      <c r="X163" s="30">
        <v>54.493670886076</v>
      </c>
      <c r="Y163" s="30">
        <v>25.7142857142857</v>
      </c>
      <c r="Z163" s="30">
        <v>55.4494382022472</v>
      </c>
      <c r="AA163" s="30">
        <v>19.8347107438016</v>
      </c>
      <c r="AB163" s="30">
        <v>0</v>
      </c>
      <c r="AC163" s="30">
        <v>23.9271255060729</v>
      </c>
      <c r="AD163" s="30">
        <v>0</v>
      </c>
      <c r="AE163" s="30">
        <v>21.8503937007874</v>
      </c>
      <c r="AF163" s="30">
        <v>0</v>
      </c>
      <c r="AG163" s="30">
        <v>25.4198473282443</v>
      </c>
      <c r="AH163" s="30">
        <v>40.7377049180328</v>
      </c>
    </row>
    <row r="164" ht="15" customHeight="1">
      <c r="A164" t="s" s="26">
        <f>'Ações_Prep'!A164</f>
        <v>2072</v>
      </c>
      <c r="B164" t="s" s="26">
        <f>'Ações_Prep'!B164</f>
        <v>2073</v>
      </c>
      <c r="C164" s="30">
        <v>6</v>
      </c>
      <c r="D164" s="30">
        <v>31.85</v>
      </c>
      <c r="E164" s="30">
        <v>10.5365853658537</v>
      </c>
      <c r="F164" s="30">
        <v>51.4705882352941</v>
      </c>
      <c r="G164" s="30">
        <v>18.7864077669903</v>
      </c>
      <c r="H164" s="30">
        <v>64.5631067961165</v>
      </c>
      <c r="I164" s="30">
        <v>21.5094339622642</v>
      </c>
      <c r="J164" s="30">
        <v>31.8181818181819</v>
      </c>
      <c r="K164" s="30">
        <v>25.045871559633</v>
      </c>
      <c r="L164" s="30">
        <v>54.908256880734</v>
      </c>
      <c r="M164" s="30">
        <v>28.3710407239819</v>
      </c>
      <c r="N164" s="30">
        <v>63.9130434782609</v>
      </c>
      <c r="O164" s="30">
        <v>28.9285714285714</v>
      </c>
      <c r="P164" s="30">
        <v>65.9192825112107</v>
      </c>
      <c r="Q164" s="30">
        <v>29.2070484581498</v>
      </c>
      <c r="R164" s="30">
        <v>66.8036529680365</v>
      </c>
      <c r="S164" s="30">
        <v>27.9130434782609</v>
      </c>
      <c r="T164" s="30">
        <v>65.4347826086956</v>
      </c>
      <c r="U164" s="30">
        <v>27.5431034482759</v>
      </c>
      <c r="V164" s="30">
        <v>63.6363636363636</v>
      </c>
      <c r="W164" s="30">
        <v>27.9661016949152</v>
      </c>
      <c r="X164" s="30">
        <v>62.0253164556962</v>
      </c>
      <c r="Y164" s="30">
        <v>27.3529411764706</v>
      </c>
      <c r="Z164" s="30">
        <v>59.7752808988764</v>
      </c>
      <c r="AA164" s="30">
        <v>21.6942148760331</v>
      </c>
      <c r="AB164" s="30">
        <v>0</v>
      </c>
      <c r="AC164" s="30">
        <v>21.6194331983806</v>
      </c>
      <c r="AD164" s="30">
        <v>0</v>
      </c>
      <c r="AE164" s="30">
        <v>19.251968503937</v>
      </c>
      <c r="AF164" s="30">
        <v>0</v>
      </c>
      <c r="AG164" s="30">
        <v>17.7480916030535</v>
      </c>
      <c r="AH164" s="30">
        <v>7.4590163934426</v>
      </c>
    </row>
    <row r="165" ht="15" customHeight="1">
      <c r="A165" t="s" s="26">
        <f>'Ações_Prep'!A165</f>
        <v>2074</v>
      </c>
      <c r="B165" t="s" s="26">
        <f>'Ações_Prep'!B165</f>
        <v>2075</v>
      </c>
      <c r="C165" s="30">
        <v>5.85</v>
      </c>
      <c r="D165" s="30">
        <v>16.8</v>
      </c>
      <c r="E165" s="30">
        <v>5.85365853658536</v>
      </c>
      <c r="F165" s="30">
        <v>13.0392156862745</v>
      </c>
      <c r="G165" s="30">
        <v>2.03883495145631</v>
      </c>
      <c r="H165" s="30">
        <v>5.77669902912621</v>
      </c>
      <c r="I165" s="30">
        <v>2.54716981132076</v>
      </c>
      <c r="J165" s="30">
        <v>0</v>
      </c>
      <c r="K165" s="30">
        <v>1.23853211009174</v>
      </c>
      <c r="L165" s="30">
        <v>2.56880733944954</v>
      </c>
      <c r="M165" s="30">
        <v>4.07239819004526</v>
      </c>
      <c r="N165" s="30">
        <v>5.41062801932367</v>
      </c>
      <c r="O165" s="30">
        <v>5.22321428571429</v>
      </c>
      <c r="P165" s="30">
        <v>12.5560538116592</v>
      </c>
      <c r="Q165" s="30">
        <v>11.8942731277533</v>
      </c>
      <c r="R165" s="30">
        <v>27.4885844748859</v>
      </c>
      <c r="S165" s="30">
        <v>10.304347826087</v>
      </c>
      <c r="T165" s="30">
        <v>21</v>
      </c>
      <c r="U165" s="30">
        <v>13.8362068965517</v>
      </c>
      <c r="V165" s="30">
        <v>31.8181818181819</v>
      </c>
      <c r="W165" s="30">
        <v>14.8728813559322</v>
      </c>
      <c r="X165" s="30">
        <v>17.2784810126583</v>
      </c>
      <c r="Y165" s="30">
        <v>15.6302521008404</v>
      </c>
      <c r="Z165" s="30">
        <v>25.1685393258427</v>
      </c>
      <c r="AA165" s="30">
        <v>16.6115702479339</v>
      </c>
      <c r="AB165" s="30">
        <v>0</v>
      </c>
      <c r="AC165" s="30">
        <v>17.246963562753</v>
      </c>
      <c r="AD165" s="30">
        <v>0</v>
      </c>
      <c r="AE165" s="30">
        <v>18.8976377952756</v>
      </c>
      <c r="AF165" s="30">
        <v>0</v>
      </c>
      <c r="AG165" s="30">
        <v>19.1221374045802</v>
      </c>
      <c r="AH165" s="30">
        <v>16.0655737704918</v>
      </c>
    </row>
    <row r="166" ht="15" customHeight="1">
      <c r="A166" t="s" s="26">
        <f>'Ações_Prep'!A166</f>
        <v>2076</v>
      </c>
      <c r="B166" t="s" s="26">
        <f>'Ações_Prep'!B166</f>
        <v>2077</v>
      </c>
      <c r="C166" s="30">
        <v>5.7</v>
      </c>
      <c r="D166" s="30">
        <v>14.7</v>
      </c>
      <c r="E166" s="30">
        <v>6.87804878048781</v>
      </c>
      <c r="F166" s="30">
        <v>16.8137254901961</v>
      </c>
      <c r="G166" s="30">
        <v>6.55339805825244</v>
      </c>
      <c r="H166" s="30">
        <v>31.9417475728155</v>
      </c>
      <c r="I166" s="30">
        <v>10.7547169811321</v>
      </c>
      <c r="J166" s="30">
        <v>0</v>
      </c>
      <c r="K166" s="30">
        <v>12.9357798165138</v>
      </c>
      <c r="L166" s="30">
        <v>33.0733944954128</v>
      </c>
      <c r="M166" s="30">
        <v>15.3393665158371</v>
      </c>
      <c r="N166" s="30">
        <v>35.5072463768116</v>
      </c>
      <c r="O166" s="30">
        <v>13.7946428571429</v>
      </c>
      <c r="P166" s="30">
        <v>35.7847533632287</v>
      </c>
      <c r="Q166" s="30">
        <v>14.1409691629956</v>
      </c>
      <c r="R166" s="30">
        <v>34.2009132420092</v>
      </c>
      <c r="S166" s="30">
        <v>15.3913043478261</v>
      </c>
      <c r="T166" s="30">
        <v>40.1739130434783</v>
      </c>
      <c r="U166" s="30">
        <v>13.9655172413793</v>
      </c>
      <c r="V166" s="30">
        <v>33.030303030303</v>
      </c>
      <c r="W166" s="30">
        <v>15</v>
      </c>
      <c r="X166" s="30">
        <v>19.493670886076</v>
      </c>
      <c r="Y166" s="30">
        <v>14.4957983193277</v>
      </c>
      <c r="Z166" s="30">
        <v>23.2022471910112</v>
      </c>
      <c r="AA166" s="30">
        <v>16.1157024793388</v>
      </c>
      <c r="AB166" s="30">
        <v>0</v>
      </c>
      <c r="AC166" s="30">
        <v>16.2753036437247</v>
      </c>
      <c r="AD166" s="30">
        <v>0</v>
      </c>
      <c r="AE166" s="30">
        <v>18.3070866141732</v>
      </c>
      <c r="AF166" s="30">
        <v>0</v>
      </c>
      <c r="AG166" s="30">
        <v>16.3740458015267</v>
      </c>
      <c r="AH166" s="30">
        <v>1.72131147540983</v>
      </c>
    </row>
    <row r="167" ht="15" customHeight="1">
      <c r="A167" t="s" s="26">
        <f>'Ações_Prep'!A167</f>
        <v>2078</v>
      </c>
      <c r="B167" t="s" s="26">
        <f>'Ações_Prep'!B167</f>
        <v>2079</v>
      </c>
      <c r="C167" s="30">
        <v>5.55</v>
      </c>
      <c r="D167" s="30">
        <v>13.3</v>
      </c>
      <c r="E167" s="30">
        <v>8.634146341463399</v>
      </c>
      <c r="F167" s="30">
        <v>21.6176470588236</v>
      </c>
      <c r="G167" s="30">
        <v>5.97087378640776</v>
      </c>
      <c r="H167" s="30">
        <v>25.1456310679612</v>
      </c>
      <c r="I167" s="30">
        <v>4.52830188679245</v>
      </c>
      <c r="J167" s="30">
        <v>0</v>
      </c>
      <c r="K167" s="30">
        <v>10.1834862385321</v>
      </c>
      <c r="L167" s="30">
        <v>19.2660550458716</v>
      </c>
      <c r="M167" s="30">
        <v>14.6606334841629</v>
      </c>
      <c r="N167" s="30">
        <v>30.4347826086956</v>
      </c>
      <c r="O167" s="30">
        <v>14.5982142857143</v>
      </c>
      <c r="P167" s="30">
        <v>29.5067264573991</v>
      </c>
      <c r="Q167" s="30">
        <v>13.8766519823789</v>
      </c>
      <c r="R167" s="30">
        <v>29.4063926940639</v>
      </c>
      <c r="S167" s="30">
        <v>16.6956521739131</v>
      </c>
      <c r="T167" s="30">
        <v>33.7826086956522</v>
      </c>
      <c r="U167" s="30">
        <v>20.6896551724138</v>
      </c>
      <c r="V167" s="30">
        <v>47.2727272727273</v>
      </c>
      <c r="W167" s="30">
        <v>12.0762711864407</v>
      </c>
      <c r="X167" s="30">
        <v>7.97468354430377</v>
      </c>
      <c r="Y167" s="30">
        <v>13.6134453781513</v>
      </c>
      <c r="Z167" s="30">
        <v>18.0898876404495</v>
      </c>
      <c r="AA167" s="30">
        <v>5.70247933884297</v>
      </c>
      <c r="AB167" s="30">
        <v>0</v>
      </c>
      <c r="AC167" s="30">
        <v>6.43724696356275</v>
      </c>
      <c r="AD167" s="30">
        <v>0</v>
      </c>
      <c r="AE167" s="30">
        <v>7.91338582677165</v>
      </c>
      <c r="AF167" s="30">
        <v>0</v>
      </c>
      <c r="AG167" s="30">
        <v>10.0763358778626</v>
      </c>
      <c r="AH167" s="30">
        <v>0</v>
      </c>
    </row>
    <row r="168" ht="15" customHeight="1">
      <c r="A168" t="s" s="26">
        <f>'Ações_Prep'!A168</f>
        <v>2080</v>
      </c>
      <c r="B168" t="s" s="26">
        <f>'Ações_Prep'!B168</f>
        <v>2081</v>
      </c>
      <c r="C168" s="30">
        <v>5.4</v>
      </c>
      <c r="D168" s="30">
        <v>9.800000000000001</v>
      </c>
      <c r="E168" s="30">
        <v>9.365853658536601</v>
      </c>
      <c r="F168" s="30">
        <v>17.156862745098</v>
      </c>
      <c r="G168" s="30">
        <v>6.84466019417475</v>
      </c>
      <c r="H168" s="30">
        <v>14.6116504854369</v>
      </c>
      <c r="I168" s="30">
        <v>3.82075471698114</v>
      </c>
      <c r="J168" s="30">
        <v>0</v>
      </c>
      <c r="K168" s="30">
        <v>5.09174311926606</v>
      </c>
      <c r="L168" s="30">
        <v>12.2018348623854</v>
      </c>
      <c r="M168" s="30">
        <v>9.36651583710408</v>
      </c>
      <c r="N168" s="30">
        <v>16.9082125603865</v>
      </c>
      <c r="O168" s="30">
        <v>9.64285714285713</v>
      </c>
      <c r="P168" s="30">
        <v>18.5201793721973</v>
      </c>
      <c r="Q168" s="30">
        <v>9.38325991189428</v>
      </c>
      <c r="R168" s="30">
        <v>18.8584474885845</v>
      </c>
      <c r="S168" s="30">
        <v>11.6086956521739</v>
      </c>
      <c r="T168" s="30">
        <v>22.5217391304348</v>
      </c>
      <c r="U168" s="30">
        <v>16.6810344827586</v>
      </c>
      <c r="V168" s="30">
        <v>35.7575757575758</v>
      </c>
      <c r="W168" s="30">
        <v>6.99152542372881</v>
      </c>
      <c r="X168" s="30">
        <v>0</v>
      </c>
      <c r="Y168" s="30">
        <v>7.68907563025209</v>
      </c>
      <c r="Z168" s="30">
        <v>0.393258426966292</v>
      </c>
      <c r="AA168" s="30">
        <v>2.97520661157025</v>
      </c>
      <c r="AB168" s="30">
        <v>0</v>
      </c>
      <c r="AC168" s="30">
        <v>3.27935222672064</v>
      </c>
      <c r="AD168" s="30">
        <v>0</v>
      </c>
      <c r="AE168" s="30">
        <v>3.8976377952756</v>
      </c>
      <c r="AF168" s="30">
        <v>0</v>
      </c>
      <c r="AG168" s="30">
        <v>6.29770992366411</v>
      </c>
      <c r="AH168" s="30">
        <v>0</v>
      </c>
    </row>
    <row r="169" ht="15" customHeight="1">
      <c r="A169" t="s" s="26">
        <f>'Ações_Prep'!A169</f>
        <v>2082</v>
      </c>
      <c r="B169" t="s" s="26">
        <f>'Ações_Prep'!B169</f>
        <v>2083</v>
      </c>
      <c r="C169" s="30">
        <v>5.25</v>
      </c>
      <c r="D169" s="30">
        <v>6.65</v>
      </c>
      <c r="E169" s="30">
        <v>4.24390243902438</v>
      </c>
      <c r="F169" s="30">
        <v>4.11764705882353</v>
      </c>
      <c r="G169" s="30">
        <v>2.62135922330097</v>
      </c>
      <c r="H169" s="30">
        <v>4.75728155339806</v>
      </c>
      <c r="I169" s="30">
        <v>2.83018867924528</v>
      </c>
      <c r="J169" s="30">
        <v>0</v>
      </c>
      <c r="K169" s="30">
        <v>3.16513761467889</v>
      </c>
      <c r="L169" s="30">
        <v>8.02752293577983</v>
      </c>
      <c r="M169" s="30">
        <v>2.57918552036199</v>
      </c>
      <c r="N169" s="30">
        <v>1.69082125603865</v>
      </c>
      <c r="O169" s="30">
        <v>6.16071428571429</v>
      </c>
      <c r="P169" s="30">
        <v>14.4394618834081</v>
      </c>
      <c r="Q169" s="30">
        <v>4.75770925110132</v>
      </c>
      <c r="R169" s="30">
        <v>9.269406392694069</v>
      </c>
      <c r="S169" s="30">
        <v>8.08695652173912</v>
      </c>
      <c r="T169" s="30">
        <v>21.6086956521739</v>
      </c>
      <c r="U169" s="30">
        <v>12.1551724137931</v>
      </c>
      <c r="V169" s="30">
        <v>31.5151515151515</v>
      </c>
      <c r="W169" s="30">
        <v>13.4745762711864</v>
      </c>
      <c r="X169" s="30">
        <v>12.4050632911393</v>
      </c>
      <c r="Y169" s="30">
        <v>17.7731092436975</v>
      </c>
      <c r="Z169" s="30">
        <v>32.6404494382023</v>
      </c>
      <c r="AA169" s="30">
        <v>20.9504132231405</v>
      </c>
      <c r="AB169" s="30">
        <v>0</v>
      </c>
      <c r="AC169" s="30">
        <v>17.4898785425101</v>
      </c>
      <c r="AD169" s="30">
        <v>0</v>
      </c>
      <c r="AE169" s="30">
        <v>20.4330708661417</v>
      </c>
      <c r="AF169" s="30">
        <v>0</v>
      </c>
      <c r="AG169" s="30">
        <v>21.5267175572519</v>
      </c>
      <c r="AH169" s="30">
        <v>28.6885245901639</v>
      </c>
    </row>
    <row r="170" ht="15" customHeight="1">
      <c r="A170" t="s" s="26">
        <f>'Ações_Prep'!A170</f>
        <v>2084</v>
      </c>
      <c r="B170" t="s" s="26">
        <f>'Ações_Prep'!B170</f>
        <v>2085</v>
      </c>
      <c r="C170" s="30">
        <v>5.1</v>
      </c>
      <c r="D170" s="30">
        <v>11.55</v>
      </c>
      <c r="E170" s="30">
        <v>4.39024390243902</v>
      </c>
      <c r="F170" s="30">
        <v>10.6372549019608</v>
      </c>
      <c r="G170" s="30">
        <v>3.93203883495147</v>
      </c>
      <c r="H170" s="30">
        <v>3.7378640776699</v>
      </c>
      <c r="I170" s="30">
        <v>3.39622641509433</v>
      </c>
      <c r="J170" s="30">
        <v>0</v>
      </c>
      <c r="K170" s="30">
        <v>1.37614678899083</v>
      </c>
      <c r="L170" s="30">
        <v>2.88990825688074</v>
      </c>
      <c r="M170" s="30">
        <v>1.22171945701358</v>
      </c>
      <c r="N170" s="30">
        <v>0</v>
      </c>
      <c r="O170" s="30">
        <v>1.74107142857143</v>
      </c>
      <c r="P170" s="30">
        <v>3.76681614349776</v>
      </c>
      <c r="Q170" s="30">
        <v>1.58590308370044</v>
      </c>
      <c r="R170" s="30">
        <v>1.27853881278539</v>
      </c>
      <c r="S170" s="30">
        <v>2.34782608695652</v>
      </c>
      <c r="T170" s="30">
        <v>7.60869565217391</v>
      </c>
      <c r="U170" s="30">
        <v>0.905172413793102</v>
      </c>
      <c r="V170" s="30">
        <v>1.81818181818182</v>
      </c>
      <c r="W170" s="30">
        <v>2.41525423728814</v>
      </c>
      <c r="X170" s="30">
        <v>0</v>
      </c>
      <c r="Y170" s="30">
        <v>5.42016806722689</v>
      </c>
      <c r="Z170" s="30">
        <v>0</v>
      </c>
      <c r="AA170" s="30">
        <v>9.793388429752079</v>
      </c>
      <c r="AB170" s="30">
        <v>0</v>
      </c>
      <c r="AC170" s="30">
        <v>9.10931174089068</v>
      </c>
      <c r="AD170" s="30">
        <v>0</v>
      </c>
      <c r="AE170" s="30">
        <v>13.9370078740157</v>
      </c>
      <c r="AF170" s="30">
        <v>0</v>
      </c>
      <c r="AG170" s="30">
        <v>14.6564885496183</v>
      </c>
      <c r="AH170" s="30">
        <v>0</v>
      </c>
    </row>
    <row r="171" ht="15" customHeight="1">
      <c r="A171" t="s" s="26">
        <f>'Ações_Prep'!A171</f>
        <v>2086</v>
      </c>
      <c r="B171" t="s" s="26">
        <f>'Ações_Prep'!B171</f>
        <v>2087</v>
      </c>
      <c r="C171" s="30">
        <v>4.95</v>
      </c>
      <c r="D171" s="30">
        <v>49.7</v>
      </c>
      <c r="E171" s="30">
        <v>2.34146341463415</v>
      </c>
      <c r="F171" s="30">
        <v>23.3333333333333</v>
      </c>
      <c r="G171" s="30">
        <v>1.31067961165049</v>
      </c>
      <c r="H171" s="30">
        <v>15.2912621359224</v>
      </c>
      <c r="I171" s="30">
        <v>8.632075471698119</v>
      </c>
      <c r="J171" s="30">
        <v>0</v>
      </c>
      <c r="K171" s="30">
        <v>0.963302752293579</v>
      </c>
      <c r="L171" s="30">
        <v>5.45871559633028</v>
      </c>
      <c r="M171" s="30">
        <v>3.39366515837103</v>
      </c>
      <c r="N171" s="30">
        <v>7.77777777777777</v>
      </c>
      <c r="O171" s="30">
        <v>1.20535714285714</v>
      </c>
      <c r="P171" s="30">
        <v>11.3004484304933</v>
      </c>
      <c r="Q171" s="30">
        <v>8.59030837004406</v>
      </c>
      <c r="R171" s="30">
        <v>38.3561643835616</v>
      </c>
      <c r="S171" s="30">
        <v>3.91304347826088</v>
      </c>
      <c r="T171" s="30">
        <v>39.2608695652174</v>
      </c>
      <c r="U171" s="30">
        <v>8.92241379310344</v>
      </c>
      <c r="V171" s="30">
        <v>42.1212121212121</v>
      </c>
      <c r="W171" s="30">
        <v>18.5593220338983</v>
      </c>
      <c r="X171" s="30">
        <v>47.8481012658228</v>
      </c>
      <c r="Y171" s="30">
        <v>21.0504201680672</v>
      </c>
      <c r="Z171" s="30">
        <v>55.0561797752809</v>
      </c>
      <c r="AA171" s="30">
        <v>26.4049586776859</v>
      </c>
      <c r="AB171" s="30">
        <v>10.9375</v>
      </c>
      <c r="AC171" s="30">
        <v>27.8137651821862</v>
      </c>
      <c r="AD171" s="30">
        <v>52.093023255814</v>
      </c>
      <c r="AE171" s="30">
        <v>29.1732283464567</v>
      </c>
      <c r="AF171" s="30">
        <v>25.4545454545455</v>
      </c>
      <c r="AG171" s="30">
        <v>28.1679389312977</v>
      </c>
      <c r="AH171" s="30">
        <v>65.983606557377</v>
      </c>
    </row>
    <row r="172" ht="15" customHeight="1">
      <c r="A172" t="s" s="26">
        <f>'Ações_Prep'!A172</f>
        <v>2088</v>
      </c>
      <c r="B172" t="s" s="26">
        <f>'Ações_Prep'!B172</f>
        <v>2089</v>
      </c>
      <c r="C172" s="30">
        <v>4.8</v>
      </c>
      <c r="D172" s="30">
        <v>8.050000000000001</v>
      </c>
      <c r="E172" s="30">
        <v>5.41463414634147</v>
      </c>
      <c r="F172" s="30">
        <v>7.89215686274512</v>
      </c>
      <c r="G172" s="30">
        <v>4.36893203883495</v>
      </c>
      <c r="H172" s="30">
        <v>22.4271844660194</v>
      </c>
      <c r="I172" s="30">
        <v>4.81132075471698</v>
      </c>
      <c r="J172" s="30">
        <v>0</v>
      </c>
      <c r="K172" s="30">
        <v>16.1009174311927</v>
      </c>
      <c r="L172" s="30">
        <v>33.7155963302752</v>
      </c>
      <c r="M172" s="30">
        <v>12.0814479638009</v>
      </c>
      <c r="N172" s="30">
        <v>25.024154589372</v>
      </c>
      <c r="O172" s="30">
        <v>14.1964285714286</v>
      </c>
      <c r="P172" s="30">
        <v>32.6457399103139</v>
      </c>
      <c r="Q172" s="30">
        <v>12.0264317180617</v>
      </c>
      <c r="R172" s="30">
        <v>27.1689497716895</v>
      </c>
      <c r="S172" s="30">
        <v>17.6086956521739</v>
      </c>
      <c r="T172" s="30">
        <v>42</v>
      </c>
      <c r="U172" s="30">
        <v>18.1034482758621</v>
      </c>
      <c r="V172" s="30">
        <v>41.2121212121212</v>
      </c>
      <c r="W172" s="30">
        <v>8.00847457627119</v>
      </c>
      <c r="X172" s="30">
        <v>0</v>
      </c>
      <c r="Y172" s="30">
        <v>9.705882352941179</v>
      </c>
      <c r="Z172" s="30">
        <v>6.68539325842697</v>
      </c>
      <c r="AA172" s="30">
        <v>10.7851239669422</v>
      </c>
      <c r="AB172" s="30">
        <v>0</v>
      </c>
      <c r="AC172" s="30">
        <v>13.3603238866397</v>
      </c>
      <c r="AD172" s="30">
        <v>0</v>
      </c>
      <c r="AE172" s="30">
        <v>14.2913385826772</v>
      </c>
      <c r="AF172" s="30">
        <v>0</v>
      </c>
      <c r="AG172" s="30">
        <v>15.8015267175572</v>
      </c>
      <c r="AH172" s="30">
        <v>0</v>
      </c>
    </row>
    <row r="173" ht="15" customHeight="1">
      <c r="A173" t="s" s="26">
        <f>'Ações_Prep'!A173</f>
        <v>2090</v>
      </c>
      <c r="B173" t="s" s="26">
        <f>'Ações_Prep'!B173</f>
        <v>2091</v>
      </c>
      <c r="C173" s="30">
        <v>4.65</v>
      </c>
      <c r="D173" s="30">
        <v>8.4</v>
      </c>
      <c r="E173" s="30">
        <v>8.34146341463415</v>
      </c>
      <c r="F173" s="30">
        <v>16.1274509803922</v>
      </c>
      <c r="G173" s="30">
        <v>15.4368932038835</v>
      </c>
      <c r="H173" s="30">
        <v>35</v>
      </c>
      <c r="I173" s="30">
        <v>11.0377358490566</v>
      </c>
      <c r="J173" s="30">
        <v>0</v>
      </c>
      <c r="K173" s="30">
        <v>8.94495412844037</v>
      </c>
      <c r="L173" s="30">
        <v>20.2293577981651</v>
      </c>
      <c r="M173" s="30">
        <v>11.2669683257919</v>
      </c>
      <c r="N173" s="30">
        <v>24.0096618357488</v>
      </c>
      <c r="O173" s="30">
        <v>10.1785714285714</v>
      </c>
      <c r="P173" s="30">
        <v>25.4260089686099</v>
      </c>
      <c r="Q173" s="30">
        <v>18.7665198237886</v>
      </c>
      <c r="R173" s="30">
        <v>44.1095890410959</v>
      </c>
      <c r="S173" s="30">
        <v>22.8260869565217</v>
      </c>
      <c r="T173" s="30">
        <v>55.0869565217391</v>
      </c>
      <c r="U173" s="30">
        <v>24.1810344827586</v>
      </c>
      <c r="V173" s="30">
        <v>58.4848484848485</v>
      </c>
      <c r="W173" s="30">
        <v>21.4830508474576</v>
      </c>
      <c r="X173" s="30">
        <v>39.873417721519</v>
      </c>
      <c r="Y173" s="30">
        <v>24.0756302521008</v>
      </c>
      <c r="Z173" s="30">
        <v>50.7303370786517</v>
      </c>
      <c r="AA173" s="30">
        <v>22.6859504132231</v>
      </c>
      <c r="AB173" s="30">
        <v>0</v>
      </c>
      <c r="AC173" s="30">
        <v>24.5344129554656</v>
      </c>
      <c r="AD173" s="30">
        <v>0</v>
      </c>
      <c r="AE173" s="30">
        <v>22.3228346456693</v>
      </c>
      <c r="AF173" s="30">
        <v>0</v>
      </c>
      <c r="AG173" s="30">
        <v>23.9312977099237</v>
      </c>
      <c r="AH173" s="30">
        <v>39.5901639344262</v>
      </c>
    </row>
    <row r="174" ht="15" customHeight="1">
      <c r="A174" t="s" s="26">
        <f>'Ações_Prep'!A174</f>
        <v>2092</v>
      </c>
      <c r="B174" t="s" s="26">
        <f>'Ações_Prep'!B174</f>
        <v>2093</v>
      </c>
      <c r="C174" s="30">
        <v>4.5</v>
      </c>
      <c r="D174" s="30">
        <v>7.7</v>
      </c>
      <c r="E174" s="30">
        <v>4.09756097560977</v>
      </c>
      <c r="F174" s="30">
        <v>6.51960784313726</v>
      </c>
      <c r="G174" s="30">
        <v>4.66019417475729</v>
      </c>
      <c r="H174" s="30">
        <v>5.4368932038835</v>
      </c>
      <c r="I174" s="30">
        <v>4.3867924528302</v>
      </c>
      <c r="J174" s="30">
        <v>0</v>
      </c>
      <c r="K174" s="30">
        <v>2.61467889908257</v>
      </c>
      <c r="L174" s="30">
        <v>5.77981651376147</v>
      </c>
      <c r="M174" s="30">
        <v>1.08597285067873</v>
      </c>
      <c r="N174" s="30">
        <v>0</v>
      </c>
      <c r="O174" s="30">
        <v>1.47321428571429</v>
      </c>
      <c r="P174" s="30">
        <v>2.82511210762332</v>
      </c>
      <c r="Q174" s="30">
        <v>1.71806167400881</v>
      </c>
      <c r="R174" s="30">
        <v>1.59817351598174</v>
      </c>
      <c r="S174" s="30">
        <v>4.04347826086956</v>
      </c>
      <c r="T174" s="30">
        <v>9.43478260869564</v>
      </c>
      <c r="U174" s="30">
        <v>1.55172413793104</v>
      </c>
      <c r="V174" s="30">
        <v>3.03030303030303</v>
      </c>
      <c r="W174" s="30">
        <v>5.08474576271187</v>
      </c>
      <c r="X174" s="30">
        <v>0</v>
      </c>
      <c r="Y174" s="30">
        <v>2.39495798319328</v>
      </c>
      <c r="Z174" s="30">
        <v>0</v>
      </c>
      <c r="AA174" s="30">
        <v>12.1487603305785</v>
      </c>
      <c r="AB174" s="30">
        <v>0</v>
      </c>
      <c r="AC174" s="30">
        <v>14.8178137651822</v>
      </c>
      <c r="AD174" s="30">
        <v>0</v>
      </c>
      <c r="AE174" s="30">
        <v>16.7716535433071</v>
      </c>
      <c r="AF174" s="30">
        <v>0</v>
      </c>
      <c r="AG174" s="30">
        <v>17.9770992366412</v>
      </c>
      <c r="AH174" s="30">
        <v>10.327868852459</v>
      </c>
    </row>
    <row r="175" ht="15" customHeight="1">
      <c r="A175" t="s" s="26">
        <f>'Ações_Prep'!A175</f>
        <v>2094</v>
      </c>
      <c r="B175" t="s" s="26">
        <f>'Ações_Prep'!B175</f>
        <v>2095</v>
      </c>
      <c r="C175" s="30">
        <v>4.35</v>
      </c>
      <c r="D175" s="30">
        <v>10.5</v>
      </c>
      <c r="E175" s="30">
        <v>3.95121951219513</v>
      </c>
      <c r="F175" s="30">
        <v>9.60784313725488</v>
      </c>
      <c r="G175" s="30">
        <v>5.38834951456311</v>
      </c>
      <c r="H175" s="30">
        <v>29.2233009708738</v>
      </c>
      <c r="I175" s="30">
        <v>17.688679245283</v>
      </c>
      <c r="J175" s="30">
        <v>14.6363636363636</v>
      </c>
      <c r="K175" s="30">
        <v>10.7339449541285</v>
      </c>
      <c r="L175" s="30">
        <v>34.6788990825688</v>
      </c>
      <c r="M175" s="30">
        <v>10.316742081448</v>
      </c>
      <c r="N175" s="30">
        <v>28.0676328502415</v>
      </c>
      <c r="O175" s="30">
        <v>14.4642857142857</v>
      </c>
      <c r="P175" s="30">
        <v>44.5739910313901</v>
      </c>
      <c r="Q175" s="30">
        <v>13.4801762114537</v>
      </c>
      <c r="R175" s="30">
        <v>36.1187214611872</v>
      </c>
      <c r="S175" s="30">
        <v>13.5652173913043</v>
      </c>
      <c r="T175" s="30">
        <v>41.3913043478261</v>
      </c>
      <c r="U175" s="30">
        <v>17.198275862069</v>
      </c>
      <c r="V175" s="30">
        <v>46.969696969697</v>
      </c>
      <c r="W175" s="30">
        <v>20.9745762711864</v>
      </c>
      <c r="X175" s="30">
        <v>42.5316455696203</v>
      </c>
      <c r="Y175" s="30">
        <v>21.8067226890756</v>
      </c>
      <c r="Z175" s="30">
        <v>48.7640449438202</v>
      </c>
      <c r="AA175" s="30">
        <v>22.0661157024794</v>
      </c>
      <c r="AB175" s="30">
        <v>0</v>
      </c>
      <c r="AC175" s="30">
        <v>23.4412955465587</v>
      </c>
      <c r="AD175" s="30">
        <v>0</v>
      </c>
      <c r="AE175" s="30">
        <v>24.2125984251968</v>
      </c>
      <c r="AF175" s="30">
        <v>0</v>
      </c>
      <c r="AG175" s="30">
        <v>19.9236641221374</v>
      </c>
      <c r="AH175" s="30">
        <v>22.9508196721311</v>
      </c>
    </row>
    <row r="176" ht="15" customHeight="1">
      <c r="A176" t="s" s="26">
        <f>'Ações_Prep'!A176</f>
        <v>2096</v>
      </c>
      <c r="B176" t="s" s="26">
        <f>'Ações_Prep'!B176</f>
        <v>2097</v>
      </c>
      <c r="C176" s="30">
        <v>4.2</v>
      </c>
      <c r="D176" s="30">
        <v>12.6</v>
      </c>
      <c r="E176" s="30">
        <v>6.58536585365853</v>
      </c>
      <c r="F176" s="30">
        <v>15.7843137254902</v>
      </c>
      <c r="G176" s="30">
        <v>3.7864077669903</v>
      </c>
      <c r="H176" s="30">
        <v>55.7281553398058</v>
      </c>
      <c r="I176" s="30">
        <v>28.0188679245283</v>
      </c>
      <c r="J176" s="30">
        <v>65.5454545454545</v>
      </c>
      <c r="K176" s="30">
        <v>18.5779816513762</v>
      </c>
      <c r="L176" s="30">
        <v>67.43119266055049</v>
      </c>
      <c r="M176" s="30">
        <v>5.70135746606334</v>
      </c>
      <c r="N176" s="30">
        <v>27.3913043478261</v>
      </c>
      <c r="O176" s="30">
        <v>0.9375</v>
      </c>
      <c r="P176" s="30">
        <v>7.21973094170405</v>
      </c>
      <c r="Q176" s="30">
        <v>2.6431718061674</v>
      </c>
      <c r="R176" s="30">
        <v>12.4657534246575</v>
      </c>
      <c r="S176" s="30">
        <v>4.43478260869566</v>
      </c>
      <c r="T176" s="30">
        <v>51.1304347826087</v>
      </c>
      <c r="U176" s="30">
        <v>8.405172413793091</v>
      </c>
      <c r="V176" s="30">
        <v>48.4848484848485</v>
      </c>
      <c r="W176" s="30">
        <v>15.8898305084746</v>
      </c>
      <c r="X176" s="30">
        <v>37.2151898734177</v>
      </c>
      <c r="Y176" s="30">
        <v>11.9747899159664</v>
      </c>
      <c r="Z176" s="30">
        <v>22.0224719101124</v>
      </c>
      <c r="AA176" s="30">
        <v>21.8181818181818</v>
      </c>
      <c r="AB176" s="30">
        <v>0</v>
      </c>
      <c r="AC176" s="30">
        <v>21.9838056680162</v>
      </c>
      <c r="AD176" s="30">
        <v>0</v>
      </c>
      <c r="AE176" s="30">
        <v>24.4488188976378</v>
      </c>
      <c r="AF176" s="30">
        <v>0</v>
      </c>
      <c r="AG176" s="30">
        <v>2.97709923664122</v>
      </c>
      <c r="AH176" s="30">
        <v>0</v>
      </c>
    </row>
    <row r="177" ht="15" customHeight="1">
      <c r="A177" t="s" s="26">
        <f>'Ações_Prep'!A177</f>
        <v>2098</v>
      </c>
      <c r="B177" t="s" s="26">
        <f>'Ações_Prep'!B177</f>
        <v>2099</v>
      </c>
      <c r="C177" s="30">
        <v>4.05</v>
      </c>
      <c r="D177" s="30">
        <v>7</v>
      </c>
      <c r="E177" s="30">
        <v>10.390243902439</v>
      </c>
      <c r="F177" s="30">
        <v>20.2450980392157</v>
      </c>
      <c r="G177" s="30">
        <v>21.6990291262136</v>
      </c>
      <c r="H177" s="30">
        <v>32.9611650485437</v>
      </c>
      <c r="I177" s="30">
        <v>15.7075471698113</v>
      </c>
      <c r="J177" s="30">
        <v>3.81818181818182</v>
      </c>
      <c r="K177" s="30">
        <v>13.7614678899083</v>
      </c>
      <c r="L177" s="30">
        <v>26.651376146789</v>
      </c>
      <c r="M177" s="30">
        <v>11.8099547511312</v>
      </c>
      <c r="N177" s="30">
        <v>22.6570048309179</v>
      </c>
      <c r="O177" s="30">
        <v>11.7857142857143</v>
      </c>
      <c r="P177" s="30">
        <v>23.8565022421524</v>
      </c>
      <c r="Q177" s="30">
        <v>15.0660792951542</v>
      </c>
      <c r="R177" s="30">
        <v>30.365296803653</v>
      </c>
      <c r="S177" s="30">
        <v>18.9130434782609</v>
      </c>
      <c r="T177" s="30">
        <v>38.9565217391305</v>
      </c>
      <c r="U177" s="30">
        <v>20.301724137931</v>
      </c>
      <c r="V177" s="30">
        <v>43.939393939394</v>
      </c>
      <c r="W177" s="30">
        <v>17.5423728813559</v>
      </c>
      <c r="X177" s="30">
        <v>24.8101265822785</v>
      </c>
      <c r="Y177" s="30">
        <v>19.5378151260504</v>
      </c>
      <c r="Z177" s="30">
        <v>33.8202247191011</v>
      </c>
      <c r="AA177" s="30">
        <v>15.3719008264463</v>
      </c>
      <c r="AB177" s="30">
        <v>0</v>
      </c>
      <c r="AC177" s="30">
        <v>12.2672064777328</v>
      </c>
      <c r="AD177" s="30">
        <v>0</v>
      </c>
      <c r="AE177" s="30">
        <v>7.08661417322835</v>
      </c>
      <c r="AF177" s="30">
        <v>0</v>
      </c>
      <c r="AG177" s="30">
        <v>10.3053435114504</v>
      </c>
      <c r="AH177" s="30">
        <v>0</v>
      </c>
    </row>
    <row r="178" ht="15" customHeight="1">
      <c r="A178" t="s" s="26">
        <f>'Ações_Prep'!A178</f>
        <v>2100</v>
      </c>
      <c r="B178" t="s" s="26">
        <f>'Ações_Prep'!B178</f>
        <v>2101</v>
      </c>
      <c r="C178" s="30">
        <v>3.9</v>
      </c>
      <c r="D178" s="30">
        <v>3.15</v>
      </c>
      <c r="E178" s="30">
        <v>1.17073170731707</v>
      </c>
      <c r="F178" s="30">
        <v>0.686274509803922</v>
      </c>
      <c r="G178" s="30">
        <v>2.76699029126214</v>
      </c>
      <c r="H178" s="30">
        <v>10.873786407767</v>
      </c>
      <c r="I178" s="30">
        <v>16.9811320754717</v>
      </c>
      <c r="J178" s="30">
        <v>8.909090909090891</v>
      </c>
      <c r="K178" s="30">
        <v>15.1376146788991</v>
      </c>
      <c r="L178" s="30">
        <v>17.9816513761468</v>
      </c>
      <c r="M178" s="30">
        <v>20.4977375565611</v>
      </c>
      <c r="N178" s="30">
        <v>37.536231884058</v>
      </c>
      <c r="O178" s="30">
        <v>27.9910714285714</v>
      </c>
      <c r="P178" s="30">
        <v>55.5605381165919</v>
      </c>
      <c r="Q178" s="30">
        <v>29.6035242290749</v>
      </c>
      <c r="R178" s="30">
        <v>65.5251141552512</v>
      </c>
      <c r="S178" s="30">
        <v>29.7391304347826</v>
      </c>
      <c r="T178" s="30">
        <v>68.4782608695652</v>
      </c>
      <c r="U178" s="30">
        <v>29.7413793103448</v>
      </c>
      <c r="V178" s="30">
        <v>68.7878787878788</v>
      </c>
      <c r="W178" s="30">
        <v>29.7457627118644</v>
      </c>
      <c r="X178" s="30">
        <v>67.7848101265823</v>
      </c>
      <c r="Y178" s="30">
        <v>29.7478991596639</v>
      </c>
      <c r="Z178" s="30">
        <v>68.42696629213479</v>
      </c>
      <c r="AA178" s="30">
        <v>29.3801652892562</v>
      </c>
      <c r="AB178" s="30">
        <v>54.6875</v>
      </c>
      <c r="AC178" s="30">
        <v>29.2712550607287</v>
      </c>
      <c r="AD178" s="30">
        <v>55.3488372093024</v>
      </c>
      <c r="AE178" s="30">
        <v>29.2913385826772</v>
      </c>
      <c r="AF178" s="30">
        <v>19.0909090909091</v>
      </c>
      <c r="AG178" s="30">
        <v>29.1984732824428</v>
      </c>
      <c r="AH178" s="30">
        <v>65.4098360655738</v>
      </c>
    </row>
    <row r="179" ht="15" customHeight="1">
      <c r="A179" t="s" s="26">
        <f>'Ações_Prep'!A179</f>
        <v>2102</v>
      </c>
      <c r="B179" t="s" s="26">
        <f>'Ações_Prep'!B179</f>
        <v>2103</v>
      </c>
      <c r="C179" s="30">
        <v>3.75</v>
      </c>
      <c r="D179" s="30">
        <v>16.1</v>
      </c>
      <c r="E179" s="30">
        <v>10.8292682926829</v>
      </c>
      <c r="F179" s="30">
        <v>46.6666666666667</v>
      </c>
      <c r="G179" s="30">
        <v>15</v>
      </c>
      <c r="H179" s="30">
        <v>60.8252427184466</v>
      </c>
      <c r="I179" s="30">
        <v>23.4905660377358</v>
      </c>
      <c r="J179" s="30">
        <v>48.3636363636364</v>
      </c>
      <c r="K179" s="30">
        <v>24.4954128440367</v>
      </c>
      <c r="L179" s="30">
        <v>61.651376146789</v>
      </c>
      <c r="M179" s="30">
        <v>26.7420814479638</v>
      </c>
      <c r="N179" s="30">
        <v>62.8985507246377</v>
      </c>
      <c r="O179" s="30">
        <v>26.1160714285714</v>
      </c>
      <c r="P179" s="30">
        <v>64.03587443946191</v>
      </c>
      <c r="Q179" s="30">
        <v>27.2246696035242</v>
      </c>
      <c r="R179" s="30">
        <v>64.5662100456621</v>
      </c>
      <c r="S179" s="30">
        <v>25.5652173913043</v>
      </c>
      <c r="T179" s="30">
        <v>64.2173913043478</v>
      </c>
      <c r="U179" s="30">
        <v>23.9224137931034</v>
      </c>
      <c r="V179" s="30">
        <v>60.6060606060606</v>
      </c>
      <c r="W179" s="30">
        <v>21.1016949152543</v>
      </c>
      <c r="X179" s="30">
        <v>41.6455696202531</v>
      </c>
      <c r="Y179" s="30">
        <v>15.3781512605042</v>
      </c>
      <c r="Z179" s="30">
        <v>27.1348314606741</v>
      </c>
      <c r="AA179" s="30">
        <v>5.82644628099174</v>
      </c>
      <c r="AB179" s="30">
        <v>0</v>
      </c>
      <c r="AC179" s="30">
        <v>6.19433198380566</v>
      </c>
      <c r="AD179" s="30">
        <v>0</v>
      </c>
      <c r="AE179" s="30">
        <v>5.19685039370079</v>
      </c>
      <c r="AF179" s="30">
        <v>0</v>
      </c>
      <c r="AG179" s="30">
        <v>1.83206106870229</v>
      </c>
      <c r="AH179" s="30">
        <v>0</v>
      </c>
    </row>
    <row r="180" ht="15" customHeight="1">
      <c r="A180" t="s" s="26">
        <f>'Ações_Prep'!A180</f>
        <v>2104</v>
      </c>
      <c r="B180" t="s" s="26">
        <f>'Ações_Prep'!B180</f>
        <v>2105</v>
      </c>
      <c r="C180" s="30">
        <v>3.6</v>
      </c>
      <c r="D180" s="30">
        <v>16.45</v>
      </c>
      <c r="E180" s="30">
        <v>6</v>
      </c>
      <c r="F180" s="30">
        <v>24.0196078431373</v>
      </c>
      <c r="G180" s="30">
        <v>13.3980582524272</v>
      </c>
      <c r="H180" s="30">
        <v>44.5145631067961</v>
      </c>
      <c r="I180" s="30">
        <v>14.4339622641509</v>
      </c>
      <c r="J180" s="30">
        <v>0</v>
      </c>
      <c r="K180" s="30">
        <v>14.5871559633028</v>
      </c>
      <c r="L180" s="30">
        <v>37.2477064220183</v>
      </c>
      <c r="M180" s="30">
        <v>16.6968325791855</v>
      </c>
      <c r="N180" s="30">
        <v>38.2125603864734</v>
      </c>
      <c r="O180" s="30">
        <v>15.2678571428571</v>
      </c>
      <c r="P180" s="30">
        <v>39.5515695067265</v>
      </c>
      <c r="Q180" s="30">
        <v>22.2026431718062</v>
      </c>
      <c r="R180" s="30">
        <v>53.378995433790</v>
      </c>
      <c r="S180" s="30">
        <v>23.6086956521739</v>
      </c>
      <c r="T180" s="30">
        <v>57.8260869565217</v>
      </c>
      <c r="U180" s="30">
        <v>23.7931034482759</v>
      </c>
      <c r="V180" s="30">
        <v>57.8787878787879</v>
      </c>
      <c r="W180" s="30">
        <v>25.9322033898305</v>
      </c>
      <c r="X180" s="30">
        <v>56.2658227848101</v>
      </c>
      <c r="Y180" s="30">
        <v>22.3109243697479</v>
      </c>
      <c r="Z180" s="30">
        <v>44.8314606741573</v>
      </c>
      <c r="AA180" s="30">
        <v>15.2479338842975</v>
      </c>
      <c r="AB180" s="30">
        <v>0</v>
      </c>
      <c r="AC180" s="30">
        <v>17.0040485829959</v>
      </c>
      <c r="AD180" s="30">
        <v>0</v>
      </c>
      <c r="AE180" s="30">
        <v>8.50393700787402</v>
      </c>
      <c r="AF180" s="30">
        <v>0</v>
      </c>
      <c r="AG180" s="30">
        <v>8.70229007633589</v>
      </c>
      <c r="AH180" s="30">
        <v>0</v>
      </c>
    </row>
    <row r="181" ht="15" customHeight="1">
      <c r="A181" t="s" s="26">
        <f>'Ações_Prep'!A181</f>
        <v>2106</v>
      </c>
      <c r="B181" t="s" s="26">
        <f>'Ações_Prep'!B181</f>
        <v>2107</v>
      </c>
      <c r="C181" s="30">
        <v>3.45</v>
      </c>
      <c r="D181" s="30">
        <v>12.95</v>
      </c>
      <c r="E181" s="30">
        <v>3.3658536585366</v>
      </c>
      <c r="F181" s="30">
        <v>10.2941176470588</v>
      </c>
      <c r="G181" s="30">
        <v>4.51456310679612</v>
      </c>
      <c r="H181" s="30">
        <v>28.8834951456311</v>
      </c>
      <c r="I181" s="30">
        <v>11.4622641509434</v>
      </c>
      <c r="J181" s="30">
        <v>0</v>
      </c>
      <c r="K181" s="30">
        <v>16.651376146789</v>
      </c>
      <c r="L181" s="30">
        <v>38.8532110091743</v>
      </c>
      <c r="M181" s="30">
        <v>16.1538461538461</v>
      </c>
      <c r="N181" s="30">
        <v>35.8454106280193</v>
      </c>
      <c r="O181" s="30">
        <v>16.3392857142857</v>
      </c>
      <c r="P181" s="30">
        <v>38.9237668161435</v>
      </c>
      <c r="Q181" s="30">
        <v>13.3480176211454</v>
      </c>
      <c r="R181" s="30">
        <v>30.6849315068493</v>
      </c>
      <c r="S181" s="30">
        <v>11.3478260869565</v>
      </c>
      <c r="T181" s="30">
        <v>26.1739130434783</v>
      </c>
      <c r="U181" s="30">
        <v>6.98275862068965</v>
      </c>
      <c r="V181" s="30">
        <v>15.4545454545455</v>
      </c>
      <c r="W181" s="30">
        <v>13.3474576271186</v>
      </c>
      <c r="X181" s="30">
        <v>11.0759493670886</v>
      </c>
      <c r="Y181" s="30">
        <v>10.7142857142857</v>
      </c>
      <c r="Z181" s="30">
        <v>10.2247191011236</v>
      </c>
      <c r="AA181" s="30">
        <v>12.2727272727273</v>
      </c>
      <c r="AB181" s="30">
        <v>0</v>
      </c>
      <c r="AC181" s="30">
        <v>13.8461538461539</v>
      </c>
      <c r="AD181" s="30">
        <v>0</v>
      </c>
      <c r="AE181" s="30">
        <v>10.5118110236221</v>
      </c>
      <c r="AF181" s="30">
        <v>0</v>
      </c>
      <c r="AG181" s="30">
        <v>7.44274809160305</v>
      </c>
      <c r="AH181" s="30">
        <v>0</v>
      </c>
    </row>
    <row r="182" ht="15" customHeight="1">
      <c r="A182" t="s" s="26">
        <f>'Ações_Prep'!A182</f>
        <v>2108</v>
      </c>
      <c r="B182" t="s" s="26">
        <f>'Ações_Prep'!B182</f>
        <v>2109</v>
      </c>
      <c r="C182" s="30">
        <v>3.3</v>
      </c>
      <c r="D182" s="30">
        <v>5.25</v>
      </c>
      <c r="E182" s="30">
        <v>3.65853658536585</v>
      </c>
      <c r="F182" s="30">
        <v>4.46078431372549</v>
      </c>
      <c r="G182" s="30">
        <v>5.09708737864077</v>
      </c>
      <c r="H182" s="30">
        <v>34.3203883495145</v>
      </c>
      <c r="I182" s="30">
        <v>6.79245283018869</v>
      </c>
      <c r="J182" s="30">
        <v>0</v>
      </c>
      <c r="K182" s="30">
        <v>13.8990825688073</v>
      </c>
      <c r="L182" s="30">
        <v>25.0458715596331</v>
      </c>
      <c r="M182" s="30">
        <v>16.5610859728507</v>
      </c>
      <c r="N182" s="30">
        <v>32.463768115942</v>
      </c>
      <c r="O182" s="30">
        <v>22.5</v>
      </c>
      <c r="P182" s="30">
        <v>46.1434977578476</v>
      </c>
      <c r="Q182" s="30">
        <v>21.5418502202643</v>
      </c>
      <c r="R182" s="30">
        <v>42.1917808219178</v>
      </c>
      <c r="S182" s="30">
        <v>25.8260869565217</v>
      </c>
      <c r="T182" s="30">
        <v>52.6521739130435</v>
      </c>
      <c r="U182" s="30">
        <v>19.3965517241379</v>
      </c>
      <c r="V182" s="30">
        <v>36.969696969697</v>
      </c>
      <c r="W182" s="30">
        <v>21.6101694915254</v>
      </c>
      <c r="X182" s="30">
        <v>34.5569620253164</v>
      </c>
      <c r="Y182" s="30">
        <v>20.672268907563</v>
      </c>
      <c r="Z182" s="30">
        <v>37.752808988764</v>
      </c>
      <c r="AA182" s="30">
        <v>17.4793388429752</v>
      </c>
      <c r="AB182" s="30">
        <v>0</v>
      </c>
      <c r="AC182" s="30">
        <v>18.3400809716599</v>
      </c>
      <c r="AD182" s="30">
        <v>0</v>
      </c>
      <c r="AE182" s="30">
        <v>16.0629921259843</v>
      </c>
      <c r="AF182" s="30">
        <v>0</v>
      </c>
      <c r="AG182" s="30">
        <v>14.8854961832061</v>
      </c>
      <c r="AH182" s="30">
        <v>0</v>
      </c>
    </row>
    <row r="183" ht="15" customHeight="1">
      <c r="A183" t="s" s="26">
        <f>'Ações_Prep'!A183</f>
        <v>2110</v>
      </c>
      <c r="B183" t="s" s="26">
        <f>'Ações_Prep'!B183</f>
        <v>2111</v>
      </c>
      <c r="C183" s="30">
        <v>3.15</v>
      </c>
      <c r="D183" s="30">
        <v>9.449999999999999</v>
      </c>
      <c r="E183" s="30">
        <v>6.29268292682928</v>
      </c>
      <c r="F183" s="30">
        <v>14.7549019607843</v>
      </c>
      <c r="G183" s="30">
        <v>7.42718446601943</v>
      </c>
      <c r="H183" s="30">
        <v>40.0970873786408</v>
      </c>
      <c r="I183" s="30">
        <v>13.0188679245283</v>
      </c>
      <c r="J183" s="30">
        <v>0</v>
      </c>
      <c r="K183" s="30">
        <v>13.2110091743119</v>
      </c>
      <c r="L183" s="30">
        <v>32.7522935779817</v>
      </c>
      <c r="M183" s="30">
        <v>18.4615384615385</v>
      </c>
      <c r="N183" s="30">
        <v>43.2850241545894</v>
      </c>
      <c r="O183" s="30">
        <v>17.4107142857143</v>
      </c>
      <c r="P183" s="30">
        <v>43.3183856502242</v>
      </c>
      <c r="Q183" s="30">
        <v>20.4845814977974</v>
      </c>
      <c r="R183" s="30">
        <v>47.6255707762557</v>
      </c>
      <c r="S183" s="30">
        <v>21</v>
      </c>
      <c r="T183" s="30">
        <v>51.4347826086956</v>
      </c>
      <c r="U183" s="30">
        <v>19.1379310344828</v>
      </c>
      <c r="V183" s="30">
        <v>45.1515151515152</v>
      </c>
      <c r="W183" s="30">
        <v>12.9661016949152</v>
      </c>
      <c r="X183" s="30">
        <v>10.1898734177216</v>
      </c>
      <c r="Y183" s="30">
        <v>14.8739495798319</v>
      </c>
      <c r="Z183" s="30">
        <v>24.3820224719101</v>
      </c>
      <c r="AA183" s="30">
        <v>5.20661157024792</v>
      </c>
      <c r="AB183" s="30">
        <v>0</v>
      </c>
      <c r="AC183" s="30">
        <v>8.62348178137653</v>
      </c>
      <c r="AD183" s="30">
        <v>0</v>
      </c>
      <c r="AE183" s="30">
        <v>5.43307086614172</v>
      </c>
      <c r="AF183" s="30">
        <v>0</v>
      </c>
      <c r="AG183" s="30">
        <v>3.20610687022902</v>
      </c>
      <c r="AH183" s="30">
        <v>0</v>
      </c>
    </row>
    <row r="184" ht="15" customHeight="1">
      <c r="A184" t="s" s="26">
        <f>'Ações_Prep'!A184</f>
        <v>2112</v>
      </c>
      <c r="B184" t="s" s="26">
        <f>'Ações_Prep'!B184</f>
        <v>2113</v>
      </c>
      <c r="C184" s="30">
        <v>3</v>
      </c>
      <c r="D184" s="30">
        <v>5.95</v>
      </c>
      <c r="E184" s="30">
        <v>1.90243902439025</v>
      </c>
      <c r="F184" s="30">
        <v>3.08823529411765</v>
      </c>
      <c r="G184" s="30">
        <v>0.582524271844659</v>
      </c>
      <c r="H184" s="30">
        <v>1.69902912621359</v>
      </c>
      <c r="I184" s="30">
        <v>0.283018867924528</v>
      </c>
      <c r="J184" s="30">
        <v>0</v>
      </c>
      <c r="K184" s="30">
        <v>0.55045871559633</v>
      </c>
      <c r="L184" s="30">
        <v>1.92660550458716</v>
      </c>
      <c r="M184" s="30">
        <v>2.30769230769231</v>
      </c>
      <c r="N184" s="30">
        <v>1.35265700483092</v>
      </c>
      <c r="O184" s="30">
        <v>7.36607142857142</v>
      </c>
      <c r="P184" s="30">
        <v>19.1479820627803</v>
      </c>
      <c r="Q184" s="30">
        <v>4.88986784140968</v>
      </c>
      <c r="R184" s="30">
        <v>9.908675799086749</v>
      </c>
      <c r="S184" s="30">
        <v>5.08695652173912</v>
      </c>
      <c r="T184" s="30">
        <v>11.2608695652174</v>
      </c>
      <c r="U184" s="30">
        <v>4.65517241379309</v>
      </c>
      <c r="V184" s="30">
        <v>11.8181818181818</v>
      </c>
      <c r="W184" s="30">
        <v>7.62711864406779</v>
      </c>
      <c r="X184" s="30">
        <v>0</v>
      </c>
      <c r="Y184" s="30">
        <v>6.42857142857142</v>
      </c>
      <c r="Z184" s="30">
        <v>0</v>
      </c>
      <c r="AA184" s="30">
        <v>7.19008264462809</v>
      </c>
      <c r="AB184" s="30">
        <v>0</v>
      </c>
      <c r="AC184" s="30">
        <v>11.1740890688259</v>
      </c>
      <c r="AD184" s="30">
        <v>0</v>
      </c>
      <c r="AE184" s="30">
        <v>13.8188976377953</v>
      </c>
      <c r="AF184" s="30">
        <v>0</v>
      </c>
      <c r="AG184" s="30">
        <v>13.2824427480916</v>
      </c>
      <c r="AH184" s="30">
        <v>0</v>
      </c>
    </row>
    <row r="185" ht="15" customHeight="1">
      <c r="A185" t="s" s="26">
        <f>'Ações_Prep'!A185</f>
        <v>2114</v>
      </c>
      <c r="B185" t="s" s="26">
        <f>'Ações_Prep'!B185</f>
        <v>2115</v>
      </c>
      <c r="C185" s="30">
        <v>2.85</v>
      </c>
      <c r="D185" s="30">
        <v>7.35</v>
      </c>
      <c r="E185" s="30">
        <v>3.80487804878049</v>
      </c>
      <c r="F185" s="30">
        <v>8.57843137254901</v>
      </c>
      <c r="G185" s="30">
        <v>12.378640776699</v>
      </c>
      <c r="H185" s="30">
        <v>23.7864077669903</v>
      </c>
      <c r="I185" s="30">
        <v>15.5660377358491</v>
      </c>
      <c r="J185" s="30">
        <v>5.09090909090909</v>
      </c>
      <c r="K185" s="30">
        <v>11.5596330275229</v>
      </c>
      <c r="L185" s="30">
        <v>27.2935779816514</v>
      </c>
      <c r="M185" s="30">
        <v>10.1809954751131</v>
      </c>
      <c r="N185" s="30">
        <v>20.9661835748792</v>
      </c>
      <c r="O185" s="30">
        <v>7.09821428571429</v>
      </c>
      <c r="P185" s="30">
        <v>16.6367713004485</v>
      </c>
      <c r="Q185" s="30">
        <v>12.1585903083701</v>
      </c>
      <c r="R185" s="30">
        <v>28.1278538812786</v>
      </c>
      <c r="S185" s="30">
        <v>18.2608695652174</v>
      </c>
      <c r="T185" s="30">
        <v>47.1739130434783</v>
      </c>
      <c r="U185" s="30">
        <v>19.6551724137931</v>
      </c>
      <c r="V185" s="30">
        <v>47.5757575757576</v>
      </c>
      <c r="W185" s="30">
        <v>14.1101694915254</v>
      </c>
      <c r="X185" s="30">
        <v>15.9493670886076</v>
      </c>
      <c r="Y185" s="30">
        <v>15.1260504201681</v>
      </c>
      <c r="Z185" s="30">
        <v>22.8089887640449</v>
      </c>
      <c r="AA185" s="30">
        <v>8.181818181818191</v>
      </c>
      <c r="AB185" s="30">
        <v>0</v>
      </c>
      <c r="AC185" s="30">
        <v>8.137651821862351</v>
      </c>
      <c r="AD185" s="30">
        <v>0</v>
      </c>
      <c r="AE185" s="30">
        <v>6.85039370078739</v>
      </c>
      <c r="AF185" s="30">
        <v>0</v>
      </c>
      <c r="AG185" s="30">
        <v>8.129770992366421</v>
      </c>
      <c r="AH185" s="30">
        <v>0</v>
      </c>
    </row>
    <row r="186" ht="15" customHeight="1">
      <c r="A186" t="s" s="26">
        <f>'Ações_Prep'!A186</f>
        <v>2116</v>
      </c>
      <c r="B186" t="s" s="26">
        <f>'Ações_Prep'!B186</f>
        <v>2117</v>
      </c>
      <c r="C186" s="30">
        <v>2.7</v>
      </c>
      <c r="D186" s="30">
        <v>4.9</v>
      </c>
      <c r="E186" s="30">
        <v>8.195121951219511</v>
      </c>
      <c r="F186" s="30">
        <v>13.3823529411765</v>
      </c>
      <c r="G186" s="30">
        <v>21.8446601941748</v>
      </c>
      <c r="H186" s="30">
        <v>26.8446601941748</v>
      </c>
      <c r="I186" s="30">
        <v>11.6037735849057</v>
      </c>
      <c r="J186" s="30">
        <v>0</v>
      </c>
      <c r="K186" s="30">
        <v>14.8623853211009</v>
      </c>
      <c r="L186" s="30">
        <v>24.0825688073394</v>
      </c>
      <c r="M186" s="30">
        <v>7.60180995475113</v>
      </c>
      <c r="N186" s="30">
        <v>12.512077294686</v>
      </c>
      <c r="O186" s="30">
        <v>6.5625</v>
      </c>
      <c r="P186" s="30">
        <v>9.103139013452889</v>
      </c>
      <c r="Q186" s="30">
        <v>9.515418502202641</v>
      </c>
      <c r="R186" s="30">
        <v>17.2602739726027</v>
      </c>
      <c r="S186" s="30">
        <v>18.7826086956522</v>
      </c>
      <c r="T186" s="30">
        <v>32.8695652173913</v>
      </c>
      <c r="U186" s="30">
        <v>21.0775862068966</v>
      </c>
      <c r="V186" s="30">
        <v>41.8181818181818</v>
      </c>
      <c r="W186" s="30">
        <v>14.6186440677966</v>
      </c>
      <c r="X186" s="30">
        <v>14.1772151898734</v>
      </c>
      <c r="Y186" s="30">
        <v>16.3865546218487</v>
      </c>
      <c r="Z186" s="30">
        <v>22.4157303370787</v>
      </c>
      <c r="AA186" s="30">
        <v>8.4297520661157</v>
      </c>
      <c r="AB186" s="30">
        <v>0</v>
      </c>
      <c r="AC186" s="30">
        <v>8.74493927125506</v>
      </c>
      <c r="AD186" s="30">
        <v>0</v>
      </c>
      <c r="AE186" s="30">
        <v>5.31496062992127</v>
      </c>
      <c r="AF186" s="30">
        <v>0</v>
      </c>
      <c r="AG186" s="30">
        <v>11.9083969465649</v>
      </c>
      <c r="AH186" s="30">
        <v>0</v>
      </c>
    </row>
    <row r="187" ht="15" customHeight="1">
      <c r="A187" t="s" s="26">
        <f>'Ações_Prep'!A187</f>
        <v>2118</v>
      </c>
      <c r="B187" t="s" s="26">
        <f>'Ações_Prep'!B187</f>
        <v>2119</v>
      </c>
      <c r="C187" s="30">
        <v>2.55</v>
      </c>
      <c r="D187" s="30">
        <v>4.55</v>
      </c>
      <c r="E187" s="30">
        <v>2.19512195121951</v>
      </c>
      <c r="F187" s="30">
        <v>3.43137254901961</v>
      </c>
      <c r="G187" s="30">
        <v>4.80582524271846</v>
      </c>
      <c r="H187" s="30">
        <v>12.5728155339806</v>
      </c>
      <c r="I187" s="30">
        <v>6.93396226415094</v>
      </c>
      <c r="J187" s="30">
        <v>0</v>
      </c>
      <c r="K187" s="30">
        <v>9.082568807339459</v>
      </c>
      <c r="L187" s="30">
        <v>18.302752293578</v>
      </c>
      <c r="M187" s="30">
        <v>8.95927601809956</v>
      </c>
      <c r="N187" s="30">
        <v>15.8937198067633</v>
      </c>
      <c r="O187" s="30">
        <v>10.4464285714286</v>
      </c>
      <c r="P187" s="30">
        <v>20.4035874439462</v>
      </c>
      <c r="Q187" s="30">
        <v>4.09691629955946</v>
      </c>
      <c r="R187" s="30">
        <v>6.07305936073059</v>
      </c>
      <c r="S187" s="30">
        <v>8.86956521739129</v>
      </c>
      <c r="T187" s="30">
        <v>17.3478260869565</v>
      </c>
      <c r="U187" s="30">
        <v>8.793103448275859</v>
      </c>
      <c r="V187" s="30">
        <v>17.8787878787879</v>
      </c>
      <c r="W187" s="30">
        <v>11.4406779661017</v>
      </c>
      <c r="X187" s="30">
        <v>4.43037974683544</v>
      </c>
      <c r="Y187" s="30">
        <v>17.2689075630252</v>
      </c>
      <c r="Z187" s="30">
        <v>28.7078651685393</v>
      </c>
      <c r="AA187" s="30">
        <v>19.3388429752066</v>
      </c>
      <c r="AB187" s="30">
        <v>0</v>
      </c>
      <c r="AC187" s="30">
        <v>22.1052631578947</v>
      </c>
      <c r="AD187" s="30">
        <v>0</v>
      </c>
      <c r="AE187" s="30">
        <v>21.0236220472441</v>
      </c>
      <c r="AF187" s="30">
        <v>0</v>
      </c>
      <c r="AG187" s="30">
        <v>22.9007633587786</v>
      </c>
      <c r="AH187" s="30">
        <v>33.2786885245902</v>
      </c>
    </row>
    <row r="188" ht="15" customHeight="1">
      <c r="A188" t="s" s="26">
        <f>'Ações_Prep'!A188</f>
        <v>2120</v>
      </c>
      <c r="B188" t="s" s="26">
        <f>'Ações_Prep'!B188</f>
        <v>2121</v>
      </c>
      <c r="C188" s="30">
        <v>2.4</v>
      </c>
      <c r="D188" s="30">
        <v>18.55</v>
      </c>
      <c r="E188" s="30">
        <v>4.82926829268294</v>
      </c>
      <c r="F188" s="30">
        <v>37.4019607843137</v>
      </c>
      <c r="G188" s="30">
        <v>8.737864077669901</v>
      </c>
      <c r="H188" s="30">
        <v>49.6116504854369</v>
      </c>
      <c r="I188" s="30">
        <v>22.2169811320755</v>
      </c>
      <c r="J188" s="30">
        <v>38.8181818181819</v>
      </c>
      <c r="K188" s="30">
        <v>20.2293577981652</v>
      </c>
      <c r="L188" s="30">
        <v>56.1926605504587</v>
      </c>
      <c r="M188" s="30">
        <v>19.5475113122172</v>
      </c>
      <c r="N188" s="30">
        <v>53.0917874396135</v>
      </c>
      <c r="O188" s="30">
        <v>17.9464285714286</v>
      </c>
      <c r="P188" s="30">
        <v>54.304932735426</v>
      </c>
      <c r="Q188" s="30">
        <v>21.2775330396476</v>
      </c>
      <c r="R188" s="30">
        <v>57.2146118721461</v>
      </c>
      <c r="S188" s="30">
        <v>13.4347826086957</v>
      </c>
      <c r="T188" s="30">
        <v>46.5652173913044</v>
      </c>
      <c r="U188" s="30">
        <v>15.3879310344828</v>
      </c>
      <c r="V188" s="30">
        <v>43.6363636363636</v>
      </c>
      <c r="W188" s="30">
        <v>9.91525423728813</v>
      </c>
      <c r="X188" s="30">
        <v>0</v>
      </c>
      <c r="Y188" s="30">
        <v>5.29411764705882</v>
      </c>
      <c r="Z188" s="30">
        <v>0</v>
      </c>
      <c r="AA188" s="30">
        <v>2.23140495867769</v>
      </c>
      <c r="AB188" s="30">
        <v>0</v>
      </c>
      <c r="AC188" s="30">
        <v>4.37246963562753</v>
      </c>
      <c r="AD188" s="30">
        <v>0</v>
      </c>
      <c r="AE188" s="30">
        <v>4.96062992125983</v>
      </c>
      <c r="AF188" s="30">
        <v>0</v>
      </c>
      <c r="AG188" s="30">
        <v>2.40458015267176</v>
      </c>
      <c r="AH188" s="30">
        <v>0</v>
      </c>
    </row>
    <row r="189" ht="15" customHeight="1">
      <c r="A189" t="s" s="26">
        <f>'Ações_Prep'!A189</f>
        <v>2122</v>
      </c>
      <c r="B189" t="s" s="26">
        <f>'Ações_Prep'!B189</f>
        <v>2123</v>
      </c>
      <c r="C189" s="30">
        <v>2.25</v>
      </c>
      <c r="D189" s="30">
        <v>4.2</v>
      </c>
      <c r="E189" s="30">
        <v>0.878048780487804</v>
      </c>
      <c r="F189" s="30">
        <v>1.7156862745098</v>
      </c>
      <c r="G189" s="30">
        <v>0.436893203883495</v>
      </c>
      <c r="H189" s="30">
        <v>0.679611650485437</v>
      </c>
      <c r="I189" s="30">
        <v>0.707547169811322</v>
      </c>
      <c r="J189" s="30">
        <v>0</v>
      </c>
      <c r="K189" s="30">
        <v>0.275229357798165</v>
      </c>
      <c r="L189" s="30">
        <v>0.963302752293581</v>
      </c>
      <c r="M189" s="30">
        <v>0.814479638009049</v>
      </c>
      <c r="N189" s="30">
        <v>0</v>
      </c>
      <c r="O189" s="30">
        <v>2.14285714285714</v>
      </c>
      <c r="P189" s="30">
        <v>5.96412556053812</v>
      </c>
      <c r="Q189" s="30">
        <v>5.02202643171807</v>
      </c>
      <c r="R189" s="30">
        <v>10.5479452054794</v>
      </c>
      <c r="S189" s="30">
        <v>4.69565217391305</v>
      </c>
      <c r="T189" s="30">
        <v>11.5652173913044</v>
      </c>
      <c r="U189" s="30">
        <v>5.94827586206898</v>
      </c>
      <c r="V189" s="30">
        <v>16.060606060606</v>
      </c>
      <c r="W189" s="30">
        <v>13.2203389830509</v>
      </c>
      <c r="X189" s="30">
        <v>11.9620253164557</v>
      </c>
      <c r="Y189" s="30">
        <v>15.5042016806723</v>
      </c>
      <c r="Z189" s="30">
        <v>28.314606741573</v>
      </c>
      <c r="AA189" s="30">
        <v>21.0743801652893</v>
      </c>
      <c r="AB189" s="30">
        <v>0</v>
      </c>
      <c r="AC189" s="30">
        <v>24.2914979757085</v>
      </c>
      <c r="AD189" s="30">
        <v>0</v>
      </c>
      <c r="AE189" s="30">
        <v>25.748031496063</v>
      </c>
      <c r="AF189" s="30">
        <v>0</v>
      </c>
      <c r="AG189" s="30">
        <v>25.7633587786259</v>
      </c>
      <c r="AH189" s="30">
        <v>54.5081967213115</v>
      </c>
    </row>
    <row r="190" ht="15" customHeight="1">
      <c r="A190" t="s" s="26">
        <f>'Ações_Prep'!A190</f>
        <v>2124</v>
      </c>
      <c r="B190" t="s" s="26">
        <f>'Ações_Prep'!B190</f>
        <v>2125</v>
      </c>
      <c r="C190" s="30">
        <v>2.1</v>
      </c>
      <c r="D190" s="30">
        <v>3.85</v>
      </c>
      <c r="E190" s="30">
        <v>3.07317073170732</v>
      </c>
      <c r="F190" s="30">
        <v>4.80392156862745</v>
      </c>
      <c r="G190" s="30">
        <v>6.69902912621358</v>
      </c>
      <c r="H190" s="30">
        <v>8.155339805825241</v>
      </c>
      <c r="I190" s="30">
        <v>13.1603773584906</v>
      </c>
      <c r="J190" s="30">
        <v>0</v>
      </c>
      <c r="K190" s="30">
        <v>4.81651376146788</v>
      </c>
      <c r="L190" s="30">
        <v>14.4495412844037</v>
      </c>
      <c r="M190" s="30">
        <v>1.90045248868778</v>
      </c>
      <c r="N190" s="30">
        <v>0</v>
      </c>
      <c r="O190" s="30">
        <v>3.88392857142858</v>
      </c>
      <c r="P190" s="30">
        <v>8.475336322869991</v>
      </c>
      <c r="Q190" s="30">
        <v>6.34361233480176</v>
      </c>
      <c r="R190" s="30">
        <v>13.1050228310502</v>
      </c>
      <c r="S190" s="30">
        <v>6.91304347826088</v>
      </c>
      <c r="T190" s="30">
        <v>16.4347826086956</v>
      </c>
      <c r="U190" s="30">
        <v>10.4741379310345</v>
      </c>
      <c r="V190" s="30">
        <v>22.4242424242424</v>
      </c>
      <c r="W190" s="30">
        <v>13.728813559322</v>
      </c>
      <c r="X190" s="30">
        <v>12.8481012658228</v>
      </c>
      <c r="Y190" s="30">
        <v>17.5210084033613</v>
      </c>
      <c r="Z190" s="30">
        <v>31.8539325842697</v>
      </c>
      <c r="AA190" s="30">
        <v>23.9256198347108</v>
      </c>
      <c r="AB190" s="30">
        <v>0</v>
      </c>
      <c r="AC190" s="30">
        <v>19.919028340081</v>
      </c>
      <c r="AD190" s="30">
        <v>0</v>
      </c>
      <c r="AE190" s="30">
        <v>20.9055118110236</v>
      </c>
      <c r="AF190" s="30">
        <v>0</v>
      </c>
      <c r="AG190" s="30">
        <v>21.0687022900763</v>
      </c>
      <c r="AH190" s="30">
        <v>26.3934426229508</v>
      </c>
    </row>
    <row r="191" ht="15" customHeight="1">
      <c r="A191" t="s" s="26">
        <f>'Ações_Prep'!A191</f>
        <v>2126</v>
      </c>
      <c r="B191" t="s" s="26">
        <f>'Ações_Prep'!B191</f>
        <v>2127</v>
      </c>
      <c r="C191" s="30">
        <v>1.95</v>
      </c>
      <c r="D191" s="30">
        <v>5.6</v>
      </c>
      <c r="E191" s="30">
        <v>2.48780487804878</v>
      </c>
      <c r="F191" s="30">
        <v>5.83333333333333</v>
      </c>
      <c r="G191" s="30">
        <v>5.82524271844659</v>
      </c>
      <c r="H191" s="30">
        <v>20.7281553398058</v>
      </c>
      <c r="I191" s="30">
        <v>4.24528301886792</v>
      </c>
      <c r="J191" s="30">
        <v>0</v>
      </c>
      <c r="K191" s="30">
        <v>1.51376146788991</v>
      </c>
      <c r="L191" s="30">
        <v>3.21100917431193</v>
      </c>
      <c r="M191" s="30">
        <v>2.85067873303167</v>
      </c>
      <c r="N191" s="30">
        <v>2.70531400966184</v>
      </c>
      <c r="O191" s="30">
        <v>6.96428571428571</v>
      </c>
      <c r="P191" s="30">
        <v>22.6008968609866</v>
      </c>
      <c r="Q191" s="30">
        <v>11.1013215859031</v>
      </c>
      <c r="R191" s="30">
        <v>27.8082191780822</v>
      </c>
      <c r="S191" s="30">
        <v>11.2173913043478</v>
      </c>
      <c r="T191" s="30">
        <v>29.5217391304348</v>
      </c>
      <c r="U191" s="30">
        <v>16.1637931034483</v>
      </c>
      <c r="V191" s="30">
        <v>40.6060606060606</v>
      </c>
      <c r="W191" s="30">
        <v>24.1525423728814</v>
      </c>
      <c r="X191" s="30">
        <v>50.0632911392405</v>
      </c>
      <c r="Y191" s="30">
        <v>24.7058823529412</v>
      </c>
      <c r="Z191" s="30">
        <v>53.4831460674158</v>
      </c>
      <c r="AA191" s="30">
        <v>24.1735537190083</v>
      </c>
      <c r="AB191" s="30">
        <v>0</v>
      </c>
      <c r="AC191" s="30">
        <v>23.6842105263158</v>
      </c>
      <c r="AD191" s="30">
        <v>0</v>
      </c>
      <c r="AE191" s="30">
        <v>21.1417322834646</v>
      </c>
      <c r="AF191" s="30">
        <v>0</v>
      </c>
      <c r="AG191" s="30">
        <v>25.3053435114504</v>
      </c>
      <c r="AH191" s="30">
        <v>48.1967213114754</v>
      </c>
    </row>
    <row r="192" ht="15" customHeight="1">
      <c r="A192" t="s" s="26">
        <f>'Ações_Prep'!A192</f>
        <v>2128</v>
      </c>
      <c r="B192" t="s" s="26">
        <f>'Ações_Prep'!B192</f>
        <v>2129</v>
      </c>
      <c r="C192" s="30">
        <v>1.8</v>
      </c>
      <c r="D192" s="30">
        <v>32.9</v>
      </c>
      <c r="E192" s="30">
        <v>2.04878048780488</v>
      </c>
      <c r="F192" s="30">
        <v>27.7941176470588</v>
      </c>
      <c r="G192" s="30">
        <v>0.728155339805826</v>
      </c>
      <c r="H192" s="30">
        <v>64.90291262135921</v>
      </c>
      <c r="I192" s="30">
        <v>17.5471698113207</v>
      </c>
      <c r="J192" s="30">
        <v>28</v>
      </c>
      <c r="K192" s="30">
        <v>8.66972477064219</v>
      </c>
      <c r="L192" s="30">
        <v>59.4036697247706</v>
      </c>
      <c r="M192" s="30">
        <v>25.7918552036199</v>
      </c>
      <c r="N192" s="30">
        <v>67.9710144927536</v>
      </c>
      <c r="O192" s="30">
        <v>19.5535714285714</v>
      </c>
      <c r="P192" s="30">
        <v>67.8026905829596</v>
      </c>
      <c r="Q192" s="30">
        <v>24.7136563876652</v>
      </c>
      <c r="R192" s="30">
        <v>68.7214611872146</v>
      </c>
      <c r="S192" s="30">
        <v>14.3478260869565</v>
      </c>
      <c r="T192" s="30">
        <v>66.6521739130435</v>
      </c>
      <c r="U192" s="30">
        <v>23.2758620689655</v>
      </c>
      <c r="V192" s="30">
        <v>67.27272727272729</v>
      </c>
      <c r="W192" s="30">
        <v>28.6016949152543</v>
      </c>
      <c r="X192" s="30">
        <v>69.55696202531639</v>
      </c>
      <c r="Y192" s="30">
        <v>26.9747899159664</v>
      </c>
      <c r="Z192" s="30">
        <v>66.8539325842697</v>
      </c>
      <c r="AA192" s="30">
        <v>24.6694214876033</v>
      </c>
      <c r="AB192" s="30">
        <v>0</v>
      </c>
      <c r="AC192" s="30">
        <v>23.8056680161943</v>
      </c>
      <c r="AD192" s="30">
        <v>0</v>
      </c>
      <c r="AE192" s="30">
        <v>26.2204724409449</v>
      </c>
      <c r="AF192" s="30">
        <v>0</v>
      </c>
      <c r="AG192" s="30">
        <v>14.4274809160305</v>
      </c>
      <c r="AH192" s="30">
        <v>0</v>
      </c>
    </row>
    <row r="193" ht="15" customHeight="1">
      <c r="A193" t="s" s="26">
        <f>'Ações_Prep'!A193</f>
        <v>2130</v>
      </c>
      <c r="B193" t="s" s="26">
        <f>'Ações_Prep'!B193</f>
        <v>2131</v>
      </c>
      <c r="C193" s="30">
        <v>1.65</v>
      </c>
      <c r="D193" s="30">
        <v>3.5</v>
      </c>
      <c r="E193" s="30">
        <v>2.63414634146342</v>
      </c>
      <c r="F193" s="30">
        <v>6.1764705882353</v>
      </c>
      <c r="G193" s="30">
        <v>2.9126213592233</v>
      </c>
      <c r="H193" s="30">
        <v>8.49514563106797</v>
      </c>
      <c r="I193" s="30">
        <v>8.20754716981131</v>
      </c>
      <c r="J193" s="30">
        <v>0</v>
      </c>
      <c r="K193" s="30">
        <v>3.71559633027522</v>
      </c>
      <c r="L193" s="30">
        <v>12.5229357798165</v>
      </c>
      <c r="M193" s="30">
        <v>4.34389140271494</v>
      </c>
      <c r="N193" s="30">
        <v>6.08695652173913</v>
      </c>
      <c r="O193" s="30">
        <v>3.08035714285713</v>
      </c>
      <c r="P193" s="30">
        <v>8.16143497757847</v>
      </c>
      <c r="Q193" s="30">
        <v>7.13656387665198</v>
      </c>
      <c r="R193" s="30">
        <v>17.5799086757991</v>
      </c>
      <c r="S193" s="30">
        <v>6.3913043478261</v>
      </c>
      <c r="T193" s="30">
        <v>19.1739130434783</v>
      </c>
      <c r="U193" s="30">
        <v>7.88793103448277</v>
      </c>
      <c r="V193" s="30">
        <v>21.2121212121212</v>
      </c>
      <c r="W193" s="30">
        <v>6.35593220338983</v>
      </c>
      <c r="X193" s="30">
        <v>0</v>
      </c>
      <c r="Y193" s="30">
        <v>8.949579831932761</v>
      </c>
      <c r="Z193" s="30">
        <v>4.32584269662922</v>
      </c>
      <c r="AA193" s="30">
        <v>11.7768595041322</v>
      </c>
      <c r="AB193" s="30">
        <v>0</v>
      </c>
      <c r="AC193" s="30">
        <v>8.380566801619439</v>
      </c>
      <c r="AD193" s="30">
        <v>0</v>
      </c>
      <c r="AE193" s="30">
        <v>16.4173228346457</v>
      </c>
      <c r="AF193" s="30">
        <v>0</v>
      </c>
      <c r="AG193" s="30">
        <v>10.5343511450382</v>
      </c>
      <c r="AH193" s="30">
        <v>0</v>
      </c>
    </row>
    <row r="194" ht="15" customHeight="1">
      <c r="A194" t="s" s="26">
        <f>'Ações_Prep'!A194</f>
        <v>2132</v>
      </c>
      <c r="B194" t="s" s="26">
        <f>'Ações_Prep'!B194</f>
        <v>2133</v>
      </c>
      <c r="C194" s="30">
        <v>1.5</v>
      </c>
      <c r="D194" s="30">
        <v>18.9</v>
      </c>
      <c r="E194" s="30">
        <v>1.75609756097561</v>
      </c>
      <c r="F194" s="30">
        <v>19.9019607843137</v>
      </c>
      <c r="G194" s="30">
        <v>0.87378640776699</v>
      </c>
      <c r="H194" s="30">
        <v>61.504854368932</v>
      </c>
      <c r="I194" s="30">
        <v>16.2735849056604</v>
      </c>
      <c r="J194" s="30">
        <v>12.0909090909091</v>
      </c>
      <c r="K194" s="30">
        <v>7.43119266055047</v>
      </c>
      <c r="L194" s="30">
        <v>51.697247706422</v>
      </c>
      <c r="M194" s="30">
        <v>24.9773755656109</v>
      </c>
      <c r="N194" s="30">
        <v>66.95652173913049</v>
      </c>
      <c r="O194" s="30">
        <v>20.7589285714286</v>
      </c>
      <c r="P194" s="30">
        <v>67.1748878923767</v>
      </c>
      <c r="Q194" s="30">
        <v>24.9779735682819</v>
      </c>
      <c r="R194" s="30">
        <v>68.0821917808219</v>
      </c>
      <c r="S194" s="30">
        <v>15.1304347826087</v>
      </c>
      <c r="T194" s="30">
        <v>65.7391304347826</v>
      </c>
      <c r="U194" s="30">
        <v>23.1465517241379</v>
      </c>
      <c r="V194" s="30">
        <v>66.3636363636364</v>
      </c>
      <c r="W194" s="30">
        <v>28.4745762711864</v>
      </c>
      <c r="X194" s="30">
        <v>68.6708860759494</v>
      </c>
      <c r="Y194" s="30">
        <v>27.1008403361345</v>
      </c>
      <c r="Z194" s="30">
        <v>66.0674157303371</v>
      </c>
      <c r="AA194" s="30">
        <v>24.7933884297521</v>
      </c>
      <c r="AB194" s="30">
        <v>0</v>
      </c>
      <c r="AC194" s="30">
        <v>22.7125506072875</v>
      </c>
      <c r="AD194" s="30">
        <v>0</v>
      </c>
      <c r="AE194" s="30">
        <v>25.3937007874016</v>
      </c>
      <c r="AF194" s="30">
        <v>0</v>
      </c>
      <c r="AG194" s="30">
        <v>14.1984732824428</v>
      </c>
      <c r="AH194" s="30">
        <v>0</v>
      </c>
    </row>
    <row r="195" ht="15" customHeight="1">
      <c r="A195" t="s" s="26">
        <f>'Ações_Prep'!A195</f>
        <v>2134</v>
      </c>
      <c r="B195" t="s" s="26">
        <f>'Ações_Prep'!B195</f>
        <v>2135</v>
      </c>
      <c r="C195" s="30">
        <v>1.35</v>
      </c>
      <c r="D195" s="30">
        <v>52.15</v>
      </c>
      <c r="E195" s="30">
        <v>1.60975609756098</v>
      </c>
      <c r="F195" s="30">
        <v>51.1274509803922</v>
      </c>
      <c r="G195" s="30">
        <v>0.29126213592233</v>
      </c>
      <c r="H195" s="30">
        <v>64.22330097087379</v>
      </c>
      <c r="I195" s="30">
        <v>15.9905660377358</v>
      </c>
      <c r="J195" s="30">
        <v>17.1818181818182</v>
      </c>
      <c r="K195" s="30">
        <v>1.65137614678899</v>
      </c>
      <c r="L195" s="30">
        <v>45.5963302752294</v>
      </c>
      <c r="M195" s="30">
        <v>15.6108597285068</v>
      </c>
      <c r="N195" s="30">
        <v>65.26570048309181</v>
      </c>
      <c r="O195" s="30">
        <v>3.34821428571429</v>
      </c>
      <c r="P195" s="30">
        <v>62.4663677130045</v>
      </c>
      <c r="Q195" s="30">
        <v>12.8193832599119</v>
      </c>
      <c r="R195" s="30">
        <v>66.4840182648402</v>
      </c>
      <c r="S195" s="30">
        <v>1.30434782608696</v>
      </c>
      <c r="T195" s="30">
        <v>59.6521739130435</v>
      </c>
      <c r="U195" s="30">
        <v>9.31034482758621</v>
      </c>
      <c r="V195" s="30">
        <v>64.24242424242431</v>
      </c>
      <c r="W195" s="30">
        <v>25.2966101694915</v>
      </c>
      <c r="X195" s="30">
        <v>66.8987341772152</v>
      </c>
      <c r="Y195" s="30">
        <v>23.6974789915967</v>
      </c>
      <c r="Z195" s="30">
        <v>65.28089887640451</v>
      </c>
      <c r="AA195" s="30">
        <v>26.7768595041322</v>
      </c>
      <c r="AB195" s="30">
        <v>26.25</v>
      </c>
      <c r="AC195" s="30">
        <v>25.6275303643725</v>
      </c>
      <c r="AD195" s="30">
        <v>21.1627906976744</v>
      </c>
      <c r="AE195" s="30">
        <v>28.2283464566929</v>
      </c>
      <c r="AF195" s="30">
        <v>0</v>
      </c>
      <c r="AG195" s="30">
        <v>19.8091603053435</v>
      </c>
      <c r="AH195" s="30">
        <v>37.8688524590164</v>
      </c>
    </row>
    <row r="196" ht="15" customHeight="1">
      <c r="A196" t="s" s="26">
        <f>'Ações_Prep'!A196</f>
        <v>2136</v>
      </c>
      <c r="B196" t="s" s="26">
        <f>'Ações_Prep'!B196</f>
        <v>2137</v>
      </c>
      <c r="C196" s="30">
        <v>1.2</v>
      </c>
      <c r="D196" s="30">
        <v>2.8</v>
      </c>
      <c r="E196" s="30">
        <v>0.73170731707317</v>
      </c>
      <c r="F196" s="30">
        <v>2.40196078431373</v>
      </c>
      <c r="G196" s="30">
        <v>1.74757281553398</v>
      </c>
      <c r="H196" s="30">
        <v>3.39805825242718</v>
      </c>
      <c r="I196" s="30">
        <v>3.1132075471698</v>
      </c>
      <c r="J196" s="30">
        <v>0</v>
      </c>
      <c r="K196" s="30">
        <v>2.47706422018349</v>
      </c>
      <c r="L196" s="30">
        <v>6.10091743119266</v>
      </c>
      <c r="M196" s="30">
        <v>2.71493212669683</v>
      </c>
      <c r="N196" s="30">
        <v>2.02898550724638</v>
      </c>
      <c r="O196" s="30">
        <v>2.54464285714286</v>
      </c>
      <c r="P196" s="30">
        <v>5.02242152466368</v>
      </c>
      <c r="Q196" s="30">
        <v>3.9647577092511</v>
      </c>
      <c r="R196" s="30">
        <v>7.6712328767123</v>
      </c>
      <c r="S196" s="30">
        <v>1.43478260869565</v>
      </c>
      <c r="T196" s="30">
        <v>3.04347826086956</v>
      </c>
      <c r="U196" s="30">
        <v>5.68965517241379</v>
      </c>
      <c r="V196" s="30">
        <v>14.5454545454546</v>
      </c>
      <c r="W196" s="30">
        <v>8.516949152542381</v>
      </c>
      <c r="X196" s="30">
        <v>0</v>
      </c>
      <c r="Y196" s="30">
        <v>12.3529411764706</v>
      </c>
      <c r="Z196" s="30">
        <v>14.5505617977528</v>
      </c>
      <c r="AA196" s="30">
        <v>12.6446280991736</v>
      </c>
      <c r="AB196" s="30">
        <v>0</v>
      </c>
      <c r="AC196" s="30">
        <v>8.259109311740881</v>
      </c>
      <c r="AD196" s="30">
        <v>0</v>
      </c>
      <c r="AE196" s="30">
        <v>6.49606299212598</v>
      </c>
      <c r="AF196" s="30">
        <v>0</v>
      </c>
      <c r="AG196" s="30">
        <v>5.26717557251907</v>
      </c>
      <c r="AH196" s="30">
        <v>0</v>
      </c>
    </row>
    <row r="197" ht="15" customHeight="1">
      <c r="A197" t="s" s="26">
        <f>'Ações_Prep'!A197</f>
        <v>2138</v>
      </c>
      <c r="B197" t="s" s="26">
        <f>'Ações_Prep'!B197</f>
        <v>2139</v>
      </c>
      <c r="C197" s="30">
        <v>1.05</v>
      </c>
      <c r="D197" s="30">
        <v>2.45</v>
      </c>
      <c r="E197" s="30">
        <v>1.31707317073171</v>
      </c>
      <c r="F197" s="30">
        <v>2.74509803921569</v>
      </c>
      <c r="G197" s="30">
        <v>1.89320388349515</v>
      </c>
      <c r="H197" s="30">
        <v>5.09708737864078</v>
      </c>
      <c r="I197" s="30">
        <v>5.80188679245282</v>
      </c>
      <c r="J197" s="30">
        <v>0</v>
      </c>
      <c r="K197" s="30">
        <v>3.44036697247707</v>
      </c>
      <c r="L197" s="30">
        <v>11.2385321100917</v>
      </c>
      <c r="M197" s="30">
        <v>6.51583710407241</v>
      </c>
      <c r="N197" s="30">
        <v>13.1884057971014</v>
      </c>
      <c r="O197" s="30">
        <v>3.48214285714287</v>
      </c>
      <c r="P197" s="30">
        <v>10.0448430493274</v>
      </c>
      <c r="Q197" s="30">
        <v>3.03964757709252</v>
      </c>
      <c r="R197" s="30">
        <v>4.47488584474886</v>
      </c>
      <c r="S197" s="30">
        <v>1.17391304347826</v>
      </c>
      <c r="T197" s="30">
        <v>4.26086956521739</v>
      </c>
      <c r="U197" s="30">
        <v>5.30172413793102</v>
      </c>
      <c r="V197" s="30">
        <v>15.1515151515151</v>
      </c>
      <c r="W197" s="30">
        <v>6.86440677966102</v>
      </c>
      <c r="X197" s="30">
        <v>0</v>
      </c>
      <c r="Y197" s="30">
        <v>13.8655462184874</v>
      </c>
      <c r="Z197" s="30">
        <v>20.8426966292135</v>
      </c>
      <c r="AA197" s="30">
        <v>15.4958677685951</v>
      </c>
      <c r="AB197" s="30">
        <v>0</v>
      </c>
      <c r="AC197" s="30">
        <v>12.1457489878543</v>
      </c>
      <c r="AD197" s="30">
        <v>0</v>
      </c>
      <c r="AE197" s="30">
        <v>10.0393700787402</v>
      </c>
      <c r="AF197" s="30">
        <v>0</v>
      </c>
      <c r="AG197" s="30">
        <v>5.95419847328244</v>
      </c>
      <c r="AH197" s="30">
        <v>0</v>
      </c>
    </row>
    <row r="198" ht="15" customHeight="1">
      <c r="A198" t="s" s="26">
        <f>'Ações_Prep'!A198</f>
        <v>2140</v>
      </c>
      <c r="B198" t="s" s="26">
        <f>'Ações_Prep'!B198</f>
        <v>2141</v>
      </c>
      <c r="C198" s="30">
        <v>0.9</v>
      </c>
      <c r="D198" s="30">
        <v>2.1</v>
      </c>
      <c r="E198" s="30">
        <v>0.585365853658536</v>
      </c>
      <c r="F198" s="30">
        <v>1.37254901960784</v>
      </c>
      <c r="G198" s="30">
        <v>1.60194174757282</v>
      </c>
      <c r="H198" s="30">
        <v>3.05825242718447</v>
      </c>
      <c r="I198" s="30">
        <v>2.97169811320755</v>
      </c>
      <c r="J198" s="30">
        <v>0</v>
      </c>
      <c r="K198" s="30">
        <v>2.75229357798165</v>
      </c>
      <c r="L198" s="30">
        <v>7.38532110091741</v>
      </c>
      <c r="M198" s="30">
        <v>4.2081447963801</v>
      </c>
      <c r="N198" s="30">
        <v>5.7487922705314</v>
      </c>
      <c r="O198" s="30">
        <v>3.21428571428571</v>
      </c>
      <c r="P198" s="30">
        <v>6.90582959641256</v>
      </c>
      <c r="Q198" s="30">
        <v>5.6828193832599</v>
      </c>
      <c r="R198" s="30">
        <v>11.8264840182649</v>
      </c>
      <c r="S198" s="30">
        <v>2.08695652173913</v>
      </c>
      <c r="T198" s="30">
        <v>5.78260869565217</v>
      </c>
      <c r="U198" s="30">
        <v>7.75862068965516</v>
      </c>
      <c r="V198" s="30">
        <v>19.0909090909091</v>
      </c>
      <c r="W198" s="30">
        <v>11.1864406779661</v>
      </c>
      <c r="X198" s="30">
        <v>3.9873417721519</v>
      </c>
      <c r="Y198" s="30">
        <v>15.7563025210084</v>
      </c>
      <c r="Z198" s="30">
        <v>26.3483146067415</v>
      </c>
      <c r="AA198" s="30">
        <v>15.7438016528926</v>
      </c>
      <c r="AB198" s="30">
        <v>0</v>
      </c>
      <c r="AC198" s="30">
        <v>10.8097165991903</v>
      </c>
      <c r="AD198" s="30">
        <v>0</v>
      </c>
      <c r="AE198" s="30">
        <v>8.149606299212611</v>
      </c>
      <c r="AF198" s="30">
        <v>0</v>
      </c>
      <c r="AG198" s="30">
        <v>6.64122137404581</v>
      </c>
      <c r="AH198" s="30">
        <v>0</v>
      </c>
    </row>
    <row r="199" ht="15" customHeight="1">
      <c r="A199" t="s" s="26">
        <f>'Ações_Prep'!A199</f>
        <v>2142</v>
      </c>
      <c r="B199" t="s" s="26">
        <f>'Ações_Prep'!B199</f>
        <v>2143</v>
      </c>
      <c r="C199" s="30">
        <v>0.75</v>
      </c>
      <c r="D199" s="30">
        <v>1.75</v>
      </c>
      <c r="E199" s="30">
        <v>1.02439024390244</v>
      </c>
      <c r="F199" s="30">
        <v>2.05882352941177</v>
      </c>
      <c r="G199" s="30">
        <v>3.20388349514562</v>
      </c>
      <c r="H199" s="30">
        <v>17.6699029126213</v>
      </c>
      <c r="I199" s="30">
        <v>2.68867924528302</v>
      </c>
      <c r="J199" s="30">
        <v>0</v>
      </c>
      <c r="K199" s="30">
        <v>0.825688073394495</v>
      </c>
      <c r="L199" s="30">
        <v>1.60550458715597</v>
      </c>
      <c r="M199" s="30">
        <v>0.950226244343892</v>
      </c>
      <c r="N199" s="30">
        <v>0</v>
      </c>
      <c r="O199" s="30">
        <v>8.97321428571429</v>
      </c>
      <c r="P199" s="30">
        <v>16.0089686098655</v>
      </c>
      <c r="Q199" s="30">
        <v>22.5991189427313</v>
      </c>
      <c r="R199" s="30">
        <v>46.986301369863</v>
      </c>
      <c r="S199" s="30">
        <v>22.0434782608696</v>
      </c>
      <c r="T199" s="30">
        <v>44.4347826086956</v>
      </c>
      <c r="U199" s="30">
        <v>25.4741379310345</v>
      </c>
      <c r="V199" s="30">
        <v>58.1818181818182</v>
      </c>
      <c r="W199" s="30">
        <v>27.7118644067797</v>
      </c>
      <c r="X199" s="30">
        <v>61.1392405063291</v>
      </c>
      <c r="Y199" s="30">
        <v>28.2352941176471</v>
      </c>
      <c r="Z199" s="30">
        <v>63.7078651685393</v>
      </c>
      <c r="AA199" s="30">
        <v>28.6363636363637</v>
      </c>
      <c r="AB199" s="30">
        <v>45.9375</v>
      </c>
      <c r="AC199" s="30">
        <v>28.5425101214575</v>
      </c>
      <c r="AD199" s="30">
        <v>45.5813953488372</v>
      </c>
      <c r="AE199" s="30">
        <v>28.7007874015748</v>
      </c>
      <c r="AF199" s="30">
        <v>0</v>
      </c>
      <c r="AG199" s="30">
        <v>29.0839694656489</v>
      </c>
      <c r="AH199" s="30">
        <v>64.2622950819672</v>
      </c>
    </row>
    <row r="200" ht="15" customHeight="1">
      <c r="A200" t="s" s="26">
        <f>'Ações_Prep'!A200</f>
        <v>2144</v>
      </c>
      <c r="B200" t="s" s="26">
        <f>'Ações_Prep'!B200</f>
        <v>2145</v>
      </c>
      <c r="C200" s="30">
        <v>0.6</v>
      </c>
      <c r="D200" s="30">
        <v>1.05</v>
      </c>
      <c r="E200" s="30">
        <v>0.439024390243902</v>
      </c>
      <c r="F200" s="30">
        <v>1.02941176470588</v>
      </c>
      <c r="G200" s="30">
        <v>1.45631067961165</v>
      </c>
      <c r="H200" s="30">
        <v>2.37864077669903</v>
      </c>
      <c r="I200" s="30">
        <v>2.26415094339623</v>
      </c>
      <c r="J200" s="30">
        <v>0</v>
      </c>
      <c r="K200" s="30">
        <v>1.92660550458716</v>
      </c>
      <c r="L200" s="30">
        <v>4.4954128440367</v>
      </c>
      <c r="M200" s="30">
        <v>2.17194570135747</v>
      </c>
      <c r="N200" s="30">
        <v>0.6763285024154591</v>
      </c>
      <c r="O200" s="30">
        <v>2.27678571428571</v>
      </c>
      <c r="P200" s="30">
        <v>5.33632286995515</v>
      </c>
      <c r="Q200" s="30">
        <v>4.22907488986785</v>
      </c>
      <c r="R200" s="30">
        <v>8.630136986301389</v>
      </c>
      <c r="S200" s="30">
        <v>1.56521739130435</v>
      </c>
      <c r="T200" s="30">
        <v>3.65217391304348</v>
      </c>
      <c r="U200" s="30">
        <v>6.33620689655172</v>
      </c>
      <c r="V200" s="30">
        <v>15.7575757575758</v>
      </c>
      <c r="W200" s="30">
        <v>9.27966101694915</v>
      </c>
      <c r="X200" s="30">
        <v>0</v>
      </c>
      <c r="Y200" s="30">
        <v>12.6050420168067</v>
      </c>
      <c r="Z200" s="30">
        <v>16.5168539325843</v>
      </c>
      <c r="AA200" s="30">
        <v>13.5123966942149</v>
      </c>
      <c r="AB200" s="30">
        <v>0</v>
      </c>
      <c r="AC200" s="30">
        <v>9.352226720647771</v>
      </c>
      <c r="AD200" s="30">
        <v>0</v>
      </c>
      <c r="AE200" s="30">
        <v>7.20472440944883</v>
      </c>
      <c r="AF200" s="30">
        <v>0</v>
      </c>
      <c r="AG200" s="30">
        <v>5.83969465648854</v>
      </c>
      <c r="AH200" s="30">
        <v>0</v>
      </c>
    </row>
    <row r="201" ht="15" customHeight="1">
      <c r="A201" t="s" s="26">
        <f>'Ações_Prep'!A201</f>
        <v>2146</v>
      </c>
      <c r="B201" t="s" s="26">
        <f>'Ações_Prep'!B201</f>
        <v>2147</v>
      </c>
      <c r="C201" s="30">
        <v>0.45</v>
      </c>
      <c r="D201" s="30">
        <v>1.4</v>
      </c>
      <c r="E201" s="30">
        <v>1.46341463414634</v>
      </c>
      <c r="F201" s="30">
        <v>10.9803921568627</v>
      </c>
      <c r="G201" s="30">
        <v>1.16504854368932</v>
      </c>
      <c r="H201" s="30">
        <v>66.2621359223301</v>
      </c>
      <c r="I201" s="30">
        <v>24.4811320754717</v>
      </c>
      <c r="J201" s="30">
        <v>62.3636363636364</v>
      </c>
      <c r="K201" s="30">
        <v>9.4954128440367</v>
      </c>
      <c r="L201" s="30">
        <v>64.8623853211009</v>
      </c>
      <c r="M201" s="30">
        <v>23.6199095022624</v>
      </c>
      <c r="N201" s="30">
        <v>68.3091787439613</v>
      </c>
      <c r="O201" s="30">
        <v>11.9196428571429</v>
      </c>
      <c r="P201" s="30">
        <v>68.4304932735426</v>
      </c>
      <c r="Q201" s="30">
        <v>18.6343612334802</v>
      </c>
      <c r="R201" s="30">
        <v>67.7625570776256</v>
      </c>
      <c r="S201" s="30">
        <v>6.78260869565217</v>
      </c>
      <c r="T201" s="30">
        <v>66.3478260869565</v>
      </c>
      <c r="U201" s="30">
        <v>16.4224137931034</v>
      </c>
      <c r="V201" s="30">
        <v>66.6666666666666</v>
      </c>
      <c r="W201" s="30">
        <v>12.7118644067797</v>
      </c>
      <c r="X201" s="30">
        <v>18.6075949367089</v>
      </c>
      <c r="Y201" s="30">
        <v>2.64705882352941</v>
      </c>
      <c r="Z201" s="30">
        <v>0</v>
      </c>
      <c r="AA201" s="30">
        <v>5.5785123966942</v>
      </c>
      <c r="AB201" s="30">
        <v>0</v>
      </c>
      <c r="AC201" s="30">
        <v>2.79352226720648</v>
      </c>
      <c r="AD201" s="30">
        <v>0</v>
      </c>
      <c r="AE201" s="30">
        <v>4.25196850393701</v>
      </c>
      <c r="AF201" s="30">
        <v>0</v>
      </c>
      <c r="AG201" s="30">
        <v>0.572519083969467</v>
      </c>
      <c r="AH201" s="30">
        <v>0</v>
      </c>
    </row>
    <row r="202" ht="15" customHeight="1">
      <c r="A202" t="s" s="26">
        <f>'Ações_Prep'!A202</f>
        <v>2148</v>
      </c>
      <c r="B202" t="s" s="26">
        <f>'Ações_Prep'!B202</f>
        <v>2149</v>
      </c>
      <c r="C202" s="30">
        <v>0.3</v>
      </c>
      <c r="D202" s="30">
        <v>0.7</v>
      </c>
      <c r="E202" s="30">
        <v>0.292682926829268</v>
      </c>
      <c r="F202" s="30">
        <v>0.343137254901961</v>
      </c>
      <c r="G202" s="30">
        <v>1.01941747572815</v>
      </c>
      <c r="H202" s="30">
        <v>2.71844660194175</v>
      </c>
      <c r="I202" s="30">
        <v>1.69811320754717</v>
      </c>
      <c r="J202" s="30">
        <v>0</v>
      </c>
      <c r="K202" s="30">
        <v>2.20183486238532</v>
      </c>
      <c r="L202" s="30">
        <v>4.81651376146789</v>
      </c>
      <c r="M202" s="30">
        <v>3.93665158371042</v>
      </c>
      <c r="N202" s="30">
        <v>5.07246376811594</v>
      </c>
      <c r="O202" s="30">
        <v>2.00892857142857</v>
      </c>
      <c r="P202" s="30">
        <v>4.7085201793722</v>
      </c>
      <c r="Q202" s="30">
        <v>3.43612334801763</v>
      </c>
      <c r="R202" s="30">
        <v>6.71232876712329</v>
      </c>
      <c r="S202" s="30">
        <v>1.04347826086957</v>
      </c>
      <c r="T202" s="30">
        <v>3.34782608695652</v>
      </c>
      <c r="U202" s="30">
        <v>2.97413793103448</v>
      </c>
      <c r="V202" s="30">
        <v>9.090909090909101</v>
      </c>
      <c r="W202" s="30">
        <v>3.43220338983051</v>
      </c>
      <c r="X202" s="30">
        <v>0</v>
      </c>
      <c r="Y202" s="30">
        <v>5.04201680672268</v>
      </c>
      <c r="Z202" s="30">
        <v>0</v>
      </c>
      <c r="AA202" s="30">
        <v>5.45454545454546</v>
      </c>
      <c r="AB202" s="30">
        <v>0</v>
      </c>
      <c r="AC202" s="30">
        <v>3.76518218623482</v>
      </c>
      <c r="AD202" s="30">
        <v>0</v>
      </c>
      <c r="AE202" s="30">
        <v>3.42519685039371</v>
      </c>
      <c r="AF202" s="30">
        <v>0</v>
      </c>
      <c r="AG202" s="30">
        <v>2.17557251908397</v>
      </c>
      <c r="AH202" s="30">
        <v>0</v>
      </c>
    </row>
    <row r="203" ht="15" customHeight="1">
      <c r="A203" t="s" s="26">
        <f>'Ações_Prep'!A203</f>
        <v>2150</v>
      </c>
      <c r="B203" t="s" s="26">
        <f>'Ações_Prep'!B203</f>
        <v>2151</v>
      </c>
      <c r="C203" s="30">
        <v>0.15</v>
      </c>
      <c r="D203" s="30">
        <v>0.35</v>
      </c>
      <c r="E203" s="30">
        <v>0.146341463414634</v>
      </c>
      <c r="F203" s="30">
        <v>0</v>
      </c>
      <c r="G203" s="30">
        <v>0.145631067961165</v>
      </c>
      <c r="H203" s="30">
        <v>0.339805825242718</v>
      </c>
      <c r="I203" s="30">
        <v>0.424528301886792</v>
      </c>
      <c r="J203" s="30">
        <v>0</v>
      </c>
      <c r="K203" s="30">
        <v>0.137614678899083</v>
      </c>
      <c r="L203" s="30">
        <v>0.321100917431193</v>
      </c>
      <c r="M203" s="30">
        <v>0.678733031674209</v>
      </c>
      <c r="N203" s="30">
        <v>0</v>
      </c>
      <c r="O203" s="30">
        <v>0.669642857142858</v>
      </c>
      <c r="P203" s="30">
        <v>1.5695067264574</v>
      </c>
      <c r="Q203" s="30">
        <v>1.05726872246696</v>
      </c>
      <c r="R203" s="30">
        <v>0</v>
      </c>
      <c r="S203" s="30">
        <v>0.521739130434783</v>
      </c>
      <c r="T203" s="30">
        <v>1.21739130434783</v>
      </c>
      <c r="U203" s="30">
        <v>1.16379310344828</v>
      </c>
      <c r="V203" s="30">
        <v>2.42424242424242</v>
      </c>
      <c r="W203" s="30">
        <v>2.92372881355932</v>
      </c>
      <c r="X203" s="30">
        <v>0</v>
      </c>
      <c r="Y203" s="30">
        <v>3.15126050420169</v>
      </c>
      <c r="Z203" s="30">
        <v>0</v>
      </c>
      <c r="AA203" s="30">
        <v>4.21487603305785</v>
      </c>
      <c r="AB203" s="30">
        <v>0</v>
      </c>
      <c r="AC203" s="30">
        <v>2.67206477732794</v>
      </c>
      <c r="AD203" s="30">
        <v>0</v>
      </c>
      <c r="AE203" s="30">
        <v>2.71653543307087</v>
      </c>
      <c r="AF203" s="30">
        <v>0</v>
      </c>
      <c r="AG203" s="30">
        <v>2.06106870229008</v>
      </c>
      <c r="AH203" s="30">
        <v>0</v>
      </c>
    </row>
    <row r="204" ht="15" customHeight="1">
      <c r="A204" t="s" s="26">
        <f>'Ações_Prep'!A204</f>
        <v>2152</v>
      </c>
      <c r="B204" t="s" s="26">
        <f>'Ações_Prep'!B204</f>
        <v>2153</v>
      </c>
      <c r="C204" s="30">
        <v>0</v>
      </c>
      <c r="D204" s="30">
        <v>0</v>
      </c>
      <c r="E204" s="30">
        <v>29.1219512195122</v>
      </c>
      <c r="F204" s="30">
        <v>53.5294117647059</v>
      </c>
      <c r="G204" s="30">
        <v>28.1067961165049</v>
      </c>
      <c r="H204" s="30">
        <v>69.3203883495145</v>
      </c>
      <c r="I204" s="30">
        <v>30</v>
      </c>
      <c r="J204" s="30">
        <v>68.72727272727271</v>
      </c>
      <c r="K204" s="30">
        <v>30</v>
      </c>
      <c r="L204" s="30">
        <v>69.6788990825688</v>
      </c>
      <c r="M204" s="30">
        <v>30</v>
      </c>
      <c r="N204" s="30">
        <v>69.6618357487923</v>
      </c>
      <c r="O204" s="30">
        <v>30</v>
      </c>
      <c r="P204" s="30">
        <v>69.6860986547086</v>
      </c>
      <c r="Q204" s="30">
        <v>30</v>
      </c>
      <c r="R204" s="30">
        <v>69.6803652968037</v>
      </c>
      <c r="S204" s="30">
        <v>30</v>
      </c>
      <c r="T204" s="30">
        <v>69.695652173913</v>
      </c>
      <c r="U204" s="30">
        <v>30</v>
      </c>
      <c r="V204" s="30">
        <v>69.6969696969697</v>
      </c>
      <c r="W204" s="30">
        <v>29.4915254237288</v>
      </c>
      <c r="X204" s="30">
        <v>63.7974683544304</v>
      </c>
      <c r="Y204" s="30">
        <v>29.6218487394958</v>
      </c>
      <c r="Z204" s="30">
        <v>64.4943820224719</v>
      </c>
      <c r="AA204" s="30">
        <v>26.1570247933884</v>
      </c>
      <c r="AB204" s="30">
        <v>2.1875</v>
      </c>
      <c r="AC204" s="30">
        <v>1.33603238866397</v>
      </c>
      <c r="AD204" s="30">
        <v>0</v>
      </c>
      <c r="AE204" s="30">
        <v>1.06299212598425</v>
      </c>
      <c r="AF204" s="30">
        <v>0</v>
      </c>
      <c r="AG204" s="30">
        <v>0.114503816793893</v>
      </c>
      <c r="AH204" s="30">
        <v>0</v>
      </c>
    </row>
    <row r="205" ht="15" customHeight="1">
      <c r="A205" t="s" s="26">
        <f>'Ações_Prep'!A205</f>
        <v>2154</v>
      </c>
      <c r="B205" t="s" s="26">
        <f>'Ações_Prep'!B205</f>
        <v>2155</v>
      </c>
      <c r="C205" s="30">
        <v>0</v>
      </c>
      <c r="D205" s="30">
        <v>0</v>
      </c>
      <c r="E205" s="30">
        <v>25.3170731707317</v>
      </c>
      <c r="F205" s="30">
        <v>59.3627450980393</v>
      </c>
      <c r="G205" s="30">
        <v>21.2621359223301</v>
      </c>
      <c r="H205" s="30">
        <v>38.0582524271845</v>
      </c>
      <c r="I205" s="30">
        <v>18.3962264150943</v>
      </c>
      <c r="J205" s="30">
        <v>15.9090909090909</v>
      </c>
      <c r="K205" s="30">
        <v>18.302752293578</v>
      </c>
      <c r="L205" s="30">
        <v>41.7431192660551</v>
      </c>
      <c r="M205" s="30">
        <v>17.7828054298643</v>
      </c>
      <c r="N205" s="30">
        <v>41.256038647343</v>
      </c>
      <c r="O205" s="30">
        <v>18.4821428571429</v>
      </c>
      <c r="P205" s="30">
        <v>42.6905829596413</v>
      </c>
      <c r="Q205" s="30">
        <v>16.3876651982379</v>
      </c>
      <c r="R205" s="30">
        <v>38.675799086758</v>
      </c>
      <c r="S205" s="30">
        <v>15.7826086956522</v>
      </c>
      <c r="T205" s="30">
        <v>37.4347826086956</v>
      </c>
      <c r="U205" s="30">
        <v>14.8706896551724</v>
      </c>
      <c r="V205" s="30">
        <v>35.1515151515151</v>
      </c>
      <c r="W205" s="30">
        <v>17.4152542372881</v>
      </c>
      <c r="X205" s="30">
        <v>27.0253164556962</v>
      </c>
      <c r="Y205" s="30">
        <v>14.7478991596639</v>
      </c>
      <c r="Z205" s="30">
        <v>23.9887640449438</v>
      </c>
      <c r="AA205" s="30">
        <v>17.1074380165289</v>
      </c>
      <c r="AB205" s="30">
        <v>0</v>
      </c>
      <c r="AC205" s="30">
        <v>15.668016194332</v>
      </c>
      <c r="AD205" s="30">
        <v>0</v>
      </c>
      <c r="AE205" s="30">
        <v>19.7244094488189</v>
      </c>
      <c r="AF205" s="30">
        <v>0</v>
      </c>
      <c r="AG205" s="30">
        <v>22.3282442748092</v>
      </c>
      <c r="AH205" s="30">
        <v>35</v>
      </c>
    </row>
    <row r="206" ht="15" customHeight="1">
      <c r="A206" t="s" s="26">
        <f>'Ações_Prep'!A206</f>
        <v>2156</v>
      </c>
      <c r="B206" t="s" s="26">
        <f>'Ações_Prep'!B206</f>
        <v>2157</v>
      </c>
      <c r="C206" s="30">
        <v>0</v>
      </c>
      <c r="D206" s="30">
        <v>0</v>
      </c>
      <c r="E206" s="30">
        <v>25.1707317073171</v>
      </c>
      <c r="F206" s="30">
        <v>55.5882352941177</v>
      </c>
      <c r="G206" s="30">
        <v>24.9029126213592</v>
      </c>
      <c r="H206" s="30">
        <v>46.2135922330097</v>
      </c>
      <c r="I206" s="30">
        <v>20.377358490566</v>
      </c>
      <c r="J206" s="30">
        <v>24.1818181818182</v>
      </c>
      <c r="K206" s="30">
        <v>26.4220183486238</v>
      </c>
      <c r="L206" s="30">
        <v>55.2293577981651</v>
      </c>
      <c r="M206" s="30">
        <v>26.606334841629</v>
      </c>
      <c r="N206" s="30">
        <v>56.8115942028986</v>
      </c>
      <c r="O206" s="30">
        <v>25.5803571428571</v>
      </c>
      <c r="P206" s="30">
        <v>52.1076233183857</v>
      </c>
      <c r="Q206" s="30">
        <v>25.7709251101322</v>
      </c>
      <c r="R206" s="30">
        <v>54.337899543379</v>
      </c>
      <c r="S206" s="30">
        <v>25.304347826087</v>
      </c>
      <c r="T206" s="30">
        <v>52.3478260869565</v>
      </c>
      <c r="U206" s="30">
        <v>24.698275862069</v>
      </c>
      <c r="V206" s="30">
        <v>53.3333333333333</v>
      </c>
      <c r="W206" s="30">
        <v>17.7966101694915</v>
      </c>
      <c r="X206" s="30">
        <v>25.6962025316456</v>
      </c>
      <c r="Y206" s="30">
        <v>18.4033613445378</v>
      </c>
      <c r="Z206" s="30">
        <v>29.8876404494382</v>
      </c>
      <c r="AA206" s="30">
        <v>16.2396694214876</v>
      </c>
      <c r="AB206" s="30">
        <v>0</v>
      </c>
      <c r="AC206" s="30">
        <v>15.9109311740891</v>
      </c>
      <c r="AD206" s="30">
        <v>0</v>
      </c>
      <c r="AE206" s="30">
        <v>12.1653543307087</v>
      </c>
      <c r="AF206" s="30">
        <v>0</v>
      </c>
      <c r="AG206" s="30">
        <v>16.030534351145</v>
      </c>
      <c r="AH206" s="30">
        <v>0</v>
      </c>
    </row>
    <row r="207" ht="15" customHeight="1">
      <c r="A207" t="s" s="26">
        <f>'Ações_Prep'!A207</f>
        <v>2158</v>
      </c>
      <c r="B207" t="s" s="26">
        <f>'Ações_Prep'!B207</f>
        <v>2159</v>
      </c>
      <c r="C207" s="30">
        <v>0</v>
      </c>
      <c r="D207" s="30">
        <v>0</v>
      </c>
      <c r="E207" s="30">
        <v>15.8048780487805</v>
      </c>
      <c r="F207" s="30">
        <v>61.078431372549</v>
      </c>
      <c r="G207" s="30">
        <v>17.9126213592233</v>
      </c>
      <c r="H207" s="30">
        <v>62.8640776699029</v>
      </c>
      <c r="I207" s="30">
        <v>23.9150943396227</v>
      </c>
      <c r="J207" s="30">
        <v>55.3636363636364</v>
      </c>
      <c r="K207" s="30">
        <v>20.3669724770642</v>
      </c>
      <c r="L207" s="30">
        <v>62.2935779816514</v>
      </c>
      <c r="M207" s="30">
        <v>21.5837104072398</v>
      </c>
      <c r="N207" s="30">
        <v>60.5314009661836</v>
      </c>
      <c r="O207" s="30">
        <v>17.8125</v>
      </c>
      <c r="P207" s="30">
        <v>59.9551569506726</v>
      </c>
      <c r="Q207" s="30">
        <v>23.1277533039648</v>
      </c>
      <c r="R207" s="30">
        <v>62.648401826484</v>
      </c>
      <c r="S207" s="30">
        <v>14.7391304347826</v>
      </c>
      <c r="T207" s="30">
        <v>58.7391304347826</v>
      </c>
      <c r="U207" s="30">
        <v>16.0344827586207</v>
      </c>
      <c r="V207" s="30">
        <v>51.8181818181818</v>
      </c>
      <c r="W207" s="30">
        <v>15.2542372881356</v>
      </c>
      <c r="X207" s="30">
        <v>24.367088607595</v>
      </c>
      <c r="Y207" s="30">
        <v>17.8991596638656</v>
      </c>
      <c r="Z207" s="30">
        <v>39.3258426966292</v>
      </c>
      <c r="AA207" s="30">
        <v>14.504132231405</v>
      </c>
      <c r="AB207" s="30">
        <v>0</v>
      </c>
      <c r="AC207" s="30">
        <v>19.5546558704453</v>
      </c>
      <c r="AD207" s="30">
        <v>0</v>
      </c>
      <c r="AE207" s="30">
        <v>20.5511811023622</v>
      </c>
      <c r="AF207" s="30">
        <v>0</v>
      </c>
      <c r="AG207" s="30">
        <v>10.4198473282443</v>
      </c>
      <c r="AH207" s="30">
        <v>0</v>
      </c>
    </row>
    <row r="208" ht="15" customHeight="1">
      <c r="A208" t="s" s="26">
        <f>'Ações_Prep'!A208</f>
        <v>2160</v>
      </c>
      <c r="B208" t="s" s="26">
        <f>'Ações_Prep'!B208</f>
        <v>2161</v>
      </c>
      <c r="C208" s="30">
        <v>0</v>
      </c>
      <c r="D208" s="30">
        <v>0</v>
      </c>
      <c r="E208" s="30">
        <v>9.65853658536585</v>
      </c>
      <c r="F208" s="30">
        <v>31.2254901960784</v>
      </c>
      <c r="G208" s="30">
        <v>6.99029126213592</v>
      </c>
      <c r="H208" s="30">
        <v>28.5436893203883</v>
      </c>
      <c r="I208" s="30">
        <v>12.311320754717</v>
      </c>
      <c r="J208" s="30">
        <v>0</v>
      </c>
      <c r="K208" s="30">
        <v>14.0366972477064</v>
      </c>
      <c r="L208" s="30">
        <v>37.5688073394495</v>
      </c>
      <c r="M208" s="30">
        <v>16.8325791855204</v>
      </c>
      <c r="N208" s="30">
        <v>39.5652173913044</v>
      </c>
      <c r="O208" s="30">
        <v>13.5267857142857</v>
      </c>
      <c r="P208" s="30">
        <v>38.609865470852</v>
      </c>
      <c r="Q208" s="30">
        <v>13.7444933920705</v>
      </c>
      <c r="R208" s="30">
        <v>35.7990867579909</v>
      </c>
      <c r="S208" s="30">
        <v>13.6956521739131</v>
      </c>
      <c r="T208" s="30">
        <v>39.8695652173913</v>
      </c>
      <c r="U208" s="30">
        <v>12.6724137931034</v>
      </c>
      <c r="V208" s="30">
        <v>33.939393939394</v>
      </c>
      <c r="W208" s="30">
        <v>8.26271186440677</v>
      </c>
      <c r="X208" s="30">
        <v>0</v>
      </c>
      <c r="Y208" s="30">
        <v>4.41176470588236</v>
      </c>
      <c r="Z208" s="30">
        <v>0</v>
      </c>
      <c r="AA208" s="30">
        <v>3.7190082644628</v>
      </c>
      <c r="AB208" s="30">
        <v>0</v>
      </c>
      <c r="AC208" s="30">
        <v>4.12955465587044</v>
      </c>
      <c r="AD208" s="30">
        <v>0</v>
      </c>
      <c r="AE208" s="30">
        <v>6.96850393700787</v>
      </c>
      <c r="AF208" s="30">
        <v>0</v>
      </c>
      <c r="AG208" s="30">
        <v>6.41221374045801</v>
      </c>
      <c r="AH208" s="30">
        <v>0</v>
      </c>
    </row>
    <row r="209" ht="15" customHeight="1">
      <c r="A209" t="s" s="26">
        <f>'Ações_Prep'!A209</f>
        <v>2162</v>
      </c>
      <c r="B209" t="s" s="26">
        <f>'Ações_Prep'!B209</f>
        <v>2163</v>
      </c>
      <c r="C209" s="30">
        <v>0</v>
      </c>
      <c r="D209" s="30">
        <v>0</v>
      </c>
      <c r="E209" s="30">
        <v>0</v>
      </c>
      <c r="F209" s="30">
        <v>0</v>
      </c>
      <c r="G209" s="30">
        <v>27.5242718446602</v>
      </c>
      <c r="H209" s="30">
        <v>67.28155339805819</v>
      </c>
      <c r="I209" s="30">
        <v>27.4528301886793</v>
      </c>
      <c r="J209" s="30">
        <v>58.5454545454545</v>
      </c>
      <c r="K209" s="30">
        <v>27.9357798165138</v>
      </c>
      <c r="L209" s="30">
        <v>65.1834862385321</v>
      </c>
      <c r="M209" s="30">
        <v>28.2352941176471</v>
      </c>
      <c r="N209" s="30">
        <v>64.5893719806763</v>
      </c>
      <c r="O209" s="30">
        <v>27.8571428571429</v>
      </c>
      <c r="P209" s="30">
        <v>64.9775784753363</v>
      </c>
      <c r="Q209" s="30">
        <v>27.6211453744493</v>
      </c>
      <c r="R209" s="30">
        <v>63.2876712328767</v>
      </c>
      <c r="S209" s="30">
        <v>19.5652173913043</v>
      </c>
      <c r="T209" s="30">
        <v>47.4782608695652</v>
      </c>
      <c r="U209" s="30">
        <v>17.7155172413793</v>
      </c>
      <c r="V209" s="30">
        <v>40.9090909090909</v>
      </c>
      <c r="W209" s="30">
        <v>22.6271186440678</v>
      </c>
      <c r="X209" s="30">
        <v>40.3164556962026</v>
      </c>
      <c r="Y209" s="30">
        <v>22.9411764705882</v>
      </c>
      <c r="Z209" s="30">
        <v>45.2247191011236</v>
      </c>
      <c r="AA209" s="30">
        <v>25.4132231404959</v>
      </c>
      <c r="AB209" s="30">
        <v>0</v>
      </c>
      <c r="AC209" s="30">
        <v>27.085020242915</v>
      </c>
      <c r="AD209" s="30">
        <v>29.3023255813954</v>
      </c>
      <c r="AE209" s="30">
        <v>27.5196850393701</v>
      </c>
      <c r="AF209" s="30">
        <v>0</v>
      </c>
      <c r="AG209" s="30">
        <v>27.824427480916</v>
      </c>
      <c r="AH209" s="30">
        <v>58.5245901639344</v>
      </c>
    </row>
    <row r="210" ht="15" customHeight="1">
      <c r="A210" t="s" s="26">
        <f>'Ações_Prep'!A210</f>
        <v>2164</v>
      </c>
      <c r="B210" t="s" s="26">
        <f>'Ações_Prep'!B210</f>
        <v>2165</v>
      </c>
      <c r="C210" s="30">
        <v>0</v>
      </c>
      <c r="D210" s="30">
        <v>0</v>
      </c>
      <c r="E210" s="30">
        <v>0</v>
      </c>
      <c r="F210" s="30">
        <v>0</v>
      </c>
      <c r="G210" s="30">
        <v>0</v>
      </c>
      <c r="H210" s="30">
        <v>0</v>
      </c>
      <c r="I210" s="30">
        <v>28.4433962264151</v>
      </c>
      <c r="J210" s="30">
        <v>61.0909090909091</v>
      </c>
      <c r="K210" s="30">
        <v>28.4862385321101</v>
      </c>
      <c r="L210" s="30">
        <v>64.54128440366971</v>
      </c>
      <c r="M210" s="30">
        <v>23.3484162895928</v>
      </c>
      <c r="N210" s="30">
        <v>48.695652173913</v>
      </c>
      <c r="O210" s="30">
        <v>15.6696428571429</v>
      </c>
      <c r="P210" s="30">
        <v>37.3542600896861</v>
      </c>
      <c r="Q210" s="30">
        <v>17.3127753303965</v>
      </c>
      <c r="R210" s="30">
        <v>38.0365296803653</v>
      </c>
      <c r="S210" s="30">
        <v>7.30434782608695</v>
      </c>
      <c r="T210" s="30">
        <v>13.695652173913</v>
      </c>
      <c r="U210" s="30">
        <v>6.85344827586207</v>
      </c>
      <c r="V210" s="30">
        <v>14.8484848484848</v>
      </c>
      <c r="W210" s="30">
        <v>20.0847457627119</v>
      </c>
      <c r="X210" s="30">
        <v>32.3417721518987</v>
      </c>
      <c r="Y210" s="30">
        <v>21.1764705882353</v>
      </c>
      <c r="Z210" s="30">
        <v>40.1123595505618</v>
      </c>
      <c r="AA210" s="30">
        <v>26.6528925619835</v>
      </c>
      <c r="AB210" s="30">
        <v>8.75</v>
      </c>
      <c r="AC210" s="30">
        <v>24.7773279352227</v>
      </c>
      <c r="AD210" s="30">
        <v>0</v>
      </c>
      <c r="AE210" s="30">
        <v>26.1023622047244</v>
      </c>
      <c r="AF210" s="30">
        <v>0</v>
      </c>
      <c r="AG210" s="30">
        <v>28.0534351145038</v>
      </c>
      <c r="AH210" s="30">
        <v>60.2459016393443</v>
      </c>
    </row>
    <row r="211" ht="15" customHeight="1">
      <c r="A211" t="s" s="26">
        <f>'Ações_Prep'!A211</f>
        <v>2166</v>
      </c>
      <c r="B211" t="s" s="26">
        <f>'Ações_Prep'!B211</f>
        <v>2167</v>
      </c>
      <c r="C211" s="30">
        <v>0</v>
      </c>
      <c r="D211" s="30">
        <v>0</v>
      </c>
      <c r="E211" s="30">
        <v>0</v>
      </c>
      <c r="F211" s="30">
        <v>0</v>
      </c>
      <c r="G211" s="30">
        <v>0</v>
      </c>
      <c r="H211" s="30">
        <v>0</v>
      </c>
      <c r="I211" s="30">
        <v>21.6509433962264</v>
      </c>
      <c r="J211" s="30">
        <v>34.3636363636364</v>
      </c>
      <c r="K211" s="30">
        <v>15</v>
      </c>
      <c r="L211" s="30">
        <v>43.348623853211</v>
      </c>
      <c r="M211" s="30">
        <v>8.823529411764721</v>
      </c>
      <c r="N211" s="30">
        <v>19.6135265700483</v>
      </c>
      <c r="O211" s="30">
        <v>6.02678571428571</v>
      </c>
      <c r="P211" s="30">
        <v>22.914798206278</v>
      </c>
      <c r="Q211" s="30">
        <v>10.5726872246696</v>
      </c>
      <c r="R211" s="30">
        <v>29.7260273972603</v>
      </c>
      <c r="S211" s="30">
        <v>4.82608695652173</v>
      </c>
      <c r="T211" s="30">
        <v>14.304347826087</v>
      </c>
      <c r="U211" s="30">
        <v>10.3448275862069</v>
      </c>
      <c r="V211" s="30">
        <v>30</v>
      </c>
      <c r="W211" s="30">
        <v>18.6864406779661</v>
      </c>
      <c r="X211" s="30">
        <v>36.7721518987342</v>
      </c>
      <c r="Y211" s="30">
        <v>20.9243697478992</v>
      </c>
      <c r="Z211" s="30">
        <v>47.1910112359551</v>
      </c>
      <c r="AA211" s="30">
        <v>21.4462809917355</v>
      </c>
      <c r="AB211" s="30">
        <v>0</v>
      </c>
      <c r="AC211" s="30">
        <v>19.7975708502024</v>
      </c>
      <c r="AD211" s="30">
        <v>0</v>
      </c>
      <c r="AE211" s="30">
        <v>19.0157480314961</v>
      </c>
      <c r="AF211" s="30">
        <v>0</v>
      </c>
      <c r="AG211" s="30">
        <v>19.2366412213741</v>
      </c>
      <c r="AH211" s="30">
        <v>17.7868852459017</v>
      </c>
    </row>
    <row r="212" ht="15" customHeight="1">
      <c r="A212" t="s" s="26">
        <f>'Ações_Prep'!A212</f>
        <v>2168</v>
      </c>
      <c r="B212" t="s" s="26">
        <f>'Ações_Prep'!B212</f>
        <v>2169</v>
      </c>
      <c r="C212" s="30">
        <v>0</v>
      </c>
      <c r="D212" s="30">
        <v>0</v>
      </c>
      <c r="E212" s="30">
        <v>0</v>
      </c>
      <c r="F212" s="30">
        <v>0</v>
      </c>
      <c r="G212" s="30">
        <v>0</v>
      </c>
      <c r="H212" s="30">
        <v>0</v>
      </c>
      <c r="I212" s="30">
        <v>21.2264150943396</v>
      </c>
      <c r="J212" s="30">
        <v>26.7272727272727</v>
      </c>
      <c r="K212" s="30">
        <v>24.9082568807339</v>
      </c>
      <c r="L212" s="30">
        <v>51.3761467889908</v>
      </c>
      <c r="M212" s="30">
        <v>20.3619909502262</v>
      </c>
      <c r="N212" s="30">
        <v>43.6231884057971</v>
      </c>
      <c r="O212" s="30">
        <v>18.2142857142857</v>
      </c>
      <c r="P212" s="30">
        <v>37.6681614349776</v>
      </c>
      <c r="Q212" s="30">
        <v>17.4449339207048</v>
      </c>
      <c r="R212" s="30">
        <v>37.0776255707763</v>
      </c>
      <c r="S212" s="30">
        <v>16.9565217391304</v>
      </c>
      <c r="T212" s="30">
        <v>33.1739130434783</v>
      </c>
      <c r="U212" s="30">
        <v>12.0258620689655</v>
      </c>
      <c r="V212" s="30">
        <v>22.1212121212121</v>
      </c>
      <c r="W212" s="30">
        <v>4.57627118644068</v>
      </c>
      <c r="X212" s="30">
        <v>0</v>
      </c>
      <c r="Y212" s="30">
        <v>3.90756302521008</v>
      </c>
      <c r="Z212" s="30">
        <v>0</v>
      </c>
      <c r="AA212" s="30">
        <v>3.22314049586778</v>
      </c>
      <c r="AB212" s="30">
        <v>0</v>
      </c>
      <c r="AC212" s="30">
        <v>3.03643724696355</v>
      </c>
      <c r="AD212" s="30">
        <v>0</v>
      </c>
      <c r="AE212" s="30">
        <v>3.18897637795275</v>
      </c>
      <c r="AF212" s="30">
        <v>0</v>
      </c>
      <c r="AG212" s="30">
        <v>3.09160305343512</v>
      </c>
      <c r="AH212" s="30">
        <v>0</v>
      </c>
    </row>
    <row r="213" ht="15" customHeight="1">
      <c r="A213" t="s" s="26">
        <f>'Ações_Prep'!A213</f>
        <v>2170</v>
      </c>
      <c r="B213" t="s" s="26">
        <f>'Ações_Prep'!B213</f>
        <v>2171</v>
      </c>
      <c r="C213" s="30">
        <v>0</v>
      </c>
      <c r="D213" s="30">
        <v>0</v>
      </c>
      <c r="E213" s="30">
        <v>0</v>
      </c>
      <c r="F213" s="30">
        <v>0</v>
      </c>
      <c r="G213" s="30">
        <v>0</v>
      </c>
      <c r="H213" s="30">
        <v>0</v>
      </c>
      <c r="I213" s="30">
        <v>18.6792452830189</v>
      </c>
      <c r="J213" s="30">
        <v>19.0909090909091</v>
      </c>
      <c r="K213" s="30">
        <v>13.6238532110092</v>
      </c>
      <c r="L213" s="30">
        <v>33.394495412844</v>
      </c>
      <c r="M213" s="30">
        <v>11.131221719457</v>
      </c>
      <c r="N213" s="30">
        <v>27.0531400966184</v>
      </c>
      <c r="O213" s="30">
        <v>7.5</v>
      </c>
      <c r="P213" s="30">
        <v>21.6591928251121</v>
      </c>
      <c r="Q213" s="30">
        <v>3.17180616740088</v>
      </c>
      <c r="R213" s="30">
        <v>5.4337899543379</v>
      </c>
      <c r="S213" s="30">
        <v>4.30434782608695</v>
      </c>
      <c r="T213" s="30">
        <v>10.0434782608696</v>
      </c>
      <c r="U213" s="30">
        <v>2.19827586206897</v>
      </c>
      <c r="V213" s="30">
        <v>5.75757575757576</v>
      </c>
      <c r="W213" s="30">
        <v>3.5593220338983</v>
      </c>
      <c r="X213" s="30">
        <v>0</v>
      </c>
      <c r="Y213" s="30">
        <v>4.6638655462185</v>
      </c>
      <c r="Z213" s="30">
        <v>0</v>
      </c>
      <c r="AA213" s="30">
        <v>9.421487603305801</v>
      </c>
      <c r="AB213" s="30">
        <v>0</v>
      </c>
      <c r="AC213" s="30">
        <v>9.716599190283389</v>
      </c>
      <c r="AD213" s="30">
        <v>0</v>
      </c>
      <c r="AE213" s="30">
        <v>14.4094488188976</v>
      </c>
      <c r="AF213" s="30">
        <v>0</v>
      </c>
      <c r="AG213" s="30">
        <v>16.6030534351145</v>
      </c>
      <c r="AH213" s="30">
        <v>2.86885245901639</v>
      </c>
    </row>
    <row r="214" ht="15" customHeight="1">
      <c r="A214" t="s" s="26">
        <f>'Ações_Prep'!A214</f>
        <v>2172</v>
      </c>
      <c r="B214" t="s" s="26">
        <f>'Ações_Prep'!B214</f>
        <v>2173</v>
      </c>
      <c r="C214" s="30">
        <v>0</v>
      </c>
      <c r="D214" s="30">
        <v>0</v>
      </c>
      <c r="E214" s="30">
        <v>0</v>
      </c>
      <c r="F214" s="30">
        <v>0</v>
      </c>
      <c r="G214" s="30">
        <v>0</v>
      </c>
      <c r="H214" s="30">
        <v>0</v>
      </c>
      <c r="I214" s="30">
        <v>10.4716981132076</v>
      </c>
      <c r="J214" s="30">
        <v>0</v>
      </c>
      <c r="K214" s="30">
        <v>13.348623853211</v>
      </c>
      <c r="L214" s="30">
        <v>24.4036697247706</v>
      </c>
      <c r="M214" s="30">
        <v>13.1674208144796</v>
      </c>
      <c r="N214" s="30">
        <v>26.0386473429951</v>
      </c>
      <c r="O214" s="30">
        <v>8.70535714285713</v>
      </c>
      <c r="P214" s="30">
        <v>14.1255605381166</v>
      </c>
      <c r="Q214" s="30">
        <v>7.40088105726873</v>
      </c>
      <c r="R214" s="30">
        <v>14.0639269406392</v>
      </c>
      <c r="S214" s="30">
        <v>9.13043478260871</v>
      </c>
      <c r="T214" s="30">
        <v>15.8260869565217</v>
      </c>
      <c r="U214" s="30">
        <v>12.4137931034483</v>
      </c>
      <c r="V214" s="30">
        <v>26.060606060606</v>
      </c>
      <c r="W214" s="30">
        <v>14.7457627118644</v>
      </c>
      <c r="X214" s="30">
        <v>16.8354430379747</v>
      </c>
      <c r="Y214" s="30">
        <v>19.4117647058824</v>
      </c>
      <c r="Z214" s="30">
        <v>34.2134831460674</v>
      </c>
      <c r="AA214" s="30">
        <v>23.6776859504132</v>
      </c>
      <c r="AB214" s="30">
        <v>0</v>
      </c>
      <c r="AC214" s="30">
        <v>25.0202429149798</v>
      </c>
      <c r="AD214" s="30">
        <v>3.25581395348837</v>
      </c>
      <c r="AE214" s="30">
        <v>25.0393700787402</v>
      </c>
      <c r="AF214" s="30">
        <v>0</v>
      </c>
      <c r="AG214" s="30">
        <v>25.8778625954198</v>
      </c>
      <c r="AH214" s="30">
        <v>51.0655737704918</v>
      </c>
    </row>
    <row r="215" ht="15" customHeight="1">
      <c r="A215" t="s" s="26">
        <f>'Ações_Prep'!A215</f>
        <v>2174</v>
      </c>
      <c r="B215" t="s" s="26">
        <f>'Ações_Prep'!B215</f>
        <v>2175</v>
      </c>
      <c r="C215" s="30">
        <v>0</v>
      </c>
      <c r="D215" s="30">
        <v>0</v>
      </c>
      <c r="E215" s="30">
        <v>0</v>
      </c>
      <c r="F215" s="30">
        <v>0</v>
      </c>
      <c r="G215" s="30">
        <v>0</v>
      </c>
      <c r="H215" s="30">
        <v>0</v>
      </c>
      <c r="I215" s="30">
        <v>5.9433962264151</v>
      </c>
      <c r="J215" s="30">
        <v>0</v>
      </c>
      <c r="K215" s="30">
        <v>1.10091743119266</v>
      </c>
      <c r="L215" s="30">
        <v>2.24770642201835</v>
      </c>
      <c r="M215" s="30">
        <v>6.10859728506786</v>
      </c>
      <c r="N215" s="30">
        <v>9.13043478260872</v>
      </c>
      <c r="O215" s="30">
        <v>2.67857142857143</v>
      </c>
      <c r="P215" s="30">
        <v>3.45291479820628</v>
      </c>
      <c r="Q215" s="30">
        <v>6.60792951541851</v>
      </c>
      <c r="R215" s="30">
        <v>13.4246575342466</v>
      </c>
      <c r="S215" s="30">
        <v>9.3913043478261</v>
      </c>
      <c r="T215" s="30">
        <v>18.5652173913044</v>
      </c>
      <c r="U215" s="30">
        <v>13.5775862068966</v>
      </c>
      <c r="V215" s="30">
        <v>28.7878787878788</v>
      </c>
      <c r="W215" s="30">
        <v>9.406779661016939</v>
      </c>
      <c r="X215" s="30">
        <v>0</v>
      </c>
      <c r="Y215" s="30">
        <v>14.3697478991597</v>
      </c>
      <c r="Z215" s="30">
        <v>20.0561797752809</v>
      </c>
      <c r="AA215" s="30">
        <v>7.56198347107437</v>
      </c>
      <c r="AB215" s="30">
        <v>0</v>
      </c>
      <c r="AC215" s="30">
        <v>6.31578947368422</v>
      </c>
      <c r="AD215" s="30">
        <v>0</v>
      </c>
      <c r="AE215" s="30">
        <v>7.67716535433072</v>
      </c>
      <c r="AF215" s="30">
        <v>0</v>
      </c>
      <c r="AG215" s="30">
        <v>12.2519083969466</v>
      </c>
      <c r="AH215" s="30">
        <v>0</v>
      </c>
    </row>
    <row r="216" ht="15" customHeight="1">
      <c r="A216" t="s" s="26">
        <f>'Ações_Prep'!A216</f>
        <v>2176</v>
      </c>
      <c r="B216" t="s" s="26">
        <f>'Ações_Prep'!B216</f>
        <v>2177</v>
      </c>
      <c r="C216" s="30">
        <v>0</v>
      </c>
      <c r="D216" s="30">
        <v>0</v>
      </c>
      <c r="E216" s="30">
        <v>0</v>
      </c>
      <c r="F216" s="30">
        <v>0</v>
      </c>
      <c r="G216" s="30">
        <v>0</v>
      </c>
      <c r="H216" s="30">
        <v>0</v>
      </c>
      <c r="I216" s="30">
        <v>0</v>
      </c>
      <c r="J216" s="30">
        <v>0</v>
      </c>
      <c r="K216" s="30">
        <v>29.7247706422018</v>
      </c>
      <c r="L216" s="30">
        <v>66.46788990825689</v>
      </c>
      <c r="M216" s="30">
        <v>27.8280542986425</v>
      </c>
      <c r="N216" s="30">
        <v>56.1352657004831</v>
      </c>
      <c r="O216" s="30">
        <v>28.2589285714286</v>
      </c>
      <c r="P216" s="30">
        <v>52.7354260089686</v>
      </c>
      <c r="Q216" s="30">
        <v>28.5462555066079</v>
      </c>
      <c r="R216" s="30">
        <v>56.5753424657534</v>
      </c>
      <c r="S216" s="30">
        <v>27.5217391304348</v>
      </c>
      <c r="T216" s="30">
        <v>48.0869565217391</v>
      </c>
      <c r="U216" s="30">
        <v>29.0948275862069</v>
      </c>
      <c r="V216" s="30">
        <v>63.3333333333334</v>
      </c>
      <c r="W216" s="30">
        <v>26.3135593220339</v>
      </c>
      <c r="X216" s="30">
        <v>53.1645569620253</v>
      </c>
      <c r="Y216" s="30">
        <v>26.7226890756302</v>
      </c>
      <c r="Z216" s="30">
        <v>53.8764044943821</v>
      </c>
      <c r="AA216" s="30">
        <v>19.7107438016529</v>
      </c>
      <c r="AB216" s="30">
        <v>0</v>
      </c>
      <c r="AC216" s="30">
        <v>25.8704453441296</v>
      </c>
      <c r="AD216" s="30">
        <v>9.7674418604651</v>
      </c>
      <c r="AE216" s="30">
        <v>11.5748031496063</v>
      </c>
      <c r="AF216" s="30">
        <v>0</v>
      </c>
      <c r="AG216" s="30">
        <v>19.4656488549618</v>
      </c>
      <c r="AH216" s="30">
        <v>12.0491803278689</v>
      </c>
    </row>
    <row r="217" ht="15" customHeight="1">
      <c r="A217" t="s" s="26">
        <f>'Ações_Prep'!A217</f>
        <v>2178</v>
      </c>
      <c r="B217" t="s" s="26">
        <f>'Ações_Prep'!B217</f>
        <v>2179</v>
      </c>
      <c r="C217" s="30">
        <v>0</v>
      </c>
      <c r="D217" s="30">
        <v>0</v>
      </c>
      <c r="E217" s="30">
        <v>0</v>
      </c>
      <c r="F217" s="30">
        <v>0</v>
      </c>
      <c r="G217" s="30">
        <v>0</v>
      </c>
      <c r="H217" s="30">
        <v>0</v>
      </c>
      <c r="I217" s="30">
        <v>0</v>
      </c>
      <c r="J217" s="30">
        <v>0</v>
      </c>
      <c r="K217" s="30">
        <v>28.348623853211</v>
      </c>
      <c r="L217" s="30">
        <v>66.788990825688</v>
      </c>
      <c r="M217" s="30">
        <v>29.5927601809955</v>
      </c>
      <c r="N217" s="30">
        <v>67.29468599033819</v>
      </c>
      <c r="O217" s="30">
        <v>29.4642857142857</v>
      </c>
      <c r="P217" s="30">
        <v>68.1165919282511</v>
      </c>
      <c r="Q217" s="30">
        <v>28.2819383259912</v>
      </c>
      <c r="R217" s="30">
        <v>65.8447488584475</v>
      </c>
      <c r="S217" s="30">
        <v>26.4782608695652</v>
      </c>
      <c r="T217" s="30">
        <v>63.6086956521739</v>
      </c>
      <c r="U217" s="30">
        <v>28.1896551724138</v>
      </c>
      <c r="V217" s="30">
        <v>65.75757575757569</v>
      </c>
      <c r="W217" s="30">
        <v>25.6779661016949</v>
      </c>
      <c r="X217" s="30">
        <v>57.1518987341772</v>
      </c>
      <c r="Y217" s="30">
        <v>25.9663865546219</v>
      </c>
      <c r="Z217" s="30">
        <v>58.5955056179775</v>
      </c>
      <c r="AA217" s="30">
        <v>26.0330578512397</v>
      </c>
      <c r="AB217" s="30">
        <v>0</v>
      </c>
      <c r="AC217" s="30">
        <v>24.4129554655871</v>
      </c>
      <c r="AD217" s="30">
        <v>0</v>
      </c>
      <c r="AE217" s="30">
        <v>24.9212598425197</v>
      </c>
      <c r="AF217" s="30">
        <v>0</v>
      </c>
      <c r="AG217" s="30">
        <v>18.8931297709924</v>
      </c>
      <c r="AH217" s="30">
        <v>12.6229508196721</v>
      </c>
    </row>
    <row r="218" ht="15" customHeight="1">
      <c r="A218" t="s" s="26">
        <f>'Ações_Prep'!A218</f>
        <v>2180</v>
      </c>
      <c r="B218" t="s" s="26">
        <f>'Ações_Prep'!B218</f>
        <v>2181</v>
      </c>
      <c r="C218" s="30">
        <v>0</v>
      </c>
      <c r="D218" s="30">
        <v>0</v>
      </c>
      <c r="E218" s="30">
        <v>0</v>
      </c>
      <c r="F218" s="30">
        <v>0</v>
      </c>
      <c r="G218" s="30">
        <v>0</v>
      </c>
      <c r="H218" s="30">
        <v>0</v>
      </c>
      <c r="I218" s="30">
        <v>0</v>
      </c>
      <c r="J218" s="30">
        <v>0</v>
      </c>
      <c r="K218" s="30">
        <v>27.3853211009174</v>
      </c>
      <c r="L218" s="30">
        <v>62.6146788990826</v>
      </c>
      <c r="M218" s="30">
        <v>27.5565610859729</v>
      </c>
      <c r="N218" s="30">
        <v>61.8840579710145</v>
      </c>
      <c r="O218" s="30">
        <v>29.5982142857143</v>
      </c>
      <c r="P218" s="30">
        <v>66.8609865470852</v>
      </c>
      <c r="Q218" s="30">
        <v>28.6784140969163</v>
      </c>
      <c r="R218" s="30">
        <v>64.8858447488584</v>
      </c>
      <c r="S218" s="30">
        <v>28.5652173913043</v>
      </c>
      <c r="T218" s="30">
        <v>66.04347826086961</v>
      </c>
      <c r="U218" s="30">
        <v>27.2844827586207</v>
      </c>
      <c r="V218" s="30">
        <v>61.8181818181818</v>
      </c>
      <c r="W218" s="30">
        <v>25.8050847457627</v>
      </c>
      <c r="X218" s="30">
        <v>55.379746835443</v>
      </c>
      <c r="Y218" s="30">
        <v>25.3361344537815</v>
      </c>
      <c r="Z218" s="30">
        <v>54.6629213483146</v>
      </c>
      <c r="AA218" s="30">
        <v>20.4545454545455</v>
      </c>
      <c r="AB218" s="30">
        <v>0</v>
      </c>
      <c r="AC218" s="30">
        <v>19.6761133603239</v>
      </c>
      <c r="AD218" s="30">
        <v>0</v>
      </c>
      <c r="AE218" s="30">
        <v>14.5275590551181</v>
      </c>
      <c r="AF218" s="30">
        <v>0</v>
      </c>
      <c r="AG218" s="30">
        <v>7.55725190839695</v>
      </c>
      <c r="AH218" s="30">
        <v>0</v>
      </c>
    </row>
    <row r="219" ht="15" customHeight="1">
      <c r="A219" t="s" s="26">
        <f>'Ações_Prep'!A219</f>
        <v>2182</v>
      </c>
      <c r="B219" t="s" s="26">
        <f>'Ações_Prep'!B219</f>
        <v>2183</v>
      </c>
      <c r="C219" s="30">
        <v>0</v>
      </c>
      <c r="D219" s="30">
        <v>0</v>
      </c>
      <c r="E219" s="30">
        <v>0</v>
      </c>
      <c r="F219" s="30">
        <v>0</v>
      </c>
      <c r="G219" s="30">
        <v>0</v>
      </c>
      <c r="H219" s="30">
        <v>0</v>
      </c>
      <c r="I219" s="30">
        <v>0</v>
      </c>
      <c r="J219" s="30">
        <v>0</v>
      </c>
      <c r="K219" s="30">
        <v>22.0183486238532</v>
      </c>
      <c r="L219" s="30">
        <v>47.5229357798165</v>
      </c>
      <c r="M219" s="30">
        <v>23.4841628959276</v>
      </c>
      <c r="N219" s="30">
        <v>49.0338164251208</v>
      </c>
      <c r="O219" s="30">
        <v>23.9732142857143</v>
      </c>
      <c r="P219" s="30">
        <v>49.9103139013453</v>
      </c>
      <c r="Q219" s="30">
        <v>26.9603524229075</v>
      </c>
      <c r="R219" s="30">
        <v>58.8127853881278</v>
      </c>
      <c r="S219" s="30">
        <v>27.7826086956522</v>
      </c>
      <c r="T219" s="30">
        <v>63</v>
      </c>
      <c r="U219" s="30">
        <v>26.8965517241379</v>
      </c>
      <c r="V219" s="30">
        <v>57.5757575757576</v>
      </c>
      <c r="W219" s="30">
        <v>21.228813559322</v>
      </c>
      <c r="X219" s="30">
        <v>31.0126582278481</v>
      </c>
      <c r="Y219" s="30">
        <v>11.7226890756302</v>
      </c>
      <c r="Z219" s="30">
        <v>11.0112359550562</v>
      </c>
      <c r="AA219" s="30">
        <v>2.47933884297521</v>
      </c>
      <c r="AB219" s="30">
        <v>0</v>
      </c>
      <c r="AC219" s="30">
        <v>0.850202429149797</v>
      </c>
      <c r="AD219" s="30">
        <v>0</v>
      </c>
      <c r="AE219" s="30">
        <v>1.18110236220473</v>
      </c>
      <c r="AF219" s="30">
        <v>0</v>
      </c>
      <c r="AG219" s="30">
        <v>0.458015267175573</v>
      </c>
      <c r="AH219" s="30">
        <v>0</v>
      </c>
    </row>
    <row r="220" ht="15" customHeight="1">
      <c r="A220" t="s" s="26">
        <f>'Ações_Prep'!A220</f>
        <v>2184</v>
      </c>
      <c r="B220" t="s" s="26">
        <f>'Ações_Prep'!B220</f>
        <v>2185</v>
      </c>
      <c r="C220" s="30">
        <v>0</v>
      </c>
      <c r="D220" s="30">
        <v>0</v>
      </c>
      <c r="E220" s="30">
        <v>0</v>
      </c>
      <c r="F220" s="30">
        <v>0</v>
      </c>
      <c r="G220" s="30">
        <v>0</v>
      </c>
      <c r="H220" s="30">
        <v>0</v>
      </c>
      <c r="I220" s="30">
        <v>0</v>
      </c>
      <c r="J220" s="30">
        <v>0</v>
      </c>
      <c r="K220" s="30">
        <v>12.6605504587156</v>
      </c>
      <c r="L220" s="30">
        <v>27.9357798165137</v>
      </c>
      <c r="M220" s="30">
        <v>16.0180995475113</v>
      </c>
      <c r="N220" s="30">
        <v>34.8309178743961</v>
      </c>
      <c r="O220" s="30">
        <v>18.8839285714286</v>
      </c>
      <c r="P220" s="30">
        <v>41.4349775784753</v>
      </c>
      <c r="Q220" s="30">
        <v>23.2599118942731</v>
      </c>
      <c r="R220" s="30">
        <v>53.0593607305936</v>
      </c>
      <c r="S220" s="30">
        <v>24.6521739130435</v>
      </c>
      <c r="T220" s="30">
        <v>57.5217391304348</v>
      </c>
      <c r="U220" s="30">
        <v>23.5344827586207</v>
      </c>
      <c r="V220" s="30">
        <v>54.8484848484849</v>
      </c>
      <c r="W220" s="30">
        <v>22.7542372881356</v>
      </c>
      <c r="X220" s="30">
        <v>42.0886075949367</v>
      </c>
      <c r="Y220" s="30">
        <v>19.1596638655462</v>
      </c>
      <c r="Z220" s="30">
        <v>36.5730337078652</v>
      </c>
      <c r="AA220" s="30">
        <v>12.5206611570248</v>
      </c>
      <c r="AB220" s="30">
        <v>0</v>
      </c>
      <c r="AC220" s="30">
        <v>13.1174089068826</v>
      </c>
      <c r="AD220" s="30">
        <v>0</v>
      </c>
      <c r="AE220" s="30">
        <v>10.1574803149606</v>
      </c>
      <c r="AF220" s="30">
        <v>0</v>
      </c>
      <c r="AG220" s="30">
        <v>11.4503816793893</v>
      </c>
      <c r="AH220" s="30">
        <v>0</v>
      </c>
    </row>
    <row r="221" ht="15" customHeight="1">
      <c r="A221" t="s" s="26">
        <f>'Ações_Prep'!A221</f>
        <v>2186</v>
      </c>
      <c r="B221" t="s" s="26">
        <f>'Ações_Prep'!B221</f>
        <v>2187</v>
      </c>
      <c r="C221" s="30">
        <v>0</v>
      </c>
      <c r="D221" s="30">
        <v>0</v>
      </c>
      <c r="E221" s="30">
        <v>0</v>
      </c>
      <c r="F221" s="30">
        <v>0</v>
      </c>
      <c r="G221" s="30">
        <v>0</v>
      </c>
      <c r="H221" s="30">
        <v>0</v>
      </c>
      <c r="I221" s="30">
        <v>0</v>
      </c>
      <c r="J221" s="30">
        <v>0</v>
      </c>
      <c r="K221" s="30">
        <v>11.4220183486238</v>
      </c>
      <c r="L221" s="30">
        <v>29.8623853211009</v>
      </c>
      <c r="M221" s="30">
        <v>9.63800904977376</v>
      </c>
      <c r="N221" s="30">
        <v>20.2898550724638</v>
      </c>
      <c r="O221" s="30">
        <v>5.08928571428571</v>
      </c>
      <c r="P221" s="30">
        <v>14.7533632286996</v>
      </c>
      <c r="Q221" s="30">
        <v>2.37885462555066</v>
      </c>
      <c r="R221" s="30">
        <v>3.83561643835616</v>
      </c>
      <c r="S221" s="30">
        <v>3</v>
      </c>
      <c r="T221" s="30">
        <v>8.52173913043481</v>
      </c>
      <c r="U221" s="30">
        <v>1.29310344827586</v>
      </c>
      <c r="V221" s="30">
        <v>3.33333333333333</v>
      </c>
      <c r="W221" s="30">
        <v>3.05084745762711</v>
      </c>
      <c r="X221" s="30">
        <v>0</v>
      </c>
      <c r="Y221" s="30">
        <v>4.15966386554622</v>
      </c>
      <c r="Z221" s="30">
        <v>0</v>
      </c>
      <c r="AA221" s="30">
        <v>9.173553719008259</v>
      </c>
      <c r="AB221" s="30">
        <v>0</v>
      </c>
      <c r="AC221" s="30">
        <v>9.83805668016195</v>
      </c>
      <c r="AD221" s="30">
        <v>0</v>
      </c>
      <c r="AE221" s="30">
        <v>14.6456692913386</v>
      </c>
      <c r="AF221" s="30">
        <v>0</v>
      </c>
      <c r="AG221" s="30">
        <v>16.7175572519084</v>
      </c>
      <c r="AH221" s="30">
        <v>3.44262295081968</v>
      </c>
    </row>
    <row r="222" ht="15" customHeight="1">
      <c r="A222" t="s" s="26">
        <f>'Ações_Prep'!A222</f>
        <v>2188</v>
      </c>
      <c r="B222" t="s" s="26">
        <f>'Ações_Prep'!B222</f>
        <v>2189</v>
      </c>
      <c r="C222" s="30">
        <v>0</v>
      </c>
      <c r="D222" s="30">
        <v>0</v>
      </c>
      <c r="E222" s="30">
        <v>0</v>
      </c>
      <c r="F222" s="30">
        <v>0</v>
      </c>
      <c r="G222" s="30">
        <v>0</v>
      </c>
      <c r="H222" s="30">
        <v>0</v>
      </c>
      <c r="I222" s="30">
        <v>0</v>
      </c>
      <c r="J222" s="30">
        <v>0</v>
      </c>
      <c r="K222" s="30">
        <v>0</v>
      </c>
      <c r="L222" s="30">
        <v>0</v>
      </c>
      <c r="M222" s="30">
        <v>27.1493212669683</v>
      </c>
      <c r="N222" s="30">
        <v>61.5458937198068</v>
      </c>
      <c r="O222" s="30">
        <v>27.4553571428571</v>
      </c>
      <c r="P222" s="30">
        <v>63.7219730941704</v>
      </c>
      <c r="Q222" s="30">
        <v>27.0925110132159</v>
      </c>
      <c r="R222" s="30">
        <v>61.3698630136986</v>
      </c>
      <c r="S222" s="30">
        <v>26.6086956521739</v>
      </c>
      <c r="T222" s="30">
        <v>61.1739130434783</v>
      </c>
      <c r="U222" s="30">
        <v>27.6724137931034</v>
      </c>
      <c r="V222" s="30">
        <v>64.5454545454545</v>
      </c>
      <c r="W222" s="30">
        <v>24.2796610169492</v>
      </c>
      <c r="X222" s="30">
        <v>51.3924050632911</v>
      </c>
      <c r="Y222" s="30">
        <v>25.5882352941176</v>
      </c>
      <c r="Z222" s="30">
        <v>56.2359550561798</v>
      </c>
      <c r="AA222" s="30">
        <v>25.7851239669422</v>
      </c>
      <c r="AB222" s="30">
        <v>0</v>
      </c>
      <c r="AC222" s="30">
        <v>24.6558704453441</v>
      </c>
      <c r="AD222" s="30">
        <v>0</v>
      </c>
      <c r="AE222" s="30">
        <v>25.2755905511811</v>
      </c>
      <c r="AF222" s="30">
        <v>0</v>
      </c>
      <c r="AG222" s="30">
        <v>21.412213740458</v>
      </c>
      <c r="AH222" s="30">
        <v>25.2459016393443</v>
      </c>
    </row>
    <row r="223" ht="15" customHeight="1">
      <c r="A223" t="s" s="26">
        <f>'Ações_Prep'!A223</f>
        <v>2190</v>
      </c>
      <c r="B223" t="s" s="26">
        <f>'Ações_Prep'!B223</f>
        <v>2191</v>
      </c>
      <c r="C223" s="30">
        <v>0</v>
      </c>
      <c r="D223" s="30">
        <v>0</v>
      </c>
      <c r="E223" s="30">
        <v>0</v>
      </c>
      <c r="F223" s="30">
        <v>0</v>
      </c>
      <c r="G223" s="30">
        <v>0</v>
      </c>
      <c r="H223" s="30">
        <v>0</v>
      </c>
      <c r="I223" s="30">
        <v>0</v>
      </c>
      <c r="J223" s="30">
        <v>0</v>
      </c>
      <c r="K223" s="30">
        <v>0</v>
      </c>
      <c r="L223" s="30">
        <v>0</v>
      </c>
      <c r="M223" s="30">
        <v>8.416289592760171</v>
      </c>
      <c r="N223" s="30">
        <v>15.5555555555555</v>
      </c>
      <c r="O223" s="30">
        <v>13.9285714285714</v>
      </c>
      <c r="P223" s="30">
        <v>31.390134529148</v>
      </c>
      <c r="Q223" s="30">
        <v>9.647577092511</v>
      </c>
      <c r="R223" s="30">
        <v>20.7762557077626</v>
      </c>
      <c r="S223" s="30">
        <v>9.52173913043478</v>
      </c>
      <c r="T223" s="30">
        <v>18.8695652173913</v>
      </c>
      <c r="U223" s="30">
        <v>9.43965517241379</v>
      </c>
      <c r="V223" s="30">
        <v>20</v>
      </c>
      <c r="W223" s="30">
        <v>10.4237288135593</v>
      </c>
      <c r="X223" s="30">
        <v>1.77215189873418</v>
      </c>
      <c r="Y223" s="30">
        <v>16.764705882353</v>
      </c>
      <c r="Z223" s="30">
        <v>27.9213483146067</v>
      </c>
      <c r="AA223" s="30">
        <v>18.2231404958678</v>
      </c>
      <c r="AB223" s="30">
        <v>0</v>
      </c>
      <c r="AC223" s="30">
        <v>22.4696356275304</v>
      </c>
      <c r="AD223" s="30">
        <v>0</v>
      </c>
      <c r="AE223" s="30">
        <v>24.6850393700787</v>
      </c>
      <c r="AF223" s="30">
        <v>0</v>
      </c>
      <c r="AG223" s="30">
        <v>26.9083969465649</v>
      </c>
      <c r="AH223" s="30">
        <v>51.6393442622951</v>
      </c>
    </row>
    <row r="224" ht="15" customHeight="1">
      <c r="A224" t="s" s="26">
        <f>'Ações_Prep'!A224</f>
        <v>2192</v>
      </c>
      <c r="B224" t="s" s="26">
        <f>'Ações_Prep'!B224</f>
        <v>2193</v>
      </c>
      <c r="C224" s="30">
        <v>0</v>
      </c>
      <c r="D224" s="30">
        <v>0</v>
      </c>
      <c r="E224" s="30">
        <v>0</v>
      </c>
      <c r="F224" s="30">
        <v>0</v>
      </c>
      <c r="G224" s="30">
        <v>0</v>
      </c>
      <c r="H224" s="30">
        <v>0</v>
      </c>
      <c r="I224" s="30">
        <v>0</v>
      </c>
      <c r="J224" s="30">
        <v>0</v>
      </c>
      <c r="K224" s="30">
        <v>0</v>
      </c>
      <c r="L224" s="30">
        <v>0</v>
      </c>
      <c r="M224" s="30">
        <v>0.542986425339366</v>
      </c>
      <c r="N224" s="30">
        <v>0</v>
      </c>
      <c r="O224" s="30">
        <v>0.267857142857143</v>
      </c>
      <c r="P224" s="30">
        <v>0.31390134529148</v>
      </c>
      <c r="Q224" s="30">
        <v>1.3215859030837</v>
      </c>
      <c r="R224" s="30">
        <v>0.958904109589041</v>
      </c>
      <c r="S224" s="30">
        <v>1.69565217391304</v>
      </c>
      <c r="T224" s="30">
        <v>2.43478260869565</v>
      </c>
      <c r="U224" s="30">
        <v>2.32758620689655</v>
      </c>
      <c r="V224" s="30">
        <v>4.54545454545454</v>
      </c>
      <c r="W224" s="30">
        <v>2.54237288135593</v>
      </c>
      <c r="X224" s="30">
        <v>0</v>
      </c>
      <c r="Y224" s="30">
        <v>3.78151260504201</v>
      </c>
      <c r="Z224" s="30">
        <v>0</v>
      </c>
      <c r="AA224" s="30">
        <v>1.61157024793388</v>
      </c>
      <c r="AB224" s="30">
        <v>0</v>
      </c>
      <c r="AC224" s="30">
        <v>0.971659919028339</v>
      </c>
      <c r="AD224" s="30">
        <v>0</v>
      </c>
      <c r="AE224" s="30">
        <v>1.53543307086614</v>
      </c>
      <c r="AF224" s="30">
        <v>0</v>
      </c>
      <c r="AG224" s="30">
        <v>0.916030534351146</v>
      </c>
      <c r="AH224" s="30">
        <v>0</v>
      </c>
    </row>
    <row r="225" ht="15" customHeight="1">
      <c r="A225" t="s" s="26">
        <f>'Ações_Prep'!A225</f>
        <v>2194</v>
      </c>
      <c r="B225" t="s" s="26">
        <f>'Ações_Prep'!B225</f>
        <v>2195</v>
      </c>
      <c r="C225" s="30">
        <v>0</v>
      </c>
      <c r="D225" s="30">
        <v>0</v>
      </c>
      <c r="E225" s="30">
        <v>0</v>
      </c>
      <c r="F225" s="30">
        <v>0</v>
      </c>
      <c r="G225" s="30">
        <v>0</v>
      </c>
      <c r="H225" s="30">
        <v>0</v>
      </c>
      <c r="I225" s="30">
        <v>0</v>
      </c>
      <c r="J225" s="30">
        <v>0</v>
      </c>
      <c r="K225" s="30">
        <v>0</v>
      </c>
      <c r="L225" s="30">
        <v>0</v>
      </c>
      <c r="M225" s="30">
        <v>0</v>
      </c>
      <c r="N225" s="30">
        <v>0</v>
      </c>
      <c r="O225" s="30">
        <v>26.7857142857143</v>
      </c>
      <c r="P225" s="30">
        <v>57.4439461883408</v>
      </c>
      <c r="Q225" s="30">
        <v>20.7488986784141</v>
      </c>
      <c r="R225" s="30">
        <v>40.9132420091324</v>
      </c>
      <c r="S225" s="30">
        <v>12.1304347826087</v>
      </c>
      <c r="T225" s="30">
        <v>19.7826086956522</v>
      </c>
      <c r="U225" s="30">
        <v>15.2586206896552</v>
      </c>
      <c r="V225" s="30">
        <v>30.9090909090909</v>
      </c>
      <c r="W225" s="30">
        <v>18.3050847457627</v>
      </c>
      <c r="X225" s="30">
        <v>27.4683544303797</v>
      </c>
      <c r="Y225" s="30">
        <v>13.109243697479</v>
      </c>
      <c r="Z225" s="30">
        <v>15.7303370786517</v>
      </c>
      <c r="AA225" s="30">
        <v>13.1404958677686</v>
      </c>
      <c r="AB225" s="30">
        <v>0</v>
      </c>
      <c r="AC225" s="30">
        <v>9.230769230769241</v>
      </c>
      <c r="AD225" s="30">
        <v>0</v>
      </c>
      <c r="AE225" s="30">
        <v>12.992125984252</v>
      </c>
      <c r="AF225" s="30">
        <v>0</v>
      </c>
      <c r="AG225" s="30">
        <v>17.0610687022901</v>
      </c>
      <c r="AH225" s="30">
        <v>5.16393442622951</v>
      </c>
    </row>
    <row r="226" ht="15" customHeight="1">
      <c r="A226" t="s" s="26">
        <f>'Ações_Prep'!A226</f>
        <v>2196</v>
      </c>
      <c r="B226" t="s" s="26">
        <f>'Ações_Prep'!B226</f>
        <v>2197</v>
      </c>
      <c r="C226" s="30">
        <v>0</v>
      </c>
      <c r="D226" s="30">
        <v>0</v>
      </c>
      <c r="E226" s="30">
        <v>0</v>
      </c>
      <c r="F226" s="30">
        <v>0</v>
      </c>
      <c r="G226" s="30">
        <v>0</v>
      </c>
      <c r="H226" s="30">
        <v>0</v>
      </c>
      <c r="I226" s="30">
        <v>0</v>
      </c>
      <c r="J226" s="30">
        <v>0</v>
      </c>
      <c r="K226" s="30">
        <v>0</v>
      </c>
      <c r="L226" s="30">
        <v>0</v>
      </c>
      <c r="M226" s="30">
        <v>0</v>
      </c>
      <c r="N226" s="30">
        <v>0</v>
      </c>
      <c r="O226" s="30">
        <v>22.6339285714286</v>
      </c>
      <c r="P226" s="30">
        <v>59.6412556053812</v>
      </c>
      <c r="Q226" s="30">
        <v>16.6519823788546</v>
      </c>
      <c r="R226" s="30">
        <v>47.9452054794521</v>
      </c>
      <c r="S226" s="30">
        <v>12.6521739130435</v>
      </c>
      <c r="T226" s="30">
        <v>43.5217391304348</v>
      </c>
      <c r="U226" s="30">
        <v>10.2155172413793</v>
      </c>
      <c r="V226" s="30">
        <v>30.3030303030303</v>
      </c>
      <c r="W226" s="30">
        <v>11.9491525423729</v>
      </c>
      <c r="X226" s="30">
        <v>9.303797468354411</v>
      </c>
      <c r="Y226" s="30">
        <v>17.6470588235294</v>
      </c>
      <c r="Z226" s="30">
        <v>35</v>
      </c>
      <c r="AA226" s="30">
        <v>25.2892561983471</v>
      </c>
      <c r="AB226" s="30">
        <v>0</v>
      </c>
      <c r="AC226" s="30">
        <v>25.748987854251</v>
      </c>
      <c r="AD226" s="30">
        <v>13.0232558139535</v>
      </c>
      <c r="AE226" s="30">
        <v>26.4566929133858</v>
      </c>
      <c r="AF226" s="30">
        <v>0</v>
      </c>
      <c r="AG226" s="30">
        <v>21.9847328244275</v>
      </c>
      <c r="AH226" s="30">
        <v>32.7049180327869</v>
      </c>
    </row>
    <row r="227" ht="15" customHeight="1">
      <c r="A227" t="s" s="26">
        <f>'Ações_Prep'!A227</f>
        <v>2198</v>
      </c>
      <c r="B227" t="s" s="26">
        <f>'Ações_Prep'!B227</f>
        <v>2199</v>
      </c>
      <c r="C227" s="30">
        <v>0</v>
      </c>
      <c r="D227" s="30">
        <v>0</v>
      </c>
      <c r="E227" s="30">
        <v>0</v>
      </c>
      <c r="F227" s="30">
        <v>0</v>
      </c>
      <c r="G227" s="30">
        <v>0</v>
      </c>
      <c r="H227" s="30">
        <v>0</v>
      </c>
      <c r="I227" s="30">
        <v>0</v>
      </c>
      <c r="J227" s="30">
        <v>0</v>
      </c>
      <c r="K227" s="30">
        <v>0</v>
      </c>
      <c r="L227" s="30">
        <v>0</v>
      </c>
      <c r="M227" s="30">
        <v>0</v>
      </c>
      <c r="N227" s="30">
        <v>0</v>
      </c>
      <c r="O227" s="30">
        <v>16.875</v>
      </c>
      <c r="P227" s="30">
        <v>36.0986547085202</v>
      </c>
      <c r="Q227" s="30">
        <v>10.8370044052863</v>
      </c>
      <c r="R227" s="30">
        <v>22.3744292237443</v>
      </c>
      <c r="S227" s="30">
        <v>11.0869565217391</v>
      </c>
      <c r="T227" s="30">
        <v>22.8260869565217</v>
      </c>
      <c r="U227" s="30">
        <v>6.4655172413793</v>
      </c>
      <c r="V227" s="30">
        <v>13.030303030303</v>
      </c>
      <c r="W227" s="30">
        <v>11.6949152542373</v>
      </c>
      <c r="X227" s="30">
        <v>5.31645569620253</v>
      </c>
      <c r="Y227" s="30">
        <v>13.2352941176471</v>
      </c>
      <c r="Z227" s="30">
        <v>16.9101123595506</v>
      </c>
      <c r="AA227" s="30">
        <v>21.3223140495868</v>
      </c>
      <c r="AB227" s="30">
        <v>0</v>
      </c>
      <c r="AC227" s="30">
        <v>21.1336032388664</v>
      </c>
      <c r="AD227" s="30">
        <v>0</v>
      </c>
      <c r="AE227" s="30">
        <v>21.2598425196851</v>
      </c>
      <c r="AF227" s="30">
        <v>0</v>
      </c>
      <c r="AG227" s="30">
        <v>24.9618320610687</v>
      </c>
      <c r="AH227" s="30">
        <v>43.0327868852459</v>
      </c>
    </row>
    <row r="228" ht="15" customHeight="1">
      <c r="A228" t="s" s="26">
        <f>'Ações_Prep'!A228</f>
        <v>2200</v>
      </c>
      <c r="B228" t="s" s="26">
        <f>'Ações_Prep'!B228</f>
        <v>2201</v>
      </c>
      <c r="C228" s="30">
        <v>0</v>
      </c>
      <c r="D228" s="30">
        <v>0</v>
      </c>
      <c r="E228" s="30">
        <v>0</v>
      </c>
      <c r="F228" s="30">
        <v>0</v>
      </c>
      <c r="G228" s="30">
        <v>0</v>
      </c>
      <c r="H228" s="30">
        <v>0</v>
      </c>
      <c r="I228" s="30">
        <v>0</v>
      </c>
      <c r="J228" s="30">
        <v>0</v>
      </c>
      <c r="K228" s="30">
        <v>0</v>
      </c>
      <c r="L228" s="30">
        <v>0</v>
      </c>
      <c r="M228" s="30">
        <v>0</v>
      </c>
      <c r="N228" s="30">
        <v>0</v>
      </c>
      <c r="O228" s="30">
        <v>0</v>
      </c>
      <c r="P228" s="30">
        <v>0</v>
      </c>
      <c r="Q228" s="30">
        <v>27.3568281938326</v>
      </c>
      <c r="R228" s="30">
        <v>64.2465753424657</v>
      </c>
      <c r="S228" s="30">
        <v>14.8695652173913</v>
      </c>
      <c r="T228" s="30">
        <v>45.6521739130435</v>
      </c>
      <c r="U228" s="30">
        <v>18.3620689655172</v>
      </c>
      <c r="V228" s="30">
        <v>50</v>
      </c>
      <c r="W228" s="30">
        <v>10.9322033898305</v>
      </c>
      <c r="X228" s="30">
        <v>3.54430379746836</v>
      </c>
      <c r="Y228" s="30">
        <v>12.7310924369748</v>
      </c>
      <c r="Z228" s="30">
        <v>17.3033707865169</v>
      </c>
      <c r="AA228" s="30">
        <v>16.8595041322314</v>
      </c>
      <c r="AB228" s="30">
        <v>0</v>
      </c>
      <c r="AC228" s="30">
        <v>15.5465587044534</v>
      </c>
      <c r="AD228" s="30">
        <v>0</v>
      </c>
      <c r="AE228" s="30">
        <v>15.9448818897638</v>
      </c>
      <c r="AF228" s="30">
        <v>0</v>
      </c>
      <c r="AG228" s="30">
        <v>9.61832061068703</v>
      </c>
      <c r="AH228" s="30">
        <v>0</v>
      </c>
    </row>
    <row r="229" ht="15" customHeight="1">
      <c r="A229" t="s" s="26">
        <f>'Ações_Prep'!A229</f>
        <v>2202</v>
      </c>
      <c r="B229" t="s" s="26">
        <f>'Ações_Prep'!B229</f>
        <v>2203</v>
      </c>
      <c r="C229" s="30">
        <v>0</v>
      </c>
      <c r="D229" s="30">
        <v>0</v>
      </c>
      <c r="E229" s="30">
        <v>0</v>
      </c>
      <c r="F229" s="30">
        <v>0</v>
      </c>
      <c r="G229" s="30">
        <v>0</v>
      </c>
      <c r="H229" s="30">
        <v>0</v>
      </c>
      <c r="I229" s="30">
        <v>0</v>
      </c>
      <c r="J229" s="30">
        <v>0</v>
      </c>
      <c r="K229" s="30">
        <v>0</v>
      </c>
      <c r="L229" s="30">
        <v>0</v>
      </c>
      <c r="M229" s="30">
        <v>0</v>
      </c>
      <c r="N229" s="30">
        <v>0</v>
      </c>
      <c r="O229" s="30">
        <v>0</v>
      </c>
      <c r="P229" s="30">
        <v>0</v>
      </c>
      <c r="Q229" s="30">
        <v>19.1629955947137</v>
      </c>
      <c r="R229" s="30">
        <v>39.634703196347</v>
      </c>
      <c r="S229" s="30">
        <v>22.6956521739131</v>
      </c>
      <c r="T229" s="30">
        <v>49.6086956521739</v>
      </c>
      <c r="U229" s="30">
        <v>23.6637931034483</v>
      </c>
      <c r="V229" s="30">
        <v>55.4545454545454</v>
      </c>
      <c r="W229" s="30">
        <v>24.5338983050848</v>
      </c>
      <c r="X229" s="30">
        <v>52.7215189873418</v>
      </c>
      <c r="Y229" s="30">
        <v>23.1932773109244</v>
      </c>
      <c r="Z229" s="30">
        <v>49.1573033707865</v>
      </c>
      <c r="AA229" s="30">
        <v>22.5619834710744</v>
      </c>
      <c r="AB229" s="30">
        <v>0</v>
      </c>
      <c r="AC229" s="30">
        <v>22.5910931174089</v>
      </c>
      <c r="AD229" s="30">
        <v>0</v>
      </c>
      <c r="AE229" s="30">
        <v>23.503937007874</v>
      </c>
      <c r="AF229" s="30">
        <v>0</v>
      </c>
      <c r="AG229" s="30">
        <v>22.0992366412214</v>
      </c>
      <c r="AH229" s="30">
        <v>33.8524590163934</v>
      </c>
    </row>
    <row r="230" ht="15" customHeight="1">
      <c r="A230" t="s" s="26">
        <f>'Ações_Prep'!A230</f>
        <v>2204</v>
      </c>
      <c r="B230" t="s" s="26">
        <f>'Ações_Prep'!B230</f>
        <v>2205</v>
      </c>
      <c r="C230" s="30">
        <v>0</v>
      </c>
      <c r="D230" s="30">
        <v>0</v>
      </c>
      <c r="E230" s="30">
        <v>0</v>
      </c>
      <c r="F230" s="30">
        <v>0</v>
      </c>
      <c r="G230" s="30">
        <v>0</v>
      </c>
      <c r="H230" s="30">
        <v>0</v>
      </c>
      <c r="I230" s="30">
        <v>0</v>
      </c>
      <c r="J230" s="30">
        <v>0</v>
      </c>
      <c r="K230" s="30">
        <v>0</v>
      </c>
      <c r="L230" s="30">
        <v>0</v>
      </c>
      <c r="M230" s="30">
        <v>0</v>
      </c>
      <c r="N230" s="30">
        <v>0</v>
      </c>
      <c r="O230" s="30">
        <v>0</v>
      </c>
      <c r="P230" s="30">
        <v>0</v>
      </c>
      <c r="Q230" s="30">
        <v>3.30396475770924</v>
      </c>
      <c r="R230" s="30">
        <v>5.11415525114155</v>
      </c>
      <c r="S230" s="30">
        <v>3.52173913043478</v>
      </c>
      <c r="T230" s="30">
        <v>6.39130434782609</v>
      </c>
      <c r="U230" s="30">
        <v>2.06896551724138</v>
      </c>
      <c r="V230" s="30">
        <v>4.24242424242424</v>
      </c>
      <c r="W230" s="30">
        <v>1.90677966101695</v>
      </c>
      <c r="X230" s="30">
        <v>0</v>
      </c>
      <c r="Y230" s="30">
        <v>2.89915966386555</v>
      </c>
      <c r="Z230" s="30">
        <v>0</v>
      </c>
      <c r="AA230" s="30">
        <v>4.33884297520662</v>
      </c>
      <c r="AB230" s="30">
        <v>0</v>
      </c>
      <c r="AC230" s="30">
        <v>5.95141700404857</v>
      </c>
      <c r="AD230" s="30">
        <v>0</v>
      </c>
      <c r="AE230" s="30">
        <v>8.85826771653543</v>
      </c>
      <c r="AF230" s="30">
        <v>0</v>
      </c>
      <c r="AG230" s="30">
        <v>11.3358778625954</v>
      </c>
      <c r="AH230" s="30">
        <v>0</v>
      </c>
    </row>
    <row r="231" ht="15" customHeight="1">
      <c r="A231" t="s" s="26">
        <f>'Ações_Prep'!A231</f>
        <v>2206</v>
      </c>
      <c r="B231" t="s" s="26">
        <f>'Ações_Prep'!B231</f>
        <v>2207</v>
      </c>
      <c r="C231" s="30">
        <v>0</v>
      </c>
      <c r="D231" s="30">
        <v>0</v>
      </c>
      <c r="E231" s="30">
        <v>0</v>
      </c>
      <c r="F231" s="30">
        <v>0</v>
      </c>
      <c r="G231" s="30">
        <v>0</v>
      </c>
      <c r="H231" s="30">
        <v>0</v>
      </c>
      <c r="I231" s="30">
        <v>0</v>
      </c>
      <c r="J231" s="30">
        <v>0</v>
      </c>
      <c r="K231" s="30">
        <v>0</v>
      </c>
      <c r="L231" s="30">
        <v>0</v>
      </c>
      <c r="M231" s="30">
        <v>0</v>
      </c>
      <c r="N231" s="30">
        <v>0</v>
      </c>
      <c r="O231" s="30">
        <v>0</v>
      </c>
      <c r="P231" s="30">
        <v>0</v>
      </c>
      <c r="Q231" s="30">
        <v>0</v>
      </c>
      <c r="R231" s="30">
        <v>0</v>
      </c>
      <c r="S231" s="30">
        <v>29.8695652173913</v>
      </c>
      <c r="T231" s="30">
        <v>69.0869565217391</v>
      </c>
      <c r="U231" s="30">
        <v>29.8706896551724</v>
      </c>
      <c r="V231" s="30">
        <v>69.39393939393941</v>
      </c>
      <c r="W231" s="30">
        <v>30</v>
      </c>
      <c r="X231" s="30">
        <v>69.1139240506329</v>
      </c>
      <c r="Y231" s="30">
        <v>29.8739495798319</v>
      </c>
      <c r="Z231" s="30">
        <v>69.2134831460674</v>
      </c>
      <c r="AA231" s="30">
        <v>29.8760330578512</v>
      </c>
      <c r="AB231" s="30">
        <v>67.8125</v>
      </c>
      <c r="AC231" s="30">
        <v>29.8785425101215</v>
      </c>
      <c r="AD231" s="30">
        <v>65.1162790697675</v>
      </c>
      <c r="AE231" s="30">
        <v>29.7637795275591</v>
      </c>
      <c r="AF231" s="30">
        <v>50.9090909090909</v>
      </c>
      <c r="AG231" s="30">
        <v>29.5419847328244</v>
      </c>
      <c r="AH231" s="30">
        <v>67.1311475409836</v>
      </c>
    </row>
    <row r="232" ht="15" customHeight="1">
      <c r="A232" t="s" s="26">
        <f>'Ações_Prep'!A232</f>
        <v>2208</v>
      </c>
      <c r="B232" t="s" s="26">
        <f>'Ações_Prep'!B232</f>
        <v>2209</v>
      </c>
      <c r="C232" s="30">
        <v>0</v>
      </c>
      <c r="D232" s="30">
        <v>0</v>
      </c>
      <c r="E232" s="30">
        <v>0</v>
      </c>
      <c r="F232" s="30">
        <v>0</v>
      </c>
      <c r="G232" s="30">
        <v>0</v>
      </c>
      <c r="H232" s="30">
        <v>0</v>
      </c>
      <c r="I232" s="30">
        <v>0</v>
      </c>
      <c r="J232" s="30">
        <v>0</v>
      </c>
      <c r="K232" s="30">
        <v>0</v>
      </c>
      <c r="L232" s="30">
        <v>0</v>
      </c>
      <c r="M232" s="30">
        <v>0</v>
      </c>
      <c r="N232" s="30">
        <v>0</v>
      </c>
      <c r="O232" s="30">
        <v>0</v>
      </c>
      <c r="P232" s="30">
        <v>0</v>
      </c>
      <c r="Q232" s="30">
        <v>0</v>
      </c>
      <c r="R232" s="30">
        <v>0</v>
      </c>
      <c r="S232" s="30">
        <v>29.4782608695652</v>
      </c>
      <c r="T232" s="30">
        <v>68.17391304347829</v>
      </c>
      <c r="U232" s="30">
        <v>29.6120689655172</v>
      </c>
      <c r="V232" s="30">
        <v>68.1818181818182</v>
      </c>
      <c r="W232" s="30">
        <v>29.8728813559322</v>
      </c>
      <c r="X232" s="30">
        <v>68.22784810126581</v>
      </c>
      <c r="Y232" s="30">
        <v>30</v>
      </c>
      <c r="Z232" s="30">
        <v>69.6067415730337</v>
      </c>
      <c r="AA232" s="30">
        <v>30</v>
      </c>
      <c r="AB232" s="30">
        <v>70</v>
      </c>
      <c r="AC232" s="30">
        <v>30</v>
      </c>
      <c r="AD232" s="30">
        <v>70</v>
      </c>
      <c r="AE232" s="30">
        <v>30</v>
      </c>
      <c r="AF232" s="30">
        <v>70</v>
      </c>
      <c r="AG232" s="30">
        <v>30</v>
      </c>
      <c r="AH232" s="30">
        <v>70</v>
      </c>
    </row>
    <row r="233" ht="15" customHeight="1">
      <c r="A233" t="s" s="26">
        <f>'Ações_Prep'!A233</f>
        <v>2210</v>
      </c>
      <c r="B233" t="s" s="26">
        <f>'Ações_Prep'!B233</f>
        <v>2211</v>
      </c>
      <c r="C233" s="30">
        <v>0</v>
      </c>
      <c r="D233" s="30">
        <v>0</v>
      </c>
      <c r="E233" s="30">
        <v>0</v>
      </c>
      <c r="F233" s="30">
        <v>0</v>
      </c>
      <c r="G233" s="30">
        <v>0</v>
      </c>
      <c r="H233" s="30">
        <v>0</v>
      </c>
      <c r="I233" s="30">
        <v>0</v>
      </c>
      <c r="J233" s="30">
        <v>0</v>
      </c>
      <c r="K233" s="30">
        <v>0</v>
      </c>
      <c r="L233" s="30">
        <v>0</v>
      </c>
      <c r="M233" s="30">
        <v>0</v>
      </c>
      <c r="N233" s="30">
        <v>0</v>
      </c>
      <c r="O233" s="30">
        <v>0</v>
      </c>
      <c r="P233" s="30">
        <v>0</v>
      </c>
      <c r="Q233" s="30">
        <v>0</v>
      </c>
      <c r="R233" s="30">
        <v>0</v>
      </c>
      <c r="S233" s="30">
        <v>6</v>
      </c>
      <c r="T233" s="30">
        <v>14.6086956521739</v>
      </c>
      <c r="U233" s="30">
        <v>5.56034482758621</v>
      </c>
      <c r="V233" s="30">
        <v>14.2424242424242</v>
      </c>
      <c r="W233" s="30">
        <v>10.0423728813559</v>
      </c>
      <c r="X233" s="30">
        <v>0.443037974683544</v>
      </c>
      <c r="Y233" s="30">
        <v>12.8571428571429</v>
      </c>
      <c r="Z233" s="30">
        <v>17.6966292134832</v>
      </c>
      <c r="AA233" s="30">
        <v>13.2644628099174</v>
      </c>
      <c r="AB233" s="30">
        <v>0</v>
      </c>
      <c r="AC233" s="30">
        <v>15.1821862348178</v>
      </c>
      <c r="AD233" s="30">
        <v>0</v>
      </c>
      <c r="AE233" s="30">
        <v>18.1889763779528</v>
      </c>
      <c r="AF233" s="30">
        <v>0</v>
      </c>
      <c r="AG233" s="30">
        <v>15.2290076335878</v>
      </c>
      <c r="AH233" s="30">
        <v>0</v>
      </c>
    </row>
    <row r="234" ht="15" customHeight="1">
      <c r="A234" t="s" s="26">
        <f>'Ações_Prep'!A234</f>
        <v>2212</v>
      </c>
      <c r="B234" t="s" s="26">
        <f>'Ações_Prep'!B234</f>
        <v>2213</v>
      </c>
      <c r="C234" s="30">
        <v>0</v>
      </c>
      <c r="D234" s="30">
        <v>0</v>
      </c>
      <c r="E234" s="30">
        <v>0</v>
      </c>
      <c r="F234" s="30">
        <v>0</v>
      </c>
      <c r="G234" s="30">
        <v>0</v>
      </c>
      <c r="H234" s="30">
        <v>0</v>
      </c>
      <c r="I234" s="30">
        <v>0</v>
      </c>
      <c r="J234" s="30">
        <v>0</v>
      </c>
      <c r="K234" s="30">
        <v>0</v>
      </c>
      <c r="L234" s="30">
        <v>0</v>
      </c>
      <c r="M234" s="30">
        <v>0</v>
      </c>
      <c r="N234" s="30">
        <v>0</v>
      </c>
      <c r="O234" s="30">
        <v>0</v>
      </c>
      <c r="P234" s="30">
        <v>0</v>
      </c>
      <c r="Q234" s="30">
        <v>0</v>
      </c>
      <c r="R234" s="30">
        <v>0</v>
      </c>
      <c r="S234" s="30">
        <v>0</v>
      </c>
      <c r="T234" s="30">
        <v>0</v>
      </c>
      <c r="U234" s="30">
        <v>29.3534482758621</v>
      </c>
      <c r="V234" s="30">
        <v>67.8787878787879</v>
      </c>
      <c r="W234" s="30">
        <v>29.6186440677966</v>
      </c>
      <c r="X234" s="30">
        <v>66.01265822784811</v>
      </c>
      <c r="Y234" s="30">
        <v>29.3697478991597</v>
      </c>
      <c r="Z234" s="30">
        <v>66.4606741573034</v>
      </c>
      <c r="AA234" s="30">
        <v>29.7520661157025</v>
      </c>
      <c r="AB234" s="30">
        <v>65.625</v>
      </c>
      <c r="AC234" s="30">
        <v>29.7570850202429</v>
      </c>
      <c r="AD234" s="30">
        <v>66.7441860465116</v>
      </c>
      <c r="AE234" s="30">
        <v>29.8818897637795</v>
      </c>
      <c r="AF234" s="30">
        <v>57.2727272727273</v>
      </c>
      <c r="AG234" s="30">
        <v>29.6564885496183</v>
      </c>
      <c r="AH234" s="30">
        <v>67.70491803278691</v>
      </c>
    </row>
    <row r="235" ht="15" customHeight="1">
      <c r="A235" t="s" s="26">
        <f>'Ações_Prep'!A235</f>
        <v>2214</v>
      </c>
      <c r="B235" t="s" s="26">
        <f>'Ações_Prep'!B235</f>
        <v>2215</v>
      </c>
      <c r="C235" s="30">
        <v>0</v>
      </c>
      <c r="D235" s="30">
        <v>0</v>
      </c>
      <c r="E235" s="30">
        <v>0</v>
      </c>
      <c r="F235" s="30">
        <v>0</v>
      </c>
      <c r="G235" s="30">
        <v>0</v>
      </c>
      <c r="H235" s="30">
        <v>0</v>
      </c>
      <c r="I235" s="30">
        <v>0</v>
      </c>
      <c r="J235" s="30">
        <v>0</v>
      </c>
      <c r="K235" s="30">
        <v>0</v>
      </c>
      <c r="L235" s="30">
        <v>0</v>
      </c>
      <c r="M235" s="30">
        <v>0</v>
      </c>
      <c r="N235" s="30">
        <v>0</v>
      </c>
      <c r="O235" s="30">
        <v>0</v>
      </c>
      <c r="P235" s="30">
        <v>0</v>
      </c>
      <c r="Q235" s="30">
        <v>0</v>
      </c>
      <c r="R235" s="30">
        <v>0</v>
      </c>
      <c r="S235" s="30">
        <v>0</v>
      </c>
      <c r="T235" s="30">
        <v>0</v>
      </c>
      <c r="U235" s="30">
        <v>8.663793103448279</v>
      </c>
      <c r="V235" s="30">
        <v>20.3030303030303</v>
      </c>
      <c r="W235" s="30">
        <v>10.8050847457627</v>
      </c>
      <c r="X235" s="30">
        <v>3.10126582278481</v>
      </c>
      <c r="Y235" s="30">
        <v>9.95798319327732</v>
      </c>
      <c r="Z235" s="30">
        <v>7.47191011235956</v>
      </c>
      <c r="AA235" s="30">
        <v>10.5371900826446</v>
      </c>
      <c r="AB235" s="30">
        <v>0</v>
      </c>
      <c r="AC235" s="30">
        <v>12.5101214574899</v>
      </c>
      <c r="AD235" s="30">
        <v>0</v>
      </c>
      <c r="AE235" s="30">
        <v>12.5196850393701</v>
      </c>
      <c r="AF235" s="30">
        <v>0</v>
      </c>
      <c r="AG235" s="30">
        <v>10.8778625954198</v>
      </c>
      <c r="AH235" s="30">
        <v>0</v>
      </c>
    </row>
    <row r="236" ht="15" customHeight="1">
      <c r="A236" t="s" s="26">
        <f>'Ações_Prep'!A236</f>
        <v>2216</v>
      </c>
      <c r="B236" t="s" s="26">
        <f>'Ações_Prep'!B236</f>
        <v>2217</v>
      </c>
      <c r="C236" s="30">
        <v>0</v>
      </c>
      <c r="D236" s="30">
        <v>0</v>
      </c>
      <c r="E236" s="30">
        <v>0</v>
      </c>
      <c r="F236" s="30">
        <v>0</v>
      </c>
      <c r="G236" s="30">
        <v>0</v>
      </c>
      <c r="H236" s="30">
        <v>0</v>
      </c>
      <c r="I236" s="30">
        <v>0</v>
      </c>
      <c r="J236" s="30">
        <v>0</v>
      </c>
      <c r="K236" s="30">
        <v>0</v>
      </c>
      <c r="L236" s="30">
        <v>0</v>
      </c>
      <c r="M236" s="30">
        <v>0</v>
      </c>
      <c r="N236" s="30">
        <v>0</v>
      </c>
      <c r="O236" s="30">
        <v>0</v>
      </c>
      <c r="P236" s="30">
        <v>0</v>
      </c>
      <c r="Q236" s="30">
        <v>0</v>
      </c>
      <c r="R236" s="30">
        <v>0</v>
      </c>
      <c r="S236" s="30">
        <v>0</v>
      </c>
      <c r="T236" s="30">
        <v>0</v>
      </c>
      <c r="U236" s="30">
        <v>0</v>
      </c>
      <c r="V236" s="30">
        <v>0</v>
      </c>
      <c r="W236" s="30">
        <v>24.9152542372881</v>
      </c>
      <c r="X236" s="30">
        <v>54.0506329113924</v>
      </c>
      <c r="Y236" s="30">
        <v>25.4621848739496</v>
      </c>
      <c r="Z236" s="30">
        <v>56.6292134831461</v>
      </c>
      <c r="AA236" s="30">
        <v>24.9173553719008</v>
      </c>
      <c r="AB236" s="30">
        <v>0</v>
      </c>
      <c r="AC236" s="30">
        <v>25.2631578947369</v>
      </c>
      <c r="AD236" s="30">
        <v>6.51162790697675</v>
      </c>
      <c r="AE236" s="30">
        <v>24.8031496062992</v>
      </c>
      <c r="AF236" s="30">
        <v>0</v>
      </c>
      <c r="AG236" s="30">
        <v>26.793893129771</v>
      </c>
      <c r="AH236" s="30">
        <v>56.2295081967213</v>
      </c>
    </row>
    <row r="237" ht="15" customHeight="1">
      <c r="A237" t="s" s="26">
        <f>'Ações_Prep'!A237</f>
        <v>2218</v>
      </c>
      <c r="B237" t="s" s="26">
        <f>'Ações_Prep'!B237</f>
        <v>2219</v>
      </c>
      <c r="C237" s="30">
        <v>0</v>
      </c>
      <c r="D237" s="30">
        <v>0</v>
      </c>
      <c r="E237" s="30">
        <v>0</v>
      </c>
      <c r="F237" s="30">
        <v>0</v>
      </c>
      <c r="G237" s="30">
        <v>0</v>
      </c>
      <c r="H237" s="30">
        <v>0</v>
      </c>
      <c r="I237" s="30">
        <v>0</v>
      </c>
      <c r="J237" s="30">
        <v>0</v>
      </c>
      <c r="K237" s="30">
        <v>0</v>
      </c>
      <c r="L237" s="30">
        <v>0</v>
      </c>
      <c r="M237" s="30">
        <v>0</v>
      </c>
      <c r="N237" s="30">
        <v>0</v>
      </c>
      <c r="O237" s="30">
        <v>0</v>
      </c>
      <c r="P237" s="30">
        <v>0</v>
      </c>
      <c r="Q237" s="30">
        <v>0</v>
      </c>
      <c r="R237" s="30">
        <v>0</v>
      </c>
      <c r="S237" s="30">
        <v>0</v>
      </c>
      <c r="T237" s="30">
        <v>0</v>
      </c>
      <c r="U237" s="30">
        <v>0</v>
      </c>
      <c r="V237" s="30">
        <v>0</v>
      </c>
      <c r="W237" s="30">
        <v>21.864406779661</v>
      </c>
      <c r="X237" s="30">
        <v>35.8860759493671</v>
      </c>
      <c r="Y237" s="30">
        <v>24.8319327731093</v>
      </c>
      <c r="Z237" s="30">
        <v>51.123595505618</v>
      </c>
      <c r="AA237" s="30">
        <v>23.801652892562</v>
      </c>
      <c r="AB237" s="30">
        <v>0</v>
      </c>
      <c r="AC237" s="30">
        <v>20.4048582995951</v>
      </c>
      <c r="AD237" s="30">
        <v>0</v>
      </c>
      <c r="AE237" s="30">
        <v>17.7165354330709</v>
      </c>
      <c r="AF237" s="30">
        <v>0</v>
      </c>
      <c r="AG237" s="30">
        <v>19.6946564885496</v>
      </c>
      <c r="AH237" s="30">
        <v>17.2131147540983</v>
      </c>
    </row>
    <row r="238" ht="15" customHeight="1">
      <c r="A238" t="s" s="26">
        <f>'Ações_Prep'!A238</f>
        <v>2220</v>
      </c>
      <c r="B238" t="s" s="26">
        <f>'Ações_Prep'!B238</f>
        <v>2221</v>
      </c>
      <c r="C238" s="30">
        <v>0</v>
      </c>
      <c r="D238" s="30">
        <v>0</v>
      </c>
      <c r="E238" s="30">
        <v>0</v>
      </c>
      <c r="F238" s="30">
        <v>0</v>
      </c>
      <c r="G238" s="30">
        <v>0</v>
      </c>
      <c r="H238" s="30">
        <v>0</v>
      </c>
      <c r="I238" s="30">
        <v>0</v>
      </c>
      <c r="J238" s="30">
        <v>0</v>
      </c>
      <c r="K238" s="30">
        <v>0</v>
      </c>
      <c r="L238" s="30">
        <v>0</v>
      </c>
      <c r="M238" s="30">
        <v>0</v>
      </c>
      <c r="N238" s="30">
        <v>0</v>
      </c>
      <c r="O238" s="30">
        <v>0</v>
      </c>
      <c r="P238" s="30">
        <v>0</v>
      </c>
      <c r="Q238" s="30">
        <v>0</v>
      </c>
      <c r="R238" s="30">
        <v>0</v>
      </c>
      <c r="S238" s="30">
        <v>0</v>
      </c>
      <c r="T238" s="30">
        <v>0</v>
      </c>
      <c r="U238" s="30">
        <v>0</v>
      </c>
      <c r="V238" s="30">
        <v>0</v>
      </c>
      <c r="W238" s="30">
        <v>12.5847457627119</v>
      </c>
      <c r="X238" s="30">
        <v>8.41772151898734</v>
      </c>
      <c r="Y238" s="30">
        <v>15.2521008403361</v>
      </c>
      <c r="Z238" s="30">
        <v>20.4494382022472</v>
      </c>
      <c r="AA238" s="30">
        <v>17.3553719008265</v>
      </c>
      <c r="AB238" s="30">
        <v>0</v>
      </c>
      <c r="AC238" s="30">
        <v>17.6113360323887</v>
      </c>
      <c r="AD238" s="30">
        <v>0</v>
      </c>
      <c r="AE238" s="30">
        <v>18.0708661417323</v>
      </c>
      <c r="AF238" s="30">
        <v>0</v>
      </c>
      <c r="AG238" s="30">
        <v>20.2671755725191</v>
      </c>
      <c r="AH238" s="30">
        <v>20.0819672131147</v>
      </c>
    </row>
    <row r="239" ht="15" customHeight="1">
      <c r="A239" t="s" s="26">
        <f>'Ações_Prep'!A239</f>
        <v>2222</v>
      </c>
      <c r="B239" t="s" s="26">
        <f>'Ações_Prep'!B239</f>
        <v>2223</v>
      </c>
      <c r="C239" s="30">
        <v>0</v>
      </c>
      <c r="D239" s="30">
        <v>0</v>
      </c>
      <c r="E239" s="30">
        <v>0</v>
      </c>
      <c r="F239" s="30">
        <v>0</v>
      </c>
      <c r="G239" s="30">
        <v>0</v>
      </c>
      <c r="H239" s="30">
        <v>0</v>
      </c>
      <c r="I239" s="30">
        <v>0</v>
      </c>
      <c r="J239" s="30">
        <v>0</v>
      </c>
      <c r="K239" s="30">
        <v>0</v>
      </c>
      <c r="L239" s="30">
        <v>0</v>
      </c>
      <c r="M239" s="30">
        <v>0</v>
      </c>
      <c r="N239" s="30">
        <v>0</v>
      </c>
      <c r="O239" s="30">
        <v>0</v>
      </c>
      <c r="P239" s="30">
        <v>0</v>
      </c>
      <c r="Q239" s="30">
        <v>0</v>
      </c>
      <c r="R239" s="30">
        <v>0</v>
      </c>
      <c r="S239" s="30">
        <v>0</v>
      </c>
      <c r="T239" s="30">
        <v>0</v>
      </c>
      <c r="U239" s="30">
        <v>0</v>
      </c>
      <c r="V239" s="30">
        <v>0</v>
      </c>
      <c r="W239" s="30">
        <v>0.381355932203391</v>
      </c>
      <c r="X239" s="30">
        <v>0</v>
      </c>
      <c r="Y239" s="30">
        <v>2.26890756302521</v>
      </c>
      <c r="Z239" s="30">
        <v>0</v>
      </c>
      <c r="AA239" s="30">
        <v>0.619834710743802</v>
      </c>
      <c r="AB239" s="30">
        <v>0</v>
      </c>
      <c r="AC239" s="30">
        <v>0.7287449392712551</v>
      </c>
      <c r="AD239" s="30">
        <v>0</v>
      </c>
      <c r="AE239" s="30">
        <v>1.41732283464567</v>
      </c>
      <c r="AF239" s="30">
        <v>0</v>
      </c>
      <c r="AG239" s="30">
        <v>22.6717557251909</v>
      </c>
      <c r="AH239" s="30">
        <v>18.9344262295082</v>
      </c>
    </row>
    <row r="240" ht="15" customHeight="1">
      <c r="A240" t="s" s="26">
        <f>'Ações_Prep'!A240</f>
        <v>2224</v>
      </c>
      <c r="B240" t="s" s="26">
        <f>'Ações_Prep'!B240</f>
        <v>2225</v>
      </c>
      <c r="C240" s="30">
        <v>0</v>
      </c>
      <c r="D240" s="30">
        <v>0</v>
      </c>
      <c r="E240" s="30">
        <v>0</v>
      </c>
      <c r="F240" s="30">
        <v>0</v>
      </c>
      <c r="G240" s="30">
        <v>0</v>
      </c>
      <c r="H240" s="30">
        <v>0</v>
      </c>
      <c r="I240" s="30">
        <v>0</v>
      </c>
      <c r="J240" s="30">
        <v>0</v>
      </c>
      <c r="K240" s="30">
        <v>0</v>
      </c>
      <c r="L240" s="30">
        <v>0</v>
      </c>
      <c r="M240" s="30">
        <v>0</v>
      </c>
      <c r="N240" s="30">
        <v>0</v>
      </c>
      <c r="O240" s="30">
        <v>0</v>
      </c>
      <c r="P240" s="30">
        <v>0</v>
      </c>
      <c r="Q240" s="30">
        <v>0</v>
      </c>
      <c r="R240" s="30">
        <v>0</v>
      </c>
      <c r="S240" s="30">
        <v>0</v>
      </c>
      <c r="T240" s="30">
        <v>0</v>
      </c>
      <c r="U240" s="30">
        <v>0</v>
      </c>
      <c r="V240" s="30">
        <v>0</v>
      </c>
      <c r="W240" s="30">
        <v>0</v>
      </c>
      <c r="X240" s="30">
        <v>0</v>
      </c>
      <c r="Y240" s="30">
        <v>27.2268907563025</v>
      </c>
      <c r="Z240" s="30">
        <v>57.0224719101124</v>
      </c>
      <c r="AA240" s="30">
        <v>23.0578512396694</v>
      </c>
      <c r="AB240" s="30">
        <v>0</v>
      </c>
      <c r="AC240" s="30">
        <v>26.1133603238867</v>
      </c>
      <c r="AD240" s="30">
        <v>14.6511627906977</v>
      </c>
      <c r="AE240" s="30">
        <v>9.68503937007873</v>
      </c>
      <c r="AF240" s="30">
        <v>0</v>
      </c>
      <c r="AG240" s="30">
        <v>8.24427480916032</v>
      </c>
      <c r="AH240" s="30">
        <v>0</v>
      </c>
    </row>
    <row r="241" ht="15" customHeight="1">
      <c r="A241" t="s" s="26">
        <f>'Ações_Prep'!A241</f>
        <v>2226</v>
      </c>
      <c r="B241" t="s" s="26">
        <f>'Ações_Prep'!B241</f>
        <v>2227</v>
      </c>
      <c r="C241" s="30">
        <v>0</v>
      </c>
      <c r="D241" s="30">
        <v>0</v>
      </c>
      <c r="E241" s="30">
        <v>0</v>
      </c>
      <c r="F241" s="30">
        <v>0</v>
      </c>
      <c r="G241" s="30">
        <v>0</v>
      </c>
      <c r="H241" s="30">
        <v>0</v>
      </c>
      <c r="I241" s="30">
        <v>0</v>
      </c>
      <c r="J241" s="30">
        <v>0</v>
      </c>
      <c r="K241" s="30">
        <v>0</v>
      </c>
      <c r="L241" s="30">
        <v>0</v>
      </c>
      <c r="M241" s="30">
        <v>0</v>
      </c>
      <c r="N241" s="30">
        <v>0</v>
      </c>
      <c r="O241" s="30">
        <v>0</v>
      </c>
      <c r="P241" s="30">
        <v>0</v>
      </c>
      <c r="Q241" s="30">
        <v>0</v>
      </c>
      <c r="R241" s="30">
        <v>0</v>
      </c>
      <c r="S241" s="30">
        <v>0</v>
      </c>
      <c r="T241" s="30">
        <v>0</v>
      </c>
      <c r="U241" s="30">
        <v>0</v>
      </c>
      <c r="V241" s="30">
        <v>0</v>
      </c>
      <c r="W241" s="30">
        <v>0</v>
      </c>
      <c r="X241" s="30">
        <v>0</v>
      </c>
      <c r="Y241" s="30">
        <v>9.32773109243697</v>
      </c>
      <c r="Z241" s="30">
        <v>5.1123595505618</v>
      </c>
      <c r="AA241" s="30">
        <v>18.5950413223141</v>
      </c>
      <c r="AB241" s="30">
        <v>0</v>
      </c>
      <c r="AC241" s="30">
        <v>17.7327935222672</v>
      </c>
      <c r="AD241" s="30">
        <v>0</v>
      </c>
      <c r="AE241" s="30">
        <v>21.9685039370079</v>
      </c>
      <c r="AF241" s="30">
        <v>0</v>
      </c>
      <c r="AG241" s="30">
        <v>26.6793893129771</v>
      </c>
      <c r="AH241" s="30">
        <v>55.0819672131147</v>
      </c>
    </row>
    <row r="242" ht="15" customHeight="1">
      <c r="A242" t="s" s="26">
        <f>'Ações_Prep'!A242</f>
        <v>2228</v>
      </c>
      <c r="B242" t="s" s="26">
        <f>'Ações_Prep'!B242</f>
        <v>2229</v>
      </c>
      <c r="C242" s="30">
        <v>0</v>
      </c>
      <c r="D242" s="30">
        <v>0</v>
      </c>
      <c r="E242" s="30">
        <v>0</v>
      </c>
      <c r="F242" s="30">
        <v>0</v>
      </c>
      <c r="G242" s="30">
        <v>0</v>
      </c>
      <c r="H242" s="30">
        <v>0</v>
      </c>
      <c r="I242" s="30">
        <v>0</v>
      </c>
      <c r="J242" s="30">
        <v>0</v>
      </c>
      <c r="K242" s="30">
        <v>0</v>
      </c>
      <c r="L242" s="30">
        <v>0</v>
      </c>
      <c r="M242" s="30">
        <v>0</v>
      </c>
      <c r="N242" s="30">
        <v>0</v>
      </c>
      <c r="O242" s="30">
        <v>0</v>
      </c>
      <c r="P242" s="30">
        <v>0</v>
      </c>
      <c r="Q242" s="30">
        <v>0</v>
      </c>
      <c r="R242" s="30">
        <v>0</v>
      </c>
      <c r="S242" s="30">
        <v>0</v>
      </c>
      <c r="T242" s="30">
        <v>0</v>
      </c>
      <c r="U242" s="30">
        <v>0</v>
      </c>
      <c r="V242" s="30">
        <v>0</v>
      </c>
      <c r="W242" s="30">
        <v>0</v>
      </c>
      <c r="X242" s="30">
        <v>0</v>
      </c>
      <c r="Y242" s="30">
        <v>0</v>
      </c>
      <c r="Z242" s="30">
        <v>0</v>
      </c>
      <c r="AA242" s="30">
        <v>19.0909090909091</v>
      </c>
      <c r="AB242" s="30">
        <v>0</v>
      </c>
      <c r="AC242" s="30">
        <v>18.4615384615385</v>
      </c>
      <c r="AD242" s="30">
        <v>0</v>
      </c>
      <c r="AE242" s="30">
        <v>16.2992125984252</v>
      </c>
      <c r="AF242" s="30">
        <v>0</v>
      </c>
      <c r="AG242" s="30">
        <v>15.1145038167939</v>
      </c>
      <c r="AH242" s="30">
        <v>0</v>
      </c>
    </row>
    <row r="243" ht="15" customHeight="1">
      <c r="A243" t="s" s="26">
        <f>'Ações_Prep'!A243</f>
        <v>2230</v>
      </c>
      <c r="B243" t="s" s="26">
        <f>'Ações_Prep'!B243</f>
        <v>2231</v>
      </c>
      <c r="C243" s="30">
        <v>0</v>
      </c>
      <c r="D243" s="30">
        <v>0</v>
      </c>
      <c r="E243" s="30">
        <v>0</v>
      </c>
      <c r="F243" s="30">
        <v>0</v>
      </c>
      <c r="G243" s="30">
        <v>0</v>
      </c>
      <c r="H243" s="30">
        <v>0</v>
      </c>
      <c r="I243" s="30">
        <v>0</v>
      </c>
      <c r="J243" s="30">
        <v>0</v>
      </c>
      <c r="K243" s="30">
        <v>0</v>
      </c>
      <c r="L243" s="30">
        <v>0</v>
      </c>
      <c r="M243" s="30">
        <v>0</v>
      </c>
      <c r="N243" s="30">
        <v>0</v>
      </c>
      <c r="O243" s="30">
        <v>0</v>
      </c>
      <c r="P243" s="30">
        <v>0</v>
      </c>
      <c r="Q243" s="30">
        <v>0</v>
      </c>
      <c r="R243" s="30">
        <v>0</v>
      </c>
      <c r="S243" s="30">
        <v>0</v>
      </c>
      <c r="T243" s="30">
        <v>0</v>
      </c>
      <c r="U243" s="30">
        <v>0</v>
      </c>
      <c r="V243" s="30">
        <v>0</v>
      </c>
      <c r="W243" s="30">
        <v>0</v>
      </c>
      <c r="X243" s="30">
        <v>0</v>
      </c>
      <c r="Y243" s="30">
        <v>0</v>
      </c>
      <c r="Z243" s="30">
        <v>0</v>
      </c>
      <c r="AA243" s="30">
        <v>17.2314049586777</v>
      </c>
      <c r="AB243" s="30">
        <v>0</v>
      </c>
      <c r="AC243" s="30">
        <v>19.0688259109312</v>
      </c>
      <c r="AD243" s="30">
        <v>0</v>
      </c>
      <c r="AE243" s="30">
        <v>23.6220472440945</v>
      </c>
      <c r="AF243" s="30">
        <v>0</v>
      </c>
      <c r="AG243" s="30">
        <v>21.6412213740458</v>
      </c>
      <c r="AH243" s="30">
        <v>30.983606557377</v>
      </c>
    </row>
    <row r="244" ht="15" customHeight="1">
      <c r="A244" t="s" s="26">
        <f>'Ações_Prep'!A244</f>
        <v>2232</v>
      </c>
      <c r="B244" t="s" s="26">
        <f>'Ações_Prep'!B244</f>
        <v>2233</v>
      </c>
      <c r="C244" s="30">
        <v>0</v>
      </c>
      <c r="D244" s="30">
        <v>0</v>
      </c>
      <c r="E244" s="30">
        <v>0</v>
      </c>
      <c r="F244" s="30">
        <v>0</v>
      </c>
      <c r="G244" s="30">
        <v>0</v>
      </c>
      <c r="H244" s="30">
        <v>0</v>
      </c>
      <c r="I244" s="30">
        <v>0</v>
      </c>
      <c r="J244" s="30">
        <v>0</v>
      </c>
      <c r="K244" s="30">
        <v>0</v>
      </c>
      <c r="L244" s="30">
        <v>0</v>
      </c>
      <c r="M244" s="30">
        <v>0</v>
      </c>
      <c r="N244" s="30">
        <v>0</v>
      </c>
      <c r="O244" s="30">
        <v>0</v>
      </c>
      <c r="P244" s="30">
        <v>0</v>
      </c>
      <c r="Q244" s="30">
        <v>0</v>
      </c>
      <c r="R244" s="30">
        <v>0</v>
      </c>
      <c r="S244" s="30">
        <v>0</v>
      </c>
      <c r="T244" s="30">
        <v>0</v>
      </c>
      <c r="U244" s="30">
        <v>0</v>
      </c>
      <c r="V244" s="30">
        <v>0</v>
      </c>
      <c r="W244" s="30">
        <v>0</v>
      </c>
      <c r="X244" s="30">
        <v>0</v>
      </c>
      <c r="Y244" s="30">
        <v>0</v>
      </c>
      <c r="Z244" s="30">
        <v>0</v>
      </c>
      <c r="AA244" s="30">
        <v>12.0247933884298</v>
      </c>
      <c r="AB244" s="30">
        <v>0</v>
      </c>
      <c r="AC244" s="30">
        <v>12.753036437247</v>
      </c>
      <c r="AD244" s="30">
        <v>0</v>
      </c>
      <c r="AE244" s="30">
        <v>11.3385826771654</v>
      </c>
      <c r="AF244" s="30">
        <v>0</v>
      </c>
      <c r="AG244" s="30">
        <v>10.1908396946565</v>
      </c>
      <c r="AH244" s="30">
        <v>0</v>
      </c>
    </row>
    <row r="245" ht="15" customHeight="1">
      <c r="A245" t="s" s="26">
        <f>'Ações_Prep'!A245</f>
        <v>2234</v>
      </c>
      <c r="B245" t="s" s="26">
        <f>'Ações_Prep'!B245</f>
        <v>2235</v>
      </c>
      <c r="C245" s="30">
        <v>0</v>
      </c>
      <c r="D245" s="30">
        <v>0</v>
      </c>
      <c r="E245" s="30">
        <v>0</v>
      </c>
      <c r="F245" s="30">
        <v>0</v>
      </c>
      <c r="G245" s="30">
        <v>0</v>
      </c>
      <c r="H245" s="30">
        <v>0</v>
      </c>
      <c r="I245" s="30">
        <v>0</v>
      </c>
      <c r="J245" s="30">
        <v>0</v>
      </c>
      <c r="K245" s="30">
        <v>0</v>
      </c>
      <c r="L245" s="30">
        <v>0</v>
      </c>
      <c r="M245" s="30">
        <v>0</v>
      </c>
      <c r="N245" s="30">
        <v>0</v>
      </c>
      <c r="O245" s="30">
        <v>0</v>
      </c>
      <c r="P245" s="30">
        <v>0</v>
      </c>
      <c r="Q245" s="30">
        <v>0</v>
      </c>
      <c r="R245" s="30">
        <v>0</v>
      </c>
      <c r="S245" s="30">
        <v>0</v>
      </c>
      <c r="T245" s="30">
        <v>0</v>
      </c>
      <c r="U245" s="30">
        <v>0</v>
      </c>
      <c r="V245" s="30">
        <v>0</v>
      </c>
      <c r="W245" s="30">
        <v>0</v>
      </c>
      <c r="X245" s="30">
        <v>0</v>
      </c>
      <c r="Y245" s="30">
        <v>0</v>
      </c>
      <c r="Z245" s="30">
        <v>0</v>
      </c>
      <c r="AA245" s="30">
        <v>11.2809917355372</v>
      </c>
      <c r="AB245" s="30">
        <v>0</v>
      </c>
      <c r="AC245" s="30">
        <v>13.9676113360324</v>
      </c>
      <c r="AD245" s="30">
        <v>0</v>
      </c>
      <c r="AE245" s="30">
        <v>12.2834645669291</v>
      </c>
      <c r="AF245" s="30">
        <v>0</v>
      </c>
      <c r="AG245" s="30">
        <v>10.6488549618321</v>
      </c>
      <c r="AH245" s="30">
        <v>0</v>
      </c>
    </row>
    <row r="246" ht="15" customHeight="1">
      <c r="A246" t="s" s="26">
        <f>'Ações_Prep'!A246</f>
        <v>2236</v>
      </c>
      <c r="B246" t="s" s="26">
        <f>'Ações_Prep'!B246</f>
        <v>2237</v>
      </c>
      <c r="C246" s="30">
        <v>0</v>
      </c>
      <c r="D246" s="30">
        <v>0</v>
      </c>
      <c r="E246" s="30">
        <v>0</v>
      </c>
      <c r="F246" s="30">
        <v>0</v>
      </c>
      <c r="G246" s="30">
        <v>0</v>
      </c>
      <c r="H246" s="30">
        <v>0</v>
      </c>
      <c r="I246" s="30">
        <v>0</v>
      </c>
      <c r="J246" s="30">
        <v>0</v>
      </c>
      <c r="K246" s="30">
        <v>0</v>
      </c>
      <c r="L246" s="30">
        <v>0</v>
      </c>
      <c r="M246" s="30">
        <v>0</v>
      </c>
      <c r="N246" s="30">
        <v>0</v>
      </c>
      <c r="O246" s="30">
        <v>0</v>
      </c>
      <c r="P246" s="30">
        <v>0</v>
      </c>
      <c r="Q246" s="30">
        <v>0</v>
      </c>
      <c r="R246" s="30">
        <v>0</v>
      </c>
      <c r="S246" s="30">
        <v>0</v>
      </c>
      <c r="T246" s="30">
        <v>0</v>
      </c>
      <c r="U246" s="30">
        <v>0</v>
      </c>
      <c r="V246" s="30">
        <v>0</v>
      </c>
      <c r="W246" s="30">
        <v>0</v>
      </c>
      <c r="X246" s="30">
        <v>0</v>
      </c>
      <c r="Y246" s="30">
        <v>0</v>
      </c>
      <c r="Z246" s="30">
        <v>0</v>
      </c>
      <c r="AA246" s="30">
        <v>0</v>
      </c>
      <c r="AB246" s="30">
        <v>0</v>
      </c>
      <c r="AC246" s="30">
        <v>29.0283400809717</v>
      </c>
      <c r="AD246" s="30">
        <v>56.9767441860465</v>
      </c>
      <c r="AE246" s="30">
        <v>28.9370078740157</v>
      </c>
      <c r="AF246" s="30">
        <v>12.7272727272727</v>
      </c>
      <c r="AG246" s="30">
        <v>27.3664122137405</v>
      </c>
      <c r="AH246" s="30">
        <v>57.9508196721311</v>
      </c>
    </row>
    <row r="247" ht="15" customHeight="1">
      <c r="A247" t="s" s="26">
        <f>'Ações_Prep'!A247</f>
        <v>2238</v>
      </c>
      <c r="B247" t="s" s="26">
        <f>'Ações_Prep'!B247</f>
        <v>2239</v>
      </c>
      <c r="C247" s="30">
        <v>0</v>
      </c>
      <c r="D247" s="30">
        <v>0</v>
      </c>
      <c r="E247" s="30">
        <v>0</v>
      </c>
      <c r="F247" s="30">
        <v>0</v>
      </c>
      <c r="G247" s="30">
        <v>0</v>
      </c>
      <c r="H247" s="30">
        <v>0</v>
      </c>
      <c r="I247" s="30">
        <v>0</v>
      </c>
      <c r="J247" s="30">
        <v>0</v>
      </c>
      <c r="K247" s="30">
        <v>0</v>
      </c>
      <c r="L247" s="30">
        <v>0</v>
      </c>
      <c r="M247" s="30">
        <v>0</v>
      </c>
      <c r="N247" s="30">
        <v>0</v>
      </c>
      <c r="O247" s="30">
        <v>0</v>
      </c>
      <c r="P247" s="30">
        <v>0</v>
      </c>
      <c r="Q247" s="30">
        <v>0</v>
      </c>
      <c r="R247" s="30">
        <v>0</v>
      </c>
      <c r="S247" s="30">
        <v>0</v>
      </c>
      <c r="T247" s="30">
        <v>0</v>
      </c>
      <c r="U247" s="30">
        <v>0</v>
      </c>
      <c r="V247" s="30">
        <v>0</v>
      </c>
      <c r="W247" s="30">
        <v>0</v>
      </c>
      <c r="X247" s="30">
        <v>0</v>
      </c>
      <c r="Y247" s="30">
        <v>0</v>
      </c>
      <c r="Z247" s="30">
        <v>0</v>
      </c>
      <c r="AA247" s="30">
        <v>0</v>
      </c>
      <c r="AB247" s="30">
        <v>0</v>
      </c>
      <c r="AC247" s="30">
        <v>26.9635627530365</v>
      </c>
      <c r="AD247" s="30">
        <v>27.6744186046511</v>
      </c>
      <c r="AE247" s="30">
        <v>27.1653543307087</v>
      </c>
      <c r="AF247" s="30">
        <v>0</v>
      </c>
      <c r="AG247" s="30">
        <v>27.4809160305344</v>
      </c>
      <c r="AH247" s="30">
        <v>59.672131147541</v>
      </c>
    </row>
    <row r="248" ht="15" customHeight="1">
      <c r="A248" t="s" s="26">
        <f>'Ações_Prep'!A248</f>
        <v>2240</v>
      </c>
      <c r="B248" t="s" s="26">
        <f>'Ações_Prep'!B248</f>
        <v>2241</v>
      </c>
      <c r="C248" s="30">
        <v>0</v>
      </c>
      <c r="D248" s="30">
        <v>0</v>
      </c>
      <c r="E248" s="30">
        <v>0</v>
      </c>
      <c r="F248" s="30">
        <v>0</v>
      </c>
      <c r="G248" s="30">
        <v>0</v>
      </c>
      <c r="H248" s="30">
        <v>0</v>
      </c>
      <c r="I248" s="30">
        <v>0</v>
      </c>
      <c r="J248" s="30">
        <v>0</v>
      </c>
      <c r="K248" s="30">
        <v>0</v>
      </c>
      <c r="L248" s="30">
        <v>0</v>
      </c>
      <c r="M248" s="30">
        <v>0</v>
      </c>
      <c r="N248" s="30">
        <v>0</v>
      </c>
      <c r="O248" s="30">
        <v>0</v>
      </c>
      <c r="P248" s="30">
        <v>0</v>
      </c>
      <c r="Q248" s="30">
        <v>0</v>
      </c>
      <c r="R248" s="30">
        <v>0</v>
      </c>
      <c r="S248" s="30">
        <v>0</v>
      </c>
      <c r="T248" s="30">
        <v>0</v>
      </c>
      <c r="U248" s="30">
        <v>0</v>
      </c>
      <c r="V248" s="30">
        <v>0</v>
      </c>
      <c r="W248" s="30">
        <v>0</v>
      </c>
      <c r="X248" s="30">
        <v>0</v>
      </c>
      <c r="Y248" s="30">
        <v>0</v>
      </c>
      <c r="Z248" s="30">
        <v>0</v>
      </c>
      <c r="AA248" s="30">
        <v>0</v>
      </c>
      <c r="AB248" s="30">
        <v>0</v>
      </c>
      <c r="AC248" s="30">
        <v>14.331983805668</v>
      </c>
      <c r="AD248" s="30">
        <v>0</v>
      </c>
      <c r="AE248" s="30">
        <v>8.385826771653541</v>
      </c>
      <c r="AF248" s="30">
        <v>0</v>
      </c>
      <c r="AG248" s="30">
        <v>15.5725190839695</v>
      </c>
      <c r="AH248" s="30">
        <v>0</v>
      </c>
    </row>
    <row r="249" ht="15" customHeight="1">
      <c r="A249" t="s" s="26">
        <f>'Ações_Prep'!A249</f>
        <v>2242</v>
      </c>
      <c r="B249" t="s" s="26">
        <f>'Ações_Prep'!B249</f>
        <v>2243</v>
      </c>
      <c r="C249" s="30">
        <v>0</v>
      </c>
      <c r="D249" s="30">
        <v>0</v>
      </c>
      <c r="E249" s="30">
        <v>0</v>
      </c>
      <c r="F249" s="30">
        <v>0</v>
      </c>
      <c r="G249" s="30">
        <v>0</v>
      </c>
      <c r="H249" s="30">
        <v>0</v>
      </c>
      <c r="I249" s="30">
        <v>0</v>
      </c>
      <c r="J249" s="30">
        <v>0</v>
      </c>
      <c r="K249" s="30">
        <v>0</v>
      </c>
      <c r="L249" s="30">
        <v>0</v>
      </c>
      <c r="M249" s="30">
        <v>0</v>
      </c>
      <c r="N249" s="30">
        <v>0</v>
      </c>
      <c r="O249" s="30">
        <v>0</v>
      </c>
      <c r="P249" s="30">
        <v>0</v>
      </c>
      <c r="Q249" s="30">
        <v>0</v>
      </c>
      <c r="R249" s="30">
        <v>0</v>
      </c>
      <c r="S249" s="30">
        <v>0</v>
      </c>
      <c r="T249" s="30">
        <v>0</v>
      </c>
      <c r="U249" s="30">
        <v>0</v>
      </c>
      <c r="V249" s="30">
        <v>0</v>
      </c>
      <c r="W249" s="30">
        <v>0</v>
      </c>
      <c r="X249" s="30">
        <v>0</v>
      </c>
      <c r="Y249" s="30">
        <v>0</v>
      </c>
      <c r="Z249" s="30">
        <v>0</v>
      </c>
      <c r="AA249" s="30">
        <v>0</v>
      </c>
      <c r="AB249" s="30">
        <v>0</v>
      </c>
      <c r="AC249" s="30">
        <v>14.2105263157895</v>
      </c>
      <c r="AD249" s="30">
        <v>0</v>
      </c>
      <c r="AE249" s="30">
        <v>8.74015748031495</v>
      </c>
      <c r="AF249" s="30">
        <v>0</v>
      </c>
      <c r="AG249" s="30">
        <v>16.2595419847328</v>
      </c>
      <c r="AH249" s="30">
        <v>1.14754098360656</v>
      </c>
    </row>
    <row r="250" ht="15" customHeight="1">
      <c r="A250" t="s" s="26">
        <f>'Ações_Prep'!A250</f>
        <v>2244</v>
      </c>
      <c r="B250" t="s" s="26">
        <f>'Ações_Prep'!B250</f>
        <v>2245</v>
      </c>
      <c r="C250" s="30">
        <v>0</v>
      </c>
      <c r="D250" s="30">
        <v>0</v>
      </c>
      <c r="E250" s="30">
        <v>0</v>
      </c>
      <c r="F250" s="30">
        <v>0</v>
      </c>
      <c r="G250" s="30">
        <v>0</v>
      </c>
      <c r="H250" s="30">
        <v>0</v>
      </c>
      <c r="I250" s="30">
        <v>0</v>
      </c>
      <c r="J250" s="30">
        <v>0</v>
      </c>
      <c r="K250" s="30">
        <v>0</v>
      </c>
      <c r="L250" s="30">
        <v>0</v>
      </c>
      <c r="M250" s="30">
        <v>0</v>
      </c>
      <c r="N250" s="30">
        <v>0</v>
      </c>
      <c r="O250" s="30">
        <v>0</v>
      </c>
      <c r="P250" s="30">
        <v>0</v>
      </c>
      <c r="Q250" s="30">
        <v>0</v>
      </c>
      <c r="R250" s="30">
        <v>0</v>
      </c>
      <c r="S250" s="30">
        <v>0</v>
      </c>
      <c r="T250" s="30">
        <v>0</v>
      </c>
      <c r="U250" s="30">
        <v>0</v>
      </c>
      <c r="V250" s="30">
        <v>0</v>
      </c>
      <c r="W250" s="30">
        <v>0</v>
      </c>
      <c r="X250" s="30">
        <v>0</v>
      </c>
      <c r="Y250" s="30">
        <v>0</v>
      </c>
      <c r="Z250" s="30">
        <v>0</v>
      </c>
      <c r="AA250" s="30">
        <v>0</v>
      </c>
      <c r="AB250" s="30">
        <v>0</v>
      </c>
      <c r="AC250" s="30">
        <v>1.09311740890688</v>
      </c>
      <c r="AD250" s="30">
        <v>0</v>
      </c>
      <c r="AE250" s="30">
        <v>1.77165354330709</v>
      </c>
      <c r="AF250" s="30">
        <v>0</v>
      </c>
      <c r="AG250" s="30">
        <v>2.51908396946565</v>
      </c>
      <c r="AH250" s="30">
        <v>0</v>
      </c>
    </row>
    <row r="251" ht="15" customHeight="1">
      <c r="A251" t="s" s="26">
        <f>'Ações_Prep'!A251</f>
        <v>2246</v>
      </c>
      <c r="B251" t="s" s="26">
        <f>'Ações_Prep'!B251</f>
        <v>2247</v>
      </c>
      <c r="C251" s="30">
        <v>0</v>
      </c>
      <c r="D251" s="30">
        <v>0</v>
      </c>
      <c r="E251" s="30">
        <v>0</v>
      </c>
      <c r="F251" s="30">
        <v>0</v>
      </c>
      <c r="G251" s="30">
        <v>0</v>
      </c>
      <c r="H251" s="30">
        <v>0</v>
      </c>
      <c r="I251" s="30">
        <v>0</v>
      </c>
      <c r="J251" s="30">
        <v>0</v>
      </c>
      <c r="K251" s="30">
        <v>0</v>
      </c>
      <c r="L251" s="30">
        <v>0</v>
      </c>
      <c r="M251" s="30">
        <v>0</v>
      </c>
      <c r="N251" s="30">
        <v>0</v>
      </c>
      <c r="O251" s="30">
        <v>0</v>
      </c>
      <c r="P251" s="30">
        <v>0</v>
      </c>
      <c r="Q251" s="30">
        <v>0</v>
      </c>
      <c r="R251" s="30">
        <v>0</v>
      </c>
      <c r="S251" s="30">
        <v>0</v>
      </c>
      <c r="T251" s="30">
        <v>0</v>
      </c>
      <c r="U251" s="30">
        <v>0</v>
      </c>
      <c r="V251" s="30">
        <v>0</v>
      </c>
      <c r="W251" s="30">
        <v>0</v>
      </c>
      <c r="X251" s="30">
        <v>0</v>
      </c>
      <c r="Y251" s="30">
        <v>0</v>
      </c>
      <c r="Z251" s="30">
        <v>0</v>
      </c>
      <c r="AA251" s="30">
        <v>0</v>
      </c>
      <c r="AB251" s="30">
        <v>0</v>
      </c>
      <c r="AC251" s="30">
        <v>0</v>
      </c>
      <c r="AD251" s="30">
        <v>0</v>
      </c>
      <c r="AE251" s="30">
        <v>28.5826771653543</v>
      </c>
      <c r="AF251" s="30">
        <v>0</v>
      </c>
      <c r="AG251" s="30">
        <v>27.2519083969466</v>
      </c>
      <c r="AH251" s="30">
        <v>56.8032786885246</v>
      </c>
    </row>
    <row r="252" ht="15" customHeight="1">
      <c r="A252" t="s" s="26">
        <f>'Ações_Prep'!A252</f>
        <v>2248</v>
      </c>
      <c r="B252" t="s" s="26">
        <f>'Ações_Prep'!B252</f>
        <v>2249</v>
      </c>
      <c r="C252" s="30">
        <v>0</v>
      </c>
      <c r="D252" s="30">
        <v>0</v>
      </c>
      <c r="E252" s="30">
        <v>0</v>
      </c>
      <c r="F252" s="30">
        <v>0</v>
      </c>
      <c r="G252" s="30">
        <v>0</v>
      </c>
      <c r="H252" s="30">
        <v>0</v>
      </c>
      <c r="I252" s="30">
        <v>0</v>
      </c>
      <c r="J252" s="30">
        <v>0</v>
      </c>
      <c r="K252" s="30">
        <v>0</v>
      </c>
      <c r="L252" s="30">
        <v>0</v>
      </c>
      <c r="M252" s="30">
        <v>0</v>
      </c>
      <c r="N252" s="30">
        <v>0</v>
      </c>
      <c r="O252" s="30">
        <v>0</v>
      </c>
      <c r="P252" s="30">
        <v>0</v>
      </c>
      <c r="Q252" s="30">
        <v>0</v>
      </c>
      <c r="R252" s="30">
        <v>0</v>
      </c>
      <c r="S252" s="30">
        <v>0</v>
      </c>
      <c r="T252" s="30">
        <v>0</v>
      </c>
      <c r="U252" s="30">
        <v>0</v>
      </c>
      <c r="V252" s="30">
        <v>0</v>
      </c>
      <c r="W252" s="30">
        <v>0</v>
      </c>
      <c r="X252" s="30">
        <v>0</v>
      </c>
      <c r="Y252" s="30">
        <v>0</v>
      </c>
      <c r="Z252" s="30">
        <v>0</v>
      </c>
      <c r="AA252" s="30">
        <v>0</v>
      </c>
      <c r="AB252" s="30">
        <v>0</v>
      </c>
      <c r="AC252" s="30">
        <v>0</v>
      </c>
      <c r="AD252" s="30">
        <v>0</v>
      </c>
      <c r="AE252" s="30">
        <v>28.3464566929134</v>
      </c>
      <c r="AF252" s="30">
        <v>0</v>
      </c>
      <c r="AG252" s="30">
        <v>28.6259541984733</v>
      </c>
      <c r="AH252" s="30">
        <v>62.5409836065574</v>
      </c>
    </row>
    <row r="253" ht="15" customHeight="1">
      <c r="A253" t="s" s="26">
        <f>'Ações_Prep'!A253</f>
        <v>2250</v>
      </c>
      <c r="B253" t="s" s="26">
        <f>'Ações_Prep'!B253</f>
        <v>2251</v>
      </c>
      <c r="C253" s="30">
        <v>0</v>
      </c>
      <c r="D253" s="30">
        <v>0</v>
      </c>
      <c r="E253" s="30">
        <v>0</v>
      </c>
      <c r="F253" s="30">
        <v>0</v>
      </c>
      <c r="G253" s="30">
        <v>0</v>
      </c>
      <c r="H253" s="30">
        <v>0</v>
      </c>
      <c r="I253" s="30">
        <v>0</v>
      </c>
      <c r="J253" s="30">
        <v>0</v>
      </c>
      <c r="K253" s="30">
        <v>0</v>
      </c>
      <c r="L253" s="30">
        <v>0</v>
      </c>
      <c r="M253" s="30">
        <v>0</v>
      </c>
      <c r="N253" s="30">
        <v>0</v>
      </c>
      <c r="O253" s="30">
        <v>0</v>
      </c>
      <c r="P253" s="30">
        <v>0</v>
      </c>
      <c r="Q253" s="30">
        <v>0</v>
      </c>
      <c r="R253" s="30">
        <v>0</v>
      </c>
      <c r="S253" s="30">
        <v>0</v>
      </c>
      <c r="T253" s="30">
        <v>0</v>
      </c>
      <c r="U253" s="30">
        <v>0</v>
      </c>
      <c r="V253" s="30">
        <v>0</v>
      </c>
      <c r="W253" s="30">
        <v>0</v>
      </c>
      <c r="X253" s="30">
        <v>0</v>
      </c>
      <c r="Y253" s="30">
        <v>0</v>
      </c>
      <c r="Z253" s="30">
        <v>0</v>
      </c>
      <c r="AA253" s="30">
        <v>0</v>
      </c>
      <c r="AB253" s="30">
        <v>0</v>
      </c>
      <c r="AC253" s="30">
        <v>0</v>
      </c>
      <c r="AD253" s="30">
        <v>0</v>
      </c>
      <c r="AE253" s="30">
        <v>27.992125984252</v>
      </c>
      <c r="AF253" s="30">
        <v>0</v>
      </c>
      <c r="AG253" s="30">
        <v>28.2824427480916</v>
      </c>
      <c r="AH253" s="30">
        <v>63.1147540983607</v>
      </c>
    </row>
    <row r="254" ht="15" customHeight="1">
      <c r="A254" t="s" s="26">
        <f>'Ações_Prep'!A254</f>
        <v>2252</v>
      </c>
      <c r="B254" t="s" s="26">
        <f>'Ações_Prep'!B254</f>
        <v>2253</v>
      </c>
      <c r="C254" s="30">
        <v>0</v>
      </c>
      <c r="D254" s="30">
        <v>0</v>
      </c>
      <c r="E254" s="30">
        <v>0</v>
      </c>
      <c r="F254" s="30">
        <v>0</v>
      </c>
      <c r="G254" s="30">
        <v>0</v>
      </c>
      <c r="H254" s="30">
        <v>0</v>
      </c>
      <c r="I254" s="30">
        <v>0</v>
      </c>
      <c r="J254" s="30">
        <v>0</v>
      </c>
      <c r="K254" s="30">
        <v>0</v>
      </c>
      <c r="L254" s="30">
        <v>0</v>
      </c>
      <c r="M254" s="30">
        <v>0</v>
      </c>
      <c r="N254" s="30">
        <v>0</v>
      </c>
      <c r="O254" s="30">
        <v>0</v>
      </c>
      <c r="P254" s="30">
        <v>0</v>
      </c>
      <c r="Q254" s="30">
        <v>0</v>
      </c>
      <c r="R254" s="30">
        <v>0</v>
      </c>
      <c r="S254" s="30">
        <v>0</v>
      </c>
      <c r="T254" s="30">
        <v>0</v>
      </c>
      <c r="U254" s="30">
        <v>0</v>
      </c>
      <c r="V254" s="30">
        <v>0</v>
      </c>
      <c r="W254" s="30">
        <v>0</v>
      </c>
      <c r="X254" s="30">
        <v>0</v>
      </c>
      <c r="Y254" s="30">
        <v>0</v>
      </c>
      <c r="Z254" s="30">
        <v>0</v>
      </c>
      <c r="AA254" s="30">
        <v>0</v>
      </c>
      <c r="AB254" s="30">
        <v>0</v>
      </c>
      <c r="AC254" s="30">
        <v>0</v>
      </c>
      <c r="AD254" s="30">
        <v>0</v>
      </c>
      <c r="AE254" s="30">
        <v>20.1968503937008</v>
      </c>
      <c r="AF254" s="30">
        <v>0</v>
      </c>
      <c r="AG254" s="30">
        <v>27.9389312977099</v>
      </c>
      <c r="AH254" s="30">
        <v>49.9180327868853</v>
      </c>
    </row>
    <row r="255" ht="15" customHeight="1">
      <c r="A255" t="s" s="26">
        <f>'Ações_Prep'!A255</f>
        <v>2254</v>
      </c>
      <c r="B255" t="s" s="26">
        <f>'Ações_Prep'!B255</f>
        <v>2255</v>
      </c>
      <c r="C255" s="30">
        <v>0</v>
      </c>
      <c r="D255" s="30">
        <v>0</v>
      </c>
      <c r="E255" s="30">
        <v>0</v>
      </c>
      <c r="F255" s="30">
        <v>0</v>
      </c>
      <c r="G255" s="30">
        <v>0</v>
      </c>
      <c r="H255" s="30">
        <v>0</v>
      </c>
      <c r="I255" s="30">
        <v>0</v>
      </c>
      <c r="J255" s="30">
        <v>0</v>
      </c>
      <c r="K255" s="30">
        <v>0</v>
      </c>
      <c r="L255" s="30">
        <v>0</v>
      </c>
      <c r="M255" s="30">
        <v>0</v>
      </c>
      <c r="N255" s="30">
        <v>0</v>
      </c>
      <c r="O255" s="30">
        <v>0</v>
      </c>
      <c r="P255" s="30">
        <v>0</v>
      </c>
      <c r="Q255" s="30">
        <v>0</v>
      </c>
      <c r="R255" s="30">
        <v>0</v>
      </c>
      <c r="S255" s="30">
        <v>0</v>
      </c>
      <c r="T255" s="30">
        <v>0</v>
      </c>
      <c r="U255" s="30">
        <v>0</v>
      </c>
      <c r="V255" s="30">
        <v>0</v>
      </c>
      <c r="W255" s="30">
        <v>0</v>
      </c>
      <c r="X255" s="30">
        <v>0</v>
      </c>
      <c r="Y255" s="30">
        <v>0</v>
      </c>
      <c r="Z255" s="30">
        <v>0</v>
      </c>
      <c r="AA255" s="30">
        <v>0</v>
      </c>
      <c r="AB255" s="30">
        <v>0</v>
      </c>
      <c r="AC255" s="30">
        <v>0</v>
      </c>
      <c r="AD255" s="30">
        <v>0</v>
      </c>
      <c r="AE255" s="30">
        <v>14.8818897637795</v>
      </c>
      <c r="AF255" s="30">
        <v>0</v>
      </c>
      <c r="AG255" s="30">
        <v>17.2900763358779</v>
      </c>
      <c r="AH255" s="30">
        <v>8.032786885245921</v>
      </c>
    </row>
    <row r="256" ht="15" customHeight="1">
      <c r="A256" t="s" s="26">
        <f>'Ações_Prep'!A256</f>
        <v>2256</v>
      </c>
      <c r="B256" t="s" s="26">
        <f>'Ações_Prep'!B256</f>
        <v>2257</v>
      </c>
      <c r="C256" s="30">
        <v>0</v>
      </c>
      <c r="D256" s="30">
        <v>0</v>
      </c>
      <c r="E256" s="30">
        <v>0</v>
      </c>
      <c r="F256" s="30">
        <v>0</v>
      </c>
      <c r="G256" s="30">
        <v>0</v>
      </c>
      <c r="H256" s="30">
        <v>0</v>
      </c>
      <c r="I256" s="30">
        <v>0</v>
      </c>
      <c r="J256" s="30">
        <v>0</v>
      </c>
      <c r="K256" s="30">
        <v>0</v>
      </c>
      <c r="L256" s="30">
        <v>0</v>
      </c>
      <c r="M256" s="30">
        <v>0</v>
      </c>
      <c r="N256" s="30">
        <v>0</v>
      </c>
      <c r="O256" s="30">
        <v>0</v>
      </c>
      <c r="P256" s="30">
        <v>0</v>
      </c>
      <c r="Q256" s="30">
        <v>0</v>
      </c>
      <c r="R256" s="30">
        <v>0</v>
      </c>
      <c r="S256" s="30">
        <v>0</v>
      </c>
      <c r="T256" s="30">
        <v>0</v>
      </c>
      <c r="U256" s="30">
        <v>0</v>
      </c>
      <c r="V256" s="30">
        <v>0</v>
      </c>
      <c r="W256" s="30">
        <v>0</v>
      </c>
      <c r="X256" s="30">
        <v>0</v>
      </c>
      <c r="Y256" s="30">
        <v>0</v>
      </c>
      <c r="Z256" s="30">
        <v>0</v>
      </c>
      <c r="AA256" s="30">
        <v>0</v>
      </c>
      <c r="AB256" s="30">
        <v>0</v>
      </c>
      <c r="AC256" s="30">
        <v>0</v>
      </c>
      <c r="AD256" s="30">
        <v>0</v>
      </c>
      <c r="AE256" s="30">
        <v>2.83464566929134</v>
      </c>
      <c r="AF256" s="30">
        <v>0</v>
      </c>
      <c r="AG256" s="30">
        <v>5.72519083969467</v>
      </c>
      <c r="AH256" s="30">
        <v>0</v>
      </c>
    </row>
    <row r="257" ht="15" customHeight="1">
      <c r="A257" t="s" s="26">
        <f>'Ações_Prep'!A257</f>
        <v>2258</v>
      </c>
      <c r="B257" t="s" s="26">
        <f>'Ações_Prep'!B257</f>
        <v>2259</v>
      </c>
      <c r="C257" s="30">
        <v>0</v>
      </c>
      <c r="D257" s="30">
        <v>0</v>
      </c>
      <c r="E257" s="30">
        <v>0</v>
      </c>
      <c r="F257" s="30">
        <v>0</v>
      </c>
      <c r="G257" s="30">
        <v>0</v>
      </c>
      <c r="H257" s="30">
        <v>0</v>
      </c>
      <c r="I257" s="30">
        <v>0</v>
      </c>
      <c r="J257" s="30">
        <v>0</v>
      </c>
      <c r="K257" s="30">
        <v>0</v>
      </c>
      <c r="L257" s="30">
        <v>0</v>
      </c>
      <c r="M257" s="30">
        <v>0</v>
      </c>
      <c r="N257" s="30">
        <v>0</v>
      </c>
      <c r="O257" s="30">
        <v>0</v>
      </c>
      <c r="P257" s="30">
        <v>0</v>
      </c>
      <c r="Q257" s="30">
        <v>0</v>
      </c>
      <c r="R257" s="30">
        <v>0</v>
      </c>
      <c r="S257" s="30">
        <v>0</v>
      </c>
      <c r="T257" s="30">
        <v>0</v>
      </c>
      <c r="U257" s="30">
        <v>0</v>
      </c>
      <c r="V257" s="30">
        <v>0</v>
      </c>
      <c r="W257" s="30">
        <v>0</v>
      </c>
      <c r="X257" s="30">
        <v>0</v>
      </c>
      <c r="Y257" s="30">
        <v>0</v>
      </c>
      <c r="Z257" s="30">
        <v>0</v>
      </c>
      <c r="AA257" s="30">
        <v>0</v>
      </c>
      <c r="AB257" s="30">
        <v>0</v>
      </c>
      <c r="AC257" s="30">
        <v>0</v>
      </c>
      <c r="AD257" s="30">
        <v>0</v>
      </c>
      <c r="AE257" s="30">
        <v>0.354330708661416</v>
      </c>
      <c r="AF257" s="30">
        <v>0</v>
      </c>
      <c r="AG257" s="30">
        <v>1.03053435114504</v>
      </c>
      <c r="AH257" s="30">
        <v>0</v>
      </c>
    </row>
    <row r="258" ht="15" customHeight="1">
      <c r="A258" t="s" s="26">
        <f>'Ações_Prep'!A258</f>
        <v>2260</v>
      </c>
      <c r="B258" t="s" s="26">
        <f>'Ações_Prep'!B258</f>
        <v>2261</v>
      </c>
      <c r="C258" s="30">
        <v>0</v>
      </c>
      <c r="D258" s="30">
        <v>0</v>
      </c>
      <c r="E258" s="30">
        <v>0</v>
      </c>
      <c r="F258" s="30">
        <v>0</v>
      </c>
      <c r="G258" s="30">
        <v>0</v>
      </c>
      <c r="H258" s="30">
        <v>0</v>
      </c>
      <c r="I258" s="30">
        <v>0</v>
      </c>
      <c r="J258" s="30">
        <v>0</v>
      </c>
      <c r="K258" s="30">
        <v>0</v>
      </c>
      <c r="L258" s="30">
        <v>0</v>
      </c>
      <c r="M258" s="30">
        <v>0</v>
      </c>
      <c r="N258" s="30">
        <v>0</v>
      </c>
      <c r="O258" s="30">
        <v>0</v>
      </c>
      <c r="P258" s="30">
        <v>0</v>
      </c>
      <c r="Q258" s="30">
        <v>0</v>
      </c>
      <c r="R258" s="30">
        <v>0</v>
      </c>
      <c r="S258" s="30">
        <v>0</v>
      </c>
      <c r="T258" s="30">
        <v>0</v>
      </c>
      <c r="U258" s="30">
        <v>0</v>
      </c>
      <c r="V258" s="30">
        <v>0</v>
      </c>
      <c r="W258" s="30">
        <v>0</v>
      </c>
      <c r="X258" s="30">
        <v>0</v>
      </c>
      <c r="Y258" s="30">
        <v>0</v>
      </c>
      <c r="Z258" s="30">
        <v>0</v>
      </c>
      <c r="AA258" s="30">
        <v>0</v>
      </c>
      <c r="AB258" s="30">
        <v>0</v>
      </c>
      <c r="AC258" s="30">
        <v>0</v>
      </c>
      <c r="AD258" s="30">
        <v>0</v>
      </c>
      <c r="AE258" s="30">
        <v>0</v>
      </c>
      <c r="AF258" s="30">
        <v>0</v>
      </c>
      <c r="AG258" s="30">
        <v>29.8854961832061</v>
      </c>
      <c r="AH258" s="30">
        <v>68.27868852459019</v>
      </c>
    </row>
    <row r="259" ht="15" customHeight="1">
      <c r="A259" t="s" s="26">
        <f>'Ações_Prep'!A259</f>
        <v>2262</v>
      </c>
      <c r="B259" t="s" s="26">
        <f>'Ações_Prep'!B259</f>
        <v>2263</v>
      </c>
      <c r="C259" s="30">
        <v>0</v>
      </c>
      <c r="D259" s="30">
        <v>0</v>
      </c>
      <c r="E259" s="30">
        <v>0</v>
      </c>
      <c r="F259" s="30">
        <v>0</v>
      </c>
      <c r="G259" s="30">
        <v>0</v>
      </c>
      <c r="H259" s="30">
        <v>0</v>
      </c>
      <c r="I259" s="30">
        <v>0</v>
      </c>
      <c r="J259" s="30">
        <v>0</v>
      </c>
      <c r="K259" s="30">
        <v>0</v>
      </c>
      <c r="L259" s="30">
        <v>0</v>
      </c>
      <c r="M259" s="30">
        <v>0</v>
      </c>
      <c r="N259" s="30">
        <v>0</v>
      </c>
      <c r="O259" s="30">
        <v>0</v>
      </c>
      <c r="P259" s="30">
        <v>0</v>
      </c>
      <c r="Q259" s="30">
        <v>0</v>
      </c>
      <c r="R259" s="30">
        <v>0</v>
      </c>
      <c r="S259" s="30">
        <v>0</v>
      </c>
      <c r="T259" s="30">
        <v>0</v>
      </c>
      <c r="U259" s="30">
        <v>0</v>
      </c>
      <c r="V259" s="30">
        <v>0</v>
      </c>
      <c r="W259" s="30">
        <v>0</v>
      </c>
      <c r="X259" s="30">
        <v>0</v>
      </c>
      <c r="Y259" s="30">
        <v>0</v>
      </c>
      <c r="Z259" s="30">
        <v>0</v>
      </c>
      <c r="AA259" s="30">
        <v>0</v>
      </c>
      <c r="AB259" s="30">
        <v>0</v>
      </c>
      <c r="AC259" s="30">
        <v>0</v>
      </c>
      <c r="AD259" s="30">
        <v>0</v>
      </c>
      <c r="AE259" s="30">
        <v>0</v>
      </c>
      <c r="AF259" s="30">
        <v>0</v>
      </c>
      <c r="AG259" s="30">
        <v>26.5648854961832</v>
      </c>
      <c r="AH259" s="30">
        <v>46.4754098360656</v>
      </c>
    </row>
    <row r="260" ht="15" customHeight="1">
      <c r="A260" t="s" s="26">
        <f>'Ações_Prep'!A260</f>
        <v>2264</v>
      </c>
      <c r="B260" t="s" s="26">
        <f>'Ações_Prep'!B260</f>
        <v>2265</v>
      </c>
      <c r="C260" s="30">
        <v>0</v>
      </c>
      <c r="D260" s="30">
        <v>0</v>
      </c>
      <c r="E260" s="30">
        <v>0</v>
      </c>
      <c r="F260" s="30">
        <v>0</v>
      </c>
      <c r="G260" s="30">
        <v>0</v>
      </c>
      <c r="H260" s="30">
        <v>0</v>
      </c>
      <c r="I260" s="30">
        <v>0</v>
      </c>
      <c r="J260" s="30">
        <v>0</v>
      </c>
      <c r="K260" s="30">
        <v>0</v>
      </c>
      <c r="L260" s="30">
        <v>0</v>
      </c>
      <c r="M260" s="30">
        <v>0</v>
      </c>
      <c r="N260" s="30">
        <v>0</v>
      </c>
      <c r="O260" s="30">
        <v>0</v>
      </c>
      <c r="P260" s="30">
        <v>0</v>
      </c>
      <c r="Q260" s="30">
        <v>0</v>
      </c>
      <c r="R260" s="30">
        <v>0</v>
      </c>
      <c r="S260" s="30">
        <v>0</v>
      </c>
      <c r="T260" s="30">
        <v>0</v>
      </c>
      <c r="U260" s="30">
        <v>0</v>
      </c>
      <c r="V260" s="30">
        <v>0</v>
      </c>
      <c r="W260" s="30">
        <v>0</v>
      </c>
      <c r="X260" s="30">
        <v>0</v>
      </c>
      <c r="Y260" s="30">
        <v>0</v>
      </c>
      <c r="Z260" s="30">
        <v>0</v>
      </c>
      <c r="AA260" s="30">
        <v>0</v>
      </c>
      <c r="AB260" s="30">
        <v>0</v>
      </c>
      <c r="AC260" s="30">
        <v>0</v>
      </c>
      <c r="AD260" s="30">
        <v>0</v>
      </c>
      <c r="AE260" s="30">
        <v>0</v>
      </c>
      <c r="AF260" s="30">
        <v>0</v>
      </c>
      <c r="AG260" s="30">
        <v>21.7557251908397</v>
      </c>
      <c r="AH260" s="30">
        <v>29.2622950819672</v>
      </c>
    </row>
    <row r="261" ht="15" customHeight="1">
      <c r="A261" t="s" s="26">
        <f>'Ações_Prep'!A261</f>
        <v>2266</v>
      </c>
      <c r="B261" t="s" s="26">
        <f>'Ações_Prep'!B261</f>
        <v>2267</v>
      </c>
      <c r="C261" s="30">
        <v>0</v>
      </c>
      <c r="D261" s="30">
        <v>0</v>
      </c>
      <c r="E261" s="30">
        <v>0</v>
      </c>
      <c r="F261" s="30">
        <v>0</v>
      </c>
      <c r="G261" s="30">
        <v>0</v>
      </c>
      <c r="H261" s="30">
        <v>0</v>
      </c>
      <c r="I261" s="30">
        <v>0</v>
      </c>
      <c r="J261" s="30">
        <v>0</v>
      </c>
      <c r="K261" s="30">
        <v>0</v>
      </c>
      <c r="L261" s="30">
        <v>0</v>
      </c>
      <c r="M261" s="30">
        <v>0</v>
      </c>
      <c r="N261" s="30">
        <v>0</v>
      </c>
      <c r="O261" s="30">
        <v>0</v>
      </c>
      <c r="P261" s="30">
        <v>0</v>
      </c>
      <c r="Q261" s="30">
        <v>0</v>
      </c>
      <c r="R261" s="30">
        <v>0</v>
      </c>
      <c r="S261" s="30">
        <v>0</v>
      </c>
      <c r="T261" s="30">
        <v>0</v>
      </c>
      <c r="U261" s="30">
        <v>0</v>
      </c>
      <c r="V261" s="30">
        <v>0</v>
      </c>
      <c r="W261" s="30">
        <v>0</v>
      </c>
      <c r="X261" s="30">
        <v>0</v>
      </c>
      <c r="Y261" s="30">
        <v>0</v>
      </c>
      <c r="Z261" s="30">
        <v>0</v>
      </c>
      <c r="AA261" s="30">
        <v>0</v>
      </c>
      <c r="AB261" s="30">
        <v>0</v>
      </c>
      <c r="AC261" s="30">
        <v>0</v>
      </c>
      <c r="AD261" s="30">
        <v>0</v>
      </c>
      <c r="AE261" s="30">
        <v>0</v>
      </c>
      <c r="AF261" s="30">
        <v>0</v>
      </c>
      <c r="AG261" s="30">
        <v>15.6870229007634</v>
      </c>
      <c r="AH261" s="30">
        <v>0</v>
      </c>
    </row>
    <row r="262" ht="15" customHeight="1">
      <c r="A262" t="s" s="26">
        <f>'Ações_Prep'!A262</f>
        <v>2268</v>
      </c>
      <c r="B262" t="s" s="26">
        <f>'Ações_Prep'!B262</f>
        <v>2269</v>
      </c>
      <c r="C262" s="30">
        <v>0</v>
      </c>
      <c r="D262" s="30">
        <v>0</v>
      </c>
      <c r="E262" s="30">
        <v>0</v>
      </c>
      <c r="F262" s="30">
        <v>0</v>
      </c>
      <c r="G262" s="30">
        <v>0</v>
      </c>
      <c r="H262" s="30">
        <v>0</v>
      </c>
      <c r="I262" s="30">
        <v>0</v>
      </c>
      <c r="J262" s="30">
        <v>0</v>
      </c>
      <c r="K262" s="30">
        <v>0</v>
      </c>
      <c r="L262" s="30">
        <v>0</v>
      </c>
      <c r="M262" s="30">
        <v>0</v>
      </c>
      <c r="N262" s="30">
        <v>0</v>
      </c>
      <c r="O262" s="30">
        <v>0</v>
      </c>
      <c r="P262" s="30">
        <v>0</v>
      </c>
      <c r="Q262" s="30">
        <v>0</v>
      </c>
      <c r="R262" s="30">
        <v>0</v>
      </c>
      <c r="S262" s="30">
        <v>0</v>
      </c>
      <c r="T262" s="30">
        <v>0</v>
      </c>
      <c r="U262" s="30">
        <v>0</v>
      </c>
      <c r="V262" s="30">
        <v>0</v>
      </c>
      <c r="W262" s="30">
        <v>0</v>
      </c>
      <c r="X262" s="30">
        <v>0</v>
      </c>
      <c r="Y262" s="30">
        <v>0</v>
      </c>
      <c r="Z262" s="30">
        <v>0</v>
      </c>
      <c r="AA262" s="30">
        <v>0</v>
      </c>
      <c r="AB262" s="30">
        <v>0</v>
      </c>
      <c r="AC262" s="30">
        <v>0</v>
      </c>
      <c r="AD262" s="30">
        <v>0</v>
      </c>
      <c r="AE262" s="30">
        <v>0</v>
      </c>
      <c r="AF262" s="30">
        <v>0</v>
      </c>
      <c r="AG262" s="30">
        <v>11.1068702290076</v>
      </c>
      <c r="AH262" s="30">
        <v>0</v>
      </c>
    </row>
    <row r="263" ht="15" customHeight="1">
      <c r="A263" t="s" s="26">
        <f>'Ações_Prep'!A263</f>
        <v>2270</v>
      </c>
      <c r="B263" t="s" s="26">
        <f>'Ações_Prep'!B263</f>
        <v>2271</v>
      </c>
      <c r="C263" s="30">
        <v>0</v>
      </c>
      <c r="D263" s="30">
        <v>0</v>
      </c>
      <c r="E263" s="30">
        <v>0</v>
      </c>
      <c r="F263" s="30">
        <v>0</v>
      </c>
      <c r="G263" s="30">
        <v>0</v>
      </c>
      <c r="H263" s="30">
        <v>0</v>
      </c>
      <c r="I263" s="30">
        <v>0</v>
      </c>
      <c r="J263" s="30">
        <v>0</v>
      </c>
      <c r="K263" s="30">
        <v>0</v>
      </c>
      <c r="L263" s="30">
        <v>0</v>
      </c>
      <c r="M263" s="30">
        <v>0</v>
      </c>
      <c r="N263" s="30">
        <v>0</v>
      </c>
      <c r="O263" s="30">
        <v>0</v>
      </c>
      <c r="P263" s="30">
        <v>0</v>
      </c>
      <c r="Q263" s="30">
        <v>0</v>
      </c>
      <c r="R263" s="30">
        <v>0</v>
      </c>
      <c r="S263" s="30">
        <v>0</v>
      </c>
      <c r="T263" s="30">
        <v>0</v>
      </c>
      <c r="U263" s="30">
        <v>0</v>
      </c>
      <c r="V263" s="30">
        <v>0</v>
      </c>
      <c r="W263" s="30">
        <v>0</v>
      </c>
      <c r="X263" s="30">
        <v>0</v>
      </c>
      <c r="Y263" s="30">
        <v>0</v>
      </c>
      <c r="Z263" s="30">
        <v>0</v>
      </c>
      <c r="AA263" s="30">
        <v>0</v>
      </c>
      <c r="AB263" s="30">
        <v>0</v>
      </c>
      <c r="AC263" s="30">
        <v>0</v>
      </c>
      <c r="AD263" s="30">
        <v>0</v>
      </c>
      <c r="AE263" s="30">
        <v>0</v>
      </c>
      <c r="AF263" s="30">
        <v>0</v>
      </c>
      <c r="AG263" s="30">
        <v>9.9618320610687</v>
      </c>
      <c r="AH263" s="30">
        <v>0</v>
      </c>
    </row>
    <row r="264" ht="15" customHeight="1">
      <c r="A264" t="s" s="26">
        <f>'Ações_Prep'!A264</f>
        <v>2272</v>
      </c>
      <c r="B264" t="s" s="26">
        <f>'Ações_Prep'!B264</f>
        <v>2273</v>
      </c>
      <c r="C264" s="30">
        <v>0</v>
      </c>
      <c r="D264" s="30">
        <v>0</v>
      </c>
      <c r="E264" s="30">
        <v>0</v>
      </c>
      <c r="F264" s="30">
        <v>0</v>
      </c>
      <c r="G264" s="30">
        <v>0</v>
      </c>
      <c r="H264" s="30">
        <v>0</v>
      </c>
      <c r="I264" s="30">
        <v>0</v>
      </c>
      <c r="J264" s="30">
        <v>0</v>
      </c>
      <c r="K264" s="30">
        <v>0</v>
      </c>
      <c r="L264" s="30">
        <v>0</v>
      </c>
      <c r="M264" s="30">
        <v>0</v>
      </c>
      <c r="N264" s="30">
        <v>0</v>
      </c>
      <c r="O264" s="30">
        <v>0</v>
      </c>
      <c r="P264" s="30">
        <v>0</v>
      </c>
      <c r="Q264" s="30">
        <v>0</v>
      </c>
      <c r="R264" s="30">
        <v>0</v>
      </c>
      <c r="S264" s="30">
        <v>0</v>
      </c>
      <c r="T264" s="30">
        <v>0</v>
      </c>
      <c r="U264" s="30">
        <v>0</v>
      </c>
      <c r="V264" s="30">
        <v>0</v>
      </c>
      <c r="W264" s="30">
        <v>0</v>
      </c>
      <c r="X264" s="30">
        <v>0</v>
      </c>
      <c r="Y264" s="30">
        <v>0</v>
      </c>
      <c r="Z264" s="30">
        <v>0</v>
      </c>
      <c r="AA264" s="30">
        <v>0</v>
      </c>
      <c r="AB264" s="30">
        <v>0</v>
      </c>
      <c r="AC264" s="30">
        <v>0</v>
      </c>
      <c r="AD264" s="30">
        <v>0</v>
      </c>
      <c r="AE264" s="30">
        <v>0</v>
      </c>
      <c r="AF264" s="30">
        <v>0</v>
      </c>
      <c r="AG264" s="30">
        <v>4.9236641221374</v>
      </c>
      <c r="AH264" s="30">
        <v>0</v>
      </c>
    </row>
    <row r="265" ht="15" customHeight="1">
      <c r="A265" t="s" s="26">
        <f>'Ações_Prep'!A265</f>
        <v>2274</v>
      </c>
      <c r="B265" t="s" s="26">
        <f>'Ações_Prep'!B265</f>
        <v>2275</v>
      </c>
      <c r="C265" s="30">
        <v>0</v>
      </c>
      <c r="D265" s="30">
        <v>0</v>
      </c>
      <c r="E265" s="30">
        <v>0</v>
      </c>
      <c r="F265" s="30">
        <v>0</v>
      </c>
      <c r="G265" s="30">
        <v>0</v>
      </c>
      <c r="H265" s="30">
        <v>0</v>
      </c>
      <c r="I265" s="30">
        <v>0</v>
      </c>
      <c r="J265" s="30">
        <v>0</v>
      </c>
      <c r="K265" s="30">
        <v>0</v>
      </c>
      <c r="L265" s="30">
        <v>0</v>
      </c>
      <c r="M265" s="30">
        <v>0</v>
      </c>
      <c r="N265" s="30">
        <v>0</v>
      </c>
      <c r="O265" s="30">
        <v>0</v>
      </c>
      <c r="P265" s="30">
        <v>0</v>
      </c>
      <c r="Q265" s="30">
        <v>0</v>
      </c>
      <c r="R265" s="30">
        <v>0</v>
      </c>
      <c r="S265" s="30">
        <v>0</v>
      </c>
      <c r="T265" s="30">
        <v>0</v>
      </c>
      <c r="U265" s="30">
        <v>0</v>
      </c>
      <c r="V265" s="30">
        <v>0</v>
      </c>
      <c r="W265" s="30">
        <v>0</v>
      </c>
      <c r="X265" s="30">
        <v>0</v>
      </c>
      <c r="Y265" s="30">
        <v>0</v>
      </c>
      <c r="Z265" s="30">
        <v>0</v>
      </c>
      <c r="AA265" s="30">
        <v>0</v>
      </c>
      <c r="AB265" s="30">
        <v>0</v>
      </c>
      <c r="AC265" s="30">
        <v>0</v>
      </c>
      <c r="AD265" s="30">
        <v>0</v>
      </c>
      <c r="AE265" s="30">
        <v>0</v>
      </c>
      <c r="AF265" s="30">
        <v>0</v>
      </c>
      <c r="AG265" s="30">
        <v>0.687022900763358</v>
      </c>
      <c r="AH265" s="30">
        <v>0</v>
      </c>
    </row>
    <row r="266" ht="13.55" customHeight="1">
      <c r="A266" s="26"/>
      <c r="B266" s="26"/>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row>
    <row r="267" ht="13.55" customHeight="1">
      <c r="A267" s="26"/>
      <c r="B267" s="26"/>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row>
    <row r="268" ht="13.55" customHeight="1">
      <c r="A268" s="26"/>
      <c r="B268" s="26"/>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row>
    <row r="269" ht="13.55" customHeight="1">
      <c r="A269" s="26"/>
      <c r="B269" s="26"/>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row>
    <row r="270" ht="13.55" customHeight="1">
      <c r="A270" s="26"/>
      <c r="B270" s="26"/>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row>
    <row r="271" ht="13.55" customHeight="1">
      <c r="A271" s="26"/>
      <c r="B271" s="26"/>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row>
    <row r="272" ht="13.55" customHeight="1">
      <c r="A272" s="26"/>
      <c r="B272" s="26"/>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row>
    <row r="273" ht="13.55" customHeight="1">
      <c r="A273" s="26"/>
      <c r="B273" s="26"/>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row>
    <row r="274" ht="13.55" customHeight="1">
      <c r="A274" s="26"/>
      <c r="B274" s="26"/>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row>
    <row r="275" ht="13.55" customHeight="1">
      <c r="A275" s="26"/>
      <c r="B275" s="26"/>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row>
    <row r="276" ht="13.55" customHeight="1">
      <c r="A276" s="26"/>
      <c r="B276" s="26"/>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row>
    <row r="277" ht="13.55" customHeight="1">
      <c r="A277" s="26"/>
      <c r="B277" s="26"/>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row>
    <row r="278" ht="13.55" customHeight="1">
      <c r="A278" s="26"/>
      <c r="B278" s="26"/>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row>
    <row r="279" ht="13.55" customHeight="1">
      <c r="A279" s="26"/>
      <c r="B279" s="26"/>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row>
    <row r="280" ht="13.55" customHeight="1">
      <c r="A280" s="26"/>
      <c r="B280" s="26"/>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row>
    <row r="281" ht="13.55" customHeight="1">
      <c r="A281" s="26"/>
      <c r="B281" s="26"/>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row>
    <row r="282" ht="13.55" customHeight="1">
      <c r="A282" s="26"/>
      <c r="B282" s="26"/>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row>
    <row r="283" ht="13.55" customHeight="1">
      <c r="A283" s="26"/>
      <c r="B283" s="26"/>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row>
    <row r="284" ht="13.55" customHeight="1">
      <c r="A284" s="26"/>
      <c r="B284" s="26"/>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row>
    <row r="285" ht="13.55" customHeight="1">
      <c r="A285" s="26"/>
      <c r="B285" s="26"/>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row>
    <row r="286" ht="13.55" customHeight="1">
      <c r="A286" s="26"/>
      <c r="B286" s="26"/>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row>
    <row r="287" ht="13.55" customHeight="1">
      <c r="A287" s="26"/>
      <c r="B287" s="26"/>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row>
    <row r="288" ht="13.55" customHeight="1">
      <c r="A288" s="26"/>
      <c r="B288" s="26"/>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row>
    <row r="289" ht="13.55" customHeight="1">
      <c r="A289" s="26"/>
      <c r="B289" s="26"/>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row>
    <row r="290" ht="13.55" customHeight="1">
      <c r="A290" s="26"/>
      <c r="B290" s="26"/>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row>
    <row r="291" ht="13.55" customHeight="1">
      <c r="A291" s="26"/>
      <c r="B291" s="26"/>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row>
    <row r="292" ht="13.55" customHeight="1">
      <c r="A292" s="26"/>
      <c r="B292" s="26"/>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row>
    <row r="293" ht="13.55" customHeight="1">
      <c r="A293" s="26"/>
      <c r="B293" s="26"/>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row>
    <row r="294" ht="13.55" customHeight="1">
      <c r="A294" s="26"/>
      <c r="B294" s="26"/>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row>
    <row r="295" ht="13.55" customHeight="1">
      <c r="A295" s="26"/>
      <c r="B295" s="26"/>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row>
    <row r="296" ht="13.55" customHeight="1">
      <c r="A296" s="26"/>
      <c r="B296" s="26"/>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row>
    <row r="297" ht="13.55" customHeight="1">
      <c r="A297" s="26"/>
      <c r="B297" s="26"/>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row>
    <row r="298" ht="13.55" customHeight="1">
      <c r="A298" s="26"/>
      <c r="B298" s="26"/>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row>
    <row r="299" ht="13.55" customHeight="1">
      <c r="A299" s="26"/>
      <c r="B299" s="26"/>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row>
    <row r="300" ht="13.55" customHeight="1">
      <c r="A300" s="26"/>
      <c r="B300" s="26"/>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row>
    <row r="301" ht="13.55" customHeight="1">
      <c r="A301" s="26"/>
      <c r="B301" s="26"/>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row>
    <row r="302" ht="13.55" customHeight="1">
      <c r="A302" s="26"/>
      <c r="B302" s="26"/>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row>
    <row r="303" ht="13.55" customHeight="1">
      <c r="A303" s="26"/>
      <c r="B303" s="26"/>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row>
    <row r="304" ht="13.55" customHeight="1">
      <c r="A304" s="26"/>
      <c r="B304" s="26"/>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row>
    <row r="305" ht="13.55" customHeight="1">
      <c r="A305" s="26"/>
      <c r="B305" s="26"/>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row>
    <row r="306" ht="13.55" customHeight="1">
      <c r="A306" s="26"/>
      <c r="B306" s="26"/>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row>
    <row r="307" ht="13.55" customHeight="1">
      <c r="A307" s="26"/>
      <c r="B307" s="26"/>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row>
    <row r="308" ht="13.55" customHeight="1">
      <c r="A308" s="26"/>
      <c r="B308" s="26"/>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row>
    <row r="309" ht="13.55" customHeight="1">
      <c r="A309" s="26"/>
      <c r="B309" s="26"/>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row>
    <row r="310" ht="13.55" customHeight="1">
      <c r="A310" s="26"/>
      <c r="B310" s="26"/>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row>
    <row r="311" ht="13.55" customHeight="1">
      <c r="A311" s="26"/>
      <c r="B311" s="26"/>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row>
    <row r="312" ht="13.55" customHeight="1">
      <c r="A312" s="26"/>
      <c r="B312" s="26"/>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row>
    <row r="313" ht="13.55" customHeight="1">
      <c r="A313" s="26"/>
      <c r="B313" s="26"/>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row>
    <row r="314" ht="13.55" customHeight="1">
      <c r="A314" s="26"/>
      <c r="B314" s="26"/>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row>
    <row r="315" ht="13.55" customHeight="1">
      <c r="A315" s="26"/>
      <c r="B315" s="26"/>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row>
    <row r="316" ht="13.55" customHeight="1">
      <c r="A316" s="26"/>
      <c r="B316" s="26"/>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row>
    <row r="317" ht="13.55" customHeight="1">
      <c r="A317" s="26"/>
      <c r="B317" s="26"/>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row>
    <row r="318" ht="13.55" customHeight="1">
      <c r="A318" s="26"/>
      <c r="B318" s="26"/>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row>
    <row r="319" ht="13.55" customHeight="1">
      <c r="A319" s="26"/>
      <c r="B319" s="26"/>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row>
    <row r="320" ht="13.55" customHeight="1">
      <c r="A320" s="26"/>
      <c r="B320" s="26"/>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row>
    <row r="321" ht="13.55" customHeight="1">
      <c r="A321" s="26"/>
      <c r="B321" s="26"/>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row>
    <row r="322" ht="13.55" customHeight="1">
      <c r="A322" s="26"/>
      <c r="B322" s="26"/>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row>
    <row r="323" ht="13.55" customHeight="1">
      <c r="A323" s="26"/>
      <c r="B323" s="26"/>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row>
    <row r="324" ht="13.55" customHeight="1">
      <c r="A324" s="26"/>
      <c r="B324" s="26"/>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row>
    <row r="325" ht="13.55" customHeight="1">
      <c r="A325" s="26"/>
      <c r="B325" s="26"/>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row>
    <row r="326" ht="13.55" customHeight="1">
      <c r="A326" s="26"/>
      <c r="B326" s="26"/>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row>
    <row r="327" ht="13.55" customHeight="1">
      <c r="A327" s="26"/>
      <c r="B327" s="26"/>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row>
    <row r="328" ht="13.55" customHeight="1">
      <c r="A328" s="26"/>
      <c r="B328" s="26"/>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row>
    <row r="329" ht="13.55" customHeight="1">
      <c r="A329" s="26"/>
      <c r="B329" s="26"/>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row>
    <row r="330" ht="13.55" customHeight="1">
      <c r="A330" s="26"/>
      <c r="B330" s="26"/>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row>
  </sheetData>
  <mergeCells count="16">
    <mergeCell ref="AA2:AB2"/>
    <mergeCell ref="AC2:AD2"/>
    <mergeCell ref="AE2:AF2"/>
    <mergeCell ref="AG2:AH2"/>
    <mergeCell ref="O2:P2"/>
    <mergeCell ref="Q2:R2"/>
    <mergeCell ref="S2:T2"/>
    <mergeCell ref="U2:V2"/>
    <mergeCell ref="W2:X2"/>
    <mergeCell ref="Y2:Z2"/>
    <mergeCell ref="M2:N2"/>
    <mergeCell ref="C2:D2"/>
    <mergeCell ref="E2:F2"/>
    <mergeCell ref="G2:H2"/>
    <mergeCell ref="I2:J2"/>
    <mergeCell ref="K2:L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R363"/>
  <sheetViews>
    <sheetView workbookViewId="0" showGridLines="0" defaultGridColor="1"/>
  </sheetViews>
  <sheetFormatPr defaultColWidth="8.83333" defaultRowHeight="15" customHeight="1" outlineLevelRow="0" outlineLevelCol="0"/>
  <cols>
    <col min="1" max="1" width="39.5" style="49" customWidth="1"/>
    <col min="2" max="2" width="18" style="49" customWidth="1"/>
    <col min="3" max="18" width="8.85156" style="49" customWidth="1"/>
    <col min="19" max="16384" width="8.85156" style="49" customWidth="1"/>
  </cols>
  <sheetData>
    <row r="1" ht="140.25" customHeight="1">
      <c r="A1" t="s" s="7">
        <v>364</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33">
        <f>'Ações_Nota'!A4</f>
        <v>1752</v>
      </c>
      <c r="B2" t="s" s="33">
        <f>'Ações_Nota'!B4</f>
        <v>1753</v>
      </c>
      <c r="C2" s="35">
        <f>'Ações_Nota'!C4+'Ações_Nota'!D4</f>
        <v>98.59999999999999</v>
      </c>
      <c r="D2" s="35">
        <f>'Ações_Nota'!E4+'Ações_Nota'!F4</f>
        <v>98.9705882352941</v>
      </c>
      <c r="E2" s="35">
        <f>'Ações_Nota'!G4+'Ações_Nota'!H4</f>
        <v>97.96116504854371</v>
      </c>
      <c r="F2" s="35">
        <f>'Ações_Nota'!I4+'Ações_Nota'!J4</f>
        <v>90.7367066895369</v>
      </c>
      <c r="G2" s="35">
        <f>'Ações_Nota'!K4+'Ações_Nota'!L4</f>
        <v>80.45871559633029</v>
      </c>
      <c r="H2" s="35">
        <f>'Ações_Nota'!M4+'Ações_Nota'!N4</f>
        <v>63.4494065184603</v>
      </c>
      <c r="I2" s="35">
        <f>'Ações_Nota'!O4+'Ações_Nota'!P4</f>
        <v>54.5681854580398</v>
      </c>
      <c r="J2" s="35">
        <f>'Ações_Nota'!Q4+'Ações_Nota'!R4</f>
        <v>85.04475690463261</v>
      </c>
      <c r="K2" s="35">
        <f>'Ações_Nota'!S4+'Ações_Nota'!T4</f>
        <v>88.6521739130436</v>
      </c>
      <c r="L2" s="35">
        <f>'Ações_Nota'!U4+'Ações_Nota'!V4</f>
        <v>94.1170323928945</v>
      </c>
      <c r="M2" s="35">
        <f>'Ações_Nota'!W4+'Ações_Nota'!X4</f>
        <v>92.33748122720451</v>
      </c>
      <c r="N2" s="35">
        <f>'Ações_Nota'!Y4+'Ações_Nota'!Z4</f>
        <v>93.3448210744972</v>
      </c>
      <c r="O2" s="35">
        <f>'Ações_Nota'!AA4+'Ações_Nota'!AB4</f>
        <v>82.00413223140499</v>
      </c>
      <c r="P2" s="35">
        <f>'Ações_Nota'!AC4+'Ações_Nota'!AD4</f>
        <v>89.7467281800207</v>
      </c>
      <c r="Q2" s="35">
        <f>'Ações_Nota'!AE4+'Ações_Nota'!AF4</f>
        <v>67.5912670007158</v>
      </c>
      <c r="R2" s="35">
        <f>'Ações_Nota'!AG4+'Ações_Nota'!AH4</f>
        <v>98.6234513828056</v>
      </c>
    </row>
    <row r="3" ht="15" customHeight="1">
      <c r="A3" t="s" s="26">
        <f>'Ações_Nota'!A5</f>
        <v>1754</v>
      </c>
      <c r="B3" t="s" s="26">
        <f>'Ações_Nota'!B5</f>
        <v>1755</v>
      </c>
      <c r="C3" s="30">
        <f>'Ações_Nota'!C5+'Ações_Nota'!D5</f>
        <v>94.59999999999999</v>
      </c>
      <c r="D3" s="30">
        <f>'Ações_Nota'!E5+'Ações_Nota'!F5</f>
        <v>75.68770923003341</v>
      </c>
      <c r="E3" s="30">
        <f>'Ações_Nota'!G5+'Ações_Nota'!H5</f>
        <v>30.1456310679612</v>
      </c>
      <c r="F3" s="30">
        <f>'Ações_Nota'!I5+'Ações_Nota'!J5</f>
        <v>0.141509433962264</v>
      </c>
      <c r="G3" s="30">
        <f>'Ações_Nota'!K5+'Ações_Nota'!L5</f>
        <v>1.3302752293578</v>
      </c>
      <c r="H3" s="30">
        <f>'Ações_Nota'!M5+'Ações_Nota'!N5</f>
        <v>0.135746606334842</v>
      </c>
      <c r="I3" s="30">
        <f>'Ações_Nota'!O5+'Ações_Nota'!P5</f>
        <v>0.133928571428571</v>
      </c>
      <c r="J3" s="30">
        <f>'Ações_Nota'!Q5+'Ações_Nota'!R5</f>
        <v>0.13215859030837</v>
      </c>
      <c r="K3" s="30">
        <f>'Ações_Nota'!S5+'Ações_Nota'!T5</f>
        <v>0.434782608695652</v>
      </c>
      <c r="L3" s="30">
        <f>'Ações_Nota'!U5+'Ações_Nota'!V5</f>
        <v>0.129310344827586</v>
      </c>
      <c r="M3" s="30">
        <f>'Ações_Nota'!W5+'Ações_Nota'!X5</f>
        <v>0.127118644067797</v>
      </c>
      <c r="N3" s="30">
        <f>'Ações_Nota'!Y5+'Ações_Nota'!Z5</f>
        <v>0.252100840336135</v>
      </c>
      <c r="O3" s="30">
        <f>'Ações_Nota'!AA5+'Ações_Nota'!AB5</f>
        <v>0.247933884297521</v>
      </c>
      <c r="P3" s="30">
        <f>'Ações_Nota'!AC5+'Ações_Nota'!AD5</f>
        <v>0.121457489878543</v>
      </c>
      <c r="Q3" s="30">
        <f>'Ações_Nota'!AE5+'Ações_Nota'!AF5</f>
        <v>0.590551181102361</v>
      </c>
      <c r="R3" s="30">
        <f>'Ações_Nota'!AG5+'Ações_Nota'!AH5</f>
        <v>45.7358278062821</v>
      </c>
    </row>
    <row r="4" ht="15" customHeight="1">
      <c r="A4" t="s" s="26">
        <f>'Ações_Nota'!A6</f>
        <v>1756</v>
      </c>
      <c r="B4" t="s" s="26">
        <f>'Ações_Nota'!B6</f>
        <v>1757</v>
      </c>
      <c r="C4" s="30">
        <f>'Ações_Nota'!C6+'Ações_Nota'!D6</f>
        <v>69.95</v>
      </c>
      <c r="D4" s="30">
        <f>'Ações_Nota'!E6+'Ações_Nota'!F6</f>
        <v>46.3292682926829</v>
      </c>
      <c r="E4" s="30">
        <f>'Ações_Nota'!G6+'Ações_Nota'!H6</f>
        <v>29.1747572815534</v>
      </c>
      <c r="F4" s="30">
        <f>'Ações_Nota'!I6+'Ações_Nota'!J6</f>
        <v>1.83962264150943</v>
      </c>
      <c r="G4" s="30">
        <f>'Ações_Nota'!K6+'Ações_Nota'!L6</f>
        <v>12.1559633027523</v>
      </c>
      <c r="H4" s="30">
        <f>'Ações_Nota'!M6+'Ações_Nota'!N6</f>
        <v>0.271493212669683</v>
      </c>
      <c r="I4" s="30">
        <f>'Ações_Nota'!O6+'Ações_Nota'!P6</f>
        <v>1.74527546444587</v>
      </c>
      <c r="J4" s="30">
        <f>'Ações_Nota'!Q6+'Ações_Nota'!R6</f>
        <v>0.26431718061674</v>
      </c>
      <c r="K4" s="30">
        <f>'Ações_Nota'!S6+'Ações_Nota'!T6</f>
        <v>37.6521739130435</v>
      </c>
      <c r="L4" s="30">
        <f>'Ações_Nota'!U6+'Ações_Nota'!V6</f>
        <v>15.7183908045977</v>
      </c>
      <c r="M4" s="30">
        <f>'Ações_Nota'!W6+'Ações_Nota'!X6</f>
        <v>0.254237288135593</v>
      </c>
      <c r="N4" s="30">
        <f>'Ações_Nota'!Y6+'Ações_Nota'!Z6</f>
        <v>0.126050420168067</v>
      </c>
      <c r="O4" s="30">
        <f>'Ações_Nota'!AA6+'Ações_Nota'!AB6</f>
        <v>0.12396694214876</v>
      </c>
      <c r="P4" s="30">
        <f>'Ações_Nota'!AC6+'Ações_Nota'!AD6</f>
        <v>1.45748987854251</v>
      </c>
      <c r="Q4" s="30">
        <f>'Ações_Nota'!AE6+'Ações_Nota'!AF6</f>
        <v>0.7086614173228351</v>
      </c>
      <c r="R4" s="30">
        <f>'Ações_Nota'!AG6+'Ações_Nota'!AH6</f>
        <v>1.37404580152672</v>
      </c>
    </row>
    <row r="5" ht="15" customHeight="1">
      <c r="A5" t="s" s="26">
        <f>'Ações_Nota'!A7</f>
        <v>1758</v>
      </c>
      <c r="B5" t="s" s="26">
        <f>'Ações_Nota'!B7</f>
        <v>1759</v>
      </c>
      <c r="C5" s="30">
        <f>'Ações_Nota'!C7+'Ações_Nota'!D7</f>
        <v>96.05</v>
      </c>
      <c r="D5" s="30">
        <f>'Ações_Nota'!E7+'Ações_Nota'!F7</f>
        <v>92.7486848397895</v>
      </c>
      <c r="E5" s="30">
        <f>'Ações_Nota'!G7+'Ações_Nota'!H7</f>
        <v>91.116504854369</v>
      </c>
      <c r="F5" s="30">
        <f>'Ações_Nota'!I7+'Ações_Nota'!J7</f>
        <v>76.9476843910806</v>
      </c>
      <c r="G5" s="30">
        <f>'Ações_Nota'!K7+'Ações_Nota'!L7</f>
        <v>77.8440366972478</v>
      </c>
      <c r="H5" s="30">
        <f>'Ações_Nota'!M7+'Ações_Nota'!N7</f>
        <v>59.8605373029925</v>
      </c>
      <c r="I5" s="30">
        <f>'Ações_Nota'!O7+'Ações_Nota'!P7</f>
        <v>68.40907270980141</v>
      </c>
      <c r="J5" s="30">
        <f>'Ações_Nota'!Q7+'Ações_Nota'!R7</f>
        <v>82.1465210307163</v>
      </c>
      <c r="K5" s="30">
        <f>'Ações_Nota'!S7+'Ações_Nota'!T7</f>
        <v>90.5217391304348</v>
      </c>
      <c r="L5" s="30">
        <f>'Ações_Nota'!U7+'Ações_Nota'!V7</f>
        <v>89.57549634273769</v>
      </c>
      <c r="M5" s="30">
        <f>'Ações_Nota'!W7+'Ações_Nota'!X7</f>
        <v>88.4735035400129</v>
      </c>
      <c r="N5" s="30">
        <f>'Ações_Nota'!Y7+'Ações_Nota'!Z7</f>
        <v>91.2826928524218</v>
      </c>
      <c r="O5" s="30">
        <f>'Ações_Nota'!AA7+'Ações_Nota'!AB7</f>
        <v>65.4519628099174</v>
      </c>
      <c r="P5" s="30">
        <f>'Ações_Nota'!AC7+'Ações_Nota'!AD7</f>
        <v>77.5011769136616</v>
      </c>
      <c r="Q5" s="30">
        <f>'Ações_Nota'!AE7+'Ações_Nota'!AF7</f>
        <v>27.8740157480315</v>
      </c>
      <c r="R5" s="30">
        <f>'Ações_Nota'!AG7+'Ações_Nota'!AH7</f>
        <v>92.543486422225</v>
      </c>
    </row>
    <row r="6" ht="15" customHeight="1">
      <c r="A6" t="s" s="26">
        <f>'Ações_Nota'!A8</f>
        <v>1760</v>
      </c>
      <c r="B6" t="s" s="26">
        <f>'Ações_Nota'!B8</f>
        <v>1761</v>
      </c>
      <c r="C6" s="30">
        <f>'Ações_Nota'!C8+'Ações_Nota'!D8</f>
        <v>95.55</v>
      </c>
      <c r="D6" s="30">
        <f>'Ações_Nota'!E8+'Ações_Nota'!F8</f>
        <v>95.44332855093261</v>
      </c>
      <c r="E6" s="30">
        <f>'Ações_Nota'!G8+'Ações_Nota'!H8</f>
        <v>95.09708737864069</v>
      </c>
      <c r="F6" s="30">
        <f>'Ações_Nota'!I8+'Ações_Nota'!J8</f>
        <v>57.9245283018868</v>
      </c>
      <c r="G6" s="30">
        <f>'Ações_Nota'!K8+'Ações_Nota'!L8</f>
        <v>55.8256880733945</v>
      </c>
      <c r="H6" s="30">
        <f>'Ações_Nota'!M8+'Ações_Nota'!N8</f>
        <v>34.9432749688505</v>
      </c>
      <c r="I6" s="30">
        <f>'Ações_Nota'!O8+'Ações_Nota'!P8</f>
        <v>38.2371076233184</v>
      </c>
      <c r="J6" s="30">
        <f>'Ações_Nota'!Q8+'Ações_Nota'!R8</f>
        <v>57.4085249331161</v>
      </c>
      <c r="K6" s="30">
        <f>'Ações_Nota'!S8+'Ações_Nota'!T8</f>
        <v>69.2173913043478</v>
      </c>
      <c r="L6" s="30">
        <f>'Ações_Nota'!U8+'Ações_Nota'!V8</f>
        <v>77.1669278996865</v>
      </c>
      <c r="M6" s="30">
        <f>'Ações_Nota'!W8+'Ações_Nota'!X8</f>
        <v>82.26346277622829</v>
      </c>
      <c r="N6" s="30">
        <f>'Ações_Nota'!Y8+'Ações_Nota'!Z8</f>
        <v>62.5644415069399</v>
      </c>
      <c r="O6" s="30">
        <f>'Ações_Nota'!AA8+'Ações_Nota'!AB8</f>
        <v>25.6611570247934</v>
      </c>
      <c r="P6" s="30">
        <f>'Ações_Nota'!AC8+'Ações_Nota'!AD8</f>
        <v>30.0254213350909</v>
      </c>
      <c r="Q6" s="30">
        <f>'Ações_Nota'!AE8+'Ações_Nota'!AF8</f>
        <v>26.6929133858268</v>
      </c>
      <c r="R6" s="30">
        <f>'Ações_Nota'!AG8+'Ações_Nota'!AH8</f>
        <v>93.8055312226255</v>
      </c>
    </row>
    <row r="7" ht="15" customHeight="1">
      <c r="A7" t="s" s="26">
        <f>'Ações_Nota'!A9</f>
        <v>1762</v>
      </c>
      <c r="B7" t="s" s="26">
        <f>'Ações_Nota'!B9</f>
        <v>1763</v>
      </c>
      <c r="C7" s="30">
        <f>'Ações_Nota'!C9+'Ações_Nota'!D9</f>
        <v>94.34999999999999</v>
      </c>
      <c r="D7" s="30">
        <f>'Ações_Nota'!E9+'Ações_Nota'!F9</f>
        <v>91.4265901482545</v>
      </c>
      <c r="E7" s="30">
        <f>'Ações_Nota'!G9+'Ações_Nota'!H9</f>
        <v>82.3300970873787</v>
      </c>
      <c r="F7" s="30">
        <f>'Ações_Nota'!I9+'Ações_Nota'!J9</f>
        <v>63.0874785591767</v>
      </c>
      <c r="G7" s="30">
        <f>'Ações_Nota'!K9+'Ações_Nota'!L9</f>
        <v>92.2935779816513</v>
      </c>
      <c r="H7" s="30">
        <f>'Ações_Nota'!M9+'Ações_Nota'!N9</f>
        <v>85.1802303976217</v>
      </c>
      <c r="I7" s="30">
        <f>'Ações_Nota'!O9+'Ações_Nota'!P9</f>
        <v>81.0864429852658</v>
      </c>
      <c r="J7" s="30">
        <f>'Ações_Nota'!Q9+'Ações_Nota'!R9</f>
        <v>63.2357733389657</v>
      </c>
      <c r="K7" s="30">
        <f>'Ações_Nota'!S9+'Ações_Nota'!T9</f>
        <v>45.9130434782609</v>
      </c>
      <c r="L7" s="30">
        <f>'Ações_Nota'!U9+'Ações_Nota'!V9</f>
        <v>46.8025078369906</v>
      </c>
      <c r="M7" s="30">
        <f>'Ações_Nota'!W9+'Ações_Nota'!X9</f>
        <v>34.6899806908389</v>
      </c>
      <c r="N7" s="30">
        <f>'Ações_Nota'!Y9+'Ações_Nota'!Z9</f>
        <v>35.6713247096591</v>
      </c>
      <c r="O7" s="30">
        <f>'Ações_Nota'!AA9+'Ações_Nota'!AB9</f>
        <v>13.0165289256198</v>
      </c>
      <c r="P7" s="30">
        <f>'Ações_Nota'!AC9+'Ações_Nota'!AD9</f>
        <v>15.4251012145749</v>
      </c>
      <c r="Q7" s="30">
        <f>'Ações_Nota'!AE9+'Ações_Nota'!AF9</f>
        <v>6.61417322834646</v>
      </c>
      <c r="R7" s="30">
        <f>'Ações_Nota'!AG9+'Ações_Nota'!AH9</f>
        <v>7.67175572519085</v>
      </c>
    </row>
    <row r="8" ht="15" customHeight="1">
      <c r="A8" t="s" s="26">
        <f>'Ações_Nota'!A10</f>
        <v>1764</v>
      </c>
      <c r="B8" t="s" s="26">
        <f>'Ações_Nota'!B10</f>
        <v>1765</v>
      </c>
      <c r="C8" s="30">
        <f>'Ações_Nota'!C10+'Ações_Nota'!D10</f>
        <v>92.8</v>
      </c>
      <c r="D8" s="30">
        <f>'Ações_Nota'!E10+'Ações_Nota'!F10</f>
        <v>98.13797226207561</v>
      </c>
      <c r="E8" s="30">
        <f>'Ações_Nota'!G10+'Ações_Nota'!H10</f>
        <v>97.71844660194181</v>
      </c>
      <c r="F8" s="30">
        <f>'Ações_Nota'!I10+'Ações_Nota'!J10</f>
        <v>96.2521440823328</v>
      </c>
      <c r="G8" s="30">
        <f>'Ações_Nota'!K10+'Ações_Nota'!L10</f>
        <v>98.302752293578</v>
      </c>
      <c r="H8" s="30">
        <f>'Ações_Nota'!M10+'Ações_Nota'!N10</f>
        <v>99.18792489124981</v>
      </c>
      <c r="I8" s="30">
        <f>'Ações_Nota'!O10+'Ações_Nota'!P10</f>
        <v>99.23826873798841</v>
      </c>
      <c r="J8" s="30">
        <f>'Ações_Nota'!Q10+'Ações_Nota'!R10</f>
        <v>99.22857200329889</v>
      </c>
      <c r="K8" s="30">
        <f>'Ações_Nota'!S10+'Ações_Nota'!T10</f>
        <v>96.0869565217391</v>
      </c>
      <c r="L8" s="30">
        <f>'Ações_Nota'!U10+'Ações_Nota'!V10</f>
        <v>95.8059038662487</v>
      </c>
      <c r="M8" s="30">
        <f>'Ações_Nota'!W10+'Ações_Nota'!X10</f>
        <v>94.9340270328256</v>
      </c>
      <c r="N8" s="30">
        <f>'Ações_Nota'!Y10+'Ações_Nota'!Z10</f>
        <v>94.6657539420263</v>
      </c>
      <c r="O8" s="30">
        <f>'Ações_Nota'!AA10+'Ações_Nota'!AB10</f>
        <v>51.2112603305785</v>
      </c>
      <c r="P8" s="30">
        <f>'Ações_Nota'!AC10+'Ações_Nota'!AD10</f>
        <v>26.5266924018454</v>
      </c>
      <c r="Q8" s="30">
        <f>'Ações_Nota'!AE10+'Ações_Nota'!AF10</f>
        <v>25.984251968504</v>
      </c>
      <c r="R8" s="30">
        <f>'Ações_Nota'!AG10+'Ações_Nota'!AH10</f>
        <v>71.6675009385559</v>
      </c>
    </row>
    <row r="9" ht="15" customHeight="1">
      <c r="A9" t="s" s="26">
        <f>'Ações_Nota'!A11</f>
        <v>1766</v>
      </c>
      <c r="B9" t="s" s="26">
        <f>'Ações_Nota'!B11</f>
        <v>1767</v>
      </c>
      <c r="C9" s="30">
        <f>'Ações_Nota'!C11+'Ações_Nota'!D11</f>
        <v>98.95</v>
      </c>
      <c r="D9" s="30">
        <f>'Ações_Nota'!E11+'Ações_Nota'!F11</f>
        <v>98.5365853658537</v>
      </c>
      <c r="E9" s="30">
        <f>'Ações_Nota'!G11+'Ações_Nota'!H11</f>
        <v>99.22330097087379</v>
      </c>
      <c r="F9" s="30">
        <f>'Ações_Nota'!I11+'Ações_Nota'!J11</f>
        <v>97.6663807890223</v>
      </c>
      <c r="G9" s="30">
        <f>'Ações_Nota'!K11+'Ações_Nota'!L11</f>
        <v>98.6697247706422</v>
      </c>
      <c r="H9" s="30">
        <f>'Ações_Nota'!M11+'Ações_Nota'!N11</f>
        <v>97.5613701444904</v>
      </c>
      <c r="I9" s="30">
        <f>'Ações_Nota'!O11+'Ações_Nota'!P11</f>
        <v>98.2547245355542</v>
      </c>
      <c r="J9" s="30">
        <f>'Ações_Nota'!Q11+'Ações_Nota'!R11</f>
        <v>95.14090881660741</v>
      </c>
      <c r="K9" s="30">
        <f>'Ações_Nota'!S11+'Ações_Nota'!T11</f>
        <v>89.3478260869565</v>
      </c>
      <c r="L9" s="30">
        <f>'Ações_Nota'!U11+'Ações_Nota'!V11</f>
        <v>91.9631661442007</v>
      </c>
      <c r="M9" s="30">
        <f>'Ações_Nota'!W11+'Ações_Nota'!X11</f>
        <v>93.03100193091601</v>
      </c>
      <c r="N9" s="30">
        <f>'Ações_Nota'!Y11+'Ações_Nota'!Z11</f>
        <v>97.9378717779246</v>
      </c>
      <c r="O9" s="30">
        <f>'Ações_Nota'!AA11+'Ações_Nota'!AB11</f>
        <v>93.06559917355369</v>
      </c>
      <c r="P9" s="30">
        <f>'Ações_Nota'!AC11+'Ações_Nota'!AD11</f>
        <v>98.0077205536202</v>
      </c>
      <c r="Q9" s="30">
        <f>'Ações_Nota'!AE11+'Ações_Nota'!AF11</f>
        <v>93.2820329277022</v>
      </c>
      <c r="R9" s="30">
        <f>'Ações_Nota'!AG11+'Ações_Nota'!AH11</f>
        <v>98.8537104242273</v>
      </c>
    </row>
    <row r="10" ht="15" customHeight="1">
      <c r="A10" t="s" s="26">
        <f>'Ações_Nota'!A12</f>
        <v>1768</v>
      </c>
      <c r="B10" t="s" s="26">
        <f>'Ações_Nota'!B12</f>
        <v>1769</v>
      </c>
      <c r="C10" s="30">
        <f>'Ações_Nota'!C12+'Ações_Nota'!D12</f>
        <v>96.34999999999999</v>
      </c>
      <c r="D10" s="30">
        <f>'Ações_Nota'!E12+'Ações_Nota'!F12</f>
        <v>95.9882831181253</v>
      </c>
      <c r="E10" s="30">
        <f>'Ações_Nota'!G12+'Ações_Nota'!H12</f>
        <v>78.8834951456311</v>
      </c>
      <c r="F10" s="30">
        <f>'Ações_Nota'!I12+'Ações_Nota'!J12</f>
        <v>45.9734133790738</v>
      </c>
      <c r="G10" s="30">
        <f>'Ações_Nota'!K12+'Ações_Nota'!L12</f>
        <v>74.63302752293571</v>
      </c>
      <c r="H10" s="30">
        <f>'Ações_Nota'!M12+'Ações_Nota'!N12</f>
        <v>61.5465495005137</v>
      </c>
      <c r="I10" s="30">
        <f>'Ações_Nota'!O12+'Ações_Nota'!P12</f>
        <v>50.7805493273542</v>
      </c>
      <c r="J10" s="30">
        <f>'Ações_Nota'!Q12+'Ações_Nota'!R12</f>
        <v>52.9581799529298</v>
      </c>
      <c r="K10" s="30">
        <f>'Ações_Nota'!S12+'Ações_Nota'!T12</f>
        <v>36</v>
      </c>
      <c r="L10" s="30">
        <f>'Ações_Nota'!U12+'Ações_Nota'!V12</f>
        <v>28.3568443051202</v>
      </c>
      <c r="M10" s="30">
        <f>'Ações_Nota'!W12+'Ações_Nota'!X12</f>
        <v>3.30508474576272</v>
      </c>
      <c r="N10" s="30">
        <f>'Ações_Nota'!Y12+'Ações_Nota'!Z12</f>
        <v>1.51260504201681</v>
      </c>
      <c r="O10" s="30">
        <f>'Ações_Nota'!AA12+'Ações_Nota'!AB12</f>
        <v>1.36363636363637</v>
      </c>
      <c r="P10" s="30">
        <f>'Ações_Nota'!AC12+'Ações_Nota'!AD12</f>
        <v>1.57894736842105</v>
      </c>
      <c r="Q10" s="30">
        <f>'Ações_Nota'!AE12+'Ações_Nota'!AF12</f>
        <v>2.00787401574803</v>
      </c>
      <c r="R10" s="30">
        <f>'Ações_Nota'!AG12+'Ações_Nota'!AH12</f>
        <v>2.29007633587786</v>
      </c>
    </row>
    <row r="11" ht="15" customHeight="1">
      <c r="A11" t="s" s="26">
        <f>'Ações_Nota'!A13</f>
        <v>1770</v>
      </c>
      <c r="B11" t="s" s="26">
        <f>'Ações_Nota'!B13</f>
        <v>1771</v>
      </c>
      <c r="C11" s="30">
        <f>'Ações_Nota'!C13+'Ações_Nota'!D13</f>
        <v>92</v>
      </c>
      <c r="D11" s="30">
        <f>'Ações_Nota'!E13+'Ações_Nota'!F13</f>
        <v>91.3811573409852</v>
      </c>
      <c r="E11" s="30">
        <f>'Ações_Nota'!G13+'Ações_Nota'!H13</f>
        <v>95.2912621359223</v>
      </c>
      <c r="F11" s="30">
        <f>'Ações_Nota'!I13+'Ações_Nota'!J13</f>
        <v>88.6149228130361</v>
      </c>
      <c r="G11" s="30">
        <f>'Ações_Nota'!K13+'Ações_Nota'!L13</f>
        <v>95.3211009174312</v>
      </c>
      <c r="H11" s="30">
        <f>'Ações_Nota'!M13+'Ações_Nota'!N13</f>
        <v>92.8961461953789</v>
      </c>
      <c r="I11" s="30">
        <f>'Ações_Nota'!O13+'Ações_Nota'!P13</f>
        <v>92.1566704035875</v>
      </c>
      <c r="J11" s="30">
        <f>'Ações_Nota'!Q13+'Ações_Nota'!R13</f>
        <v>92.5500372136061</v>
      </c>
      <c r="K11" s="30">
        <f>'Ações_Nota'!S13+'Ações_Nota'!T13</f>
        <v>96.9130434782609</v>
      </c>
      <c r="L11" s="30">
        <f>'Ações_Nota'!U13+'Ações_Nota'!V13</f>
        <v>97.0585161964473</v>
      </c>
      <c r="M11" s="30">
        <f>'Ações_Nota'!W13+'Ações_Nota'!X13</f>
        <v>93.4777944647071</v>
      </c>
      <c r="N11" s="30">
        <f>'Ações_Nota'!Y13+'Ações_Nota'!Z13</f>
        <v>97.136247757530</v>
      </c>
      <c r="O11" s="30">
        <f>'Ações_Nota'!AA13+'Ações_Nota'!AB13</f>
        <v>88.3186983471074</v>
      </c>
      <c r="P11" s="30">
        <f>'Ações_Nota'!AC13+'Ações_Nota'!AD13</f>
        <v>91.2531776668864</v>
      </c>
      <c r="Q11" s="30">
        <f>'Ações_Nota'!AE13+'Ações_Nota'!AF13</f>
        <v>74.07301360057259</v>
      </c>
      <c r="R11" s="30">
        <f>'Ações_Nota'!AG13+'Ações_Nota'!AH13</f>
        <v>95.87035414841699</v>
      </c>
    </row>
    <row r="12" ht="15" customHeight="1">
      <c r="A12" t="s" s="26">
        <f>'Ações_Nota'!A14</f>
        <v>1772</v>
      </c>
      <c r="B12" t="s" s="26">
        <f>'Ações_Nota'!B14</f>
        <v>1773</v>
      </c>
      <c r="C12" s="30">
        <f>'Ações_Nota'!C14+'Ações_Nota'!D14</f>
        <v>98.15000000000001</v>
      </c>
      <c r="D12" s="30">
        <f>'Ações_Nota'!E14+'Ações_Nota'!F14</f>
        <v>98.33978957436631</v>
      </c>
      <c r="E12" s="30">
        <f>'Ações_Nota'!G14+'Ações_Nota'!H14</f>
        <v>96.60194174757279</v>
      </c>
      <c r="F12" s="30">
        <f>'Ações_Nota'!I14+'Ações_Nota'!J14</f>
        <v>92.221269296741</v>
      </c>
      <c r="G12" s="30">
        <f>'Ações_Nota'!K14+'Ações_Nota'!L14</f>
        <v>95.8715596330276</v>
      </c>
      <c r="H12" s="30">
        <f>'Ações_Nota'!M14+'Ações_Nota'!N14</f>
        <v>92.7579950597853</v>
      </c>
      <c r="I12" s="30">
        <f>'Ações_Nota'!O14+'Ações_Nota'!P14</f>
        <v>90.36955477258169</v>
      </c>
      <c r="J12" s="30">
        <f>'Ações_Nota'!Q14+'Ações_Nota'!R14</f>
        <v>84.208758272484</v>
      </c>
      <c r="K12" s="30">
        <f>'Ações_Nota'!S14+'Ações_Nota'!T14</f>
        <v>81.2173913043479</v>
      </c>
      <c r="L12" s="30">
        <f>'Ações_Nota'!U14+'Ações_Nota'!V14</f>
        <v>85.47021943573669</v>
      </c>
      <c r="M12" s="30">
        <f>'Ações_Nota'!W14+'Ações_Nota'!X14</f>
        <v>86.31624114996789</v>
      </c>
      <c r="N12" s="30">
        <f>'Ações_Nota'!Y14+'Ações_Nota'!Z14</f>
        <v>83.6342177320367</v>
      </c>
      <c r="O12" s="30">
        <f>'Ações_Nota'!AA14+'Ações_Nota'!AB14</f>
        <v>49.271694214876</v>
      </c>
      <c r="P12" s="30">
        <f>'Ações_Nota'!AC14+'Ações_Nota'!AD14</f>
        <v>59.8860747575558</v>
      </c>
      <c r="Q12" s="30">
        <f>'Ações_Nota'!AE14+'Ações_Nota'!AF14</f>
        <v>25.8661417322835</v>
      </c>
      <c r="R12" s="30">
        <f>'Ações_Nota'!AG14+'Ações_Nota'!AH14</f>
        <v>78.4344887998998</v>
      </c>
    </row>
    <row r="13" ht="15" customHeight="1">
      <c r="A13" t="s" s="26">
        <f>'Ações_Nota'!A15</f>
        <v>1774</v>
      </c>
      <c r="B13" t="s" s="26">
        <f>'Ações_Nota'!B15</f>
        <v>1775</v>
      </c>
      <c r="C13" s="30">
        <f>'Ações_Nota'!C15+'Ações_Nota'!D15</f>
        <v>95.2</v>
      </c>
      <c r="D13" s="30">
        <f>'Ações_Nota'!E15+'Ações_Nota'!F15</f>
        <v>98.0420851267337</v>
      </c>
      <c r="E13" s="30">
        <f>'Ações_Nota'!G15+'Ações_Nota'!H15</f>
        <v>95.6310679611651</v>
      </c>
      <c r="F13" s="30">
        <f>'Ações_Nota'!I15+'Ações_Nota'!J15</f>
        <v>88.1200686106347</v>
      </c>
      <c r="G13" s="30">
        <f>'Ações_Nota'!K15+'Ações_Nota'!L15</f>
        <v>95.2752293577982</v>
      </c>
      <c r="H13" s="30">
        <f>'Ações_Nota'!M15+'Ações_Nota'!N15</f>
        <v>92.01740004809059</v>
      </c>
      <c r="I13" s="30">
        <f>'Ações_Nota'!O15+'Ações_Nota'!P15</f>
        <v>87.988068545804</v>
      </c>
      <c r="J13" s="30">
        <f>'Ações_Nota'!Q15+'Ações_Nota'!R15</f>
        <v>71.776798825257</v>
      </c>
      <c r="K13" s="30">
        <f>'Ações_Nota'!S15+'Ações_Nota'!T15</f>
        <v>84.60869565217391</v>
      </c>
      <c r="L13" s="30">
        <f>'Ações_Nota'!U15+'Ações_Nota'!V15</f>
        <v>55.9665621734587</v>
      </c>
      <c r="M13" s="30">
        <f>'Ações_Nota'!W15+'Ações_Nota'!X15</f>
        <v>4.95762711864408</v>
      </c>
      <c r="N13" s="30">
        <f>'Ações_Nota'!Y15+'Ações_Nota'!Z15</f>
        <v>4.28571428571429</v>
      </c>
      <c r="O13" s="30">
        <f>'Ações_Nota'!AA15+'Ações_Nota'!AB15</f>
        <v>0.991735537190082</v>
      </c>
      <c r="P13" s="30">
        <f>'Ações_Nota'!AC15+'Ações_Nota'!AD15</f>
        <v>0.485829959514171</v>
      </c>
      <c r="Q13" s="30">
        <f>'Ações_Nota'!AE15+'Ações_Nota'!AF15</f>
        <v>0.118110236220473</v>
      </c>
      <c r="R13" s="30">
        <f>'Ações_Nota'!AG15+'Ações_Nota'!AH15</f>
        <v>0.343511450381679</v>
      </c>
    </row>
    <row r="14" ht="15" customHeight="1">
      <c r="A14" t="s" s="26">
        <f>'Ações_Nota'!A16</f>
        <v>1776</v>
      </c>
      <c r="B14" t="s" s="26">
        <f>'Ações_Nota'!B16</f>
        <v>1777</v>
      </c>
      <c r="C14" s="30">
        <f>'Ações_Nota'!C16+'Ações_Nota'!D16</f>
        <v>96.09999999999999</v>
      </c>
      <c r="D14" s="30">
        <f>'Ações_Nota'!E16+'Ações_Nota'!F16</f>
        <v>92.3651362984218</v>
      </c>
      <c r="E14" s="30">
        <f>'Ações_Nota'!G16+'Ações_Nota'!H16</f>
        <v>47.8155339805825</v>
      </c>
      <c r="F14" s="30">
        <f>'Ações_Nota'!I16+'Ações_Nota'!J16</f>
        <v>76.73499142367071</v>
      </c>
      <c r="G14" s="30">
        <f>'Ações_Nota'!K16+'Ações_Nota'!L16</f>
        <v>39.1284403669725</v>
      </c>
      <c r="H14" s="30">
        <f>'Ações_Nota'!M16+'Ações_Nota'!N16</f>
        <v>11.0405053883315</v>
      </c>
      <c r="I14" s="30">
        <f>'Ações_Nota'!O16+'Ações_Nota'!P16</f>
        <v>2.95483664317745</v>
      </c>
      <c r="J14" s="30">
        <f>'Ações_Nota'!Q16+'Ações_Nota'!R16</f>
        <v>0.660792951541851</v>
      </c>
      <c r="K14" s="30">
        <f>'Ações_Nota'!S16+'Ações_Nota'!T16</f>
        <v>0.869565217391304</v>
      </c>
      <c r="L14" s="30">
        <f>'Ações_Nota'!U16+'Ações_Nota'!V16</f>
        <v>0.993991640543364</v>
      </c>
      <c r="M14" s="30">
        <f>'Ações_Nota'!W16+'Ações_Nota'!X16</f>
        <v>1.65254237288136</v>
      </c>
      <c r="N14" s="30">
        <f>'Ações_Nota'!Y16+'Ações_Nota'!Z16</f>
        <v>0.756302521008402</v>
      </c>
      <c r="O14" s="30">
        <f>'Ações_Nota'!AA16+'Ações_Nota'!AB16</f>
        <v>2.35537190082645</v>
      </c>
      <c r="P14" s="30">
        <f>'Ações_Nota'!AC16+'Ações_Nota'!AD16</f>
        <v>4.97975708502024</v>
      </c>
      <c r="Q14" s="30">
        <f>'Ações_Nota'!AE16+'Ações_Nota'!AF16</f>
        <v>5.90551181102361</v>
      </c>
      <c r="R14" s="30">
        <f>'Ações_Nota'!AG16+'Ações_Nota'!AH16</f>
        <v>6.75572519083968</v>
      </c>
    </row>
    <row r="15" ht="15" customHeight="1">
      <c r="A15" t="s" s="26">
        <f>'Ações_Nota'!A17</f>
        <v>1778</v>
      </c>
      <c r="B15" t="s" s="26">
        <f>'Ações_Nota'!B17</f>
        <v>1779</v>
      </c>
      <c r="C15" s="30">
        <f>'Ações_Nota'!C17+'Ações_Nota'!D17</f>
        <v>97.34999999999999</v>
      </c>
      <c r="D15" s="30">
        <f>'Ações_Nota'!E17+'Ações_Nota'!F17</f>
        <v>96.6795791487327</v>
      </c>
      <c r="E15" s="30">
        <f>'Ações_Nota'!G17+'Ações_Nota'!H17</f>
        <v>96.504854368932</v>
      </c>
      <c r="F15" s="30">
        <f>'Ações_Nota'!I17+'Ações_Nota'!J17</f>
        <v>99.8584905660378</v>
      </c>
      <c r="G15" s="30">
        <f>'Ações_Nota'!K17+'Ações_Nota'!L17</f>
        <v>98.8990825688073</v>
      </c>
      <c r="H15" s="30">
        <f>'Ações_Nota'!M17+'Ações_Nota'!N17</f>
        <v>99.185520361991</v>
      </c>
      <c r="I15" s="30">
        <f>'Ações_Nota'!O17+'Ações_Nota'!P17</f>
        <v>99.3303571428571</v>
      </c>
      <c r="J15" s="30">
        <f>'Ações_Nota'!Q17+'Ações_Nota'!R17</f>
        <v>99.4713656387665</v>
      </c>
      <c r="K15" s="30">
        <f>'Ações_Nota'!S17+'Ações_Nota'!T17</f>
        <v>98.04347826086961</v>
      </c>
      <c r="L15" s="30">
        <f>'Ações_Nota'!U17+'Ações_Nota'!V17</f>
        <v>98.448275862069</v>
      </c>
      <c r="M15" s="30">
        <f>'Ações_Nota'!W17+'Ações_Nota'!X17</f>
        <v>98.8559322033898</v>
      </c>
      <c r="N15" s="30">
        <f>'Ações_Nota'!Y17+'Ações_Nota'!Z17</f>
        <v>98.8655462184874</v>
      </c>
      <c r="O15" s="30">
        <f>'Ações_Nota'!AA17+'Ações_Nota'!AB17</f>
        <v>90.0103305785124</v>
      </c>
      <c r="P15" s="30">
        <f>'Ações_Nota'!AC17+'Ações_Nota'!AD17</f>
        <v>92.6381696638735</v>
      </c>
      <c r="Q15" s="30">
        <f>'Ações_Nota'!AE17+'Ações_Nota'!AF17</f>
        <v>60.8732999284181</v>
      </c>
      <c r="R15" s="30">
        <f>'Ações_Nota'!AG17+'Ações_Nota'!AH17</f>
        <v>28.5352271305219</v>
      </c>
    </row>
    <row r="16" ht="15" customHeight="1">
      <c r="A16" t="s" s="26">
        <f>'Ações_Nota'!A18</f>
        <v>1780</v>
      </c>
      <c r="B16" t="s" s="26">
        <f>'Ações_Nota'!B18</f>
        <v>1781</v>
      </c>
      <c r="C16" s="30">
        <f>'Ações_Nota'!C18+'Ações_Nota'!D18</f>
        <v>96.15000000000001</v>
      </c>
      <c r="D16" s="30">
        <f>'Ações_Nota'!E18+'Ações_Nota'!F18</f>
        <v>94.868005738881</v>
      </c>
      <c r="E16" s="30">
        <f>'Ações_Nota'!G18+'Ações_Nota'!H18</f>
        <v>94.5631067961166</v>
      </c>
      <c r="F16" s="30">
        <f>'Ações_Nota'!I18+'Ações_Nota'!J18</f>
        <v>95.0497427101201</v>
      </c>
      <c r="G16" s="30">
        <f>'Ações_Nota'!K18+'Ações_Nota'!L18</f>
        <v>95.2752293577982</v>
      </c>
      <c r="H16" s="30">
        <f>'Ações_Nota'!M18+'Ações_Nota'!N18</f>
        <v>92.07445296959359</v>
      </c>
      <c r="I16" s="30">
        <f>'Ações_Nota'!O18+'Ações_Nota'!P18</f>
        <v>91.947469570788</v>
      </c>
      <c r="J16" s="30">
        <f>'Ações_Nota'!Q18+'Ações_Nota'!R18</f>
        <v>97.21239917124289</v>
      </c>
      <c r="K16" s="30">
        <f>'Ações_Nota'!S18+'Ações_Nota'!T18</f>
        <v>96.95652173913049</v>
      </c>
      <c r="L16" s="30">
        <f>'Ações_Nota'!U18+'Ações_Nota'!V18</f>
        <v>96.80381400208989</v>
      </c>
      <c r="M16" s="30">
        <f>'Ações_Nota'!W18+'Ações_Nota'!X18</f>
        <v>95.1845097618537</v>
      </c>
      <c r="N16" s="30">
        <f>'Ações_Nota'!Y18+'Ações_Nota'!Z18</f>
        <v>96.77320366348791</v>
      </c>
      <c r="O16" s="30">
        <f>'Ações_Nota'!AA18+'Ações_Nota'!AB18</f>
        <v>86.0072314049587</v>
      </c>
      <c r="P16" s="30">
        <f>'Ações_Nota'!AC18+'Ações_Nota'!AD18</f>
        <v>87.5115337538838</v>
      </c>
      <c r="Q16" s="30">
        <f>'Ações_Nota'!AE18+'Ações_Nota'!AF18</f>
        <v>35.1825340014317</v>
      </c>
      <c r="R16" s="30">
        <f>'Ações_Nota'!AG18+'Ações_Nota'!AH18</f>
        <v>72.6992866975347</v>
      </c>
    </row>
    <row r="17" ht="15" customHeight="1">
      <c r="A17" t="s" s="26">
        <f>'Ações_Nota'!A19</f>
        <v>1782</v>
      </c>
      <c r="B17" t="s" s="26">
        <f>'Ações_Nota'!B19</f>
        <v>1783</v>
      </c>
      <c r="C17" s="30">
        <f>'Ações_Nota'!C19+'Ações_Nota'!D19</f>
        <v>90.75</v>
      </c>
      <c r="D17" s="30">
        <f>'Ações_Nota'!E19+'Ações_Nota'!F19</f>
        <v>87.1726446676231</v>
      </c>
      <c r="E17" s="30">
        <f>'Ações_Nota'!G19+'Ações_Nota'!H19</f>
        <v>81.0194174757282</v>
      </c>
      <c r="F17" s="30">
        <f>'Ações_Nota'!I19+'Ações_Nota'!J19</f>
        <v>77.93653516295031</v>
      </c>
      <c r="G17" s="30">
        <f>'Ações_Nota'!K19+'Ações_Nota'!L19</f>
        <v>90.8715596330276</v>
      </c>
      <c r="H17" s="30">
        <f>'Ações_Nota'!M19+'Ações_Nota'!N19</f>
        <v>85.4445100225151</v>
      </c>
      <c r="I17" s="30">
        <f>'Ações_Nota'!O19+'Ações_Nota'!P19</f>
        <v>87.8625480461243</v>
      </c>
      <c r="J17" s="30">
        <f>'Ações_Nota'!Q19+'Ações_Nota'!R19</f>
        <v>73.1905135477641</v>
      </c>
      <c r="K17" s="30">
        <f>'Ações_Nota'!S19+'Ações_Nota'!T19</f>
        <v>68.2173913043478</v>
      </c>
      <c r="L17" s="30">
        <f>'Ações_Nota'!U19+'Ações_Nota'!V19</f>
        <v>72.8513584117032</v>
      </c>
      <c r="M17" s="30">
        <f>'Ações_Nota'!W19+'Ações_Nota'!X19</f>
        <v>71.9352070371165</v>
      </c>
      <c r="N17" s="30">
        <f>'Ações_Nota'!Y19+'Ações_Nota'!Z19</f>
        <v>71.0447549806439</v>
      </c>
      <c r="O17" s="30">
        <f>'Ações_Nota'!AA19+'Ações_Nota'!AB19</f>
        <v>25.9090909090909</v>
      </c>
      <c r="P17" s="30">
        <f>'Ações_Nota'!AC19+'Ações_Nota'!AD19</f>
        <v>36.9014217117032</v>
      </c>
      <c r="Q17" s="30">
        <f>'Ações_Nota'!AE19+'Ações_Nota'!AF19</f>
        <v>26.3385826771654</v>
      </c>
      <c r="R17" s="30">
        <f>'Ações_Nota'!AG19+'Ações_Nota'!AH19</f>
        <v>66.2745588787386</v>
      </c>
    </row>
    <row r="18" ht="15" customHeight="1">
      <c r="A18" t="s" s="26">
        <f>'Ações_Nota'!A20</f>
        <v>1784</v>
      </c>
      <c r="B18" t="s" s="26">
        <f>'Ações_Nota'!B20</f>
        <v>1785</v>
      </c>
      <c r="C18" s="30">
        <f>'Ações_Nota'!C20+'Ações_Nota'!D20</f>
        <v>86.40000000000001</v>
      </c>
      <c r="D18" s="30">
        <f>'Ações_Nota'!E20+'Ações_Nota'!F20</f>
        <v>87.8538976566236</v>
      </c>
      <c r="E18" s="30">
        <f>'Ações_Nota'!G20+'Ações_Nota'!H20</f>
        <v>83.9320388349515</v>
      </c>
      <c r="F18" s="30">
        <f>'Ações_Nota'!I20+'Ações_Nota'!J20</f>
        <v>24.1929674099485</v>
      </c>
      <c r="G18" s="30">
        <f>'Ações_Nota'!K20+'Ações_Nota'!L20</f>
        <v>52.3853211009175</v>
      </c>
      <c r="H18" s="30">
        <f>'Ações_Nota'!M20+'Ações_Nota'!N20</f>
        <v>44.2190744748289</v>
      </c>
      <c r="I18" s="30">
        <f>'Ações_Nota'!O20+'Ações_Nota'!P20</f>
        <v>52.6889814221653</v>
      </c>
      <c r="J18" s="30">
        <f>'Ações_Nota'!Q20+'Ações_Nota'!R20</f>
        <v>74.1464003379398</v>
      </c>
      <c r="K18" s="30">
        <f>'Ações_Nota'!S20+'Ações_Nota'!T20</f>
        <v>81.60869565217391</v>
      </c>
      <c r="L18" s="30">
        <f>'Ações_Nota'!U20+'Ações_Nota'!V20</f>
        <v>82.5653082549635</v>
      </c>
      <c r="M18" s="30">
        <f>'Ações_Nota'!W20+'Ações_Nota'!X20</f>
        <v>82.39433597940361</v>
      </c>
      <c r="N18" s="30">
        <f>'Ações_Nota'!Y20+'Ações_Nota'!Z20</f>
        <v>86.3114908884902</v>
      </c>
      <c r="O18" s="30">
        <f>'Ações_Nota'!AA20+'Ações_Nota'!AB20</f>
        <v>60.8290289256198</v>
      </c>
      <c r="P18" s="30">
        <f>'Ações_Nota'!AC20+'Ações_Nota'!AD20</f>
        <v>63.8706336503154</v>
      </c>
      <c r="Q18" s="30">
        <f>'Ações_Nota'!AE20+'Ações_Nota'!AF20</f>
        <v>23.1496062992126</v>
      </c>
      <c r="R18" s="30">
        <f>'Ações_Nota'!AG20+'Ações_Nota'!AH20</f>
        <v>84.05268426980361</v>
      </c>
    </row>
    <row r="19" ht="15" customHeight="1">
      <c r="A19" t="s" s="26">
        <f>'Ações_Nota'!A21</f>
        <v>1786</v>
      </c>
      <c r="B19" t="s" s="26">
        <f>'Ações_Nota'!B21</f>
        <v>1787</v>
      </c>
      <c r="C19" s="30">
        <f>'Ações_Nota'!C21+'Ações_Nota'!D21</f>
        <v>80.65000000000001</v>
      </c>
      <c r="D19" s="30">
        <f>'Ações_Nota'!E21+'Ações_Nota'!F21</f>
        <v>52.5459110473457</v>
      </c>
      <c r="E19" s="30">
        <f>'Ações_Nota'!G21+'Ações_Nota'!H21</f>
        <v>74.0776699029126</v>
      </c>
      <c r="F19" s="30">
        <f>'Ações_Nota'!I21+'Ações_Nota'!J21</f>
        <v>33.3859348198971</v>
      </c>
      <c r="G19" s="30">
        <f>'Ações_Nota'!K21+'Ações_Nota'!L21</f>
        <v>70.50458715596331</v>
      </c>
      <c r="H19" s="30">
        <f>'Ações_Nota'!M21+'Ações_Nota'!N21</f>
        <v>71.49627297964901</v>
      </c>
      <c r="I19" s="30">
        <f>'Ações_Nota'!O21+'Ações_Nota'!P21</f>
        <v>81.23718770019229</v>
      </c>
      <c r="J19" s="30">
        <f>'Ações_Nota'!Q21+'Ações_Nota'!R21</f>
        <v>71.3833403737453</v>
      </c>
      <c r="K19" s="30">
        <f>'Ações_Nota'!S21+'Ações_Nota'!T21</f>
        <v>66.8695652173913</v>
      </c>
      <c r="L19" s="30">
        <f>'Ações_Nota'!U21+'Ações_Nota'!V21</f>
        <v>59.7962382445141</v>
      </c>
      <c r="M19" s="30">
        <f>'Ações_Nota'!W21+'Ações_Nota'!X21</f>
        <v>82.132589573053</v>
      </c>
      <c r="N19" s="30">
        <f>'Ações_Nota'!Y21+'Ações_Nota'!Z21</f>
        <v>87.4407515815314</v>
      </c>
      <c r="O19" s="30">
        <f>'Ações_Nota'!AA21+'Ações_Nota'!AB21</f>
        <v>58.3935950413223</v>
      </c>
      <c r="P19" s="30">
        <f>'Ações_Nota'!AC21+'Ações_Nota'!AD21</f>
        <v>72.2530835137934</v>
      </c>
      <c r="Q19" s="30">
        <f>'Ações_Nota'!AE21+'Ações_Nota'!AF21</f>
        <v>27.6377952755906</v>
      </c>
      <c r="R19" s="30">
        <f>'Ações_Nota'!AG21+'Ações_Nota'!AH21</f>
        <v>88.5295957952697</v>
      </c>
    </row>
    <row r="20" ht="15" customHeight="1">
      <c r="A20" t="s" s="26">
        <f>'Ações_Nota'!A22</f>
        <v>1788</v>
      </c>
      <c r="B20" t="s" s="26">
        <f>'Ações_Nota'!B22</f>
        <v>1789</v>
      </c>
      <c r="C20" s="30">
        <f>'Ações_Nota'!C22+'Ações_Nota'!D22</f>
        <v>91.7</v>
      </c>
      <c r="D20" s="30">
        <f>'Ações_Nota'!E22+'Ações_Nota'!F22</f>
        <v>83.403156384505</v>
      </c>
      <c r="E20" s="30">
        <f>'Ações_Nota'!G22+'Ações_Nota'!H22</f>
        <v>30.1941747572815</v>
      </c>
      <c r="F20" s="30">
        <f>'Ações_Nota'!I22+'Ações_Nota'!J22</f>
        <v>65.0668953687821</v>
      </c>
      <c r="G20" s="30">
        <f>'Ações_Nota'!K22+'Ações_Nota'!L22</f>
        <v>23.5779816513761</v>
      </c>
      <c r="H20" s="30">
        <f>'Ações_Nota'!M22+'Ações_Nota'!N22</f>
        <v>6.63956106411349</v>
      </c>
      <c r="I20" s="30">
        <f>'Ações_Nota'!O22+'Ações_Nota'!P22</f>
        <v>1.79131966688021</v>
      </c>
      <c r="J20" s="30">
        <f>'Ações_Nota'!Q22+'Ações_Nota'!R22</f>
        <v>0.39647577092511</v>
      </c>
      <c r="K20" s="30">
        <f>'Ações_Nota'!S22+'Ações_Nota'!T22</f>
        <v>1.30434782608696</v>
      </c>
      <c r="L20" s="30">
        <f>'Ações_Nota'!U22+'Ações_Nota'!V22</f>
        <v>1.85867293625914</v>
      </c>
      <c r="M20" s="30">
        <f>'Ações_Nota'!W22+'Ações_Nota'!X22</f>
        <v>3.81355932203391</v>
      </c>
      <c r="N20" s="30">
        <f>'Ações_Nota'!Y22+'Ações_Nota'!Z22</f>
        <v>1.63865546218487</v>
      </c>
      <c r="O20" s="30">
        <f>'Ações_Nota'!AA22+'Ações_Nota'!AB22</f>
        <v>7.06611570247935</v>
      </c>
      <c r="P20" s="30">
        <f>'Ações_Nota'!AC22+'Ações_Nota'!AD22</f>
        <v>11.7813765182186</v>
      </c>
      <c r="Q20" s="30">
        <f>'Ações_Nota'!AE22+'Ações_Nota'!AF22</f>
        <v>13.2283464566929</v>
      </c>
      <c r="R20" s="30">
        <f>'Ações_Nota'!AG22+'Ações_Nota'!AH22</f>
        <v>11.5648854961832</v>
      </c>
    </row>
    <row r="21" ht="15" customHeight="1">
      <c r="A21" t="s" s="26">
        <f>'Ações_Nota'!A23</f>
        <v>1790</v>
      </c>
      <c r="B21" t="s" s="26">
        <f>'Ações_Nota'!B23</f>
        <v>1791</v>
      </c>
      <c r="C21" s="30">
        <f>'Ações_Nota'!C23+'Ações_Nota'!D23</f>
        <v>82.45</v>
      </c>
      <c r="D21" s="30">
        <f>'Ações_Nota'!E23+'Ações_Nota'!F23</f>
        <v>67.235294117647</v>
      </c>
      <c r="E21" s="30">
        <f>'Ações_Nota'!G23+'Ações_Nota'!H23</f>
        <v>61.990291262136</v>
      </c>
      <c r="F21" s="30">
        <f>'Ações_Nota'!I23+'Ações_Nota'!J23</f>
        <v>13.4433962264151</v>
      </c>
      <c r="G21" s="30">
        <f>'Ações_Nota'!K23+'Ações_Nota'!L23</f>
        <v>70.45871559633029</v>
      </c>
      <c r="H21" s="30">
        <f>'Ações_Nota'!M23+'Ações_Nota'!N23</f>
        <v>58.5054757689028</v>
      </c>
      <c r="I21" s="30">
        <f>'Ações_Nota'!O23+'Ações_Nota'!P23</f>
        <v>49.1063420884049</v>
      </c>
      <c r="J21" s="30">
        <f>'Ações_Nota'!Q23+'Ações_Nota'!R23</f>
        <v>33.0116870838614</v>
      </c>
      <c r="K21" s="30">
        <f>'Ações_Nota'!S23+'Ações_Nota'!T23</f>
        <v>20.304347826087</v>
      </c>
      <c r="L21" s="30">
        <f>'Ações_Nota'!U23+'Ações_Nota'!V23</f>
        <v>9.5519853709509</v>
      </c>
      <c r="M21" s="30">
        <f>'Ações_Nota'!W23+'Ações_Nota'!X23</f>
        <v>5.84745762711864</v>
      </c>
      <c r="N21" s="30">
        <f>'Ações_Nota'!Y23+'Ações_Nota'!Z23</f>
        <v>15.0854499103012</v>
      </c>
      <c r="O21" s="30">
        <f>'Ações_Nota'!AA23+'Ações_Nota'!AB23</f>
        <v>8.553719008264469</v>
      </c>
      <c r="P21" s="30">
        <f>'Ações_Nota'!AC23+'Ações_Nota'!AD23</f>
        <v>12.8744939271255</v>
      </c>
      <c r="Q21" s="30">
        <f>'Ações_Nota'!AE23+'Ações_Nota'!AF23</f>
        <v>9.921259842519691</v>
      </c>
      <c r="R21" s="30">
        <f>'Ações_Nota'!AG23+'Ações_Nota'!AH23</f>
        <v>12.5954198473283</v>
      </c>
    </row>
    <row r="22" ht="15" customHeight="1">
      <c r="A22" t="s" s="26">
        <f>'Ações_Nota'!A24</f>
        <v>1792</v>
      </c>
      <c r="B22" t="s" s="26">
        <f>'Ações_Nota'!B24</f>
        <v>1793</v>
      </c>
      <c r="C22" s="30">
        <f>'Ações_Nota'!C24+'Ações_Nota'!D24</f>
        <v>89.65000000000001</v>
      </c>
      <c r="D22" s="30">
        <f>'Ações_Nota'!E24+'Ações_Nota'!F24</f>
        <v>92.26924916307991</v>
      </c>
      <c r="E22" s="30">
        <f>'Ações_Nota'!G24+'Ações_Nota'!H24</f>
        <v>89.6116504854369</v>
      </c>
      <c r="F22" s="30">
        <f>'Ações_Nota'!I24+'Ações_Nota'!J24</f>
        <v>84.86706689536879</v>
      </c>
      <c r="G22" s="30">
        <f>'Ações_Nota'!K24+'Ações_Nota'!L24</f>
        <v>84.44954128440369</v>
      </c>
      <c r="H22" s="30">
        <f>'Ações_Nota'!M24+'Ações_Nota'!N24</f>
        <v>79.21699783592371</v>
      </c>
      <c r="I22" s="30">
        <f>'Ações_Nota'!O24+'Ações_Nota'!P24</f>
        <v>89.4738949391416</v>
      </c>
      <c r="J22" s="30">
        <f>'Ações_Nota'!Q24+'Ações_Nota'!R24</f>
        <v>83.3604892080542</v>
      </c>
      <c r="K22" s="30">
        <f>'Ações_Nota'!S24+'Ações_Nota'!T24</f>
        <v>78.17391304347829</v>
      </c>
      <c r="L22" s="30">
        <f>'Ações_Nota'!U24+'Ações_Nota'!V24</f>
        <v>85.5146290491118</v>
      </c>
      <c r="M22" s="30">
        <f>'Ações_Nota'!W24+'Ações_Nota'!X24</f>
        <v>79.15844239433601</v>
      </c>
      <c r="N22" s="30">
        <f>'Ações_Nota'!Y24+'Ações_Nota'!Z24</f>
        <v>74.39760173732409</v>
      </c>
      <c r="O22" s="30">
        <f>'Ações_Nota'!AA24+'Ações_Nota'!AB24</f>
        <v>22.8099173553719</v>
      </c>
      <c r="P22" s="30">
        <f>'Ações_Nota'!AC24+'Ações_Nota'!AD24</f>
        <v>21.0121457489879</v>
      </c>
      <c r="Q22" s="30">
        <f>'Ações_Nota'!AE24+'Ações_Nota'!AF24</f>
        <v>11.9291338582677</v>
      </c>
      <c r="R22" s="30">
        <f>'Ações_Nota'!AG24+'Ações_Nota'!AH24</f>
        <v>11.6793893129771</v>
      </c>
    </row>
    <row r="23" ht="15" customHeight="1">
      <c r="A23" t="s" s="26">
        <f>'Ações_Nota'!A25</f>
        <v>1794</v>
      </c>
      <c r="B23" t="s" s="26">
        <f>'Ações_Nota'!B25</f>
        <v>1795</v>
      </c>
      <c r="C23" s="30">
        <f>'Ações_Nota'!C25+'Ações_Nota'!D25</f>
        <v>84.25</v>
      </c>
      <c r="D23" s="30">
        <f>'Ações_Nota'!E25+'Ações_Nota'!F25</f>
        <v>92.6073648971784</v>
      </c>
      <c r="E23" s="30">
        <f>'Ações_Nota'!G25+'Ações_Nota'!H25</f>
        <v>69.7087378640777</v>
      </c>
      <c r="F23" s="30">
        <f>'Ações_Nota'!I25+'Ações_Nota'!J25</f>
        <v>60.1166380789022</v>
      </c>
      <c r="G23" s="30">
        <f>'Ações_Nota'!K25+'Ações_Nota'!L25</f>
        <v>64.49541284403669</v>
      </c>
      <c r="H23" s="30">
        <f>'Ações_Nota'!M25+'Ações_Nota'!N25</f>
        <v>40.3587120466916</v>
      </c>
      <c r="I23" s="30">
        <f>'Ações_Nota'!O25+'Ações_Nota'!P25</f>
        <v>56.5018417680973</v>
      </c>
      <c r="J23" s="30">
        <f>'Ações_Nota'!Q25+'Ações_Nota'!R25</f>
        <v>38.5438416510772</v>
      </c>
      <c r="K23" s="30">
        <f>'Ações_Nota'!S25+'Ações_Nota'!T25</f>
        <v>49.2608695652174</v>
      </c>
      <c r="L23" s="30">
        <f>'Ações_Nota'!U25+'Ações_Nota'!V25</f>
        <v>39.3717345872518</v>
      </c>
      <c r="M23" s="30">
        <f>'Ações_Nota'!W25+'Ações_Nota'!X25</f>
        <v>0.889830508474575</v>
      </c>
      <c r="N23" s="30">
        <f>'Ações_Nota'!Y25+'Ações_Nota'!Z25</f>
        <v>0.882352941176472</v>
      </c>
      <c r="O23" s="30">
        <f>'Ações_Nota'!AA25+'Ações_Nota'!AB25</f>
        <v>0.495867768595041</v>
      </c>
      <c r="P23" s="30">
        <f>'Ações_Nota'!AC25+'Ações_Nota'!AD25</f>
        <v>0.242914979757085</v>
      </c>
      <c r="Q23" s="30">
        <f>'Ações_Nota'!AE25+'Ações_Nota'!AF25</f>
        <v>0.236220472440945</v>
      </c>
      <c r="R23" s="30">
        <f>'Ações_Nota'!AG25+'Ações_Nota'!AH25</f>
        <v>1.14503816793893</v>
      </c>
    </row>
    <row r="24" ht="15" customHeight="1">
      <c r="A24" t="s" s="26">
        <f>'Ações_Nota'!A26</f>
        <v>1796</v>
      </c>
      <c r="B24" t="s" s="26">
        <f>'Ações_Nota'!B26</f>
        <v>1797</v>
      </c>
      <c r="C24" s="30">
        <f>'Ações_Nota'!C26+'Ações_Nota'!D26</f>
        <v>79.2</v>
      </c>
      <c r="D24" s="30">
        <f>'Ações_Nota'!E26+'Ações_Nota'!F26</f>
        <v>63.3648971783835</v>
      </c>
      <c r="E24" s="30">
        <f>'Ações_Nota'!G26+'Ações_Nota'!H26</f>
        <v>44.4660194174758</v>
      </c>
      <c r="F24" s="30">
        <f>'Ações_Nota'!I26+'Ações_Nota'!J26</f>
        <v>5.09433962264151</v>
      </c>
      <c r="G24" s="30">
        <f>'Ações_Nota'!K26+'Ações_Nota'!L26</f>
        <v>42.5688073394495</v>
      </c>
      <c r="H24" s="30">
        <f>'Ações_Nota'!M26+'Ações_Nota'!N26</f>
        <v>27.9703587120467</v>
      </c>
      <c r="I24" s="30">
        <f>'Ações_Nota'!O26+'Ações_Nota'!P26</f>
        <v>41.4555973734785</v>
      </c>
      <c r="J24" s="30">
        <f>'Ações_Nota'!Q26+'Ações_Nota'!R26</f>
        <v>40.3725383702452</v>
      </c>
      <c r="K24" s="30">
        <f>'Ações_Nota'!S26+'Ações_Nota'!T26</f>
        <v>64.2173913043478</v>
      </c>
      <c r="L24" s="30">
        <f>'Ações_Nota'!U26+'Ações_Nota'!V26</f>
        <v>52.6449843260189</v>
      </c>
      <c r="M24" s="30">
        <f>'Ações_Nota'!W26+'Ações_Nota'!X26</f>
        <v>30.6334477579918</v>
      </c>
      <c r="N24" s="30">
        <f>'Ações_Nota'!Y26+'Ações_Nota'!Z26</f>
        <v>20.6717968086111</v>
      </c>
      <c r="O24" s="30">
        <f>'Ações_Nota'!AA26+'Ações_Nota'!AB26</f>
        <v>9.29752066115703</v>
      </c>
      <c r="P24" s="30">
        <f>'Ações_Nota'!AC26+'Ações_Nota'!AD26</f>
        <v>9.473684210526329</v>
      </c>
      <c r="Q24" s="30">
        <f>'Ações_Nota'!AE26+'Ações_Nota'!AF26</f>
        <v>8.976377952755911</v>
      </c>
      <c r="R24" s="30">
        <f>'Ações_Nota'!AG26+'Ações_Nota'!AH26</f>
        <v>14.7709923664122</v>
      </c>
    </row>
    <row r="25" ht="15" customHeight="1">
      <c r="A25" t="s" s="26">
        <f>'Ações_Nota'!A27</f>
        <v>1798</v>
      </c>
      <c r="B25" t="s" s="26">
        <f>'Ações_Nota'!B27</f>
        <v>1799</v>
      </c>
      <c r="C25" s="30">
        <f>'Ações_Nota'!C27+'Ações_Nota'!D27</f>
        <v>86.05</v>
      </c>
      <c r="D25" s="30">
        <f>'Ações_Nota'!E27+'Ações_Nota'!F27</f>
        <v>84.72525107604019</v>
      </c>
      <c r="E25" s="30">
        <f>'Ações_Nota'!G27+'Ações_Nota'!H27</f>
        <v>77.96116504854371</v>
      </c>
      <c r="F25" s="30">
        <f>'Ações_Nota'!I27+'Ações_Nota'!J27</f>
        <v>72.0677530017153</v>
      </c>
      <c r="G25" s="30">
        <f>'Ações_Nota'!K27+'Ações_Nota'!L27</f>
        <v>72.7522935779817</v>
      </c>
      <c r="H25" s="30">
        <f>'Ações_Nota'!M27+'Ações_Nota'!N27</f>
        <v>59.2436662513388</v>
      </c>
      <c r="I25" s="30">
        <f>'Ações_Nota'!O27+'Ações_Nota'!P27</f>
        <v>65.6886611146701</v>
      </c>
      <c r="J25" s="30">
        <f>'Ações_Nota'!Q27+'Ações_Nota'!R27</f>
        <v>66.874660551566</v>
      </c>
      <c r="K25" s="30">
        <f>'Ações_Nota'!S27+'Ações_Nota'!T27</f>
        <v>66.1304347826087</v>
      </c>
      <c r="L25" s="30">
        <f>'Ações_Nota'!U27+'Ações_Nota'!V27</f>
        <v>79.5023510971786</v>
      </c>
      <c r="M25" s="30">
        <f>'Ações_Nota'!W27+'Ações_Nota'!X27</f>
        <v>77.00493456339839</v>
      </c>
      <c r="N25" s="30">
        <f>'Ações_Nota'!Y27+'Ações_Nota'!Z27</f>
        <v>74.91691058445851</v>
      </c>
      <c r="O25" s="30">
        <f>'Ações_Nota'!AA27+'Ações_Nota'!AB27</f>
        <v>23.3057851239669</v>
      </c>
      <c r="P25" s="30">
        <f>'Ações_Nota'!AC27+'Ações_Nota'!AD27</f>
        <v>20.6477732793522</v>
      </c>
      <c r="Q25" s="30">
        <f>'Ações_Nota'!AE27+'Ações_Nota'!AF27</f>
        <v>19.1338582677165</v>
      </c>
      <c r="R25" s="30">
        <f>'Ações_Nota'!AG27+'Ações_Nota'!AH27</f>
        <v>44.3642848204229</v>
      </c>
    </row>
    <row r="26" ht="15" customHeight="1">
      <c r="A26" t="s" s="26">
        <f>'Ações_Nota'!A28</f>
        <v>1800</v>
      </c>
      <c r="B26" t="s" s="26">
        <f>'Ações_Nota'!B28</f>
        <v>1801</v>
      </c>
      <c r="C26" s="30">
        <f>'Ações_Nota'!C28+'Ações_Nota'!D28</f>
        <v>69.09999999999999</v>
      </c>
      <c r="D26" s="30">
        <f>'Ações_Nota'!E28+'Ações_Nota'!F28</f>
        <v>83.1963175514108</v>
      </c>
      <c r="E26" s="30">
        <f>'Ações_Nota'!G28+'Ações_Nota'!H28</f>
        <v>77.3300970873786</v>
      </c>
      <c r="F26" s="30">
        <f>'Ações_Nota'!I28+'Ações_Nota'!J28</f>
        <v>76.02830188679251</v>
      </c>
      <c r="G26" s="30">
        <f>'Ações_Nota'!K28+'Ações_Nota'!L28</f>
        <v>86.42201834862389</v>
      </c>
      <c r="H26" s="30">
        <f>'Ações_Nota'!M28+'Ações_Nota'!N28</f>
        <v>77.05707478086001</v>
      </c>
      <c r="I26" s="30">
        <f>'Ações_Nota'!O28+'Ações_Nota'!P28</f>
        <v>48.2106822549648</v>
      </c>
      <c r="J26" s="30">
        <f>'Ações_Nota'!Q28+'Ações_Nota'!R28</f>
        <v>64.0963128356768</v>
      </c>
      <c r="K26" s="30">
        <f>'Ações_Nota'!S28+'Ações_Nota'!T28</f>
        <v>63.6956521739131</v>
      </c>
      <c r="L26" s="30">
        <f>'Ações_Nota'!U28+'Ações_Nota'!V28</f>
        <v>40.062695924765</v>
      </c>
      <c r="M26" s="30">
        <f>'Ações_Nota'!W28+'Ações_Nota'!X28</f>
        <v>6.48305084745762</v>
      </c>
      <c r="N26" s="30">
        <f>'Ações_Nota'!Y28+'Ações_Nota'!Z28</f>
        <v>4.91596638655461</v>
      </c>
      <c r="O26" s="30">
        <f>'Ações_Nota'!AA28+'Ações_Nota'!AB28</f>
        <v>5.95041322314051</v>
      </c>
      <c r="P26" s="30">
        <f>'Ações_Nota'!AC28+'Ações_Nota'!AD28</f>
        <v>4.85829959514171</v>
      </c>
      <c r="Q26" s="30">
        <f>'Ações_Nota'!AE28+'Ações_Nota'!AF28</f>
        <v>3.07086614173227</v>
      </c>
      <c r="R26" s="30">
        <f>'Ações_Nota'!AG28+'Ações_Nota'!AH28</f>
        <v>4.46564885496183</v>
      </c>
    </row>
    <row r="27" ht="15" customHeight="1">
      <c r="A27" t="s" s="26">
        <f>'Ações_Nota'!A29</f>
        <v>1802</v>
      </c>
      <c r="B27" t="s" s="26">
        <f>'Ações_Nota'!B29</f>
        <v>1803</v>
      </c>
      <c r="C27" s="30">
        <f>'Ações_Nota'!C29+'Ações_Nota'!D29</f>
        <v>86.8</v>
      </c>
      <c r="D27" s="30">
        <f>'Ações_Nota'!E29+'Ações_Nota'!F29</f>
        <v>79.0483022477283</v>
      </c>
      <c r="E27" s="30">
        <f>'Ações_Nota'!G29+'Ações_Nota'!H29</f>
        <v>79.0776699029127</v>
      </c>
      <c r="F27" s="30">
        <f>'Ações_Nota'!I29+'Ações_Nota'!J29</f>
        <v>69.5926243567752</v>
      </c>
      <c r="G27" s="30">
        <f>'Ações_Nota'!K29+'Ações_Nota'!L29</f>
        <v>71.0550458715596</v>
      </c>
      <c r="H27" s="30">
        <f>'Ações_Nota'!M29+'Ações_Nota'!N29</f>
        <v>64.3900146457692</v>
      </c>
      <c r="I27" s="30">
        <f>'Ações_Nota'!O29+'Ações_Nota'!P29</f>
        <v>70.8868513773223</v>
      </c>
      <c r="J27" s="30">
        <f>'Ações_Nota'!Q29+'Ações_Nota'!R29</f>
        <v>61.9387283004445</v>
      </c>
      <c r="K27" s="30">
        <f>'Ações_Nota'!S29+'Ações_Nota'!T29</f>
        <v>70.60869565217391</v>
      </c>
      <c r="L27" s="30">
        <f>'Ações_Nota'!U29+'Ações_Nota'!V29</f>
        <v>72.6737199582027</v>
      </c>
      <c r="M27" s="30">
        <f>'Ações_Nota'!W29+'Ações_Nota'!X29</f>
        <v>65.85603947650721</v>
      </c>
      <c r="N27" s="30">
        <f>'Ações_Nota'!Y29+'Ações_Nota'!Z29</f>
        <v>70.9035973940137</v>
      </c>
      <c r="O27" s="30">
        <f>'Ações_Nota'!AA29+'Ações_Nota'!AB29</f>
        <v>20.0826446280992</v>
      </c>
      <c r="P27" s="30">
        <f>'Ações_Nota'!AC29+'Ações_Nota'!AD29</f>
        <v>20.2834008097166</v>
      </c>
      <c r="Q27" s="30">
        <f>'Ações_Nota'!AE29+'Ações_Nota'!AF29</f>
        <v>17.007874015748</v>
      </c>
      <c r="R27" s="30">
        <f>'Ações_Nota'!AG29+'Ações_Nota'!AH29</f>
        <v>15.3435114503817</v>
      </c>
    </row>
    <row r="28" ht="15" customHeight="1">
      <c r="A28" t="s" s="26">
        <f>'Ações_Nota'!A30</f>
        <v>1804</v>
      </c>
      <c r="B28" t="s" s="26">
        <f>'Ações_Nota'!B30</f>
        <v>1805</v>
      </c>
      <c r="C28" s="30">
        <f>'Ações_Nota'!C30+'Ações_Nota'!D30</f>
        <v>80.34999999999999</v>
      </c>
      <c r="D28" s="30">
        <f>'Ações_Nota'!E30+'Ações_Nota'!F30</f>
        <v>63.5212816834052</v>
      </c>
      <c r="E28" s="30">
        <f>'Ações_Nota'!G30+'Ações_Nota'!H30</f>
        <v>58.7378640776699</v>
      </c>
      <c r="F28" s="30">
        <f>'Ações_Nota'!I30+'Ações_Nota'!J30</f>
        <v>11.1792452830189</v>
      </c>
      <c r="G28" s="30">
        <f>'Ações_Nota'!K30+'Ações_Nota'!L30</f>
        <v>53.348623853211</v>
      </c>
      <c r="H28" s="30">
        <f>'Ações_Nota'!M30+'Ações_Nota'!N30</f>
        <v>58.6364133167202</v>
      </c>
      <c r="I28" s="30">
        <f>'Ações_Nota'!O30+'Ações_Nota'!P30</f>
        <v>62.9556374119154</v>
      </c>
      <c r="J28" s="30">
        <f>'Ações_Nota'!Q30+'Ações_Nota'!R30</f>
        <v>73.3319252509404</v>
      </c>
      <c r="K28" s="30">
        <f>'Ações_Nota'!S30+'Ações_Nota'!T30</f>
        <v>81.3478260869565</v>
      </c>
      <c r="L28" s="30">
        <f>'Ações_Nota'!U30+'Ações_Nota'!V30</f>
        <v>78.4639498432602</v>
      </c>
      <c r="M28" s="30">
        <f>'Ações_Nota'!W30+'Ações_Nota'!X30</f>
        <v>84.7983265393692</v>
      </c>
      <c r="N28" s="30">
        <f>'Ações_Nota'!Y30+'Ações_Nota'!Z30</f>
        <v>89.7247663110187</v>
      </c>
      <c r="O28" s="30">
        <f>'Ações_Nota'!AA30+'Ações_Nota'!AB30</f>
        <v>70.0748966942149</v>
      </c>
      <c r="P28" s="30">
        <f>'Ações_Nota'!AC30+'Ações_Nota'!AD30</f>
        <v>82.5063553337727</v>
      </c>
      <c r="Q28" s="30">
        <f>'Ações_Nota'!AE30+'Ações_Nota'!AF30</f>
        <v>27.4015748031496</v>
      </c>
      <c r="R28" s="30">
        <f>'Ações_Nota'!AG30+'Ações_Nota'!AH30</f>
        <v>90.13390063821799</v>
      </c>
    </row>
    <row r="29" ht="15" customHeight="1">
      <c r="A29" t="s" s="26">
        <f>'Ações_Nota'!A31</f>
        <v>1806</v>
      </c>
      <c r="B29" t="s" s="26">
        <f>'Ações_Nota'!B31</f>
        <v>1807</v>
      </c>
      <c r="C29" s="30">
        <f>'Ações_Nota'!C31+'Ações_Nota'!D31</f>
        <v>75.3</v>
      </c>
      <c r="D29" s="30">
        <f>'Ações_Nota'!E31+'Ações_Nota'!F31</f>
        <v>30.8120516499283</v>
      </c>
      <c r="E29" s="30">
        <f>'Ações_Nota'!G31+'Ações_Nota'!H31</f>
        <v>41.504854368932</v>
      </c>
      <c r="F29" s="30">
        <f>'Ações_Nota'!I31+'Ações_Nota'!J31</f>
        <v>10.0471698113207</v>
      </c>
      <c r="G29" s="30">
        <f>'Ações_Nota'!K31+'Ações_Nota'!L31</f>
        <v>60.6880733944955</v>
      </c>
      <c r="H29" s="30">
        <f>'Ações_Nota'!M31+'Ações_Nota'!N31</f>
        <v>46.855312916694</v>
      </c>
      <c r="I29" s="30">
        <f>'Ações_Nota'!O31+'Ações_Nota'!P31</f>
        <v>47.1518657911595</v>
      </c>
      <c r="J29" s="30">
        <f>'Ações_Nota'!Q31+'Ações_Nota'!R31</f>
        <v>34.8311306901615</v>
      </c>
      <c r="K29" s="30">
        <f>'Ações_Nota'!S31+'Ações_Nota'!T31</f>
        <v>24.695652173913</v>
      </c>
      <c r="L29" s="30">
        <f>'Ações_Nota'!U31+'Ações_Nota'!V31</f>
        <v>16.9461859979102</v>
      </c>
      <c r="M29" s="30">
        <f>'Ações_Nota'!W31+'Ações_Nota'!X31</f>
        <v>38.1688478867196</v>
      </c>
      <c r="N29" s="30">
        <f>'Ações_Nota'!Y31+'Ações_Nota'!Z31</f>
        <v>51.9563780568407</v>
      </c>
      <c r="O29" s="30">
        <f>'Ações_Nota'!AA31+'Ações_Nota'!AB31</f>
        <v>24.297520661157</v>
      </c>
      <c r="P29" s="30">
        <f>'Ações_Nota'!AC31+'Ações_Nota'!AD31</f>
        <v>42.270972601450</v>
      </c>
      <c r="Q29" s="30">
        <f>'Ações_Nota'!AE31+'Ações_Nota'!AF31</f>
        <v>26.8110236220473</v>
      </c>
      <c r="R29" s="30">
        <f>'Ações_Nota'!AG31+'Ações_Nota'!AH31</f>
        <v>86.69378050306599</v>
      </c>
    </row>
    <row r="30" ht="15" customHeight="1">
      <c r="A30" t="s" s="26">
        <f>'Ações_Nota'!A32</f>
        <v>1808</v>
      </c>
      <c r="B30" t="s" s="26">
        <f>'Ações_Nota'!B32</f>
        <v>1809</v>
      </c>
      <c r="C30" s="30">
        <f>'Ações_Nota'!C32+'Ações_Nota'!D32</f>
        <v>87.05</v>
      </c>
      <c r="D30" s="30">
        <f>'Ações_Nota'!E32+'Ações_Nota'!F32</f>
        <v>77.68077474892389</v>
      </c>
      <c r="E30" s="30">
        <f>'Ações_Nota'!G32+'Ações_Nota'!H32</f>
        <v>30.3398058252428</v>
      </c>
      <c r="F30" s="30">
        <f>'Ações_Nota'!I32+'Ações_Nota'!J32</f>
        <v>6.65094339622641</v>
      </c>
      <c r="G30" s="30">
        <f>'Ações_Nota'!K32+'Ações_Nota'!L32</f>
        <v>24.7247706422018</v>
      </c>
      <c r="H30" s="30">
        <f>'Ações_Nota'!M32+'Ações_Nota'!N32</f>
        <v>3.45793166765034</v>
      </c>
      <c r="I30" s="30">
        <f>'Ações_Nota'!O32+'Ações_Nota'!P32</f>
        <v>4.38621076233184</v>
      </c>
      <c r="J30" s="30">
        <f>'Ações_Nota'!Q32+'Ações_Nota'!R32</f>
        <v>2.09301389978476</v>
      </c>
      <c r="K30" s="30">
        <f>'Ações_Nota'!S32+'Ações_Nota'!T32</f>
        <v>3.34782608695652</v>
      </c>
      <c r="L30" s="30">
        <f>'Ações_Nota'!U32+'Ações_Nota'!V32</f>
        <v>8.04075235109717</v>
      </c>
      <c r="M30" s="30">
        <f>'Ações_Nota'!W32+'Ações_Nota'!X32</f>
        <v>0.508474576271187</v>
      </c>
      <c r="N30" s="30">
        <f>'Ações_Nota'!Y32+'Ações_Nota'!Z32</f>
        <v>1.00840336134454</v>
      </c>
      <c r="O30" s="30">
        <f>'Ações_Nota'!AA32+'Ações_Nota'!AB32</f>
        <v>1.48760330578512</v>
      </c>
      <c r="P30" s="30">
        <f>'Ações_Nota'!AC32+'Ações_Nota'!AD32</f>
        <v>1.82186234817814</v>
      </c>
      <c r="Q30" s="30">
        <f>'Ações_Nota'!AE32+'Ações_Nota'!AF32</f>
        <v>1.65354330708662</v>
      </c>
      <c r="R30" s="30">
        <f>'Ações_Nota'!AG32+'Ações_Nota'!AH32</f>
        <v>4.00763358778626</v>
      </c>
    </row>
    <row r="31" ht="15" customHeight="1">
      <c r="A31" t="s" s="26">
        <f>'Ações_Nota'!A33</f>
        <v>1810</v>
      </c>
      <c r="B31" t="s" s="26">
        <f>'Ações_Nota'!B33</f>
        <v>1811</v>
      </c>
      <c r="C31" s="30">
        <f>'Ações_Nota'!C33+'Ações_Nota'!D33</f>
        <v>91.09999999999999</v>
      </c>
      <c r="D31" s="30">
        <f>'Ações_Nota'!E33+'Ações_Nota'!F33</f>
        <v>93.20277379244379</v>
      </c>
      <c r="E31" s="30">
        <f>'Ações_Nota'!G33+'Ações_Nota'!H33</f>
        <v>84.46601941747581</v>
      </c>
      <c r="F31" s="30">
        <f>'Ações_Nota'!I33+'Ações_Nota'!J33</f>
        <v>77.44168096054879</v>
      </c>
      <c r="G31" s="30">
        <f>'Ações_Nota'!K33+'Ações_Nota'!L33</f>
        <v>83.1192660550459</v>
      </c>
      <c r="H31" s="30">
        <f>'Ações_Nota'!M33+'Ações_Nota'!N33</f>
        <v>82.6677159157977</v>
      </c>
      <c r="I31" s="30">
        <f>'Ações_Nota'!O33+'Ações_Nota'!P33</f>
        <v>72.640534913517</v>
      </c>
      <c r="J31" s="30">
        <f>'Ações_Nota'!Q33+'Ações_Nota'!R33</f>
        <v>73.7744654315772</v>
      </c>
      <c r="K31" s="30">
        <f>'Ações_Nota'!S33+'Ações_Nota'!T33</f>
        <v>74.7826086956522</v>
      </c>
      <c r="L31" s="30">
        <f>'Ações_Nota'!U33+'Ações_Nota'!V33</f>
        <v>75.2716823406479</v>
      </c>
      <c r="M31" s="30">
        <f>'Ações_Nota'!W33+'Ações_Nota'!X33</f>
        <v>47.4184724308088</v>
      </c>
      <c r="N31" s="30">
        <f>'Ações_Nota'!Y33+'Ações_Nota'!Z33</f>
        <v>64.93909923519981</v>
      </c>
      <c r="O31" s="30">
        <f>'Ações_Nota'!AA33+'Ações_Nota'!AB33</f>
        <v>16.9834710743802</v>
      </c>
      <c r="P31" s="30">
        <f>'Ações_Nota'!AC33+'Ações_Nota'!AD33</f>
        <v>14.4534412955466</v>
      </c>
      <c r="Q31" s="30">
        <f>'Ações_Nota'!AE33+'Ações_Nota'!AF33</f>
        <v>12.4015748031496</v>
      </c>
      <c r="R31" s="30">
        <f>'Ações_Nota'!AG33+'Ações_Nota'!AH33</f>
        <v>10.7633587786259</v>
      </c>
    </row>
    <row r="32" ht="15" customHeight="1">
      <c r="A32" t="s" s="26">
        <f>'Ações_Nota'!A34</f>
        <v>1812</v>
      </c>
      <c r="B32" t="s" s="26">
        <f>'Ações_Nota'!B34</f>
        <v>1813</v>
      </c>
      <c r="C32" s="30">
        <f>'Ações_Nota'!C34+'Ações_Nota'!D34</f>
        <v>77.3</v>
      </c>
      <c r="D32" s="30">
        <f>'Ações_Nota'!E34+'Ações_Nota'!F34</f>
        <v>78.7960306073649</v>
      </c>
      <c r="E32" s="30">
        <f>'Ações_Nota'!G34+'Ações_Nota'!H34</f>
        <v>80.09708737864079</v>
      </c>
      <c r="F32" s="30">
        <f>'Ações_Nota'!I34+'Ações_Nota'!J34</f>
        <v>70.5823327615781</v>
      </c>
      <c r="G32" s="30">
        <f>'Ações_Nota'!K34+'Ações_Nota'!L34</f>
        <v>86.8348623853211</v>
      </c>
      <c r="H32" s="30">
        <f>'Ações_Nota'!M34+'Ações_Nota'!N34</f>
        <v>86.52807834393511</v>
      </c>
      <c r="I32" s="30">
        <f>'Ações_Nota'!O34+'Ações_Nota'!P34</f>
        <v>88.5782351057014</v>
      </c>
      <c r="J32" s="30">
        <f>'Ações_Nota'!Q34+'Ações_Nota'!R34</f>
        <v>86.5230422625873</v>
      </c>
      <c r="K32" s="30">
        <f>'Ações_Nota'!S34+'Ações_Nota'!T34</f>
        <v>87</v>
      </c>
      <c r="L32" s="30">
        <f>'Ações_Nota'!U34+'Ações_Nota'!V34</f>
        <v>85.0378787878788</v>
      </c>
      <c r="M32" s="30">
        <f>'Ações_Nota'!W34+'Ações_Nota'!X34</f>
        <v>45.580883930487</v>
      </c>
      <c r="N32" s="30">
        <f>'Ações_Nota'!Y34+'Ações_Nota'!Z34</f>
        <v>38.5955056179775</v>
      </c>
      <c r="O32" s="30">
        <f>'Ações_Nota'!AA34+'Ações_Nota'!AB34</f>
        <v>14.2561983471074</v>
      </c>
      <c r="P32" s="30">
        <f>'Ações_Nota'!AC34+'Ações_Nota'!AD34</f>
        <v>12.9959514170041</v>
      </c>
      <c r="Q32" s="30">
        <f>'Ações_Nota'!AE34+'Ações_Nota'!AF34</f>
        <v>10.2755905511811</v>
      </c>
      <c r="R32" s="30">
        <f>'Ações_Nota'!AG34+'Ações_Nota'!AH34</f>
        <v>5.61068702290077</v>
      </c>
    </row>
    <row r="33" ht="15" customHeight="1">
      <c r="A33" t="s" s="26">
        <f>'Ações_Nota'!A35</f>
        <v>1814</v>
      </c>
      <c r="B33" t="s" s="26">
        <f>'Ações_Nota'!B35</f>
        <v>1815</v>
      </c>
      <c r="C33" s="30">
        <f>'Ações_Nota'!C35+'Ações_Nota'!D35</f>
        <v>86.25</v>
      </c>
      <c r="D33" s="30">
        <f>'Ações_Nota'!E35+'Ações_Nota'!F35</f>
        <v>81.1575801052128</v>
      </c>
      <c r="E33" s="30">
        <f>'Ações_Nota'!G35+'Ações_Nota'!H35</f>
        <v>66.9417475728155</v>
      </c>
      <c r="F33" s="30">
        <f>'Ações_Nota'!I35+'Ações_Nota'!J35</f>
        <v>58.1363636363636</v>
      </c>
      <c r="G33" s="30">
        <f>'Ações_Nota'!K35+'Ações_Nota'!L35</f>
        <v>74.1743119266056</v>
      </c>
      <c r="H33" s="30">
        <f>'Ações_Nota'!M35+'Ações_Nota'!N35</f>
        <v>78.26917612083849</v>
      </c>
      <c r="I33" s="30">
        <f>'Ações_Nota'!O35+'Ações_Nota'!P35</f>
        <v>79.5755925688661</v>
      </c>
      <c r="J33" s="30">
        <f>'Ações_Nota'!Q35+'Ações_Nota'!R35</f>
        <v>58.6993341781828</v>
      </c>
      <c r="K33" s="30">
        <f>'Ações_Nota'!S35+'Ações_Nota'!T35</f>
        <v>52.6521739130435</v>
      </c>
      <c r="L33" s="30">
        <f>'Ações_Nota'!U35+'Ações_Nota'!V35</f>
        <v>59.2672413793104</v>
      </c>
      <c r="M33" s="30">
        <f>'Ações_Nota'!W35+'Ações_Nota'!X35</f>
        <v>73.9653507830937</v>
      </c>
      <c r="N33" s="30">
        <f>'Ações_Nota'!Y35+'Ações_Nota'!Z35</f>
        <v>81.6830327636673</v>
      </c>
      <c r="O33" s="30">
        <f>'Ações_Nota'!AA35+'Ações_Nota'!AB35</f>
        <v>42.3372933884298</v>
      </c>
      <c r="P33" s="30">
        <f>'Ações_Nota'!AC35+'Ações_Nota'!AD35</f>
        <v>61.6354392241785</v>
      </c>
      <c r="Q33" s="30">
        <f>'Ações_Nota'!AE35+'Ações_Nota'!AF35</f>
        <v>27.0472440944882</v>
      </c>
      <c r="R33" s="30">
        <f>'Ações_Nota'!AG35+'Ações_Nota'!AH35</f>
        <v>90.4786634964335</v>
      </c>
    </row>
    <row r="34" ht="15" customHeight="1">
      <c r="A34" t="s" s="26">
        <f>'Ações_Nota'!A36</f>
        <v>1816</v>
      </c>
      <c r="B34" t="s" s="26">
        <f>'Ações_Nota'!B36</f>
        <v>1817</v>
      </c>
      <c r="C34" s="30">
        <f>'Ações_Nota'!C36+'Ações_Nota'!D36</f>
        <v>85.05</v>
      </c>
      <c r="D34" s="30">
        <f>'Ações_Nota'!E36+'Ações_Nota'!F36</f>
        <v>85.60832137733139</v>
      </c>
      <c r="E34" s="30">
        <f>'Ações_Nota'!G36+'Ações_Nota'!H36</f>
        <v>74.02912621359231</v>
      </c>
      <c r="F34" s="30">
        <f>'Ações_Nota'!I36+'Ações_Nota'!J36</f>
        <v>80.6243567753002</v>
      </c>
      <c r="G34" s="30">
        <f>'Ações_Nota'!K36+'Ações_Nota'!L36</f>
        <v>79.2201834862386</v>
      </c>
      <c r="H34" s="30">
        <f>'Ações_Nota'!M36+'Ações_Nota'!N36</f>
        <v>65.54025400572711</v>
      </c>
      <c r="I34" s="30">
        <f>'Ações_Nota'!O36+'Ações_Nota'!P36</f>
        <v>67.5344330557336</v>
      </c>
      <c r="J34" s="30">
        <f>'Ações_Nota'!Q36+'Ações_Nota'!R36</f>
        <v>71.8013396898196</v>
      </c>
      <c r="K34" s="30">
        <f>'Ações_Nota'!S36+'Ações_Nota'!T36</f>
        <v>67.60869565217391</v>
      </c>
      <c r="L34" s="30">
        <f>'Ações_Nota'!U36+'Ações_Nota'!V36</f>
        <v>70.29780564263319</v>
      </c>
      <c r="M34" s="30">
        <f>'Ações_Nota'!W36+'Ações_Nota'!X36</f>
        <v>63.3211757133662</v>
      </c>
      <c r="N34" s="30">
        <f>'Ações_Nota'!Y36+'Ações_Nota'!Z36</f>
        <v>68.9675195921065</v>
      </c>
      <c r="O34" s="30">
        <f>'Ações_Nota'!AA36+'Ações_Nota'!AB36</f>
        <v>24.0495867768595</v>
      </c>
      <c r="P34" s="30">
        <f>'Ações_Nota'!AC36+'Ações_Nota'!AD36</f>
        <v>23.0769230769231</v>
      </c>
      <c r="Q34" s="30">
        <f>'Ações_Nota'!AE36+'Ações_Nota'!AF36</f>
        <v>19.3700787401575</v>
      </c>
      <c r="R34" s="30">
        <f>'Ações_Nota'!AG36+'Ações_Nota'!AH36</f>
        <v>37.9408084094606</v>
      </c>
    </row>
    <row r="35" ht="15" customHeight="1">
      <c r="A35" t="s" s="26">
        <f>'Ações_Nota'!A37</f>
        <v>1818</v>
      </c>
      <c r="B35" t="s" s="26">
        <f>'Ações_Nota'!B37</f>
        <v>1819</v>
      </c>
      <c r="C35" s="30">
        <f>'Ações_Nota'!C37+'Ações_Nota'!D37</f>
        <v>92.25</v>
      </c>
      <c r="D35" s="30">
        <f>'Ações_Nota'!E37+'Ações_Nota'!F37</f>
        <v>92.37517934002859</v>
      </c>
      <c r="E35" s="30">
        <f>'Ações_Nota'!G37+'Ações_Nota'!H37</f>
        <v>72.4271844660194</v>
      </c>
      <c r="F35" s="30">
        <f>'Ações_Nota'!I37+'Ações_Nota'!J37</f>
        <v>23.1320754716981</v>
      </c>
      <c r="G35" s="30">
        <f>'Ações_Nota'!K37+'Ações_Nota'!L37</f>
        <v>52.6146788990826</v>
      </c>
      <c r="H35" s="30">
        <f>'Ações_Nota'!M37+'Ações_Nota'!N37</f>
        <v>60.8011454303015</v>
      </c>
      <c r="I35" s="30">
        <f>'Ações_Nota'!O37+'Ações_Nota'!P37</f>
        <v>50.7303010890455</v>
      </c>
      <c r="J35" s="30">
        <f>'Ações_Nota'!Q37+'Ações_Nota'!R37</f>
        <v>48.9135638565365</v>
      </c>
      <c r="K35" s="30">
        <f>'Ações_Nota'!S37+'Ações_Nota'!T37</f>
        <v>40.3478260869565</v>
      </c>
      <c r="L35" s="30">
        <f>'Ações_Nota'!U37+'Ações_Nota'!V37</f>
        <v>49.537617554859</v>
      </c>
      <c r="M35" s="30">
        <f>'Ações_Nota'!W37+'Ações_Nota'!X37</f>
        <v>29.5548165629693</v>
      </c>
      <c r="N35" s="30">
        <f>'Ações_Nota'!Y37+'Ações_Nota'!Z37</f>
        <v>24.8111604192238</v>
      </c>
      <c r="O35" s="30">
        <f>'Ações_Nota'!AA37+'Ações_Nota'!AB37</f>
        <v>16.3636363636364</v>
      </c>
      <c r="P35" s="30">
        <f>'Ações_Nota'!AC37+'Ações_Nota'!AD37</f>
        <v>18.8259109311741</v>
      </c>
      <c r="Q35" s="30">
        <f>'Ações_Nota'!AE37+'Ações_Nota'!AF37</f>
        <v>17.8346456692913</v>
      </c>
      <c r="R35" s="30">
        <f>'Ações_Nota'!AG37+'Ações_Nota'!AH37</f>
        <v>65.01126267050429</v>
      </c>
    </row>
    <row r="36" ht="15" customHeight="1">
      <c r="A36" t="s" s="26">
        <f>'Ações_Nota'!A38</f>
        <v>1820</v>
      </c>
      <c r="B36" t="s" s="26">
        <f>'Ações_Nota'!B38</f>
        <v>1821</v>
      </c>
      <c r="C36" s="30">
        <f>'Ações_Nota'!C38+'Ações_Nota'!D38</f>
        <v>76.34999999999999</v>
      </c>
      <c r="D36" s="30">
        <f>'Ações_Nota'!E38+'Ações_Nota'!F38</f>
        <v>56.8098995695839</v>
      </c>
      <c r="E36" s="30">
        <f>'Ações_Nota'!G38+'Ações_Nota'!H38</f>
        <v>54.5145631067962</v>
      </c>
      <c r="F36" s="30">
        <f>'Ações_Nota'!I38+'Ações_Nota'!J38</f>
        <v>15.9897084048028</v>
      </c>
      <c r="G36" s="30">
        <f>'Ações_Nota'!K38+'Ações_Nota'!L38</f>
        <v>54.0825688073395</v>
      </c>
      <c r="H36" s="30">
        <f>'Ações_Nota'!M38+'Ações_Nota'!N38</f>
        <v>51.4610794150436</v>
      </c>
      <c r="I36" s="30">
        <f>'Ações_Nota'!O38+'Ações_Nota'!P38</f>
        <v>56.5981342088405</v>
      </c>
      <c r="J36" s="30">
        <f>'Ações_Nota'!Q38+'Ações_Nota'!R38</f>
        <v>53.6742904270513</v>
      </c>
      <c r="K36" s="30">
        <f>'Ações_Nota'!S38+'Ações_Nota'!T38</f>
        <v>47.1739130434783</v>
      </c>
      <c r="L36" s="30">
        <f>'Ações_Nota'!U38+'Ações_Nota'!V38</f>
        <v>43.4443573667712</v>
      </c>
      <c r="M36" s="30">
        <f>'Ações_Nota'!W38+'Ações_Nota'!X38</f>
        <v>25.1206822570264</v>
      </c>
      <c r="N36" s="30">
        <f>'Ações_Nota'!Y38+'Ações_Nota'!Z38</f>
        <v>13.0082145217638</v>
      </c>
      <c r="O36" s="30">
        <f>'Ações_Nota'!AA38+'Ações_Nota'!AB38</f>
        <v>14.8760330578512</v>
      </c>
      <c r="P36" s="30">
        <f>'Ações_Nota'!AC38+'Ações_Nota'!AD38</f>
        <v>13.7246963562753</v>
      </c>
      <c r="Q36" s="30">
        <f>'Ações_Nota'!AE38+'Ações_Nota'!AF38</f>
        <v>9.803149606299209</v>
      </c>
      <c r="R36" s="30">
        <f>'Ações_Nota'!AG38+'Ações_Nota'!AH38</f>
        <v>8.587786259541989</v>
      </c>
    </row>
    <row r="37" ht="15" customHeight="1">
      <c r="A37" t="s" s="26">
        <f>'Ações_Nota'!A39</f>
        <v>1822</v>
      </c>
      <c r="B37" t="s" s="26">
        <f>'Ações_Nota'!B39</f>
        <v>1823</v>
      </c>
      <c r="C37" s="30">
        <f>'Ações_Nota'!C39+'Ações_Nota'!D39</f>
        <v>83.90000000000001</v>
      </c>
      <c r="D37" s="30">
        <f>'Ações_Nota'!E39+'Ações_Nota'!F39</f>
        <v>89.135581061693</v>
      </c>
      <c r="E37" s="30">
        <f>'Ações_Nota'!G39+'Ações_Nota'!H39</f>
        <v>48.9805825242719</v>
      </c>
      <c r="F37" s="30">
        <f>'Ações_Nota'!I39+'Ações_Nota'!J39</f>
        <v>26.3850771869639</v>
      </c>
      <c r="G37" s="30">
        <f>'Ações_Nota'!K39+'Ações_Nota'!L39</f>
        <v>44.1284403669725</v>
      </c>
      <c r="H37" s="30">
        <f>'Ações_Nota'!M39+'Ações_Nota'!N39</f>
        <v>41.5756224451877</v>
      </c>
      <c r="I37" s="30">
        <f>'Ações_Nota'!O39+'Ações_Nota'!P39</f>
        <v>30.8458119795003</v>
      </c>
      <c r="J37" s="30">
        <f>'Ações_Nota'!Q39+'Ações_Nota'!R39</f>
        <v>19.0183654174964</v>
      </c>
      <c r="K37" s="30">
        <f>'Ações_Nota'!S39+'Ações_Nota'!T39</f>
        <v>9.13043478260869</v>
      </c>
      <c r="L37" s="30">
        <f>'Ações_Nota'!U39+'Ações_Nota'!V39</f>
        <v>11.5843782654127</v>
      </c>
      <c r="M37" s="30">
        <f>'Ações_Nota'!W39+'Ações_Nota'!X39</f>
        <v>3.9406779661017</v>
      </c>
      <c r="N37" s="30">
        <f>'Ações_Nota'!Y39+'Ações_Nota'!Z39</f>
        <v>1.26050420168067</v>
      </c>
      <c r="O37" s="30">
        <f>'Ações_Nota'!AA39+'Ações_Nota'!AB39</f>
        <v>1.85950413223141</v>
      </c>
      <c r="P37" s="30">
        <f>'Ações_Nota'!AC39+'Ações_Nota'!AD39</f>
        <v>2.18623481781377</v>
      </c>
      <c r="Q37" s="30">
        <f>'Ações_Nota'!AE39+'Ações_Nota'!AF39</f>
        <v>3.54330708661416</v>
      </c>
      <c r="R37" s="30">
        <f>'Ações_Nota'!AG39+'Ações_Nota'!AH39</f>
        <v>8.01526717557252</v>
      </c>
    </row>
    <row r="38" ht="15" customHeight="1">
      <c r="A38" t="s" s="26">
        <f>'Ações_Nota'!A40</f>
        <v>1824</v>
      </c>
      <c r="B38" t="s" s="26">
        <f>'Ações_Nota'!B40</f>
        <v>1825</v>
      </c>
      <c r="C38" s="30">
        <f>'Ações_Nota'!C40+'Ações_Nota'!D40</f>
        <v>93.55</v>
      </c>
      <c r="D38" s="30">
        <f>'Ações_Nota'!E40+'Ações_Nota'!F40</f>
        <v>84.9571975131516</v>
      </c>
      <c r="E38" s="30">
        <f>'Ações_Nota'!G40+'Ações_Nota'!H40</f>
        <v>74.90291262135931</v>
      </c>
      <c r="F38" s="30">
        <f>'Ações_Nota'!I40+'Ações_Nota'!J40</f>
        <v>92.7864493996569</v>
      </c>
      <c r="G38" s="30">
        <f>'Ações_Nota'!K40+'Ações_Nota'!L40</f>
        <v>87.9357798165138</v>
      </c>
      <c r="H38" s="30">
        <f>'Ações_Nota'!M40+'Ações_Nota'!N40</f>
        <v>92.8174525105471</v>
      </c>
      <c r="I38" s="30">
        <f>'Ações_Nota'!O40+'Ações_Nota'!P40</f>
        <v>78.57963645099289</v>
      </c>
      <c r="J38" s="30">
        <f>'Ações_Nota'!Q40+'Ações_Nota'!R40</f>
        <v>82.2847142598516</v>
      </c>
      <c r="K38" s="30">
        <f>'Ações_Nota'!S40+'Ações_Nota'!T40</f>
        <v>16.1304347826087</v>
      </c>
      <c r="L38" s="30">
        <f>'Ações_Nota'!U40+'Ações_Nota'!V40</f>
        <v>32.7442528735633</v>
      </c>
      <c r="M38" s="30">
        <f>'Ações_Nota'!W40+'Ações_Nota'!X40</f>
        <v>65.2708646213259</v>
      </c>
      <c r="N38" s="30">
        <f>'Ações_Nota'!Y40+'Ações_Nota'!Z40</f>
        <v>27.342082900576</v>
      </c>
      <c r="O38" s="30">
        <f>'Ações_Nota'!AA40+'Ações_Nota'!AB40</f>
        <v>22.3140495867769</v>
      </c>
      <c r="P38" s="30">
        <f>'Ações_Nota'!AC40+'Ações_Nota'!AD40</f>
        <v>75.1445249976462</v>
      </c>
      <c r="Q38" s="30">
        <f>'Ações_Nota'!AE40+'Ações_Nota'!AF40</f>
        <v>22.9133858267717</v>
      </c>
      <c r="R38" s="30">
        <f>'Ações_Nota'!AG40+'Ações_Nota'!AH40</f>
        <v>7.90076335877862</v>
      </c>
    </row>
    <row r="39" ht="15" customHeight="1">
      <c r="A39" t="s" s="26">
        <f>'Ações_Nota'!A41</f>
        <v>1826</v>
      </c>
      <c r="B39" t="s" s="26">
        <f>'Ações_Nota'!B41</f>
        <v>1827</v>
      </c>
      <c r="C39" s="30">
        <f>'Ações_Nota'!C41+'Ações_Nota'!D41</f>
        <v>86.75</v>
      </c>
      <c r="D39" s="30">
        <f>'Ações_Nota'!E41+'Ações_Nota'!F41</f>
        <v>86.3500717360115</v>
      </c>
      <c r="E39" s="30">
        <f>'Ações_Nota'!G41+'Ações_Nota'!H41</f>
        <v>90.4854368932038</v>
      </c>
      <c r="F39" s="30">
        <f>'Ações_Nota'!I41+'Ações_Nota'!J41</f>
        <v>70.3704974271012</v>
      </c>
      <c r="G39" s="30">
        <f>'Ações_Nota'!K41+'Ações_Nota'!L41</f>
        <v>88.1651376146789</v>
      </c>
      <c r="H39" s="30">
        <f>'Ações_Nota'!M41+'Ações_Nota'!N41</f>
        <v>86.7329005180668</v>
      </c>
      <c r="I39" s="30">
        <f>'Ações_Nota'!O41+'Ações_Nota'!P41</f>
        <v>84.1417761050609</v>
      </c>
      <c r="J39" s="30">
        <f>'Ações_Nota'!Q41+'Ações_Nota'!R41</f>
        <v>81.8944742823809</v>
      </c>
      <c r="K39" s="30">
        <f>'Ações_Nota'!S41+'Ações_Nota'!T41</f>
        <v>82.3478260869566</v>
      </c>
      <c r="L39" s="30">
        <f>'Ações_Nota'!U41+'Ações_Nota'!V41</f>
        <v>72.45559038662491</v>
      </c>
      <c r="M39" s="30">
        <f>'Ações_Nota'!W41+'Ações_Nota'!X41</f>
        <v>47.4222269899164</v>
      </c>
      <c r="N39" s="30">
        <f>'Ações_Nota'!Y41+'Ações_Nota'!Z41</f>
        <v>25.8497781134926</v>
      </c>
      <c r="O39" s="30">
        <f>'Ações_Nota'!AA41+'Ações_Nota'!AB41</f>
        <v>4.95867768595041</v>
      </c>
      <c r="P39" s="30">
        <f>'Ações_Nota'!AC41+'Ações_Nota'!AD41</f>
        <v>4.00809716599191</v>
      </c>
      <c r="Q39" s="30">
        <f>'Ações_Nota'!AE41+'Ações_Nota'!AF41</f>
        <v>3.66141732283464</v>
      </c>
      <c r="R39" s="30">
        <f>'Ações_Nota'!AG41+'Ações_Nota'!AH41</f>
        <v>3.32061068702289</v>
      </c>
    </row>
    <row r="40" ht="15" customHeight="1">
      <c r="A40" t="s" s="26">
        <f>'Ações_Nota'!A42</f>
        <v>1828</v>
      </c>
      <c r="B40" t="s" s="26">
        <f>'Ações_Nota'!B42</f>
        <v>1829</v>
      </c>
      <c r="C40" s="30">
        <f>'Ações_Nota'!C42+'Ações_Nota'!D42</f>
        <v>82.40000000000001</v>
      </c>
      <c r="D40" s="30">
        <f>'Ações_Nota'!E42+'Ações_Nota'!F42</f>
        <v>73.3259206121473</v>
      </c>
      <c r="E40" s="30">
        <f>'Ações_Nota'!G42+'Ações_Nota'!H42</f>
        <v>70.5825242718446</v>
      </c>
      <c r="F40" s="30">
        <f>'Ações_Nota'!I42+'Ações_Nota'!J42</f>
        <v>40.5283018867925</v>
      </c>
      <c r="G40" s="30">
        <f>'Ações_Nota'!K42+'Ações_Nota'!L42</f>
        <v>69.0366972477064</v>
      </c>
      <c r="H40" s="30">
        <f>'Ações_Nota'!M42+'Ações_Nota'!N42</f>
        <v>69.53395851094059</v>
      </c>
      <c r="I40" s="30">
        <f>'Ações_Nota'!O42+'Ações_Nota'!P42</f>
        <v>75.14754163997441</v>
      </c>
      <c r="J40" s="30">
        <f>'Ações_Nota'!Q42+'Ações_Nota'!R42</f>
        <v>50.8098485305654</v>
      </c>
      <c r="K40" s="30">
        <f>'Ações_Nota'!S42+'Ações_Nota'!T42</f>
        <v>41.7391304347826</v>
      </c>
      <c r="L40" s="30">
        <f>'Ações_Nota'!U42+'Ações_Nota'!V42</f>
        <v>44.401776384535</v>
      </c>
      <c r="M40" s="30">
        <f>'Ações_Nota'!W42+'Ações_Nota'!X42</f>
        <v>6.61016949152541</v>
      </c>
      <c r="N40" s="30">
        <f>'Ações_Nota'!Y42+'Ações_Nota'!Z42</f>
        <v>6.05042016806724</v>
      </c>
      <c r="O40" s="30">
        <f>'Ações_Nota'!AA42+'Ações_Nota'!AB42</f>
        <v>4.83471074380164</v>
      </c>
      <c r="P40" s="30">
        <f>'Ações_Nota'!AC42+'Ações_Nota'!AD42</f>
        <v>5.1012145748988</v>
      </c>
      <c r="Q40" s="30">
        <f>'Ações_Nota'!AE42+'Ações_Nota'!AF42</f>
        <v>5.66929133858268</v>
      </c>
      <c r="R40" s="30">
        <f>'Ações_Nota'!AG42+'Ações_Nota'!AH42</f>
        <v>3.77862595419846</v>
      </c>
    </row>
    <row r="41" ht="15" customHeight="1">
      <c r="A41" t="s" s="26">
        <f>'Ações_Nota'!A43</f>
        <v>1830</v>
      </c>
      <c r="B41" t="s" s="26">
        <f>'Ações_Nota'!B43</f>
        <v>1831</v>
      </c>
      <c r="C41" s="30">
        <f>'Ações_Nota'!C43+'Ações_Nota'!D43</f>
        <v>78.75</v>
      </c>
      <c r="D41" s="30">
        <f>'Ações_Nota'!E43+'Ações_Nota'!F43</f>
        <v>74.148493543759</v>
      </c>
      <c r="E41" s="30">
        <f>'Ações_Nota'!G43+'Ações_Nota'!H43</f>
        <v>72.2330097087379</v>
      </c>
      <c r="F41" s="30">
        <f>'Ações_Nota'!I43+'Ações_Nota'!J43</f>
        <v>30.557461406518</v>
      </c>
      <c r="G41" s="30">
        <f>'Ações_Nota'!K43+'Ações_Nota'!L43</f>
        <v>64.7247706422019</v>
      </c>
      <c r="H41" s="30">
        <f>'Ações_Nota'!M43+'Ações_Nota'!N43</f>
        <v>58.2958445362537</v>
      </c>
      <c r="I41" s="30">
        <f>'Ações_Nota'!O43+'Ações_Nota'!P43</f>
        <v>70.9328955797565</v>
      </c>
      <c r="J41" s="30">
        <f>'Ações_Nota'!Q43+'Ações_Nota'!R43</f>
        <v>60.242190171585</v>
      </c>
      <c r="K41" s="30">
        <f>'Ações_Nota'!S43+'Ações_Nota'!T43</f>
        <v>52.5217391304348</v>
      </c>
      <c r="L41" s="30">
        <f>'Ações_Nota'!U43+'Ações_Nota'!V43</f>
        <v>44.7008881922675</v>
      </c>
      <c r="M41" s="30">
        <f>'Ações_Nota'!W43+'Ações_Nota'!X43</f>
        <v>9.53389830508476</v>
      </c>
      <c r="N41" s="30">
        <f>'Ações_Nota'!Y43+'Ações_Nota'!Z43</f>
        <v>10.2856198659239</v>
      </c>
      <c r="O41" s="30">
        <f>'Ações_Nota'!AA43+'Ações_Nota'!AB43</f>
        <v>5.08264462809918</v>
      </c>
      <c r="P41" s="30">
        <f>'Ações_Nota'!AC43+'Ações_Nota'!AD43</f>
        <v>5.22267206477733</v>
      </c>
      <c r="Q41" s="30">
        <f>'Ações_Nota'!AE43+'Ações_Nota'!AF43</f>
        <v>8.26771653543306</v>
      </c>
      <c r="R41" s="30">
        <f>'Ações_Nota'!AG43+'Ações_Nota'!AH43</f>
        <v>7.78625954198472</v>
      </c>
    </row>
    <row r="42" ht="15" customHeight="1">
      <c r="A42" t="s" s="26">
        <f>'Ações_Nota'!A44</f>
        <v>1832</v>
      </c>
      <c r="B42" t="s" s="26">
        <f>'Ações_Nota'!B44</f>
        <v>1833</v>
      </c>
      <c r="C42" s="30">
        <f>'Ações_Nota'!C44+'Ações_Nota'!D44</f>
        <v>76.84999999999999</v>
      </c>
      <c r="D42" s="30">
        <f>'Ações_Nota'!E44+'Ações_Nota'!F44</f>
        <v>88.641080822573</v>
      </c>
      <c r="E42" s="30">
        <f>'Ações_Nota'!G44+'Ações_Nota'!H44</f>
        <v>79.7087378640777</v>
      </c>
      <c r="F42" s="30">
        <f>'Ações_Nota'!I44+'Ações_Nota'!J44</f>
        <v>77.7958833619211</v>
      </c>
      <c r="G42" s="30">
        <f>'Ações_Nota'!K44+'Ações_Nota'!L44</f>
        <v>82.1559633027523</v>
      </c>
      <c r="H42" s="30">
        <f>'Ações_Nota'!M44+'Ações_Nota'!N44</f>
        <v>74.2802806741425</v>
      </c>
      <c r="I42" s="30">
        <f>'Ações_Nota'!O44+'Ações_Nota'!P44</f>
        <v>72.5818786034593</v>
      </c>
      <c r="J42" s="30">
        <f>'Ações_Nota'!Q44+'Ações_Nota'!R44</f>
        <v>62.5657272745559</v>
      </c>
      <c r="K42" s="30">
        <f>'Ações_Nota'!S44+'Ações_Nota'!T44</f>
        <v>57.695652173913</v>
      </c>
      <c r="L42" s="30">
        <f>'Ações_Nota'!U44+'Ações_Nota'!V44</f>
        <v>72.7991118077325</v>
      </c>
      <c r="M42" s="30">
        <f>'Ações_Nota'!W44+'Ações_Nota'!X44</f>
        <v>51.9217978974469</v>
      </c>
      <c r="N42" s="30">
        <f>'Ações_Nota'!Y44+'Ações_Nota'!Z44</f>
        <v>65.6802945897461</v>
      </c>
      <c r="O42" s="30">
        <f>'Ações_Nota'!AA44+'Ações_Nota'!AB44</f>
        <v>20.2066115702479</v>
      </c>
      <c r="P42" s="30">
        <f>'Ações_Nota'!AC44+'Ações_Nota'!AD44</f>
        <v>14.6963562753036</v>
      </c>
      <c r="Q42" s="30">
        <f>'Ações_Nota'!AE44+'Ações_Nota'!AF44</f>
        <v>10.748031496063</v>
      </c>
      <c r="R42" s="30">
        <f>'Ações_Nota'!AG44+'Ações_Nota'!AH44</f>
        <v>14.3129770992366</v>
      </c>
    </row>
    <row r="43" ht="15" customHeight="1">
      <c r="A43" t="s" s="26">
        <f>'Ações_Nota'!A45</f>
        <v>1834</v>
      </c>
      <c r="B43" t="s" s="26">
        <f>'Ações_Nota'!B45</f>
        <v>1835</v>
      </c>
      <c r="C43" s="30">
        <f>'Ações_Nota'!C45+'Ações_Nota'!D45</f>
        <v>80.2</v>
      </c>
      <c r="D43" s="30">
        <f>'Ações_Nota'!E45+'Ações_Nota'!F45</f>
        <v>74.98613103778089</v>
      </c>
      <c r="E43" s="30">
        <f>'Ações_Nota'!G45+'Ações_Nota'!H45</f>
        <v>55.0485436893204</v>
      </c>
      <c r="F43" s="30">
        <f>'Ações_Nota'!I45+'Ações_Nota'!J45</f>
        <v>30.4862778730704</v>
      </c>
      <c r="G43" s="30">
        <f>'Ações_Nota'!K45+'Ações_Nota'!L45</f>
        <v>29.4036697247707</v>
      </c>
      <c r="H43" s="30">
        <f>'Ações_Nota'!M45+'Ações_Nota'!N45</f>
        <v>12.867073250705</v>
      </c>
      <c r="I43" s="30">
        <f>'Ações_Nota'!O45+'Ações_Nota'!P45</f>
        <v>42.2843930172966</v>
      </c>
      <c r="J43" s="30">
        <f>'Ações_Nota'!Q45+'Ações_Nota'!R45</f>
        <v>41.6756180475932</v>
      </c>
      <c r="K43" s="30">
        <f>'Ações_Nota'!S45+'Ações_Nota'!T45</f>
        <v>38.0869565217392</v>
      </c>
      <c r="L43" s="30">
        <f>'Ações_Nota'!U45+'Ações_Nota'!V45</f>
        <v>53.5736677115988</v>
      </c>
      <c r="M43" s="30">
        <f>'Ações_Nota'!W45+'Ações_Nota'!X45</f>
        <v>61.479832653937</v>
      </c>
      <c r="N43" s="30">
        <f>'Ações_Nota'!Y45+'Ações_Nota'!Z45</f>
        <v>75.87479935794551</v>
      </c>
      <c r="O43" s="30">
        <f>'Ações_Nota'!AA45+'Ações_Nota'!AB45</f>
        <v>25.1652892561984</v>
      </c>
      <c r="P43" s="30">
        <f>'Ações_Nota'!AC45+'Ações_Nota'!AD45</f>
        <v>22.3481781376518</v>
      </c>
      <c r="Q43" s="30">
        <f>'Ações_Nota'!AE45+'Ações_Nota'!AF45</f>
        <v>22.2047244094488</v>
      </c>
      <c r="R43" s="30">
        <f>'Ações_Nota'!AG45+'Ações_Nota'!AH45</f>
        <v>45.1683143536479</v>
      </c>
    </row>
    <row r="44" ht="15" customHeight="1">
      <c r="A44" t="s" s="26">
        <f>'Ações_Nota'!A46</f>
        <v>1836</v>
      </c>
      <c r="B44" t="s" s="26">
        <f>'Ações_Nota'!B46</f>
        <v>1837</v>
      </c>
      <c r="C44" s="30">
        <f>'Ações_Nota'!C46+'Ações_Nota'!D46</f>
        <v>79.34999999999999</v>
      </c>
      <c r="D44" s="30">
        <f>'Ações_Nota'!E46+'Ações_Nota'!F46</f>
        <v>63.3799617407939</v>
      </c>
      <c r="E44" s="30">
        <f>'Ações_Nota'!G46+'Ações_Nota'!H46</f>
        <v>54.0291262135923</v>
      </c>
      <c r="F44" s="30">
        <f>'Ações_Nota'!I46+'Ações_Nota'!J46</f>
        <v>12.877358490566</v>
      </c>
      <c r="G44" s="30">
        <f>'Ações_Nota'!K46+'Ações_Nota'!L46</f>
        <v>56.5137614678899</v>
      </c>
      <c r="H44" s="30">
        <f>'Ações_Nota'!M46+'Ações_Nota'!N46</f>
        <v>46.2432509235578</v>
      </c>
      <c r="I44" s="30">
        <f>'Ações_Nota'!O46+'Ações_Nota'!P46</f>
        <v>67.44654868673931</v>
      </c>
      <c r="J44" s="30">
        <f>'Ações_Nota'!Q46+'Ações_Nota'!R46</f>
        <v>53.256291110977</v>
      </c>
      <c r="K44" s="30">
        <f>'Ações_Nota'!S46+'Ações_Nota'!T46</f>
        <v>43.2173913043478</v>
      </c>
      <c r="L44" s="30">
        <f>'Ações_Nota'!U46+'Ações_Nota'!V46</f>
        <v>27.6698014629049</v>
      </c>
      <c r="M44" s="30">
        <f>'Ações_Nota'!W46+'Ações_Nota'!X46</f>
        <v>7.75423728813558</v>
      </c>
      <c r="N44" s="30">
        <f>'Ações_Nota'!Y46+'Ações_Nota'!Z46</f>
        <v>7.31092436974791</v>
      </c>
      <c r="O44" s="30">
        <f>'Ações_Nota'!AA46+'Ações_Nota'!AB46</f>
        <v>8.92561983471075</v>
      </c>
      <c r="P44" s="30">
        <f>'Ações_Nota'!AC46+'Ações_Nota'!AD46</f>
        <v>11.9028340080972</v>
      </c>
      <c r="Q44" s="30">
        <f>'Ações_Nota'!AE46+'Ações_Nota'!AF46</f>
        <v>17.244094488189</v>
      </c>
      <c r="R44" s="30">
        <f>'Ações_Nota'!AG46+'Ações_Nota'!AH46</f>
        <v>15.9160305343511</v>
      </c>
    </row>
    <row r="45" ht="15" customHeight="1">
      <c r="A45" t="s" s="26">
        <f>'Ações_Nota'!A47</f>
        <v>1838</v>
      </c>
      <c r="B45" t="s" s="26">
        <f>'Ações_Nota'!B47</f>
        <v>1839</v>
      </c>
      <c r="C45" s="30">
        <f>'Ações_Nota'!C47+'Ações_Nota'!D47</f>
        <v>69.75</v>
      </c>
      <c r="D45" s="30">
        <f>'Ações_Nota'!E47+'Ações_Nota'!F47</f>
        <v>47.8529411764706</v>
      </c>
      <c r="E45" s="30">
        <f>'Ações_Nota'!G47+'Ações_Nota'!H47</f>
        <v>62.1844660194175</v>
      </c>
      <c r="F45" s="30">
        <f>'Ações_Nota'!I47+'Ações_Nota'!J47</f>
        <v>54.3885077186964</v>
      </c>
      <c r="G45" s="30">
        <f>'Ações_Nota'!K47+'Ações_Nota'!L47</f>
        <v>82.61467889908261</v>
      </c>
      <c r="H45" s="30">
        <f>'Ações_Nota'!M47+'Ações_Nota'!N47</f>
        <v>74.1397250092902</v>
      </c>
      <c r="I45" s="30">
        <f>'Ações_Nota'!O47+'Ações_Nota'!P47</f>
        <v>77.78847693786039</v>
      </c>
      <c r="J45" s="30">
        <f>'Ações_Nota'!Q47+'Ações_Nota'!R47</f>
        <v>64.28680626797821</v>
      </c>
      <c r="K45" s="30">
        <f>'Ações_Nota'!S47+'Ações_Nota'!T47</f>
        <v>54.8260869565218</v>
      </c>
      <c r="L45" s="30">
        <f>'Ações_Nota'!U47+'Ações_Nota'!V47</f>
        <v>57.2426854754441</v>
      </c>
      <c r="M45" s="30">
        <f>'Ações_Nota'!W47+'Ações_Nota'!X47</f>
        <v>55.0193091611243</v>
      </c>
      <c r="N45" s="30">
        <f>'Ações_Nota'!Y47+'Ações_Nota'!Z47</f>
        <v>75.8596921914834</v>
      </c>
      <c r="O45" s="30">
        <f>'Ações_Nota'!AA47+'Ações_Nota'!AB47</f>
        <v>21.198347107438</v>
      </c>
      <c r="P45" s="30">
        <f>'Ações_Nota'!AC47+'Ações_Nota'!AD47</f>
        <v>21.7408906882591</v>
      </c>
      <c r="Q45" s="30">
        <f>'Ações_Nota'!AE47+'Ações_Nota'!AF47</f>
        <v>20.3149606299213</v>
      </c>
      <c r="R45" s="30">
        <f>'Ações_Nota'!AG47+'Ações_Nota'!AH47</f>
        <v>23.7160555625079</v>
      </c>
    </row>
    <row r="46" ht="15" customHeight="1">
      <c r="A46" t="s" s="26">
        <f>'Ações_Nota'!A48</f>
        <v>1840</v>
      </c>
      <c r="B46" t="s" s="26">
        <f>'Ações_Nota'!B48</f>
        <v>1841</v>
      </c>
      <c r="C46" s="30">
        <f>'Ações_Nota'!C48+'Ações_Nota'!D48</f>
        <v>85</v>
      </c>
      <c r="D46" s="30">
        <f>'Ações_Nota'!E48+'Ações_Nota'!F48</f>
        <v>88.5552367288379</v>
      </c>
      <c r="E46" s="30">
        <f>'Ações_Nota'!G48+'Ações_Nota'!H48</f>
        <v>77.3300970873786</v>
      </c>
      <c r="F46" s="30">
        <f>'Ações_Nota'!I48+'Ações_Nota'!J48</f>
        <v>60.328473413379</v>
      </c>
      <c r="G46" s="30">
        <f>'Ações_Nota'!K48+'Ações_Nota'!L48</f>
        <v>71.9724770642201</v>
      </c>
      <c r="H46" s="30">
        <f>'Ações_Nota'!M48+'Ações_Nota'!N48</f>
        <v>74.4088136927012</v>
      </c>
      <c r="I46" s="30">
        <f>'Ações_Nota'!O48+'Ações_Nota'!P48</f>
        <v>59.6116271620756</v>
      </c>
      <c r="J46" s="30">
        <f>'Ações_Nota'!Q48+'Ações_Nota'!R48</f>
        <v>61.3117293263332</v>
      </c>
      <c r="K46" s="30">
        <f>'Ações_Nota'!S48+'Ações_Nota'!T48</f>
        <v>61.3043478260869</v>
      </c>
      <c r="L46" s="30">
        <f>'Ações_Nota'!U48+'Ações_Nota'!V48</f>
        <v>67.7925809822362</v>
      </c>
      <c r="M46" s="30">
        <f>'Ações_Nota'!W48+'Ações_Nota'!X48</f>
        <v>28.4761853679468</v>
      </c>
      <c r="N46" s="30">
        <f>'Ações_Nota'!Y48+'Ações_Nota'!Z48</f>
        <v>35.8578037956756</v>
      </c>
      <c r="O46" s="30">
        <f>'Ações_Nota'!AA48+'Ações_Nota'!AB48</f>
        <v>7.68595041322314</v>
      </c>
      <c r="P46" s="30">
        <f>'Ações_Nota'!AC48+'Ações_Nota'!AD48</f>
        <v>8.01619433198382</v>
      </c>
      <c r="Q46" s="30">
        <f>'Ações_Nota'!AE48+'Ações_Nota'!AF48</f>
        <v>7.44094488188976</v>
      </c>
      <c r="R46" s="30">
        <f>'Ações_Nota'!AG48+'Ações_Nota'!AH48</f>
        <v>8.47328244274809</v>
      </c>
    </row>
    <row r="47" ht="15" customHeight="1">
      <c r="A47" t="s" s="26">
        <f>'Ações_Nota'!A49</f>
        <v>1842</v>
      </c>
      <c r="B47" t="s" s="26">
        <f>'Ações_Nota'!B49</f>
        <v>1843</v>
      </c>
      <c r="C47" s="30">
        <f>'Ações_Nota'!C49+'Ações_Nota'!D49</f>
        <v>74.34999999999999</v>
      </c>
      <c r="D47" s="30">
        <f>'Ações_Nota'!E49+'Ações_Nota'!F49</f>
        <v>72.6800573888091</v>
      </c>
      <c r="E47" s="30">
        <f>'Ações_Nota'!G49+'Ações_Nota'!H49</f>
        <v>58.3980582524272</v>
      </c>
      <c r="F47" s="30">
        <f>'Ações_Nota'!I49+'Ações_Nota'!J49</f>
        <v>42.3670668953688</v>
      </c>
      <c r="G47" s="30">
        <f>'Ações_Nota'!K49+'Ações_Nota'!L49</f>
        <v>68.9449541284403</v>
      </c>
      <c r="H47" s="30">
        <f>'Ações_Nota'!M49+'Ações_Nota'!N49</f>
        <v>71.0319802391414</v>
      </c>
      <c r="I47" s="30">
        <f>'Ações_Nota'!O49+'Ações_Nota'!P49</f>
        <v>59.820827994875</v>
      </c>
      <c r="J47" s="30">
        <f>'Ações_Nota'!Q49+'Ações_Nota'!R49</f>
        <v>38.2026834027317</v>
      </c>
      <c r="K47" s="30">
        <f>'Ações_Nota'!S49+'Ações_Nota'!T49</f>
        <v>36.0434782608695</v>
      </c>
      <c r="L47" s="30">
        <f>'Ações_Nota'!U49+'Ações_Nota'!V49</f>
        <v>36.9553291536051</v>
      </c>
      <c r="M47" s="30">
        <f>'Ações_Nota'!W49+'Ações_Nota'!X49</f>
        <v>33.229993563613</v>
      </c>
      <c r="N47" s="30">
        <f>'Ações_Nota'!Y49+'Ações_Nota'!Z49</f>
        <v>49.0624114814465</v>
      </c>
      <c r="O47" s="30">
        <f>'Ações_Nota'!AA49+'Ações_Nota'!AB49</f>
        <v>22.9338842975207</v>
      </c>
      <c r="P47" s="30">
        <f>'Ações_Nota'!AC49+'Ações_Nota'!AD49</f>
        <v>21.8623481781377</v>
      </c>
      <c r="Q47" s="30">
        <f>'Ações_Nota'!AE49+'Ações_Nota'!AF49</f>
        <v>19.6062992125984</v>
      </c>
      <c r="R47" s="30">
        <f>'Ações_Nota'!AG49+'Ações_Nota'!AH49</f>
        <v>71.0924790389188</v>
      </c>
    </row>
    <row r="48" ht="15" customHeight="1">
      <c r="A48" t="s" s="26">
        <f>'Ações_Nota'!A50</f>
        <v>1844</v>
      </c>
      <c r="B48" t="s" s="26">
        <f>'Ações_Nota'!B50</f>
        <v>1845</v>
      </c>
      <c r="C48" s="30">
        <f>'Ações_Nota'!C50+'Ações_Nota'!D50</f>
        <v>71.05</v>
      </c>
      <c r="D48" s="30">
        <f>'Ações_Nota'!E50+'Ações_Nota'!F50</f>
        <v>52.258249641320</v>
      </c>
      <c r="E48" s="30">
        <f>'Ações_Nota'!G50+'Ações_Nota'!H50</f>
        <v>44.9514563106796</v>
      </c>
      <c r="F48" s="30">
        <f>'Ações_Nota'!I50+'Ações_Nota'!J50</f>
        <v>41.5891938250429</v>
      </c>
      <c r="G48" s="30">
        <f>'Ações_Nota'!K50+'Ações_Nota'!L50</f>
        <v>66.6972477064221</v>
      </c>
      <c r="H48" s="30">
        <f>'Ações_Nota'!M50+'Ações_Nota'!N50</f>
        <v>37.3795002951013</v>
      </c>
      <c r="I48" s="30">
        <f>'Ações_Nota'!O50+'Ações_Nota'!P50</f>
        <v>32.6831758488149</v>
      </c>
      <c r="J48" s="30">
        <f>'Ações_Nota'!Q50+'Ações_Nota'!R50</f>
        <v>43.4367268119003</v>
      </c>
      <c r="K48" s="30">
        <f>'Ações_Nota'!S50+'Ações_Nota'!T50</f>
        <v>86.04347826086961</v>
      </c>
      <c r="L48" s="30">
        <f>'Ações_Nota'!U50+'Ações_Nota'!V50</f>
        <v>82.3550156739812</v>
      </c>
      <c r="M48" s="30">
        <f>'Ações_Nota'!W50+'Ações_Nota'!X50</f>
        <v>69.0881785024674</v>
      </c>
      <c r="N48" s="30">
        <f>'Ações_Nota'!Y50+'Ações_Nota'!Z50</f>
        <v>74.50854499103011</v>
      </c>
      <c r="O48" s="30">
        <f>'Ações_Nota'!AA50+'Ações_Nota'!AB50</f>
        <v>24.5454545454545</v>
      </c>
      <c r="P48" s="30">
        <f>'Ações_Nota'!AC50+'Ações_Nota'!AD50</f>
        <v>33.5241502683363</v>
      </c>
      <c r="Q48" s="30">
        <f>'Ações_Nota'!AE50+'Ações_Nota'!AF50</f>
        <v>11.8110236220473</v>
      </c>
      <c r="R48" s="30">
        <f>'Ações_Nota'!AG50+'Ações_Nota'!AH50</f>
        <v>9.8473282442748</v>
      </c>
    </row>
    <row r="49" ht="15" customHeight="1">
      <c r="A49" t="s" s="26">
        <f>'Ações_Nota'!A51</f>
        <v>1846</v>
      </c>
      <c r="B49" t="s" s="26">
        <f>'Ações_Nota'!B51</f>
        <v>1847</v>
      </c>
      <c r="C49" s="30">
        <f>'Ações_Nota'!C51+'Ações_Nota'!D51</f>
        <v>79.65000000000001</v>
      </c>
      <c r="D49" s="30">
        <f>'Ações_Nota'!E51+'Ações_Nota'!F51</f>
        <v>68.38067910090869</v>
      </c>
      <c r="E49" s="30">
        <f>'Ações_Nota'!G51+'Ações_Nota'!H51</f>
        <v>66.84466019417481</v>
      </c>
      <c r="F49" s="30">
        <f>'Ações_Nota'!I51+'Ações_Nota'!J51</f>
        <v>31.9716981132076</v>
      </c>
      <c r="G49" s="30">
        <f>'Ações_Nota'!K51+'Ações_Nota'!L51</f>
        <v>65.9633027522935</v>
      </c>
      <c r="H49" s="30">
        <f>'Ações_Nota'!M51+'Ações_Nota'!N51</f>
        <v>65.80934268913811</v>
      </c>
      <c r="I49" s="30">
        <f>'Ações_Nota'!O51+'Ações_Nota'!P51</f>
        <v>69.8196268417681</v>
      </c>
      <c r="J49" s="30">
        <f>'Ações_Nota'!Q51+'Ações_Nota'!R51</f>
        <v>45.0471707601633</v>
      </c>
      <c r="K49" s="30">
        <f>'Ações_Nota'!S51+'Ações_Nota'!T51</f>
        <v>33.3478260869565</v>
      </c>
      <c r="L49" s="30">
        <f>'Ações_Nota'!U51+'Ações_Nota'!V51</f>
        <v>34.9307732497387</v>
      </c>
      <c r="M49" s="30">
        <f>'Ações_Nota'!W51+'Ações_Nota'!X51</f>
        <v>4.19491525423728</v>
      </c>
      <c r="N49" s="30">
        <f>'Ações_Nota'!Y51+'Ações_Nota'!Z51</f>
        <v>4.78991596638654</v>
      </c>
      <c r="O49" s="30">
        <f>'Ações_Nota'!AA51+'Ações_Nota'!AB51</f>
        <v>4.58677685950413</v>
      </c>
      <c r="P49" s="30">
        <f>'Ações_Nota'!AC51+'Ações_Nota'!AD51</f>
        <v>5.34412955465586</v>
      </c>
      <c r="Q49" s="30">
        <f>'Ações_Nota'!AE51+'Ações_Nota'!AF51</f>
        <v>4.48818897637794</v>
      </c>
      <c r="R49" s="30">
        <f>'Ações_Nota'!AG51+'Ações_Nota'!AH51</f>
        <v>2.86259541984733</v>
      </c>
    </row>
    <row r="50" ht="15" customHeight="1">
      <c r="A50" t="s" s="26">
        <f>'Ações_Nota'!A52</f>
        <v>1848</v>
      </c>
      <c r="B50" t="s" s="26">
        <f>'Ações_Nota'!B52</f>
        <v>1849</v>
      </c>
      <c r="C50" s="30">
        <f>'Ações_Nota'!C52+'Ações_Nota'!D52</f>
        <v>84.75</v>
      </c>
      <c r="D50" s="30">
        <f>'Ações_Nota'!E52+'Ações_Nota'!F52</f>
        <v>80.5772357723577</v>
      </c>
      <c r="E50" s="30">
        <f>'Ações_Nota'!G52+'Ações_Nota'!H52</f>
        <v>69.2718446601942</v>
      </c>
      <c r="F50" s="30">
        <f>'Ações_Nota'!I52+'Ações_Nota'!J52</f>
        <v>55.8027444253859</v>
      </c>
      <c r="G50" s="30">
        <f>'Ações_Nota'!K52+'Ações_Nota'!L52</f>
        <v>62.7522935779817</v>
      </c>
      <c r="H50" s="30">
        <f>'Ações_Nota'!M52+'Ações_Nota'!N52</f>
        <v>61.2059807200472</v>
      </c>
      <c r="I50" s="30">
        <f>'Ações_Nota'!O52+'Ações_Nota'!P52</f>
        <v>57.2803891736067</v>
      </c>
      <c r="J50" s="30">
        <f>'Ações_Nota'!Q52+'Ações_Nota'!R52</f>
        <v>66.4351376903427</v>
      </c>
      <c r="K50" s="30">
        <f>'Ações_Nota'!S52+'Ações_Nota'!T52</f>
        <v>63.6956521739131</v>
      </c>
      <c r="L50" s="30">
        <f>'Ações_Nota'!U52+'Ações_Nota'!V52</f>
        <v>63.1217345872518</v>
      </c>
      <c r="M50" s="30">
        <f>'Ações_Nota'!W52+'Ações_Nota'!X52</f>
        <v>53.5013945505257</v>
      </c>
      <c r="N50" s="30">
        <f>'Ações_Nota'!Y52+'Ações_Nota'!Z52</f>
        <v>62.0904541591918</v>
      </c>
      <c r="O50" s="30">
        <f>'Ações_Nota'!AA52+'Ações_Nota'!AB52</f>
        <v>18.7190082644628</v>
      </c>
      <c r="P50" s="30">
        <f>'Ações_Nota'!AC52+'Ações_Nota'!AD52</f>
        <v>20.5263157894737</v>
      </c>
      <c r="Q50" s="30">
        <f>'Ações_Nota'!AE52+'Ações_Nota'!AF52</f>
        <v>20.0787401574803</v>
      </c>
      <c r="R50" s="30">
        <f>'Ações_Nota'!AG52+'Ações_Nota'!AH52</f>
        <v>41.8414466274559</v>
      </c>
    </row>
    <row r="51" ht="15" customHeight="1">
      <c r="A51" t="s" s="26">
        <f>'Ações_Nota'!A53</f>
        <v>1850</v>
      </c>
      <c r="B51" t="s" s="26">
        <f>'Ações_Nota'!B53</f>
        <v>1851</v>
      </c>
      <c r="C51" s="30">
        <f>'Ações_Nota'!C53+'Ações_Nota'!D53</f>
        <v>72.7</v>
      </c>
      <c r="D51" s="30">
        <f>'Ações_Nota'!E53+'Ações_Nota'!F53</f>
        <v>80.9557627929221</v>
      </c>
      <c r="E51" s="30">
        <f>'Ações_Nota'!G53+'Ações_Nota'!H53</f>
        <v>89.85436893203889</v>
      </c>
      <c r="F51" s="30">
        <f>'Ações_Nota'!I53+'Ações_Nota'!J53</f>
        <v>91.7264150943396</v>
      </c>
      <c r="G51" s="30">
        <f>'Ações_Nota'!K53+'Ações_Nota'!L53</f>
        <v>90.8256880733946</v>
      </c>
      <c r="H51" s="30">
        <f>'Ações_Nota'!M53+'Ações_Nota'!N53</f>
        <v>76.2353815550746</v>
      </c>
      <c r="I51" s="30">
        <f>'Ações_Nota'!O53+'Ações_Nota'!P53</f>
        <v>70.2256165919283</v>
      </c>
      <c r="J51" s="30">
        <f>'Ações_Nota'!Q53+'Ações_Nota'!R53</f>
        <v>79.4603021342507</v>
      </c>
      <c r="K51" s="30">
        <f>'Ações_Nota'!S53+'Ações_Nota'!T53</f>
        <v>85.6521739130435</v>
      </c>
      <c r="L51" s="30">
        <f>'Ações_Nota'!U53+'Ações_Nota'!V53</f>
        <v>89.79754440961339</v>
      </c>
      <c r="M51" s="30">
        <f>'Ações_Nota'!W53+'Ações_Nota'!X53</f>
        <v>88.4043123793178</v>
      </c>
      <c r="N51" s="30">
        <f>'Ações_Nota'!Y53+'Ações_Nota'!Z53</f>
        <v>78.47134359361721</v>
      </c>
      <c r="O51" s="30">
        <f>'Ações_Nota'!AA53+'Ações_Nota'!AB53</f>
        <v>23.1818181818182</v>
      </c>
      <c r="P51" s="30">
        <f>'Ações_Nota'!AC53+'Ações_Nota'!AD53</f>
        <v>23.3198380566802</v>
      </c>
      <c r="Q51" s="30">
        <f>'Ações_Nota'!AE53+'Ações_Nota'!AF53</f>
        <v>15.3543307086614</v>
      </c>
      <c r="R51" s="30">
        <f>'Ações_Nota'!AG53+'Ações_Nota'!AH53</f>
        <v>5.49618320610687</v>
      </c>
    </row>
    <row r="52" ht="15" customHeight="1">
      <c r="A52" t="s" s="26">
        <f>'Ações_Nota'!A54</f>
        <v>1852</v>
      </c>
      <c r="B52" t="s" s="26">
        <f>'Ações_Nota'!B54</f>
        <v>1853</v>
      </c>
      <c r="C52" s="30">
        <f>'Ações_Nota'!C54+'Ações_Nota'!D54</f>
        <v>76.40000000000001</v>
      </c>
      <c r="D52" s="30">
        <f>'Ações_Nota'!E54+'Ações_Nota'!F54</f>
        <v>46.6468197034912</v>
      </c>
      <c r="E52" s="30">
        <f>'Ações_Nota'!G54+'Ações_Nota'!H54</f>
        <v>46.504854368932</v>
      </c>
      <c r="F52" s="30">
        <f>'Ações_Nota'!I54+'Ações_Nota'!J54</f>
        <v>21.6466552315609</v>
      </c>
      <c r="G52" s="30">
        <f>'Ações_Nota'!K54+'Ações_Nota'!L54</f>
        <v>41.6972477064219</v>
      </c>
      <c r="H52" s="30">
        <f>'Ações_Nota'!M54+'Ações_Nota'!N54</f>
        <v>28.6394736266859</v>
      </c>
      <c r="I52" s="30">
        <f>'Ações_Nota'!O54+'Ações_Nota'!P54</f>
        <v>31.3146620755925</v>
      </c>
      <c r="J52" s="30">
        <f>'Ações_Nota'!Q54+'Ações_Nota'!R54</f>
        <v>32.0004827711062</v>
      </c>
      <c r="K52" s="30">
        <f>'Ações_Nota'!S54+'Ações_Nota'!T54</f>
        <v>44.6521739130434</v>
      </c>
      <c r="L52" s="30">
        <f>'Ações_Nota'!U54+'Ações_Nota'!V54</f>
        <v>37.1003134796239</v>
      </c>
      <c r="M52" s="30">
        <f>'Ações_Nota'!W54+'Ações_Nota'!X54</f>
        <v>37.9762926410641</v>
      </c>
      <c r="N52" s="30">
        <f>'Ações_Nota'!Y54+'Ações_Nota'!Z54</f>
        <v>39.018978377868</v>
      </c>
      <c r="O52" s="30">
        <f>'Ações_Nota'!AA54+'Ações_Nota'!AB54</f>
        <v>17.603305785124</v>
      </c>
      <c r="P52" s="30">
        <f>'Ações_Nota'!AC54+'Ações_Nota'!AD54</f>
        <v>22.9554655870445</v>
      </c>
      <c r="Q52" s="30">
        <f>'Ações_Nota'!AE54+'Ações_Nota'!AF54</f>
        <v>24.3307086614173</v>
      </c>
      <c r="R52" s="30">
        <f>'Ações_Nota'!AG54+'Ações_Nota'!AH54</f>
        <v>69.2579151545488</v>
      </c>
    </row>
    <row r="53" ht="15" customHeight="1">
      <c r="A53" t="s" s="26">
        <f>'Ações_Nota'!A55</f>
        <v>1854</v>
      </c>
      <c r="B53" t="s" s="26">
        <f>'Ações_Nota'!B55</f>
        <v>1855</v>
      </c>
      <c r="C53" s="30">
        <f>'Ações_Nota'!C55+'Ações_Nota'!D55</f>
        <v>86.40000000000001</v>
      </c>
      <c r="D53" s="30">
        <f>'Ações_Nota'!E55+'Ações_Nota'!F55</f>
        <v>92.1329507412721</v>
      </c>
      <c r="E53" s="30">
        <f>'Ações_Nota'!G55+'Ações_Nota'!H55</f>
        <v>89.4174757281553</v>
      </c>
      <c r="F53" s="30">
        <f>'Ações_Nota'!I55+'Ações_Nota'!J55</f>
        <v>86.917667238422</v>
      </c>
      <c r="G53" s="30">
        <f>'Ações_Nota'!K55+'Ações_Nota'!L55</f>
        <v>88.53211009174311</v>
      </c>
      <c r="H53" s="30">
        <f>'Ações_Nota'!M55+'Ações_Nota'!N55</f>
        <v>95.3299669923711</v>
      </c>
      <c r="I53" s="30">
        <f>'Ações_Nota'!O55+'Ações_Nota'!P55</f>
        <v>92.47477578475331</v>
      </c>
      <c r="J53" s="30">
        <f>'Ações_Nota'!Q55+'Ações_Nota'!R55</f>
        <v>87.4266288495967</v>
      </c>
      <c r="K53" s="30">
        <f>'Ações_Nota'!S55+'Ações_Nota'!T55</f>
        <v>86.9130434782609</v>
      </c>
      <c r="L53" s="30">
        <f>'Ações_Nota'!U55+'Ações_Nota'!V55</f>
        <v>81.2800417972832</v>
      </c>
      <c r="M53" s="30">
        <f>'Ações_Nota'!W55+'Ações_Nota'!X55</f>
        <v>77.32085389401421</v>
      </c>
      <c r="N53" s="30">
        <f>'Ações_Nota'!Y55+'Ações_Nota'!Z55</f>
        <v>86.8610140685488</v>
      </c>
      <c r="O53" s="30">
        <f>'Ações_Nota'!AA55+'Ações_Nota'!AB55</f>
        <v>47.2081611570248</v>
      </c>
      <c r="P53" s="30">
        <f>'Ações_Nota'!AC55+'Ações_Nota'!AD55</f>
        <v>52.8886168910649</v>
      </c>
      <c r="Q53" s="30">
        <f>'Ações_Nota'!AE55+'Ações_Nota'!AF55</f>
        <v>20.6692913385827</v>
      </c>
      <c r="R53" s="30">
        <f>'Ações_Nota'!AG55+'Ações_Nota'!AH55</f>
        <v>40.1188837442123</v>
      </c>
    </row>
    <row r="54" ht="15" customHeight="1">
      <c r="A54" t="s" s="26">
        <f>'Ações_Nota'!A56</f>
        <v>1856</v>
      </c>
      <c r="B54" t="s" s="26">
        <f>'Ações_Nota'!B56</f>
        <v>1857</v>
      </c>
      <c r="C54" s="30">
        <f>'Ações_Nota'!C56+'Ações_Nota'!D56</f>
        <v>82.40000000000001</v>
      </c>
      <c r="D54" s="30">
        <f>'Ações_Nota'!E56+'Ações_Nota'!F56</f>
        <v>79.2097082735534</v>
      </c>
      <c r="E54" s="30">
        <f>'Ações_Nota'!G56+'Ações_Nota'!H56</f>
        <v>77.135922330097</v>
      </c>
      <c r="F54" s="30">
        <f>'Ações_Nota'!I56+'Ações_Nota'!J56</f>
        <v>82.9571183533447</v>
      </c>
      <c r="G54" s="30">
        <f>'Ações_Nota'!K56+'Ações_Nota'!L56</f>
        <v>80.41284403669729</v>
      </c>
      <c r="H54" s="30">
        <f>'Ações_Nota'!M56+'Ações_Nota'!N56</f>
        <v>62.4871576278226</v>
      </c>
      <c r="I54" s="30">
        <f>'Ações_Nota'!O56+'Ações_Nota'!P56</f>
        <v>62.3991031390134</v>
      </c>
      <c r="J54" s="30">
        <f>'Ações_Nota'!Q56+'Ações_Nota'!R56</f>
        <v>62.8115382294369</v>
      </c>
      <c r="K54" s="30">
        <f>'Ações_Nota'!S56+'Ações_Nota'!T56</f>
        <v>75</v>
      </c>
      <c r="L54" s="30">
        <f>'Ações_Nota'!U56+'Ações_Nota'!V56</f>
        <v>58.9798850574712</v>
      </c>
      <c r="M54" s="30">
        <f>'Ações_Nota'!W56+'Ações_Nota'!X56</f>
        <v>66.04108560394759</v>
      </c>
      <c r="N54" s="30">
        <f>'Ações_Nota'!Y56+'Ações_Nota'!Z56</f>
        <v>61.9946180719479</v>
      </c>
      <c r="O54" s="30">
        <f>'Ações_Nota'!AA56+'Ações_Nota'!AB56</f>
        <v>18.9669421487603</v>
      </c>
      <c r="P54" s="30">
        <f>'Ações_Nota'!AC56+'Ações_Nota'!AD56</f>
        <v>19.3117408906883</v>
      </c>
      <c r="Q54" s="30">
        <f>'Ações_Nota'!AE56+'Ações_Nota'!AF56</f>
        <v>18.6614173228346</v>
      </c>
      <c r="R54" s="30">
        <f>'Ações_Nota'!AG56+'Ações_Nota'!AH56</f>
        <v>12.1374045801527</v>
      </c>
    </row>
    <row r="55" ht="15" customHeight="1">
      <c r="A55" t="s" s="26">
        <f>'Ações_Nota'!A57</f>
        <v>1858</v>
      </c>
      <c r="B55" t="s" s="26">
        <f>'Ações_Nota'!B57</f>
        <v>1859</v>
      </c>
      <c r="C55" s="30">
        <f>'Ações_Nota'!C57+'Ações_Nota'!D57</f>
        <v>61.6</v>
      </c>
      <c r="D55" s="30">
        <f>'Ações_Nota'!E57+'Ações_Nota'!F57</f>
        <v>78.98780487804881</v>
      </c>
      <c r="E55" s="30">
        <f>'Ações_Nota'!G57+'Ações_Nota'!H57</f>
        <v>82.1359223300971</v>
      </c>
      <c r="F55" s="30">
        <f>'Ações_Nota'!I57+'Ações_Nota'!J57</f>
        <v>73.76500857632929</v>
      </c>
      <c r="G55" s="30">
        <f>'Ações_Nota'!K57+'Ações_Nota'!L57</f>
        <v>64.49541284403669</v>
      </c>
      <c r="H55" s="30">
        <f>'Ações_Nota'!M57+'Ações_Nota'!N57</f>
        <v>81.3174634402255</v>
      </c>
      <c r="I55" s="30">
        <f>'Ações_Nota'!O57+'Ações_Nota'!P57</f>
        <v>35.1525464445869</v>
      </c>
      <c r="J55" s="30">
        <f>'Ações_Nota'!Q57+'Ações_Nota'!R57</f>
        <v>5.7073602478225</v>
      </c>
      <c r="K55" s="30">
        <f>'Ações_Nota'!S57+'Ações_Nota'!T57</f>
        <v>51.6086956521739</v>
      </c>
      <c r="L55" s="30">
        <f>'Ações_Nota'!U57+'Ações_Nota'!V57</f>
        <v>87.45820271682339</v>
      </c>
      <c r="M55" s="30">
        <f>'Ações_Nota'!W57+'Ações_Nota'!X57</f>
        <v>54.4491525423729</v>
      </c>
      <c r="N55" s="30">
        <f>'Ações_Nota'!Y57+'Ações_Nota'!Z57</f>
        <v>68.9826267585686</v>
      </c>
      <c r="O55" s="30">
        <f>'Ações_Nota'!AA57+'Ações_Nota'!AB57</f>
        <v>7.93388429752065</v>
      </c>
      <c r="P55" s="30">
        <f>'Ações_Nota'!AC57+'Ações_Nota'!AD57</f>
        <v>7.53036437246964</v>
      </c>
      <c r="Q55" s="30">
        <f>'Ações_Nota'!AE57+'Ações_Nota'!AF57</f>
        <v>4.60629921259842</v>
      </c>
      <c r="R55" s="30">
        <f>'Ações_Nota'!AG57+'Ações_Nota'!AH57</f>
        <v>2.63358778625954</v>
      </c>
    </row>
    <row r="56" ht="15" customHeight="1">
      <c r="A56" t="s" s="26">
        <f>'Ações_Nota'!A58</f>
        <v>1860</v>
      </c>
      <c r="B56" t="s" s="26">
        <f>'Ações_Nota'!B58</f>
        <v>1861</v>
      </c>
      <c r="C56" s="30">
        <f>'Ações_Nota'!C58+'Ações_Nota'!D58</f>
        <v>56.9</v>
      </c>
      <c r="D56" s="30">
        <f>'Ações_Nota'!E58+'Ações_Nota'!F58</f>
        <v>38.9363940698231</v>
      </c>
      <c r="E56" s="30">
        <f>'Ações_Nota'!G58+'Ações_Nota'!H58</f>
        <v>25.2912621359223</v>
      </c>
      <c r="F56" s="30">
        <f>'Ações_Nota'!I58+'Ações_Nota'!J58</f>
        <v>1.9811320754717</v>
      </c>
      <c r="G56" s="30">
        <f>'Ações_Nota'!K58+'Ações_Nota'!L58</f>
        <v>24.9082568807339</v>
      </c>
      <c r="H56" s="30">
        <f>'Ações_Nota'!M58+'Ações_Nota'!N58</f>
        <v>35.5505279034691</v>
      </c>
      <c r="I56" s="30">
        <f>'Ações_Nota'!O58+'Ações_Nota'!P58</f>
        <v>48.4409032671364</v>
      </c>
      <c r="J56" s="30">
        <f>'Ações_Nota'!Q58+'Ações_Nota'!R58</f>
        <v>52.0976404562187</v>
      </c>
      <c r="K56" s="30">
        <f>'Ações_Nota'!S58+'Ações_Nota'!T58</f>
        <v>65.7826086956522</v>
      </c>
      <c r="L56" s="30">
        <f>'Ações_Nota'!U58+'Ações_Nota'!V58</f>
        <v>52.7782131661443</v>
      </c>
      <c r="M56" s="30">
        <f>'Ações_Nota'!W58+'Ações_Nota'!X58</f>
        <v>36.3350139455053</v>
      </c>
      <c r="N56" s="30">
        <f>'Ações_Nota'!Y58+'Ações_Nota'!Z58</f>
        <v>57.9057690491927</v>
      </c>
      <c r="O56" s="30">
        <f>'Ações_Nota'!AA58+'Ações_Nota'!AB58</f>
        <v>20.5785123966942</v>
      </c>
      <c r="P56" s="30">
        <f>'Ações_Nota'!AC58+'Ações_Nota'!AD58</f>
        <v>21.3765182186235</v>
      </c>
      <c r="Q56" s="30">
        <f>'Ações_Nota'!AE58+'Ações_Nota'!AF58</f>
        <v>21.3779527559055</v>
      </c>
      <c r="R56" s="30">
        <f>'Ações_Nota'!AG58+'Ações_Nota'!AH58</f>
        <v>53.5396070579402</v>
      </c>
    </row>
    <row r="57" ht="15" customHeight="1">
      <c r="A57" t="s" s="26">
        <f>'Ações_Nota'!A59</f>
        <v>1862</v>
      </c>
      <c r="B57" t="s" s="26">
        <f>'Ações_Nota'!B59</f>
        <v>1863</v>
      </c>
      <c r="C57" s="30">
        <f>'Ações_Nota'!C59+'Ações_Nota'!D59</f>
        <v>70.75</v>
      </c>
      <c r="D57" s="30">
        <f>'Ações_Nota'!E59+'Ações_Nota'!F59</f>
        <v>55.7955523672884</v>
      </c>
      <c r="E57" s="30">
        <f>'Ações_Nota'!G59+'Ações_Nota'!H59</f>
        <v>35.631067961165</v>
      </c>
      <c r="F57" s="30">
        <f>'Ações_Nota'!I59+'Ações_Nota'!J59</f>
        <v>0.566037735849057</v>
      </c>
      <c r="G57" s="30">
        <f>'Ações_Nota'!K59+'Ações_Nota'!L59</f>
        <v>8.577981651376151</v>
      </c>
      <c r="H57" s="30">
        <f>'Ações_Nota'!M59+'Ações_Nota'!N59</f>
        <v>1.76470588235294</v>
      </c>
      <c r="I57" s="30">
        <f>'Ações_Nota'!O59+'Ações_Nota'!P59</f>
        <v>3.53659513132607</v>
      </c>
      <c r="J57" s="30">
        <f>'Ações_Nota'!Q59+'Ações_Nota'!R59</f>
        <v>17.0114456983083</v>
      </c>
      <c r="K57" s="30">
        <f>'Ações_Nota'!S59+'Ações_Nota'!T59</f>
        <v>20.8260869565217</v>
      </c>
      <c r="L57" s="30">
        <f>'Ações_Nota'!U59+'Ações_Nota'!V59</f>
        <v>24.066091954023</v>
      </c>
      <c r="M57" s="30">
        <f>'Ações_Nota'!W59+'Ações_Nota'!X59</f>
        <v>19.0415146964171</v>
      </c>
      <c r="N57" s="30">
        <f>'Ações_Nota'!Y59+'Ações_Nota'!Z59</f>
        <v>28.9354168633746</v>
      </c>
      <c r="O57" s="30">
        <f>'Ações_Nota'!AA59+'Ações_Nota'!AB59</f>
        <v>16.7355371900826</v>
      </c>
      <c r="P57" s="30">
        <f>'Ações_Nota'!AC59+'Ações_Nota'!AD59</f>
        <v>18.9473684210526</v>
      </c>
      <c r="Q57" s="30">
        <f>'Ações_Nota'!AE59+'Ações_Nota'!AF59</f>
        <v>16.5354330708662</v>
      </c>
      <c r="R57" s="30">
        <f>'Ações_Nota'!AG59+'Ações_Nota'!AH59</f>
        <v>67.4183456388437</v>
      </c>
    </row>
    <row r="58" ht="15" customHeight="1">
      <c r="A58" t="s" s="26">
        <f>'Ações_Nota'!A60</f>
        <v>1864</v>
      </c>
      <c r="B58" t="s" s="26">
        <f>'Ações_Nota'!B60</f>
        <v>1865</v>
      </c>
      <c r="C58" s="30">
        <f>'Ações_Nota'!C60+'Ações_Nota'!D60</f>
        <v>56.25</v>
      </c>
      <c r="D58" s="30">
        <f>'Ações_Nota'!E60+'Ações_Nota'!F60</f>
        <v>44.4165471066476</v>
      </c>
      <c r="E58" s="30">
        <f>'Ações_Nota'!G60+'Ações_Nota'!H60</f>
        <v>13.3495145631068</v>
      </c>
      <c r="F58" s="30">
        <f>'Ações_Nota'!I60+'Ações_Nota'!J60</f>
        <v>5.66037735849057</v>
      </c>
      <c r="G58" s="30">
        <f>'Ações_Nota'!K60+'Ações_Nota'!L60</f>
        <v>22.9357798165137</v>
      </c>
      <c r="H58" s="30">
        <f>'Ações_Nota'!M60+'Ações_Nota'!N60</f>
        <v>8.197040243076071</v>
      </c>
      <c r="I58" s="30">
        <f>'Ações_Nota'!O60+'Ações_Nota'!P60</f>
        <v>33.6374919923126</v>
      </c>
      <c r="J58" s="30">
        <f>'Ações_Nota'!Q60+'Ações_Nota'!R60</f>
        <v>18.8646832820389</v>
      </c>
      <c r="K58" s="30">
        <f>'Ações_Nota'!S60+'Ações_Nota'!T60</f>
        <v>19.7391304347826</v>
      </c>
      <c r="L58" s="30">
        <f>'Ações_Nota'!U60+'Ações_Nota'!V60</f>
        <v>30.6961859979101</v>
      </c>
      <c r="M58" s="30">
        <f>'Ações_Nota'!W60+'Ações_Nota'!X60</f>
        <v>22.2044625616821</v>
      </c>
      <c r="N58" s="30">
        <f>'Ações_Nota'!Y60+'Ações_Nota'!Z60</f>
        <v>49.137947313757</v>
      </c>
      <c r="O58" s="30">
        <f>'Ações_Nota'!AA60+'Ações_Nota'!AB60</f>
        <v>18.4710743801653</v>
      </c>
      <c r="P58" s="30">
        <f>'Ações_Nota'!AC60+'Ações_Nota'!AD60</f>
        <v>16.6396761133603</v>
      </c>
      <c r="Q58" s="30">
        <f>'Ações_Nota'!AE60+'Ações_Nota'!AF60</f>
        <v>19.9606299212598</v>
      </c>
      <c r="R58" s="30">
        <f>'Ações_Nota'!AG60+'Ações_Nota'!AH60</f>
        <v>46.7738706044299</v>
      </c>
    </row>
    <row r="59" ht="15" customHeight="1">
      <c r="A59" t="s" s="26">
        <f>'Ações_Nota'!A61</f>
        <v>1866</v>
      </c>
      <c r="B59" t="s" s="26">
        <f>'Ações_Nota'!B61</f>
        <v>1867</v>
      </c>
      <c r="C59" s="30">
        <f>'Ações_Nota'!C61+'Ações_Nota'!D61</f>
        <v>77.45</v>
      </c>
      <c r="D59" s="30">
        <f>'Ações_Nota'!E61+'Ações_Nota'!F61</f>
        <v>80.375418460067</v>
      </c>
      <c r="E59" s="30">
        <f>'Ações_Nota'!G61+'Ações_Nota'!H61</f>
        <v>70.873786407767</v>
      </c>
      <c r="F59" s="30">
        <f>'Ações_Nota'!I61+'Ações_Nota'!J61</f>
        <v>28.860205831904</v>
      </c>
      <c r="G59" s="30">
        <f>'Ações_Nota'!K61+'Ações_Nota'!L61</f>
        <v>60.9174311926605</v>
      </c>
      <c r="H59" s="30">
        <f>'Ações_Nota'!M61+'Ações_Nota'!N61</f>
        <v>67.64312413928791</v>
      </c>
      <c r="I59" s="30">
        <f>'Ações_Nota'!O61+'Ações_Nota'!P61</f>
        <v>66.7182495195387</v>
      </c>
      <c r="J59" s="30">
        <f>'Ações_Nota'!Q61+'Ações_Nota'!R61</f>
        <v>67.7782471385754</v>
      </c>
      <c r="K59" s="30">
        <f>'Ações_Nota'!S61+'Ações_Nota'!T61</f>
        <v>54.7826086956522</v>
      </c>
      <c r="L59" s="30">
        <f>'Ações_Nota'!U61+'Ações_Nota'!V61</f>
        <v>67.3079937304075</v>
      </c>
      <c r="M59" s="30">
        <f>'Ações_Nota'!W61+'Ações_Nota'!X61</f>
        <v>37.475327183008</v>
      </c>
      <c r="N59" s="30">
        <f>'Ações_Nota'!Y61+'Ações_Nota'!Z61</f>
        <v>24.0397507317534</v>
      </c>
      <c r="O59" s="30">
        <f>'Ações_Nota'!AA61+'Ações_Nota'!AB61</f>
        <v>9.54545454545454</v>
      </c>
      <c r="P59" s="30">
        <f>'Ações_Nota'!AC61+'Ações_Nota'!AD61</f>
        <v>5.58704453441295</v>
      </c>
      <c r="Q59" s="30">
        <f>'Ações_Nota'!AE61+'Ações_Nota'!AF61</f>
        <v>8.031496062992129</v>
      </c>
      <c r="R59" s="30">
        <f>'Ações_Nota'!AG61+'Ações_Nota'!AH61</f>
        <v>15.4580152671756</v>
      </c>
    </row>
    <row r="60" ht="15" customHeight="1">
      <c r="A60" t="s" s="26">
        <f>'Ações_Nota'!A62</f>
        <v>1868</v>
      </c>
      <c r="B60" t="s" s="26">
        <f>'Ações_Nota'!B62</f>
        <v>1869</v>
      </c>
      <c r="C60" s="30">
        <f>'Ações_Nota'!C62+'Ações_Nota'!D62</f>
        <v>76.25</v>
      </c>
      <c r="D60" s="30">
        <f>'Ações_Nota'!E62+'Ações_Nota'!F62</f>
        <v>88.30296508847439</v>
      </c>
      <c r="E60" s="30">
        <f>'Ações_Nota'!G62+'Ações_Nota'!H62</f>
        <v>74.7087378640777</v>
      </c>
      <c r="F60" s="30">
        <f>'Ações_Nota'!I62+'Ações_Nota'!J62</f>
        <v>79.5626072041167</v>
      </c>
      <c r="G60" s="30">
        <f>'Ações_Nota'!K62+'Ações_Nota'!L62</f>
        <v>78.8073394495413</v>
      </c>
      <c r="H60" s="30">
        <f>'Ações_Nota'!M62+'Ações_Nota'!N62</f>
        <v>49.4176667322448</v>
      </c>
      <c r="I60" s="30">
        <f>'Ações_Nota'!O62+'Ações_Nota'!P62</f>
        <v>46.4153587443946</v>
      </c>
      <c r="J60" s="30">
        <f>'Ações_Nota'!Q62+'Ações_Nota'!R62</f>
        <v>38.866493673687</v>
      </c>
      <c r="K60" s="30">
        <f>'Ações_Nota'!S62+'Ações_Nota'!T62</f>
        <v>15.1304347826087</v>
      </c>
      <c r="L60" s="30">
        <f>'Ações_Nota'!U62+'Ações_Nota'!V62</f>
        <v>13.8388192267503</v>
      </c>
      <c r="M60" s="30">
        <f>'Ações_Nota'!W62+'Ações_Nota'!X62</f>
        <v>8.38983050847459</v>
      </c>
      <c r="N60" s="30">
        <f>'Ações_Nota'!Y62+'Ações_Nota'!Z62</f>
        <v>16.5324331979983</v>
      </c>
      <c r="O60" s="30">
        <f>'Ações_Nota'!AA62+'Ações_Nota'!AB62</f>
        <v>19.2148760330579</v>
      </c>
      <c r="P60" s="30">
        <f>'Ações_Nota'!AC62+'Ações_Nota'!AD62</f>
        <v>11.2955465587045</v>
      </c>
      <c r="Q60" s="30">
        <f>'Ações_Nota'!AE62+'Ações_Nota'!AF62</f>
        <v>13.1102362204724</v>
      </c>
      <c r="R60" s="30">
        <f>'Ações_Nota'!AG62+'Ações_Nota'!AH62</f>
        <v>7.09923664122138</v>
      </c>
    </row>
    <row r="61" ht="15" customHeight="1">
      <c r="A61" t="s" s="26">
        <f>'Ações_Nota'!A63</f>
        <v>1870</v>
      </c>
      <c r="B61" t="s" s="26">
        <f>'Ações_Nota'!B63</f>
        <v>1871</v>
      </c>
      <c r="C61" s="30">
        <f>'Ações_Nota'!C63+'Ações_Nota'!D63</f>
        <v>64.55</v>
      </c>
      <c r="D61" s="30">
        <f>'Ações_Nota'!E63+'Ações_Nota'!F63</f>
        <v>59.2168818747011</v>
      </c>
      <c r="E61" s="30">
        <f>'Ações_Nota'!G63+'Ações_Nota'!H63</f>
        <v>40.6310679611651</v>
      </c>
      <c r="F61" s="30">
        <f>'Ações_Nota'!I63+'Ações_Nota'!J63</f>
        <v>12.7358490566038</v>
      </c>
      <c r="G61" s="30">
        <f>'Ações_Nota'!K63+'Ações_Nota'!L63</f>
        <v>43.0275229357798</v>
      </c>
      <c r="H61" s="30">
        <f>'Ações_Nota'!M63+'Ações_Nota'!N63</f>
        <v>36.3577939537019</v>
      </c>
      <c r="I61" s="30">
        <f>'Ações_Nota'!O63+'Ações_Nota'!P63</f>
        <v>43.1256005765535</v>
      </c>
      <c r="J61" s="30">
        <f>'Ações_Nota'!Q63+'Ações_Nota'!R63</f>
        <v>31.3274193872831</v>
      </c>
      <c r="K61" s="30">
        <f>'Ações_Nota'!S63+'Ações_Nota'!T63</f>
        <v>34.5217391304348</v>
      </c>
      <c r="L61" s="30">
        <f>'Ações_Nota'!U63+'Ações_Nota'!V63</f>
        <v>24.3403866248693</v>
      </c>
      <c r="M61" s="30">
        <f>'Ações_Nota'!W63+'Ações_Nota'!X63</f>
        <v>13.3361939497962</v>
      </c>
      <c r="N61" s="30">
        <f>'Ações_Nota'!Y63+'Ações_Nota'!Z63</f>
        <v>19.5071286941743</v>
      </c>
      <c r="O61" s="30">
        <f>'Ações_Nota'!AA63+'Ações_Nota'!AB63</f>
        <v>11.900826446281</v>
      </c>
      <c r="P61" s="30">
        <f>'Ações_Nota'!AC63+'Ações_Nota'!AD63</f>
        <v>11.0526315789474</v>
      </c>
      <c r="Q61" s="30">
        <f>'Ações_Nota'!AE63+'Ações_Nota'!AF63</f>
        <v>15.7086614173228</v>
      </c>
      <c r="R61" s="30">
        <f>'Ações_Nota'!AG63+'Ações_Nota'!AH63</f>
        <v>32.3201101238894</v>
      </c>
    </row>
    <row r="62" ht="15" customHeight="1">
      <c r="A62" t="s" s="26">
        <f>'Ações_Nota'!A64</f>
        <v>1872</v>
      </c>
      <c r="B62" t="s" s="26">
        <f>'Ações_Nota'!B64</f>
        <v>1873</v>
      </c>
      <c r="C62" s="30">
        <f>'Ações_Nota'!C64+'Ações_Nota'!D64</f>
        <v>69.3</v>
      </c>
      <c r="D62" s="30">
        <f>'Ações_Nota'!E64+'Ações_Nota'!F64</f>
        <v>48.7510760401721</v>
      </c>
      <c r="E62" s="30">
        <f>'Ações_Nota'!G64+'Ações_Nota'!H64</f>
        <v>44.8543689320389</v>
      </c>
      <c r="F62" s="30">
        <f>'Ações_Nota'!I64+'Ações_Nota'!J64</f>
        <v>10.6132075471698</v>
      </c>
      <c r="G62" s="30">
        <f>'Ações_Nota'!K64+'Ações_Nota'!L64</f>
        <v>37.8440366972477</v>
      </c>
      <c r="H62" s="30">
        <f>'Ações_Nota'!M64+'Ações_Nota'!N64</f>
        <v>38.1176907775374</v>
      </c>
      <c r="I62" s="30">
        <f>'Ações_Nota'!O64+'Ações_Nota'!P64</f>
        <v>50.3369234465086</v>
      </c>
      <c r="J62" s="30">
        <f>'Ações_Nota'!Q64+'Ações_Nota'!R64</f>
        <v>37.1238911351155</v>
      </c>
      <c r="K62" s="30">
        <f>'Ações_Nota'!S64+'Ações_Nota'!T64</f>
        <v>39.7391304347826</v>
      </c>
      <c r="L62" s="30">
        <f>'Ações_Nota'!U64+'Ações_Nota'!V64</f>
        <v>24.9020376175549</v>
      </c>
      <c r="M62" s="30">
        <f>'Ações_Nota'!W64+'Ações_Nota'!X64</f>
        <v>21.1912679682472</v>
      </c>
      <c r="N62" s="30">
        <f>'Ações_Nota'!Y64+'Ações_Nota'!Z64</f>
        <v>55.2133887262771</v>
      </c>
      <c r="O62" s="30">
        <f>'Ações_Nota'!AA64+'Ações_Nota'!AB64</f>
        <v>19.5867768595041</v>
      </c>
      <c r="P62" s="30">
        <f>'Ações_Nota'!AC64+'Ações_Nota'!AD64</f>
        <v>21.497975708502</v>
      </c>
      <c r="Q62" s="30">
        <f>'Ações_Nota'!AE64+'Ações_Nota'!AF64</f>
        <v>22.5590551181102</v>
      </c>
      <c r="R62" s="30">
        <f>'Ações_Nota'!AG64+'Ações_Nota'!AH64</f>
        <v>61.1118758603429</v>
      </c>
    </row>
    <row r="63" ht="15" customHeight="1">
      <c r="A63" t="s" s="26">
        <f>'Ações_Nota'!A65</f>
        <v>1874</v>
      </c>
      <c r="B63" t="s" s="26">
        <f>'Ações_Nota'!B65</f>
        <v>1875</v>
      </c>
      <c r="C63" s="30">
        <f>'Ações_Nota'!C65+'Ações_Nota'!D65</f>
        <v>42.55</v>
      </c>
      <c r="D63" s="30">
        <f>'Ações_Nota'!E65+'Ações_Nota'!F65</f>
        <v>42.6857962697275</v>
      </c>
      <c r="E63" s="30">
        <f>'Ações_Nota'!G65+'Ações_Nota'!H65</f>
        <v>48.0097087378641</v>
      </c>
      <c r="F63" s="30">
        <f>'Ações_Nota'!I65+'Ações_Nota'!J65</f>
        <v>8.06603773584906</v>
      </c>
      <c r="G63" s="30">
        <f>'Ações_Nota'!K65+'Ações_Nota'!L65</f>
        <v>66.651376146789</v>
      </c>
      <c r="H63" s="30">
        <f>'Ações_Nota'!M65+'Ações_Nota'!N65</f>
        <v>48.8248409731786</v>
      </c>
      <c r="I63" s="30">
        <f>'Ações_Nota'!O65+'Ações_Nota'!P65</f>
        <v>61.1977498398462</v>
      </c>
      <c r="J63" s="30">
        <f>'Ações_Nota'!Q65+'Ações_Nota'!R65</f>
        <v>24.2739323718142</v>
      </c>
      <c r="K63" s="30">
        <f>'Ações_Nota'!S65+'Ações_Nota'!T65</f>
        <v>57.0434782608696</v>
      </c>
      <c r="L63" s="30">
        <f>'Ações_Nota'!U65+'Ações_Nota'!V65</f>
        <v>51.8247126436781</v>
      </c>
      <c r="M63" s="30">
        <f>'Ações_Nota'!W65+'Ações_Nota'!X65</f>
        <v>1.01694915254237</v>
      </c>
      <c r="N63" s="30">
        <f>'Ações_Nota'!Y65+'Ações_Nota'!Z65</f>
        <v>2.01680672268908</v>
      </c>
      <c r="O63" s="30">
        <f>'Ações_Nota'!AA65+'Ações_Nota'!AB65</f>
        <v>1.11570247933884</v>
      </c>
      <c r="P63" s="30">
        <f>'Ações_Nota'!AC65+'Ações_Nota'!AD65</f>
        <v>1.70040485829959</v>
      </c>
      <c r="Q63" s="30">
        <f>'Ações_Nota'!AE65+'Ações_Nota'!AF65</f>
        <v>2.36220472440945</v>
      </c>
      <c r="R63" s="30">
        <f>'Ações_Nota'!AG65+'Ações_Nota'!AH65</f>
        <v>5.0381679389313</v>
      </c>
    </row>
    <row r="64" ht="15" customHeight="1">
      <c r="A64" t="s" s="26">
        <f>'Ações_Nota'!A66</f>
        <v>1876</v>
      </c>
      <c r="B64" t="s" s="26">
        <f>'Ações_Nota'!B66</f>
        <v>1877</v>
      </c>
      <c r="C64" s="30">
        <f>'Ações_Nota'!C66+'Ações_Nota'!D66</f>
        <v>62.7</v>
      </c>
      <c r="D64" s="30">
        <f>'Ações_Nota'!E66+'Ações_Nota'!F66</f>
        <v>67.6893830703013</v>
      </c>
      <c r="E64" s="30">
        <f>'Ações_Nota'!G66+'Ações_Nota'!H66</f>
        <v>67.4271844660195</v>
      </c>
      <c r="F64" s="30">
        <f>'Ações_Nota'!I66+'Ações_Nota'!J66</f>
        <v>28.0823327615781</v>
      </c>
      <c r="G64" s="30">
        <f>'Ações_Nota'!K66+'Ações_Nota'!L66</f>
        <v>44.1743119266056</v>
      </c>
      <c r="H64" s="30">
        <f>'Ações_Nota'!M66+'Ações_Nota'!N66</f>
        <v>32.1640763328743</v>
      </c>
      <c r="I64" s="30">
        <f>'Ações_Nota'!O66+'Ações_Nota'!P66</f>
        <v>31.9674887892377</v>
      </c>
      <c r="J64" s="30">
        <f>'Ações_Nota'!Q66+'Ações_Nota'!R66</f>
        <v>48.7260877436486</v>
      </c>
      <c r="K64" s="30">
        <f>'Ações_Nota'!S66+'Ações_Nota'!T66</f>
        <v>53.1304347826087</v>
      </c>
      <c r="L64" s="30">
        <f>'Ações_Nota'!U66+'Ações_Nota'!V66</f>
        <v>56.6287878787879</v>
      </c>
      <c r="M64" s="30">
        <f>'Ações_Nota'!W66+'Ações_Nota'!X66</f>
        <v>35.3218193520704</v>
      </c>
      <c r="N64" s="30">
        <f>'Ações_Nota'!Y66+'Ações_Nota'!Z66</f>
        <v>32.9940515532056</v>
      </c>
      <c r="O64" s="30">
        <f>'Ações_Nota'!AA66+'Ações_Nota'!AB66</f>
        <v>6.5702479338843</v>
      </c>
      <c r="P64" s="30">
        <f>'Ações_Nota'!AC66+'Ações_Nota'!AD66</f>
        <v>6.07287449392713</v>
      </c>
      <c r="Q64" s="30">
        <f>'Ações_Nota'!AE66+'Ações_Nota'!AF66</f>
        <v>3.77952755905512</v>
      </c>
      <c r="R64" s="30">
        <f>'Ações_Nota'!AG66+'Ações_Nota'!AH66</f>
        <v>5.38167938931297</v>
      </c>
    </row>
    <row r="65" ht="15" customHeight="1">
      <c r="A65" t="s" s="26">
        <f>'Ações_Nota'!A67</f>
        <v>1878</v>
      </c>
      <c r="B65" t="s" s="26">
        <f>'Ações_Nota'!B67</f>
        <v>1879</v>
      </c>
      <c r="C65" s="30">
        <f>'Ações_Nota'!C67+'Ações_Nota'!D67</f>
        <v>59.05</v>
      </c>
      <c r="D65" s="30">
        <f>'Ações_Nota'!E67+'Ações_Nota'!F67</f>
        <v>47.8075083692013</v>
      </c>
      <c r="E65" s="30">
        <f>'Ações_Nota'!G67+'Ações_Nota'!H67</f>
        <v>28.7378640776699</v>
      </c>
      <c r="F65" s="30">
        <f>'Ações_Nota'!I67+'Ações_Nota'!J67</f>
        <v>11.8867924528302</v>
      </c>
      <c r="G65" s="30">
        <f>'Ações_Nota'!K67+'Ações_Nota'!L67</f>
        <v>53.7155963302753</v>
      </c>
      <c r="H65" s="30">
        <f>'Ações_Nota'!M67+'Ações_Nota'!N67</f>
        <v>37.1746781209697</v>
      </c>
      <c r="I65" s="30">
        <f>'Ações_Nota'!O67+'Ações_Nota'!P67</f>
        <v>32.5994955156951</v>
      </c>
      <c r="J65" s="30">
        <f>'Ações_Nota'!Q67+'Ações_Nota'!R67</f>
        <v>11.9771488343089</v>
      </c>
      <c r="K65" s="30">
        <f>'Ações_Nota'!S67+'Ações_Nota'!T67</f>
        <v>14.3478260869566</v>
      </c>
      <c r="L65" s="30">
        <f>'Ações_Nota'!U67+'Ações_Nota'!V67</f>
        <v>10.3761755485894</v>
      </c>
      <c r="M65" s="30">
        <f>'Ações_Nota'!W67+'Ações_Nota'!X67</f>
        <v>4.06779661016949</v>
      </c>
      <c r="N65" s="30">
        <f>'Ações_Nota'!Y67+'Ações_Nota'!Z67</f>
        <v>5.54621848739496</v>
      </c>
      <c r="O65" s="30">
        <f>'Ações_Nota'!AA67+'Ações_Nota'!AB67</f>
        <v>8.05785123966942</v>
      </c>
      <c r="P65" s="30">
        <f>'Ações_Nota'!AC67+'Ações_Nota'!AD67</f>
        <v>7.28744939271255</v>
      </c>
      <c r="Q65" s="30">
        <f>'Ações_Nota'!AE67+'Ações_Nota'!AF67</f>
        <v>10.984251968504</v>
      </c>
      <c r="R65" s="30">
        <f>'Ações_Nota'!AG67+'Ações_Nota'!AH67</f>
        <v>13.3969465648855</v>
      </c>
    </row>
    <row r="66" ht="15" customHeight="1">
      <c r="A66" t="s" s="26">
        <f>'Ações_Nota'!A68</f>
        <v>1880</v>
      </c>
      <c r="B66" t="s" s="26">
        <f>'Ações_Nota'!B68</f>
        <v>1881</v>
      </c>
      <c r="C66" s="30">
        <f>'Ações_Nota'!C68+'Ações_Nota'!D68</f>
        <v>61</v>
      </c>
      <c r="D66" s="30">
        <f>'Ações_Nota'!E68+'Ações_Nota'!F68</f>
        <v>49.0841702534672</v>
      </c>
      <c r="E66" s="30">
        <f>'Ações_Nota'!G68+'Ações_Nota'!H68</f>
        <v>34.4174757281553</v>
      </c>
      <c r="F66" s="30">
        <f>'Ações_Nota'!I68+'Ações_Nota'!J68</f>
        <v>4.10377358490567</v>
      </c>
      <c r="G66" s="30">
        <f>'Ações_Nota'!K68+'Ações_Nota'!L68</f>
        <v>22.2477064220184</v>
      </c>
      <c r="H66" s="30">
        <f>'Ações_Nota'!M68+'Ações_Nota'!N68</f>
        <v>39.4108903316064</v>
      </c>
      <c r="I66" s="30">
        <f>'Ações_Nota'!O68+'Ações_Nota'!P68</f>
        <v>45.2600496476618</v>
      </c>
      <c r="J66" s="30">
        <f>'Ações_Nota'!Q68+'Ações_Nota'!R68</f>
        <v>31.5026250678896</v>
      </c>
      <c r="K66" s="30">
        <f>'Ações_Nota'!S68+'Ações_Nota'!T68</f>
        <v>31.1739130434783</v>
      </c>
      <c r="L66" s="30">
        <f>'Ações_Nota'!U68+'Ações_Nota'!V68</f>
        <v>20.7445141065831</v>
      </c>
      <c r="M66" s="30">
        <f>'Ações_Nota'!W68+'Ações_Nota'!X68</f>
        <v>4.83050847457626</v>
      </c>
      <c r="N66" s="30">
        <f>'Ações_Nota'!Y68+'Ações_Nota'!Z68</f>
        <v>3.27731092436976</v>
      </c>
      <c r="O66" s="30">
        <f>'Ações_Nota'!AA68+'Ações_Nota'!AB68</f>
        <v>5.33057851239669</v>
      </c>
      <c r="P66" s="30">
        <f>'Ações_Nota'!AC68+'Ações_Nota'!AD68</f>
        <v>10.6882591093118</v>
      </c>
      <c r="Q66" s="30">
        <f>'Ações_Nota'!AE68+'Ações_Nota'!AF68</f>
        <v>16.1811023622047</v>
      </c>
      <c r="R66" s="30">
        <f>'Ações_Nota'!AG68+'Ações_Nota'!AH68</f>
        <v>59.8485796521086</v>
      </c>
    </row>
    <row r="67" ht="15" customHeight="1">
      <c r="A67" t="s" s="26">
        <f>'Ações_Nota'!A69</f>
        <v>1882</v>
      </c>
      <c r="B67" t="s" s="26">
        <f>'Ações_Nota'!B69</f>
        <v>1883</v>
      </c>
      <c r="C67" s="30">
        <f>'Ações_Nota'!C69+'Ações_Nota'!D69</f>
        <v>67.5</v>
      </c>
      <c r="D67" s="30">
        <f>'Ações_Nota'!E69+'Ações_Nota'!F69</f>
        <v>54.1303204208513</v>
      </c>
      <c r="E67" s="30">
        <f>'Ações_Nota'!G69+'Ações_Nota'!H69</f>
        <v>33.2038834951457</v>
      </c>
      <c r="F67" s="30">
        <f>'Ações_Nota'!I69+'Ações_Nota'!J69</f>
        <v>9.339622641509431</v>
      </c>
      <c r="G67" s="30">
        <f>'Ações_Nota'!K69+'Ações_Nota'!L69</f>
        <v>20.5504587155964</v>
      </c>
      <c r="H67" s="30">
        <f>'Ações_Nota'!M69+'Ações_Nota'!N69</f>
        <v>12.4622379609592</v>
      </c>
      <c r="I67" s="30">
        <f>'Ações_Nota'!O69+'Ações_Nota'!P69</f>
        <v>13.2088805253043</v>
      </c>
      <c r="J67" s="30">
        <f>'Ações_Nota'!Q69+'Ações_Nota'!R69</f>
        <v>10.2252931828697</v>
      </c>
      <c r="K67" s="30">
        <f>'Ações_Nota'!S69+'Ações_Nota'!T69</f>
        <v>23.6956521739131</v>
      </c>
      <c r="L67" s="30">
        <f>'Ações_Nota'!U69+'Ações_Nota'!V69</f>
        <v>25.0757575757576</v>
      </c>
      <c r="M67" s="30">
        <f>'Ações_Nota'!W69+'Ações_Nota'!X69</f>
        <v>5.46610169491524</v>
      </c>
      <c r="N67" s="30">
        <f>'Ações_Nota'!Y69+'Ações_Nota'!Z69</f>
        <v>6.80672268907563</v>
      </c>
      <c r="O67" s="30">
        <f>'Ações_Nota'!AA69+'Ações_Nota'!AB69</f>
        <v>10.1652892561984</v>
      </c>
      <c r="P67" s="30">
        <f>'Ações_Nota'!AC69+'Ações_Nota'!AD69</f>
        <v>11.6599190283401</v>
      </c>
      <c r="Q67" s="30">
        <f>'Ações_Nota'!AE69+'Ações_Nota'!AF69</f>
        <v>13.5826771653543</v>
      </c>
      <c r="R67" s="30">
        <f>'Ações_Nota'!AG69+'Ações_Nota'!AH69</f>
        <v>20.8484545113253</v>
      </c>
    </row>
    <row r="68" ht="15" customHeight="1">
      <c r="A68" t="s" s="26">
        <f>'Ações_Nota'!A70</f>
        <v>1884</v>
      </c>
      <c r="B68" t="s" s="26">
        <f>'Ações_Nota'!B70</f>
        <v>1885</v>
      </c>
      <c r="C68" s="30">
        <f>'Ações_Nota'!C70+'Ações_Nota'!D70</f>
        <v>65.95</v>
      </c>
      <c r="D68" s="30">
        <f>'Ações_Nota'!E70+'Ações_Nota'!F70</f>
        <v>51.4406982305118</v>
      </c>
      <c r="E68" s="30">
        <f>'Ações_Nota'!G70+'Ações_Nota'!H70</f>
        <v>23.1067961165049</v>
      </c>
      <c r="F68" s="30">
        <f>'Ações_Nota'!I70+'Ações_Nota'!J70</f>
        <v>5.51886792452829</v>
      </c>
      <c r="G68" s="30">
        <f>'Ações_Nota'!K70+'Ações_Nota'!L70</f>
        <v>9.082568807339451</v>
      </c>
      <c r="H68" s="30">
        <f>'Ações_Nota'!M70+'Ações_Nota'!N70</f>
        <v>1.35746606334842</v>
      </c>
      <c r="I68" s="30">
        <f>'Ações_Nota'!O70+'Ações_Nota'!P70</f>
        <v>9.22445547725817</v>
      </c>
      <c r="J68" s="30">
        <f>'Ações_Nota'!Q70+'Ações_Nota'!R70</f>
        <v>3.76802848349526</v>
      </c>
      <c r="K68" s="30">
        <f>'Ações_Nota'!S70+'Ações_Nota'!T70</f>
        <v>8.65217391304348</v>
      </c>
      <c r="L68" s="30">
        <f>'Ações_Nota'!U70+'Ações_Nota'!V70</f>
        <v>3.76175548589342</v>
      </c>
      <c r="M68" s="30">
        <f>'Ações_Nota'!W70+'Ações_Nota'!X70</f>
        <v>5.59322033898306</v>
      </c>
      <c r="N68" s="30">
        <f>'Ações_Nota'!Y70+'Ações_Nota'!Z70</f>
        <v>7.56302521008402</v>
      </c>
      <c r="O68" s="30">
        <f>'Ações_Nota'!AA70+'Ações_Nota'!AB70</f>
        <v>15.1239669421488</v>
      </c>
      <c r="P68" s="30">
        <f>'Ações_Nota'!AC70+'Ações_Nota'!AD70</f>
        <v>17.1255060728745</v>
      </c>
      <c r="Q68" s="30">
        <f>'Ações_Nota'!AE70+'Ações_Nota'!AF70</f>
        <v>21.496062992126</v>
      </c>
      <c r="R68" s="30">
        <f>'Ações_Nota'!AG70+'Ações_Nota'!AH70</f>
        <v>53.427606056814</v>
      </c>
    </row>
    <row r="69" ht="15" customHeight="1">
      <c r="A69" t="s" s="26">
        <f>'Ações_Nota'!A71</f>
        <v>1886</v>
      </c>
      <c r="B69" t="s" s="26">
        <f>'Ações_Nota'!B71</f>
        <v>1887</v>
      </c>
      <c r="C69" s="30">
        <f>'Ações_Nota'!C71+'Ações_Nota'!D71</f>
        <v>60.9</v>
      </c>
      <c r="D69" s="30">
        <f>'Ações_Nota'!E71+'Ações_Nota'!F71</f>
        <v>61.2252510760402</v>
      </c>
      <c r="E69" s="30">
        <f>'Ações_Nota'!G71+'Ações_Nota'!H71</f>
        <v>43.0582524271845</v>
      </c>
      <c r="F69" s="30">
        <f>'Ações_Nota'!I71+'Ações_Nota'!J71</f>
        <v>14.0094339622642</v>
      </c>
      <c r="G69" s="30">
        <f>'Ações_Nota'!K71+'Ações_Nota'!L71</f>
        <v>40.091743119266</v>
      </c>
      <c r="H69" s="30">
        <f>'Ações_Nota'!M71+'Ações_Nota'!N71</f>
        <v>29.0491179749492</v>
      </c>
      <c r="I69" s="30">
        <f>'Ações_Nota'!O71+'Ações_Nota'!P71</f>
        <v>27.6775704676489</v>
      </c>
      <c r="J69" s="30">
        <f>'Ações_Nota'!Q71+'Ações_Nota'!R71</f>
        <v>4.21982177699998</v>
      </c>
      <c r="K69" s="30">
        <f>'Ações_Nota'!S71+'Ações_Nota'!T71</f>
        <v>11.3478260869565</v>
      </c>
      <c r="L69" s="30">
        <f>'Ações_Nota'!U71+'Ações_Nota'!V71</f>
        <v>6.78814002089864</v>
      </c>
      <c r="M69" s="30">
        <f>'Ações_Nota'!W71+'Ações_Nota'!X71</f>
        <v>3.17796610169493</v>
      </c>
      <c r="N69" s="30">
        <f>'Ações_Nota'!Y71+'Ações_Nota'!Z71</f>
        <v>6.17647058823528</v>
      </c>
      <c r="O69" s="30">
        <f>'Ações_Nota'!AA71+'Ações_Nota'!AB71</f>
        <v>10.9090909090909</v>
      </c>
      <c r="P69" s="30">
        <f>'Ações_Nota'!AC71+'Ações_Nota'!AD71</f>
        <v>11.5384615384616</v>
      </c>
      <c r="Q69" s="30">
        <f>'Ações_Nota'!AE71+'Ações_Nota'!AF71</f>
        <v>17.3622047244095</v>
      </c>
      <c r="R69" s="30">
        <f>'Ações_Nota'!AG71+'Ações_Nota'!AH71</f>
        <v>33.0083844324866</v>
      </c>
    </row>
    <row r="70" ht="15" customHeight="1">
      <c r="A70" t="s" s="26">
        <f>'Ações_Nota'!A72</f>
        <v>1888</v>
      </c>
      <c r="B70" t="s" s="26">
        <f>'Ações_Nota'!B72</f>
        <v>1889</v>
      </c>
      <c r="C70" s="30">
        <f>'Ações_Nota'!C72+'Ações_Nota'!D72</f>
        <v>58.65</v>
      </c>
      <c r="D70" s="30">
        <f>'Ações_Nota'!E72+'Ações_Nota'!F72</f>
        <v>75.07699665231949</v>
      </c>
      <c r="E70" s="30">
        <f>'Ações_Nota'!G72+'Ações_Nota'!H72</f>
        <v>73.4466019417477</v>
      </c>
      <c r="F70" s="30">
        <f>'Ações_Nota'!I72+'Ações_Nota'!J72</f>
        <v>69.2392795883362</v>
      </c>
      <c r="G70" s="30">
        <f>'Ações_Nota'!K72+'Ações_Nota'!L72</f>
        <v>86.7431192660551</v>
      </c>
      <c r="H70" s="30">
        <f>'Ações_Nota'!M72+'Ações_Nota'!N72</f>
        <v>88.1546330906945</v>
      </c>
      <c r="I70" s="30">
        <f>'Ações_Nota'!O72+'Ações_Nota'!P72</f>
        <v>87.4565582959641</v>
      </c>
      <c r="J70" s="30">
        <f>'Ações_Nota'!Q72+'Ações_Nota'!R72</f>
        <v>85.9606139239233</v>
      </c>
      <c r="K70" s="30">
        <f>'Ações_Nota'!S72+'Ações_Nota'!T72</f>
        <v>77.95652173913049</v>
      </c>
      <c r="L70" s="30">
        <f>'Ações_Nota'!U72+'Ações_Nota'!V72</f>
        <v>82.6175548589342</v>
      </c>
      <c r="M70" s="30">
        <f>'Ações_Nota'!W72+'Ações_Nota'!X72</f>
        <v>53.8210684402489</v>
      </c>
      <c r="N70" s="30">
        <f>'Ações_Nota'!Y72+'Ações_Nota'!Z72</f>
        <v>43.0020772353885</v>
      </c>
      <c r="O70" s="30">
        <f>'Ações_Nota'!AA72+'Ações_Nota'!AB72</f>
        <v>12.8925619834711</v>
      </c>
      <c r="P70" s="30">
        <f>'Ações_Nota'!AC72+'Ações_Nota'!AD72</f>
        <v>14.5748987854251</v>
      </c>
      <c r="Q70" s="30">
        <f>'Ações_Nota'!AE72+'Ações_Nota'!AF72</f>
        <v>16.6535433070866</v>
      </c>
      <c r="R70" s="30">
        <f>'Ações_Nota'!AG72+'Ações_Nota'!AH72</f>
        <v>24.404329871105</v>
      </c>
    </row>
    <row r="71" ht="15" customHeight="1">
      <c r="A71" t="s" s="26">
        <f>'Ações_Nota'!A73</f>
        <v>1890</v>
      </c>
      <c r="B71" t="s" s="26">
        <f>'Ações_Nota'!B73</f>
        <v>1891</v>
      </c>
      <c r="C71" s="30">
        <f>'Ações_Nota'!C73+'Ações_Nota'!D73</f>
        <v>66.55</v>
      </c>
      <c r="D71" s="30">
        <f>'Ações_Nota'!E73+'Ações_Nota'!F73</f>
        <v>81.05667144906749</v>
      </c>
      <c r="E71" s="30">
        <f>'Ações_Nota'!G73+'Ações_Nota'!H73</f>
        <v>90.33980582524281</v>
      </c>
      <c r="F71" s="30">
        <f>'Ações_Nota'!I73+'Ações_Nota'!J73</f>
        <v>82.74528301886789</v>
      </c>
      <c r="G71" s="30">
        <f>'Ações_Nota'!K73+'Ações_Nota'!L73</f>
        <v>92.2935779816513</v>
      </c>
      <c r="H71" s="30">
        <f>'Ações_Nota'!M73+'Ações_Nota'!N73</f>
        <v>93.57007016853569</v>
      </c>
      <c r="I71" s="30">
        <f>'Ações_Nota'!O73+'Ações_Nota'!P73</f>
        <v>93.6843369634849</v>
      </c>
      <c r="J71" s="30">
        <f>'Ações_Nota'!Q73+'Ações_Nota'!R73</f>
        <v>87.6141049624847</v>
      </c>
      <c r="K71" s="30">
        <f>'Ações_Nota'!S73+'Ações_Nota'!T73</f>
        <v>87.695652173913</v>
      </c>
      <c r="L71" s="30">
        <f>'Ações_Nota'!U73+'Ações_Nota'!V73</f>
        <v>85.4297283176594</v>
      </c>
      <c r="M71" s="30">
        <f>'Ações_Nota'!W73+'Ações_Nota'!X73</f>
        <v>49.5102982192663</v>
      </c>
      <c r="N71" s="30">
        <f>'Ações_Nota'!Y73+'Ações_Nota'!Z73</f>
        <v>32.2226418657351</v>
      </c>
      <c r="O71" s="30">
        <f>'Ações_Nota'!AA73+'Ações_Nota'!AB73</f>
        <v>8.305785123966929</v>
      </c>
      <c r="P71" s="30">
        <f>'Ações_Nota'!AC73+'Ações_Nota'!AD73</f>
        <v>5.46558704453442</v>
      </c>
      <c r="Q71" s="30">
        <f>'Ações_Nota'!AE73+'Ações_Nota'!AF73</f>
        <v>6.3779527559055</v>
      </c>
      <c r="R71" s="30">
        <f>'Ações_Nota'!AG73+'Ações_Nota'!AH73</f>
        <v>4.58015267175573</v>
      </c>
    </row>
    <row r="72" ht="15" customHeight="1">
      <c r="A72" t="s" s="26">
        <f>'Ações_Nota'!A74</f>
        <v>1892</v>
      </c>
      <c r="B72" t="s" s="26">
        <f>'Ações_Nota'!B74</f>
        <v>1893</v>
      </c>
      <c r="C72" s="30">
        <f>'Ações_Nota'!C74+'Ações_Nota'!D74</f>
        <v>63.95</v>
      </c>
      <c r="D72" s="30">
        <f>'Ações_Nota'!E74+'Ações_Nota'!F74</f>
        <v>55.6542324246773</v>
      </c>
      <c r="E72" s="30">
        <f>'Ações_Nota'!G74+'Ações_Nota'!H74</f>
        <v>37.0873786407768</v>
      </c>
      <c r="F72" s="30">
        <f>'Ações_Nota'!I74+'Ações_Nota'!J74</f>
        <v>6.08490566037735</v>
      </c>
      <c r="G72" s="30">
        <f>'Ações_Nota'!K74+'Ações_Nota'!L74</f>
        <v>18.5321100917431</v>
      </c>
      <c r="H72" s="30">
        <f>'Ações_Nota'!M74+'Ações_Nota'!N74</f>
        <v>13.748223927252</v>
      </c>
      <c r="I72" s="30">
        <f>'Ações_Nota'!O74+'Ações_Nota'!P74</f>
        <v>10.3419282511211</v>
      </c>
      <c r="J72" s="30">
        <f>'Ações_Nota'!Q74+'Ações_Nota'!R74</f>
        <v>9.32170659586024</v>
      </c>
      <c r="K72" s="30">
        <f>'Ações_Nota'!S74+'Ações_Nota'!T74</f>
        <v>11.1739130434783</v>
      </c>
      <c r="L72" s="30">
        <f>'Ações_Nota'!U74+'Ações_Nota'!V74</f>
        <v>7.60841170323929</v>
      </c>
      <c r="M72" s="30">
        <f>'Ações_Nota'!W74+'Ações_Nota'!X74</f>
        <v>2.03389830508475</v>
      </c>
      <c r="N72" s="30">
        <f>'Ações_Nota'!Y74+'Ações_Nota'!Z74</f>
        <v>3.02521008403362</v>
      </c>
      <c r="O72" s="30">
        <f>'Ações_Nota'!AA74+'Ações_Nota'!AB74</f>
        <v>4.46280991735536</v>
      </c>
      <c r="P72" s="30">
        <f>'Ações_Nota'!AC74+'Ações_Nota'!AD74</f>
        <v>5.82995951417004</v>
      </c>
      <c r="Q72" s="30">
        <f>'Ações_Nota'!AE74+'Ações_Nota'!AF74</f>
        <v>8.6220472440945</v>
      </c>
      <c r="R72" s="30">
        <f>'Ações_Nota'!AG74+'Ações_Nota'!AH74</f>
        <v>11.2213740458015</v>
      </c>
    </row>
    <row r="73" ht="15" customHeight="1">
      <c r="A73" t="s" s="26">
        <f>'Ações_Nota'!A75</f>
        <v>1894</v>
      </c>
      <c r="B73" t="s" s="26">
        <f>'Ações_Nota'!B75</f>
        <v>1895</v>
      </c>
      <c r="C73" s="30">
        <f>'Ações_Nota'!C75+'Ações_Nota'!D75</f>
        <v>64.5</v>
      </c>
      <c r="D73" s="30">
        <f>'Ações_Nota'!E75+'Ações_Nota'!F75</f>
        <v>63.4404591104734</v>
      </c>
      <c r="E73" s="30">
        <f>'Ações_Nota'!G75+'Ações_Nota'!H75</f>
        <v>55.4854368932039</v>
      </c>
      <c r="F73" s="30">
        <f>'Ações_Nota'!I75+'Ações_Nota'!J75</f>
        <v>9.0566037735849</v>
      </c>
      <c r="G73" s="30">
        <f>'Ações_Nota'!K75+'Ações_Nota'!L75</f>
        <v>14.1743119266055</v>
      </c>
      <c r="H73" s="30">
        <f>'Ações_Nota'!M75+'Ações_Nota'!N75</f>
        <v>19.7090519596914</v>
      </c>
      <c r="I73" s="30">
        <f>'Ações_Nota'!O75+'Ações_Nota'!P75</f>
        <v>21.4371796925048</v>
      </c>
      <c r="J73" s="30">
        <f>'Ações_Nota'!Q75+'Ações_Nota'!R75</f>
        <v>48.6922937662181</v>
      </c>
      <c r="K73" s="30">
        <f>'Ações_Nota'!S75+'Ações_Nota'!T75</f>
        <v>47.9130434782609</v>
      </c>
      <c r="L73" s="30">
        <f>'Ações_Nota'!U75+'Ações_Nota'!V75</f>
        <v>68.94853709508889</v>
      </c>
      <c r="M73" s="30">
        <f>'Ações_Nota'!W75+'Ações_Nota'!X75</f>
        <v>48.7550954730745</v>
      </c>
      <c r="N73" s="30">
        <f>'Ações_Nota'!Y75+'Ações_Nota'!Z75</f>
        <v>53.4538759323955</v>
      </c>
      <c r="O73" s="30">
        <f>'Ações_Nota'!AA75+'Ações_Nota'!AB75</f>
        <v>13.7603305785124</v>
      </c>
      <c r="P73" s="30">
        <f>'Ações_Nota'!AC75+'Ações_Nota'!AD75</f>
        <v>10.3238866396761</v>
      </c>
      <c r="Q73" s="30">
        <f>'Ações_Nota'!AE75+'Ações_Nota'!AF75</f>
        <v>6.14173228346457</v>
      </c>
      <c r="R73" s="30">
        <f>'Ações_Nota'!AG75+'Ações_Nota'!AH75</f>
        <v>13.5114503816794</v>
      </c>
    </row>
    <row r="74" ht="15" customHeight="1">
      <c r="A74" t="s" s="26">
        <f>'Ações_Nota'!A76</f>
        <v>1896</v>
      </c>
      <c r="B74" t="s" s="26">
        <f>'Ações_Nota'!B76</f>
        <v>1897</v>
      </c>
      <c r="C74" s="30">
        <f>'Ações_Nota'!C76+'Ações_Nota'!D76</f>
        <v>65.75</v>
      </c>
      <c r="D74" s="30">
        <f>'Ações_Nota'!E76+'Ações_Nota'!F76</f>
        <v>32.0633668101387</v>
      </c>
      <c r="E74" s="30">
        <f>'Ações_Nota'!G76+'Ações_Nota'!H76</f>
        <v>31.3592233009708</v>
      </c>
      <c r="F74" s="30">
        <f>'Ações_Nota'!I76+'Ações_Nota'!J76</f>
        <v>12.1698113207547</v>
      </c>
      <c r="G74" s="30">
        <f>'Ações_Nota'!K76+'Ações_Nota'!L76</f>
        <v>24.6788990825688</v>
      </c>
      <c r="H74" s="30">
        <f>'Ações_Nota'!M76+'Ações_Nota'!N76</f>
        <v>16.3868668983758</v>
      </c>
      <c r="I74" s="30">
        <f>'Ações_Nota'!O76+'Ações_Nota'!P76</f>
        <v>15.9000640614991</v>
      </c>
      <c r="J74" s="30">
        <f>'Ações_Nota'!Q76+'Ações_Nota'!R76</f>
        <v>20.5950153883291</v>
      </c>
      <c r="K74" s="30">
        <f>'Ações_Nota'!S76+'Ações_Nota'!T76</f>
        <v>34.6086956521739</v>
      </c>
      <c r="L74" s="30">
        <f>'Ações_Nota'!U76+'Ações_Nota'!V76</f>
        <v>25.208986415883</v>
      </c>
      <c r="M74" s="30">
        <f>'Ações_Nota'!W76+'Ações_Nota'!X76</f>
        <v>23.7261317313882</v>
      </c>
      <c r="N74" s="30">
        <f>'Ações_Nota'!Y76+'Ações_Nota'!Z76</f>
        <v>19.7743367009725</v>
      </c>
      <c r="O74" s="30">
        <f>'Ações_Nota'!AA76+'Ações_Nota'!AB76</f>
        <v>14.3801652892562</v>
      </c>
      <c r="P74" s="30">
        <f>'Ações_Nota'!AC76+'Ações_Nota'!AD76</f>
        <v>20.1619433198381</v>
      </c>
      <c r="Q74" s="30">
        <f>'Ações_Nota'!AE76+'Ações_Nota'!AF76</f>
        <v>22.4409448818898</v>
      </c>
      <c r="R74" s="30">
        <f>'Ações_Nota'!AG76+'Ações_Nota'!AH76</f>
        <v>62.604179702165</v>
      </c>
    </row>
    <row r="75" ht="15" customHeight="1">
      <c r="A75" t="s" s="26">
        <f>'Ações_Nota'!A77</f>
        <v>1898</v>
      </c>
      <c r="B75" t="s" s="26">
        <f>'Ações_Nota'!B77</f>
        <v>1899</v>
      </c>
      <c r="C75" s="30">
        <f>'Ações_Nota'!C77+'Ações_Nota'!D77</f>
        <v>63.85</v>
      </c>
      <c r="D75" s="30">
        <f>'Ações_Nota'!E77+'Ações_Nota'!F77</f>
        <v>61.083931133429</v>
      </c>
      <c r="E75" s="30">
        <f>'Ações_Nota'!G77+'Ações_Nota'!H77</f>
        <v>43.2524271844661</v>
      </c>
      <c r="F75" s="30">
        <f>'Ações_Nota'!I77+'Ações_Nota'!J77</f>
        <v>8.773584905660369</v>
      </c>
      <c r="G75" s="30">
        <f>'Ações_Nota'!K77+'Ações_Nota'!L77</f>
        <v>32.2018348623853</v>
      </c>
      <c r="H75" s="30">
        <f>'Ações_Nota'!M77+'Ações_Nota'!N77</f>
        <v>32.568911622620</v>
      </c>
      <c r="I75" s="30">
        <f>'Ações_Nota'!O77+'Ações_Nota'!P77</f>
        <v>46.6203555413197</v>
      </c>
      <c r="J75" s="30">
        <f>'Ações_Nota'!Q77+'Ações_Nota'!R77</f>
        <v>31.9113712710961</v>
      </c>
      <c r="K75" s="30">
        <f>'Ações_Nota'!S77+'Ações_Nota'!T77</f>
        <v>34.4782608695653</v>
      </c>
      <c r="L75" s="30">
        <f>'Ações_Nota'!U77+'Ações_Nota'!V77</f>
        <v>20.146290491118</v>
      </c>
      <c r="M75" s="30">
        <f>'Ações_Nota'!W77+'Ações_Nota'!X77</f>
        <v>7.5</v>
      </c>
      <c r="N75" s="30">
        <f>'Ações_Nota'!Y77+'Ações_Nota'!Z77</f>
        <v>18.3424605797376</v>
      </c>
      <c r="O75" s="30">
        <f>'Ações_Nota'!AA77+'Ações_Nota'!AB77</f>
        <v>11.4049586776859</v>
      </c>
      <c r="P75" s="30">
        <f>'Ações_Nota'!AC77+'Ações_Nota'!AD77</f>
        <v>13.4817813765182</v>
      </c>
      <c r="Q75" s="30">
        <f>'Ações_Nota'!AE77+'Ações_Nota'!AF77</f>
        <v>18.5433070866142</v>
      </c>
      <c r="R75" s="30">
        <f>'Ações_Nota'!AG77+'Ações_Nota'!AH77</f>
        <v>41.3821799524465</v>
      </c>
    </row>
    <row r="76" ht="15" customHeight="1">
      <c r="A76" t="s" s="26">
        <f>'Ações_Nota'!A78</f>
        <v>1900</v>
      </c>
      <c r="B76" t="s" s="26">
        <f>'Ações_Nota'!B78</f>
        <v>1901</v>
      </c>
      <c r="C76" s="30">
        <f>'Ações_Nota'!C78+'Ações_Nota'!D78</f>
        <v>25.2</v>
      </c>
      <c r="D76" s="30">
        <f>'Ações_Nota'!E78+'Ações_Nota'!F78</f>
        <v>48.5899091343855</v>
      </c>
      <c r="E76" s="30">
        <f>'Ações_Nota'!G78+'Ações_Nota'!H78</f>
        <v>88.6407766990292</v>
      </c>
      <c r="F76" s="30">
        <f>'Ações_Nota'!I78+'Ações_Nota'!J78</f>
        <v>93.9897084048028</v>
      </c>
      <c r="G76" s="30">
        <f>'Ações_Nota'!K78+'Ações_Nota'!L78</f>
        <v>97.9357798165137</v>
      </c>
      <c r="H76" s="30">
        <f>'Ações_Nota'!M78+'Ações_Nota'!N78</f>
        <v>95.6705357728375</v>
      </c>
      <c r="I76" s="30">
        <f>'Ações_Nota'!O78+'Ações_Nota'!P78</f>
        <v>96.2792280589366</v>
      </c>
      <c r="J76" s="30">
        <f>'Ações_Nota'!Q78+'Ações_Nota'!R78</f>
        <v>93.6626234586527</v>
      </c>
      <c r="K76" s="30">
        <f>'Ações_Nota'!S78+'Ações_Nota'!T78</f>
        <v>94.1304347826087</v>
      </c>
      <c r="L76" s="30">
        <f>'Ações_Nota'!U78+'Ações_Nota'!V78</f>
        <v>91.6483803552769</v>
      </c>
      <c r="M76" s="30">
        <f>'Ações_Nota'!W78+'Ações_Nota'!X78</f>
        <v>62.5042909246943</v>
      </c>
      <c r="N76" s="30">
        <f>'Ações_Nota'!Y78+'Ações_Nota'!Z78</f>
        <v>91.0154848456236</v>
      </c>
      <c r="O76" s="30">
        <f>'Ações_Nota'!AA78+'Ações_Nota'!AB78</f>
        <v>72.7582644628099</v>
      </c>
      <c r="P76" s="30">
        <f>'Ações_Nota'!AC78+'Ações_Nota'!AD78</f>
        <v>65.61999811693821</v>
      </c>
      <c r="Q76" s="30">
        <f>'Ações_Nota'!AE78+'Ações_Nota'!AF78</f>
        <v>22.7952755905512</v>
      </c>
      <c r="R76" s="30">
        <f>'Ações_Nota'!AG78+'Ações_Nota'!AH78</f>
        <v>6.18320610687024</v>
      </c>
    </row>
    <row r="77" ht="15" customHeight="1">
      <c r="A77" t="s" s="26">
        <f>'Ações_Nota'!A79</f>
        <v>1902</v>
      </c>
      <c r="B77" t="s" s="26">
        <f>'Ações_Nota'!B79</f>
        <v>1903</v>
      </c>
      <c r="C77" s="30">
        <f>'Ações_Nota'!C79+'Ações_Nota'!D79</f>
        <v>84.55</v>
      </c>
      <c r="D77" s="30">
        <f>'Ações_Nota'!E79+'Ações_Nota'!F79</f>
        <v>85.44165471066469</v>
      </c>
      <c r="E77" s="30">
        <f>'Ações_Nota'!G79+'Ações_Nota'!H79</f>
        <v>79.368932038835</v>
      </c>
      <c r="F77" s="30">
        <f>'Ações_Nota'!I79+'Ações_Nota'!J79</f>
        <v>63.7229845626072</v>
      </c>
      <c r="G77" s="30">
        <f>'Ações_Nota'!K79+'Ações_Nota'!L79</f>
        <v>78.39449541284409</v>
      </c>
      <c r="H77" s="30">
        <f>'Ações_Nota'!M79+'Ações_Nota'!N79</f>
        <v>79.8266552998011</v>
      </c>
      <c r="I77" s="30">
        <f>'Ações_Nota'!O79+'Ações_Nota'!P79</f>
        <v>80.5591367713005</v>
      </c>
      <c r="J77" s="30">
        <f>'Ações_Nota'!Q79+'Ações_Nota'!R79</f>
        <v>89.8945949751574</v>
      </c>
      <c r="K77" s="30">
        <f>'Ações_Nota'!S79+'Ações_Nota'!T79</f>
        <v>89.95652173913039</v>
      </c>
      <c r="L77" s="30">
        <f>'Ações_Nota'!U79+'Ações_Nota'!V79</f>
        <v>77.991118077325</v>
      </c>
      <c r="M77" s="30">
        <f>'Ações_Nota'!W79+'Ações_Nota'!X79</f>
        <v>85.3684831581206</v>
      </c>
      <c r="N77" s="30">
        <f>'Ações_Nota'!Y79+'Ações_Nota'!Z79</f>
        <v>88.02568218298561</v>
      </c>
      <c r="O77" s="30">
        <f>'Ações_Nota'!AA79+'Ações_Nota'!AB79</f>
        <v>44.7727272727273</v>
      </c>
      <c r="P77" s="30">
        <f>'Ações_Nota'!AC79+'Ações_Nota'!AD79</f>
        <v>45.8911590245739</v>
      </c>
      <c r="Q77" s="30">
        <f>'Ações_Nota'!AE79+'Ações_Nota'!AF79</f>
        <v>22.6771653543307</v>
      </c>
      <c r="R77" s="30">
        <f>'Ações_Nota'!AG79+'Ações_Nota'!AH79</f>
        <v>63.1754473783005</v>
      </c>
    </row>
    <row r="78" ht="15" customHeight="1">
      <c r="A78" t="s" s="26">
        <f>'Ações_Nota'!A80</f>
        <v>1904</v>
      </c>
      <c r="B78" t="s" s="26">
        <f>'Ações_Nota'!B80</f>
        <v>1905</v>
      </c>
      <c r="C78" s="30">
        <f>'Ações_Nota'!C80+'Ações_Nota'!D80</f>
        <v>61.65</v>
      </c>
      <c r="D78" s="30">
        <f>'Ações_Nota'!E80+'Ações_Nota'!F80</f>
        <v>52.0765184122429</v>
      </c>
      <c r="E78" s="30">
        <f>'Ações_Nota'!G80+'Ações_Nota'!H80</f>
        <v>63.5436893203884</v>
      </c>
      <c r="F78" s="30">
        <f>'Ações_Nota'!I80+'Ações_Nota'!J80</f>
        <v>39.1140651801029</v>
      </c>
      <c r="G78" s="30">
        <f>'Ações_Nota'!K80+'Ações_Nota'!L80</f>
        <v>71.9724770642202</v>
      </c>
      <c r="H78" s="30">
        <f>'Ações_Nota'!M80+'Ações_Nota'!N80</f>
        <v>70.2841716396703</v>
      </c>
      <c r="I78" s="30">
        <f>'Ações_Nota'!O80+'Ações_Nota'!P80</f>
        <v>74.69130365150539</v>
      </c>
      <c r="J78" s="30">
        <f>'Ações_Nota'!Q80+'Ações_Nota'!R80</f>
        <v>58.9851749039487</v>
      </c>
      <c r="K78" s="30">
        <f>'Ações_Nota'!S80+'Ações_Nota'!T80</f>
        <v>65.7826086956522</v>
      </c>
      <c r="L78" s="30">
        <f>'Ações_Nota'!U80+'Ações_Nota'!V80</f>
        <v>65.40882967607109</v>
      </c>
      <c r="M78" s="30">
        <f>'Ações_Nota'!W80+'Ações_Nota'!X80</f>
        <v>60.7900665093328</v>
      </c>
      <c r="N78" s="30">
        <f>'Ações_Nota'!Y80+'Ações_Nota'!Z80</f>
        <v>78.299971674063</v>
      </c>
      <c r="O78" s="30">
        <f>'Ações_Nota'!AA80+'Ações_Nota'!AB80</f>
        <v>40.025826446281</v>
      </c>
      <c r="P78" s="30">
        <f>'Ações_Nota'!AC80+'Ações_Nota'!AD80</f>
        <v>51.1392524244422</v>
      </c>
      <c r="Q78" s="30">
        <f>'Ações_Nota'!AE80+'Ações_Nota'!AF80</f>
        <v>26.5748031496063</v>
      </c>
      <c r="R78" s="30">
        <f>'Ações_Nota'!AG80+'Ações_Nota'!AH80</f>
        <v>75.7946439744713</v>
      </c>
    </row>
    <row r="79" ht="15" customHeight="1">
      <c r="A79" t="s" s="26">
        <f>'Ações_Nota'!A81</f>
        <v>1906</v>
      </c>
      <c r="B79" t="s" s="26">
        <f>'Ações_Nota'!B81</f>
        <v>1907</v>
      </c>
      <c r="C79" s="30">
        <f>'Ações_Nota'!C81+'Ações_Nota'!D81</f>
        <v>52.4</v>
      </c>
      <c r="D79" s="30">
        <f>'Ações_Nota'!E81+'Ações_Nota'!F81</f>
        <v>53.7771401243424</v>
      </c>
      <c r="E79" s="30">
        <f>'Ações_Nota'!G81+'Ações_Nota'!H81</f>
        <v>36.747572815534</v>
      </c>
      <c r="F79" s="30">
        <f>'Ações_Nota'!I81+'Ações_Nota'!J81</f>
        <v>13.7264150943396</v>
      </c>
      <c r="G79" s="30">
        <f>'Ações_Nota'!K81+'Ações_Nota'!L81</f>
        <v>41.4678899082569</v>
      </c>
      <c r="H79" s="30">
        <f>'Ações_Nota'!M81+'Ações_Nota'!N81</f>
        <v>20.9235578289287</v>
      </c>
      <c r="I79" s="30">
        <f>'Ações_Nota'!O81+'Ações_Nota'!P81</f>
        <v>55.451433376041</v>
      </c>
      <c r="J79" s="30">
        <f>'Ações_Nota'!Q81+'Ações_Nota'!R81</f>
        <v>39.4166515800696</v>
      </c>
      <c r="K79" s="30">
        <f>'Ações_Nota'!S81+'Ações_Nota'!T81</f>
        <v>42.3043478260869</v>
      </c>
      <c r="L79" s="30">
        <f>'Ações_Nota'!U81+'Ações_Nota'!V81</f>
        <v>58.8061650992686</v>
      </c>
      <c r="M79" s="30">
        <f>'Ações_Nota'!W81+'Ações_Nota'!X81</f>
        <v>59.1337695773439</v>
      </c>
      <c r="N79" s="30">
        <f>'Ações_Nota'!Y81+'Ações_Nota'!Z81</f>
        <v>76.5201586252479</v>
      </c>
      <c r="O79" s="30">
        <f>'Ações_Nota'!AA81+'Ações_Nota'!AB81</f>
        <v>25.5371900826446</v>
      </c>
      <c r="P79" s="30">
        <f>'Ações_Nota'!AC81+'Ações_Nota'!AD81</f>
        <v>22.2267206477733</v>
      </c>
      <c r="Q79" s="30">
        <f>'Ações_Nota'!AE81+'Ações_Nota'!AF81</f>
        <v>25.5118110236221</v>
      </c>
      <c r="R79" s="30">
        <f>'Ações_Nota'!AG81+'Ações_Nota'!AH81</f>
        <v>69.3736703791766</v>
      </c>
    </row>
    <row r="80" ht="15" customHeight="1">
      <c r="A80" t="s" s="26">
        <f>'Ações_Nota'!A82</f>
        <v>1908</v>
      </c>
      <c r="B80" t="s" s="26">
        <f>'Ações_Nota'!B82</f>
        <v>1909</v>
      </c>
      <c r="C80" s="30">
        <f>'Ações_Nota'!C82+'Ações_Nota'!D82</f>
        <v>45.95</v>
      </c>
      <c r="D80" s="30">
        <f>'Ações_Nota'!E82+'Ações_Nota'!F82</f>
        <v>65.5246293639407</v>
      </c>
      <c r="E80" s="30">
        <f>'Ações_Nota'!G82+'Ações_Nota'!H82</f>
        <v>84.2718446601942</v>
      </c>
      <c r="F80" s="30">
        <f>'Ações_Nota'!I82+'Ações_Nota'!J82</f>
        <v>78.9974271012008</v>
      </c>
      <c r="G80" s="30">
        <f>'Ações_Nota'!K82+'Ações_Nota'!L82</f>
        <v>83.7614678899082</v>
      </c>
      <c r="H80" s="30">
        <f>'Ações_Nota'!M82+'Ações_Nota'!N82</f>
        <v>75.08033313659919</v>
      </c>
      <c r="I80" s="30">
        <f>'Ações_Nota'!O82+'Ações_Nota'!P82</f>
        <v>82.3170243433696</v>
      </c>
      <c r="J80" s="30">
        <f>'Ações_Nota'!Q82+'Ações_Nota'!R82</f>
        <v>84.99245670146639</v>
      </c>
      <c r="K80" s="30">
        <f>'Ações_Nota'!S82+'Ações_Nota'!T82</f>
        <v>89.60869565217401</v>
      </c>
      <c r="L80" s="30">
        <f>'Ações_Nota'!U82+'Ações_Nota'!V82</f>
        <v>87.94278996865199</v>
      </c>
      <c r="M80" s="30">
        <f>'Ações_Nota'!W82+'Ações_Nota'!X82</f>
        <v>85.8694486161768</v>
      </c>
      <c r="N80" s="30">
        <f>'Ações_Nota'!Y82+'Ações_Nota'!Z82</f>
        <v>90.91964875837969</v>
      </c>
      <c r="O80" s="30">
        <f>'Ações_Nota'!AA82+'Ações_Nota'!AB82</f>
        <v>56.0821280991736</v>
      </c>
      <c r="P80" s="30">
        <f>'Ações_Nota'!AC82+'Ações_Nota'!AD82</f>
        <v>70.0178890876566</v>
      </c>
      <c r="Q80" s="30">
        <f>'Ações_Nota'!AE82+'Ações_Nota'!AF82</f>
        <v>27.2834645669291</v>
      </c>
      <c r="R80" s="30">
        <f>'Ações_Nota'!AG82+'Ações_Nota'!AH82</f>
        <v>58.9338005255913</v>
      </c>
    </row>
    <row r="81" ht="15" customHeight="1">
      <c r="A81" t="s" s="26">
        <f>'Ações_Nota'!A83</f>
        <v>1910</v>
      </c>
      <c r="B81" t="s" s="26">
        <f>'Ações_Nota'!B83</f>
        <v>1911</v>
      </c>
      <c r="C81" s="30">
        <f>'Ações_Nota'!C83+'Ações_Nota'!D83</f>
        <v>26.9</v>
      </c>
      <c r="D81" s="30">
        <f>'Ações_Nota'!E83+'Ações_Nota'!F83</f>
        <v>23.5456719273075</v>
      </c>
      <c r="E81" s="30">
        <f>'Ações_Nota'!G83+'Ações_Nota'!H83</f>
        <v>30.3883495145631</v>
      </c>
      <c r="F81" s="30">
        <f>'Ações_Nota'!I83+'Ações_Nota'!J83</f>
        <v>0.8490566037735841</v>
      </c>
      <c r="G81" s="30">
        <f>'Ações_Nota'!K83+'Ações_Nota'!L83</f>
        <v>33.4862385321101</v>
      </c>
      <c r="H81" s="30">
        <f>'Ações_Nota'!M83+'Ações_Nota'!N83</f>
        <v>29.4041139309682</v>
      </c>
      <c r="I81" s="30">
        <f>'Ações_Nota'!O83+'Ações_Nota'!P83</f>
        <v>47.4195227418322</v>
      </c>
      <c r="J81" s="30">
        <f>'Ações_Nota'!Q83+'Ações_Nota'!R83</f>
        <v>58.1861887232715</v>
      </c>
      <c r="K81" s="30">
        <f>'Ações_Nota'!S83+'Ações_Nota'!T83</f>
        <v>70.6521739130434</v>
      </c>
      <c r="L81" s="30">
        <f>'Ações_Nota'!U83+'Ações_Nota'!V83</f>
        <v>63.0864681295716</v>
      </c>
      <c r="M81" s="30">
        <f>'Ações_Nota'!W83+'Ações_Nota'!X83</f>
        <v>42.1132804119287</v>
      </c>
      <c r="N81" s="30">
        <f>'Ações_Nota'!Y83+'Ações_Nota'!Z83</f>
        <v>7.18487394957984</v>
      </c>
      <c r="O81" s="30">
        <f>'Ações_Nota'!AA83+'Ações_Nota'!AB83</f>
        <v>1.2396694214876</v>
      </c>
      <c r="P81" s="30">
        <f>'Ações_Nota'!AC83+'Ações_Nota'!AD83</f>
        <v>2.06477732793522</v>
      </c>
      <c r="Q81" s="30">
        <f>'Ações_Nota'!AE83+'Ações_Nota'!AF83</f>
        <v>0.826771653543306</v>
      </c>
      <c r="R81" s="30">
        <f>'Ações_Nota'!AG83+'Ações_Nota'!AH83</f>
        <v>5.1526717557252</v>
      </c>
    </row>
    <row r="82" ht="15" customHeight="1">
      <c r="A82" t="s" s="26">
        <f>'Ações_Nota'!A84</f>
        <v>1912</v>
      </c>
      <c r="B82" t="s" s="26">
        <f>'Ações_Nota'!B84</f>
        <v>1913</v>
      </c>
      <c r="C82" s="30">
        <f>'Ações_Nota'!C84+'Ações_Nota'!D84</f>
        <v>75.75</v>
      </c>
      <c r="D82" s="30">
        <f>'Ações_Nota'!E84+'Ações_Nota'!F84</f>
        <v>83.125538020086</v>
      </c>
      <c r="E82" s="30">
        <f>'Ações_Nota'!G84+'Ações_Nota'!H84</f>
        <v>59.9514563106796</v>
      </c>
      <c r="F82" s="30">
        <f>'Ações_Nota'!I84+'Ações_Nota'!J84</f>
        <v>49.5797598627787</v>
      </c>
      <c r="G82" s="30">
        <f>'Ações_Nota'!K84+'Ações_Nota'!L84</f>
        <v>61.1926605504588</v>
      </c>
      <c r="H82" s="30">
        <f>'Ações_Nota'!M84+'Ações_Nota'!N84</f>
        <v>65.5426585349859</v>
      </c>
      <c r="I82" s="30">
        <f>'Ações_Nota'!O84+'Ações_Nota'!P84</f>
        <v>74.5992152466368</v>
      </c>
      <c r="J82" s="30">
        <f>'Ações_Nota'!Q84+'Ações_Nota'!R84</f>
        <v>73.83903606702469</v>
      </c>
      <c r="K82" s="30">
        <f>'Ações_Nota'!S84+'Ações_Nota'!T84</f>
        <v>76.9130434782609</v>
      </c>
      <c r="L82" s="30">
        <f>'Ações_Nota'!U84+'Ações_Nota'!V84</f>
        <v>58.5279519331244</v>
      </c>
      <c r="M82" s="30">
        <f>'Ações_Nota'!W84+'Ações_Nota'!X84</f>
        <v>69.6583351212187</v>
      </c>
      <c r="N82" s="30">
        <f>'Ações_Nota'!Y84+'Ações_Nota'!Z84</f>
        <v>57.0083089415541</v>
      </c>
      <c r="O82" s="30">
        <f>'Ações_Nota'!AA84+'Ações_Nota'!AB84</f>
        <v>22.4380165289256</v>
      </c>
      <c r="P82" s="30">
        <f>'Ações_Nota'!AC84+'Ações_Nota'!AD84</f>
        <v>24.170040485830</v>
      </c>
      <c r="Q82" s="30">
        <f>'Ações_Nota'!AE84+'Ações_Nota'!AF84</f>
        <v>19.8425196850394</v>
      </c>
      <c r="R82" s="30">
        <f>'Ações_Nota'!AG84+'Ações_Nota'!AH84</f>
        <v>51.1300212739332</v>
      </c>
    </row>
    <row r="83" ht="15" customHeight="1">
      <c r="A83" t="s" s="26">
        <f>'Ações_Nota'!A85</f>
        <v>1914</v>
      </c>
      <c r="B83" t="s" s="26">
        <f>'Ações_Nota'!B85</f>
        <v>1915</v>
      </c>
      <c r="C83" s="30">
        <f>'Ações_Nota'!C85+'Ações_Nota'!D85</f>
        <v>53.55</v>
      </c>
      <c r="D83" s="30">
        <f>'Ações_Nota'!E85+'Ações_Nota'!F85</f>
        <v>51.2439024390244</v>
      </c>
      <c r="E83" s="30">
        <f>'Ações_Nota'!G85+'Ações_Nota'!H85</f>
        <v>53.6893203883495</v>
      </c>
      <c r="F83" s="30">
        <f>'Ações_Nota'!I85+'Ações_Nota'!J85</f>
        <v>9.62264150943396</v>
      </c>
      <c r="G83" s="30">
        <f>'Ações_Nota'!K85+'Ações_Nota'!L85</f>
        <v>19.3119266055046</v>
      </c>
      <c r="H83" s="30">
        <f>'Ações_Nota'!M85+'Ações_Nota'!N85</f>
        <v>19.6399763918946</v>
      </c>
      <c r="I83" s="30">
        <f>'Ações_Nota'!O85+'Ações_Nota'!P85</f>
        <v>22.6049007046765</v>
      </c>
      <c r="J83" s="30">
        <f>'Ações_Nota'!Q85+'Ações_Nota'!R85</f>
        <v>35.3812885965441</v>
      </c>
      <c r="K83" s="30">
        <f>'Ações_Nota'!S85+'Ações_Nota'!T85</f>
        <v>40.2173913043479</v>
      </c>
      <c r="L83" s="30">
        <f>'Ações_Nota'!U85+'Ações_Nota'!V85</f>
        <v>39.4605538140021</v>
      </c>
      <c r="M83" s="30">
        <f>'Ações_Nota'!W85+'Ações_Nota'!X85</f>
        <v>11.6257240935421</v>
      </c>
      <c r="N83" s="30">
        <f>'Ações_Nota'!Y85+'Ações_Nota'!Z85</f>
        <v>15.7308091776036</v>
      </c>
      <c r="O83" s="30">
        <f>'Ações_Nota'!AA85+'Ações_Nota'!AB85</f>
        <v>3.34710743801652</v>
      </c>
      <c r="P83" s="30">
        <f>'Ações_Nota'!AC85+'Ações_Nota'!AD85</f>
        <v>3.4008097165992</v>
      </c>
      <c r="Q83" s="30">
        <f>'Ações_Nota'!AE85+'Ações_Nota'!AF85</f>
        <v>2.48031496062992</v>
      </c>
      <c r="R83" s="30">
        <f>'Ações_Nota'!AG85+'Ações_Nota'!AH85</f>
        <v>4.12213740458016</v>
      </c>
    </row>
    <row r="84" ht="15" customHeight="1">
      <c r="A84" t="s" s="26">
        <f>'Ações_Nota'!A86</f>
        <v>1916</v>
      </c>
      <c r="B84" t="s" s="26">
        <f>'Ações_Nota'!B86</f>
        <v>1917</v>
      </c>
      <c r="C84" s="30">
        <f>'Ações_Nota'!C86+'Ações_Nota'!D86</f>
        <v>53.75</v>
      </c>
      <c r="D84" s="30">
        <f>'Ações_Nota'!E86+'Ações_Nota'!F86</f>
        <v>51.7788139646102</v>
      </c>
      <c r="E84" s="30">
        <f>'Ações_Nota'!G86+'Ações_Nota'!H86</f>
        <v>40.873786407767</v>
      </c>
      <c r="F84" s="30">
        <f>'Ações_Nota'!I86+'Ações_Nota'!J86</f>
        <v>13.5849056603774</v>
      </c>
      <c r="G84" s="30">
        <f>'Ações_Nota'!K86+'Ações_Nota'!L86</f>
        <v>31.697247706422</v>
      </c>
      <c r="H84" s="30">
        <f>'Ações_Nota'!M86+'Ações_Nota'!N86</f>
        <v>24.5124270443963</v>
      </c>
      <c r="I84" s="30">
        <f>'Ações_Nota'!O86+'Ações_Nota'!P86</f>
        <v>18.7670163356822</v>
      </c>
      <c r="J84" s="30">
        <f>'Ações_Nota'!Q86+'Ações_Nota'!R86</f>
        <v>4.99124977370104</v>
      </c>
      <c r="K84" s="30">
        <f>'Ações_Nota'!S86+'Ações_Nota'!T86</f>
        <v>10.5217391304348</v>
      </c>
      <c r="L84" s="30">
        <f>'Ações_Nota'!U86+'Ações_Nota'!V86</f>
        <v>5.05877742946708</v>
      </c>
      <c r="M84" s="30">
        <f>'Ações_Nota'!W86+'Ações_Nota'!X86</f>
        <v>2.66949152542373</v>
      </c>
      <c r="N84" s="30">
        <f>'Ações_Nota'!Y86+'Ações_Nota'!Z86</f>
        <v>3.65546218487394</v>
      </c>
      <c r="O84" s="30">
        <f>'Ações_Nota'!AA86+'Ações_Nota'!AB86</f>
        <v>7.43801652892563</v>
      </c>
      <c r="P84" s="30">
        <f>'Ações_Nota'!AC86+'Ações_Nota'!AD86</f>
        <v>8.86639676113359</v>
      </c>
      <c r="Q84" s="30">
        <f>'Ações_Nota'!AE86+'Ações_Nota'!AF86</f>
        <v>13.3464566929134</v>
      </c>
      <c r="R84" s="30">
        <f>'Ações_Nota'!AG86+'Ações_Nota'!AH86</f>
        <v>13.8549618320611</v>
      </c>
    </row>
    <row r="85" ht="15" customHeight="1">
      <c r="A85" t="s" s="26">
        <f>'Ações_Nota'!A87</f>
        <v>1918</v>
      </c>
      <c r="B85" t="s" s="26">
        <f>'Ações_Nota'!B87</f>
        <v>1919</v>
      </c>
      <c r="C85" s="30">
        <f>'Ações_Nota'!C87+'Ações_Nota'!D87</f>
        <v>42.05</v>
      </c>
      <c r="D85" s="30">
        <f>'Ações_Nota'!E87+'Ações_Nota'!F87</f>
        <v>21.8651362984218</v>
      </c>
      <c r="E85" s="30">
        <f>'Ações_Nota'!G87+'Ações_Nota'!H87</f>
        <v>19.368932038835</v>
      </c>
      <c r="F85" s="30">
        <f>'Ações_Nota'!I87+'Ações_Nota'!J87</f>
        <v>6.36792452830188</v>
      </c>
      <c r="G85" s="30">
        <f>'Ações_Nota'!K87+'Ações_Nota'!L87</f>
        <v>43.7155963302752</v>
      </c>
      <c r="H85" s="30">
        <f>'Ações_Nota'!M87+'Ações_Nota'!N87</f>
        <v>31.0805080114543</v>
      </c>
      <c r="I85" s="30">
        <f>'Ações_Nota'!O87+'Ações_Nota'!P87</f>
        <v>15.1801729660474</v>
      </c>
      <c r="J85" s="30">
        <f>'Ações_Nota'!Q87+'Ações_Nota'!R87</f>
        <v>0.9251101321585889</v>
      </c>
      <c r="K85" s="30">
        <f>'Ações_Nota'!S87+'Ações_Nota'!T87</f>
        <v>9.73913043478262</v>
      </c>
      <c r="L85" s="30">
        <f>'Ações_Nota'!U87+'Ações_Nota'!V87</f>
        <v>3.80224660397074</v>
      </c>
      <c r="M85" s="30">
        <f>'Ações_Nota'!W87+'Ações_Nota'!X87</f>
        <v>1.14406779661017</v>
      </c>
      <c r="N85" s="30">
        <f>'Ações_Nota'!Y87+'Ações_Nota'!Z87</f>
        <v>0.378151260504201</v>
      </c>
      <c r="O85" s="30">
        <f>'Ações_Nota'!AA87+'Ações_Nota'!AB87</f>
        <v>0.37190082644628</v>
      </c>
      <c r="P85" s="30">
        <f>'Ações_Nota'!AC87+'Ações_Nota'!AD87</f>
        <v>0.364372469635629</v>
      </c>
      <c r="Q85" s="30">
        <f>'Ações_Nota'!AE87+'Ações_Nota'!AF87</f>
        <v>0.47244094488189</v>
      </c>
      <c r="R85" s="30">
        <f>'Ações_Nota'!AG87+'Ações_Nota'!AH87</f>
        <v>0.229007633587786</v>
      </c>
    </row>
    <row r="86" ht="15" customHeight="1">
      <c r="A86" t="s" s="26">
        <f>'Ações_Nota'!A88</f>
        <v>1920</v>
      </c>
      <c r="B86" t="s" s="26">
        <f>'Ações_Nota'!B88</f>
        <v>1921</v>
      </c>
      <c r="C86" s="30">
        <f>'Ações_Nota'!C88+'Ações_Nota'!D88</f>
        <v>58.7</v>
      </c>
      <c r="D86" s="30">
        <f>'Ações_Nota'!E88+'Ações_Nota'!F88</f>
        <v>56.0528455284553</v>
      </c>
      <c r="E86" s="30">
        <f>'Ações_Nota'!G88+'Ações_Nota'!H88</f>
        <v>56.2135922330097</v>
      </c>
      <c r="F86" s="30">
        <f>'Ações_Nota'!I88+'Ações_Nota'!J88</f>
        <v>13.8679245283019</v>
      </c>
      <c r="G86" s="30">
        <f>'Ações_Nota'!K88+'Ações_Nota'!L88</f>
        <v>44.5412844036697</v>
      </c>
      <c r="H86" s="30">
        <f>'Ações_Nota'!M88+'Ações_Nota'!N88</f>
        <v>40.3514984589154</v>
      </c>
      <c r="I86" s="30">
        <f>'Ações_Nota'!O88+'Ações_Nota'!P88</f>
        <v>44.4690903267136</v>
      </c>
      <c r="J86" s="30">
        <f>'Ações_Nota'!Q88+'Ações_Nota'!R88</f>
        <v>47.6472954760324</v>
      </c>
      <c r="K86" s="30">
        <f>'Ações_Nota'!S88+'Ações_Nota'!T88</f>
        <v>44.2173913043479</v>
      </c>
      <c r="L86" s="30">
        <f>'Ações_Nota'!U88+'Ações_Nota'!V88</f>
        <v>50.4545454545454</v>
      </c>
      <c r="M86" s="30">
        <f>'Ações_Nota'!W88+'Ações_Nota'!X88</f>
        <v>56.5409783308303</v>
      </c>
      <c r="N86" s="30">
        <f>'Ações_Nota'!Y88+'Ações_Nota'!Z88</f>
        <v>67.94400906429991</v>
      </c>
      <c r="O86" s="30">
        <f>'Ações_Nota'!AA88+'Ações_Nota'!AB88</f>
        <v>24.4214876033058</v>
      </c>
      <c r="P86" s="30">
        <f>'Ações_Nota'!AC88+'Ações_Nota'!AD88</f>
        <v>23.5627530364373</v>
      </c>
      <c r="Q86" s="30">
        <f>'Ações_Nota'!AE88+'Ações_Nota'!AF88</f>
        <v>23.8582677165354</v>
      </c>
      <c r="R86" s="30">
        <f>'Ações_Nota'!AG88+'Ações_Nota'!AH88</f>
        <v>68.340633212364</v>
      </c>
    </row>
    <row r="87" ht="15" customHeight="1">
      <c r="A87" t="s" s="26">
        <f>'Ações_Nota'!A89</f>
        <v>1922</v>
      </c>
      <c r="B87" t="s" s="26">
        <f>'Ações_Nota'!B89</f>
        <v>1923</v>
      </c>
      <c r="C87" s="30">
        <f>'Ações_Nota'!C89+'Ações_Nota'!D89</f>
        <v>64.84999999999999</v>
      </c>
      <c r="D87" s="30">
        <f>'Ações_Nota'!E89+'Ações_Nota'!F89</f>
        <v>76.7522716403635</v>
      </c>
      <c r="E87" s="30">
        <f>'Ações_Nota'!G89+'Ações_Nota'!H89</f>
        <v>81.60194174757279</v>
      </c>
      <c r="F87" s="30">
        <f>'Ações_Nota'!I89+'Ações_Nota'!J89</f>
        <v>67.32933104631221</v>
      </c>
      <c r="G87" s="30">
        <f>'Ações_Nota'!K89+'Ações_Nota'!L89</f>
        <v>84.6788990825688</v>
      </c>
      <c r="H87" s="30">
        <f>'Ações_Nota'!M89+'Ações_Nota'!N89</f>
        <v>85.24209237764229</v>
      </c>
      <c r="I87" s="30">
        <f>'Ações_Nota'!O89+'Ações_Nota'!P89</f>
        <v>87.41471812940421</v>
      </c>
      <c r="J87" s="30">
        <f>'Ações_Nota'!Q89+'Ações_Nota'!R89</f>
        <v>93.6195763683544</v>
      </c>
      <c r="K87" s="30">
        <f>'Ações_Nota'!S89+'Ações_Nota'!T89</f>
        <v>95.2608695652175</v>
      </c>
      <c r="L87" s="30">
        <f>'Ações_Nota'!U89+'Ações_Nota'!V89</f>
        <v>92.77951933124341</v>
      </c>
      <c r="M87" s="30">
        <f>'Ações_Nota'!W89+'Ações_Nota'!X89</f>
        <v>74.91310877494089</v>
      </c>
      <c r="N87" s="30">
        <f>'Ações_Nota'!Y89+'Ações_Nota'!Z89</f>
        <v>63.2400151071665</v>
      </c>
      <c r="O87" s="30">
        <f>'Ações_Nota'!AA89+'Ações_Nota'!AB89</f>
        <v>10.0413223140496</v>
      </c>
      <c r="P87" s="30">
        <f>'Ações_Nota'!AC89+'Ações_Nota'!AD89</f>
        <v>6.55870445344131</v>
      </c>
      <c r="Q87" s="30">
        <f>'Ações_Nota'!AE89+'Ações_Nota'!AF89</f>
        <v>4.13385826771653</v>
      </c>
      <c r="R87" s="30">
        <f>'Ações_Nota'!AG89+'Ações_Nota'!AH89</f>
        <v>1.6030534351145</v>
      </c>
    </row>
    <row r="88" ht="15" customHeight="1">
      <c r="A88" t="s" s="26">
        <f>'Ações_Nota'!A90</f>
        <v>1924</v>
      </c>
      <c r="B88" t="s" s="26">
        <f>'Ações_Nota'!B90</f>
        <v>1925</v>
      </c>
      <c r="C88" s="30">
        <f>'Ações_Nota'!C90+'Ações_Nota'!D90</f>
        <v>51.4</v>
      </c>
      <c r="D88" s="30">
        <f>'Ações_Nota'!E90+'Ações_Nota'!F90</f>
        <v>42.6250597800096</v>
      </c>
      <c r="E88" s="30">
        <f>'Ações_Nota'!G90+'Ações_Nota'!H90</f>
        <v>19.3689320388349</v>
      </c>
      <c r="F88" s="30">
        <f>'Ações_Nota'!I90+'Ações_Nota'!J90</f>
        <v>6.22641509433963</v>
      </c>
      <c r="G88" s="30">
        <f>'Ações_Nota'!K90+'Ações_Nota'!L90</f>
        <v>13.4403669724771</v>
      </c>
      <c r="H88" s="30">
        <f>'Ações_Nota'!M90+'Ações_Nota'!N90</f>
        <v>6.16565020657091</v>
      </c>
      <c r="I88" s="30">
        <f>'Ações_Nota'!O90+'Ações_Nota'!P90</f>
        <v>4.74615631005766</v>
      </c>
      <c r="J88" s="30">
        <f>'Ações_Nota'!Q90+'Ações_Nota'!R90</f>
        <v>0.528634361233479</v>
      </c>
      <c r="K88" s="30">
        <f>'Ações_Nota'!S90+'Ações_Nota'!T90</f>
        <v>2.47826086956522</v>
      </c>
      <c r="L88" s="30">
        <f>'Ações_Nota'!U90+'Ações_Nota'!V90</f>
        <v>0.561650992685475</v>
      </c>
      <c r="M88" s="30">
        <f>'Ações_Nota'!W90+'Ações_Nota'!X90</f>
        <v>0.635593220338983</v>
      </c>
      <c r="N88" s="30">
        <f>'Ações_Nota'!Y90+'Ações_Nota'!Z90</f>
        <v>1.76470588235294</v>
      </c>
      <c r="O88" s="30">
        <f>'Ações_Nota'!AA90+'Ações_Nota'!AB90</f>
        <v>3.59504132231406</v>
      </c>
      <c r="P88" s="30">
        <f>'Ações_Nota'!AC90+'Ações_Nota'!AD90</f>
        <v>5.70850202429151</v>
      </c>
      <c r="Q88" s="30">
        <f>'Ações_Nota'!AE90+'Ações_Nota'!AF90</f>
        <v>11.1023622047244</v>
      </c>
      <c r="R88" s="30">
        <f>'Ações_Nota'!AG90+'Ações_Nota'!AH90</f>
        <v>18.7836315855337</v>
      </c>
    </row>
    <row r="89" ht="15" customHeight="1">
      <c r="A89" t="s" s="26">
        <f>'Ações_Nota'!A91</f>
        <v>1926</v>
      </c>
      <c r="B89" t="s" s="26">
        <f>'Ações_Nota'!B91</f>
        <v>1927</v>
      </c>
      <c r="C89" s="30">
        <f>'Ações_Nota'!C91+'Ações_Nota'!D91</f>
        <v>67.7</v>
      </c>
      <c r="D89" s="30">
        <f>'Ações_Nota'!E91+'Ações_Nota'!F91</f>
        <v>72.01386896221911</v>
      </c>
      <c r="E89" s="30">
        <f>'Ações_Nota'!G91+'Ações_Nota'!H91</f>
        <v>40.1456310679612</v>
      </c>
      <c r="F89" s="30">
        <f>'Ações_Nota'!I91+'Ações_Nota'!J91</f>
        <v>45.9022298456261</v>
      </c>
      <c r="G89" s="30">
        <f>'Ações_Nota'!K91+'Ações_Nota'!L91</f>
        <v>41.4220183486239</v>
      </c>
      <c r="H89" s="30">
        <f>'Ações_Nota'!M91+'Ações_Nota'!N91</f>
        <v>40.7563337486612</v>
      </c>
      <c r="I89" s="30">
        <f>'Ações_Nota'!O91+'Ações_Nota'!P91</f>
        <v>39.9949951953875</v>
      </c>
      <c r="J89" s="30">
        <f>'Ações_Nota'!Q91+'Ações_Nota'!R91</f>
        <v>27.6915494940962</v>
      </c>
      <c r="K89" s="30">
        <f>'Ações_Nota'!S91+'Ações_Nota'!T91</f>
        <v>29.0000000000001</v>
      </c>
      <c r="L89" s="30">
        <f>'Ações_Nota'!U91+'Ações_Nota'!V91</f>
        <v>25.423197492163</v>
      </c>
      <c r="M89" s="30">
        <f>'Ações_Nota'!W91+'Ações_Nota'!X91</f>
        <v>5.21186440677966</v>
      </c>
      <c r="N89" s="30">
        <f>'Ações_Nota'!Y91+'Ações_Nota'!Z91</f>
        <v>5.16806722689075</v>
      </c>
      <c r="O89" s="30">
        <f>'Ações_Nota'!AA91+'Ações_Nota'!AB91</f>
        <v>4.7107438016529</v>
      </c>
      <c r="P89" s="30">
        <f>'Ações_Nota'!AC91+'Ações_Nota'!AD91</f>
        <v>3.88663967611335</v>
      </c>
      <c r="Q89" s="30">
        <f>'Ações_Nota'!AE91+'Ações_Nota'!AF91</f>
        <v>9.566929133858279</v>
      </c>
      <c r="R89" s="30">
        <f>'Ações_Nota'!AG91+'Ações_Nota'!AH91</f>
        <v>8.358778625954191</v>
      </c>
    </row>
    <row r="90" ht="15" customHeight="1">
      <c r="A90" t="s" s="26">
        <f>'Ações_Nota'!A92</f>
        <v>1928</v>
      </c>
      <c r="B90" t="s" s="26">
        <f>'Ações_Nota'!B92</f>
        <v>1929</v>
      </c>
      <c r="C90" s="30">
        <f>'Ações_Nota'!C92+'Ações_Nota'!D92</f>
        <v>54.95</v>
      </c>
      <c r="D90" s="30">
        <f>'Ações_Nota'!E92+'Ações_Nota'!F92</f>
        <v>63.188187470110</v>
      </c>
      <c r="E90" s="30">
        <f>'Ações_Nota'!G92+'Ações_Nota'!H92</f>
        <v>33.7864077669903</v>
      </c>
      <c r="F90" s="30">
        <f>'Ações_Nota'!I92+'Ações_Nota'!J92</f>
        <v>12.0283018867925</v>
      </c>
      <c r="G90" s="30">
        <f>'Ações_Nota'!K92+'Ações_Nota'!L92</f>
        <v>36.697247706422</v>
      </c>
      <c r="H90" s="30">
        <f>'Ações_Nota'!M92+'Ações_Nota'!N92</f>
        <v>27.4249677574486</v>
      </c>
      <c r="I90" s="30">
        <f>'Ações_Nota'!O92+'Ações_Nota'!P92</f>
        <v>23.8186659192825</v>
      </c>
      <c r="J90" s="30">
        <f>'Ações_Nota'!Q92+'Ações_Nota'!R92</f>
        <v>11.5253555408042</v>
      </c>
      <c r="K90" s="30">
        <f>'Ações_Nota'!S92+'Ações_Nota'!T92</f>
        <v>8.2608695652174</v>
      </c>
      <c r="L90" s="30">
        <f>'Ações_Nota'!U92+'Ações_Nota'!V92</f>
        <v>9.20846394984326</v>
      </c>
      <c r="M90" s="30">
        <f>'Ações_Nota'!W92+'Ações_Nota'!X92</f>
        <v>4.44915254237289</v>
      </c>
      <c r="N90" s="30">
        <f>'Ações_Nota'!Y92+'Ações_Nota'!Z92</f>
        <v>5.92436974789917</v>
      </c>
      <c r="O90" s="30">
        <f>'Ações_Nota'!AA92+'Ações_Nota'!AB92</f>
        <v>11.6528925619835</v>
      </c>
      <c r="P90" s="30">
        <f>'Ações_Nota'!AC92+'Ações_Nota'!AD92</f>
        <v>14.0890688259109</v>
      </c>
      <c r="Q90" s="30">
        <f>'Ações_Nota'!AE92+'Ações_Nota'!AF92</f>
        <v>14.7637795275591</v>
      </c>
      <c r="R90" s="30">
        <f>'Ações_Nota'!AG92+'Ações_Nota'!AH92</f>
        <v>33.9256663746716</v>
      </c>
    </row>
    <row r="91" ht="15" customHeight="1">
      <c r="A91" t="s" s="26">
        <f>'Ações_Nota'!A93</f>
        <v>1930</v>
      </c>
      <c r="B91" t="s" s="26">
        <f>'Ações_Nota'!B93</f>
        <v>1931</v>
      </c>
      <c r="C91" s="30">
        <f>'Ações_Nota'!C93+'Ações_Nota'!D93</f>
        <v>55.85</v>
      </c>
      <c r="D91" s="30">
        <f>'Ações_Nota'!E93+'Ações_Nota'!F93</f>
        <v>42.6351028216165</v>
      </c>
      <c r="E91" s="30">
        <f>'Ações_Nota'!G93+'Ações_Nota'!H93</f>
        <v>37.4757281553398</v>
      </c>
      <c r="F91" s="30">
        <f>'Ações_Nota'!I93+'Ações_Nota'!J93</f>
        <v>8.91509433962265</v>
      </c>
      <c r="G91" s="30">
        <f>'Ações_Nota'!K93+'Ações_Nota'!L93</f>
        <v>31.9266055045872</v>
      </c>
      <c r="H91" s="30">
        <f>'Ações_Nota'!M93+'Ações_Nota'!N93</f>
        <v>28.0322206920673</v>
      </c>
      <c r="I91" s="30">
        <f>'Ações_Nota'!O93+'Ações_Nota'!P93</f>
        <v>39.4550768737988</v>
      </c>
      <c r="J91" s="30">
        <f>'Ações_Nota'!Q93+'Ações_Nota'!R93</f>
        <v>34.7327660772836</v>
      </c>
      <c r="K91" s="30">
        <f>'Ações_Nota'!S93+'Ações_Nota'!T93</f>
        <v>28.4347826086956</v>
      </c>
      <c r="L91" s="30">
        <f>'Ações_Nota'!U93+'Ações_Nota'!V93</f>
        <v>22.9584639498433</v>
      </c>
      <c r="M91" s="30">
        <f>'Ações_Nota'!W93+'Ações_Nota'!X93</f>
        <v>17.073052992920</v>
      </c>
      <c r="N91" s="30">
        <f>'Ações_Nota'!Y93+'Ações_Nota'!Z93</f>
        <v>25.3606835992824</v>
      </c>
      <c r="O91" s="30">
        <f>'Ações_Nota'!AA93+'Ações_Nota'!AB93</f>
        <v>12.396694214876</v>
      </c>
      <c r="P91" s="30">
        <f>'Ações_Nota'!AC93+'Ações_Nota'!AD93</f>
        <v>15.0607287449393</v>
      </c>
      <c r="Q91" s="30">
        <f>'Ações_Nota'!AE93+'Ações_Nota'!AF93</f>
        <v>17.4803149606299</v>
      </c>
      <c r="R91" s="30">
        <f>'Ações_Nota'!AG93+'Ações_Nota'!AH93</f>
        <v>29.7960205230885</v>
      </c>
    </row>
    <row r="92" ht="15" customHeight="1">
      <c r="A92" t="s" s="26">
        <f>'Ações_Nota'!A94</f>
        <v>1932</v>
      </c>
      <c r="B92" t="s" s="26">
        <f>'Ações_Nota'!B94</f>
        <v>1933</v>
      </c>
      <c r="C92" s="30">
        <f>'Ações_Nota'!C94+'Ações_Nota'!D94</f>
        <v>70.05</v>
      </c>
      <c r="D92" s="30">
        <f>'Ações_Nota'!E94+'Ações_Nota'!F94</f>
        <v>60.1805356288857</v>
      </c>
      <c r="E92" s="30">
        <f>'Ações_Nota'!G94+'Ações_Nota'!H94</f>
        <v>23.6893203883495</v>
      </c>
      <c r="F92" s="30">
        <f>'Ações_Nota'!I94+'Ações_Nota'!J94</f>
        <v>10.8962264150943</v>
      </c>
      <c r="G92" s="30">
        <f>'Ações_Nota'!K94+'Ações_Nota'!L94</f>
        <v>42.5688073394495</v>
      </c>
      <c r="H92" s="30">
        <f>'Ações_Nota'!M94+'Ações_Nota'!N94</f>
        <v>47.7340590639824</v>
      </c>
      <c r="I92" s="30">
        <f>'Ações_Nota'!O94+'Ações_Nota'!P94</f>
        <v>11.9993193465727</v>
      </c>
      <c r="J92" s="30">
        <f>'Ações_Nota'!Q94+'Ações_Nota'!R94</f>
        <v>27.6362319715165</v>
      </c>
      <c r="K92" s="30">
        <f>'Ações_Nota'!S94+'Ações_Nota'!T94</f>
        <v>27.9565217391304</v>
      </c>
      <c r="L92" s="30">
        <f>'Ações_Nota'!U94+'Ações_Nota'!V94</f>
        <v>14.3965517241379</v>
      </c>
      <c r="M92" s="30">
        <f>'Ações_Nota'!W94+'Ações_Nota'!X94</f>
        <v>2.79661016949152</v>
      </c>
      <c r="N92" s="30">
        <f>'Ações_Nota'!Y94+'Ações_Nota'!Z94</f>
        <v>1.38655462184874</v>
      </c>
      <c r="O92" s="30">
        <f>'Ações_Nota'!AA94+'Ações_Nota'!AB94</f>
        <v>2.85123966942149</v>
      </c>
      <c r="P92" s="30">
        <f>'Ações_Nota'!AC94+'Ações_Nota'!AD94</f>
        <v>3.52226720647773</v>
      </c>
      <c r="Q92" s="30">
        <f>'Ações_Nota'!AE94+'Ações_Nota'!AF94</f>
        <v>4.37007874015749</v>
      </c>
      <c r="R92" s="30">
        <f>'Ações_Nota'!AG94+'Ações_Nota'!AH94</f>
        <v>3.54961832061069</v>
      </c>
    </row>
    <row r="93" ht="15" customHeight="1">
      <c r="A93" t="s" s="26">
        <f>'Ações_Nota'!A95</f>
        <v>1934</v>
      </c>
      <c r="B93" t="s" s="26">
        <f>'Ações_Nota'!B95</f>
        <v>1935</v>
      </c>
      <c r="C93" s="30">
        <f>'Ações_Nota'!C95+'Ações_Nota'!D95</f>
        <v>53.8</v>
      </c>
      <c r="D93" s="30">
        <f>'Ações_Nota'!E95+'Ações_Nota'!F95</f>
        <v>65.6810138689622</v>
      </c>
      <c r="E93" s="30">
        <f>'Ações_Nota'!G95+'Ações_Nota'!H95</f>
        <v>64.02912621359231</v>
      </c>
      <c r="F93" s="30">
        <f>'Ações_Nota'!I95+'Ações_Nota'!J95</f>
        <v>19.8790737564323</v>
      </c>
      <c r="G93" s="30">
        <f>'Ações_Nota'!K95+'Ações_Nota'!L95</f>
        <v>37.0183486238532</v>
      </c>
      <c r="H93" s="30">
        <f>'Ações_Nota'!M95+'Ações_Nota'!N95</f>
        <v>24.7148446892693</v>
      </c>
      <c r="I93" s="30">
        <f>'Ações_Nota'!O95+'Ações_Nota'!P95</f>
        <v>24.090727098014</v>
      </c>
      <c r="J93" s="30">
        <f>'Ações_Nota'!Q95+'Ações_Nota'!R95</f>
        <v>26.2255345684228</v>
      </c>
      <c r="K93" s="30">
        <f>'Ações_Nota'!S95+'Ações_Nota'!T95</f>
        <v>46.6521739130435</v>
      </c>
      <c r="L93" s="30">
        <f>'Ações_Nota'!U95+'Ações_Nota'!V95</f>
        <v>54.7335423197492</v>
      </c>
      <c r="M93" s="30">
        <f>'Ações_Nota'!W95+'Ações_Nota'!X95</f>
        <v>5.33898305084745</v>
      </c>
      <c r="N93" s="30">
        <f>'Ações_Nota'!Y95+'Ações_Nota'!Z95</f>
        <v>1.13445378151261</v>
      </c>
      <c r="O93" s="30">
        <f>'Ações_Nota'!AA95+'Ações_Nota'!AB95</f>
        <v>2.60330578512397</v>
      </c>
      <c r="P93" s="30">
        <f>'Ações_Nota'!AC95+'Ações_Nota'!AD95</f>
        <v>2.42914979757085</v>
      </c>
      <c r="Q93" s="30">
        <f>'Ações_Nota'!AE95+'Ações_Nota'!AF95</f>
        <v>4.01574803149605</v>
      </c>
      <c r="R93" s="30">
        <f>'Ações_Nota'!AG95+'Ações_Nota'!AH95</f>
        <v>4.69465648854963</v>
      </c>
    </row>
    <row r="94" ht="15" customHeight="1">
      <c r="A94" t="s" s="26">
        <f>'Ações_Nota'!A96</f>
        <v>1936</v>
      </c>
      <c r="B94" t="s" s="26">
        <f>'Ações_Nota'!B96</f>
        <v>1937</v>
      </c>
      <c r="C94" s="30">
        <f>'Ações_Nota'!C96+'Ações_Nota'!D96</f>
        <v>66.59999999999999</v>
      </c>
      <c r="D94" s="30">
        <f>'Ações_Nota'!E96+'Ações_Nota'!F96</f>
        <v>41.3835485413678</v>
      </c>
      <c r="E94" s="30">
        <f>'Ações_Nota'!G96+'Ações_Nota'!H96</f>
        <v>75.3883495145631</v>
      </c>
      <c r="F94" s="30">
        <f>'Ações_Nota'!I96+'Ações_Nota'!J96</f>
        <v>78.9253859348199</v>
      </c>
      <c r="G94" s="30">
        <f>'Ações_Nota'!K96+'Ações_Nota'!L96</f>
        <v>73.8532110091743</v>
      </c>
      <c r="H94" s="30">
        <f>'Ações_Nota'!M96+'Ações_Nota'!N96</f>
        <v>69.3171136905153</v>
      </c>
      <c r="I94" s="30">
        <f>'Ações_Nota'!O96+'Ações_Nota'!P96</f>
        <v>48.4453074951954</v>
      </c>
      <c r="J94" s="30">
        <f>'Ações_Nota'!Q96+'Ações_Nota'!R96</f>
        <v>67.97175789029031</v>
      </c>
      <c r="K94" s="30">
        <f>'Ações_Nota'!S96+'Ações_Nota'!T96</f>
        <v>61.5652173913044</v>
      </c>
      <c r="L94" s="30">
        <f>'Ações_Nota'!U96+'Ações_Nota'!V96</f>
        <v>46.0619122257053</v>
      </c>
      <c r="M94" s="30">
        <f>'Ações_Nota'!W96+'Ações_Nota'!X96</f>
        <v>49.9458270757349</v>
      </c>
      <c r="N94" s="30">
        <f>'Ações_Nota'!Y96+'Ações_Nota'!Z96</f>
        <v>34.612406760457</v>
      </c>
      <c r="O94" s="30">
        <f>'Ações_Nota'!AA96+'Ações_Nota'!AB96</f>
        <v>21.5702479338843</v>
      </c>
      <c r="P94" s="30">
        <f>'Ações_Nota'!AC96+'Ações_Nota'!AD96</f>
        <v>20.0404858299595</v>
      </c>
      <c r="Q94" s="30">
        <f>'Ações_Nota'!AE96+'Ações_Nota'!AF96</f>
        <v>25.1574803149606</v>
      </c>
      <c r="R94" s="30">
        <f>'Ações_Nota'!AG96+'Ações_Nota'!AH96</f>
        <v>13.969465648855</v>
      </c>
    </row>
    <row r="95" ht="15" customHeight="1">
      <c r="A95" t="s" s="26">
        <f>'Ações_Nota'!A97</f>
        <v>1938</v>
      </c>
      <c r="B95" t="s" s="26">
        <f>'Ações_Nota'!B97</f>
        <v>1939</v>
      </c>
      <c r="C95" s="30">
        <f>'Ações_Nota'!C97+'Ações_Nota'!D97</f>
        <v>48.25</v>
      </c>
      <c r="D95" s="30">
        <f>'Ações_Nota'!E97+'Ações_Nota'!F97</f>
        <v>40.031324725012</v>
      </c>
      <c r="E95" s="30">
        <f>'Ações_Nota'!G97+'Ações_Nota'!H97</f>
        <v>28.2038834951457</v>
      </c>
      <c r="F95" s="30">
        <f>'Ações_Nota'!I97+'Ações_Nota'!J97</f>
        <v>9.76415094339624</v>
      </c>
      <c r="G95" s="30">
        <f>'Ações_Nota'!K97+'Ações_Nota'!L97</f>
        <v>29.1743119266055</v>
      </c>
      <c r="H95" s="30">
        <f>'Ações_Nota'!M97+'Ações_Nota'!N97</f>
        <v>23.2264410781035</v>
      </c>
      <c r="I95" s="30">
        <f>'Ações_Nota'!O97+'Ações_Nota'!P97</f>
        <v>36.7262572069187</v>
      </c>
      <c r="J95" s="30">
        <f>'Ações_Nota'!Q97+'Ações_Nota'!R97</f>
        <v>24.2862028040955</v>
      </c>
      <c r="K95" s="30">
        <f>'Ações_Nota'!S97+'Ações_Nota'!T97</f>
        <v>28.2608695652173</v>
      </c>
      <c r="L95" s="30">
        <f>'Ações_Nota'!U97+'Ações_Nota'!V97</f>
        <v>17.4673458725183</v>
      </c>
      <c r="M95" s="30">
        <f>'Ações_Nota'!W97+'Ações_Nota'!X97</f>
        <v>7.24576271186442</v>
      </c>
      <c r="N95" s="30">
        <f>'Ações_Nota'!Y97+'Ações_Nota'!Z97</f>
        <v>6.68067226890756</v>
      </c>
      <c r="O95" s="30">
        <f>'Ações_Nota'!AA97+'Ações_Nota'!AB97</f>
        <v>9.04958677685949</v>
      </c>
      <c r="P95" s="30">
        <f>'Ações_Nota'!AC97+'Ações_Nota'!AD97</f>
        <v>7.89473684210526</v>
      </c>
      <c r="Q95" s="30">
        <f>'Ações_Nota'!AE97+'Ações_Nota'!AF97</f>
        <v>12.755905511811</v>
      </c>
      <c r="R95" s="30">
        <f>'Ações_Nota'!AG97+'Ações_Nota'!AH97</f>
        <v>12.824427480916</v>
      </c>
    </row>
    <row r="96" ht="15" customHeight="1">
      <c r="A96" t="s" s="26">
        <f>'Ações_Nota'!A98</f>
        <v>1940</v>
      </c>
      <c r="B96" t="s" s="26">
        <f>'Ações_Nota'!B98</f>
        <v>1941</v>
      </c>
      <c r="C96" s="30">
        <f>'Ações_Nota'!C98+'Ações_Nota'!D98</f>
        <v>47.4</v>
      </c>
      <c r="D96" s="30">
        <f>'Ações_Nota'!E98+'Ações_Nota'!F98</f>
        <v>39.5418460066953</v>
      </c>
      <c r="E96" s="30">
        <f>'Ações_Nota'!G98+'Ações_Nota'!H98</f>
        <v>27.378640776699</v>
      </c>
      <c r="F96" s="30">
        <f>'Ações_Nota'!I98+'Ações_Nota'!J98</f>
        <v>9.481132075471709</v>
      </c>
      <c r="G96" s="30">
        <f>'Ações_Nota'!K98+'Ações_Nota'!L98</f>
        <v>28.394495412844</v>
      </c>
      <c r="H96" s="30">
        <f>'Ações_Nota'!M98+'Ações_Nota'!N98</f>
        <v>22.2786193630184</v>
      </c>
      <c r="I96" s="30">
        <f>'Ações_Nota'!O98+'Ações_Nota'!P98</f>
        <v>36.144498718770</v>
      </c>
      <c r="J96" s="30">
        <f>'Ações_Nota'!Q98+'Ações_Nota'!R98</f>
        <v>23.8344095105908</v>
      </c>
      <c r="K96" s="30">
        <f>'Ações_Nota'!S98+'Ações_Nota'!T98</f>
        <v>27.8260869565218</v>
      </c>
      <c r="L96" s="30">
        <f>'Ações_Nota'!U98+'Ações_Nota'!V98</f>
        <v>17.0350052246604</v>
      </c>
      <c r="M96" s="30">
        <f>'Ações_Nota'!W98+'Ações_Nota'!X98</f>
        <v>7.1186440677966</v>
      </c>
      <c r="N96" s="30">
        <f>'Ações_Nota'!Y98+'Ações_Nota'!Z98</f>
        <v>6.55462184873949</v>
      </c>
      <c r="O96" s="30">
        <f>'Ações_Nota'!AA98+'Ações_Nota'!AB98</f>
        <v>8.801652892561981</v>
      </c>
      <c r="P96" s="30">
        <f>'Ações_Nota'!AC98+'Ações_Nota'!AD98</f>
        <v>7.77327935222673</v>
      </c>
      <c r="Q96" s="30">
        <f>'Ações_Nota'!AE98+'Ações_Nota'!AF98</f>
        <v>12.6377952755906</v>
      </c>
      <c r="R96" s="30">
        <f>'Ações_Nota'!AG98+'Ações_Nota'!AH98</f>
        <v>12.7099236641222</v>
      </c>
    </row>
    <row r="97" ht="15" customHeight="1">
      <c r="A97" t="s" s="26">
        <f>'Ações_Nota'!A99</f>
        <v>1942</v>
      </c>
      <c r="B97" t="s" s="26">
        <f>'Ações_Nota'!B99</f>
        <v>1943</v>
      </c>
      <c r="C97" s="30">
        <f>'Ações_Nota'!C99+'Ações_Nota'!D99</f>
        <v>55.65</v>
      </c>
      <c r="D97" s="30">
        <f>'Ações_Nota'!E99+'Ações_Nota'!F99</f>
        <v>41.8024868483979</v>
      </c>
      <c r="E97" s="30">
        <f>'Ações_Nota'!G99+'Ações_Nota'!H99</f>
        <v>20.5339805825243</v>
      </c>
      <c r="F97" s="30">
        <f>'Ações_Nota'!I99+'Ações_Nota'!J99</f>
        <v>10.188679245283</v>
      </c>
      <c r="G97" s="30">
        <f>'Ações_Nota'!K99+'Ações_Nota'!L99</f>
        <v>27.8440366972478</v>
      </c>
      <c r="H97" s="30">
        <f>'Ações_Nota'!M99+'Ações_Nota'!N99</f>
        <v>16.8631822851772</v>
      </c>
      <c r="I97" s="30">
        <f>'Ações_Nota'!O99+'Ações_Nota'!P99</f>
        <v>22.7011931454196</v>
      </c>
      <c r="J97" s="30">
        <f>'Ações_Nota'!Q99+'Ações_Nota'!R99</f>
        <v>23.5916158751232</v>
      </c>
      <c r="K97" s="30">
        <f>'Ações_Nota'!S99+'Ações_Nota'!T99</f>
        <v>22.5652173913044</v>
      </c>
      <c r="L97" s="30">
        <f>'Ações_Nota'!U99+'Ações_Nota'!V99</f>
        <v>15.4349529780564</v>
      </c>
      <c r="M97" s="30">
        <f>'Ações_Nota'!W99+'Ações_Nota'!X99</f>
        <v>8.64406779661017</v>
      </c>
      <c r="N97" s="30">
        <f>'Ações_Nota'!Y99+'Ações_Nota'!Z99</f>
        <v>7.05882352941177</v>
      </c>
      <c r="O97" s="30">
        <f>'Ações_Nota'!AA99+'Ações_Nota'!AB99</f>
        <v>9.91735537190082</v>
      </c>
      <c r="P97" s="30">
        <f>'Ações_Nota'!AC99+'Ações_Nota'!AD99</f>
        <v>12.0242914979757</v>
      </c>
      <c r="Q97" s="30">
        <f>'Ações_Nota'!AE99+'Ações_Nota'!AF99</f>
        <v>14.0551181102362</v>
      </c>
      <c r="R97" s="30">
        <f>'Ações_Nota'!AG99+'Ações_Nota'!AH99</f>
        <v>12.0229007633588</v>
      </c>
    </row>
    <row r="98" ht="15" customHeight="1">
      <c r="A98" t="s" s="26">
        <f>'Ações_Nota'!A100</f>
        <v>1944</v>
      </c>
      <c r="B98" t="s" s="26">
        <f>'Ações_Nota'!B100</f>
        <v>1945</v>
      </c>
      <c r="C98" s="30">
        <f>'Ações_Nota'!C100+'Ações_Nota'!D100</f>
        <v>45.35</v>
      </c>
      <c r="D98" s="30">
        <f>'Ações_Nota'!E100+'Ações_Nota'!F100</f>
        <v>66.21592539454809</v>
      </c>
      <c r="E98" s="30">
        <f>'Ações_Nota'!G100+'Ações_Nota'!H100</f>
        <v>65.4368932038835</v>
      </c>
      <c r="F98" s="30">
        <f>'Ações_Nota'!I100+'Ações_Nota'!J100</f>
        <v>52.2667238421956</v>
      </c>
      <c r="G98" s="30">
        <f>'Ações_Nota'!K100+'Ações_Nota'!L100</f>
        <v>73.62385321100921</v>
      </c>
      <c r="H98" s="30">
        <f>'Ações_Nota'!M100+'Ações_Nota'!N100</f>
        <v>69.060047653398</v>
      </c>
      <c r="I98" s="30">
        <f>'Ações_Nota'!O100+'Ações_Nota'!P100</f>
        <v>79.5379564381807</v>
      </c>
      <c r="J98" s="30">
        <f>'Ações_Nota'!Q100+'Ações_Nota'!R100</f>
        <v>55.2509403978838</v>
      </c>
      <c r="K98" s="30">
        <f>'Ações_Nota'!S100+'Ações_Nota'!T100</f>
        <v>59.2608695652174</v>
      </c>
      <c r="L98" s="30">
        <f>'Ações_Nota'!U100+'Ações_Nota'!V100</f>
        <v>40.1227795193313</v>
      </c>
      <c r="M98" s="30">
        <f>'Ações_Nota'!W100+'Ações_Nota'!X100</f>
        <v>48.0503110920403</v>
      </c>
      <c r="N98" s="30">
        <f>'Ações_Nota'!Y100+'Ações_Nota'!Z100</f>
        <v>62.6399773392504</v>
      </c>
      <c r="O98" s="30">
        <f>'Ações_Nota'!AA100+'Ações_Nota'!AB100</f>
        <v>23.4297520661157</v>
      </c>
      <c r="P98" s="30">
        <f>'Ações_Nota'!AC100+'Ações_Nota'!AD100</f>
        <v>19.4331983805668</v>
      </c>
      <c r="Q98" s="30">
        <f>'Ações_Nota'!AE100+'Ações_Nota'!AF100</f>
        <v>23.9763779527559</v>
      </c>
      <c r="R98" s="30">
        <f>'Ações_Nota'!AG100+'Ações_Nota'!AH100</f>
        <v>56.6399699662121</v>
      </c>
    </row>
    <row r="99" ht="15" customHeight="1">
      <c r="A99" t="s" s="26">
        <f>'Ações_Nota'!A101</f>
        <v>1946</v>
      </c>
      <c r="B99" t="s" s="26">
        <f>'Ações_Nota'!B101</f>
        <v>1947</v>
      </c>
      <c r="C99" s="30">
        <f>'Ações_Nota'!C101+'Ações_Nota'!D101</f>
        <v>53.25</v>
      </c>
      <c r="D99" s="30">
        <f>'Ações_Nota'!E101+'Ações_Nota'!F101</f>
        <v>52.6719273075084</v>
      </c>
      <c r="E99" s="30">
        <f>'Ações_Nota'!G101+'Ações_Nota'!H101</f>
        <v>43.1553398058252</v>
      </c>
      <c r="F99" s="30">
        <f>'Ações_Nota'!I101+'Ações_Nota'!J101</f>
        <v>11.7452830188679</v>
      </c>
      <c r="G99" s="30">
        <f>'Ações_Nota'!K101+'Ações_Nota'!L101</f>
        <v>40.5045871559633</v>
      </c>
      <c r="H99" s="30">
        <f>'Ações_Nota'!M101+'Ações_Nota'!N101</f>
        <v>43.3997857783024</v>
      </c>
      <c r="I99" s="30">
        <f>'Ações_Nota'!O101+'Ações_Nota'!P101</f>
        <v>38.3376040999359</v>
      </c>
      <c r="J99" s="30">
        <f>'Ações_Nota'!Q101+'Ações_Nota'!R101</f>
        <v>23.2504576267777</v>
      </c>
      <c r="K99" s="30">
        <f>'Ações_Nota'!S101+'Ações_Nota'!T101</f>
        <v>30.6521739130435</v>
      </c>
      <c r="L99" s="30">
        <f>'Ações_Nota'!U101+'Ações_Nota'!V101</f>
        <v>28.2314524555904</v>
      </c>
      <c r="M99" s="30">
        <f>'Ações_Nota'!W101+'Ações_Nota'!X101</f>
        <v>7.8813559322034</v>
      </c>
      <c r="N99" s="30">
        <f>'Ações_Nota'!Y101+'Ações_Nota'!Z101</f>
        <v>10.9460862996884</v>
      </c>
      <c r="O99" s="30">
        <f>'Ações_Nota'!AA101+'Ações_Nota'!AB101</f>
        <v>10.2892561983471</v>
      </c>
      <c r="P99" s="30">
        <f>'Ações_Nota'!AC101+'Ações_Nota'!AD101</f>
        <v>7.16599190283402</v>
      </c>
      <c r="Q99" s="30">
        <f>'Ações_Nota'!AE101+'Ações_Nota'!AF101</f>
        <v>6.02362204724409</v>
      </c>
      <c r="R99" s="30">
        <f>'Ações_Nota'!AG101+'Ações_Nota'!AH101</f>
        <v>6.06870229007634</v>
      </c>
    </row>
    <row r="100" ht="15" customHeight="1">
      <c r="A100" t="s" s="26">
        <f>'Ações_Nota'!A102</f>
        <v>1948</v>
      </c>
      <c r="B100" t="s" s="26">
        <f>'Ações_Nota'!B102</f>
        <v>1949</v>
      </c>
      <c r="C100" s="30">
        <f>'Ações_Nota'!C102+'Ações_Nota'!D102</f>
        <v>44.7</v>
      </c>
      <c r="D100" s="30">
        <f>'Ações_Nota'!E102+'Ações_Nota'!F102</f>
        <v>37.4375896700144</v>
      </c>
      <c r="E100" s="30">
        <f>'Ações_Nota'!G102+'Ações_Nota'!H102</f>
        <v>20.0970873786408</v>
      </c>
      <c r="F100" s="30">
        <f>'Ações_Nota'!I102+'Ações_Nota'!J102</f>
        <v>7.64150943396225</v>
      </c>
      <c r="G100" s="30">
        <f>'Ações_Nota'!K102+'Ações_Nota'!L102</f>
        <v>22.3853211009175</v>
      </c>
      <c r="H100" s="30">
        <f>'Ações_Nota'!M102+'Ações_Nota'!N102</f>
        <v>16.3892714276346</v>
      </c>
      <c r="I100" s="30">
        <f>'Ações_Nota'!O102+'Ações_Nota'!P102</f>
        <v>26.5098494554773</v>
      </c>
      <c r="J100" s="30">
        <f>'Ações_Nota'!Q102+'Ações_Nota'!R102</f>
        <v>17.0021925854405</v>
      </c>
      <c r="K100" s="30">
        <f>'Ações_Nota'!S102+'Ações_Nota'!T102</f>
        <v>19.3478260869565</v>
      </c>
      <c r="L100" s="30">
        <f>'Ações_Nota'!U102+'Ações_Nota'!V102</f>
        <v>13.4469696969697</v>
      </c>
      <c r="M100" s="30">
        <f>'Ações_Nota'!W102+'Ações_Nota'!X102</f>
        <v>6.22881355932204</v>
      </c>
      <c r="N100" s="30">
        <f>'Ações_Nota'!Y102+'Ações_Nota'!Z102</f>
        <v>5.7983193277311</v>
      </c>
      <c r="O100" s="30">
        <f>'Ações_Nota'!AA102+'Ações_Nota'!AB102</f>
        <v>6.94214876033058</v>
      </c>
      <c r="P100" s="30">
        <f>'Ações_Nota'!AC102+'Ações_Nota'!AD102</f>
        <v>6.80161943319837</v>
      </c>
      <c r="Q100" s="30">
        <f>'Ações_Nota'!AE102+'Ações_Nota'!AF102</f>
        <v>10.8661417322835</v>
      </c>
      <c r="R100" s="30">
        <f>'Ações_Nota'!AG102+'Ações_Nota'!AH102</f>
        <v>14.0839694656489</v>
      </c>
    </row>
    <row r="101" ht="15" customHeight="1">
      <c r="A101" t="s" s="26">
        <f>'Ações_Nota'!A103</f>
        <v>1950</v>
      </c>
      <c r="B101" t="s" s="26">
        <f>'Ações_Nota'!B103</f>
        <v>1951</v>
      </c>
      <c r="C101" s="30">
        <f>'Ações_Nota'!C103+'Ações_Nota'!D103</f>
        <v>44.2</v>
      </c>
      <c r="D101" s="30">
        <f>'Ações_Nota'!E103+'Ações_Nota'!F103</f>
        <v>36.9481109516978</v>
      </c>
      <c r="E101" s="30">
        <f>'Ações_Nota'!G103+'Ações_Nota'!H103</f>
        <v>19.6116504854368</v>
      </c>
      <c r="F101" s="30">
        <f>'Ações_Nota'!I103+'Ações_Nota'!J103</f>
        <v>7.35849056603775</v>
      </c>
      <c r="G101" s="30">
        <f>'Ações_Nota'!K103+'Ações_Nota'!L103</f>
        <v>21.9266055045872</v>
      </c>
      <c r="H101" s="30">
        <f>'Ações_Nota'!M103+'Ações_Nota'!N103</f>
        <v>15.7796139637572</v>
      </c>
      <c r="I101" s="30">
        <f>'Ações_Nota'!O103+'Ações_Nota'!P103</f>
        <v>25.3002882767457</v>
      </c>
      <c r="J101" s="30">
        <f>'Ações_Nota'!Q103+'Ações_Nota'!R103</f>
        <v>16.4182407016273</v>
      </c>
      <c r="K101" s="30">
        <f>'Ações_Nota'!S103+'Ações_Nota'!T103</f>
        <v>18.9130434782609</v>
      </c>
      <c r="L101" s="30">
        <f>'Ações_Nota'!U103+'Ações_Nota'!V103</f>
        <v>13.0146290491118</v>
      </c>
      <c r="M101" s="30">
        <f>'Ações_Nota'!W103+'Ações_Nota'!X103</f>
        <v>6.10169491525425</v>
      </c>
      <c r="N101" s="30">
        <f>'Ações_Nota'!Y103+'Ações_Nota'!Z103</f>
        <v>5.67226890756303</v>
      </c>
      <c r="O101" s="30">
        <f>'Ações_Nota'!AA103+'Ações_Nota'!AB103</f>
        <v>6.81818181818181</v>
      </c>
      <c r="P101" s="30">
        <f>'Ações_Nota'!AC103+'Ações_Nota'!AD103</f>
        <v>6.68016194331984</v>
      </c>
      <c r="Q101" s="30">
        <f>'Ações_Nota'!AE103+'Ações_Nota'!AF103</f>
        <v>10.6299212598425</v>
      </c>
      <c r="R101" s="30">
        <f>'Ações_Nota'!AG103+'Ações_Nota'!AH103</f>
        <v>13.1679389312977</v>
      </c>
    </row>
    <row r="102" ht="15" customHeight="1">
      <c r="A102" t="s" s="26">
        <f>'Ações_Nota'!A104</f>
        <v>1952</v>
      </c>
      <c r="B102" t="s" s="26">
        <f>'Ações_Nota'!B104</f>
        <v>1953</v>
      </c>
      <c r="C102" s="30">
        <f>'Ações_Nota'!C104+'Ações_Nota'!D104</f>
        <v>43.7</v>
      </c>
      <c r="D102" s="30">
        <f>'Ações_Nota'!E104+'Ações_Nota'!F104</f>
        <v>51.8696795791487</v>
      </c>
      <c r="E102" s="30">
        <f>'Ações_Nota'!G104+'Ações_Nota'!H104</f>
        <v>38.1067961165049</v>
      </c>
      <c r="F102" s="30">
        <f>'Ações_Nota'!I104+'Ações_Nota'!J104</f>
        <v>58.6312178387651</v>
      </c>
      <c r="G102" s="30">
        <f>'Ações_Nota'!K104+'Ações_Nota'!L104</f>
        <v>27.6146788990826</v>
      </c>
      <c r="H102" s="30">
        <f>'Ações_Nota'!M104+'Ações_Nota'!N104</f>
        <v>27.8298030471943</v>
      </c>
      <c r="I102" s="30">
        <f>'Ações_Nota'!O104+'Ações_Nota'!P104</f>
        <v>28.2593289557976</v>
      </c>
      <c r="J102" s="30">
        <f>'Ações_Nota'!Q104+'Ações_Nota'!R104</f>
        <v>20.220063162553</v>
      </c>
      <c r="K102" s="30">
        <f>'Ações_Nota'!S104+'Ações_Nota'!T104</f>
        <v>16.5652173913044</v>
      </c>
      <c r="L102" s="30">
        <f>'Ações_Nota'!U104+'Ações_Nota'!V104</f>
        <v>33.3307210031349</v>
      </c>
      <c r="M102" s="30">
        <f>'Ações_Nota'!W104+'Ações_Nota'!X104</f>
        <v>6.73728813559323</v>
      </c>
      <c r="N102" s="30">
        <f>'Ações_Nota'!Y104+'Ações_Nota'!Z104</f>
        <v>12.1107544141252</v>
      </c>
      <c r="O102" s="30">
        <f>'Ações_Nota'!AA104+'Ações_Nota'!AB104</f>
        <v>15.8677685950413</v>
      </c>
      <c r="P102" s="30">
        <f>'Ações_Nota'!AC104+'Ações_Nota'!AD104</f>
        <v>15.7894736842105</v>
      </c>
      <c r="Q102" s="30">
        <f>'Ações_Nota'!AE104+'Ações_Nota'!AF104</f>
        <v>13.7007874015748</v>
      </c>
      <c r="R102" s="30">
        <f>'Ações_Nota'!AG104+'Ações_Nota'!AH104</f>
        <v>15</v>
      </c>
    </row>
    <row r="103" ht="15" customHeight="1">
      <c r="A103" t="s" s="26">
        <f>'Ações_Nota'!A105</f>
        <v>1954</v>
      </c>
      <c r="B103" t="s" s="26">
        <f>'Ações_Nota'!B105</f>
        <v>1955</v>
      </c>
      <c r="C103" s="30">
        <f>'Ações_Nota'!C105+'Ações_Nota'!D105</f>
        <v>73.3</v>
      </c>
      <c r="D103" s="30">
        <f>'Ações_Nota'!E105+'Ações_Nota'!F105</f>
        <v>69.59158297465331</v>
      </c>
      <c r="E103" s="30">
        <f>'Ações_Nota'!G105+'Ações_Nota'!H105</f>
        <v>74.7087378640777</v>
      </c>
      <c r="F103" s="30">
        <f>'Ações_Nota'!I105+'Ações_Nota'!J105</f>
        <v>70.1569468267582</v>
      </c>
      <c r="G103" s="30">
        <f>'Ações_Nota'!K105+'Ações_Nota'!L105</f>
        <v>83.1651376146789</v>
      </c>
      <c r="H103" s="30">
        <f>'Ações_Nota'!M105+'Ações_Nota'!N105</f>
        <v>81.03635211052089</v>
      </c>
      <c r="I103" s="30">
        <f>'Ações_Nota'!O105+'Ações_Nota'!P105</f>
        <v>88.5866431774503</v>
      </c>
      <c r="J103" s="30">
        <f>'Ações_Nota'!Q105+'Ações_Nota'!R105</f>
        <v>86.1388369239435</v>
      </c>
      <c r="K103" s="30">
        <f>'Ações_Nota'!S105+'Ações_Nota'!T105</f>
        <v>67.0869565217391</v>
      </c>
      <c r="L103" s="30">
        <f>'Ações_Nota'!U105+'Ações_Nota'!V105</f>
        <v>62.0506792058517</v>
      </c>
      <c r="M103" s="30">
        <f>'Ações_Nota'!W105+'Ações_Nota'!X105</f>
        <v>87.3911177858829</v>
      </c>
      <c r="N103" s="30">
        <f>'Ações_Nota'!Y105+'Ações_Nota'!Z105</f>
        <v>88.60541969596819</v>
      </c>
      <c r="O103" s="30">
        <f>'Ações_Nota'!AA105+'Ações_Nota'!AB105</f>
        <v>67.51549586776861</v>
      </c>
      <c r="P103" s="30">
        <f>'Ações_Nota'!AC105+'Ações_Nota'!AD105</f>
        <v>66.6406176442897</v>
      </c>
      <c r="Q103" s="30">
        <f>'Ações_Nota'!AE105+'Ações_Nota'!AF105</f>
        <v>27.755905511811</v>
      </c>
      <c r="R103" s="30">
        <f>'Ações_Nota'!AG105+'Ações_Nota'!AH105</f>
        <v>80.2703040921036</v>
      </c>
    </row>
    <row r="104" ht="15" customHeight="1">
      <c r="A104" t="s" s="26">
        <f>'Ações_Nota'!A106</f>
        <v>1956</v>
      </c>
      <c r="B104" t="s" s="26">
        <f>'Ações_Nota'!B106</f>
        <v>1957</v>
      </c>
      <c r="C104" s="30">
        <f>'Ações_Nota'!C106+'Ações_Nota'!D106</f>
        <v>40.6</v>
      </c>
      <c r="D104" s="30">
        <f>'Ações_Nota'!E106+'Ações_Nota'!F106</f>
        <v>66.60449545671931</v>
      </c>
      <c r="E104" s="30">
        <f>'Ações_Nota'!G106+'Ações_Nota'!H106</f>
        <v>66.2621359223301</v>
      </c>
      <c r="F104" s="30">
        <f>'Ações_Nota'!I106+'Ações_Nota'!J106</f>
        <v>48.7315608919383</v>
      </c>
      <c r="G104" s="30">
        <f>'Ações_Nota'!K106+'Ações_Nota'!L106</f>
        <v>64.44954128440369</v>
      </c>
      <c r="H104" s="30">
        <f>'Ações_Nota'!M106+'Ações_Nota'!N106</f>
        <v>71.43681552888719</v>
      </c>
      <c r="I104" s="30">
        <f>'Ações_Nota'!O106+'Ações_Nota'!P106</f>
        <v>79.8392456758488</v>
      </c>
      <c r="J104" s="30">
        <f>'Ações_Nota'!Q106+'Ações_Nota'!R106</f>
        <v>87.2053587592783</v>
      </c>
      <c r="K104" s="30">
        <f>'Ações_Nota'!S106+'Ações_Nota'!T106</f>
        <v>90.95652173913049</v>
      </c>
      <c r="L104" s="30">
        <f>'Ações_Nota'!U106+'Ações_Nota'!V106</f>
        <v>89.9229362591431</v>
      </c>
      <c r="M104" s="30">
        <f>'Ações_Nota'!W106+'Ações_Nota'!X106</f>
        <v>67.12347135807769</v>
      </c>
      <c r="N104" s="30">
        <f>'Ações_Nota'!Y106+'Ações_Nota'!Z106</f>
        <v>49.6119346615051</v>
      </c>
      <c r="O104" s="30">
        <f>'Ações_Nota'!AA106+'Ações_Nota'!AB106</f>
        <v>11.0330578512397</v>
      </c>
      <c r="P104" s="30">
        <f>'Ações_Nota'!AC106+'Ações_Nota'!AD106</f>
        <v>7.65182186234817</v>
      </c>
      <c r="Q104" s="30">
        <f>'Ações_Nota'!AE106+'Ações_Nota'!AF106</f>
        <v>5.78740157480316</v>
      </c>
      <c r="R104" s="30">
        <f>'Ações_Nota'!AG106+'Ações_Nota'!AH106</f>
        <v>8.93129770992366</v>
      </c>
    </row>
    <row r="105" ht="15" customHeight="1">
      <c r="A105" t="s" s="26">
        <f>'Ações_Nota'!A107</f>
        <v>1958</v>
      </c>
      <c r="B105" t="s" s="26">
        <f>'Ações_Nota'!B107</f>
        <v>1959</v>
      </c>
      <c r="C105" s="30">
        <f>'Ações_Nota'!C107+'Ações_Nota'!D107</f>
        <v>41.5</v>
      </c>
      <c r="D105" s="30">
        <f>'Ações_Nota'!E107+'Ações_Nota'!F107</f>
        <v>41.6461023433764</v>
      </c>
      <c r="E105" s="30">
        <f>'Ações_Nota'!G107+'Ações_Nota'!H107</f>
        <v>18.2038834951457</v>
      </c>
      <c r="F105" s="30">
        <f>'Ações_Nota'!I107+'Ações_Nota'!J107</f>
        <v>6.50943396226416</v>
      </c>
      <c r="G105" s="30">
        <f>'Ações_Nota'!K107+'Ações_Nota'!L107</f>
        <v>13.5779816513762</v>
      </c>
      <c r="H105" s="30">
        <f>'Ações_Nota'!M107+'Ações_Nota'!N107</f>
        <v>1.49321266968326</v>
      </c>
      <c r="I105" s="30">
        <f>'Ações_Nota'!O107+'Ações_Nota'!P107</f>
        <v>23.7852338244714</v>
      </c>
      <c r="J105" s="30">
        <f>'Ações_Nota'!Q107+'Ações_Nota'!R107</f>
        <v>16.9253515177117</v>
      </c>
      <c r="K105" s="30">
        <f>'Ações_Nota'!S107+'Ações_Nota'!T107</f>
        <v>17.9565217391304</v>
      </c>
      <c r="L105" s="30">
        <f>'Ações_Nota'!U107+'Ações_Nota'!V107</f>
        <v>28.7526123301985</v>
      </c>
      <c r="M105" s="30">
        <f>'Ações_Nota'!W107+'Ações_Nota'!X107</f>
        <v>18.6564042051062</v>
      </c>
      <c r="N105" s="30">
        <f>'Ações_Nota'!Y107+'Ações_Nota'!Z107</f>
        <v>53.8117269379662</v>
      </c>
      <c r="O105" s="30">
        <f>'Ações_Nota'!AA107+'Ações_Nota'!AB107</f>
        <v>23.5537190082645</v>
      </c>
      <c r="P105" s="30">
        <f>'Ações_Nota'!AC107+'Ações_Nota'!AD107</f>
        <v>19.1902834008097</v>
      </c>
      <c r="Q105" s="30">
        <f>'Ações_Nota'!AE107+'Ações_Nota'!AF107</f>
        <v>21.6141732283465</v>
      </c>
      <c r="R105" s="30">
        <f>'Ações_Nota'!AG107+'Ações_Nota'!AH107</f>
        <v>65.9322988361907</v>
      </c>
    </row>
    <row r="106" ht="15" customHeight="1">
      <c r="A106" t="s" s="26">
        <f>'Ações_Nota'!A108</f>
        <v>1960</v>
      </c>
      <c r="B106" t="s" s="26">
        <f>'Ações_Nota'!B108</f>
        <v>1961</v>
      </c>
      <c r="C106" s="30">
        <f>'Ações_Nota'!C108+'Ações_Nota'!D108</f>
        <v>56.75</v>
      </c>
      <c r="D106" s="30">
        <f>'Ações_Nota'!E108+'Ações_Nota'!F108</f>
        <v>63.0114777618365</v>
      </c>
      <c r="E106" s="30">
        <f>'Ações_Nota'!G108+'Ações_Nota'!H108</f>
        <v>60.3883495145631</v>
      </c>
      <c r="F106" s="30">
        <f>'Ações_Nota'!I108+'Ações_Nota'!J108</f>
        <v>14.2924528301887</v>
      </c>
      <c r="G106" s="30">
        <f>'Ações_Nota'!K108+'Ações_Nota'!L108</f>
        <v>60.2752293577981</v>
      </c>
      <c r="H106" s="30">
        <f>'Ações_Nota'!M108+'Ações_Nota'!N108</f>
        <v>72.7846634752006</v>
      </c>
      <c r="I106" s="30">
        <f>'Ações_Nota'!O108+'Ações_Nota'!P108</f>
        <v>73.49015054452281</v>
      </c>
      <c r="J106" s="30">
        <f>'Ações_Nota'!Q108+'Ações_Nota'!R108</f>
        <v>68.9368977933337</v>
      </c>
      <c r="K106" s="30">
        <f>'Ações_Nota'!S108+'Ações_Nota'!T108</f>
        <v>77.8695652173913</v>
      </c>
      <c r="L106" s="30">
        <f>'Ações_Nota'!U108+'Ações_Nota'!V108</f>
        <v>73.7160397074191</v>
      </c>
      <c r="M106" s="30">
        <f>'Ações_Nota'!W108+'Ações_Nota'!X108</f>
        <v>30.7568118429521</v>
      </c>
      <c r="N106" s="30">
        <f>'Ações_Nota'!Y108+'Ações_Nota'!Z108</f>
        <v>46.8893400056652</v>
      </c>
      <c r="O106" s="30">
        <f>'Ações_Nota'!AA108+'Ações_Nota'!AB108</f>
        <v>12.7685950413223</v>
      </c>
      <c r="P106" s="30">
        <f>'Ações_Nota'!AC108+'Ações_Nota'!AD108</f>
        <v>17.3684210526316</v>
      </c>
      <c r="Q106" s="30">
        <f>'Ações_Nota'!AE108+'Ações_Nota'!AF108</f>
        <v>15.8267716535433</v>
      </c>
      <c r="R106" s="30">
        <f>'Ações_Nota'!AG108+'Ações_Nota'!AH108</f>
        <v>12.9389312977099</v>
      </c>
    </row>
    <row r="107" ht="15" customHeight="1">
      <c r="A107" t="s" s="26">
        <f>'Ações_Nota'!A109</f>
        <v>1962</v>
      </c>
      <c r="B107" t="s" s="26">
        <f>'Ações_Nota'!B109</f>
        <v>1963</v>
      </c>
      <c r="C107" s="30">
        <f>'Ações_Nota'!C109+'Ações_Nota'!D109</f>
        <v>42.25</v>
      </c>
      <c r="D107" s="30">
        <f>'Ações_Nota'!E109+'Ações_Nota'!F109</f>
        <v>21.6783835485414</v>
      </c>
      <c r="E107" s="30">
        <f>'Ações_Nota'!G109+'Ações_Nota'!H109</f>
        <v>11.504854368932</v>
      </c>
      <c r="F107" s="30">
        <f>'Ações_Nota'!I109+'Ações_Nota'!J109</f>
        <v>3.25471698113208</v>
      </c>
      <c r="G107" s="30">
        <f>'Ações_Nota'!K109+'Ações_Nota'!L109</f>
        <v>1.69724770642202</v>
      </c>
      <c r="H107" s="30">
        <f>'Ações_Nota'!M109+'Ações_Nota'!N109</f>
        <v>0.407239819004526</v>
      </c>
      <c r="I107" s="30">
        <f>'Ações_Nota'!O109+'Ações_Nota'!P109</f>
        <v>1.02958840486867</v>
      </c>
      <c r="J107" s="30">
        <f>'Ações_Nota'!Q109+'Ações_Nota'!R109</f>
        <v>1.50906201597168</v>
      </c>
      <c r="K107" s="30">
        <f>'Ações_Nota'!S109+'Ações_Nota'!T109</f>
        <v>8.34782608695653</v>
      </c>
      <c r="L107" s="30">
        <f>'Ações_Nota'!U109+'Ações_Nota'!V109</f>
        <v>11.8469174503657</v>
      </c>
      <c r="M107" s="30">
        <f>'Ações_Nota'!W109+'Ações_Nota'!X109</f>
        <v>1.52542372881356</v>
      </c>
      <c r="N107" s="30">
        <f>'Ações_Nota'!Y109+'Ações_Nota'!Z109</f>
        <v>0.504201680672268</v>
      </c>
      <c r="O107" s="30">
        <f>'Ações_Nota'!AA109+'Ações_Nota'!AB109</f>
        <v>2.10743801652893</v>
      </c>
      <c r="P107" s="30">
        <f>'Ações_Nota'!AC109+'Ações_Nota'!AD109</f>
        <v>1.94331983805668</v>
      </c>
      <c r="Q107" s="30">
        <f>'Ações_Nota'!AE109+'Ações_Nota'!AF109</f>
        <v>2.12598425196851</v>
      </c>
      <c r="R107" s="30">
        <f>'Ações_Nota'!AG109+'Ações_Nota'!AH109</f>
        <v>3.89312977099236</v>
      </c>
    </row>
    <row r="108" ht="15" customHeight="1">
      <c r="A108" t="s" s="26">
        <f>'Ações_Nota'!A110</f>
        <v>1964</v>
      </c>
      <c r="B108" t="s" s="26">
        <f>'Ações_Nota'!B110</f>
        <v>1965</v>
      </c>
      <c r="C108" s="30">
        <f>'Ações_Nota'!C110+'Ações_Nota'!D110</f>
        <v>47.7</v>
      </c>
      <c r="D108" s="30">
        <f>'Ações_Nota'!E110+'Ações_Nota'!F110</f>
        <v>42.1910569105692</v>
      </c>
      <c r="E108" s="30">
        <f>'Ações_Nota'!G110+'Ações_Nota'!H110</f>
        <v>50.0485436893204</v>
      </c>
      <c r="F108" s="30">
        <f>'Ações_Nota'!I110+'Ações_Nota'!J110</f>
        <v>13.3018867924528</v>
      </c>
      <c r="G108" s="30">
        <f>'Ações_Nota'!K110+'Ações_Nota'!L110</f>
        <v>48.8073394495413</v>
      </c>
      <c r="H108" s="30">
        <f>'Ações_Nota'!M110+'Ações_Nota'!N110</f>
        <v>48.2746409600629</v>
      </c>
      <c r="I108" s="30">
        <f>'Ações_Nota'!O110+'Ações_Nota'!P110</f>
        <v>62.6961883408072</v>
      </c>
      <c r="J108" s="30">
        <f>'Ações_Nota'!Q110+'Ações_Nota'!R110</f>
        <v>48.8151992436586</v>
      </c>
      <c r="K108" s="30">
        <f>'Ações_Nota'!S110+'Ações_Nota'!T110</f>
        <v>52.1739130434783</v>
      </c>
      <c r="L108" s="30">
        <f>'Ações_Nota'!U110+'Ações_Nota'!V110</f>
        <v>36.9631661442007</v>
      </c>
      <c r="M108" s="30">
        <f>'Ações_Nota'!W110+'Ações_Nota'!X110</f>
        <v>37.3444539798327</v>
      </c>
      <c r="N108" s="30">
        <f>'Ações_Nota'!Y110+'Ações_Nota'!Z110</f>
        <v>58.7225002360494</v>
      </c>
      <c r="O108" s="30">
        <f>'Ações_Nota'!AA110+'Ações_Nota'!AB110</f>
        <v>20.3305785123967</v>
      </c>
      <c r="P108" s="30">
        <f>'Ações_Nota'!AC110+'Ações_Nota'!AD110</f>
        <v>21.2550607287449</v>
      </c>
      <c r="Q108" s="30">
        <f>'Ações_Nota'!AE110+'Ações_Nota'!AF110</f>
        <v>21.7322834645669</v>
      </c>
      <c r="R108" s="30">
        <f>'Ações_Nota'!AG110+'Ações_Nota'!AH110</f>
        <v>60.4236015517457</v>
      </c>
    </row>
    <row r="109" ht="15" customHeight="1">
      <c r="A109" t="s" s="26">
        <f>'Ações_Nota'!A111</f>
        <v>1966</v>
      </c>
      <c r="B109" t="s" s="26">
        <f>'Ações_Nota'!B111</f>
        <v>1967</v>
      </c>
      <c r="C109" s="30">
        <f>'Ações_Nota'!C111+'Ações_Nota'!D111</f>
        <v>40.55</v>
      </c>
      <c r="D109" s="30">
        <f>'Ações_Nota'!E111+'Ações_Nota'!F111</f>
        <v>67.4421329507413</v>
      </c>
      <c r="E109" s="30">
        <f>'Ações_Nota'!G111+'Ações_Nota'!H111</f>
        <v>78.59223300970871</v>
      </c>
      <c r="F109" s="30">
        <f>'Ações_Nota'!I111+'Ações_Nota'!J111</f>
        <v>67.2590051457976</v>
      </c>
      <c r="G109" s="30">
        <f>'Ações_Nota'!K111+'Ações_Nota'!L111</f>
        <v>81.42201834862379</v>
      </c>
      <c r="H109" s="30">
        <f>'Ações_Nota'!M111+'Ações_Nota'!N111</f>
        <v>90.3217697335344</v>
      </c>
      <c r="I109" s="30">
        <f>'Ações_Nota'!O111+'Ações_Nota'!P111</f>
        <v>93.45831998718781</v>
      </c>
      <c r="J109" s="30">
        <f>'Ações_Nota'!Q111+'Ações_Nota'!R111</f>
        <v>95.50359061010199</v>
      </c>
      <c r="K109" s="30">
        <f>'Ações_Nota'!S111+'Ações_Nota'!T111</f>
        <v>97.0869565217391</v>
      </c>
      <c r="L109" s="30">
        <f>'Ações_Nota'!U111+'Ações_Nota'!V111</f>
        <v>94.6381922675027</v>
      </c>
      <c r="M109" s="30">
        <f>'Ações_Nota'!W111+'Ações_Nota'!X111</f>
        <v>90.05310019309159</v>
      </c>
      <c r="N109" s="30">
        <f>'Ações_Nota'!Y111+'Ações_Nota'!Z111</f>
        <v>85.33330186006989</v>
      </c>
      <c r="O109" s="30">
        <f>'Ações_Nota'!AA111+'Ações_Nota'!AB111</f>
        <v>20.702479338843</v>
      </c>
      <c r="P109" s="30">
        <f>'Ações_Nota'!AC111+'Ações_Nota'!AD111</f>
        <v>18.7044534412955</v>
      </c>
      <c r="Q109" s="30">
        <f>'Ações_Nota'!AE111+'Ações_Nota'!AF111</f>
        <v>15.2362204724409</v>
      </c>
      <c r="R109" s="30">
        <f>'Ações_Nota'!AG111+'Ações_Nota'!AH111</f>
        <v>27.9602052308847</v>
      </c>
    </row>
    <row r="110" ht="15" customHeight="1">
      <c r="A110" t="s" s="26">
        <f>'Ações_Nota'!A112</f>
        <v>1968</v>
      </c>
      <c r="B110" t="s" s="26">
        <f>'Ações_Nota'!B112</f>
        <v>1969</v>
      </c>
      <c r="C110" s="30">
        <f>'Ações_Nota'!C112+'Ações_Nota'!D112</f>
        <v>34.8</v>
      </c>
      <c r="D110" s="30">
        <f>'Ações_Nota'!E112+'Ações_Nota'!F112</f>
        <v>25.4328072692491</v>
      </c>
      <c r="E110" s="30">
        <f>'Ações_Nota'!G112+'Ações_Nota'!H112</f>
        <v>54.9029126213592</v>
      </c>
      <c r="F110" s="30">
        <f>'Ações_Nota'!I112+'Ações_Nota'!J112</f>
        <v>16.7675814751287</v>
      </c>
      <c r="G110" s="30">
        <f>'Ações_Nota'!K112+'Ações_Nota'!L112</f>
        <v>56.9266055045872</v>
      </c>
      <c r="H110" s="30">
        <f>'Ações_Nota'!M112+'Ações_Nota'!N112</f>
        <v>55.7929481714648</v>
      </c>
      <c r="I110" s="30">
        <f>'Ações_Nota'!O112+'Ações_Nota'!P112</f>
        <v>70.52270179372201</v>
      </c>
      <c r="J110" s="30">
        <f>'Ações_Nota'!Q112+'Ações_Nota'!R112</f>
        <v>66.7640255064068</v>
      </c>
      <c r="K110" s="30">
        <f>'Ações_Nota'!S112+'Ações_Nota'!T112</f>
        <v>65.695652173913</v>
      </c>
      <c r="L110" s="30">
        <f>'Ações_Nota'!U112+'Ações_Nota'!V112</f>
        <v>81.6640543364682</v>
      </c>
      <c r="M110" s="30">
        <f>'Ações_Nota'!W112+'Ações_Nota'!X112</f>
        <v>85.5572838446686</v>
      </c>
      <c r="N110" s="30">
        <f>'Ações_Nota'!Y112+'Ações_Nota'!Z112</f>
        <v>84.4056274195071</v>
      </c>
      <c r="O110" s="30">
        <f>'Ações_Nota'!AA112+'Ações_Nota'!AB112</f>
        <v>33.0914256198347</v>
      </c>
      <c r="P110" s="30">
        <f>'Ações_Nota'!AC112+'Ações_Nota'!AD112</f>
        <v>44.1417945579512</v>
      </c>
      <c r="Q110" s="30">
        <f>'Ações_Nota'!AE112+'Ações_Nota'!AF112</f>
        <v>26.9291338582677</v>
      </c>
      <c r="R110" s="30">
        <f>'Ações_Nota'!AG112+'Ações_Nota'!AH112</f>
        <v>79.92428982605441</v>
      </c>
    </row>
    <row r="111" ht="15" customHeight="1">
      <c r="A111" t="s" s="26">
        <f>'Ações_Nota'!A113</f>
        <v>1970</v>
      </c>
      <c r="B111" t="s" s="26">
        <f>'Ações_Nota'!B113</f>
        <v>1971</v>
      </c>
      <c r="C111" s="30">
        <f>'Ações_Nota'!C113+'Ações_Nota'!D113</f>
        <v>46.2</v>
      </c>
      <c r="D111" s="30">
        <f>'Ações_Nota'!E113+'Ações_Nota'!F113</f>
        <v>38.2297943567671</v>
      </c>
      <c r="E111" s="30">
        <f>'Ações_Nota'!G113+'Ações_Nota'!H113</f>
        <v>24.2718446601942</v>
      </c>
      <c r="F111" s="30">
        <f>'Ações_Nota'!I113+'Ações_Nota'!J113</f>
        <v>8.490566037735841</v>
      </c>
      <c r="G111" s="30">
        <f>'Ações_Nota'!K113+'Ações_Nota'!L113</f>
        <v>24.8165137614679</v>
      </c>
      <c r="H111" s="30">
        <f>'Ações_Nota'!M113+'Ações_Nota'!N113</f>
        <v>20.7211401840558</v>
      </c>
      <c r="I111" s="30">
        <f>'Ações_Nota'!O113+'Ações_Nota'!P113</f>
        <v>18.361026585522</v>
      </c>
      <c r="J111" s="30">
        <f>'Ações_Nota'!Q113+'Ações_Nota'!R113</f>
        <v>12.6717357632813</v>
      </c>
      <c r="K111" s="30">
        <f>'Ações_Nota'!S113+'Ações_Nota'!T113</f>
        <v>18.0434782608696</v>
      </c>
      <c r="L111" s="30">
        <f>'Ações_Nota'!U113+'Ações_Nota'!V113</f>
        <v>14.5702716823407</v>
      </c>
      <c r="M111" s="30">
        <f>'Ações_Nota'!W113+'Ações_Nota'!X113</f>
        <v>7.37288135593221</v>
      </c>
      <c r="N111" s="30">
        <f>'Ações_Nota'!Y113+'Ações_Nota'!Z113</f>
        <v>22.3708809366444</v>
      </c>
      <c r="O111" s="30">
        <f>'Ações_Nota'!AA113+'Ações_Nota'!AB113</f>
        <v>15</v>
      </c>
      <c r="P111" s="30">
        <f>'Ações_Nota'!AC113+'Ações_Nota'!AD113</f>
        <v>16.5182186234818</v>
      </c>
      <c r="Q111" s="30">
        <f>'Ações_Nota'!AE113+'Ações_Nota'!AF113</f>
        <v>19.4881889763779</v>
      </c>
      <c r="R111" s="30">
        <f>'Ações_Nota'!AG113+'Ações_Nota'!AH113</f>
        <v>48.1504192216243</v>
      </c>
    </row>
    <row r="112" ht="15" customHeight="1">
      <c r="A112" t="s" s="26">
        <f>'Ações_Nota'!A114</f>
        <v>1972</v>
      </c>
      <c r="B112" t="s" s="26">
        <f>'Ações_Nota'!B114</f>
        <v>1973</v>
      </c>
      <c r="C112" s="30">
        <f>'Ações_Nota'!C114+'Ações_Nota'!D114</f>
        <v>39.75</v>
      </c>
      <c r="D112" s="30">
        <f>'Ações_Nota'!E114+'Ações_Nota'!F114</f>
        <v>58.0007173601148</v>
      </c>
      <c r="E112" s="30">
        <f>'Ações_Nota'!G114+'Ações_Nota'!H114</f>
        <v>53.252427184466</v>
      </c>
      <c r="F112" s="30">
        <f>'Ações_Nota'!I114+'Ações_Nota'!J114</f>
        <v>42.5789022298456</v>
      </c>
      <c r="G112" s="30">
        <f>'Ações_Nota'!K114+'Ações_Nota'!L114</f>
        <v>76.9724770642202</v>
      </c>
      <c r="H112" s="30">
        <f>'Ações_Nota'!M114+'Ações_Nota'!N114</f>
        <v>76.6450259033379</v>
      </c>
      <c r="I112" s="30">
        <f>'Ações_Nota'!O114+'Ações_Nota'!P114</f>
        <v>80.383368033312</v>
      </c>
      <c r="J112" s="30">
        <f>'Ações_Nota'!Q114+'Ações_Nota'!R114</f>
        <v>62.3905215939493</v>
      </c>
      <c r="K112" s="30">
        <f>'Ações_Nota'!S114+'Ações_Nota'!T114</f>
        <v>71.60869565217401</v>
      </c>
      <c r="L112" s="30">
        <f>'Ações_Nota'!U114+'Ações_Nota'!V114</f>
        <v>69.60684430512021</v>
      </c>
      <c r="M112" s="30">
        <f>'Ações_Nota'!W114+'Ações_Nota'!X114</f>
        <v>70.7948937996139</v>
      </c>
      <c r="N112" s="30">
        <f>'Ações_Nota'!Y114+'Ações_Nota'!Z114</f>
        <v>54.3008214521764</v>
      </c>
      <c r="O112" s="30">
        <f>'Ações_Nota'!AA114+'Ações_Nota'!AB114</f>
        <v>15.6198347107438</v>
      </c>
      <c r="P112" s="30">
        <f>'Ações_Nota'!AC114+'Ações_Nota'!AD114</f>
        <v>10.2024291497976</v>
      </c>
      <c r="Q112" s="30">
        <f>'Ações_Nota'!AE114+'Ações_Nota'!AF114</f>
        <v>6.25984251968505</v>
      </c>
      <c r="R112" s="30">
        <f>'Ações_Nota'!AG114+'Ações_Nota'!AH114</f>
        <v>9.274809160305329</v>
      </c>
    </row>
    <row r="113" ht="15" customHeight="1">
      <c r="A113" t="s" s="26">
        <f>'Ações_Nota'!A115</f>
        <v>1974</v>
      </c>
      <c r="B113" t="s" s="26">
        <f>'Ações_Nota'!B115</f>
        <v>1975</v>
      </c>
      <c r="C113" s="30">
        <f>'Ações_Nota'!C115+'Ações_Nota'!D115</f>
        <v>58.85</v>
      </c>
      <c r="D113" s="30">
        <f>'Ações_Nota'!E115+'Ações_Nota'!F115</f>
        <v>65.0198469631755</v>
      </c>
      <c r="E113" s="30">
        <f>'Ações_Nota'!G115+'Ações_Nota'!H115</f>
        <v>75.631067961165</v>
      </c>
      <c r="F113" s="30">
        <f>'Ações_Nota'!I115+'Ações_Nota'!J115</f>
        <v>84.5128644939966</v>
      </c>
      <c r="G113" s="30">
        <f>'Ações_Nota'!K115+'Ações_Nota'!L115</f>
        <v>87.2935779816513</v>
      </c>
      <c r="H113" s="30">
        <f>'Ações_Nota'!M115+'Ações_Nota'!N115</f>
        <v>71.5557304304108</v>
      </c>
      <c r="I113" s="30">
        <f>'Ações_Nota'!O115+'Ações_Nota'!P115</f>
        <v>58.017096412556</v>
      </c>
      <c r="J113" s="30">
        <f>'Ações_Nota'!Q115+'Ações_Nota'!R115</f>
        <v>35.0646712127612</v>
      </c>
      <c r="K113" s="30">
        <f>'Ações_Nota'!S115+'Ações_Nota'!T115</f>
        <v>39.1304347826088</v>
      </c>
      <c r="L113" s="30">
        <f>'Ações_Nota'!U115+'Ações_Nota'!V115</f>
        <v>49.342998955068</v>
      </c>
      <c r="M113" s="30">
        <f>'Ações_Nota'!W115+'Ações_Nota'!X115</f>
        <v>15.9327397554173</v>
      </c>
      <c r="N113" s="30">
        <f>'Ações_Nota'!Y115+'Ações_Nota'!Z115</f>
        <v>13.4165801151922</v>
      </c>
      <c r="O113" s="30">
        <f>'Ações_Nota'!AA115+'Ações_Nota'!AB115</f>
        <v>11.1570247933884</v>
      </c>
      <c r="P113" s="30">
        <f>'Ações_Nota'!AC115+'Ações_Nota'!AD115</f>
        <v>10.5668016194332</v>
      </c>
      <c r="Q113" s="30">
        <f>'Ações_Nota'!AE115+'Ações_Nota'!AF115</f>
        <v>7.55905511811024</v>
      </c>
      <c r="R113" s="30">
        <f>'Ações_Nota'!AG115+'Ações_Nota'!AH115</f>
        <v>1.48854961832061</v>
      </c>
    </row>
    <row r="114" ht="15" customHeight="1">
      <c r="A114" t="s" s="26">
        <f>'Ações_Nota'!A116</f>
        <v>1976</v>
      </c>
      <c r="B114" t="s" s="26">
        <f>'Ações_Nota'!B116</f>
        <v>1977</v>
      </c>
      <c r="C114" s="30">
        <f>'Ações_Nota'!C116+'Ações_Nota'!D116</f>
        <v>44.35</v>
      </c>
      <c r="D114" s="30">
        <f>'Ações_Nota'!E116+'Ações_Nota'!F116</f>
        <v>57.0318029650885</v>
      </c>
      <c r="E114" s="30">
        <f>'Ações_Nota'!G116+'Ações_Nota'!H116</f>
        <v>67.5728155339806</v>
      </c>
      <c r="F114" s="30">
        <f>'Ações_Nota'!I116+'Ações_Nota'!J116</f>
        <v>39.4674099485421</v>
      </c>
      <c r="G114" s="30">
        <f>'Ações_Nota'!K116+'Ações_Nota'!L116</f>
        <v>69.44954128440369</v>
      </c>
      <c r="H114" s="30">
        <f>'Ações_Nota'!M116+'Ações_Nota'!N116</f>
        <v>79.7575797320043</v>
      </c>
      <c r="I114" s="30">
        <f>'Ações_Nota'!O116+'Ações_Nota'!P116</f>
        <v>83.6102658552211</v>
      </c>
      <c r="J114" s="30">
        <f>'Ações_Nota'!Q116+'Ações_Nota'!R116</f>
        <v>81.8514271920826</v>
      </c>
      <c r="K114" s="30">
        <f>'Ações_Nota'!S116+'Ações_Nota'!T116</f>
        <v>81.0869565217391</v>
      </c>
      <c r="L114" s="30">
        <f>'Ações_Nota'!U116+'Ações_Nota'!V116</f>
        <v>76.225182863114</v>
      </c>
      <c r="M114" s="30">
        <f>'Ações_Nota'!W116+'Ações_Nota'!X116</f>
        <v>39.6250804548381</v>
      </c>
      <c r="N114" s="30">
        <f>'Ações_Nota'!Y116+'Ações_Nota'!Z116</f>
        <v>47.8170144462279</v>
      </c>
      <c r="O114" s="30">
        <f>'Ações_Nota'!AA116+'Ações_Nota'!AB116</f>
        <v>15.9917355371901</v>
      </c>
      <c r="P114" s="30">
        <f>'Ações_Nota'!AC116+'Ações_Nota'!AD116</f>
        <v>16.7611336032389</v>
      </c>
      <c r="Q114" s="30">
        <f>'Ações_Nota'!AE116+'Ações_Nota'!AF116</f>
        <v>16.8897637795276</v>
      </c>
      <c r="R114" s="30">
        <f>'Ações_Nota'!AG116+'Ações_Nota'!AH116</f>
        <v>13.6259541984733</v>
      </c>
    </row>
    <row r="115" ht="15" customHeight="1">
      <c r="A115" t="s" s="26">
        <f>'Ações_Nota'!A117</f>
        <v>1978</v>
      </c>
      <c r="B115" t="s" s="26">
        <f>'Ações_Nota'!B117</f>
        <v>1979</v>
      </c>
      <c r="C115" s="30">
        <f>'Ações_Nota'!C117+'Ações_Nota'!D117</f>
        <v>61.7</v>
      </c>
      <c r="D115" s="30">
        <f>'Ações_Nota'!E117+'Ações_Nota'!F117</f>
        <v>56.9509803921569</v>
      </c>
      <c r="E115" s="30">
        <f>'Ações_Nota'!G117+'Ações_Nota'!H117</f>
        <v>52.864077669903</v>
      </c>
      <c r="F115" s="30">
        <f>'Ações_Nota'!I117+'Ações_Nota'!J117</f>
        <v>50.7813036020583</v>
      </c>
      <c r="G115" s="30">
        <f>'Ações_Nota'!K117+'Ações_Nota'!L117</f>
        <v>66.1926605504588</v>
      </c>
      <c r="H115" s="30">
        <f>'Ações_Nota'!M117+'Ações_Nota'!N117</f>
        <v>55.1784816490699</v>
      </c>
      <c r="I115" s="30">
        <f>'Ações_Nota'!O117+'Ações_Nota'!P117</f>
        <v>47.4783792440744</v>
      </c>
      <c r="J115" s="30">
        <f>'Ações_Nota'!Q117+'Ações_Nota'!R117</f>
        <v>60.331301671595</v>
      </c>
      <c r="K115" s="30">
        <f>'Ações_Nota'!S117+'Ações_Nota'!T117</f>
        <v>44.1304347826087</v>
      </c>
      <c r="L115" s="30">
        <f>'Ações_Nota'!U117+'Ações_Nota'!V117</f>
        <v>37.2257053291536</v>
      </c>
      <c r="M115" s="30">
        <f>'Ações_Nota'!W117+'Ações_Nota'!X117</f>
        <v>72.5053636558679</v>
      </c>
      <c r="N115" s="30">
        <f>'Ações_Nota'!Y117+'Ações_Nota'!Z117</f>
        <v>52.8840524974035</v>
      </c>
      <c r="O115" s="30">
        <f>'Ações_Nota'!AA117+'Ações_Nota'!AB117</f>
        <v>14.0082644628099</v>
      </c>
      <c r="P115" s="30">
        <f>'Ações_Nota'!AC117+'Ações_Nota'!AD117</f>
        <v>16.8825910931174</v>
      </c>
      <c r="Q115" s="30">
        <f>'Ações_Nota'!AE117+'Ações_Nota'!AF117</f>
        <v>13.4645669291339</v>
      </c>
      <c r="R115" s="30">
        <f>'Ações_Nota'!AG117+'Ações_Nota'!AH117</f>
        <v>12.3664122137405</v>
      </c>
    </row>
    <row r="116" ht="15" customHeight="1">
      <c r="A116" t="s" s="26">
        <f>'Ações_Nota'!A118</f>
        <v>1980</v>
      </c>
      <c r="B116" t="s" s="26">
        <f>'Ações_Nota'!B118</f>
        <v>1981</v>
      </c>
      <c r="C116" s="30">
        <f>'Ações_Nota'!C118+'Ações_Nota'!D118</f>
        <v>38.45</v>
      </c>
      <c r="D116" s="30">
        <f>'Ações_Nota'!E118+'Ações_Nota'!F118</f>
        <v>29.4595887135342</v>
      </c>
      <c r="E116" s="30">
        <f>'Ações_Nota'!G118+'Ações_Nota'!H118</f>
        <v>33.1553398058252</v>
      </c>
      <c r="F116" s="30">
        <f>'Ações_Nota'!I118+'Ações_Nota'!J118</f>
        <v>9.90566037735849</v>
      </c>
      <c r="G116" s="30">
        <f>'Ações_Nota'!K118+'Ações_Nota'!L118</f>
        <v>33.1192660550459</v>
      </c>
      <c r="H116" s="30">
        <f>'Ações_Nota'!M118+'Ações_Nota'!N118</f>
        <v>26.1365772618969</v>
      </c>
      <c r="I116" s="30">
        <f>'Ações_Nota'!O118+'Ações_Nota'!P118</f>
        <v>26.0662235746317</v>
      </c>
      <c r="J116" s="30">
        <f>'Ações_Nota'!Q118+'Ações_Nota'!R118</f>
        <v>21.4432844527589</v>
      </c>
      <c r="K116" s="30">
        <f>'Ações_Nota'!S118+'Ações_Nota'!T118</f>
        <v>38.3913043478261</v>
      </c>
      <c r="L116" s="30">
        <f>'Ações_Nota'!U118+'Ações_Nota'!V118</f>
        <v>38.0903866248694</v>
      </c>
      <c r="M116" s="30">
        <f>'Ações_Nota'!W118+'Ações_Nota'!X118</f>
        <v>9.15254237288136</v>
      </c>
      <c r="N116" s="30">
        <f>'Ações_Nota'!Y118+'Ações_Nota'!Z118</f>
        <v>26.258143706921</v>
      </c>
      <c r="O116" s="30">
        <f>'Ações_Nota'!AA118+'Ações_Nota'!AB118</f>
        <v>14.6280991735537</v>
      </c>
      <c r="P116" s="30">
        <f>'Ações_Nota'!AC118+'Ações_Nota'!AD118</f>
        <v>14.9392712550607</v>
      </c>
      <c r="Q116" s="30">
        <f>'Ações_Nota'!AE118+'Ações_Nota'!AF118</f>
        <v>15</v>
      </c>
      <c r="R116" s="30">
        <f>'Ações_Nota'!AG118+'Ações_Nota'!AH118</f>
        <v>21.5367288199224</v>
      </c>
    </row>
    <row r="117" ht="15" customHeight="1">
      <c r="A117" t="s" s="26">
        <f>'Ações_Nota'!A119</f>
        <v>1982</v>
      </c>
      <c r="B117" t="s" s="26">
        <f>'Ações_Nota'!B119</f>
        <v>1983</v>
      </c>
      <c r="C117" s="30">
        <f>'Ações_Nota'!C119+'Ações_Nota'!D119</f>
        <v>36.2</v>
      </c>
      <c r="D117" s="30">
        <f>'Ações_Nota'!E119+'Ações_Nota'!F119</f>
        <v>14.4875657580105</v>
      </c>
      <c r="E117" s="30">
        <f>'Ações_Nota'!G119+'Ações_Nota'!H119</f>
        <v>14.0291262135923</v>
      </c>
      <c r="F117" s="30">
        <f>'Ações_Nota'!I119+'Ações_Nota'!J119</f>
        <v>2.40566037735849</v>
      </c>
      <c r="G117" s="30">
        <f>'Ações_Nota'!K119+'Ações_Nota'!L119</f>
        <v>11.5596330275229</v>
      </c>
      <c r="H117" s="30">
        <f>'Ações_Nota'!M119+'Ações_Nota'!N119</f>
        <v>12.2598203160863</v>
      </c>
      <c r="I117" s="30">
        <f>'Ações_Nota'!O119+'Ações_Nota'!P119</f>
        <v>16.6115470852018</v>
      </c>
      <c r="J117" s="30">
        <f>'Ações_Nota'!Q119+'Ações_Nota'!R119</f>
        <v>14.8753847082252</v>
      </c>
      <c r="K117" s="30">
        <f>'Ações_Nota'!S119+'Ações_Nota'!T119</f>
        <v>15.0869565217391</v>
      </c>
      <c r="L117" s="30">
        <f>'Ações_Nota'!U119+'Ações_Nota'!V119</f>
        <v>12.6671891327064</v>
      </c>
      <c r="M117" s="30">
        <f>'Ações_Nota'!W119+'Ações_Nota'!X119</f>
        <v>2.16101694915254</v>
      </c>
      <c r="N117" s="30">
        <f>'Ações_Nota'!Y119+'Ações_Nota'!Z119</f>
        <v>3.52941176470587</v>
      </c>
      <c r="O117" s="30">
        <f>'Ações_Nota'!AA119+'Ações_Nota'!AB119</f>
        <v>3.96694214876034</v>
      </c>
      <c r="P117" s="30">
        <f>'Ações_Nota'!AC119+'Ações_Nota'!AD119</f>
        <v>4.49392712550606</v>
      </c>
      <c r="Q117" s="30">
        <f>'Ações_Nota'!AE119+'Ações_Nota'!AF119</f>
        <v>6.73228346456694</v>
      </c>
      <c r="R117" s="30">
        <f>'Ações_Nota'!AG119+'Ações_Nota'!AH119</f>
        <v>9.503816793893129</v>
      </c>
    </row>
    <row r="118" ht="15" customHeight="1">
      <c r="A118" t="s" s="26">
        <f>'Ações_Nota'!A120</f>
        <v>1984</v>
      </c>
      <c r="B118" t="s" s="26">
        <f>'Ações_Nota'!B120</f>
        <v>1985</v>
      </c>
      <c r="C118" s="30">
        <f>'Ações_Nota'!C120+'Ações_Nota'!D120</f>
        <v>34.65</v>
      </c>
      <c r="D118" s="30">
        <f>'Ações_Nota'!E120+'Ações_Nota'!F120</f>
        <v>35.5251076040172</v>
      </c>
      <c r="E118" s="30">
        <f>'Ações_Nota'!G120+'Ações_Nota'!H120</f>
        <v>24.0291262135923</v>
      </c>
      <c r="F118" s="30">
        <f>'Ações_Nota'!I120+'Ações_Nota'!J120</f>
        <v>7.78301886792453</v>
      </c>
      <c r="G118" s="30">
        <f>'Ações_Nota'!K120+'Ações_Nota'!L120</f>
        <v>15.4587155963303</v>
      </c>
      <c r="H118" s="30">
        <f>'Ações_Nota'!M120+'Ações_Nota'!N120</f>
        <v>7.58738277919862</v>
      </c>
      <c r="I118" s="30">
        <f>'Ações_Nota'!O120+'Ações_Nota'!P120</f>
        <v>6.49143177450353</v>
      </c>
      <c r="J118" s="30">
        <f>'Ações_Nota'!Q120+'Ações_Nota'!R120</f>
        <v>0.79295154185022</v>
      </c>
      <c r="K118" s="30">
        <f>'Ações_Nota'!S120+'Ações_Nota'!T120</f>
        <v>2.91304347826087</v>
      </c>
      <c r="L118" s="30">
        <f>'Ações_Nota'!U120+'Ações_Nota'!V120</f>
        <v>1.42633228840125</v>
      </c>
      <c r="M118" s="30">
        <f>'Ações_Nota'!W120+'Ações_Nota'!X120</f>
        <v>1.39830508474576</v>
      </c>
      <c r="N118" s="30">
        <f>'Ações_Nota'!Y120+'Ações_Nota'!Z120</f>
        <v>3.40336134453783</v>
      </c>
      <c r="O118" s="30">
        <f>'Ações_Nota'!AA120+'Ações_Nota'!AB120</f>
        <v>6.07438016528925</v>
      </c>
      <c r="P118" s="30">
        <f>'Ações_Nota'!AC120+'Ações_Nota'!AD120</f>
        <v>6.92307692307693</v>
      </c>
      <c r="Q118" s="30">
        <f>'Ações_Nota'!AE120+'Ações_Nota'!AF120</f>
        <v>11.6929133858268</v>
      </c>
      <c r="R118" s="30">
        <f>'Ações_Nota'!AG120+'Ações_Nota'!AH120</f>
        <v>13.7404580152672</v>
      </c>
    </row>
    <row r="119" ht="15" customHeight="1">
      <c r="A119" t="s" s="26">
        <f>'Ações_Nota'!A121</f>
        <v>1986</v>
      </c>
      <c r="B119" t="s" s="26">
        <f>'Ações_Nota'!B121</f>
        <v>1987</v>
      </c>
      <c r="C119" s="30">
        <f>'Ações_Nota'!C121+'Ações_Nota'!D121</f>
        <v>56.2</v>
      </c>
      <c r="D119" s="30">
        <f>'Ações_Nota'!E121+'Ações_Nota'!F121</f>
        <v>48.2362505978001</v>
      </c>
      <c r="E119" s="30">
        <f>'Ações_Nota'!G121+'Ações_Nota'!H121</f>
        <v>63.2038834951456</v>
      </c>
      <c r="F119" s="30">
        <f>'Ações_Nota'!I121+'Ações_Nota'!J121</f>
        <v>24.687821612350</v>
      </c>
      <c r="G119" s="30">
        <f>'Ações_Nota'!K121+'Ações_Nota'!L121</f>
        <v>53.4862385321101</v>
      </c>
      <c r="H119" s="30">
        <f>'Ações_Nota'!M121+'Ações_Nota'!N121</f>
        <v>66.0784313725491</v>
      </c>
      <c r="I119" s="30">
        <f>'Ações_Nota'!O121+'Ações_Nota'!P121</f>
        <v>60.7375080076874</v>
      </c>
      <c r="J119" s="30">
        <f>'Ações_Nota'!Q121+'Ações_Nota'!R121</f>
        <v>71.3618168285961</v>
      </c>
      <c r="K119" s="30">
        <f>'Ações_Nota'!S121+'Ações_Nota'!T121</f>
        <v>52.5652173913043</v>
      </c>
      <c r="L119" s="30">
        <f>'Ações_Nota'!U121+'Ações_Nota'!V121</f>
        <v>63.8205329153604</v>
      </c>
      <c r="M119" s="30">
        <f>'Ações_Nota'!W121+'Ações_Nota'!X121</f>
        <v>53.435957948938</v>
      </c>
      <c r="N119" s="30">
        <f>'Ações_Nota'!Y121+'Ações_Nota'!Z121</f>
        <v>48.0842224530262</v>
      </c>
      <c r="O119" s="30">
        <f>'Ações_Nota'!AA121+'Ações_Nota'!AB121</f>
        <v>13.6363636363637</v>
      </c>
      <c r="P119" s="30">
        <f>'Ações_Nota'!AC121+'Ações_Nota'!AD121</f>
        <v>11.417004048583</v>
      </c>
      <c r="Q119" s="30">
        <f>'Ações_Nota'!AE121+'Ações_Nota'!AF121</f>
        <v>9.4488188976378</v>
      </c>
      <c r="R119" s="30">
        <f>'Ações_Nota'!AG121+'Ações_Nota'!AH121</f>
        <v>9.73282442748093</v>
      </c>
    </row>
    <row r="120" ht="15" customHeight="1">
      <c r="A120" t="s" s="26">
        <f>'Ações_Nota'!A122</f>
        <v>1988</v>
      </c>
      <c r="B120" t="s" s="26">
        <f>'Ações_Nota'!B122</f>
        <v>1989</v>
      </c>
      <c r="C120" s="30">
        <f>'Ações_Nota'!C122+'Ações_Nota'!D122</f>
        <v>31.9</v>
      </c>
      <c r="D120" s="30">
        <f>'Ações_Nota'!E122+'Ações_Nota'!F122</f>
        <v>25.5387374461981</v>
      </c>
      <c r="E120" s="30">
        <f>'Ações_Nota'!G122+'Ações_Nota'!H122</f>
        <v>21.4563106796116</v>
      </c>
      <c r="F120" s="30">
        <f>'Ações_Nota'!I122+'Ações_Nota'!J122</f>
        <v>1.55660377358491</v>
      </c>
      <c r="G120" s="30">
        <f>'Ações_Nota'!K122+'Ações_Nota'!L122</f>
        <v>15.2752293577982</v>
      </c>
      <c r="H120" s="30">
        <f>'Ações_Nota'!M122+'Ações_Nota'!N122</f>
        <v>9.21393752595799</v>
      </c>
      <c r="I120" s="30">
        <f>'Ações_Nota'!O122+'Ações_Nota'!P122</f>
        <v>29.5399583600256</v>
      </c>
      <c r="J120" s="30">
        <f>'Ações_Nota'!Q122+'Ações_Nota'!R122</f>
        <v>32.1081004968519</v>
      </c>
      <c r="K120" s="30">
        <f>'Ações_Nota'!S122+'Ações_Nota'!T122</f>
        <v>32.2608695652174</v>
      </c>
      <c r="L120" s="30">
        <f>'Ações_Nota'!U122+'Ações_Nota'!V122</f>
        <v>12.6632706374086</v>
      </c>
      <c r="M120" s="30">
        <f>'Ações_Nota'!W122+'Ações_Nota'!X122</f>
        <v>1.77966101694915</v>
      </c>
      <c r="N120" s="30">
        <f>'Ações_Nota'!Y122+'Ações_Nota'!Z122</f>
        <v>0.630252100840335</v>
      </c>
      <c r="O120" s="30">
        <f>'Ações_Nota'!AA122+'Ações_Nota'!AB122</f>
        <v>0.7438016528925629</v>
      </c>
      <c r="P120" s="30">
        <f>'Ações_Nota'!AC122+'Ações_Nota'!AD122</f>
        <v>0.607287449392713</v>
      </c>
      <c r="Q120" s="30">
        <f>'Ações_Nota'!AE122+'Ações_Nota'!AF122</f>
        <v>1.2992125984252</v>
      </c>
      <c r="R120" s="30">
        <f>'Ações_Nota'!AG122+'Ações_Nota'!AH122</f>
        <v>1.25954198473283</v>
      </c>
    </row>
    <row r="121" ht="15" customHeight="1">
      <c r="A121" t="s" s="26">
        <f>'Ações_Nota'!A123</f>
        <v>1990</v>
      </c>
      <c r="B121" t="s" s="26">
        <f>'Ações_Nota'!B123</f>
        <v>1991</v>
      </c>
      <c r="C121" s="30">
        <f>'Ações_Nota'!C123+'Ações_Nota'!D123</f>
        <v>37</v>
      </c>
      <c r="D121" s="30">
        <f>'Ações_Nota'!E123+'Ações_Nota'!F123</f>
        <v>37.5889526542324</v>
      </c>
      <c r="E121" s="30">
        <f>'Ações_Nota'!G123+'Ações_Nota'!H123</f>
        <v>42.378640776699</v>
      </c>
      <c r="F121" s="30">
        <f>'Ações_Nota'!I123+'Ações_Nota'!J123</f>
        <v>7.5</v>
      </c>
      <c r="G121" s="30">
        <f>'Ações_Nota'!K123+'Ações_Nota'!L123</f>
        <v>22.7064220183486</v>
      </c>
      <c r="H121" s="30">
        <f>'Ações_Nota'!M123+'Ações_Nota'!N123</f>
        <v>34.5336306205872</v>
      </c>
      <c r="I121" s="30">
        <f>'Ações_Nota'!O123+'Ações_Nota'!P123</f>
        <v>41.8239509929533</v>
      </c>
      <c r="J121" s="30">
        <f>'Ações_Nota'!Q123+'Ações_Nota'!R123</f>
        <v>31.4042604550118</v>
      </c>
      <c r="K121" s="30">
        <f>'Ações_Nota'!S123+'Ações_Nota'!T123</f>
        <v>40.4347826086957</v>
      </c>
      <c r="L121" s="30">
        <f>'Ações_Nota'!U123+'Ações_Nota'!V123</f>
        <v>41.3270637408569</v>
      </c>
      <c r="M121" s="30">
        <f>'Ações_Nota'!W123+'Ações_Nota'!X123</f>
        <v>5.97457627118643</v>
      </c>
      <c r="N121" s="30">
        <f>'Ações_Nota'!Y123+'Ações_Nota'!Z123</f>
        <v>7.43697478991598</v>
      </c>
      <c r="O121" s="30">
        <f>'Ações_Nota'!AA123+'Ações_Nota'!AB123</f>
        <v>6.69421487603307</v>
      </c>
      <c r="P121" s="30">
        <f>'Ações_Nota'!AC123+'Ações_Nota'!AD123</f>
        <v>7.40890688259108</v>
      </c>
      <c r="Q121" s="30">
        <f>'Ações_Nota'!AE123+'Ações_Nota'!AF123</f>
        <v>9.09448818897639</v>
      </c>
      <c r="R121" s="30">
        <f>'Ações_Nota'!AG123+'Ações_Nota'!AH123</f>
        <v>10.9923664122137</v>
      </c>
    </row>
    <row r="122" ht="15" customHeight="1">
      <c r="A122" t="s" s="26">
        <f>'Ações_Nota'!A124</f>
        <v>1992</v>
      </c>
      <c r="B122" t="s" s="26">
        <f>'Ações_Nota'!B124</f>
        <v>1993</v>
      </c>
      <c r="C122" s="30">
        <f>'Ações_Nota'!C124+'Ações_Nota'!D124</f>
        <v>36.15</v>
      </c>
      <c r="D122" s="30">
        <f>'Ações_Nota'!E124+'Ações_Nota'!F124</f>
        <v>42.2364897178383</v>
      </c>
      <c r="E122" s="30">
        <f>'Ações_Nota'!G124+'Ações_Nota'!H124</f>
        <v>67.91262135922329</v>
      </c>
      <c r="F122" s="30">
        <f>'Ações_Nota'!I124+'Ações_Nota'!J124</f>
        <v>50.0746140651801</v>
      </c>
      <c r="G122" s="30">
        <f>'Ações_Nota'!K124+'Ações_Nota'!L124</f>
        <v>80.0000000000001</v>
      </c>
      <c r="H122" s="30">
        <f>'Ações_Nota'!M124+'Ações_Nota'!N124</f>
        <v>82.3986272323868</v>
      </c>
      <c r="I122" s="30">
        <f>'Ações_Nota'!O124+'Ações_Nota'!P124</f>
        <v>84.3677930813581</v>
      </c>
      <c r="J122" s="30">
        <f>'Ações_Nota'!Q124+'Ações_Nota'!R124</f>
        <v>79.0300323858951</v>
      </c>
      <c r="K122" s="30">
        <f>'Ações_Nota'!S124+'Ações_Nota'!T124</f>
        <v>84.39130434782609</v>
      </c>
      <c r="L122" s="30">
        <f>'Ações_Nota'!U124+'Ações_Nota'!V124</f>
        <v>72.67763845350051</v>
      </c>
      <c r="M122" s="30">
        <f>'Ações_Nota'!W124+'Ações_Nota'!X124</f>
        <v>47.7343917614245</v>
      </c>
      <c r="N122" s="30">
        <f>'Ações_Nota'!Y124+'Ações_Nota'!Z124</f>
        <v>32.6310074591634</v>
      </c>
      <c r="O122" s="30">
        <f>'Ações_Nota'!AA124+'Ações_Nota'!AB124</f>
        <v>10.6611570247934</v>
      </c>
      <c r="P122" s="30">
        <f>'Ações_Nota'!AC124+'Ações_Nota'!AD124</f>
        <v>8.98785425101215</v>
      </c>
      <c r="Q122" s="30">
        <f>'Ações_Nota'!AE124+'Ações_Nota'!AF124</f>
        <v>11.4566929133858</v>
      </c>
      <c r="R122" s="30">
        <f>'Ações_Nota'!AG124+'Ações_Nota'!AH124</f>
        <v>9.045801526717559</v>
      </c>
    </row>
    <row r="123" ht="15" customHeight="1">
      <c r="A123" t="s" s="26">
        <f>'Ações_Nota'!A125</f>
        <v>1994</v>
      </c>
      <c r="B123" t="s" s="26">
        <f>'Ações_Nota'!B125</f>
        <v>1995</v>
      </c>
      <c r="C123" s="30">
        <f>'Ações_Nota'!C125+'Ações_Nota'!D125</f>
        <v>35.65</v>
      </c>
      <c r="D123" s="30">
        <f>'Ações_Nota'!E125+'Ações_Nota'!F125</f>
        <v>46.2027737924438</v>
      </c>
      <c r="E123" s="30">
        <f>'Ações_Nota'!G125+'Ações_Nota'!H125</f>
        <v>52.3300970873786</v>
      </c>
      <c r="F123" s="30">
        <f>'Ações_Nota'!I125+'Ações_Nota'!J125</f>
        <v>14.1509433962264</v>
      </c>
      <c r="G123" s="30">
        <f>'Ações_Nota'!K125+'Ações_Nota'!L125</f>
        <v>53.7155963302753</v>
      </c>
      <c r="H123" s="30">
        <f>'Ações_Nota'!M125+'Ações_Nota'!N125</f>
        <v>50.0369423131572</v>
      </c>
      <c r="I123" s="30">
        <f>'Ações_Nota'!O125+'Ações_Nota'!P125</f>
        <v>58.8414878283152</v>
      </c>
      <c r="J123" s="30">
        <f>'Ações_Nota'!Q125+'Ações_Nota'!R125</f>
        <v>50.5670548950978</v>
      </c>
      <c r="K123" s="30">
        <f>'Ações_Nota'!S125+'Ações_Nota'!T125</f>
        <v>53.9565217391304</v>
      </c>
      <c r="L123" s="30">
        <f>'Ações_Nota'!U125+'Ações_Nota'!V125</f>
        <v>46.3453500522466</v>
      </c>
      <c r="M123" s="30">
        <f>'Ações_Nota'!W125+'Ações_Nota'!X125</f>
        <v>12.7660373310448</v>
      </c>
      <c r="N123" s="30">
        <f>'Ações_Nota'!Y125+'Ações_Nota'!Z125</f>
        <v>42.0895099612879</v>
      </c>
      <c r="O123" s="30">
        <f>'Ações_Nota'!AA125+'Ações_Nota'!AB125</f>
        <v>13.3884297520661</v>
      </c>
      <c r="P123" s="30">
        <f>'Ações_Nota'!AC125+'Ações_Nota'!AD125</f>
        <v>13.2388663967611</v>
      </c>
      <c r="Q123" s="30">
        <f>'Ações_Nota'!AE125+'Ações_Nota'!AF125</f>
        <v>17.5984251968504</v>
      </c>
      <c r="R123" s="30">
        <f>'Ações_Nota'!AG125+'Ações_Nota'!AH125</f>
        <v>22.9132774371168</v>
      </c>
    </row>
    <row r="124" ht="15" customHeight="1">
      <c r="A124" t="s" s="26">
        <f>'Ações_Nota'!A126</f>
        <v>1996</v>
      </c>
      <c r="B124" t="s" s="26">
        <f>'Ações_Nota'!B126</f>
        <v>1997</v>
      </c>
      <c r="C124" s="30">
        <f>'Ações_Nota'!C126+'Ações_Nota'!D126</f>
        <v>34.8</v>
      </c>
      <c r="D124" s="30">
        <f>'Ações_Nota'!E126+'Ações_Nota'!F126</f>
        <v>33.279531324725</v>
      </c>
      <c r="E124" s="30">
        <f>'Ações_Nota'!G126+'Ações_Nota'!H126</f>
        <v>63.7864077669903</v>
      </c>
      <c r="F124" s="30">
        <f>'Ações_Nota'!I126+'Ações_Nota'!J126</f>
        <v>21.5763293310463</v>
      </c>
      <c r="G124" s="30">
        <f>'Ações_Nota'!K126+'Ações_Nota'!L126</f>
        <v>43.5779816513762</v>
      </c>
      <c r="H124" s="30">
        <f>'Ações_Nota'!M126+'Ações_Nota'!N126</f>
        <v>54.8451264563797</v>
      </c>
      <c r="I124" s="30">
        <f>'Ações_Nota'!O126+'Ações_Nota'!P126</f>
        <v>38.1952674567585</v>
      </c>
      <c r="J124" s="30">
        <f>'Ações_Nota'!Q126+'Ações_Nota'!R126</f>
        <v>36.0758755255165</v>
      </c>
      <c r="K124" s="30">
        <f>'Ações_Nota'!S126+'Ações_Nota'!T126</f>
        <v>39.2173913043478</v>
      </c>
      <c r="L124" s="30">
        <f>'Ações_Nota'!U126+'Ações_Nota'!V126</f>
        <v>35.3147857889237</v>
      </c>
      <c r="M124" s="30">
        <f>'Ações_Nota'!W126+'Ações_Nota'!X126</f>
        <v>8.77118644067796</v>
      </c>
      <c r="N124" s="30">
        <f>'Ações_Nota'!Y126+'Ações_Nota'!Z126</f>
        <v>9.120951751487111</v>
      </c>
      <c r="O124" s="30">
        <f>'Ações_Nota'!AA126+'Ações_Nota'!AB126</f>
        <v>3.09917355371901</v>
      </c>
      <c r="P124" s="30">
        <f>'Ações_Nota'!AC126+'Ações_Nota'!AD126</f>
        <v>4.73684210526315</v>
      </c>
      <c r="Q124" s="30">
        <f>'Ações_Nota'!AE126+'Ações_Nota'!AF126</f>
        <v>2.24409448818898</v>
      </c>
      <c r="R124" s="30">
        <f>'Ações_Nota'!AG126+'Ações_Nota'!AH126</f>
        <v>1.7175572519084</v>
      </c>
    </row>
    <row r="125" ht="15" customHeight="1">
      <c r="A125" t="s" s="26">
        <f>'Ações_Nota'!A127</f>
        <v>1998</v>
      </c>
      <c r="B125" t="s" s="26">
        <f>'Ações_Nota'!B127</f>
        <v>1999</v>
      </c>
      <c r="C125" s="30">
        <f>'Ações_Nota'!C127+'Ações_Nota'!D127</f>
        <v>48.3</v>
      </c>
      <c r="D125" s="30">
        <f>'Ações_Nota'!E127+'Ações_Nota'!F127</f>
        <v>68.3907221425156</v>
      </c>
      <c r="E125" s="30">
        <f>'Ações_Nota'!G127+'Ações_Nota'!H127</f>
        <v>95.77669902912621</v>
      </c>
      <c r="F125" s="30">
        <f>'Ações_Nota'!I127+'Ações_Nota'!J127</f>
        <v>96.7469982847342</v>
      </c>
      <c r="G125" s="30">
        <f>'Ações_Nota'!K127+'Ações_Nota'!L127</f>
        <v>97.6605504587156</v>
      </c>
      <c r="H125" s="30">
        <f>'Ações_Nota'!M127+'Ações_Nota'!N127</f>
        <v>95.5966511465233</v>
      </c>
      <c r="I125" s="30">
        <f>'Ações_Nota'!O127+'Ações_Nota'!P127</f>
        <v>97.2711803331198</v>
      </c>
      <c r="J125" s="30">
        <f>'Ações_Nota'!Q127+'Ações_Nota'!R127</f>
        <v>98.11598575825241</v>
      </c>
      <c r="K125" s="30">
        <f>'Ações_Nota'!S127+'Ações_Nota'!T127</f>
        <v>98.4782608695652</v>
      </c>
      <c r="L125" s="30">
        <f>'Ações_Nota'!U127+'Ações_Nota'!V127</f>
        <v>97.79780564263319</v>
      </c>
      <c r="M125" s="30">
        <f>'Ações_Nota'!W127+'Ações_Nota'!X127</f>
        <v>96.45194164342411</v>
      </c>
      <c r="N125" s="30">
        <f>'Ações_Nota'!Y127+'Ações_Nota'!Z127</f>
        <v>95.8606363893873</v>
      </c>
      <c r="O125" s="30">
        <f>'Ações_Nota'!AA127+'Ações_Nota'!AB127</f>
        <v>79.19679752066121</v>
      </c>
      <c r="P125" s="30">
        <f>'Ações_Nota'!AC127+'Ações_Nota'!AD127</f>
        <v>78.88616891064881</v>
      </c>
      <c r="Q125" s="30">
        <f>'Ações_Nota'!AE127+'Ações_Nota'!AF127</f>
        <v>24.5669291338583</v>
      </c>
      <c r="R125" s="30">
        <f>'Ações_Nota'!AG127+'Ações_Nota'!AH127</f>
        <v>6.52671755725191</v>
      </c>
    </row>
    <row r="126" ht="15" customHeight="1">
      <c r="A126" t="s" s="26">
        <f>'Ações_Nota'!A128</f>
        <v>2000</v>
      </c>
      <c r="B126" t="s" s="26">
        <f>'Ações_Nota'!B128</f>
        <v>2001</v>
      </c>
      <c r="C126" s="30">
        <f>'Ações_Nota'!C128+'Ações_Nota'!D128</f>
        <v>68.45</v>
      </c>
      <c r="D126" s="30">
        <f>'Ações_Nota'!E128+'Ações_Nota'!F128</f>
        <v>82.6056910569106</v>
      </c>
      <c r="E126" s="30">
        <f>'Ações_Nota'!G128+'Ações_Nota'!H128</f>
        <v>76.8932038834951</v>
      </c>
      <c r="F126" s="30">
        <f>'Ações_Nota'!I128+'Ações_Nota'!J128</f>
        <v>62.0960548885078</v>
      </c>
      <c r="G126" s="30">
        <f>'Ações_Nota'!K128+'Ações_Nota'!L128</f>
        <v>82.9816513761468</v>
      </c>
      <c r="H126" s="30">
        <f>'Ações_Nota'!M128+'Ações_Nota'!N128</f>
        <v>90.6575294554834</v>
      </c>
      <c r="I126" s="30">
        <f>'Ações_Nota'!O128+'Ações_Nota'!P128</f>
        <v>92.5250240230622</v>
      </c>
      <c r="J126" s="30">
        <f>'Ações_Nota'!Q128+'Ações_Nota'!R128</f>
        <v>89.2675960010461</v>
      </c>
      <c r="K126" s="30">
        <f>'Ações_Nota'!S128+'Ações_Nota'!T128</f>
        <v>80.8695652173913</v>
      </c>
      <c r="L126" s="30">
        <f>'Ações_Nota'!U128+'Ações_Nota'!V128</f>
        <v>85.4780564263323</v>
      </c>
      <c r="M126" s="30">
        <f>'Ações_Nota'!W128+'Ações_Nota'!X128</f>
        <v>69.97049989272691</v>
      </c>
      <c r="N126" s="30">
        <f>'Ações_Nota'!Y128+'Ações_Nota'!Z128</f>
        <v>56.8015296006042</v>
      </c>
      <c r="O126" s="30">
        <f>'Ações_Nota'!AA128+'Ações_Nota'!AB128</f>
        <v>17.9752066115702</v>
      </c>
      <c r="P126" s="30">
        <f>'Ações_Nota'!AC128+'Ações_Nota'!AD128</f>
        <v>18.582995951417</v>
      </c>
      <c r="Q126" s="30">
        <f>'Ações_Nota'!AE128+'Ações_Nota'!AF128</f>
        <v>22.0866141732284</v>
      </c>
      <c r="R126" s="30">
        <f>'Ações_Nota'!AG128+'Ações_Nota'!AH128</f>
        <v>27.2719309222876</v>
      </c>
    </row>
    <row r="127" ht="15" customHeight="1">
      <c r="A127" t="s" s="26">
        <f>'Ações_Nota'!A129</f>
        <v>2002</v>
      </c>
      <c r="B127" t="s" s="26">
        <f>'Ações_Nota'!B129</f>
        <v>2003</v>
      </c>
      <c r="C127" s="30">
        <f>'Ações_Nota'!C129+'Ações_Nota'!D129</f>
        <v>26.65</v>
      </c>
      <c r="D127" s="30">
        <f>'Ações_Nota'!E129+'Ações_Nota'!F129</f>
        <v>19.7154471544716</v>
      </c>
      <c r="E127" s="30">
        <f>'Ações_Nota'!G129+'Ações_Nota'!H129</f>
        <v>36.1165048543689</v>
      </c>
      <c r="F127" s="30">
        <f>'Ações_Nota'!I129+'Ações_Nota'!J129</f>
        <v>1.27358490566038</v>
      </c>
      <c r="G127" s="30">
        <f>'Ações_Nota'!K129+'Ações_Nota'!L129</f>
        <v>19.1284403669724</v>
      </c>
      <c r="H127" s="30">
        <f>'Ações_Nota'!M129+'Ações_Nota'!N129</f>
        <v>37.1104116116903</v>
      </c>
      <c r="I127" s="30">
        <f>'Ações_Nota'!O129+'Ações_Nota'!P129</f>
        <v>43.1129884689301</v>
      </c>
      <c r="J127" s="30">
        <f>'Ações_Nota'!Q129+'Ações_Nota'!R129</f>
        <v>37.1884617705631</v>
      </c>
      <c r="K127" s="30">
        <f>'Ações_Nota'!S129+'Ações_Nota'!T129</f>
        <v>53.4347826086956</v>
      </c>
      <c r="L127" s="30">
        <f>'Ações_Nota'!U129+'Ações_Nota'!V129</f>
        <v>39.8928944618599</v>
      </c>
      <c r="M127" s="30">
        <f>'Ações_Nota'!W129+'Ações_Nota'!X129</f>
        <v>27.9714653507831</v>
      </c>
      <c r="N127" s="30">
        <f>'Ações_Nota'!Y129+'Ações_Nota'!Z129</f>
        <v>28.8244736096686</v>
      </c>
      <c r="O127" s="30">
        <f>'Ações_Nota'!AA129+'Ações_Nota'!AB129</f>
        <v>18.099173553719</v>
      </c>
      <c r="P127" s="30">
        <f>'Ações_Nota'!AC129+'Ações_Nota'!AD129</f>
        <v>17.9757085020243</v>
      </c>
      <c r="Q127" s="30">
        <f>'Ações_Nota'!AE129+'Ações_Nota'!AF129</f>
        <v>15.5905511811024</v>
      </c>
      <c r="R127" s="30">
        <f>'Ações_Nota'!AG129+'Ações_Nota'!AH129</f>
        <v>52.3933174821675</v>
      </c>
    </row>
    <row r="128" ht="15" customHeight="1">
      <c r="A128" t="s" s="26">
        <f>'Ações_Nota'!A130</f>
        <v>2004</v>
      </c>
      <c r="B128" t="s" s="26">
        <f>'Ações_Nota'!B130</f>
        <v>2005</v>
      </c>
      <c r="C128" s="30">
        <f>'Ações_Nota'!C130+'Ações_Nota'!D130</f>
        <v>33.85</v>
      </c>
      <c r="D128" s="30">
        <f>'Ações_Nota'!E130+'Ações_Nota'!F130</f>
        <v>28.823768531803</v>
      </c>
      <c r="E128" s="30">
        <f>'Ações_Nota'!G130+'Ações_Nota'!H130</f>
        <v>34.0776699029127</v>
      </c>
      <c r="F128" s="30">
        <f>'Ações_Nota'!I130+'Ações_Nota'!J130</f>
        <v>7.21698113207547</v>
      </c>
      <c r="G128" s="30">
        <f>'Ações_Nota'!K130+'Ações_Nota'!L130</f>
        <v>41.1009174311926</v>
      </c>
      <c r="H128" s="30">
        <f>'Ações_Nota'!M130+'Ações_Nota'!N130</f>
        <v>47.536450477627</v>
      </c>
      <c r="I128" s="30">
        <f>'Ações_Nota'!O130+'Ações_Nota'!P130</f>
        <v>53.0531310057655</v>
      </c>
      <c r="J128" s="30">
        <f>'Ações_Nota'!Q130+'Ações_Nota'!R130</f>
        <v>41.3867600024138</v>
      </c>
      <c r="K128" s="30">
        <f>'Ações_Nota'!S130+'Ações_Nota'!T130</f>
        <v>56.0869565217391</v>
      </c>
      <c r="L128" s="30">
        <f>'Ações_Nota'!U130+'Ações_Nota'!V130</f>
        <v>59.824973876698</v>
      </c>
      <c r="M128" s="30">
        <f>'Ações_Nota'!W130+'Ações_Nota'!X130</f>
        <v>18.8489594507617</v>
      </c>
      <c r="N128" s="30">
        <f>'Ações_Nota'!Y130+'Ações_Nota'!Z130</f>
        <v>10.8049287130583</v>
      </c>
      <c r="O128" s="30">
        <f>'Ações_Nota'!AA130+'Ações_Nota'!AB130</f>
        <v>8.67768595041321</v>
      </c>
      <c r="P128" s="30">
        <f>'Ações_Nota'!AC130+'Ações_Nota'!AD130</f>
        <v>10.080971659919</v>
      </c>
      <c r="Q128" s="30">
        <f>'Ações_Nota'!AE130+'Ações_Nota'!AF130</f>
        <v>9.33070866141732</v>
      </c>
      <c r="R128" s="30">
        <f>'Ações_Nota'!AG130+'Ações_Nota'!AH130</f>
        <v>14.5419847328244</v>
      </c>
    </row>
    <row r="129" ht="15" customHeight="1">
      <c r="A129" t="s" s="26">
        <f>'Ações_Nota'!A131</f>
        <v>2006</v>
      </c>
      <c r="B129" t="s" s="26">
        <f>'Ações_Nota'!B131</f>
        <v>2007</v>
      </c>
      <c r="C129" s="30">
        <f>'Ações_Nota'!C131+'Ações_Nota'!D131</f>
        <v>36.15</v>
      </c>
      <c r="D129" s="30">
        <f>'Ações_Nota'!E131+'Ações_Nota'!F131</f>
        <v>26.3309421329508</v>
      </c>
      <c r="E129" s="30">
        <f>'Ações_Nota'!G131+'Ações_Nota'!H131</f>
        <v>39.7087378640777</v>
      </c>
      <c r="F129" s="30">
        <f>'Ações_Nota'!I131+'Ações_Nota'!J131</f>
        <v>26.8799313893654</v>
      </c>
      <c r="G129" s="30">
        <f>'Ações_Nota'!K131+'Ações_Nota'!L131</f>
        <v>49.1284403669725</v>
      </c>
      <c r="H129" s="30">
        <f>'Ações_Nota'!M131+'Ações_Nota'!N131</f>
        <v>42.1113952827508</v>
      </c>
      <c r="I129" s="30">
        <f>'Ações_Nota'!O131+'Ações_Nota'!P131</f>
        <v>59.6534673286355</v>
      </c>
      <c r="J129" s="30">
        <f>'Ações_Nota'!Q131+'Ações_Nota'!R131</f>
        <v>50.6223724176775</v>
      </c>
      <c r="K129" s="30">
        <f>'Ações_Nota'!S131+'Ações_Nota'!T131</f>
        <v>53.6521739130435</v>
      </c>
      <c r="L129" s="30">
        <f>'Ações_Nota'!U131+'Ações_Nota'!V131</f>
        <v>66.19252873563219</v>
      </c>
      <c r="M129" s="30">
        <f>'Ações_Nota'!W131+'Ações_Nota'!X131</f>
        <v>57.9972108989488</v>
      </c>
      <c r="N129" s="30">
        <f>'Ações_Nota'!Y131+'Ações_Nota'!Z131</f>
        <v>71.059862147106</v>
      </c>
      <c r="O129" s="30">
        <f>'Ações_Nota'!AA131+'Ações_Nota'!AB131</f>
        <v>21.9421487603306</v>
      </c>
      <c r="P129" s="30">
        <f>'Ações_Nota'!AC131+'Ações_Nota'!AD131</f>
        <v>22.834008097166</v>
      </c>
      <c r="Q129" s="30">
        <f>'Ações_Nota'!AE131+'Ações_Nota'!AF131</f>
        <v>23.2677165354331</v>
      </c>
      <c r="R129" s="30">
        <f>'Ações_Nota'!AG131+'Ações_Nota'!AH131</f>
        <v>48.8386935302215</v>
      </c>
    </row>
    <row r="130" ht="15" customHeight="1">
      <c r="A130" t="s" s="26">
        <f>'Ações_Nota'!A132</f>
        <v>2008</v>
      </c>
      <c r="B130" t="s" s="26">
        <f>'Ações_Nota'!B132</f>
        <v>2009</v>
      </c>
      <c r="C130" s="30">
        <f>'Ações_Nota'!C132+'Ações_Nota'!D132</f>
        <v>47.9</v>
      </c>
      <c r="D130" s="30">
        <f>'Ações_Nota'!E132+'Ações_Nota'!F132</f>
        <v>74.79937828790059</v>
      </c>
      <c r="E130" s="30">
        <f>'Ações_Nota'!G132+'Ações_Nota'!H132</f>
        <v>80.0485436893204</v>
      </c>
      <c r="F130" s="30">
        <f>'Ações_Nota'!I132+'Ações_Nota'!J132</f>
        <v>98.5145797598628</v>
      </c>
      <c r="G130" s="30">
        <f>'Ações_Nota'!K132+'Ações_Nota'!L132</f>
        <v>96.60550458715591</v>
      </c>
      <c r="H130" s="30">
        <f>'Ações_Nota'!M132+'Ações_Nota'!N132</f>
        <v>97.76378778936321</v>
      </c>
      <c r="I130" s="30">
        <f>'Ações_Nota'!O132+'Ações_Nota'!P132</f>
        <v>91.1941463805253</v>
      </c>
      <c r="J130" s="30">
        <f>'Ações_Nota'!Q132+'Ações_Nota'!R132</f>
        <v>93.61032325548651</v>
      </c>
      <c r="K130" s="30">
        <f>'Ações_Nota'!S132+'Ações_Nota'!T132</f>
        <v>84.82608695652181</v>
      </c>
      <c r="L130" s="30">
        <f>'Ações_Nota'!U132+'Ações_Nota'!V132</f>
        <v>86.05146290491111</v>
      </c>
      <c r="M130" s="30">
        <f>'Ações_Nota'!W132+'Ações_Nota'!X132</f>
        <v>93.2198026174641</v>
      </c>
      <c r="N130" s="30">
        <f>'Ações_Nota'!Y132+'Ações_Nota'!Z132</f>
        <v>92.618732886413</v>
      </c>
      <c r="O130" s="30">
        <f>'Ações_Nota'!AA132+'Ações_Nota'!AB132</f>
        <v>76.5134297520661</v>
      </c>
      <c r="P130" s="30">
        <f>'Ações_Nota'!AC132+'Ações_Nota'!AD132</f>
        <v>67.90415215139809</v>
      </c>
      <c r="Q130" s="30">
        <f>'Ações_Nota'!AE132+'Ações_Nota'!AF132</f>
        <v>28.1102362204724</v>
      </c>
      <c r="R130" s="30">
        <f>'Ações_Nota'!AG132+'Ações_Nota'!AH132</f>
        <v>4.8091603053435</v>
      </c>
    </row>
    <row r="131" ht="15" customHeight="1">
      <c r="A131" t="s" s="26">
        <f>'Ações_Nota'!A133</f>
        <v>2010</v>
      </c>
      <c r="B131" t="s" s="26">
        <f>'Ações_Nota'!B133</f>
        <v>2011</v>
      </c>
      <c r="C131" s="30">
        <f>'Ações_Nota'!C133+'Ações_Nota'!D133</f>
        <v>52.3</v>
      </c>
      <c r="D131" s="30">
        <f>'Ações_Nota'!E133+'Ações_Nota'!F133</f>
        <v>79.2147297943568</v>
      </c>
      <c r="E131" s="30">
        <f>'Ações_Nota'!G133+'Ações_Nota'!H133</f>
        <v>70.7281553398058</v>
      </c>
      <c r="F131" s="30">
        <f>'Ações_Nota'!I133+'Ações_Nota'!J133</f>
        <v>54.8833619210978</v>
      </c>
      <c r="G131" s="30">
        <f>'Ações_Nota'!K133+'Ações_Nota'!L133</f>
        <v>69.0825688073394</v>
      </c>
      <c r="H131" s="30">
        <f>'Ações_Nota'!M133+'Ações_Nota'!N133</f>
        <v>83.9537018820907</v>
      </c>
      <c r="I131" s="30">
        <f>'Ações_Nota'!O133+'Ações_Nota'!P133</f>
        <v>83.1163917360667</v>
      </c>
      <c r="J131" s="30">
        <f>'Ações_Nota'!Q133+'Ações_Nota'!R133</f>
        <v>79.8014603825961</v>
      </c>
      <c r="K131" s="30">
        <f>'Ações_Nota'!S133+'Ações_Nota'!T133</f>
        <v>65.304347826087</v>
      </c>
      <c r="L131" s="30">
        <f>'Ações_Nota'!U133+'Ações_Nota'!V133</f>
        <v>74.92424242424239</v>
      </c>
      <c r="M131" s="30">
        <f>'Ações_Nota'!W133+'Ações_Nota'!X133</f>
        <v>43.870414074233</v>
      </c>
      <c r="N131" s="30">
        <f>'Ações_Nota'!Y133+'Ações_Nota'!Z133</f>
        <v>45.7397790576905</v>
      </c>
      <c r="O131" s="30">
        <f>'Ações_Nota'!AA133+'Ações_Nota'!AB133</f>
        <v>18.3471074380165</v>
      </c>
      <c r="P131" s="30">
        <f>'Ações_Nota'!AC133+'Ações_Nota'!AD133</f>
        <v>17.8542510121457</v>
      </c>
      <c r="Q131" s="30">
        <f>'Ações_Nota'!AE133+'Ações_Nota'!AF133</f>
        <v>20.7874015748032</v>
      </c>
      <c r="R131" s="30">
        <f>'Ações_Nota'!AG133+'Ações_Nota'!AH133</f>
        <v>34.270429232887</v>
      </c>
    </row>
    <row r="132" ht="15" customHeight="1">
      <c r="A132" t="s" s="26">
        <f>'Ações_Nota'!A134</f>
        <v>2012</v>
      </c>
      <c r="B132" t="s" s="26">
        <f>'Ações_Nota'!B134</f>
        <v>2013</v>
      </c>
      <c r="C132" s="30">
        <f>'Ações_Nota'!C134+'Ações_Nota'!D134</f>
        <v>27.65</v>
      </c>
      <c r="D132" s="30">
        <f>'Ações_Nota'!E134+'Ações_Nota'!F134</f>
        <v>40.4148732663797</v>
      </c>
      <c r="E132" s="30">
        <f>'Ações_Nota'!G134+'Ações_Nota'!H134</f>
        <v>60.1941747572815</v>
      </c>
      <c r="F132" s="30">
        <f>'Ações_Nota'!I134+'Ações_Nota'!J134</f>
        <v>5.23584905660376</v>
      </c>
      <c r="G132" s="30">
        <f>'Ações_Nota'!K134+'Ações_Nota'!L134</f>
        <v>38.4403669724771</v>
      </c>
      <c r="H132" s="30">
        <f>'Ações_Nota'!M134+'Ações_Nota'!N134</f>
        <v>54.1736070124817</v>
      </c>
      <c r="I132" s="30">
        <f>'Ações_Nota'!O134+'Ações_Nota'!P134</f>
        <v>56.9831037796284</v>
      </c>
      <c r="J132" s="30">
        <f>'Ações_Nota'!Q134+'Ações_Nota'!R134</f>
        <v>49.8264035564138</v>
      </c>
      <c r="K132" s="30">
        <f>'Ações_Nota'!S134+'Ações_Nota'!T134</f>
        <v>51.4782608695652</v>
      </c>
      <c r="L132" s="30">
        <f>'Ações_Nota'!U134+'Ações_Nota'!V134</f>
        <v>45.4205851619645</v>
      </c>
      <c r="M132" s="30">
        <f>'Ações_Nota'!W134+'Ações_Nota'!X134</f>
        <v>42.3562540227419</v>
      </c>
      <c r="N132" s="30">
        <f>'Ações_Nota'!Y134+'Ações_Nota'!Z134</f>
        <v>11.9695968274951</v>
      </c>
      <c r="O132" s="30">
        <f>'Ações_Nota'!AA134+'Ações_Nota'!AB134</f>
        <v>3.84297520661157</v>
      </c>
      <c r="P132" s="30">
        <f>'Ações_Nota'!AC134+'Ações_Nota'!AD134</f>
        <v>3.15789473684211</v>
      </c>
      <c r="Q132" s="30">
        <f>'Ações_Nota'!AE134+'Ações_Nota'!AF134</f>
        <v>2.5984251968504</v>
      </c>
      <c r="R132" s="30">
        <f>'Ações_Nota'!AG134+'Ações_Nota'!AH134</f>
        <v>7.32824427480915</v>
      </c>
    </row>
    <row r="133" ht="15" customHeight="1">
      <c r="A133" t="s" s="26">
        <f>'Ações_Nota'!A135</f>
        <v>2014</v>
      </c>
      <c r="B133" t="s" s="26">
        <f>'Ações_Nota'!B135</f>
        <v>2015</v>
      </c>
      <c r="C133" s="30">
        <f>'Ações_Nota'!C135+'Ações_Nota'!D135</f>
        <v>30.65</v>
      </c>
      <c r="D133" s="30">
        <f>'Ações_Nota'!E135+'Ações_Nota'!F135</f>
        <v>34.9447632711621</v>
      </c>
      <c r="E133" s="30">
        <f>'Ações_Nota'!G135+'Ações_Nota'!H135</f>
        <v>26.0679611650486</v>
      </c>
      <c r="F133" s="30">
        <f>'Ações_Nota'!I135+'Ações_Nota'!J135</f>
        <v>65.1372212692968</v>
      </c>
      <c r="G133" s="30">
        <f>'Ações_Nota'!K135+'Ações_Nota'!L135</f>
        <v>43.256880733945</v>
      </c>
      <c r="H133" s="30">
        <f>'Ações_Nota'!M135+'Ações_Nota'!N135</f>
        <v>48.2055653922662</v>
      </c>
      <c r="I133" s="30">
        <f>'Ações_Nota'!O135+'Ações_Nota'!P135</f>
        <v>49.4496716848175</v>
      </c>
      <c r="J133" s="30">
        <f>'Ações_Nota'!Q135+'Ações_Nota'!R135</f>
        <v>69.0475328384929</v>
      </c>
      <c r="K133" s="30">
        <f>'Ações_Nota'!S135+'Ações_Nota'!T135</f>
        <v>70.39130434782609</v>
      </c>
      <c r="L133" s="30">
        <f>'Ações_Nota'!U135+'Ações_Nota'!V135</f>
        <v>71.8573667711599</v>
      </c>
      <c r="M133" s="30">
        <f>'Ações_Nota'!W135+'Ações_Nota'!X135</f>
        <v>65.40924694271609</v>
      </c>
      <c r="N133" s="30">
        <f>'Ações_Nota'!Y135+'Ações_Nota'!Z135</f>
        <v>65.34746482862811</v>
      </c>
      <c r="O133" s="30">
        <f>'Ações_Nota'!AA135+'Ações_Nota'!AB135</f>
        <v>25.0413223140496</v>
      </c>
      <c r="P133" s="30">
        <f>'Ações_Nota'!AC135+'Ações_Nota'!AD135</f>
        <v>15.3036437246964</v>
      </c>
      <c r="Q133" s="30">
        <f>'Ações_Nota'!AE135+'Ações_Nota'!AF135</f>
        <v>17.9527559055118</v>
      </c>
      <c r="R133" s="30">
        <f>'Ações_Nota'!AG135+'Ações_Nota'!AH135</f>
        <v>11.793893129771</v>
      </c>
    </row>
    <row r="134" ht="15" customHeight="1">
      <c r="A134" t="s" s="26">
        <f>'Ações_Nota'!A136</f>
        <v>2016</v>
      </c>
      <c r="B134" t="s" s="26">
        <f>'Ações_Nota'!B136</f>
        <v>2017</v>
      </c>
      <c r="C134" s="30">
        <f>'Ações_Nota'!C136+'Ações_Nota'!D136</f>
        <v>38.55</v>
      </c>
      <c r="D134" s="30">
        <f>'Ações_Nota'!E136+'Ações_Nota'!F136</f>
        <v>65.94332855093261</v>
      </c>
      <c r="E134" s="30">
        <f>'Ações_Nota'!G136+'Ações_Nota'!H136</f>
        <v>72.08737864077671</v>
      </c>
      <c r="F134" s="30">
        <f>'Ações_Nota'!I136+'Ações_Nota'!J136</f>
        <v>50.5694682675815</v>
      </c>
      <c r="G134" s="30">
        <f>'Ações_Nota'!K136+'Ações_Nota'!L136</f>
        <v>76.1467889908257</v>
      </c>
      <c r="H134" s="30">
        <f>'Ações_Nota'!M136+'Ações_Nota'!N136</f>
        <v>83.54886659234489</v>
      </c>
      <c r="I134" s="30">
        <f>'Ações_Nota'!O136+'Ações_Nota'!P136</f>
        <v>79.75976937860349</v>
      </c>
      <c r="J134" s="30">
        <f>'Ações_Nota'!Q136+'Ações_Nota'!R136</f>
        <v>74.8870516766238</v>
      </c>
      <c r="K134" s="30">
        <f>'Ações_Nota'!S136+'Ações_Nota'!T136</f>
        <v>63.9565217391305</v>
      </c>
      <c r="L134" s="30">
        <f>'Ações_Nota'!U136+'Ações_Nota'!V136</f>
        <v>42.324973876698</v>
      </c>
      <c r="M134" s="30">
        <f>'Ações_Nota'!W136+'Ações_Nota'!X136</f>
        <v>3.68644067796609</v>
      </c>
      <c r="N134" s="30">
        <f>'Ações_Nota'!Y136+'Ações_Nota'!Z136</f>
        <v>4.03361344537815</v>
      </c>
      <c r="O134" s="30">
        <f>'Ações_Nota'!AA136+'Ações_Nota'!AB136</f>
        <v>1.98347107438016</v>
      </c>
      <c r="P134" s="30">
        <f>'Ações_Nota'!AC136+'Ações_Nota'!AD136</f>
        <v>2.55060728744939</v>
      </c>
      <c r="Q134" s="30">
        <f>'Ações_Nota'!AE136+'Ações_Nota'!AF136</f>
        <v>4.84251968503938</v>
      </c>
      <c r="R134" s="30">
        <f>'Ações_Nota'!AG136+'Ações_Nota'!AH136</f>
        <v>4.35114503816793</v>
      </c>
    </row>
    <row r="135" ht="15" customHeight="1">
      <c r="A135" t="s" s="26">
        <f>'Ações_Nota'!A137</f>
        <v>2018</v>
      </c>
      <c r="B135" t="s" s="26">
        <f>'Ações_Nota'!B137</f>
        <v>2019</v>
      </c>
      <c r="C135" s="30">
        <f>'Ações_Nota'!C137+'Ações_Nota'!D137</f>
        <v>28.25</v>
      </c>
      <c r="D135" s="30">
        <f>'Ações_Nota'!E137+'Ações_Nota'!F137</f>
        <v>28.8692013390722</v>
      </c>
      <c r="E135" s="30">
        <f>'Ações_Nota'!G137+'Ações_Nota'!H137</f>
        <v>40.4854368932038</v>
      </c>
      <c r="F135" s="30">
        <f>'Ações_Nota'!I137+'Ações_Nota'!J137</f>
        <v>34.8001715265866</v>
      </c>
      <c r="G135" s="30">
        <f>'Ações_Nota'!K137+'Ações_Nota'!L137</f>
        <v>64.7706422018349</v>
      </c>
      <c r="H135" s="30">
        <f>'Ações_Nota'!M137+'Ações_Nota'!N137</f>
        <v>51.3871947887293</v>
      </c>
      <c r="I135" s="30">
        <f>'Ações_Nota'!O137+'Ações_Nota'!P137</f>
        <v>64.0020419602819</v>
      </c>
      <c r="J135" s="30">
        <f>'Ações_Nota'!Q137+'Ações_Nota'!R137</f>
        <v>65.5438215356145</v>
      </c>
      <c r="K135" s="30">
        <f>'Ações_Nota'!S137+'Ações_Nota'!T137</f>
        <v>69.3478260869565</v>
      </c>
      <c r="L135" s="30">
        <f>'Ações_Nota'!U137+'Ações_Nota'!V137</f>
        <v>41.5935214211076</v>
      </c>
      <c r="M135" s="30">
        <f>'Ações_Nota'!W137+'Ações_Nota'!X137</f>
        <v>43.1731388114139</v>
      </c>
      <c r="N135" s="30">
        <f>'Ações_Nota'!Y137+'Ações_Nota'!Z137</f>
        <v>24.3220659050137</v>
      </c>
      <c r="O135" s="30">
        <f>'Ações_Nota'!AA137+'Ações_Nota'!AB137</f>
        <v>14.7520661157025</v>
      </c>
      <c r="P135" s="30">
        <f>'Ações_Nota'!AC137+'Ações_Nota'!AD137</f>
        <v>9.595141700404859</v>
      </c>
      <c r="Q135" s="30">
        <f>'Ações_Nota'!AE137+'Ações_Nota'!AF137</f>
        <v>7.79527559055117</v>
      </c>
      <c r="R135" s="30">
        <f>'Ações_Nota'!AG137+'Ações_Nota'!AH137</f>
        <v>7.21374045801528</v>
      </c>
    </row>
    <row r="136" ht="15" customHeight="1">
      <c r="A136" t="s" s="26">
        <f>'Ações_Nota'!A138</f>
        <v>2020</v>
      </c>
      <c r="B136" t="s" s="26">
        <f>'Ações_Nota'!B138</f>
        <v>2021</v>
      </c>
      <c r="C136" s="30">
        <f>'Ações_Nota'!C138+'Ações_Nota'!D138</f>
        <v>32.3</v>
      </c>
      <c r="D136" s="30">
        <f>'Ações_Nota'!E138+'Ações_Nota'!F138</f>
        <v>38.1793400286945</v>
      </c>
      <c r="E136" s="30">
        <f>'Ações_Nota'!G138+'Ações_Nota'!H138</f>
        <v>54.5631067961165</v>
      </c>
      <c r="F136" s="30">
        <f>'Ações_Nota'!I138+'Ações_Nota'!J138</f>
        <v>36.638936535163</v>
      </c>
      <c r="G136" s="30">
        <f>'Ações_Nota'!K138+'Ações_Nota'!L138</f>
        <v>50.2752293577982</v>
      </c>
      <c r="H136" s="30">
        <f>'Ações_Nota'!M138+'Ações_Nota'!N138</f>
        <v>48.8867029531991</v>
      </c>
      <c r="I136" s="30">
        <f>'Ações_Nota'!O138+'Ações_Nota'!P138</f>
        <v>44.5109304932735</v>
      </c>
      <c r="J136" s="30">
        <f>'Ações_Nota'!Q138+'Ações_Nota'!R138</f>
        <v>77.4103353247642</v>
      </c>
      <c r="K136" s="30">
        <f>'Ações_Nota'!S138+'Ações_Nota'!T138</f>
        <v>89.2608695652174</v>
      </c>
      <c r="L136" s="30">
        <f>'Ações_Nota'!U138+'Ações_Nota'!V138</f>
        <v>87.85005224660399</v>
      </c>
      <c r="M136" s="30">
        <f>'Ações_Nota'!W138+'Ações_Nota'!X138</f>
        <v>90.7503754559108</v>
      </c>
      <c r="N136" s="30">
        <f>'Ações_Nota'!Y138+'Ações_Nota'!Z138</f>
        <v>87.4105372486073</v>
      </c>
      <c r="O136" s="30">
        <f>'Ações_Nota'!AA138+'Ações_Nota'!AB138</f>
        <v>62.8925619834711</v>
      </c>
      <c r="P136" s="30">
        <f>'Ações_Nota'!AC138+'Ações_Nota'!AD138</f>
        <v>49.2684304679409</v>
      </c>
      <c r="Q136" s="30">
        <f>'Ações_Nota'!AE138+'Ações_Nota'!AF138</f>
        <v>25.6299212598425</v>
      </c>
      <c r="R136" s="30">
        <f>'Ações_Nota'!AG138+'Ações_Nota'!AH138</f>
        <v>84.39994994368671</v>
      </c>
    </row>
    <row r="137" ht="15" customHeight="1">
      <c r="A137" t="s" s="26">
        <f>'Ações_Nota'!A139</f>
        <v>2022</v>
      </c>
      <c r="B137" t="s" s="26">
        <f>'Ações_Nota'!B139</f>
        <v>2023</v>
      </c>
      <c r="C137" s="30">
        <f>'Ações_Nota'!C139+'Ações_Nota'!D139</f>
        <v>46.15</v>
      </c>
      <c r="D137" s="30">
        <f>'Ações_Nota'!E139+'Ações_Nota'!F139</f>
        <v>64.8280726924916</v>
      </c>
      <c r="E137" s="30">
        <f>'Ações_Nota'!G139+'Ações_Nota'!H139</f>
        <v>82.03883495145629</v>
      </c>
      <c r="F137" s="30">
        <f>'Ações_Nota'!I139+'Ações_Nota'!J139</f>
        <v>65.3490566037736</v>
      </c>
      <c r="G137" s="30">
        <f>'Ações_Nota'!K139+'Ações_Nota'!L139</f>
        <v>80.9174311926606</v>
      </c>
      <c r="H137" s="30">
        <f>'Ações_Nota'!M139+'Ações_Nota'!N139</f>
        <v>77.6571141277024</v>
      </c>
      <c r="I137" s="30">
        <f>'Ações_Nota'!O139+'Ações_Nota'!P139</f>
        <v>76.0432014734145</v>
      </c>
      <c r="J137" s="30">
        <f>'Ações_Nota'!Q139+'Ações_Nota'!R139</f>
        <v>83.3389656629051</v>
      </c>
      <c r="K137" s="30">
        <f>'Ações_Nota'!S139+'Ações_Nota'!T139</f>
        <v>87.8695652173913</v>
      </c>
      <c r="L137" s="30">
        <f>'Ações_Nota'!U139+'Ações_Nota'!V139</f>
        <v>85.8620689655172</v>
      </c>
      <c r="M137" s="30">
        <f>'Ações_Nota'!W139+'Ações_Nota'!X139</f>
        <v>85.4918472430809</v>
      </c>
      <c r="N137" s="30">
        <f>'Ações_Nota'!Y139+'Ações_Nota'!Z139</f>
        <v>75.8445850250213</v>
      </c>
      <c r="O137" s="30">
        <f>'Ações_Nota'!AA139+'Ações_Nota'!AB139</f>
        <v>17.7272727272727</v>
      </c>
      <c r="P137" s="30">
        <f>'Ações_Nota'!AC139+'Ações_Nota'!AD139</f>
        <v>18.0971659919028</v>
      </c>
      <c r="Q137" s="30">
        <f>'Ações_Nota'!AE139+'Ações_Nota'!AF139</f>
        <v>9.212598425196839</v>
      </c>
      <c r="R137" s="30">
        <f>'Ações_Nota'!AG139+'Ações_Nota'!AH139</f>
        <v>9.16030534351146</v>
      </c>
    </row>
    <row r="138" ht="15" customHeight="1">
      <c r="A138" t="s" s="26">
        <f>'Ações_Nota'!A140</f>
        <v>2024</v>
      </c>
      <c r="B138" t="s" s="26">
        <f>'Ações_Nota'!B140</f>
        <v>2025</v>
      </c>
      <c r="C138" s="30">
        <f>'Ações_Nota'!C140+'Ações_Nota'!D140</f>
        <v>44.95</v>
      </c>
      <c r="D138" s="30">
        <f>'Ações_Nota'!E140+'Ações_Nota'!F140</f>
        <v>45.2993782879006</v>
      </c>
      <c r="E138" s="30">
        <f>'Ações_Nota'!G140+'Ações_Nota'!H140</f>
        <v>56.2135922330097</v>
      </c>
      <c r="F138" s="30">
        <f>'Ações_Nota'!I140+'Ações_Nota'!J140</f>
        <v>12.5943396226415</v>
      </c>
      <c r="G138" s="30">
        <f>'Ações_Nota'!K140+'Ações_Nota'!L140</f>
        <v>54.2201834862385</v>
      </c>
      <c r="H138" s="30">
        <f>'Ações_Nota'!M140+'Ações_Nota'!N140</f>
        <v>72.85133451373861</v>
      </c>
      <c r="I138" s="30">
        <f>'Ações_Nota'!O140+'Ações_Nota'!P140</f>
        <v>73.0465246636771</v>
      </c>
      <c r="J138" s="30">
        <f>'Ações_Nota'!Q140+'Ações_Nota'!R140</f>
        <v>73.8851004767365</v>
      </c>
      <c r="K138" s="30">
        <f>'Ações_Nota'!S140+'Ações_Nota'!T140</f>
        <v>65.5217391304348</v>
      </c>
      <c r="L138" s="30">
        <f>'Ações_Nota'!U140+'Ações_Nota'!V140</f>
        <v>46.1311389759665</v>
      </c>
      <c r="M138" s="30">
        <f>'Ações_Nota'!W140+'Ações_Nota'!X140</f>
        <v>9.66101694915255</v>
      </c>
      <c r="N138" s="30">
        <f>'Ações_Nota'!Y140+'Ações_Nota'!Z140</f>
        <v>8.601642904352749</v>
      </c>
      <c r="O138" s="30">
        <f>'Ações_Nota'!AA140+'Ações_Nota'!AB140</f>
        <v>7.31404958677686</v>
      </c>
      <c r="P138" s="30">
        <f>'Ações_Nota'!AC140+'Ações_Nota'!AD140</f>
        <v>7.04453441295546</v>
      </c>
      <c r="Q138" s="30">
        <f>'Ações_Nota'!AE140+'Ações_Nota'!AF140</f>
        <v>5.07874015748031</v>
      </c>
      <c r="R138" s="30">
        <f>'Ações_Nota'!AG140+'Ações_Nota'!AH140</f>
        <v>4.23664122137406</v>
      </c>
    </row>
    <row r="139" ht="15" customHeight="1">
      <c r="A139" t="s" s="26">
        <f>'Ações_Nota'!A141</f>
        <v>2026</v>
      </c>
      <c r="B139" t="s" s="26">
        <f>'Ações_Nota'!B141</f>
        <v>2027</v>
      </c>
      <c r="C139" s="30">
        <f>'Ações_Nota'!C141+'Ações_Nota'!D141</f>
        <v>23.1</v>
      </c>
      <c r="D139" s="30">
        <f>'Ações_Nota'!E141+'Ações_Nota'!F141</f>
        <v>12.474175035868</v>
      </c>
      <c r="E139" s="30">
        <f>'Ações_Nota'!G141+'Ações_Nota'!H141</f>
        <v>21.7475728155339</v>
      </c>
      <c r="F139" s="30">
        <f>'Ações_Nota'!I141+'Ações_Nota'!J141</f>
        <v>4.95283018867926</v>
      </c>
      <c r="G139" s="30">
        <f>'Ações_Nota'!K141+'Ações_Nota'!L141</f>
        <v>16.8348623853211</v>
      </c>
      <c r="H139" s="30">
        <f>'Ações_Nota'!M141+'Ações_Nota'!N141</f>
        <v>14.6293746037992</v>
      </c>
      <c r="I139" s="30">
        <f>'Ações_Nota'!O141+'Ações_Nota'!P141</f>
        <v>35.2822709801409</v>
      </c>
      <c r="J139" s="30">
        <f>'Ações_Nota'!Q141+'Ações_Nota'!R141</f>
        <v>27.3381208134693</v>
      </c>
      <c r="K139" s="30">
        <f>'Ações_Nota'!S141+'Ações_Nota'!T141</f>
        <v>28.7826086956522</v>
      </c>
      <c r="L139" s="30">
        <f>'Ações_Nota'!U141+'Ações_Nota'!V141</f>
        <v>38.5592998955068</v>
      </c>
      <c r="M139" s="30">
        <f>'Ações_Nota'!W141+'Ações_Nota'!X141</f>
        <v>39.8176357004935</v>
      </c>
      <c r="N139" s="30">
        <f>'Ações_Nota'!Y141+'Ações_Nota'!Z141</f>
        <v>66.0886601831745</v>
      </c>
      <c r="O139" s="30">
        <f>'Ações_Nota'!AA141+'Ações_Nota'!AB141</f>
        <v>19.4628099173554</v>
      </c>
      <c r="P139" s="30">
        <f>'Ações_Nota'!AC141+'Ações_Nota'!AD141</f>
        <v>20.7692307692308</v>
      </c>
      <c r="Q139" s="30">
        <f>'Ações_Nota'!AE141+'Ações_Nota'!AF141</f>
        <v>23.740157480315</v>
      </c>
      <c r="R139" s="30">
        <f>'Ações_Nota'!AG141+'Ações_Nota'!AH141</f>
        <v>74.4193467651108</v>
      </c>
    </row>
    <row r="140" ht="15" customHeight="1">
      <c r="A140" t="s" s="26">
        <f>'Ações_Nota'!A142</f>
        <v>2028</v>
      </c>
      <c r="B140" t="s" s="26">
        <f>'Ações_Nota'!B142</f>
        <v>2029</v>
      </c>
      <c r="C140" s="30">
        <f>'Ações_Nota'!C142+'Ações_Nota'!D142</f>
        <v>25.05</v>
      </c>
      <c r="D140" s="30">
        <f>'Ações_Nota'!E142+'Ações_Nota'!F142</f>
        <v>13.8971783835485</v>
      </c>
      <c r="E140" s="30">
        <f>'Ações_Nota'!G142+'Ações_Nota'!H142</f>
        <v>12.8155339805826</v>
      </c>
      <c r="F140" s="30">
        <f>'Ações_Nota'!I142+'Ações_Nota'!J142</f>
        <v>1.41509433962264</v>
      </c>
      <c r="G140" s="30">
        <f>'Ações_Nota'!K142+'Ações_Nota'!L142</f>
        <v>9.449541284403679</v>
      </c>
      <c r="H140" s="30">
        <f>'Ações_Nota'!M142+'Ações_Nota'!N142</f>
        <v>7.38496513432574</v>
      </c>
      <c r="I140" s="30">
        <f>'Ações_Nota'!O142+'Ações_Nota'!P142</f>
        <v>15.4898702754644</v>
      </c>
      <c r="J140" s="30">
        <f>'Ações_Nota'!Q142+'Ações_Nota'!R142</f>
        <v>8.49496107657956</v>
      </c>
      <c r="K140" s="30">
        <f>'Ações_Nota'!S142+'Ações_Nota'!T142</f>
        <v>10.1304347826087</v>
      </c>
      <c r="L140" s="30">
        <f>'Ações_Nota'!U142+'Ações_Nota'!V142</f>
        <v>17.0310867293626</v>
      </c>
      <c r="M140" s="30">
        <f>'Ações_Nota'!W142+'Ações_Nota'!X142</f>
        <v>5.72033898305085</v>
      </c>
      <c r="N140" s="30">
        <f>'Ações_Nota'!Y142+'Ações_Nota'!Z142</f>
        <v>9.64026059862147</v>
      </c>
      <c r="O140" s="30">
        <f>'Ações_Nota'!AA142+'Ações_Nota'!AB142</f>
        <v>9.66942148760331</v>
      </c>
      <c r="P140" s="30">
        <f>'Ações_Nota'!AC142+'Ações_Nota'!AD142</f>
        <v>10.4453441295547</v>
      </c>
      <c r="Q140" s="30">
        <f>'Ações_Nota'!AE142+'Ações_Nota'!AF142</f>
        <v>17.1259842519685</v>
      </c>
      <c r="R140" s="30">
        <f>'Ações_Nota'!AG142+'Ações_Nota'!AH142</f>
        <v>54.5738956325867</v>
      </c>
    </row>
    <row r="141" ht="15" customHeight="1">
      <c r="A141" t="s" s="26">
        <f>'Ações_Nota'!A143</f>
        <v>2030</v>
      </c>
      <c r="B141" t="s" s="26">
        <f>'Ações_Nota'!B143</f>
        <v>2031</v>
      </c>
      <c r="C141" s="30">
        <f>'Ações_Nota'!C143+'Ações_Nota'!D143</f>
        <v>29.8</v>
      </c>
      <c r="D141" s="30">
        <f>'Ações_Nota'!E143+'Ações_Nota'!F143</f>
        <v>40.9698708751793</v>
      </c>
      <c r="E141" s="30">
        <f>'Ações_Nota'!G143+'Ações_Nota'!H143</f>
        <v>52.5242718446601</v>
      </c>
      <c r="F141" s="30">
        <f>'Ações_Nota'!I143+'Ações_Nota'!J143</f>
        <v>12.4528301886793</v>
      </c>
      <c r="G141" s="30">
        <f>'Ações_Nota'!K143+'Ações_Nota'!L143</f>
        <v>29.4036697247706</v>
      </c>
      <c r="H141" s="30">
        <f>'Ações_Nota'!M143+'Ações_Nota'!N143</f>
        <v>28.1703718276608</v>
      </c>
      <c r="I141" s="30">
        <f>'Ações_Nota'!O143+'Ações_Nota'!P143</f>
        <v>24.9361386931454</v>
      </c>
      <c r="J141" s="30">
        <f>'Ações_Nota'!Q143+'Ações_Nota'!R143</f>
        <v>46.5992798664334</v>
      </c>
      <c r="K141" s="30">
        <f>'Ações_Nota'!S143+'Ações_Nota'!T143</f>
        <v>48.7391304347826</v>
      </c>
      <c r="L141" s="30">
        <f>'Ações_Nota'!U143+'Ações_Nota'!V143</f>
        <v>54.6408045977012</v>
      </c>
      <c r="M141" s="30">
        <f>'Ações_Nota'!W143+'Ações_Nota'!X143</f>
        <v>27.2741900879639</v>
      </c>
      <c r="N141" s="30">
        <f>'Ações_Nota'!Y143+'Ações_Nota'!Z143</f>
        <v>23.2683410442829</v>
      </c>
      <c r="O141" s="30">
        <f>'Ações_Nota'!AA143+'Ações_Nota'!AB143</f>
        <v>4.09090909090908</v>
      </c>
      <c r="P141" s="30">
        <f>'Ações_Nota'!AC143+'Ações_Nota'!AD143</f>
        <v>4.61538461538462</v>
      </c>
      <c r="Q141" s="30">
        <f>'Ações_Nota'!AE143+'Ações_Nota'!AF143</f>
        <v>2.95275590551181</v>
      </c>
      <c r="R141" s="30">
        <f>'Ações_Nota'!AG143+'Ações_Nota'!AH143</f>
        <v>3.43511450381679</v>
      </c>
    </row>
    <row r="142" ht="15" customHeight="1">
      <c r="A142" t="s" s="26">
        <f>'Ações_Nota'!A144</f>
        <v>2032</v>
      </c>
      <c r="B142" t="s" s="26">
        <f>'Ações_Nota'!B144</f>
        <v>2033</v>
      </c>
      <c r="C142" s="30">
        <f>'Ações_Nota'!C144+'Ações_Nota'!D144</f>
        <v>23.35</v>
      </c>
      <c r="D142" s="30">
        <f>'Ações_Nota'!E144+'Ações_Nota'!F144</f>
        <v>6.55499760879962</v>
      </c>
      <c r="E142" s="30">
        <f>'Ações_Nota'!G144+'Ações_Nota'!H144</f>
        <v>6.40776699029126</v>
      </c>
      <c r="F142" s="30">
        <f>'Ações_Nota'!I144+'Ações_Nota'!J144</f>
        <v>1.13207547169811</v>
      </c>
      <c r="G142" s="30">
        <f>'Ações_Nota'!K144+'Ações_Nota'!L144</f>
        <v>5.64220183486238</v>
      </c>
      <c r="H142" s="30">
        <f>'Ações_Nota'!M144+'Ações_Nota'!N144</f>
        <v>1.6289592760181</v>
      </c>
      <c r="I142" s="30">
        <f>'Ações_Nota'!O144+'Ações_Nota'!P144</f>
        <v>7.20711883408072</v>
      </c>
      <c r="J142" s="30">
        <f>'Ações_Nota'!Q144+'Ações_Nota'!R144</f>
        <v>6.29131213163559</v>
      </c>
      <c r="K142" s="30">
        <f>'Ações_Nota'!S144+'Ações_Nota'!T144</f>
        <v>6.17391304347827</v>
      </c>
      <c r="L142" s="30">
        <f>'Ações_Nota'!U144+'Ações_Nota'!V144</f>
        <v>5.74973876698015</v>
      </c>
      <c r="M142" s="30">
        <f>'Ações_Nota'!W144+'Ações_Nota'!X144</f>
        <v>0.762711864406779</v>
      </c>
      <c r="N142" s="30">
        <f>'Ações_Nota'!Y144+'Ações_Nota'!Z144</f>
        <v>2.14285714285714</v>
      </c>
      <c r="O142" s="30">
        <f>'Ações_Nota'!AA144+'Ações_Nota'!AB144</f>
        <v>2.72727272727273</v>
      </c>
      <c r="P142" s="30">
        <f>'Ações_Nota'!AC144+'Ações_Nota'!AD144</f>
        <v>2.91497975708502</v>
      </c>
      <c r="Q142" s="30">
        <f>'Ações_Nota'!AE144+'Ações_Nota'!AF144</f>
        <v>5.5511811023622</v>
      </c>
      <c r="R142" s="30">
        <f>'Ações_Nota'!AG144+'Ações_Nota'!AH144</f>
        <v>6.87022900763358</v>
      </c>
    </row>
    <row r="143" ht="15" customHeight="1">
      <c r="A143" t="s" s="26">
        <f>'Ações_Nota'!A145</f>
        <v>2034</v>
      </c>
      <c r="B143" t="s" s="26">
        <f>'Ações_Nota'!B145</f>
        <v>2035</v>
      </c>
      <c r="C143" s="30">
        <f>'Ações_Nota'!C145+'Ações_Nota'!D145</f>
        <v>28.8</v>
      </c>
      <c r="D143" s="30">
        <f>'Ações_Nota'!E145+'Ações_Nota'!F145</f>
        <v>27.4612625538019</v>
      </c>
      <c r="E143" s="30">
        <f>'Ações_Nota'!G145+'Ações_Nota'!H145</f>
        <v>29.2718446601942</v>
      </c>
      <c r="F143" s="30">
        <f>'Ações_Nota'!I145+'Ações_Nota'!J145</f>
        <v>7.92452830188678</v>
      </c>
      <c r="G143" s="30">
        <f>'Ações_Nota'!K145+'Ações_Nota'!L145</f>
        <v>24.0825688073395</v>
      </c>
      <c r="H143" s="30">
        <f>'Ações_Nota'!M145+'Ações_Nota'!N145</f>
        <v>42.1804708505476</v>
      </c>
      <c r="I143" s="30">
        <f>'Ações_Nota'!O145+'Ações_Nota'!P145</f>
        <v>37.8437299807816</v>
      </c>
      <c r="J143" s="30">
        <f>'Ações_Nota'!Q145+'Ações_Nota'!R145</f>
        <v>32.0988473839841</v>
      </c>
      <c r="K143" s="30">
        <f>'Ações_Nota'!S145+'Ações_Nota'!T145</f>
        <v>53.5652173913044</v>
      </c>
      <c r="L143" s="30">
        <f>'Ações_Nota'!U145+'Ações_Nota'!V145</f>
        <v>55.6021421107628</v>
      </c>
      <c r="M143" s="30">
        <f>'Ações_Nota'!W145+'Ações_Nota'!X145</f>
        <v>8.135593220338979</v>
      </c>
      <c r="N143" s="30">
        <f>'Ações_Nota'!Y145+'Ações_Nota'!Z145</f>
        <v>19.2399206873761</v>
      </c>
      <c r="O143" s="30">
        <f>'Ações_Nota'!AA145+'Ações_Nota'!AB145</f>
        <v>6.19834710743802</v>
      </c>
      <c r="P143" s="30">
        <f>'Ações_Nota'!AC145+'Ações_Nota'!AD145</f>
        <v>9.95951417004048</v>
      </c>
      <c r="Q143" s="30">
        <f>'Ações_Nota'!AE145+'Ações_Nota'!AF145</f>
        <v>7.32283464566928</v>
      </c>
      <c r="R143" s="30">
        <f>'Ações_Nota'!AG145+'Ações_Nota'!AH145</f>
        <v>6.98473282442748</v>
      </c>
    </row>
    <row r="144" ht="15" customHeight="1">
      <c r="A144" t="s" s="26">
        <f>'Ações_Nota'!A146</f>
        <v>2036</v>
      </c>
      <c r="B144" t="s" s="26">
        <f>'Ações_Nota'!B146</f>
        <v>2037</v>
      </c>
      <c r="C144" s="30">
        <f>'Ações_Nota'!C146+'Ações_Nota'!D146</f>
        <v>23.75</v>
      </c>
      <c r="D144" s="30">
        <f>'Ações_Nota'!E146+'Ações_Nota'!F146</f>
        <v>8.366571018651371</v>
      </c>
      <c r="E144" s="30">
        <f>'Ações_Nota'!G146+'Ações_Nota'!H146</f>
        <v>22.3300970873786</v>
      </c>
      <c r="F144" s="30">
        <f>'Ações_Nota'!I146+'Ações_Nota'!J146</f>
        <v>5.37735849056604</v>
      </c>
      <c r="G144" s="30">
        <f>'Ações_Nota'!K146+'Ações_Nota'!L146</f>
        <v>30.6422018348624</v>
      </c>
      <c r="H144" s="30">
        <f>'Ações_Nota'!M146+'Ações_Nota'!N146</f>
        <v>45.0263405250618</v>
      </c>
      <c r="I144" s="30">
        <f>'Ações_Nota'!O146+'Ações_Nota'!P146</f>
        <v>57.3180253042921</v>
      </c>
      <c r="J144" s="30">
        <f>'Ações_Nota'!Q146+'Ações_Nota'!R146</f>
        <v>48.7598817210791</v>
      </c>
      <c r="K144" s="30">
        <f>'Ações_Nota'!S146+'Ações_Nota'!T146</f>
        <v>37.9565217391304</v>
      </c>
      <c r="L144" s="30">
        <f>'Ações_Nota'!U146+'Ações_Nota'!V146</f>
        <v>34.7126436781609</v>
      </c>
      <c r="M144" s="30">
        <f>'Ações_Nota'!W146+'Ações_Nota'!X146</f>
        <v>50.7122934992491</v>
      </c>
      <c r="N144" s="30">
        <f>'Ações_Nota'!Y146+'Ações_Nota'!Z146</f>
        <v>58.2031913889151</v>
      </c>
      <c r="O144" s="30">
        <f>'Ações_Nota'!AA146+'Ações_Nota'!AB146</f>
        <v>20.8264462809917</v>
      </c>
      <c r="P144" s="30">
        <f>'Ações_Nota'!AC146+'Ações_Nota'!AD146</f>
        <v>23.1983805668016</v>
      </c>
      <c r="Q144" s="30">
        <f>'Ações_Nota'!AE146+'Ações_Nota'!AF146</f>
        <v>24.0944881889764</v>
      </c>
      <c r="R144" s="30">
        <f>'Ações_Nota'!AG146+'Ações_Nota'!AH146</f>
        <v>76.02615442372669</v>
      </c>
    </row>
    <row r="145" ht="15" customHeight="1">
      <c r="A145" t="s" s="26">
        <f>'Ações_Nota'!A147</f>
        <v>2038</v>
      </c>
      <c r="B145" t="s" s="26">
        <f>'Ações_Nota'!B147</f>
        <v>2039</v>
      </c>
      <c r="C145" s="30">
        <f>'Ações_Nota'!C147+'Ações_Nota'!D147</f>
        <v>22.55</v>
      </c>
      <c r="D145" s="30">
        <f>'Ações_Nota'!E147+'Ações_Nota'!F147</f>
        <v>14.9720229555237</v>
      </c>
      <c r="E145" s="30">
        <f>'Ações_Nota'!G147+'Ações_Nota'!H147</f>
        <v>21.1650485436893</v>
      </c>
      <c r="F145" s="30">
        <f>'Ações_Nota'!I147+'Ações_Nota'!J147</f>
        <v>3.53773584905661</v>
      </c>
      <c r="G145" s="30">
        <f>'Ações_Nota'!K147+'Ações_Nota'!L147</f>
        <v>12.9816513761468</v>
      </c>
      <c r="H145" s="30">
        <f>'Ações_Nota'!M147+'Ações_Nota'!N147</f>
        <v>11.6501628522089</v>
      </c>
      <c r="I145" s="30">
        <f>'Ações_Nota'!O147+'Ações_Nota'!P147</f>
        <v>31.2560057655349</v>
      </c>
      <c r="J145" s="30">
        <f>'Ações_Nota'!Q147+'Ações_Nota'!R147</f>
        <v>36.3739866835636</v>
      </c>
      <c r="K145" s="30">
        <f>'Ações_Nota'!S147+'Ações_Nota'!T147</f>
        <v>45.1304347826087</v>
      </c>
      <c r="L145" s="30">
        <f>'Ações_Nota'!U147+'Ações_Nota'!V147</f>
        <v>33.0681818181818</v>
      </c>
      <c r="M145" s="30">
        <f>'Ações_Nota'!W147+'Ações_Nota'!X147</f>
        <v>19.3536794679254</v>
      </c>
      <c r="N145" s="30">
        <f>'Ações_Nota'!Y147+'Ações_Nota'!Z147</f>
        <v>18.0752525729394</v>
      </c>
      <c r="O145" s="30">
        <f>'Ações_Nota'!AA147+'Ações_Nota'!AB147</f>
        <v>6.32231404958679</v>
      </c>
      <c r="P145" s="30">
        <f>'Ações_Nota'!AC147+'Ações_Nota'!AD147</f>
        <v>10.9311740890688</v>
      </c>
      <c r="Q145" s="30">
        <f>'Ações_Nota'!AE147+'Ações_Nota'!AF147</f>
        <v>12.8740157480315</v>
      </c>
      <c r="R145" s="30">
        <f>'Ações_Nota'!AG147+'Ações_Nota'!AH147</f>
        <v>16.7188086597422</v>
      </c>
    </row>
    <row r="146" ht="15" customHeight="1">
      <c r="A146" t="s" s="26">
        <f>'Ações_Nota'!A148</f>
        <v>2040</v>
      </c>
      <c r="B146" t="s" s="26">
        <f>'Ações_Nota'!B148</f>
        <v>2041</v>
      </c>
      <c r="C146" s="30">
        <f>'Ações_Nota'!C148+'Ações_Nota'!D148</f>
        <v>38.5</v>
      </c>
      <c r="D146" s="30">
        <f>'Ações_Nota'!E148+'Ações_Nota'!F148</f>
        <v>47.9940219990436</v>
      </c>
      <c r="E146" s="30">
        <f>'Ações_Nota'!G148+'Ações_Nota'!H148</f>
        <v>48.4466019417476</v>
      </c>
      <c r="F146" s="30">
        <f>'Ações_Nota'!I148+'Ações_Nota'!J148</f>
        <v>17.5454545454546</v>
      </c>
      <c r="G146" s="30">
        <f>'Ações_Nota'!K148+'Ações_Nota'!L148</f>
        <v>56.605504587156</v>
      </c>
      <c r="H146" s="30">
        <f>'Ações_Nota'!M148+'Ações_Nota'!N148</f>
        <v>61.1369051522504</v>
      </c>
      <c r="I146" s="30">
        <f>'Ações_Nota'!O148+'Ações_Nota'!P148</f>
        <v>54.9115150544524</v>
      </c>
      <c r="J146" s="30">
        <f>'Ações_Nota'!Q148+'Ações_Nota'!R148</f>
        <v>61.4992054392212</v>
      </c>
      <c r="K146" s="30">
        <f>'Ações_Nota'!S148+'Ações_Nota'!T148</f>
        <v>72.2608695652174</v>
      </c>
      <c r="L146" s="30">
        <f>'Ações_Nota'!U148+'Ações_Nota'!V148</f>
        <v>67.9663009404389</v>
      </c>
      <c r="M146" s="30">
        <f>'Ações_Nota'!W148+'Ações_Nota'!X148</f>
        <v>42.1599442179789</v>
      </c>
      <c r="N146" s="30">
        <f>'Ações_Nota'!Y148+'Ações_Nota'!Z148</f>
        <v>41.4441506939855</v>
      </c>
      <c r="O146" s="30">
        <f>'Ações_Nota'!AA148+'Ações_Nota'!AB148</f>
        <v>11.5289256198347</v>
      </c>
      <c r="P146" s="30">
        <f>'Ações_Nota'!AC148+'Ações_Nota'!AD148</f>
        <v>12.3886639676114</v>
      </c>
      <c r="Q146" s="30">
        <f>'Ações_Nota'!AE148+'Ações_Nota'!AF148</f>
        <v>12.0472440944882</v>
      </c>
      <c r="R146" s="30">
        <f>'Ações_Nota'!AG148+'Ações_Nota'!AH148</f>
        <v>9.38931297709923</v>
      </c>
    </row>
    <row r="147" ht="15" customHeight="1">
      <c r="A147" t="s" s="26">
        <f>'Ações_Nota'!A149</f>
        <v>2042</v>
      </c>
      <c r="B147" t="s" s="26">
        <f>'Ações_Nota'!B149</f>
        <v>2043</v>
      </c>
      <c r="C147" s="30">
        <f>'Ações_Nota'!C149+'Ações_Nota'!D149</f>
        <v>35.55</v>
      </c>
      <c r="D147" s="30">
        <f>'Ações_Nota'!E149+'Ações_Nota'!F149</f>
        <v>23.6513629842181</v>
      </c>
      <c r="E147" s="30">
        <f>'Ações_Nota'!G149+'Ações_Nota'!H149</f>
        <v>39.7572815533981</v>
      </c>
      <c r="F147" s="30">
        <f>'Ações_Nota'!I149+'Ações_Nota'!J149</f>
        <v>42.7907375643224</v>
      </c>
      <c r="G147" s="30">
        <f>'Ações_Nota'!K149+'Ações_Nota'!L149</f>
        <v>51.9266055045872</v>
      </c>
      <c r="H147" s="30">
        <f>'Ações_Nota'!M149+'Ações_Nota'!N149</f>
        <v>20.9902288674668</v>
      </c>
      <c r="I147" s="30">
        <f>'Ações_Nota'!O149+'Ações_Nota'!P149</f>
        <v>22.2659753363229</v>
      </c>
      <c r="J147" s="30">
        <f>'Ações_Nota'!Q149+'Ações_Nota'!R149</f>
        <v>25.5432180717317</v>
      </c>
      <c r="K147" s="30">
        <f>'Ações_Nota'!S149+'Ações_Nota'!T149</f>
        <v>14.1304347826087</v>
      </c>
      <c r="L147" s="30">
        <f>'Ações_Nota'!U149+'Ações_Nota'!V149</f>
        <v>50.3330721003134</v>
      </c>
      <c r="M147" s="30">
        <f>'Ações_Nota'!W149+'Ações_Nota'!X149</f>
        <v>66.10276764642779</v>
      </c>
      <c r="N147" s="30">
        <f>'Ações_Nota'!Y149+'Ações_Nota'!Z149</f>
        <v>64.7323198942498</v>
      </c>
      <c r="O147" s="30">
        <f>'Ações_Nota'!AA149+'Ações_Nota'!AB149</f>
        <v>22.1900826446281</v>
      </c>
      <c r="P147" s="30">
        <f>'Ações_Nota'!AC149+'Ações_Nota'!AD149</f>
        <v>24.0485829959514</v>
      </c>
      <c r="Q147" s="30">
        <f>'Ações_Nota'!AE149+'Ações_Nota'!AF149</f>
        <v>23.0314960629921</v>
      </c>
      <c r="R147" s="30">
        <f>'Ações_Nota'!AG149+'Ações_Nota'!AH149</f>
        <v>66.8508321862095</v>
      </c>
    </row>
    <row r="148" ht="15" customHeight="1">
      <c r="A148" t="s" s="26">
        <f>'Ações_Nota'!A150</f>
        <v>2044</v>
      </c>
      <c r="B148" t="s" s="26">
        <f>'Ações_Nota'!B150</f>
        <v>2045</v>
      </c>
      <c r="C148" s="30">
        <f>'Ações_Nota'!C150+'Ações_Nota'!D150</f>
        <v>27.35</v>
      </c>
      <c r="D148" s="30">
        <f>'Ações_Nota'!E150+'Ações_Nota'!F150</f>
        <v>18.2570540411287</v>
      </c>
      <c r="E148" s="30">
        <f>'Ações_Nota'!G150+'Ações_Nota'!H150</f>
        <v>46.504854368932</v>
      </c>
      <c r="F148" s="30">
        <f>'Ações_Nota'!I150+'Ações_Nota'!J150</f>
        <v>9.198113207547181</v>
      </c>
      <c r="G148" s="30">
        <f>'Ações_Nota'!K150+'Ações_Nota'!L150</f>
        <v>56.1467889908257</v>
      </c>
      <c r="H148" s="30">
        <f>'Ações_Nota'!M150+'Ações_Nota'!N150</f>
        <v>71.0914376899032</v>
      </c>
      <c r="I148" s="30">
        <f>'Ações_Nota'!O150+'Ações_Nota'!P150</f>
        <v>71.6569907110826</v>
      </c>
      <c r="J148" s="30">
        <f>'Ações_Nota'!Q150+'Ações_Nota'!R150</f>
        <v>71.4386578963249</v>
      </c>
      <c r="K148" s="30">
        <f>'Ações_Nota'!S150+'Ações_Nota'!T150</f>
        <v>74.8695652173913</v>
      </c>
      <c r="L148" s="30">
        <f>'Ações_Nota'!U150+'Ações_Nota'!V150</f>
        <v>79.2959770114943</v>
      </c>
      <c r="M148" s="30">
        <f>'Ações_Nota'!W150+'Ações_Nota'!X150</f>
        <v>69.65458056211109</v>
      </c>
      <c r="N148" s="30">
        <f>'Ações_Nota'!Y150+'Ações_Nota'!Z150</f>
        <v>59.0048154093098</v>
      </c>
      <c r="O148" s="30">
        <f>'Ações_Nota'!AA150+'Ações_Nota'!AB150</f>
        <v>16.4876033057851</v>
      </c>
      <c r="P148" s="30">
        <f>'Ações_Nota'!AC150+'Ações_Nota'!AD150</f>
        <v>20.8906882591093</v>
      </c>
      <c r="Q148" s="30">
        <f>'Ações_Nota'!AE150+'Ações_Nota'!AF150</f>
        <v>23.3858267716535</v>
      </c>
      <c r="R148" s="30">
        <f>'Ações_Nota'!AG150+'Ações_Nota'!AH150</f>
        <v>41.0374170942311</v>
      </c>
    </row>
    <row r="149" ht="15" customHeight="1">
      <c r="A149" t="s" s="26">
        <f>'Ações_Nota'!A151</f>
        <v>2046</v>
      </c>
      <c r="B149" t="s" s="26">
        <f>'Ações_Nota'!B151</f>
        <v>2047</v>
      </c>
      <c r="C149" s="30">
        <f>'Ações_Nota'!C151+'Ações_Nota'!D151</f>
        <v>52.05</v>
      </c>
      <c r="D149" s="30">
        <f>'Ações_Nota'!E151+'Ações_Nota'!F151</f>
        <v>43.4978479196556</v>
      </c>
      <c r="E149" s="30">
        <f>'Ações_Nota'!G151+'Ações_Nota'!H151</f>
        <v>51.6504854368932</v>
      </c>
      <c r="F149" s="30">
        <f>'Ações_Nota'!I151+'Ações_Nota'!J151</f>
        <v>43.3559176672385</v>
      </c>
      <c r="G149" s="30">
        <f>'Ações_Nota'!K151+'Ações_Nota'!L151</f>
        <v>59.1284403669725</v>
      </c>
      <c r="H149" s="30">
        <f>'Ações_Nota'!M151+'Ações_Nota'!N151</f>
        <v>77.24266072092171</v>
      </c>
      <c r="I149" s="30">
        <f>'Ações_Nota'!O151+'Ações_Nota'!P151</f>
        <v>72.8875720691864</v>
      </c>
      <c r="J149" s="30">
        <f>'Ações_Nota'!Q151+'Ações_Nota'!R151</f>
        <v>73.27037193490629</v>
      </c>
      <c r="K149" s="30">
        <f>'Ações_Nota'!S151+'Ações_Nota'!T151</f>
        <v>69.304347826087</v>
      </c>
      <c r="L149" s="30">
        <f>'Ações_Nota'!U151+'Ações_Nota'!V151</f>
        <v>54.9673458725183</v>
      </c>
      <c r="M149" s="30">
        <f>'Ações_Nota'!W151+'Ações_Nota'!X151</f>
        <v>9.025423728813569</v>
      </c>
      <c r="N149" s="30">
        <f>'Ações_Nota'!Y151+'Ações_Nota'!Z151</f>
        <v>15.4938155037296</v>
      </c>
      <c r="O149" s="30">
        <f>'Ações_Nota'!AA151+'Ações_Nota'!AB151</f>
        <v>13.8842975206612</v>
      </c>
      <c r="P149" s="30">
        <f>'Ações_Nota'!AC151+'Ações_Nota'!AD151</f>
        <v>16.0323886639676</v>
      </c>
      <c r="Q149" s="30">
        <f>'Ações_Nota'!AE151+'Ações_Nota'!AF151</f>
        <v>18.7795275590551</v>
      </c>
      <c r="R149" s="30">
        <f>'Ações_Nota'!AG151+'Ações_Nota'!AH151</f>
        <v>8.816793893129759</v>
      </c>
    </row>
    <row r="150" ht="15" customHeight="1">
      <c r="A150" t="s" s="26">
        <f>'Ações_Nota'!A152</f>
        <v>2048</v>
      </c>
      <c r="B150" t="s" s="26">
        <f>'Ações_Nota'!B152</f>
        <v>2049</v>
      </c>
      <c r="C150" s="30">
        <f>'Ações_Nota'!C152+'Ações_Nota'!D152</f>
        <v>25.65</v>
      </c>
      <c r="D150" s="30">
        <f>'Ações_Nota'!E152+'Ações_Nota'!F152</f>
        <v>28.5915829746533</v>
      </c>
      <c r="E150" s="30">
        <f>'Ações_Nota'!G152+'Ações_Nota'!H152</f>
        <v>43.7864077669903</v>
      </c>
      <c r="F150" s="30">
        <f>'Ações_Nota'!I152+'Ações_Nota'!J152</f>
        <v>10.3301886792453</v>
      </c>
      <c r="G150" s="30">
        <f>'Ações_Nota'!K152+'Ações_Nota'!L152</f>
        <v>30.2293577981651</v>
      </c>
      <c r="H150" s="30">
        <f>'Ações_Nota'!M152+'Ações_Nota'!N152</f>
        <v>31.687760946073</v>
      </c>
      <c r="I150" s="30">
        <f>'Ações_Nota'!O152+'Ações_Nota'!P152</f>
        <v>32.1140294682896</v>
      </c>
      <c r="J150" s="30">
        <f>'Ações_Nota'!Q152+'Ações_Nota'!R152</f>
        <v>37.2345261802748</v>
      </c>
      <c r="K150" s="30">
        <f>'Ações_Nota'!S152+'Ações_Nota'!T152</f>
        <v>36.3478260869565</v>
      </c>
      <c r="L150" s="30">
        <f>'Ações_Nota'!U152+'Ações_Nota'!V152</f>
        <v>18.8087774294671</v>
      </c>
      <c r="M150" s="30">
        <f>'Ações_Nota'!W152+'Ações_Nota'!X152</f>
        <v>11.0555674747908</v>
      </c>
      <c r="N150" s="30">
        <f>'Ações_Nota'!Y152+'Ações_Nota'!Z152</f>
        <v>4.53781512605043</v>
      </c>
      <c r="O150" s="30">
        <f>'Ações_Nota'!AA152+'Ações_Nota'!AB152</f>
        <v>7.80991735537191</v>
      </c>
      <c r="P150" s="30">
        <f>'Ações_Nota'!AC152+'Ações_Nota'!AD152</f>
        <v>4.251012145749</v>
      </c>
      <c r="Q150" s="30">
        <f>'Ações_Nota'!AE152+'Ações_Nota'!AF152</f>
        <v>4.7244094488189</v>
      </c>
      <c r="R150" s="30">
        <f>'Ações_Nota'!AG152+'Ações_Nota'!AH152</f>
        <v>3.66412213740459</v>
      </c>
    </row>
    <row r="151" ht="15" customHeight="1">
      <c r="A151" t="s" s="26">
        <f>'Ações_Nota'!A153</f>
        <v>2050</v>
      </c>
      <c r="B151" t="s" s="26">
        <f>'Ações_Nota'!B153</f>
        <v>2051</v>
      </c>
      <c r="C151" s="30">
        <f>'Ações_Nota'!C153+'Ações_Nota'!D153</f>
        <v>18.85</v>
      </c>
      <c r="D151" s="30">
        <f>'Ações_Nota'!E153+'Ações_Nota'!F153</f>
        <v>9.002391200382579</v>
      </c>
      <c r="E151" s="30">
        <f>'Ações_Nota'!G153+'Ações_Nota'!H153</f>
        <v>8.64077669902912</v>
      </c>
      <c r="F151" s="30">
        <f>'Ações_Nota'!I153+'Ações_Nota'!J153</f>
        <v>0.9905660377358489</v>
      </c>
      <c r="G151" s="30">
        <f>'Ações_Nota'!K153+'Ações_Nota'!L153</f>
        <v>5.59633027522936</v>
      </c>
      <c r="H151" s="30">
        <f>'Ações_Nota'!M153+'Ações_Nota'!N153</f>
        <v>2.37436334623035</v>
      </c>
      <c r="I151" s="30">
        <f>'Ações_Nota'!O153+'Ações_Nota'!P153</f>
        <v>9.66808135810377</v>
      </c>
      <c r="J151" s="30">
        <f>'Ações_Nota'!Q153+'Ações_Nota'!R153</f>
        <v>4.80377366081307</v>
      </c>
      <c r="K151" s="30">
        <f>'Ações_Nota'!S153+'Ações_Nota'!T153</f>
        <v>5.21739130434783</v>
      </c>
      <c r="L151" s="30">
        <f>'Ações_Nota'!U153+'Ações_Nota'!V153</f>
        <v>12.319749216301</v>
      </c>
      <c r="M151" s="30">
        <f>'Ações_Nota'!W153+'Ações_Nota'!X153</f>
        <v>4.32203389830507</v>
      </c>
      <c r="N151" s="30">
        <f>'Ações_Nota'!Y153+'Ações_Nota'!Z153</f>
        <v>6.30252100840335</v>
      </c>
      <c r="O151" s="30">
        <f>'Ações_Nota'!AA153+'Ações_Nota'!AB153</f>
        <v>6.44628099173553</v>
      </c>
      <c r="P151" s="30">
        <f>'Ações_Nota'!AC153+'Ações_Nota'!AD153</f>
        <v>8.502024291497969</v>
      </c>
      <c r="Q151" s="30">
        <f>'Ações_Nota'!AE153+'Ações_Nota'!AF153</f>
        <v>14.1732283464567</v>
      </c>
      <c r="R151" s="30">
        <f>'Ações_Nota'!AG153+'Ações_Nota'!AH153</f>
        <v>44.8235514954324</v>
      </c>
    </row>
    <row r="152" ht="15" customHeight="1">
      <c r="A152" t="s" s="26">
        <f>'Ações_Nota'!A154</f>
        <v>2052</v>
      </c>
      <c r="B152" t="s" s="26">
        <f>'Ações_Nota'!B154</f>
        <v>2053</v>
      </c>
      <c r="C152" s="30">
        <f>'Ações_Nota'!C154+'Ações_Nota'!D154</f>
        <v>37.95</v>
      </c>
      <c r="D152" s="30">
        <f>'Ações_Nota'!E154+'Ações_Nota'!F154</f>
        <v>60.2864658058345</v>
      </c>
      <c r="E152" s="30">
        <f>'Ações_Nota'!G154+'Ações_Nota'!H154</f>
        <v>22.8155339805825</v>
      </c>
      <c r="F152" s="30">
        <f>'Ações_Nota'!I154+'Ações_Nota'!J154</f>
        <v>11.3207547169811</v>
      </c>
      <c r="G152" s="30">
        <f>'Ações_Nota'!K154+'Ações_Nota'!L154</f>
        <v>14.2201834862385</v>
      </c>
      <c r="H152" s="30">
        <f>'Ações_Nota'!M154+'Ações_Nota'!N154</f>
        <v>18.4206614641397</v>
      </c>
      <c r="I152" s="30">
        <f>'Ações_Nota'!O154+'Ações_Nota'!P154</f>
        <v>13.9706117873158</v>
      </c>
      <c r="J152" s="30">
        <f>'Ações_Nota'!Q154+'Ações_Nota'!R154</f>
        <v>25.6631062297588</v>
      </c>
      <c r="K152" s="30">
        <f>'Ações_Nota'!S154+'Ações_Nota'!T154</f>
        <v>37.9565217391305</v>
      </c>
      <c r="L152" s="30">
        <f>'Ações_Nota'!U154+'Ações_Nota'!V154</f>
        <v>56.1154649947754</v>
      </c>
      <c r="M152" s="30">
        <f>'Ações_Nota'!W154+'Ações_Nota'!X154</f>
        <v>36.1424586998498</v>
      </c>
      <c r="N152" s="30">
        <f>'Ações_Nota'!Y154+'Ações_Nota'!Z154</f>
        <v>44.0406949296572</v>
      </c>
      <c r="O152" s="30">
        <f>'Ações_Nota'!AA154+'Ações_Nota'!AB154</f>
        <v>17.8512396694215</v>
      </c>
      <c r="P152" s="30">
        <f>'Ações_Nota'!AC154+'Ações_Nota'!AD154</f>
        <v>16.1538461538461</v>
      </c>
      <c r="Q152" s="30">
        <f>'Ações_Nota'!AE154+'Ações_Nota'!AF154</f>
        <v>18.4251968503937</v>
      </c>
      <c r="R152" s="30">
        <f>'Ações_Nota'!AG154+'Ações_Nota'!AH154</f>
        <v>35.990489300463</v>
      </c>
    </row>
    <row r="153" ht="15" customHeight="1">
      <c r="A153" t="s" s="26">
        <f>'Ações_Nota'!A155</f>
        <v>2054</v>
      </c>
      <c r="B153" t="s" s="26">
        <f>'Ações_Nota'!B155</f>
        <v>2055</v>
      </c>
      <c r="C153" s="30">
        <f>'Ações_Nota'!C155+'Ações_Nota'!D155</f>
        <v>18.2</v>
      </c>
      <c r="D153" s="30">
        <f>'Ações_Nota'!E155+'Ações_Nota'!F155</f>
        <v>18.0552367288379</v>
      </c>
      <c r="E153" s="30">
        <f>'Ações_Nota'!G155+'Ações_Nota'!H155</f>
        <v>17.8640776699029</v>
      </c>
      <c r="F153" s="30">
        <f>'Ações_Nota'!I155+'Ações_Nota'!J155</f>
        <v>4.66981132075473</v>
      </c>
      <c r="G153" s="30">
        <f>'Ações_Nota'!K155+'Ações_Nota'!L155</f>
        <v>18.7155963302753</v>
      </c>
      <c r="H153" s="30">
        <f>'Ações_Nota'!M155+'Ações_Nota'!N155</f>
        <v>17.8110040002623</v>
      </c>
      <c r="I153" s="30">
        <f>'Ações_Nota'!O155+'Ações_Nota'!P155</f>
        <v>17.5992953235106</v>
      </c>
      <c r="J153" s="30">
        <f>'Ações_Nota'!Q155+'Ações_Nota'!R155</f>
        <v>16.1754470661598</v>
      </c>
      <c r="K153" s="30">
        <f>'Ações_Nota'!S155+'Ações_Nota'!T155</f>
        <v>21.4347826086957</v>
      </c>
      <c r="L153" s="30">
        <f>'Ações_Nota'!U155+'Ações_Nota'!V155</f>
        <v>9.68521421107628</v>
      </c>
      <c r="M153" s="30">
        <f>'Ações_Nota'!W155+'Ações_Nota'!X155</f>
        <v>2.28813559322034</v>
      </c>
      <c r="N153" s="30">
        <f>'Ações_Nota'!Y155+'Ações_Nota'!Z155</f>
        <v>2.77310924369748</v>
      </c>
      <c r="O153" s="30">
        <f>'Ações_Nota'!AA155+'Ações_Nota'!AB155</f>
        <v>1.73553719008265</v>
      </c>
      <c r="P153" s="30">
        <f>'Ações_Nota'!AC155+'Ações_Nota'!AD155</f>
        <v>2.30769230769231</v>
      </c>
      <c r="Q153" s="30">
        <f>'Ações_Nota'!AE155+'Ações_Nota'!AF155</f>
        <v>3.30708661417323</v>
      </c>
      <c r="R153" s="30">
        <f>'Ações_Nota'!AG155+'Ações_Nota'!AH155</f>
        <v>2.74809160305344</v>
      </c>
    </row>
    <row r="154" ht="15" customHeight="1">
      <c r="A154" t="s" s="26">
        <f>'Ações_Nota'!A156</f>
        <v>2056</v>
      </c>
      <c r="B154" t="s" s="26">
        <f>'Ações_Nota'!B156</f>
        <v>2057</v>
      </c>
      <c r="C154" s="30">
        <f>'Ações_Nota'!C156+'Ações_Nota'!D156</f>
        <v>24.7</v>
      </c>
      <c r="D154" s="30">
        <f>'Ações_Nota'!E156+'Ações_Nota'!F156</f>
        <v>21.2443806791009</v>
      </c>
      <c r="E154" s="30">
        <f>'Ações_Nota'!G156+'Ações_Nota'!H156</f>
        <v>13.2038834951456</v>
      </c>
      <c r="F154" s="30">
        <f>'Ações_Nota'!I156+'Ações_Nota'!J156</f>
        <v>7.07547169811322</v>
      </c>
      <c r="G154" s="30">
        <f>'Ações_Nota'!K156+'Ações_Nota'!L156</f>
        <v>14.1743119266056</v>
      </c>
      <c r="H154" s="30">
        <f>'Ações_Nota'!M156+'Ações_Nota'!N156</f>
        <v>14.8984632872101</v>
      </c>
      <c r="I154" s="30">
        <f>'Ações_Nota'!O156+'Ações_Nota'!P156</f>
        <v>11.1497037155669</v>
      </c>
      <c r="J154" s="30">
        <f>'Ações_Nota'!Q156+'Ações_Nota'!R156</f>
        <v>7.06274012833665</v>
      </c>
      <c r="K154" s="30">
        <f>'Ações_Nota'!S156+'Ações_Nota'!T156</f>
        <v>10.0434782608696</v>
      </c>
      <c r="L154" s="30">
        <f>'Ações_Nota'!U156+'Ações_Nota'!V156</f>
        <v>2.29101358411703</v>
      </c>
      <c r="M154" s="30">
        <f>'Ações_Nota'!W156+'Ações_Nota'!X156</f>
        <v>1.27118644067797</v>
      </c>
      <c r="N154" s="30">
        <f>'Ações_Nota'!Y156+'Ações_Nota'!Z156</f>
        <v>2.52100840336135</v>
      </c>
      <c r="O154" s="30">
        <f>'Ações_Nota'!AA156+'Ações_Nota'!AB156</f>
        <v>3.47107438016529</v>
      </c>
      <c r="P154" s="30">
        <f>'Ações_Nota'!AC156+'Ações_Nota'!AD156</f>
        <v>3.64372469635629</v>
      </c>
      <c r="Q154" s="30">
        <f>'Ações_Nota'!AE156+'Ações_Nota'!AF156</f>
        <v>0.94488188976378</v>
      </c>
      <c r="R154" s="30">
        <f>'Ações_Nota'!AG156+'Ações_Nota'!AH156</f>
        <v>0.801526717557252</v>
      </c>
    </row>
    <row r="155" ht="15" customHeight="1">
      <c r="A155" t="s" s="26">
        <f>'Ações_Nota'!A157</f>
        <v>2058</v>
      </c>
      <c r="B155" t="s" s="26">
        <f>'Ações_Nota'!B157</f>
        <v>2059</v>
      </c>
      <c r="C155" s="30">
        <f>'Ações_Nota'!C157+'Ações_Nota'!D157</f>
        <v>17.2</v>
      </c>
      <c r="D155" s="30">
        <f>'Ações_Nota'!E157+'Ações_Nota'!F157</f>
        <v>12.2319464371114</v>
      </c>
      <c r="E155" s="30">
        <f>'Ações_Nota'!G157+'Ações_Nota'!H157</f>
        <v>8.592233009708741</v>
      </c>
      <c r="F155" s="30">
        <f>'Ações_Nota'!I157+'Ações_Nota'!J157</f>
        <v>2.12264150943396</v>
      </c>
      <c r="G155" s="30">
        <f>'Ações_Nota'!K157+'Ações_Nota'!L157</f>
        <v>9.954128440367001</v>
      </c>
      <c r="H155" s="30">
        <f>'Ações_Nota'!M157+'Ações_Nota'!N157</f>
        <v>5.35357509782062</v>
      </c>
      <c r="I155" s="30">
        <f>'Ações_Nota'!O157+'Ações_Nota'!P157</f>
        <v>19.4784993593851</v>
      </c>
      <c r="J155" s="30">
        <f>'Ações_Nota'!Q157+'Ações_Nota'!R157</f>
        <v>23.1398225816185</v>
      </c>
      <c r="K155" s="30">
        <f>'Ações_Nota'!S157+'Ações_Nota'!T157</f>
        <v>33.1739130434783</v>
      </c>
      <c r="L155" s="30">
        <f>'Ações_Nota'!U157+'Ações_Nota'!V157</f>
        <v>23.7787356321839</v>
      </c>
      <c r="M155" s="30">
        <f>'Ações_Nota'!W157+'Ações_Nota'!X157</f>
        <v>9.788135593220341</v>
      </c>
      <c r="N155" s="30">
        <f>'Ações_Nota'!Y157+'Ações_Nota'!Z157</f>
        <v>6.9327731092437</v>
      </c>
      <c r="O155" s="30">
        <f>'Ações_Nota'!AA157+'Ações_Nota'!AB157</f>
        <v>14.1322314049587</v>
      </c>
      <c r="P155" s="30">
        <f>'Ações_Nota'!AC157+'Ações_Nota'!AD157</f>
        <v>12.6315789473684</v>
      </c>
      <c r="Q155" s="30">
        <f>'Ações_Nota'!AE157+'Ações_Nota'!AF157</f>
        <v>15.4724409448819</v>
      </c>
      <c r="R155" s="30">
        <f>'Ações_Nota'!AG157+'Ações_Nota'!AH157</f>
        <v>31.6318358152922</v>
      </c>
    </row>
    <row r="156" ht="15" customHeight="1">
      <c r="A156" t="s" s="26">
        <f>'Ações_Nota'!A158</f>
        <v>2060</v>
      </c>
      <c r="B156" t="s" s="26">
        <f>'Ações_Nota'!B158</f>
        <v>2061</v>
      </c>
      <c r="C156" s="30">
        <f>'Ações_Nota'!C158+'Ações_Nota'!D158</f>
        <v>28.25</v>
      </c>
      <c r="D156" s="30">
        <f>'Ações_Nota'!E158+'Ações_Nota'!F158</f>
        <v>11.1621233859397</v>
      </c>
      <c r="E156" s="30">
        <f>'Ações_Nota'!G158+'Ações_Nota'!H158</f>
        <v>38.8834951456311</v>
      </c>
      <c r="F156" s="30">
        <f>'Ações_Nota'!I158+'Ações_Nota'!J158</f>
        <v>15.2118353344768</v>
      </c>
      <c r="G156" s="30">
        <f>'Ações_Nota'!K158+'Ações_Nota'!L158</f>
        <v>69.49541284403669</v>
      </c>
      <c r="H156" s="30">
        <f>'Ações_Nota'!M158+'Ações_Nota'!N158</f>
        <v>54.1543707784117</v>
      </c>
      <c r="I156" s="30">
        <f>'Ações_Nota'!O158+'Ações_Nota'!P158</f>
        <v>62.1396540679052</v>
      </c>
      <c r="J156" s="30">
        <f>'Ações_Nota'!Q158+'Ações_Nota'!R158</f>
        <v>58.7576690201758</v>
      </c>
      <c r="K156" s="30">
        <f>'Ações_Nota'!S158+'Ações_Nota'!T158</f>
        <v>49.7826086956522</v>
      </c>
      <c r="L156" s="30">
        <f>'Ações_Nota'!U158+'Ações_Nota'!V158</f>
        <v>44.805381400209</v>
      </c>
      <c r="M156" s="30">
        <f>'Ações_Nota'!W158+'Ações_Nota'!X158</f>
        <v>72.120253164557</v>
      </c>
      <c r="N156" s="30">
        <f>'Ações_Nota'!Y158+'Ações_Nota'!Z158</f>
        <v>86.0390897932207</v>
      </c>
      <c r="O156" s="30">
        <f>'Ações_Nota'!AA158+'Ações_Nota'!AB158</f>
        <v>30.6559917355372</v>
      </c>
      <c r="P156" s="30">
        <f>'Ações_Nota'!AC158+'Ações_Nota'!AD158</f>
        <v>57.5294228415403</v>
      </c>
      <c r="Q156" s="30">
        <f>'Ações_Nota'!AE158+'Ações_Nota'!AF158</f>
        <v>28.4645669291339</v>
      </c>
      <c r="R156" s="30">
        <f>'Ações_Nota'!AG158+'Ações_Nota'!AH158</f>
        <v>79.3530221499186</v>
      </c>
    </row>
    <row r="157" ht="15" customHeight="1">
      <c r="A157" t="s" s="26">
        <f>'Ações_Nota'!A159</f>
        <v>2062</v>
      </c>
      <c r="B157" t="s" s="26">
        <f>'Ações_Nota'!B159</f>
        <v>2063</v>
      </c>
      <c r="C157" s="30">
        <f>'Ações_Nota'!C159+'Ações_Nota'!D159</f>
        <v>15.85</v>
      </c>
      <c r="D157" s="30">
        <f>'Ações_Nota'!E159+'Ações_Nota'!F159</f>
        <v>19.0341941654711</v>
      </c>
      <c r="E157" s="30">
        <f>'Ações_Nota'!G159+'Ações_Nota'!H159</f>
        <v>18.6893203883495</v>
      </c>
      <c r="F157" s="30">
        <f>'Ações_Nota'!I159+'Ações_Nota'!J159</f>
        <v>3.96226415094339</v>
      </c>
      <c r="G157" s="30">
        <f>'Ações_Nota'!K159+'Ações_Nota'!L159</f>
        <v>13.0275229357799</v>
      </c>
      <c r="H157" s="30">
        <f>'Ações_Nota'!M159+'Ações_Nota'!N159</f>
        <v>20.1805582879752</v>
      </c>
      <c r="I157" s="30">
        <f>'Ações_Nota'!O159+'Ações_Nota'!P159</f>
        <v>17.1012171684817</v>
      </c>
      <c r="J157" s="30">
        <f>'Ações_Nota'!Q159+'Ações_Nota'!R159</f>
        <v>13.1450526019351</v>
      </c>
      <c r="K157" s="30">
        <f>'Ações_Nota'!S159+'Ações_Nota'!T159</f>
        <v>24.3478260869565</v>
      </c>
      <c r="L157" s="30">
        <f>'Ações_Nota'!U159+'Ações_Nota'!V159</f>
        <v>30.9952978056426</v>
      </c>
      <c r="M157" s="30">
        <f>'Ações_Nota'!W159+'Ações_Nota'!X159</f>
        <v>4.70338983050847</v>
      </c>
      <c r="N157" s="30">
        <f>'Ações_Nota'!Y159+'Ações_Nota'!Z159</f>
        <v>1.89075630252101</v>
      </c>
      <c r="O157" s="30">
        <f>'Ações_Nota'!AA159+'Ações_Nota'!AB159</f>
        <v>0.867768595041321</v>
      </c>
      <c r="P157" s="30">
        <f>'Ações_Nota'!AC159+'Ações_Nota'!AD159</f>
        <v>1.21457489878543</v>
      </c>
      <c r="Q157" s="30">
        <f>'Ações_Nota'!AE159+'Ações_Nota'!AF159</f>
        <v>1.88976377952756</v>
      </c>
      <c r="R157" s="30">
        <f>'Ações_Nota'!AG159+'Ações_Nota'!AH159</f>
        <v>1.94656488549618</v>
      </c>
    </row>
    <row r="158" ht="15" customHeight="1">
      <c r="A158" t="s" s="26">
        <f>'Ações_Nota'!A160</f>
        <v>2064</v>
      </c>
      <c r="B158" t="s" s="26">
        <f>'Ações_Nota'!B160</f>
        <v>2065</v>
      </c>
      <c r="C158" s="30">
        <f>'Ações_Nota'!C160+'Ações_Nota'!D160</f>
        <v>18.5</v>
      </c>
      <c r="D158" s="30">
        <f>'Ações_Nota'!E160+'Ações_Nota'!F160</f>
        <v>21.8751793400286</v>
      </c>
      <c r="E158" s="30">
        <f>'Ações_Nota'!G160+'Ações_Nota'!H160</f>
        <v>28.6893203883496</v>
      </c>
      <c r="F158" s="30">
        <f>'Ações_Nota'!I160+'Ações_Nota'!J160</f>
        <v>8.34905660377359</v>
      </c>
      <c r="G158" s="30">
        <f>'Ações_Nota'!K160+'Ações_Nota'!L160</f>
        <v>54.954128440367</v>
      </c>
      <c r="H158" s="30">
        <f>'Ações_Nota'!M160+'Ações_Nota'!N160</f>
        <v>63.6446105755569</v>
      </c>
      <c r="I158" s="30">
        <f>'Ações_Nota'!O160+'Ações_Nota'!P160</f>
        <v>67.7980861627162</v>
      </c>
      <c r="J158" s="30">
        <f>'Ações_Nota'!Q160+'Ações_Nota'!R160</f>
        <v>74.1924647476516</v>
      </c>
      <c r="K158" s="30">
        <f>'Ações_Nota'!S160+'Ações_Nota'!T160</f>
        <v>65.0869565217391</v>
      </c>
      <c r="L158" s="30">
        <f>'Ações_Nota'!U160+'Ações_Nota'!V160</f>
        <v>64.71786833855791</v>
      </c>
      <c r="M158" s="30">
        <f>'Ações_Nota'!W160+'Ações_Nota'!X160</f>
        <v>75.6103840377602</v>
      </c>
      <c r="N158" s="30">
        <f>'Ações_Nota'!Y160+'Ações_Nota'!Z160</f>
        <v>62.3274478330658</v>
      </c>
      <c r="O158" s="30">
        <f>'Ações_Nota'!AA160+'Ações_Nota'!AB160</f>
        <v>19.9586776859504</v>
      </c>
      <c r="P158" s="30">
        <f>'Ações_Nota'!AC160+'Ações_Nota'!AD160</f>
        <v>18.2186234817814</v>
      </c>
      <c r="Q158" s="30">
        <f>'Ações_Nota'!AE160+'Ações_Nota'!AF160</f>
        <v>11.2204724409449</v>
      </c>
      <c r="R158" s="30">
        <f>'Ações_Nota'!AG160+'Ações_Nota'!AH160</f>
        <v>26.4691527968965</v>
      </c>
    </row>
    <row r="159" ht="15" customHeight="1">
      <c r="A159" t="s" s="26">
        <f>'Ações_Nota'!A161</f>
        <v>2066</v>
      </c>
      <c r="B159" t="s" s="26">
        <f>'Ações_Nota'!B161</f>
        <v>2067</v>
      </c>
      <c r="C159" s="30">
        <f>'Ações_Nota'!C161+'Ações_Nota'!D161</f>
        <v>37.25</v>
      </c>
      <c r="D159" s="30">
        <f>'Ações_Nota'!E161+'Ações_Nota'!F161</f>
        <v>56.4765662362506</v>
      </c>
      <c r="E159" s="30">
        <f>'Ações_Nota'!G161+'Ações_Nota'!H161</f>
        <v>68.1067961165049</v>
      </c>
      <c r="F159" s="30">
        <f>'Ações_Nota'!I161+'Ações_Nota'!J161</f>
        <v>18.3233276157805</v>
      </c>
      <c r="G159" s="30">
        <f>'Ações_Nota'!K161+'Ações_Nota'!L161</f>
        <v>77.47706422018339</v>
      </c>
      <c r="H159" s="30">
        <f>'Ações_Nota'!M161+'Ações_Nota'!N161</f>
        <v>88.22130412923249</v>
      </c>
      <c r="I159" s="30">
        <f>'Ações_Nota'!O161+'Ações_Nota'!P161</f>
        <v>86.8329596412556</v>
      </c>
      <c r="J159" s="30">
        <f>'Ações_Nota'!Q161+'Ações_Nota'!R161</f>
        <v>85.1461388369239</v>
      </c>
      <c r="K159" s="30">
        <f>'Ações_Nota'!S161+'Ações_Nota'!T161</f>
        <v>75.6521739130435</v>
      </c>
      <c r="L159" s="30">
        <f>'Ações_Nota'!U161+'Ações_Nota'!V161</f>
        <v>59.1013584117032</v>
      </c>
      <c r="M159" s="30">
        <f>'Ações_Nota'!W161+'Ações_Nota'!X161</f>
        <v>8.898305084745751</v>
      </c>
      <c r="N159" s="30">
        <f>'Ações_Nota'!Y161+'Ações_Nota'!Z161</f>
        <v>21.7104145028798</v>
      </c>
      <c r="O159" s="30">
        <f>'Ações_Nota'!AA161+'Ações_Nota'!AB161</f>
        <v>10.4132231404959</v>
      </c>
      <c r="P159" s="30">
        <f>'Ações_Nota'!AC161+'Ações_Nota'!AD161</f>
        <v>13.6032388663968</v>
      </c>
      <c r="Q159" s="30">
        <f>'Ações_Nota'!AE161+'Ações_Nota'!AF161</f>
        <v>15.1181102362205</v>
      </c>
      <c r="R159" s="30">
        <f>'Ações_Nota'!AG161+'Ações_Nota'!AH161</f>
        <v>12.4809160305344</v>
      </c>
    </row>
    <row r="160" ht="15" customHeight="1">
      <c r="A160" t="s" s="26">
        <f>'Ações_Nota'!A162</f>
        <v>2068</v>
      </c>
      <c r="B160" t="s" s="26">
        <f>'Ações_Nota'!B162</f>
        <v>2069</v>
      </c>
      <c r="C160" s="30">
        <f>'Ações_Nota'!C162+'Ações_Nota'!D162</f>
        <v>18.55</v>
      </c>
      <c r="D160" s="30">
        <f>'Ações_Nota'!E162+'Ações_Nota'!F162</f>
        <v>44.7847919655667</v>
      </c>
      <c r="E160" s="30">
        <f>'Ações_Nota'!G162+'Ações_Nota'!H162</f>
        <v>66.1650485436893</v>
      </c>
      <c r="F160" s="30">
        <f>'Ações_Nota'!I162+'Ações_Nota'!J162</f>
        <v>37.4168096054889</v>
      </c>
      <c r="G160" s="30">
        <f>'Ações_Nota'!K162+'Ações_Nota'!L162</f>
        <v>56.697247706422</v>
      </c>
      <c r="H160" s="30">
        <f>'Ações_Nota'!M162+'Ações_Nota'!N162</f>
        <v>53.9639757798326</v>
      </c>
      <c r="I160" s="30">
        <f>'Ações_Nota'!O162+'Ações_Nota'!P162</f>
        <v>50.7345051249199</v>
      </c>
      <c r="J160" s="30">
        <f>'Ações_Nota'!Q162+'Ações_Nota'!R162</f>
        <v>59.5691267877618</v>
      </c>
      <c r="K160" s="30">
        <f>'Ações_Nota'!S162+'Ações_Nota'!T162</f>
        <v>73.5652173913043</v>
      </c>
      <c r="L160" s="30">
        <f>'Ações_Nota'!U162+'Ações_Nota'!V162</f>
        <v>73.623301985371</v>
      </c>
      <c r="M160" s="30">
        <f>'Ações_Nota'!W162+'Ações_Nota'!X162</f>
        <v>60.474147178717</v>
      </c>
      <c r="N160" s="30">
        <f>'Ações_Nota'!Y162+'Ações_Nota'!Z162</f>
        <v>69.06335567935039</v>
      </c>
      <c r="O160" s="30">
        <f>'Ações_Nota'!AA162+'Ações_Nota'!AB162</f>
        <v>18.8429752066116</v>
      </c>
      <c r="P160" s="30">
        <f>'Ações_Nota'!AC162+'Ações_Nota'!AD162</f>
        <v>16.3967611336032</v>
      </c>
      <c r="Q160" s="30">
        <f>'Ações_Nota'!AE162+'Ações_Nota'!AF162</f>
        <v>10.3937007874016</v>
      </c>
      <c r="R160" s="30">
        <f>'Ações_Nota'!AG162+'Ações_Nota'!AH162</f>
        <v>13.0534351145038</v>
      </c>
    </row>
    <row r="161" ht="15" customHeight="1">
      <c r="A161" t="s" s="26">
        <f>'Ações_Nota'!A163</f>
        <v>2070</v>
      </c>
      <c r="B161" t="s" s="26">
        <f>'Ações_Nota'!B163</f>
        <v>2071</v>
      </c>
      <c r="C161" s="30">
        <f>'Ações_Nota'!C163+'Ações_Nota'!D163</f>
        <v>39.4</v>
      </c>
      <c r="D161" s="30">
        <f>'Ações_Nota'!E163+'Ações_Nota'!F163</f>
        <v>47.6609277857485</v>
      </c>
      <c r="E161" s="30">
        <f>'Ações_Nota'!G163+'Ações_Nota'!H163</f>
        <v>51.4563106796117</v>
      </c>
      <c r="F161" s="30">
        <f>'Ações_Nota'!I163+'Ações_Nota'!J163</f>
        <v>3.67924528301886</v>
      </c>
      <c r="G161" s="30">
        <f>'Ações_Nota'!K163+'Ações_Nota'!L163</f>
        <v>35.1376146788991</v>
      </c>
      <c r="H161" s="30">
        <f>'Ações_Nota'!M163+'Ações_Nota'!N163</f>
        <v>68.590945854373</v>
      </c>
      <c r="I161" s="30">
        <f>'Ações_Nota'!O163+'Ações_Nota'!P163</f>
        <v>67.0781950672646</v>
      </c>
      <c r="J161" s="30">
        <f>'Ações_Nota'!Q163+'Ações_Nota'!R163</f>
        <v>71.2604348963048</v>
      </c>
      <c r="K161" s="30">
        <f>'Ações_Nota'!S163+'Ações_Nota'!T163</f>
        <v>61.695652173913</v>
      </c>
      <c r="L161" s="30">
        <f>'Ações_Nota'!U163+'Ações_Nota'!V163</f>
        <v>80.84378265412749</v>
      </c>
      <c r="M161" s="30">
        <f>'Ações_Nota'!W163+'Ações_Nota'!X163</f>
        <v>80.68011156404209</v>
      </c>
      <c r="N161" s="30">
        <f>'Ações_Nota'!Y163+'Ações_Nota'!Z163</f>
        <v>81.1637239165329</v>
      </c>
      <c r="O161" s="30">
        <f>'Ações_Nota'!AA163+'Ações_Nota'!AB163</f>
        <v>19.8347107438016</v>
      </c>
      <c r="P161" s="30">
        <f>'Ações_Nota'!AC163+'Ações_Nota'!AD163</f>
        <v>23.9271255060729</v>
      </c>
      <c r="Q161" s="30">
        <f>'Ações_Nota'!AE163+'Ações_Nota'!AF163</f>
        <v>21.8503937007874</v>
      </c>
      <c r="R161" s="30">
        <f>'Ações_Nota'!AG163+'Ações_Nota'!AH163</f>
        <v>66.15755224627711</v>
      </c>
    </row>
    <row r="162" ht="15" customHeight="1">
      <c r="A162" t="s" s="26">
        <f>'Ações_Nota'!A164</f>
        <v>2072</v>
      </c>
      <c r="B162" t="s" s="26">
        <f>'Ações_Nota'!B164</f>
        <v>2073</v>
      </c>
      <c r="C162" s="30">
        <f>'Ações_Nota'!C164+'Ações_Nota'!D164</f>
        <v>37.85</v>
      </c>
      <c r="D162" s="30">
        <f>'Ações_Nota'!E164+'Ações_Nota'!F164</f>
        <v>62.0071736011478</v>
      </c>
      <c r="E162" s="30">
        <f>'Ações_Nota'!G164+'Ações_Nota'!H164</f>
        <v>83.34951456310679</v>
      </c>
      <c r="F162" s="30">
        <f>'Ações_Nota'!I164+'Ações_Nota'!J164</f>
        <v>53.3276157804461</v>
      </c>
      <c r="G162" s="30">
        <f>'Ações_Nota'!K164+'Ações_Nota'!L164</f>
        <v>79.954128440367</v>
      </c>
      <c r="H162" s="30">
        <f>'Ações_Nota'!M164+'Ações_Nota'!N164</f>
        <v>92.28408420224279</v>
      </c>
      <c r="I162" s="30">
        <f>'Ações_Nota'!O164+'Ações_Nota'!P164</f>
        <v>94.8478539397821</v>
      </c>
      <c r="J162" s="30">
        <f>'Ações_Nota'!Q164+'Ações_Nota'!R164</f>
        <v>96.0107014261863</v>
      </c>
      <c r="K162" s="30">
        <f>'Ações_Nota'!S164+'Ações_Nota'!T164</f>
        <v>93.3478260869565</v>
      </c>
      <c r="L162" s="30">
        <f>'Ações_Nota'!U164+'Ações_Nota'!V164</f>
        <v>91.1794670846395</v>
      </c>
      <c r="M162" s="30">
        <f>'Ações_Nota'!W164+'Ações_Nota'!X164</f>
        <v>89.99141815061139</v>
      </c>
      <c r="N162" s="30">
        <f>'Ações_Nota'!Y164+'Ações_Nota'!Z164</f>
        <v>87.128222075347</v>
      </c>
      <c r="O162" s="30">
        <f>'Ações_Nota'!AA164+'Ações_Nota'!AB164</f>
        <v>21.6942148760331</v>
      </c>
      <c r="P162" s="30">
        <f>'Ações_Nota'!AC164+'Ações_Nota'!AD164</f>
        <v>21.6194331983806</v>
      </c>
      <c r="Q162" s="30">
        <f>'Ações_Nota'!AE164+'Ações_Nota'!AF164</f>
        <v>19.251968503937</v>
      </c>
      <c r="R162" s="30">
        <f>'Ações_Nota'!AG164+'Ações_Nota'!AH164</f>
        <v>25.2071079964961</v>
      </c>
    </row>
    <row r="163" ht="15" customHeight="1">
      <c r="A163" t="s" s="26">
        <f>'Ações_Nota'!A165</f>
        <v>2074</v>
      </c>
      <c r="B163" t="s" s="26">
        <f>'Ações_Nota'!B165</f>
        <v>2075</v>
      </c>
      <c r="C163" s="30">
        <f>'Ações_Nota'!C165+'Ações_Nota'!D165</f>
        <v>22.65</v>
      </c>
      <c r="D163" s="30">
        <f>'Ações_Nota'!E165+'Ações_Nota'!F165</f>
        <v>18.8928742228599</v>
      </c>
      <c r="E163" s="30">
        <f>'Ações_Nota'!G165+'Ações_Nota'!H165</f>
        <v>7.81553398058252</v>
      </c>
      <c r="F163" s="30">
        <f>'Ações_Nota'!I165+'Ações_Nota'!J165</f>
        <v>2.54716981132076</v>
      </c>
      <c r="G163" s="30">
        <f>'Ações_Nota'!K165+'Ações_Nota'!L165</f>
        <v>3.80733944954128</v>
      </c>
      <c r="H163" s="30">
        <f>'Ações_Nota'!M165+'Ações_Nota'!N165</f>
        <v>9.48302620936893</v>
      </c>
      <c r="I163" s="30">
        <f>'Ações_Nota'!O165+'Ações_Nota'!P165</f>
        <v>17.7792680973735</v>
      </c>
      <c r="J163" s="30">
        <f>'Ações_Nota'!Q165+'Ações_Nota'!R165</f>
        <v>39.3828576026392</v>
      </c>
      <c r="K163" s="30">
        <f>'Ações_Nota'!S165+'Ações_Nota'!T165</f>
        <v>31.304347826087</v>
      </c>
      <c r="L163" s="30">
        <f>'Ações_Nota'!U165+'Ações_Nota'!V165</f>
        <v>45.6543887147336</v>
      </c>
      <c r="M163" s="30">
        <f>'Ações_Nota'!W165+'Ações_Nota'!X165</f>
        <v>32.1513623685905</v>
      </c>
      <c r="N163" s="30">
        <f>'Ações_Nota'!Y165+'Ações_Nota'!Z165</f>
        <v>40.7987914266831</v>
      </c>
      <c r="O163" s="30">
        <f>'Ações_Nota'!AA165+'Ações_Nota'!AB165</f>
        <v>16.6115702479339</v>
      </c>
      <c r="P163" s="30">
        <f>'Ações_Nota'!AC165+'Ações_Nota'!AD165</f>
        <v>17.246963562753</v>
      </c>
      <c r="Q163" s="30">
        <f>'Ações_Nota'!AE165+'Ações_Nota'!AF165</f>
        <v>18.8976377952756</v>
      </c>
      <c r="R163" s="30">
        <f>'Ações_Nota'!AG165+'Ações_Nota'!AH165</f>
        <v>35.187711175072</v>
      </c>
    </row>
    <row r="164" ht="15" customHeight="1">
      <c r="A164" t="s" s="26">
        <f>'Ações_Nota'!A166</f>
        <v>2076</v>
      </c>
      <c r="B164" t="s" s="26">
        <f>'Ações_Nota'!B166</f>
        <v>2077</v>
      </c>
      <c r="C164" s="30">
        <f>'Ações_Nota'!C166+'Ações_Nota'!D166</f>
        <v>20.4</v>
      </c>
      <c r="D164" s="30">
        <f>'Ações_Nota'!E166+'Ações_Nota'!F166</f>
        <v>23.6917742706839</v>
      </c>
      <c r="E164" s="30">
        <f>'Ações_Nota'!G166+'Ações_Nota'!H166</f>
        <v>38.4951456310679</v>
      </c>
      <c r="F164" s="30">
        <f>'Ações_Nota'!I166+'Ações_Nota'!J166</f>
        <v>10.7547169811321</v>
      </c>
      <c r="G164" s="30">
        <f>'Ações_Nota'!K166+'Ações_Nota'!L166</f>
        <v>46.0091743119266</v>
      </c>
      <c r="H164" s="30">
        <f>'Ações_Nota'!M166+'Ações_Nota'!N166</f>
        <v>50.8466128926487</v>
      </c>
      <c r="I164" s="30">
        <f>'Ações_Nota'!O166+'Ações_Nota'!P166</f>
        <v>49.5793962203716</v>
      </c>
      <c r="J164" s="30">
        <f>'Ações_Nota'!Q166+'Ações_Nota'!R166</f>
        <v>48.3418824050048</v>
      </c>
      <c r="K164" s="30">
        <f>'Ações_Nota'!S166+'Ações_Nota'!T166</f>
        <v>55.5652173913044</v>
      </c>
      <c r="L164" s="30">
        <f>'Ações_Nota'!U166+'Ações_Nota'!V166</f>
        <v>46.9958202716823</v>
      </c>
      <c r="M164" s="30">
        <f>'Ações_Nota'!W166+'Ações_Nota'!X166</f>
        <v>34.493670886076</v>
      </c>
      <c r="N164" s="30">
        <f>'Ações_Nota'!Y166+'Ações_Nota'!Z166</f>
        <v>37.6980455103389</v>
      </c>
      <c r="O164" s="30">
        <f>'Ações_Nota'!AA166+'Ações_Nota'!AB166</f>
        <v>16.1157024793388</v>
      </c>
      <c r="P164" s="30">
        <f>'Ações_Nota'!AC166+'Ações_Nota'!AD166</f>
        <v>16.2753036437247</v>
      </c>
      <c r="Q164" s="30">
        <f>'Ações_Nota'!AE166+'Ações_Nota'!AF166</f>
        <v>18.3070866141732</v>
      </c>
      <c r="R164" s="30">
        <f>'Ações_Nota'!AG166+'Ações_Nota'!AH166</f>
        <v>18.0953572769365</v>
      </c>
    </row>
    <row r="165" ht="15" customHeight="1">
      <c r="A165" t="s" s="26">
        <f>'Ações_Nota'!A167</f>
        <v>2078</v>
      </c>
      <c r="B165" t="s" s="26">
        <f>'Ações_Nota'!B167</f>
        <v>2079</v>
      </c>
      <c r="C165" s="30">
        <f>'Ações_Nota'!C167+'Ações_Nota'!D167</f>
        <v>18.85</v>
      </c>
      <c r="D165" s="30">
        <f>'Ações_Nota'!E167+'Ações_Nota'!F167</f>
        <v>30.251793400287</v>
      </c>
      <c r="E165" s="30">
        <f>'Ações_Nota'!G167+'Ações_Nota'!H167</f>
        <v>31.116504854369</v>
      </c>
      <c r="F165" s="30">
        <f>'Ações_Nota'!I167+'Ações_Nota'!J167</f>
        <v>4.52830188679245</v>
      </c>
      <c r="G165" s="30">
        <f>'Ações_Nota'!K167+'Ações_Nota'!L167</f>
        <v>29.4495412844037</v>
      </c>
      <c r="H165" s="30">
        <f>'Ações_Nota'!M167+'Ações_Nota'!N167</f>
        <v>45.0954160928585</v>
      </c>
      <c r="I165" s="30">
        <f>'Ações_Nota'!O167+'Ações_Nota'!P167</f>
        <v>44.1049407431134</v>
      </c>
      <c r="J165" s="30">
        <f>'Ações_Nota'!Q167+'Ações_Nota'!R167</f>
        <v>43.2830446764428</v>
      </c>
      <c r="K165" s="30">
        <f>'Ações_Nota'!S167+'Ações_Nota'!T167</f>
        <v>50.4782608695653</v>
      </c>
      <c r="L165" s="30">
        <f>'Ações_Nota'!U167+'Ações_Nota'!V167</f>
        <v>67.9623824451411</v>
      </c>
      <c r="M165" s="30">
        <f>'Ações_Nota'!W167+'Ações_Nota'!X167</f>
        <v>20.0509547307445</v>
      </c>
      <c r="N165" s="30">
        <f>'Ações_Nota'!Y167+'Ações_Nota'!Z167</f>
        <v>31.7033330186008</v>
      </c>
      <c r="O165" s="30">
        <f>'Ações_Nota'!AA167+'Ações_Nota'!AB167</f>
        <v>5.70247933884297</v>
      </c>
      <c r="P165" s="30">
        <f>'Ações_Nota'!AC167+'Ações_Nota'!AD167</f>
        <v>6.43724696356275</v>
      </c>
      <c r="Q165" s="30">
        <f>'Ações_Nota'!AE167+'Ações_Nota'!AF167</f>
        <v>7.91338582677165</v>
      </c>
      <c r="R165" s="30">
        <f>'Ações_Nota'!AG167+'Ações_Nota'!AH167</f>
        <v>10.0763358778626</v>
      </c>
    </row>
    <row r="166" ht="15" customHeight="1">
      <c r="A166" t="s" s="26">
        <f>'Ações_Nota'!A168</f>
        <v>2080</v>
      </c>
      <c r="B166" t="s" s="26">
        <f>'Ações_Nota'!B168</f>
        <v>2081</v>
      </c>
      <c r="C166" s="30">
        <f>'Ações_Nota'!C168+'Ações_Nota'!D168</f>
        <v>15.2</v>
      </c>
      <c r="D166" s="30">
        <f>'Ações_Nota'!E168+'Ações_Nota'!F168</f>
        <v>26.5227164036346</v>
      </c>
      <c r="E166" s="30">
        <f>'Ações_Nota'!G168+'Ações_Nota'!H168</f>
        <v>21.4563106796117</v>
      </c>
      <c r="F166" s="30">
        <f>'Ações_Nota'!I168+'Ações_Nota'!J168</f>
        <v>3.82075471698114</v>
      </c>
      <c r="G166" s="30">
        <f>'Ações_Nota'!K168+'Ações_Nota'!L168</f>
        <v>17.2935779816515</v>
      </c>
      <c r="H166" s="30">
        <f>'Ações_Nota'!M168+'Ações_Nota'!N168</f>
        <v>26.2747283974906</v>
      </c>
      <c r="I166" s="30">
        <f>'Ações_Nota'!O168+'Ações_Nota'!P168</f>
        <v>28.1630365150544</v>
      </c>
      <c r="J166" s="30">
        <f>'Ações_Nota'!Q168+'Ações_Nota'!R168</f>
        <v>28.2417074004788</v>
      </c>
      <c r="K166" s="30">
        <f>'Ações_Nota'!S168+'Ações_Nota'!T168</f>
        <v>34.1304347826087</v>
      </c>
      <c r="L166" s="30">
        <f>'Ações_Nota'!U168+'Ações_Nota'!V168</f>
        <v>52.4386102403344</v>
      </c>
      <c r="M166" s="30">
        <f>'Ações_Nota'!W168+'Ações_Nota'!X168</f>
        <v>6.99152542372881</v>
      </c>
      <c r="N166" s="30">
        <f>'Ações_Nota'!Y168+'Ações_Nota'!Z168</f>
        <v>8.082334057218381</v>
      </c>
      <c r="O166" s="30">
        <f>'Ações_Nota'!AA168+'Ações_Nota'!AB168</f>
        <v>2.97520661157025</v>
      </c>
      <c r="P166" s="30">
        <f>'Ações_Nota'!AC168+'Ações_Nota'!AD168</f>
        <v>3.27935222672064</v>
      </c>
      <c r="Q166" s="30">
        <f>'Ações_Nota'!AE168+'Ações_Nota'!AF168</f>
        <v>3.8976377952756</v>
      </c>
      <c r="R166" s="30">
        <f>'Ações_Nota'!AG168+'Ações_Nota'!AH168</f>
        <v>6.29770992366411</v>
      </c>
    </row>
    <row r="167" ht="15" customHeight="1">
      <c r="A167" t="s" s="26">
        <f>'Ações_Nota'!A169</f>
        <v>2082</v>
      </c>
      <c r="B167" t="s" s="26">
        <f>'Ações_Nota'!B169</f>
        <v>2083</v>
      </c>
      <c r="C167" s="30">
        <f>'Ações_Nota'!C169+'Ações_Nota'!D169</f>
        <v>11.9</v>
      </c>
      <c r="D167" s="30">
        <f>'Ações_Nota'!E169+'Ações_Nota'!F169</f>
        <v>8.361549497847911</v>
      </c>
      <c r="E167" s="30">
        <f>'Ações_Nota'!G169+'Ações_Nota'!H169</f>
        <v>7.37864077669903</v>
      </c>
      <c r="F167" s="30">
        <f>'Ações_Nota'!I169+'Ações_Nota'!J169</f>
        <v>2.83018867924528</v>
      </c>
      <c r="G167" s="30">
        <f>'Ações_Nota'!K169+'Ações_Nota'!L169</f>
        <v>11.1926605504587</v>
      </c>
      <c r="H167" s="30">
        <f>'Ações_Nota'!M169+'Ações_Nota'!N169</f>
        <v>4.27000677640064</v>
      </c>
      <c r="I167" s="30">
        <f>'Ações_Nota'!O169+'Ações_Nota'!P169</f>
        <v>20.6001761691224</v>
      </c>
      <c r="J167" s="30">
        <f>'Ações_Nota'!Q169+'Ações_Nota'!R169</f>
        <v>14.0271156437954</v>
      </c>
      <c r="K167" s="30">
        <f>'Ações_Nota'!S169+'Ações_Nota'!T169</f>
        <v>29.695652173913</v>
      </c>
      <c r="L167" s="30">
        <f>'Ações_Nota'!U169+'Ações_Nota'!V169</f>
        <v>43.6703239289446</v>
      </c>
      <c r="M167" s="30">
        <f>'Ações_Nota'!W169+'Ações_Nota'!X169</f>
        <v>25.8796395623257</v>
      </c>
      <c r="N167" s="30">
        <f>'Ações_Nota'!Y169+'Ações_Nota'!Z169</f>
        <v>50.4135586818998</v>
      </c>
      <c r="O167" s="30">
        <f>'Ações_Nota'!AA169+'Ações_Nota'!AB169</f>
        <v>20.9504132231405</v>
      </c>
      <c r="P167" s="30">
        <f>'Ações_Nota'!AC169+'Ações_Nota'!AD169</f>
        <v>17.4898785425101</v>
      </c>
      <c r="Q167" s="30">
        <f>'Ações_Nota'!AE169+'Ações_Nota'!AF169</f>
        <v>20.4330708661417</v>
      </c>
      <c r="R167" s="30">
        <f>'Ações_Nota'!AG169+'Ações_Nota'!AH169</f>
        <v>50.2152421474158</v>
      </c>
    </row>
    <row r="168" ht="15" customHeight="1">
      <c r="A168" t="s" s="26">
        <f>'Ações_Nota'!A170</f>
        <v>2084</v>
      </c>
      <c r="B168" t="s" s="26">
        <f>'Ações_Nota'!B170</f>
        <v>2085</v>
      </c>
      <c r="C168" s="30">
        <f>'Ações_Nota'!C170+'Ações_Nota'!D170</f>
        <v>16.65</v>
      </c>
      <c r="D168" s="30">
        <f>'Ações_Nota'!E170+'Ações_Nota'!F170</f>
        <v>15.0274988043998</v>
      </c>
      <c r="E168" s="30">
        <f>'Ações_Nota'!G170+'Ações_Nota'!H170</f>
        <v>7.66990291262137</v>
      </c>
      <c r="F168" s="30">
        <f>'Ações_Nota'!I170+'Ações_Nota'!J170</f>
        <v>3.39622641509433</v>
      </c>
      <c r="G168" s="30">
        <f>'Ações_Nota'!K170+'Ações_Nota'!L170</f>
        <v>4.26605504587157</v>
      </c>
      <c r="H168" s="30">
        <f>'Ações_Nota'!M170+'Ações_Nota'!N170</f>
        <v>1.22171945701358</v>
      </c>
      <c r="I168" s="30">
        <f>'Ações_Nota'!O170+'Ações_Nota'!P170</f>
        <v>5.50788757206919</v>
      </c>
      <c r="J168" s="30">
        <f>'Ações_Nota'!Q170+'Ações_Nota'!R170</f>
        <v>2.86444189648583</v>
      </c>
      <c r="K168" s="30">
        <f>'Ações_Nota'!S170+'Ações_Nota'!T170</f>
        <v>9.95652173913043</v>
      </c>
      <c r="L168" s="30">
        <f>'Ações_Nota'!U170+'Ações_Nota'!V170</f>
        <v>2.72335423197492</v>
      </c>
      <c r="M168" s="30">
        <f>'Ações_Nota'!W170+'Ações_Nota'!X170</f>
        <v>2.41525423728814</v>
      </c>
      <c r="N168" s="30">
        <f>'Ações_Nota'!Y170+'Ações_Nota'!Z170</f>
        <v>5.42016806722689</v>
      </c>
      <c r="O168" s="30">
        <f>'Ações_Nota'!AA170+'Ações_Nota'!AB170</f>
        <v>9.793388429752079</v>
      </c>
      <c r="P168" s="30">
        <f>'Ações_Nota'!AC170+'Ações_Nota'!AD170</f>
        <v>9.10931174089068</v>
      </c>
      <c r="Q168" s="30">
        <f>'Ações_Nota'!AE170+'Ações_Nota'!AF170</f>
        <v>13.9370078740157</v>
      </c>
      <c r="R168" s="30">
        <f>'Ações_Nota'!AG170+'Ações_Nota'!AH170</f>
        <v>14.6564885496183</v>
      </c>
    </row>
    <row r="169" ht="15" customHeight="1">
      <c r="A169" t="s" s="26">
        <f>'Ações_Nota'!A171</f>
        <v>2086</v>
      </c>
      <c r="B169" t="s" s="26">
        <f>'Ações_Nota'!B171</f>
        <v>2087</v>
      </c>
      <c r="C169" s="30">
        <f>'Ações_Nota'!C171+'Ações_Nota'!D171</f>
        <v>54.65</v>
      </c>
      <c r="D169" s="30">
        <f>'Ações_Nota'!E171+'Ações_Nota'!F171</f>
        <v>25.6747967479675</v>
      </c>
      <c r="E169" s="30">
        <f>'Ações_Nota'!G171+'Ações_Nota'!H171</f>
        <v>16.6019417475729</v>
      </c>
      <c r="F169" s="30">
        <f>'Ações_Nota'!I171+'Ações_Nota'!J171</f>
        <v>8.632075471698119</v>
      </c>
      <c r="G169" s="30">
        <f>'Ações_Nota'!K171+'Ações_Nota'!L171</f>
        <v>6.42201834862386</v>
      </c>
      <c r="H169" s="30">
        <f>'Ações_Nota'!M171+'Ações_Nota'!N171</f>
        <v>11.1714429361488</v>
      </c>
      <c r="I169" s="30">
        <f>'Ações_Nota'!O171+'Ações_Nota'!P171</f>
        <v>12.5058055733504</v>
      </c>
      <c r="J169" s="30">
        <f>'Ações_Nota'!Q171+'Ações_Nota'!R171</f>
        <v>46.9464727536057</v>
      </c>
      <c r="K169" s="30">
        <f>'Ações_Nota'!S171+'Ações_Nota'!T171</f>
        <v>43.1739130434783</v>
      </c>
      <c r="L169" s="30">
        <f>'Ações_Nota'!U171+'Ações_Nota'!V171</f>
        <v>51.0436259143155</v>
      </c>
      <c r="M169" s="30">
        <f>'Ações_Nota'!W171+'Ações_Nota'!X171</f>
        <v>66.4074232997211</v>
      </c>
      <c r="N169" s="30">
        <f>'Ações_Nota'!Y171+'Ações_Nota'!Z171</f>
        <v>76.1065999433481</v>
      </c>
      <c r="O169" s="30">
        <f>'Ações_Nota'!AA171+'Ações_Nota'!AB171</f>
        <v>37.3424586776859</v>
      </c>
      <c r="P169" s="30">
        <f>'Ações_Nota'!AC171+'Ações_Nota'!AD171</f>
        <v>79.90678843800021</v>
      </c>
      <c r="Q169" s="30">
        <f>'Ações_Nota'!AE171+'Ações_Nota'!AF171</f>
        <v>54.6277738010022</v>
      </c>
      <c r="R169" s="30">
        <f>'Ações_Nota'!AG171+'Ações_Nota'!AH171</f>
        <v>94.1515454886747</v>
      </c>
    </row>
    <row r="170" ht="15" customHeight="1">
      <c r="A170" t="s" s="26">
        <f>'Ações_Nota'!A172</f>
        <v>2088</v>
      </c>
      <c r="B170" t="s" s="26">
        <f>'Ações_Nota'!B172</f>
        <v>2089</v>
      </c>
      <c r="C170" s="30">
        <f>'Ações_Nota'!C172+'Ações_Nota'!D172</f>
        <v>12.85</v>
      </c>
      <c r="D170" s="30">
        <f>'Ações_Nota'!E172+'Ações_Nota'!F172</f>
        <v>13.3067910090866</v>
      </c>
      <c r="E170" s="30">
        <f>'Ações_Nota'!G172+'Ações_Nota'!H172</f>
        <v>26.7961165048544</v>
      </c>
      <c r="F170" s="30">
        <f>'Ações_Nota'!I172+'Ações_Nota'!J172</f>
        <v>4.81132075471698</v>
      </c>
      <c r="G170" s="30">
        <f>'Ações_Nota'!K172+'Ações_Nota'!L172</f>
        <v>49.8165137614679</v>
      </c>
      <c r="H170" s="30">
        <f>'Ações_Nota'!M172+'Ações_Nota'!N172</f>
        <v>37.1056025531729</v>
      </c>
      <c r="I170" s="30">
        <f>'Ações_Nota'!O172+'Ações_Nota'!P172</f>
        <v>46.8421684817425</v>
      </c>
      <c r="J170" s="30">
        <f>'Ações_Nota'!Q172+'Ações_Nota'!R172</f>
        <v>39.1953814897512</v>
      </c>
      <c r="K170" s="30">
        <f>'Ações_Nota'!S172+'Ações_Nota'!T172</f>
        <v>59.6086956521739</v>
      </c>
      <c r="L170" s="30">
        <f>'Ações_Nota'!U172+'Ações_Nota'!V172</f>
        <v>59.3155694879833</v>
      </c>
      <c r="M170" s="30">
        <f>'Ações_Nota'!W172+'Ações_Nota'!X172</f>
        <v>8.00847457627119</v>
      </c>
      <c r="N170" s="30">
        <f>'Ações_Nota'!Y172+'Ações_Nota'!Z172</f>
        <v>16.3912756113682</v>
      </c>
      <c r="O170" s="30">
        <f>'Ações_Nota'!AA172+'Ações_Nota'!AB172</f>
        <v>10.7851239669422</v>
      </c>
      <c r="P170" s="30">
        <f>'Ações_Nota'!AC172+'Ações_Nota'!AD172</f>
        <v>13.3603238866397</v>
      </c>
      <c r="Q170" s="30">
        <f>'Ações_Nota'!AE172+'Ações_Nota'!AF172</f>
        <v>14.2913385826772</v>
      </c>
      <c r="R170" s="30">
        <f>'Ações_Nota'!AG172+'Ações_Nota'!AH172</f>
        <v>15.8015267175572</v>
      </c>
    </row>
    <row r="171" ht="15" customHeight="1">
      <c r="A171" t="s" s="26">
        <f>'Ações_Nota'!A173</f>
        <v>2090</v>
      </c>
      <c r="B171" t="s" s="26">
        <f>'Ações_Nota'!B173</f>
        <v>2091</v>
      </c>
      <c r="C171" s="30">
        <f>'Ações_Nota'!C173+'Ações_Nota'!D173</f>
        <v>13.05</v>
      </c>
      <c r="D171" s="30">
        <f>'Ações_Nota'!E173+'Ações_Nota'!F173</f>
        <v>24.4689143950264</v>
      </c>
      <c r="E171" s="30">
        <f>'Ações_Nota'!G173+'Ações_Nota'!H173</f>
        <v>50.4368932038835</v>
      </c>
      <c r="F171" s="30">
        <f>'Ações_Nota'!I173+'Ações_Nota'!J173</f>
        <v>11.0377358490566</v>
      </c>
      <c r="G171" s="30">
        <f>'Ações_Nota'!K173+'Ações_Nota'!L173</f>
        <v>29.1743119266055</v>
      </c>
      <c r="H171" s="30">
        <f>'Ações_Nota'!M173+'Ações_Nota'!N173</f>
        <v>35.2766301615407</v>
      </c>
      <c r="I171" s="30">
        <f>'Ações_Nota'!O173+'Ações_Nota'!P173</f>
        <v>35.6045803971813</v>
      </c>
      <c r="J171" s="30">
        <f>'Ações_Nota'!Q173+'Ações_Nota'!R173</f>
        <v>62.8761088648845</v>
      </c>
      <c r="K171" s="30">
        <f>'Ações_Nota'!S173+'Ações_Nota'!T173</f>
        <v>77.9130434782608</v>
      </c>
      <c r="L171" s="30">
        <f>'Ações_Nota'!U173+'Ações_Nota'!V173</f>
        <v>82.6658829676071</v>
      </c>
      <c r="M171" s="30">
        <f>'Ações_Nota'!W173+'Ações_Nota'!X173</f>
        <v>61.3564685689766</v>
      </c>
      <c r="N171" s="30">
        <f>'Ações_Nota'!Y173+'Ações_Nota'!Z173</f>
        <v>74.80596733075249</v>
      </c>
      <c r="O171" s="30">
        <f>'Ações_Nota'!AA173+'Ações_Nota'!AB173</f>
        <v>22.6859504132231</v>
      </c>
      <c r="P171" s="30">
        <f>'Ações_Nota'!AC173+'Ações_Nota'!AD173</f>
        <v>24.5344129554656</v>
      </c>
      <c r="Q171" s="30">
        <f>'Ações_Nota'!AE173+'Ações_Nota'!AF173</f>
        <v>22.3228346456693</v>
      </c>
      <c r="R171" s="30">
        <f>'Ações_Nota'!AG173+'Ações_Nota'!AH173</f>
        <v>63.5214616443499</v>
      </c>
    </row>
    <row r="172" ht="15" customHeight="1">
      <c r="A172" t="s" s="26">
        <f>'Ações_Nota'!A174</f>
        <v>2092</v>
      </c>
      <c r="B172" t="s" s="26">
        <f>'Ações_Nota'!B174</f>
        <v>2093</v>
      </c>
      <c r="C172" s="30">
        <f>'Ações_Nota'!C174+'Ações_Nota'!D174</f>
        <v>12.2</v>
      </c>
      <c r="D172" s="30">
        <f>'Ações_Nota'!E174+'Ações_Nota'!F174</f>
        <v>10.617168818747</v>
      </c>
      <c r="E172" s="30">
        <f>'Ações_Nota'!G174+'Ações_Nota'!H174</f>
        <v>10.0970873786408</v>
      </c>
      <c r="F172" s="30">
        <f>'Ações_Nota'!I174+'Ações_Nota'!J174</f>
        <v>4.3867924528302</v>
      </c>
      <c r="G172" s="30">
        <f>'Ações_Nota'!K174+'Ações_Nota'!L174</f>
        <v>8.394495412844041</v>
      </c>
      <c r="H172" s="30">
        <f>'Ações_Nota'!M174+'Ações_Nota'!N174</f>
        <v>1.08597285067873</v>
      </c>
      <c r="I172" s="30">
        <f>'Ações_Nota'!O174+'Ações_Nota'!P174</f>
        <v>4.29832639333761</v>
      </c>
      <c r="J172" s="30">
        <f>'Ações_Nota'!Q174+'Ações_Nota'!R174</f>
        <v>3.31623518999055</v>
      </c>
      <c r="K172" s="30">
        <f>'Ações_Nota'!S174+'Ações_Nota'!T174</f>
        <v>13.4782608695652</v>
      </c>
      <c r="L172" s="30">
        <f>'Ações_Nota'!U174+'Ações_Nota'!V174</f>
        <v>4.58202716823407</v>
      </c>
      <c r="M172" s="30">
        <f>'Ações_Nota'!W174+'Ações_Nota'!X174</f>
        <v>5.08474576271187</v>
      </c>
      <c r="N172" s="30">
        <f>'Ações_Nota'!Y174+'Ações_Nota'!Z174</f>
        <v>2.39495798319328</v>
      </c>
      <c r="O172" s="30">
        <f>'Ações_Nota'!AA174+'Ações_Nota'!AB174</f>
        <v>12.1487603305785</v>
      </c>
      <c r="P172" s="30">
        <f>'Ações_Nota'!AC174+'Ações_Nota'!AD174</f>
        <v>14.8178137651822</v>
      </c>
      <c r="Q172" s="30">
        <f>'Ações_Nota'!AE174+'Ações_Nota'!AF174</f>
        <v>16.7716535433071</v>
      </c>
      <c r="R172" s="30">
        <f>'Ações_Nota'!AG174+'Ações_Nota'!AH174</f>
        <v>28.3049680891002</v>
      </c>
    </row>
    <row r="173" ht="15" customHeight="1">
      <c r="A173" t="s" s="26">
        <f>'Ações_Nota'!A175</f>
        <v>2094</v>
      </c>
      <c r="B173" t="s" s="26">
        <f>'Ações_Nota'!B175</f>
        <v>2095</v>
      </c>
      <c r="C173" s="30">
        <f>'Ações_Nota'!C175+'Ações_Nota'!D175</f>
        <v>14.85</v>
      </c>
      <c r="D173" s="30">
        <f>'Ações_Nota'!E175+'Ações_Nota'!F175</f>
        <v>13.559062649450</v>
      </c>
      <c r="E173" s="30">
        <f>'Ações_Nota'!G175+'Ações_Nota'!H175</f>
        <v>34.6116504854369</v>
      </c>
      <c r="F173" s="30">
        <f>'Ações_Nota'!I175+'Ações_Nota'!J175</f>
        <v>32.3250428816466</v>
      </c>
      <c r="G173" s="30">
        <f>'Ações_Nota'!K175+'Ações_Nota'!L175</f>
        <v>45.4128440366973</v>
      </c>
      <c r="H173" s="30">
        <f>'Ações_Nota'!M175+'Ações_Nota'!N175</f>
        <v>38.3843749316895</v>
      </c>
      <c r="I173" s="30">
        <f>'Ações_Nota'!O175+'Ações_Nota'!P175</f>
        <v>59.0382767456758</v>
      </c>
      <c r="J173" s="30">
        <f>'Ações_Nota'!Q175+'Ações_Nota'!R175</f>
        <v>49.5988976726409</v>
      </c>
      <c r="K173" s="30">
        <f>'Ações_Nota'!S175+'Ações_Nota'!T175</f>
        <v>54.9565217391304</v>
      </c>
      <c r="L173" s="30">
        <f>'Ações_Nota'!U175+'Ações_Nota'!V175</f>
        <v>64.16797283176599</v>
      </c>
      <c r="M173" s="30">
        <f>'Ações_Nota'!W175+'Ações_Nota'!X175</f>
        <v>63.5062218408067</v>
      </c>
      <c r="N173" s="30">
        <f>'Ações_Nota'!Y175+'Ações_Nota'!Z175</f>
        <v>70.57076763289579</v>
      </c>
      <c r="O173" s="30">
        <f>'Ações_Nota'!AA175+'Ações_Nota'!AB175</f>
        <v>22.0661157024794</v>
      </c>
      <c r="P173" s="30">
        <f>'Ações_Nota'!AC175+'Ações_Nota'!AD175</f>
        <v>23.4412955465587</v>
      </c>
      <c r="Q173" s="30">
        <f>'Ações_Nota'!AE175+'Ações_Nota'!AF175</f>
        <v>24.2125984251968</v>
      </c>
      <c r="R173" s="30">
        <f>'Ações_Nota'!AG175+'Ações_Nota'!AH175</f>
        <v>42.8744837942685</v>
      </c>
    </row>
    <row r="174" ht="15" customHeight="1">
      <c r="A174" t="s" s="26">
        <f>'Ações_Nota'!A176</f>
        <v>2096</v>
      </c>
      <c r="B174" t="s" s="26">
        <f>'Ações_Nota'!B176</f>
        <v>2097</v>
      </c>
      <c r="C174" s="30">
        <f>'Ações_Nota'!C176+'Ações_Nota'!D176</f>
        <v>16.8</v>
      </c>
      <c r="D174" s="30">
        <f>'Ações_Nota'!E176+'Ações_Nota'!F176</f>
        <v>22.3696795791487</v>
      </c>
      <c r="E174" s="30">
        <f>'Ações_Nota'!G176+'Ações_Nota'!H176</f>
        <v>59.5145631067961</v>
      </c>
      <c r="F174" s="30">
        <f>'Ações_Nota'!I176+'Ações_Nota'!J176</f>
        <v>93.5643224699828</v>
      </c>
      <c r="G174" s="30">
        <f>'Ações_Nota'!K176+'Ações_Nota'!L176</f>
        <v>86.0091743119267</v>
      </c>
      <c r="H174" s="30">
        <f>'Ações_Nota'!M176+'Ações_Nota'!N176</f>
        <v>33.0926618138894</v>
      </c>
      <c r="I174" s="30">
        <f>'Ações_Nota'!O176+'Ações_Nota'!P176</f>
        <v>8.15723094170405</v>
      </c>
      <c r="J174" s="30">
        <f>'Ações_Nota'!Q176+'Ações_Nota'!R176</f>
        <v>15.1089252308249</v>
      </c>
      <c r="K174" s="30">
        <f>'Ações_Nota'!S176+'Ações_Nota'!T176</f>
        <v>55.5652173913044</v>
      </c>
      <c r="L174" s="30">
        <f>'Ações_Nota'!U176+'Ações_Nota'!V176</f>
        <v>56.8900208986416</v>
      </c>
      <c r="M174" s="30">
        <f>'Ações_Nota'!W176+'Ações_Nota'!X176</f>
        <v>53.1050203818923</v>
      </c>
      <c r="N174" s="30">
        <f>'Ações_Nota'!Y176+'Ações_Nota'!Z176</f>
        <v>33.9972618260788</v>
      </c>
      <c r="O174" s="30">
        <f>'Ações_Nota'!AA176+'Ações_Nota'!AB176</f>
        <v>21.8181818181818</v>
      </c>
      <c r="P174" s="30">
        <f>'Ações_Nota'!AC176+'Ações_Nota'!AD176</f>
        <v>21.9838056680162</v>
      </c>
      <c r="Q174" s="30">
        <f>'Ações_Nota'!AE176+'Ações_Nota'!AF176</f>
        <v>24.4488188976378</v>
      </c>
      <c r="R174" s="30">
        <f>'Ações_Nota'!AG176+'Ações_Nota'!AH176</f>
        <v>2.97709923664122</v>
      </c>
    </row>
    <row r="175" ht="15" customHeight="1">
      <c r="A175" t="s" s="26">
        <f>'Ações_Nota'!A177</f>
        <v>2098</v>
      </c>
      <c r="B175" t="s" s="26">
        <f>'Ações_Nota'!B177</f>
        <v>2099</v>
      </c>
      <c r="C175" s="30">
        <f>'Ações_Nota'!C177+'Ações_Nota'!D177</f>
        <v>11.05</v>
      </c>
      <c r="D175" s="30">
        <f>'Ações_Nota'!E177+'Ações_Nota'!F177</f>
        <v>30.6353419416547</v>
      </c>
      <c r="E175" s="30">
        <f>'Ações_Nota'!G177+'Ações_Nota'!H177</f>
        <v>54.6601941747573</v>
      </c>
      <c r="F175" s="30">
        <f>'Ações_Nota'!I177+'Ações_Nota'!J177</f>
        <v>19.5257289879931</v>
      </c>
      <c r="G175" s="30">
        <f>'Ações_Nota'!K177+'Ações_Nota'!L177</f>
        <v>40.4128440366973</v>
      </c>
      <c r="H175" s="30">
        <f>'Ações_Nota'!M177+'Ações_Nota'!N177</f>
        <v>34.4669595820491</v>
      </c>
      <c r="I175" s="30">
        <f>'Ações_Nota'!O177+'Ações_Nota'!P177</f>
        <v>35.6422165278667</v>
      </c>
      <c r="J175" s="30">
        <f>'Ações_Nota'!Q177+'Ações_Nota'!R177</f>
        <v>45.4313760988072</v>
      </c>
      <c r="K175" s="30">
        <f>'Ações_Nota'!S177+'Ações_Nota'!T177</f>
        <v>57.8695652173914</v>
      </c>
      <c r="L175" s="30">
        <f>'Ações_Nota'!U177+'Ações_Nota'!V177</f>
        <v>64.241118077325</v>
      </c>
      <c r="M175" s="30">
        <f>'Ações_Nota'!W177+'Ações_Nota'!X177</f>
        <v>42.3524994636344</v>
      </c>
      <c r="N175" s="30">
        <f>'Ações_Nota'!Y177+'Ações_Nota'!Z177</f>
        <v>53.3580398451515</v>
      </c>
      <c r="O175" s="30">
        <f>'Ações_Nota'!AA177+'Ações_Nota'!AB177</f>
        <v>15.3719008264463</v>
      </c>
      <c r="P175" s="30">
        <f>'Ações_Nota'!AC177+'Ações_Nota'!AD177</f>
        <v>12.2672064777328</v>
      </c>
      <c r="Q175" s="30">
        <f>'Ações_Nota'!AE177+'Ações_Nota'!AF177</f>
        <v>7.08661417322835</v>
      </c>
      <c r="R175" s="30">
        <f>'Ações_Nota'!AG177+'Ações_Nota'!AH177</f>
        <v>10.3053435114504</v>
      </c>
    </row>
    <row r="176" ht="15" customHeight="1">
      <c r="A176" t="s" s="26">
        <f>'Ações_Nota'!A178</f>
        <v>2100</v>
      </c>
      <c r="B176" t="s" s="26">
        <f>'Ações_Nota'!B178</f>
        <v>2101</v>
      </c>
      <c r="C176" s="30">
        <f>'Ações_Nota'!C178+'Ações_Nota'!D178</f>
        <v>7.05</v>
      </c>
      <c r="D176" s="30">
        <f>'Ações_Nota'!E178+'Ações_Nota'!F178</f>
        <v>1.85700621712099</v>
      </c>
      <c r="E176" s="30">
        <f>'Ações_Nota'!G178+'Ações_Nota'!H178</f>
        <v>13.6407766990291</v>
      </c>
      <c r="F176" s="30">
        <f>'Ações_Nota'!I178+'Ações_Nota'!J178</f>
        <v>25.8902229845626</v>
      </c>
      <c r="G176" s="30">
        <f>'Ações_Nota'!K178+'Ações_Nota'!L178</f>
        <v>33.1192660550459</v>
      </c>
      <c r="H176" s="30">
        <f>'Ações_Nota'!M178+'Ações_Nota'!N178</f>
        <v>58.0339694406191</v>
      </c>
      <c r="I176" s="30">
        <f>'Ações_Nota'!O178+'Ações_Nota'!P178</f>
        <v>83.5516095451633</v>
      </c>
      <c r="J176" s="30">
        <f>'Ações_Nota'!Q178+'Ações_Nota'!R178</f>
        <v>95.12863838432609</v>
      </c>
      <c r="K176" s="30">
        <f>'Ações_Nota'!S178+'Ações_Nota'!T178</f>
        <v>98.2173913043478</v>
      </c>
      <c r="L176" s="30">
        <f>'Ações_Nota'!U178+'Ações_Nota'!V178</f>
        <v>98.52925809822359</v>
      </c>
      <c r="M176" s="30">
        <f>'Ações_Nota'!W178+'Ações_Nota'!X178</f>
        <v>97.5305728384467</v>
      </c>
      <c r="N176" s="30">
        <f>'Ações_Nota'!Y178+'Ações_Nota'!Z178</f>
        <v>98.17486545179869</v>
      </c>
      <c r="O176" s="30">
        <f>'Ações_Nota'!AA178+'Ações_Nota'!AB178</f>
        <v>84.0676652892562</v>
      </c>
      <c r="P176" s="30">
        <f>'Ações_Nota'!AC178+'Ações_Nota'!AD178</f>
        <v>84.62009227003109</v>
      </c>
      <c r="Q176" s="30">
        <f>'Ações_Nota'!AE178+'Ações_Nota'!AF178</f>
        <v>48.3822476735863</v>
      </c>
      <c r="R176" s="30">
        <f>'Ações_Nota'!AG178+'Ações_Nota'!AH178</f>
        <v>94.6083093480166</v>
      </c>
    </row>
    <row r="177" ht="15" customHeight="1">
      <c r="A177" t="s" s="26">
        <f>'Ações_Nota'!A179</f>
        <v>2102</v>
      </c>
      <c r="B177" t="s" s="26">
        <f>'Ações_Nota'!B179</f>
        <v>2103</v>
      </c>
      <c r="C177" s="30">
        <f>'Ações_Nota'!C179+'Ações_Nota'!D179</f>
        <v>19.85</v>
      </c>
      <c r="D177" s="30">
        <f>'Ações_Nota'!E179+'Ações_Nota'!F179</f>
        <v>57.4959349593496</v>
      </c>
      <c r="E177" s="30">
        <f>'Ações_Nota'!G179+'Ações_Nota'!H179</f>
        <v>75.8252427184466</v>
      </c>
      <c r="F177" s="30">
        <f>'Ações_Nota'!I179+'Ações_Nota'!J179</f>
        <v>71.85420240137221</v>
      </c>
      <c r="G177" s="30">
        <f>'Ações_Nota'!K179+'Ações_Nota'!L179</f>
        <v>86.1467889908257</v>
      </c>
      <c r="H177" s="30">
        <f>'Ações_Nota'!M179+'Ações_Nota'!N179</f>
        <v>89.6406321726015</v>
      </c>
      <c r="I177" s="30">
        <f>'Ações_Nota'!O179+'Ações_Nota'!P179</f>
        <v>90.15194586803329</v>
      </c>
      <c r="J177" s="30">
        <f>'Ações_Nota'!Q179+'Ações_Nota'!R179</f>
        <v>91.79087964918629</v>
      </c>
      <c r="K177" s="30">
        <f>'Ações_Nota'!S179+'Ações_Nota'!T179</f>
        <v>89.7826086956521</v>
      </c>
      <c r="L177" s="30">
        <f>'Ações_Nota'!U179+'Ações_Nota'!V179</f>
        <v>84.528474399164</v>
      </c>
      <c r="M177" s="30">
        <f>'Ações_Nota'!W179+'Ações_Nota'!X179</f>
        <v>62.7472645355074</v>
      </c>
      <c r="N177" s="30">
        <f>'Ações_Nota'!Y179+'Ações_Nota'!Z179</f>
        <v>42.5129827211783</v>
      </c>
      <c r="O177" s="30">
        <f>'Ações_Nota'!AA179+'Ações_Nota'!AB179</f>
        <v>5.82644628099174</v>
      </c>
      <c r="P177" s="30">
        <f>'Ações_Nota'!AC179+'Ações_Nota'!AD179</f>
        <v>6.19433198380566</v>
      </c>
      <c r="Q177" s="30">
        <f>'Ações_Nota'!AE179+'Ações_Nota'!AF179</f>
        <v>5.19685039370079</v>
      </c>
      <c r="R177" s="30">
        <f>'Ações_Nota'!AG179+'Ações_Nota'!AH179</f>
        <v>1.83206106870229</v>
      </c>
    </row>
    <row r="178" ht="15" customHeight="1">
      <c r="A178" t="s" s="26">
        <f>'Ações_Nota'!A180</f>
        <v>2104</v>
      </c>
      <c r="B178" t="s" s="26">
        <f>'Ações_Nota'!B180</f>
        <v>2105</v>
      </c>
      <c r="C178" s="30">
        <f>'Ações_Nota'!C180+'Ações_Nota'!D180</f>
        <v>20.05</v>
      </c>
      <c r="D178" s="30">
        <f>'Ações_Nota'!E180+'Ações_Nota'!F180</f>
        <v>30.0196078431373</v>
      </c>
      <c r="E178" s="30">
        <f>'Ações_Nota'!G180+'Ações_Nota'!H180</f>
        <v>57.9126213592233</v>
      </c>
      <c r="F178" s="30">
        <f>'Ações_Nota'!I180+'Ações_Nota'!J180</f>
        <v>14.4339622641509</v>
      </c>
      <c r="G178" s="30">
        <f>'Ações_Nota'!K180+'Ações_Nota'!L180</f>
        <v>51.8348623853211</v>
      </c>
      <c r="H178" s="30">
        <f>'Ações_Nota'!M180+'Ações_Nota'!N180</f>
        <v>54.9093929656589</v>
      </c>
      <c r="I178" s="30">
        <f>'Ações_Nota'!O180+'Ações_Nota'!P180</f>
        <v>54.8194266495836</v>
      </c>
      <c r="J178" s="30">
        <f>'Ações_Nota'!Q180+'Ações_Nota'!R180</f>
        <v>75.5816386055962</v>
      </c>
      <c r="K178" s="30">
        <f>'Ações_Nota'!S180+'Ações_Nota'!T180</f>
        <v>81.4347826086956</v>
      </c>
      <c r="L178" s="30">
        <f>'Ações_Nota'!U180+'Ações_Nota'!V180</f>
        <v>81.6718913270638</v>
      </c>
      <c r="M178" s="30">
        <f>'Ações_Nota'!W180+'Ações_Nota'!X180</f>
        <v>82.1980261746406</v>
      </c>
      <c r="N178" s="30">
        <f>'Ações_Nota'!Y180+'Ações_Nota'!Z180</f>
        <v>67.14238504390519</v>
      </c>
      <c r="O178" s="30">
        <f>'Ações_Nota'!AA180+'Ações_Nota'!AB180</f>
        <v>15.2479338842975</v>
      </c>
      <c r="P178" s="30">
        <f>'Ações_Nota'!AC180+'Ações_Nota'!AD180</f>
        <v>17.0040485829959</v>
      </c>
      <c r="Q178" s="30">
        <f>'Ações_Nota'!AE180+'Ações_Nota'!AF180</f>
        <v>8.50393700787402</v>
      </c>
      <c r="R178" s="30">
        <f>'Ações_Nota'!AG180+'Ações_Nota'!AH180</f>
        <v>8.70229007633589</v>
      </c>
    </row>
    <row r="179" ht="15" customHeight="1">
      <c r="A179" t="s" s="26">
        <f>'Ações_Nota'!A181</f>
        <v>2106</v>
      </c>
      <c r="B179" t="s" s="26">
        <f>'Ações_Nota'!B181</f>
        <v>2107</v>
      </c>
      <c r="C179" s="30">
        <f>'Ações_Nota'!C181+'Ações_Nota'!D181</f>
        <v>16.4</v>
      </c>
      <c r="D179" s="30">
        <f>'Ações_Nota'!E181+'Ações_Nota'!F181</f>
        <v>13.6599713055954</v>
      </c>
      <c r="E179" s="30">
        <f>'Ações_Nota'!G181+'Ações_Nota'!H181</f>
        <v>33.3980582524272</v>
      </c>
      <c r="F179" s="30">
        <f>'Ações_Nota'!I181+'Ações_Nota'!J181</f>
        <v>11.4622641509434</v>
      </c>
      <c r="G179" s="30">
        <f>'Ações_Nota'!K181+'Ações_Nota'!L181</f>
        <v>55.5045871559633</v>
      </c>
      <c r="H179" s="30">
        <f>'Ações_Nota'!M181+'Ações_Nota'!N181</f>
        <v>51.9992567818654</v>
      </c>
      <c r="I179" s="30">
        <f>'Ações_Nota'!O181+'Ações_Nota'!P181</f>
        <v>55.2630525304292</v>
      </c>
      <c r="J179" s="30">
        <f>'Ações_Nota'!Q181+'Ações_Nota'!R181</f>
        <v>44.0329491279947</v>
      </c>
      <c r="K179" s="30">
        <f>'Ações_Nota'!S181+'Ações_Nota'!T181</f>
        <v>37.5217391304348</v>
      </c>
      <c r="L179" s="30">
        <f>'Ações_Nota'!U181+'Ações_Nota'!V181</f>
        <v>22.4373040752352</v>
      </c>
      <c r="M179" s="30">
        <f>'Ações_Nota'!W181+'Ações_Nota'!X181</f>
        <v>24.4234069942072</v>
      </c>
      <c r="N179" s="30">
        <f>'Ações_Nota'!Y181+'Ações_Nota'!Z181</f>
        <v>20.9390048154093</v>
      </c>
      <c r="O179" s="30">
        <f>'Ações_Nota'!AA181+'Ações_Nota'!AB181</f>
        <v>12.2727272727273</v>
      </c>
      <c r="P179" s="30">
        <f>'Ações_Nota'!AC181+'Ações_Nota'!AD181</f>
        <v>13.8461538461539</v>
      </c>
      <c r="Q179" s="30">
        <f>'Ações_Nota'!AE181+'Ações_Nota'!AF181</f>
        <v>10.5118110236221</v>
      </c>
      <c r="R179" s="30">
        <f>'Ações_Nota'!AG181+'Ações_Nota'!AH181</f>
        <v>7.44274809160305</v>
      </c>
    </row>
    <row r="180" ht="15" customHeight="1">
      <c r="A180" t="s" s="26">
        <f>'Ações_Nota'!A182</f>
        <v>2108</v>
      </c>
      <c r="B180" t="s" s="26">
        <f>'Ações_Nota'!B182</f>
        <v>2109</v>
      </c>
      <c r="C180" s="30">
        <f>'Ações_Nota'!C182+'Ações_Nota'!D182</f>
        <v>8.550000000000001</v>
      </c>
      <c r="D180" s="30">
        <f>'Ações_Nota'!E182+'Ações_Nota'!F182</f>
        <v>8.11932089909134</v>
      </c>
      <c r="E180" s="30">
        <f>'Ações_Nota'!G182+'Ações_Nota'!H182</f>
        <v>39.4174757281553</v>
      </c>
      <c r="F180" s="30">
        <f>'Ações_Nota'!I182+'Ações_Nota'!J182</f>
        <v>6.79245283018869</v>
      </c>
      <c r="G180" s="30">
        <f>'Ações_Nota'!K182+'Ações_Nota'!L182</f>
        <v>38.9449541284404</v>
      </c>
      <c r="H180" s="30">
        <f>'Ações_Nota'!M182+'Ações_Nota'!N182</f>
        <v>49.0248540887927</v>
      </c>
      <c r="I180" s="30">
        <f>'Ações_Nota'!O182+'Ações_Nota'!P182</f>
        <v>68.6434977578476</v>
      </c>
      <c r="J180" s="30">
        <f>'Ações_Nota'!Q182+'Ações_Nota'!R182</f>
        <v>63.7336310421821</v>
      </c>
      <c r="K180" s="30">
        <f>'Ações_Nota'!S182+'Ações_Nota'!T182</f>
        <v>78.4782608695652</v>
      </c>
      <c r="L180" s="30">
        <f>'Ações_Nota'!U182+'Ações_Nota'!V182</f>
        <v>56.3662486938349</v>
      </c>
      <c r="M180" s="30">
        <f>'Ações_Nota'!W182+'Ações_Nota'!X182</f>
        <v>56.1671315168418</v>
      </c>
      <c r="N180" s="30">
        <f>'Ações_Nota'!Y182+'Ações_Nota'!Z182</f>
        <v>58.425077896327</v>
      </c>
      <c r="O180" s="30">
        <f>'Ações_Nota'!AA182+'Ações_Nota'!AB182</f>
        <v>17.4793388429752</v>
      </c>
      <c r="P180" s="30">
        <f>'Ações_Nota'!AC182+'Ações_Nota'!AD182</f>
        <v>18.3400809716599</v>
      </c>
      <c r="Q180" s="30">
        <f>'Ações_Nota'!AE182+'Ações_Nota'!AF182</f>
        <v>16.0629921259843</v>
      </c>
      <c r="R180" s="30">
        <f>'Ações_Nota'!AG182+'Ações_Nota'!AH182</f>
        <v>14.8854961832061</v>
      </c>
    </row>
    <row r="181" ht="15" customHeight="1">
      <c r="A181" t="s" s="26">
        <f>'Ações_Nota'!A183</f>
        <v>2110</v>
      </c>
      <c r="B181" t="s" s="26">
        <f>'Ações_Nota'!B183</f>
        <v>2111</v>
      </c>
      <c r="C181" s="30">
        <f>'Ações_Nota'!C183+'Ações_Nota'!D183</f>
        <v>12.6</v>
      </c>
      <c r="D181" s="30">
        <f>'Ações_Nota'!E183+'Ações_Nota'!F183</f>
        <v>21.0475848876136</v>
      </c>
      <c r="E181" s="30">
        <f>'Ações_Nota'!G183+'Ações_Nota'!H183</f>
        <v>47.5242718446602</v>
      </c>
      <c r="F181" s="30">
        <f>'Ações_Nota'!I183+'Ações_Nota'!J183</f>
        <v>13.0188679245283</v>
      </c>
      <c r="G181" s="30">
        <f>'Ações_Nota'!K183+'Ações_Nota'!L183</f>
        <v>45.9633027522936</v>
      </c>
      <c r="H181" s="30">
        <f>'Ações_Nota'!M183+'Ações_Nota'!N183</f>
        <v>61.7465626161279</v>
      </c>
      <c r="I181" s="30">
        <f>'Ações_Nota'!O183+'Ações_Nota'!P183</f>
        <v>60.7290999359385</v>
      </c>
      <c r="J181" s="30">
        <f>'Ações_Nota'!Q183+'Ações_Nota'!R183</f>
        <v>68.11015227405311</v>
      </c>
      <c r="K181" s="30">
        <f>'Ações_Nota'!S183+'Ações_Nota'!T183</f>
        <v>72.4347826086956</v>
      </c>
      <c r="L181" s="30">
        <f>'Ações_Nota'!U183+'Ações_Nota'!V183</f>
        <v>64.289446185998</v>
      </c>
      <c r="M181" s="30">
        <f>'Ações_Nota'!W183+'Ações_Nota'!X183</f>
        <v>23.1559751126368</v>
      </c>
      <c r="N181" s="30">
        <f>'Ações_Nota'!Y183+'Ações_Nota'!Z183</f>
        <v>39.255972051742</v>
      </c>
      <c r="O181" s="30">
        <f>'Ações_Nota'!AA183+'Ações_Nota'!AB183</f>
        <v>5.20661157024792</v>
      </c>
      <c r="P181" s="30">
        <f>'Ações_Nota'!AC183+'Ações_Nota'!AD183</f>
        <v>8.62348178137653</v>
      </c>
      <c r="Q181" s="30">
        <f>'Ações_Nota'!AE183+'Ações_Nota'!AF183</f>
        <v>5.43307086614172</v>
      </c>
      <c r="R181" s="30">
        <f>'Ações_Nota'!AG183+'Ações_Nota'!AH183</f>
        <v>3.20610687022902</v>
      </c>
    </row>
    <row r="182" ht="15" customHeight="1">
      <c r="A182" t="s" s="26">
        <f>'Ações_Nota'!A184</f>
        <v>2112</v>
      </c>
      <c r="B182" t="s" s="26">
        <f>'Ações_Nota'!B184</f>
        <v>2113</v>
      </c>
      <c r="C182" s="30">
        <f>'Ações_Nota'!C184+'Ações_Nota'!D184</f>
        <v>8.949999999999999</v>
      </c>
      <c r="D182" s="30">
        <f>'Ações_Nota'!E184+'Ações_Nota'!F184</f>
        <v>4.9906743185079</v>
      </c>
      <c r="E182" s="30">
        <f>'Ações_Nota'!G184+'Ações_Nota'!H184</f>
        <v>2.28155339805825</v>
      </c>
      <c r="F182" s="30">
        <f>'Ações_Nota'!I184+'Ações_Nota'!J184</f>
        <v>0.283018867924528</v>
      </c>
      <c r="G182" s="30">
        <f>'Ações_Nota'!K184+'Ações_Nota'!L184</f>
        <v>2.47706422018349</v>
      </c>
      <c r="H182" s="30">
        <f>'Ações_Nota'!M184+'Ações_Nota'!N184</f>
        <v>3.66034931252323</v>
      </c>
      <c r="I182" s="30">
        <f>'Ações_Nota'!O184+'Ações_Nota'!P184</f>
        <v>26.5140534913517</v>
      </c>
      <c r="J182" s="30">
        <f>'Ações_Nota'!Q184+'Ações_Nota'!R184</f>
        <v>14.7985436404964</v>
      </c>
      <c r="K182" s="30">
        <f>'Ações_Nota'!S184+'Ações_Nota'!T184</f>
        <v>16.3478260869565</v>
      </c>
      <c r="L182" s="30">
        <f>'Ações_Nota'!U184+'Ações_Nota'!V184</f>
        <v>16.4733542319749</v>
      </c>
      <c r="M182" s="30">
        <f>'Ações_Nota'!W184+'Ações_Nota'!X184</f>
        <v>7.62711864406779</v>
      </c>
      <c r="N182" s="30">
        <f>'Ações_Nota'!Y184+'Ações_Nota'!Z184</f>
        <v>6.42857142857142</v>
      </c>
      <c r="O182" s="30">
        <f>'Ações_Nota'!AA184+'Ações_Nota'!AB184</f>
        <v>7.19008264462809</v>
      </c>
      <c r="P182" s="30">
        <f>'Ações_Nota'!AC184+'Ações_Nota'!AD184</f>
        <v>11.1740890688259</v>
      </c>
      <c r="Q182" s="30">
        <f>'Ações_Nota'!AE184+'Ações_Nota'!AF184</f>
        <v>13.8188976377953</v>
      </c>
      <c r="R182" s="30">
        <f>'Ações_Nota'!AG184+'Ações_Nota'!AH184</f>
        <v>13.2824427480916</v>
      </c>
    </row>
    <row r="183" ht="15" customHeight="1">
      <c r="A183" t="s" s="26">
        <f>'Ações_Nota'!A185</f>
        <v>2114</v>
      </c>
      <c r="B183" t="s" s="26">
        <f>'Ações_Nota'!B185</f>
        <v>2115</v>
      </c>
      <c r="C183" s="30">
        <f>'Ações_Nota'!C185+'Ações_Nota'!D185</f>
        <v>10.2</v>
      </c>
      <c r="D183" s="30">
        <f>'Ações_Nota'!E185+'Ações_Nota'!F185</f>
        <v>12.3833094213295</v>
      </c>
      <c r="E183" s="30">
        <f>'Ações_Nota'!G185+'Ações_Nota'!H185</f>
        <v>36.1650485436893</v>
      </c>
      <c r="F183" s="30">
        <f>'Ações_Nota'!I185+'Ações_Nota'!J185</f>
        <v>20.6569468267582</v>
      </c>
      <c r="G183" s="30">
        <f>'Ações_Nota'!K185+'Ações_Nota'!L185</f>
        <v>38.8532110091743</v>
      </c>
      <c r="H183" s="30">
        <f>'Ações_Nota'!M185+'Ações_Nota'!N185</f>
        <v>31.1471790499923</v>
      </c>
      <c r="I183" s="30">
        <f>'Ações_Nota'!O185+'Ações_Nota'!P185</f>
        <v>23.7349855861628</v>
      </c>
      <c r="J183" s="30">
        <f>'Ações_Nota'!Q185+'Ações_Nota'!R185</f>
        <v>40.2864441896487</v>
      </c>
      <c r="K183" s="30">
        <f>'Ações_Nota'!S185+'Ações_Nota'!T185</f>
        <v>65.4347826086957</v>
      </c>
      <c r="L183" s="30">
        <f>'Ações_Nota'!U185+'Ações_Nota'!V185</f>
        <v>67.2309299895507</v>
      </c>
      <c r="M183" s="30">
        <f>'Ações_Nota'!W185+'Ações_Nota'!X185</f>
        <v>30.059536580133</v>
      </c>
      <c r="N183" s="30">
        <f>'Ações_Nota'!Y185+'Ações_Nota'!Z185</f>
        <v>37.935039184213</v>
      </c>
      <c r="O183" s="30">
        <f>'Ações_Nota'!AA185+'Ações_Nota'!AB185</f>
        <v>8.181818181818191</v>
      </c>
      <c r="P183" s="30">
        <f>'Ações_Nota'!AC185+'Ações_Nota'!AD185</f>
        <v>8.137651821862351</v>
      </c>
      <c r="Q183" s="30">
        <f>'Ações_Nota'!AE185+'Ações_Nota'!AF185</f>
        <v>6.85039370078739</v>
      </c>
      <c r="R183" s="30">
        <f>'Ações_Nota'!AG185+'Ações_Nota'!AH185</f>
        <v>8.129770992366421</v>
      </c>
    </row>
    <row r="184" ht="15" customHeight="1">
      <c r="A184" t="s" s="26">
        <f>'Ações_Nota'!A186</f>
        <v>2116</v>
      </c>
      <c r="B184" t="s" s="26">
        <f>'Ações_Nota'!B186</f>
        <v>2117</v>
      </c>
      <c r="C184" s="30">
        <f>'Ações_Nota'!C186+'Ações_Nota'!D186</f>
        <v>7.6</v>
      </c>
      <c r="D184" s="30">
        <f>'Ações_Nota'!E186+'Ações_Nota'!F186</f>
        <v>21.577474892396</v>
      </c>
      <c r="E184" s="30">
        <f>'Ações_Nota'!G186+'Ações_Nota'!H186</f>
        <v>48.6893203883496</v>
      </c>
      <c r="F184" s="30">
        <f>'Ações_Nota'!I186+'Ações_Nota'!J186</f>
        <v>11.6037735849057</v>
      </c>
      <c r="G184" s="30">
        <f>'Ações_Nota'!K186+'Ações_Nota'!L186</f>
        <v>38.9449541284403</v>
      </c>
      <c r="H184" s="30">
        <f>'Ações_Nota'!M186+'Ações_Nota'!N186</f>
        <v>20.1138872494371</v>
      </c>
      <c r="I184" s="30">
        <f>'Ações_Nota'!O186+'Ações_Nota'!P186</f>
        <v>15.6656390134529</v>
      </c>
      <c r="J184" s="30">
        <f>'Ações_Nota'!Q186+'Ações_Nota'!R186</f>
        <v>26.7756924748053</v>
      </c>
      <c r="K184" s="30">
        <f>'Ações_Nota'!S186+'Ações_Nota'!T186</f>
        <v>51.6521739130435</v>
      </c>
      <c r="L184" s="30">
        <f>'Ações_Nota'!U186+'Ações_Nota'!V186</f>
        <v>62.8957680250784</v>
      </c>
      <c r="M184" s="30">
        <f>'Ações_Nota'!W186+'Ações_Nota'!X186</f>
        <v>28.795859257670</v>
      </c>
      <c r="N184" s="30">
        <f>'Ações_Nota'!Y186+'Ações_Nota'!Z186</f>
        <v>38.8022849589274</v>
      </c>
      <c r="O184" s="30">
        <f>'Ações_Nota'!AA186+'Ações_Nota'!AB186</f>
        <v>8.4297520661157</v>
      </c>
      <c r="P184" s="30">
        <f>'Ações_Nota'!AC186+'Ações_Nota'!AD186</f>
        <v>8.74493927125506</v>
      </c>
      <c r="Q184" s="30">
        <f>'Ações_Nota'!AE186+'Ações_Nota'!AF186</f>
        <v>5.31496062992127</v>
      </c>
      <c r="R184" s="30">
        <f>'Ações_Nota'!AG186+'Ações_Nota'!AH186</f>
        <v>11.9083969465649</v>
      </c>
    </row>
    <row r="185" ht="15" customHeight="1">
      <c r="A185" t="s" s="26">
        <f>'Ações_Nota'!A187</f>
        <v>2118</v>
      </c>
      <c r="B185" t="s" s="26">
        <f>'Ações_Nota'!B187</f>
        <v>2119</v>
      </c>
      <c r="C185" s="30">
        <f>'Ações_Nota'!C187+'Ações_Nota'!D187</f>
        <v>7.1</v>
      </c>
      <c r="D185" s="30">
        <f>'Ações_Nota'!E187+'Ações_Nota'!F187</f>
        <v>5.62649450023912</v>
      </c>
      <c r="E185" s="30">
        <f>'Ações_Nota'!G187+'Ações_Nota'!H187</f>
        <v>17.3786407766991</v>
      </c>
      <c r="F185" s="30">
        <f>'Ações_Nota'!I187+'Ações_Nota'!J187</f>
        <v>6.93396226415094</v>
      </c>
      <c r="G185" s="30">
        <f>'Ações_Nota'!K187+'Ações_Nota'!L187</f>
        <v>27.3853211009175</v>
      </c>
      <c r="H185" s="30">
        <f>'Ações_Nota'!M187+'Ações_Nota'!N187</f>
        <v>24.8529958248629</v>
      </c>
      <c r="I185" s="30">
        <f>'Ações_Nota'!O187+'Ações_Nota'!P187</f>
        <v>30.8500160153748</v>
      </c>
      <c r="J185" s="30">
        <f>'Ações_Nota'!Q187+'Ações_Nota'!R187</f>
        <v>10.1699756602901</v>
      </c>
      <c r="K185" s="30">
        <f>'Ações_Nota'!S187+'Ações_Nota'!T187</f>
        <v>26.2173913043478</v>
      </c>
      <c r="L185" s="30">
        <f>'Ações_Nota'!U187+'Ações_Nota'!V187</f>
        <v>26.6718913270638</v>
      </c>
      <c r="M185" s="30">
        <f>'Ações_Nota'!W187+'Ações_Nota'!X187</f>
        <v>15.8710577129371</v>
      </c>
      <c r="N185" s="30">
        <f>'Ações_Nota'!Y187+'Ações_Nota'!Z187</f>
        <v>45.9767727315645</v>
      </c>
      <c r="O185" s="30">
        <f>'Ações_Nota'!AA187+'Ações_Nota'!AB187</f>
        <v>19.3388429752066</v>
      </c>
      <c r="P185" s="30">
        <f>'Ações_Nota'!AC187+'Ações_Nota'!AD187</f>
        <v>22.1052631578947</v>
      </c>
      <c r="Q185" s="30">
        <f>'Ações_Nota'!AE187+'Ações_Nota'!AF187</f>
        <v>21.0236220472441</v>
      </c>
      <c r="R185" s="30">
        <f>'Ações_Nota'!AG187+'Ações_Nota'!AH187</f>
        <v>56.1794518833688</v>
      </c>
    </row>
    <row r="186" ht="15" customHeight="1">
      <c r="A186" t="s" s="26">
        <f>'Ações_Nota'!A188</f>
        <v>2120</v>
      </c>
      <c r="B186" t="s" s="26">
        <f>'Ações_Nota'!B188</f>
        <v>2121</v>
      </c>
      <c r="C186" s="30">
        <f>'Ações_Nota'!C188+'Ações_Nota'!D188</f>
        <v>20.95</v>
      </c>
      <c r="D186" s="30">
        <f>'Ações_Nota'!E188+'Ações_Nota'!F188</f>
        <v>42.2312290769966</v>
      </c>
      <c r="E186" s="30">
        <f>'Ações_Nota'!G188+'Ações_Nota'!H188</f>
        <v>58.3495145631068</v>
      </c>
      <c r="F186" s="30">
        <f>'Ações_Nota'!I188+'Ações_Nota'!J188</f>
        <v>61.0351629502574</v>
      </c>
      <c r="G186" s="30">
        <f>'Ações_Nota'!K188+'Ações_Nota'!L188</f>
        <v>76.42201834862389</v>
      </c>
      <c r="H186" s="30">
        <f>'Ações_Nota'!M188+'Ações_Nota'!N188</f>
        <v>72.63929875183069</v>
      </c>
      <c r="I186" s="30">
        <f>'Ações_Nota'!O188+'Ações_Nota'!P188</f>
        <v>72.25136130685461</v>
      </c>
      <c r="J186" s="30">
        <f>'Ações_Nota'!Q188+'Ações_Nota'!R188</f>
        <v>78.4921449117937</v>
      </c>
      <c r="K186" s="30">
        <f>'Ações_Nota'!S188+'Ações_Nota'!T188</f>
        <v>60.0000000000001</v>
      </c>
      <c r="L186" s="30">
        <f>'Ações_Nota'!U188+'Ações_Nota'!V188</f>
        <v>59.0242946708464</v>
      </c>
      <c r="M186" s="30">
        <f>'Ações_Nota'!W188+'Ações_Nota'!X188</f>
        <v>9.91525423728813</v>
      </c>
      <c r="N186" s="30">
        <f>'Ações_Nota'!Y188+'Ações_Nota'!Z188</f>
        <v>5.29411764705882</v>
      </c>
      <c r="O186" s="30">
        <f>'Ações_Nota'!AA188+'Ações_Nota'!AB188</f>
        <v>2.23140495867769</v>
      </c>
      <c r="P186" s="30">
        <f>'Ações_Nota'!AC188+'Ações_Nota'!AD188</f>
        <v>4.37246963562753</v>
      </c>
      <c r="Q186" s="30">
        <f>'Ações_Nota'!AE188+'Ações_Nota'!AF188</f>
        <v>4.96062992125983</v>
      </c>
      <c r="R186" s="30">
        <f>'Ações_Nota'!AG188+'Ações_Nota'!AH188</f>
        <v>2.40458015267176</v>
      </c>
    </row>
    <row r="187" ht="15" customHeight="1">
      <c r="A187" t="s" s="26">
        <f>'Ações_Nota'!A189</f>
        <v>2122</v>
      </c>
      <c r="B187" t="s" s="26">
        <f>'Ações_Nota'!B189</f>
        <v>2123</v>
      </c>
      <c r="C187" s="30">
        <f>'Ações_Nota'!C189+'Ações_Nota'!D189</f>
        <v>6.45</v>
      </c>
      <c r="D187" s="30">
        <f>'Ações_Nota'!E189+'Ações_Nota'!F189</f>
        <v>2.5937350549976</v>
      </c>
      <c r="E187" s="30">
        <f>'Ações_Nota'!G189+'Ações_Nota'!H189</f>
        <v>1.11650485436893</v>
      </c>
      <c r="F187" s="30">
        <f>'Ações_Nota'!I189+'Ações_Nota'!J189</f>
        <v>0.707547169811322</v>
      </c>
      <c r="G187" s="30">
        <f>'Ações_Nota'!K189+'Ações_Nota'!L189</f>
        <v>1.23853211009175</v>
      </c>
      <c r="H187" s="30">
        <f>'Ações_Nota'!M189+'Ações_Nota'!N189</f>
        <v>0.814479638009049</v>
      </c>
      <c r="I187" s="30">
        <f>'Ações_Nota'!O189+'Ações_Nota'!P189</f>
        <v>8.106982703395261</v>
      </c>
      <c r="J187" s="30">
        <f>'Ações_Nota'!Q189+'Ações_Nota'!R189</f>
        <v>15.5699716371975</v>
      </c>
      <c r="K187" s="30">
        <f>'Ações_Nota'!S189+'Ações_Nota'!T189</f>
        <v>16.2608695652175</v>
      </c>
      <c r="L187" s="30">
        <f>'Ações_Nota'!U189+'Ações_Nota'!V189</f>
        <v>22.008881922675</v>
      </c>
      <c r="M187" s="30">
        <f>'Ações_Nota'!W189+'Ações_Nota'!X189</f>
        <v>25.1823642995066</v>
      </c>
      <c r="N187" s="30">
        <f>'Ações_Nota'!Y189+'Ações_Nota'!Z189</f>
        <v>43.8188084222453</v>
      </c>
      <c r="O187" s="30">
        <f>'Ações_Nota'!AA189+'Ações_Nota'!AB189</f>
        <v>21.0743801652893</v>
      </c>
      <c r="P187" s="30">
        <f>'Ações_Nota'!AC189+'Ações_Nota'!AD189</f>
        <v>24.2914979757085</v>
      </c>
      <c r="Q187" s="30">
        <f>'Ações_Nota'!AE189+'Ações_Nota'!AF189</f>
        <v>25.748031496063</v>
      </c>
      <c r="R187" s="30">
        <f>'Ações_Nota'!AG189+'Ações_Nota'!AH189</f>
        <v>80.27155549993741</v>
      </c>
    </row>
    <row r="188" ht="15" customHeight="1">
      <c r="A188" t="s" s="26">
        <f>'Ações_Nota'!A190</f>
        <v>2124</v>
      </c>
      <c r="B188" t="s" s="26">
        <f>'Ações_Nota'!B190</f>
        <v>2125</v>
      </c>
      <c r="C188" s="30">
        <f>'Ações_Nota'!C190+'Ações_Nota'!D190</f>
        <v>5.95</v>
      </c>
      <c r="D188" s="30">
        <f>'Ações_Nota'!E190+'Ações_Nota'!F190</f>
        <v>7.87709230033477</v>
      </c>
      <c r="E188" s="30">
        <f>'Ações_Nota'!G190+'Ações_Nota'!H190</f>
        <v>14.8543689320388</v>
      </c>
      <c r="F188" s="30">
        <f>'Ações_Nota'!I190+'Ações_Nota'!J190</f>
        <v>13.1603773584906</v>
      </c>
      <c r="G188" s="30">
        <f>'Ações_Nota'!K190+'Ações_Nota'!L190</f>
        <v>19.2660550458716</v>
      </c>
      <c r="H188" s="30">
        <f>'Ações_Nota'!M190+'Ações_Nota'!N190</f>
        <v>1.90045248868778</v>
      </c>
      <c r="I188" s="30">
        <f>'Ações_Nota'!O190+'Ações_Nota'!P190</f>
        <v>12.3592648942986</v>
      </c>
      <c r="J188" s="30">
        <f>'Ações_Nota'!Q190+'Ações_Nota'!R190</f>
        <v>19.448635165852</v>
      </c>
      <c r="K188" s="30">
        <f>'Ações_Nota'!S190+'Ações_Nota'!T190</f>
        <v>23.3478260869565</v>
      </c>
      <c r="L188" s="30">
        <f>'Ações_Nota'!U190+'Ações_Nota'!V190</f>
        <v>32.8983803552769</v>
      </c>
      <c r="M188" s="30">
        <f>'Ações_Nota'!W190+'Ações_Nota'!X190</f>
        <v>26.5769148251448</v>
      </c>
      <c r="N188" s="30">
        <f>'Ações_Nota'!Y190+'Ações_Nota'!Z190</f>
        <v>49.374940987631</v>
      </c>
      <c r="O188" s="30">
        <f>'Ações_Nota'!AA190+'Ações_Nota'!AB190</f>
        <v>23.9256198347108</v>
      </c>
      <c r="P188" s="30">
        <f>'Ações_Nota'!AC190+'Ações_Nota'!AD190</f>
        <v>19.919028340081</v>
      </c>
      <c r="Q188" s="30">
        <f>'Ações_Nota'!AE190+'Ações_Nota'!AF190</f>
        <v>20.9055118110236</v>
      </c>
      <c r="R188" s="30">
        <f>'Ações_Nota'!AG190+'Ações_Nota'!AH190</f>
        <v>47.4621449130271</v>
      </c>
    </row>
    <row r="189" ht="15" customHeight="1">
      <c r="A189" t="s" s="26">
        <f>'Ações_Nota'!A191</f>
        <v>2126</v>
      </c>
      <c r="B189" t="s" s="26">
        <f>'Ações_Nota'!B191</f>
        <v>2127</v>
      </c>
      <c r="C189" s="30">
        <f>'Ações_Nota'!C191+'Ações_Nota'!D191</f>
        <v>7.55</v>
      </c>
      <c r="D189" s="30">
        <f>'Ações_Nota'!E191+'Ações_Nota'!F191</f>
        <v>8.32113821138211</v>
      </c>
      <c r="E189" s="30">
        <f>'Ações_Nota'!G191+'Ações_Nota'!H191</f>
        <v>26.5533980582524</v>
      </c>
      <c r="F189" s="30">
        <f>'Ações_Nota'!I191+'Ações_Nota'!J191</f>
        <v>4.24528301886792</v>
      </c>
      <c r="G189" s="30">
        <f>'Ações_Nota'!K191+'Ações_Nota'!L191</f>
        <v>4.72477064220184</v>
      </c>
      <c r="H189" s="30">
        <f>'Ações_Nota'!M191+'Ações_Nota'!N191</f>
        <v>5.55599274269351</v>
      </c>
      <c r="I189" s="30">
        <f>'Ações_Nota'!O191+'Ações_Nota'!P191</f>
        <v>29.5651825752723</v>
      </c>
      <c r="J189" s="30">
        <f>'Ações_Nota'!Q191+'Ações_Nota'!R191</f>
        <v>38.9095407639853</v>
      </c>
      <c r="K189" s="30">
        <f>'Ações_Nota'!S191+'Ações_Nota'!T191</f>
        <v>40.7391304347826</v>
      </c>
      <c r="L189" s="30">
        <f>'Ações_Nota'!U191+'Ações_Nota'!V191</f>
        <v>56.7698537095089</v>
      </c>
      <c r="M189" s="30">
        <f>'Ações_Nota'!W191+'Ações_Nota'!X191</f>
        <v>74.2158335121219</v>
      </c>
      <c r="N189" s="30">
        <f>'Ações_Nota'!Y191+'Ações_Nota'!Z191</f>
        <v>78.189028420357</v>
      </c>
      <c r="O189" s="30">
        <f>'Ações_Nota'!AA191+'Ações_Nota'!AB191</f>
        <v>24.1735537190083</v>
      </c>
      <c r="P189" s="30">
        <f>'Ações_Nota'!AC191+'Ações_Nota'!AD191</f>
        <v>23.6842105263158</v>
      </c>
      <c r="Q189" s="30">
        <f>'Ações_Nota'!AE191+'Ações_Nota'!AF191</f>
        <v>21.1417322834646</v>
      </c>
      <c r="R189" s="30">
        <f>'Ações_Nota'!AG191+'Ações_Nota'!AH191</f>
        <v>73.5020648229258</v>
      </c>
    </row>
    <row r="190" ht="15" customHeight="1">
      <c r="A190" t="s" s="26">
        <f>'Ações_Nota'!A192</f>
        <v>2128</v>
      </c>
      <c r="B190" t="s" s="26">
        <f>'Ações_Nota'!B192</f>
        <v>2129</v>
      </c>
      <c r="C190" s="30">
        <f>'Ações_Nota'!C192+'Ações_Nota'!D192</f>
        <v>34.7</v>
      </c>
      <c r="D190" s="30">
        <f>'Ações_Nota'!E192+'Ações_Nota'!F192</f>
        <v>29.8428981348637</v>
      </c>
      <c r="E190" s="30">
        <f>'Ações_Nota'!G192+'Ações_Nota'!H192</f>
        <v>65.631067961165</v>
      </c>
      <c r="F190" s="30">
        <f>'Ações_Nota'!I192+'Ações_Nota'!J192</f>
        <v>45.5471698113207</v>
      </c>
      <c r="G190" s="30">
        <f>'Ações_Nota'!K192+'Ações_Nota'!L192</f>
        <v>68.0733944954128</v>
      </c>
      <c r="H190" s="30">
        <f>'Ações_Nota'!M192+'Ações_Nota'!N192</f>
        <v>93.7628696963735</v>
      </c>
      <c r="I190" s="30">
        <f>'Ações_Nota'!O192+'Ações_Nota'!P192</f>
        <v>87.356262011531</v>
      </c>
      <c r="J190" s="30">
        <f>'Ações_Nota'!Q192+'Ações_Nota'!R192</f>
        <v>93.4351175748798</v>
      </c>
      <c r="K190" s="30">
        <f>'Ações_Nota'!S192+'Ações_Nota'!T192</f>
        <v>81</v>
      </c>
      <c r="L190" s="30">
        <f>'Ações_Nota'!U192+'Ações_Nota'!V192</f>
        <v>90.5485893416928</v>
      </c>
      <c r="M190" s="30">
        <f>'Ações_Nota'!W192+'Ações_Nota'!X192</f>
        <v>98.15865694057069</v>
      </c>
      <c r="N190" s="30">
        <f>'Ações_Nota'!Y192+'Ações_Nota'!Z192</f>
        <v>93.8287225002361</v>
      </c>
      <c r="O190" s="30">
        <f>'Ações_Nota'!AA192+'Ações_Nota'!AB192</f>
        <v>24.6694214876033</v>
      </c>
      <c r="P190" s="30">
        <f>'Ações_Nota'!AC192+'Ações_Nota'!AD192</f>
        <v>23.8056680161943</v>
      </c>
      <c r="Q190" s="30">
        <f>'Ações_Nota'!AE192+'Ações_Nota'!AF192</f>
        <v>26.2204724409449</v>
      </c>
      <c r="R190" s="30">
        <f>'Ações_Nota'!AG192+'Ações_Nota'!AH192</f>
        <v>14.4274809160305</v>
      </c>
    </row>
    <row r="191" ht="15" customHeight="1">
      <c r="A191" t="s" s="26">
        <f>'Ações_Nota'!A193</f>
        <v>2130</v>
      </c>
      <c r="B191" t="s" s="26">
        <f>'Ações_Nota'!B193</f>
        <v>2131</v>
      </c>
      <c r="C191" s="30">
        <f>'Ações_Nota'!C193+'Ações_Nota'!D193</f>
        <v>5.15</v>
      </c>
      <c r="D191" s="30">
        <f>'Ações_Nota'!E193+'Ações_Nota'!F193</f>
        <v>8.810616929698719</v>
      </c>
      <c r="E191" s="30">
        <f>'Ações_Nota'!G193+'Ações_Nota'!H193</f>
        <v>11.4077669902913</v>
      </c>
      <c r="F191" s="30">
        <f>'Ações_Nota'!I193+'Ações_Nota'!J193</f>
        <v>8.20754716981131</v>
      </c>
      <c r="G191" s="30">
        <f>'Ações_Nota'!K193+'Ações_Nota'!L193</f>
        <v>16.2385321100917</v>
      </c>
      <c r="H191" s="30">
        <f>'Ações_Nota'!M193+'Ações_Nota'!N193</f>
        <v>10.4308479244541</v>
      </c>
      <c r="I191" s="30">
        <f>'Ações_Nota'!O193+'Ações_Nota'!P193</f>
        <v>11.2417921204356</v>
      </c>
      <c r="J191" s="30">
        <f>'Ações_Nota'!Q193+'Ações_Nota'!R193</f>
        <v>24.7164725524511</v>
      </c>
      <c r="K191" s="30">
        <f>'Ações_Nota'!S193+'Ações_Nota'!T193</f>
        <v>25.5652173913044</v>
      </c>
      <c r="L191" s="30">
        <f>'Ações_Nota'!U193+'Ações_Nota'!V193</f>
        <v>29.100052246604</v>
      </c>
      <c r="M191" s="30">
        <f>'Ações_Nota'!W193+'Ações_Nota'!X193</f>
        <v>6.35593220338983</v>
      </c>
      <c r="N191" s="30">
        <f>'Ações_Nota'!Y193+'Ações_Nota'!Z193</f>
        <v>13.275422528562</v>
      </c>
      <c r="O191" s="30">
        <f>'Ações_Nota'!AA193+'Ações_Nota'!AB193</f>
        <v>11.7768595041322</v>
      </c>
      <c r="P191" s="30">
        <f>'Ações_Nota'!AC193+'Ações_Nota'!AD193</f>
        <v>8.380566801619439</v>
      </c>
      <c r="Q191" s="30">
        <f>'Ações_Nota'!AE193+'Ações_Nota'!AF193</f>
        <v>16.4173228346457</v>
      </c>
      <c r="R191" s="30">
        <f>'Ações_Nota'!AG193+'Ações_Nota'!AH193</f>
        <v>10.5343511450382</v>
      </c>
    </row>
    <row r="192" ht="15" customHeight="1">
      <c r="A192" t="s" s="26">
        <f>'Ações_Nota'!A194</f>
        <v>2132</v>
      </c>
      <c r="B192" t="s" s="26">
        <f>'Ações_Nota'!B194</f>
        <v>2133</v>
      </c>
      <c r="C192" s="30">
        <f>'Ações_Nota'!C194+'Ações_Nota'!D194</f>
        <v>20.4</v>
      </c>
      <c r="D192" s="30">
        <f>'Ações_Nota'!E194+'Ações_Nota'!F194</f>
        <v>21.6580583452893</v>
      </c>
      <c r="E192" s="30">
        <f>'Ações_Nota'!G194+'Ações_Nota'!H194</f>
        <v>62.378640776699</v>
      </c>
      <c r="F192" s="30">
        <f>'Ações_Nota'!I194+'Ações_Nota'!J194</f>
        <v>28.3644939965695</v>
      </c>
      <c r="G192" s="30">
        <f>'Ações_Nota'!K194+'Ações_Nota'!L194</f>
        <v>59.1284403669725</v>
      </c>
      <c r="H192" s="30">
        <f>'Ações_Nota'!M194+'Ações_Nota'!N194</f>
        <v>91.93389730474139</v>
      </c>
      <c r="I192" s="30">
        <f>'Ações_Nota'!O194+'Ações_Nota'!P194</f>
        <v>87.9338164638053</v>
      </c>
      <c r="J192" s="30">
        <f>'Ações_Nota'!Q194+'Ações_Nota'!R194</f>
        <v>93.0601653491038</v>
      </c>
      <c r="K192" s="30">
        <f>'Ações_Nota'!S194+'Ações_Nota'!T194</f>
        <v>80.8695652173913</v>
      </c>
      <c r="L192" s="30">
        <f>'Ações_Nota'!U194+'Ações_Nota'!V194</f>
        <v>89.5101880877743</v>
      </c>
      <c r="M192" s="30">
        <f>'Ações_Nota'!W194+'Ações_Nota'!X194</f>
        <v>97.1454623471358</v>
      </c>
      <c r="N192" s="30">
        <f>'Ações_Nota'!Y194+'Ações_Nota'!Z194</f>
        <v>93.1682560664716</v>
      </c>
      <c r="O192" s="30">
        <f>'Ações_Nota'!AA194+'Ações_Nota'!AB194</f>
        <v>24.7933884297521</v>
      </c>
      <c r="P192" s="30">
        <f>'Ações_Nota'!AC194+'Ações_Nota'!AD194</f>
        <v>22.7125506072875</v>
      </c>
      <c r="Q192" s="30">
        <f>'Ações_Nota'!AE194+'Ações_Nota'!AF194</f>
        <v>25.3937007874016</v>
      </c>
      <c r="R192" s="30">
        <f>'Ações_Nota'!AG194+'Ações_Nota'!AH194</f>
        <v>14.1984732824428</v>
      </c>
    </row>
    <row r="193" ht="15" customHeight="1">
      <c r="A193" t="s" s="26">
        <f>'Ações_Nota'!A195</f>
        <v>2134</v>
      </c>
      <c r="B193" t="s" s="26">
        <f>'Ações_Nota'!B195</f>
        <v>2135</v>
      </c>
      <c r="C193" s="30">
        <f>'Ações_Nota'!C195+'Ações_Nota'!D195</f>
        <v>53.5</v>
      </c>
      <c r="D193" s="30">
        <f>'Ações_Nota'!E195+'Ações_Nota'!F195</f>
        <v>52.7372070779532</v>
      </c>
      <c r="E193" s="30">
        <f>'Ações_Nota'!G195+'Ações_Nota'!H195</f>
        <v>64.5145631067961</v>
      </c>
      <c r="F193" s="30">
        <f>'Ações_Nota'!I195+'Ações_Nota'!J195</f>
        <v>33.172384219554</v>
      </c>
      <c r="G193" s="30">
        <f>'Ações_Nota'!K195+'Ações_Nota'!L195</f>
        <v>47.2477064220184</v>
      </c>
      <c r="H193" s="30">
        <f>'Ações_Nota'!M195+'Ações_Nota'!N195</f>
        <v>80.8765602115986</v>
      </c>
      <c r="I193" s="30">
        <f>'Ações_Nota'!O195+'Ações_Nota'!P195</f>
        <v>65.81458199871879</v>
      </c>
      <c r="J193" s="30">
        <f>'Ações_Nota'!Q195+'Ações_Nota'!R195</f>
        <v>79.3034015247521</v>
      </c>
      <c r="K193" s="30">
        <f>'Ações_Nota'!S195+'Ações_Nota'!T195</f>
        <v>60.9565217391305</v>
      </c>
      <c r="L193" s="30">
        <f>'Ações_Nota'!U195+'Ações_Nota'!V195</f>
        <v>73.5527690700105</v>
      </c>
      <c r="M193" s="30">
        <f>'Ações_Nota'!W195+'Ações_Nota'!X195</f>
        <v>92.1953443467067</v>
      </c>
      <c r="N193" s="30">
        <f>'Ações_Nota'!Y195+'Ações_Nota'!Z195</f>
        <v>88.9783778680012</v>
      </c>
      <c r="O193" s="30">
        <f>'Ações_Nota'!AA195+'Ações_Nota'!AB195</f>
        <v>53.0268595041322</v>
      </c>
      <c r="P193" s="30">
        <f>'Ações_Nota'!AC195+'Ações_Nota'!AD195</f>
        <v>46.7903210620469</v>
      </c>
      <c r="Q193" s="30">
        <f>'Ações_Nota'!AE195+'Ações_Nota'!AF195</f>
        <v>28.2283464566929</v>
      </c>
      <c r="R193" s="30">
        <f>'Ações_Nota'!AG195+'Ações_Nota'!AH195</f>
        <v>57.6780127643599</v>
      </c>
    </row>
    <row r="194" ht="15" customHeight="1">
      <c r="A194" t="s" s="26">
        <f>'Ações_Nota'!A196</f>
        <v>2136</v>
      </c>
      <c r="B194" t="s" s="26">
        <f>'Ações_Nota'!B196</f>
        <v>2137</v>
      </c>
      <c r="C194" s="30">
        <f>'Ações_Nota'!C196+'Ações_Nota'!D196</f>
        <v>4</v>
      </c>
      <c r="D194" s="30">
        <f>'Ações_Nota'!E196+'Ações_Nota'!F196</f>
        <v>3.1336681013869</v>
      </c>
      <c r="E194" s="30">
        <f>'Ações_Nota'!G196+'Ações_Nota'!H196</f>
        <v>5.14563106796116</v>
      </c>
      <c r="F194" s="30">
        <f>'Ações_Nota'!I196+'Ações_Nota'!J196</f>
        <v>3.1132075471698</v>
      </c>
      <c r="G194" s="30">
        <f>'Ações_Nota'!K196+'Ações_Nota'!L196</f>
        <v>8.577981651376151</v>
      </c>
      <c r="H194" s="30">
        <f>'Ações_Nota'!M196+'Ações_Nota'!N196</f>
        <v>4.74391763394321</v>
      </c>
      <c r="I194" s="30">
        <f>'Ações_Nota'!O196+'Ações_Nota'!P196</f>
        <v>7.56706438180654</v>
      </c>
      <c r="J194" s="30">
        <f>'Ações_Nota'!Q196+'Ações_Nota'!R196</f>
        <v>11.6359905859634</v>
      </c>
      <c r="K194" s="30">
        <f>'Ações_Nota'!S196+'Ações_Nota'!T196</f>
        <v>4.47826086956521</v>
      </c>
      <c r="L194" s="30">
        <f>'Ações_Nota'!U196+'Ações_Nota'!V196</f>
        <v>20.2351097178684</v>
      </c>
      <c r="M194" s="30">
        <f>'Ações_Nota'!W196+'Ações_Nota'!X196</f>
        <v>8.516949152542381</v>
      </c>
      <c r="N194" s="30">
        <f>'Ações_Nota'!Y196+'Ações_Nota'!Z196</f>
        <v>26.9035029742234</v>
      </c>
      <c r="O194" s="30">
        <f>'Ações_Nota'!AA196+'Ações_Nota'!AB196</f>
        <v>12.6446280991736</v>
      </c>
      <c r="P194" s="30">
        <f>'Ações_Nota'!AC196+'Ações_Nota'!AD196</f>
        <v>8.259109311740881</v>
      </c>
      <c r="Q194" s="30">
        <f>'Ações_Nota'!AE196+'Ações_Nota'!AF196</f>
        <v>6.49606299212598</v>
      </c>
      <c r="R194" s="30">
        <f>'Ações_Nota'!AG196+'Ações_Nota'!AH196</f>
        <v>5.26717557251907</v>
      </c>
    </row>
    <row r="195" ht="15" customHeight="1">
      <c r="A195" t="s" s="26">
        <f>'Ações_Nota'!A197</f>
        <v>2138</v>
      </c>
      <c r="B195" t="s" s="26">
        <f>'Ações_Nota'!B197</f>
        <v>2139</v>
      </c>
      <c r="C195" s="30">
        <f>'Ações_Nota'!C197+'Ações_Nota'!D197</f>
        <v>3.5</v>
      </c>
      <c r="D195" s="30">
        <f>'Ações_Nota'!E197+'Ações_Nota'!F197</f>
        <v>4.0621712099474</v>
      </c>
      <c r="E195" s="30">
        <f>'Ações_Nota'!G197+'Ações_Nota'!H197</f>
        <v>6.99029126213593</v>
      </c>
      <c r="F195" s="30">
        <f>'Ações_Nota'!I197+'Ações_Nota'!J197</f>
        <v>5.80188679245282</v>
      </c>
      <c r="G195" s="30">
        <f>'Ações_Nota'!K197+'Ações_Nota'!L197</f>
        <v>14.6788990825688</v>
      </c>
      <c r="H195" s="30">
        <f>'Ações_Nota'!M197+'Ações_Nota'!N197</f>
        <v>19.7042429011738</v>
      </c>
      <c r="I195" s="30">
        <f>'Ações_Nota'!O197+'Ações_Nota'!P197</f>
        <v>13.5269859064703</v>
      </c>
      <c r="J195" s="30">
        <f>'Ações_Nota'!Q197+'Ações_Nota'!R197</f>
        <v>7.51453342184138</v>
      </c>
      <c r="K195" s="30">
        <f>'Ações_Nota'!S197+'Ações_Nota'!T197</f>
        <v>5.43478260869565</v>
      </c>
      <c r="L195" s="30">
        <f>'Ações_Nota'!U197+'Ações_Nota'!V197</f>
        <v>20.4532392894461</v>
      </c>
      <c r="M195" s="30">
        <f>'Ações_Nota'!W197+'Ações_Nota'!X197</f>
        <v>6.86440677966102</v>
      </c>
      <c r="N195" s="30">
        <f>'Ações_Nota'!Y197+'Ações_Nota'!Z197</f>
        <v>34.7082428477009</v>
      </c>
      <c r="O195" s="30">
        <f>'Ações_Nota'!AA197+'Ações_Nota'!AB197</f>
        <v>15.4958677685951</v>
      </c>
      <c r="P195" s="30">
        <f>'Ações_Nota'!AC197+'Ações_Nota'!AD197</f>
        <v>12.1457489878543</v>
      </c>
      <c r="Q195" s="30">
        <f>'Ações_Nota'!AE197+'Ações_Nota'!AF197</f>
        <v>10.0393700787402</v>
      </c>
      <c r="R195" s="30">
        <f>'Ações_Nota'!AG197+'Ações_Nota'!AH197</f>
        <v>5.95419847328244</v>
      </c>
    </row>
    <row r="196" ht="15" customHeight="1">
      <c r="A196" t="s" s="26">
        <f>'Ações_Nota'!A198</f>
        <v>2140</v>
      </c>
      <c r="B196" t="s" s="26">
        <f>'Ações_Nota'!B198</f>
        <v>2141</v>
      </c>
      <c r="C196" s="30">
        <f>'Ações_Nota'!C198+'Ações_Nota'!D198</f>
        <v>3</v>
      </c>
      <c r="D196" s="30">
        <f>'Ações_Nota'!E198+'Ações_Nota'!F198</f>
        <v>1.95791487326638</v>
      </c>
      <c r="E196" s="30">
        <f>'Ações_Nota'!G198+'Ações_Nota'!H198</f>
        <v>4.66019417475729</v>
      </c>
      <c r="F196" s="30">
        <f>'Ações_Nota'!I198+'Ações_Nota'!J198</f>
        <v>2.97169811320755</v>
      </c>
      <c r="G196" s="30">
        <f>'Ações_Nota'!K198+'Ações_Nota'!L198</f>
        <v>10.1376146788991</v>
      </c>
      <c r="H196" s="30">
        <f>'Ações_Nota'!M198+'Ações_Nota'!N198</f>
        <v>9.9569370669115</v>
      </c>
      <c r="I196" s="30">
        <f>'Ações_Nota'!O198+'Ações_Nota'!P198</f>
        <v>10.1201153106983</v>
      </c>
      <c r="J196" s="30">
        <f>'Ações_Nota'!Q198+'Ações_Nota'!R198</f>
        <v>17.5093034015248</v>
      </c>
      <c r="K196" s="30">
        <f>'Ações_Nota'!S198+'Ações_Nota'!T198</f>
        <v>7.8695652173913</v>
      </c>
      <c r="L196" s="30">
        <f>'Ações_Nota'!U198+'Ações_Nota'!V198</f>
        <v>26.8495297805643</v>
      </c>
      <c r="M196" s="30">
        <f>'Ações_Nota'!W198+'Ações_Nota'!X198</f>
        <v>15.173782450118</v>
      </c>
      <c r="N196" s="30">
        <f>'Ações_Nota'!Y198+'Ações_Nota'!Z198</f>
        <v>42.1046171277499</v>
      </c>
      <c r="O196" s="30">
        <f>'Ações_Nota'!AA198+'Ações_Nota'!AB198</f>
        <v>15.7438016528926</v>
      </c>
      <c r="P196" s="30">
        <f>'Ações_Nota'!AC198+'Ações_Nota'!AD198</f>
        <v>10.8097165991903</v>
      </c>
      <c r="Q196" s="30">
        <f>'Ações_Nota'!AE198+'Ações_Nota'!AF198</f>
        <v>8.149606299212611</v>
      </c>
      <c r="R196" s="30">
        <f>'Ações_Nota'!AG198+'Ações_Nota'!AH198</f>
        <v>6.64122137404581</v>
      </c>
    </row>
    <row r="197" ht="15" customHeight="1">
      <c r="A197" t="s" s="26">
        <f>'Ações_Nota'!A199</f>
        <v>2142</v>
      </c>
      <c r="B197" t="s" s="26">
        <f>'Ações_Nota'!B199</f>
        <v>2143</v>
      </c>
      <c r="C197" s="30">
        <f>'Ações_Nota'!C199+'Ações_Nota'!D199</f>
        <v>2.5</v>
      </c>
      <c r="D197" s="30">
        <f>'Ações_Nota'!E199+'Ações_Nota'!F199</f>
        <v>3.08321377331421</v>
      </c>
      <c r="E197" s="30">
        <f>'Ações_Nota'!G199+'Ações_Nota'!H199</f>
        <v>20.8737864077669</v>
      </c>
      <c r="F197" s="30">
        <f>'Ações_Nota'!I199+'Ações_Nota'!J199</f>
        <v>2.68867924528302</v>
      </c>
      <c r="G197" s="30">
        <f>'Ações_Nota'!K199+'Ações_Nota'!L199</f>
        <v>2.43119266055047</v>
      </c>
      <c r="H197" s="30">
        <f>'Ações_Nota'!M199+'Ações_Nota'!N199</f>
        <v>0.950226244343892</v>
      </c>
      <c r="I197" s="30">
        <f>'Ações_Nota'!O199+'Ações_Nota'!P199</f>
        <v>24.9821828955798</v>
      </c>
      <c r="J197" s="30">
        <f>'Ações_Nota'!Q199+'Ações_Nota'!R199</f>
        <v>69.58542031259429</v>
      </c>
      <c r="K197" s="30">
        <f>'Ações_Nota'!S199+'Ações_Nota'!T199</f>
        <v>66.4782608695652</v>
      </c>
      <c r="L197" s="30">
        <f>'Ações_Nota'!U199+'Ações_Nota'!V199</f>
        <v>83.65595611285271</v>
      </c>
      <c r="M197" s="30">
        <f>'Ações_Nota'!W199+'Ações_Nota'!X199</f>
        <v>88.8511049131088</v>
      </c>
      <c r="N197" s="30">
        <f>'Ações_Nota'!Y199+'Ações_Nota'!Z199</f>
        <v>91.9431592861864</v>
      </c>
      <c r="O197" s="30">
        <f>'Ações_Nota'!AA199+'Ações_Nota'!AB199</f>
        <v>74.5738636363637</v>
      </c>
      <c r="P197" s="30">
        <f>'Ações_Nota'!AC199+'Ações_Nota'!AD199</f>
        <v>74.1239054702947</v>
      </c>
      <c r="Q197" s="30">
        <f>'Ações_Nota'!AE199+'Ações_Nota'!AF199</f>
        <v>28.7007874015748</v>
      </c>
      <c r="R197" s="30">
        <f>'Ações_Nota'!AG199+'Ações_Nota'!AH199</f>
        <v>93.3462645476161</v>
      </c>
    </row>
    <row r="198" ht="15" customHeight="1">
      <c r="A198" t="s" s="26">
        <f>'Ações_Nota'!A200</f>
        <v>2144</v>
      </c>
      <c r="B198" t="s" s="26">
        <f>'Ações_Nota'!B200</f>
        <v>2145</v>
      </c>
      <c r="C198" s="30">
        <f>'Ações_Nota'!C200+'Ações_Nota'!D200</f>
        <v>1.65</v>
      </c>
      <c r="D198" s="30">
        <f>'Ações_Nota'!E200+'Ações_Nota'!F200</f>
        <v>1.46843615494978</v>
      </c>
      <c r="E198" s="30">
        <f>'Ações_Nota'!G200+'Ações_Nota'!H200</f>
        <v>3.83495145631068</v>
      </c>
      <c r="F198" s="30">
        <f>'Ações_Nota'!I200+'Ações_Nota'!J200</f>
        <v>2.26415094339623</v>
      </c>
      <c r="G198" s="30">
        <f>'Ações_Nota'!K200+'Ações_Nota'!L200</f>
        <v>6.42201834862386</v>
      </c>
      <c r="H198" s="30">
        <f>'Ações_Nota'!M200+'Ações_Nota'!N200</f>
        <v>2.84827420377293</v>
      </c>
      <c r="I198" s="30">
        <f>'Ações_Nota'!O200+'Ações_Nota'!P200</f>
        <v>7.61310858424086</v>
      </c>
      <c r="J198" s="30">
        <f>'Ações_Nota'!Q200+'Ações_Nota'!R200</f>
        <v>12.8592118761692</v>
      </c>
      <c r="K198" s="30">
        <f>'Ações_Nota'!S200+'Ações_Nota'!T200</f>
        <v>5.21739130434783</v>
      </c>
      <c r="L198" s="30">
        <f>'Ações_Nota'!U200+'Ações_Nota'!V200</f>
        <v>22.0937826541275</v>
      </c>
      <c r="M198" s="30">
        <f>'Ações_Nota'!W200+'Ações_Nota'!X200</f>
        <v>9.27966101694915</v>
      </c>
      <c r="N198" s="30">
        <f>'Ações_Nota'!Y200+'Ações_Nota'!Z200</f>
        <v>29.121895949391</v>
      </c>
      <c r="O198" s="30">
        <f>'Ações_Nota'!AA200+'Ações_Nota'!AB200</f>
        <v>13.5123966942149</v>
      </c>
      <c r="P198" s="30">
        <f>'Ações_Nota'!AC200+'Ações_Nota'!AD200</f>
        <v>9.352226720647771</v>
      </c>
      <c r="Q198" s="30">
        <f>'Ações_Nota'!AE200+'Ações_Nota'!AF200</f>
        <v>7.20472440944883</v>
      </c>
      <c r="R198" s="30">
        <f>'Ações_Nota'!AG200+'Ações_Nota'!AH200</f>
        <v>5.83969465648854</v>
      </c>
    </row>
    <row r="199" ht="15" customHeight="1">
      <c r="A199" t="s" s="26">
        <f>'Ações_Nota'!A201</f>
        <v>2146</v>
      </c>
      <c r="B199" t="s" s="26">
        <f>'Ações_Nota'!B201</f>
        <v>2147</v>
      </c>
      <c r="C199" s="30">
        <f>'Ações_Nota'!C201+'Ações_Nota'!D201</f>
        <v>1.85</v>
      </c>
      <c r="D199" s="30">
        <f>'Ações_Nota'!E201+'Ações_Nota'!F201</f>
        <v>12.443806791009</v>
      </c>
      <c r="E199" s="30">
        <f>'Ações_Nota'!G201+'Ações_Nota'!H201</f>
        <v>67.4271844660194</v>
      </c>
      <c r="F199" s="30">
        <f>'Ações_Nota'!I201+'Ações_Nota'!J201</f>
        <v>86.84476843910809</v>
      </c>
      <c r="G199" s="30">
        <f>'Ações_Nota'!K201+'Ações_Nota'!L201</f>
        <v>74.35779816513759</v>
      </c>
      <c r="H199" s="30">
        <f>'Ações_Nota'!M201+'Ações_Nota'!N201</f>
        <v>91.9290882462237</v>
      </c>
      <c r="I199" s="30">
        <f>'Ações_Nota'!O201+'Ações_Nota'!P201</f>
        <v>80.3501361306855</v>
      </c>
      <c r="J199" s="30">
        <f>'Ações_Nota'!Q201+'Ações_Nota'!R201</f>
        <v>86.39691831110579</v>
      </c>
      <c r="K199" s="30">
        <f>'Ações_Nota'!S201+'Ações_Nota'!T201</f>
        <v>73.1304347826087</v>
      </c>
      <c r="L199" s="30">
        <f>'Ações_Nota'!U201+'Ações_Nota'!V201</f>
        <v>83.089080459770</v>
      </c>
      <c r="M199" s="30">
        <f>'Ações_Nota'!W201+'Ações_Nota'!X201</f>
        <v>31.3194593434886</v>
      </c>
      <c r="N199" s="30">
        <f>'Ações_Nota'!Y201+'Ações_Nota'!Z201</f>
        <v>2.64705882352941</v>
      </c>
      <c r="O199" s="30">
        <f>'Ações_Nota'!AA201+'Ações_Nota'!AB201</f>
        <v>5.5785123966942</v>
      </c>
      <c r="P199" s="30">
        <f>'Ações_Nota'!AC201+'Ações_Nota'!AD201</f>
        <v>2.79352226720648</v>
      </c>
      <c r="Q199" s="30">
        <f>'Ações_Nota'!AE201+'Ações_Nota'!AF201</f>
        <v>4.25196850393701</v>
      </c>
      <c r="R199" s="30">
        <f>'Ações_Nota'!AG201+'Ações_Nota'!AH201</f>
        <v>0.572519083969467</v>
      </c>
    </row>
    <row r="200" ht="15" customHeight="1">
      <c r="A200" t="s" s="26">
        <f>'Ações_Nota'!A202</f>
        <v>2148</v>
      </c>
      <c r="B200" t="s" s="26">
        <f>'Ações_Nota'!B202</f>
        <v>2149</v>
      </c>
      <c r="C200" s="30">
        <f>'Ações_Nota'!C202+'Ações_Nota'!D202</f>
        <v>1</v>
      </c>
      <c r="D200" s="30">
        <f>'Ações_Nota'!E202+'Ações_Nota'!F202</f>
        <v>0.635820181731229</v>
      </c>
      <c r="E200" s="30">
        <f>'Ações_Nota'!G202+'Ações_Nota'!H202</f>
        <v>3.7378640776699</v>
      </c>
      <c r="F200" s="30">
        <f>'Ações_Nota'!I202+'Ações_Nota'!J202</f>
        <v>1.69811320754717</v>
      </c>
      <c r="G200" s="30">
        <f>'Ações_Nota'!K202+'Ações_Nota'!L202</f>
        <v>7.01834862385321</v>
      </c>
      <c r="H200" s="30">
        <f>'Ações_Nota'!M202+'Ações_Nota'!N202</f>
        <v>9.00911535182636</v>
      </c>
      <c r="I200" s="30">
        <f>'Ações_Nota'!O202+'Ações_Nota'!P202</f>
        <v>6.71744875080077</v>
      </c>
      <c r="J200" s="30">
        <f>'Ações_Nota'!Q202+'Ações_Nota'!R202</f>
        <v>10.1484521151409</v>
      </c>
      <c r="K200" s="30">
        <f>'Ações_Nota'!S202+'Ações_Nota'!T202</f>
        <v>4.39130434782609</v>
      </c>
      <c r="L200" s="30">
        <f>'Ações_Nota'!U202+'Ações_Nota'!V202</f>
        <v>12.0650470219436</v>
      </c>
      <c r="M200" s="30">
        <f>'Ações_Nota'!W202+'Ações_Nota'!X202</f>
        <v>3.43220338983051</v>
      </c>
      <c r="N200" s="30">
        <f>'Ações_Nota'!Y202+'Ações_Nota'!Z202</f>
        <v>5.04201680672268</v>
      </c>
      <c r="O200" s="30">
        <f>'Ações_Nota'!AA202+'Ações_Nota'!AB202</f>
        <v>5.45454545454546</v>
      </c>
      <c r="P200" s="30">
        <f>'Ações_Nota'!AC202+'Ações_Nota'!AD202</f>
        <v>3.76518218623482</v>
      </c>
      <c r="Q200" s="30">
        <f>'Ações_Nota'!AE202+'Ações_Nota'!AF202</f>
        <v>3.42519685039371</v>
      </c>
      <c r="R200" s="30">
        <f>'Ações_Nota'!AG202+'Ações_Nota'!AH202</f>
        <v>2.17557251908397</v>
      </c>
    </row>
    <row r="201" ht="15" customHeight="1">
      <c r="A201" t="s" s="26">
        <f>'Ações_Nota'!A203</f>
        <v>2150</v>
      </c>
      <c r="B201" t="s" s="26">
        <f>'Ações_Nota'!B203</f>
        <v>2151</v>
      </c>
      <c r="C201" s="30">
        <f>'Ações_Nota'!C203+'Ações_Nota'!D203</f>
        <v>0.5</v>
      </c>
      <c r="D201" s="30">
        <f>'Ações_Nota'!E203+'Ações_Nota'!F203</f>
        <v>0.146341463414634</v>
      </c>
      <c r="E201" s="30">
        <f>'Ações_Nota'!G203+'Ações_Nota'!H203</f>
        <v>0.485436893203883</v>
      </c>
      <c r="F201" s="30">
        <f>'Ações_Nota'!I203+'Ações_Nota'!J203</f>
        <v>0.424528301886792</v>
      </c>
      <c r="G201" s="30">
        <f>'Ações_Nota'!K203+'Ações_Nota'!L203</f>
        <v>0.458715596330276</v>
      </c>
      <c r="H201" s="30">
        <f>'Ações_Nota'!M203+'Ações_Nota'!N203</f>
        <v>0.678733031674209</v>
      </c>
      <c r="I201" s="30">
        <f>'Ações_Nota'!O203+'Ações_Nota'!P203</f>
        <v>2.23914958360026</v>
      </c>
      <c r="J201" s="30">
        <f>'Ações_Nota'!Q203+'Ações_Nota'!R203</f>
        <v>1.05726872246696</v>
      </c>
      <c r="K201" s="30">
        <f>'Ações_Nota'!S203+'Ações_Nota'!T203</f>
        <v>1.73913043478261</v>
      </c>
      <c r="L201" s="30">
        <f>'Ações_Nota'!U203+'Ações_Nota'!V203</f>
        <v>3.5880355276907</v>
      </c>
      <c r="M201" s="30">
        <f>'Ações_Nota'!W203+'Ações_Nota'!X203</f>
        <v>2.92372881355932</v>
      </c>
      <c r="N201" s="30">
        <f>'Ações_Nota'!Y203+'Ações_Nota'!Z203</f>
        <v>3.15126050420169</v>
      </c>
      <c r="O201" s="30">
        <f>'Ações_Nota'!AA203+'Ações_Nota'!AB203</f>
        <v>4.21487603305785</v>
      </c>
      <c r="P201" s="30">
        <f>'Ações_Nota'!AC203+'Ações_Nota'!AD203</f>
        <v>2.67206477732794</v>
      </c>
      <c r="Q201" s="30">
        <f>'Ações_Nota'!AE203+'Ações_Nota'!AF203</f>
        <v>2.71653543307087</v>
      </c>
      <c r="R201" s="30">
        <f>'Ações_Nota'!AG203+'Ações_Nota'!AH203</f>
        <v>2.06106870229008</v>
      </c>
    </row>
    <row r="202" ht="15" customHeight="1">
      <c r="A202" t="s" s="26">
        <f>'Ações_Nota'!A204</f>
        <v>2152</v>
      </c>
      <c r="B202" t="s" s="26">
        <f>'Ações_Nota'!B204</f>
        <v>2153</v>
      </c>
      <c r="C202" s="30">
        <f>'Ações_Nota'!C204+'Ações_Nota'!D204</f>
        <v>0</v>
      </c>
      <c r="D202" s="30">
        <f>'Ações_Nota'!E204+'Ações_Nota'!F204</f>
        <v>82.6513629842181</v>
      </c>
      <c r="E202" s="30">
        <f>'Ações_Nota'!G204+'Ações_Nota'!H204</f>
        <v>97.4271844660194</v>
      </c>
      <c r="F202" s="30">
        <f>'Ações_Nota'!I204+'Ações_Nota'!J204</f>
        <v>98.72727272727271</v>
      </c>
      <c r="G202" s="30">
        <f>'Ações_Nota'!K204+'Ações_Nota'!L204</f>
        <v>99.6788990825688</v>
      </c>
      <c r="H202" s="30">
        <f>'Ações_Nota'!M204+'Ações_Nota'!N204</f>
        <v>99.6618357487923</v>
      </c>
      <c r="I202" s="30">
        <f>'Ações_Nota'!O204+'Ações_Nota'!P204</f>
        <v>99.6860986547086</v>
      </c>
      <c r="J202" s="30">
        <f>'Ações_Nota'!Q204+'Ações_Nota'!R204</f>
        <v>99.6803652968037</v>
      </c>
      <c r="K202" s="30">
        <f>'Ações_Nota'!S204+'Ações_Nota'!T204</f>
        <v>99.695652173913</v>
      </c>
      <c r="L202" s="30">
        <f>'Ações_Nota'!U204+'Ações_Nota'!V204</f>
        <v>99.6969696969697</v>
      </c>
      <c r="M202" s="30">
        <f>'Ações_Nota'!W204+'Ações_Nota'!X204</f>
        <v>93.2889937781592</v>
      </c>
      <c r="N202" s="30">
        <f>'Ações_Nota'!Y204+'Ações_Nota'!Z204</f>
        <v>94.1162307619677</v>
      </c>
      <c r="O202" s="30">
        <f>'Ações_Nota'!AA204+'Ações_Nota'!AB204</f>
        <v>28.3445247933884</v>
      </c>
      <c r="P202" s="30">
        <f>'Ações_Nota'!AC204+'Ações_Nota'!AD204</f>
        <v>1.33603238866397</v>
      </c>
      <c r="Q202" s="30">
        <f>'Ações_Nota'!AE204+'Ações_Nota'!AF204</f>
        <v>1.06299212598425</v>
      </c>
      <c r="R202" s="30">
        <f>'Ações_Nota'!AG204+'Ações_Nota'!AH204</f>
        <v>0.114503816793893</v>
      </c>
    </row>
    <row r="203" ht="15" customHeight="1">
      <c r="A203" t="s" s="26">
        <f>'Ações_Nota'!A205</f>
        <v>2154</v>
      </c>
      <c r="B203" t="s" s="26">
        <f>'Ações_Nota'!B205</f>
        <v>2155</v>
      </c>
      <c r="C203" s="30">
        <f>'Ações_Nota'!C205+'Ações_Nota'!D205</f>
        <v>0</v>
      </c>
      <c r="D203" s="30">
        <f>'Ações_Nota'!E205+'Ações_Nota'!F205</f>
        <v>84.679818268771</v>
      </c>
      <c r="E203" s="30">
        <f>'Ações_Nota'!G205+'Ações_Nota'!H205</f>
        <v>59.3203883495146</v>
      </c>
      <c r="F203" s="30">
        <f>'Ações_Nota'!I205+'Ações_Nota'!J205</f>
        <v>34.3053173241852</v>
      </c>
      <c r="G203" s="30">
        <f>'Ações_Nota'!K205+'Ações_Nota'!L205</f>
        <v>60.0458715596331</v>
      </c>
      <c r="H203" s="30">
        <f>'Ações_Nota'!M205+'Ações_Nota'!N205</f>
        <v>59.0388440772073</v>
      </c>
      <c r="I203" s="30">
        <f>'Ações_Nota'!O205+'Ações_Nota'!P205</f>
        <v>61.1727258167842</v>
      </c>
      <c r="J203" s="30">
        <f>'Ações_Nota'!Q205+'Ações_Nota'!R205</f>
        <v>55.0634642849959</v>
      </c>
      <c r="K203" s="30">
        <f>'Ações_Nota'!S205+'Ações_Nota'!T205</f>
        <v>53.2173913043478</v>
      </c>
      <c r="L203" s="30">
        <f>'Ações_Nota'!U205+'Ações_Nota'!V205</f>
        <v>50.0222048066875</v>
      </c>
      <c r="M203" s="30">
        <f>'Ações_Nota'!W205+'Ações_Nota'!X205</f>
        <v>44.4405706929843</v>
      </c>
      <c r="N203" s="30">
        <f>'Ações_Nota'!Y205+'Ações_Nota'!Z205</f>
        <v>38.7366632046077</v>
      </c>
      <c r="O203" s="30">
        <f>'Ações_Nota'!AA205+'Ações_Nota'!AB205</f>
        <v>17.1074380165289</v>
      </c>
      <c r="P203" s="30">
        <f>'Ações_Nota'!AC205+'Ações_Nota'!AD205</f>
        <v>15.668016194332</v>
      </c>
      <c r="Q203" s="30">
        <f>'Ações_Nota'!AE205+'Ações_Nota'!AF205</f>
        <v>19.7244094488189</v>
      </c>
      <c r="R203" s="30">
        <f>'Ações_Nota'!AG205+'Ações_Nota'!AH205</f>
        <v>57.3282442748092</v>
      </c>
    </row>
    <row r="204" ht="15" customHeight="1">
      <c r="A204" t="s" s="26">
        <f>'Ações_Nota'!A206</f>
        <v>2156</v>
      </c>
      <c r="B204" t="s" s="26">
        <f>'Ações_Nota'!B206</f>
        <v>2157</v>
      </c>
      <c r="C204" s="30">
        <f>'Ações_Nota'!C206+'Ações_Nota'!D206</f>
        <v>0</v>
      </c>
      <c r="D204" s="30">
        <f>'Ações_Nota'!E206+'Ações_Nota'!F206</f>
        <v>80.7589670014348</v>
      </c>
      <c r="E204" s="30">
        <f>'Ações_Nota'!G206+'Ações_Nota'!H206</f>
        <v>71.1165048543689</v>
      </c>
      <c r="F204" s="30">
        <f>'Ações_Nota'!I206+'Ações_Nota'!J206</f>
        <v>44.5591766723842</v>
      </c>
      <c r="G204" s="30">
        <f>'Ações_Nota'!K206+'Ações_Nota'!L206</f>
        <v>81.65137614678891</v>
      </c>
      <c r="H204" s="30">
        <f>'Ações_Nota'!M206+'Ações_Nota'!N206</f>
        <v>83.4179290445276</v>
      </c>
      <c r="I204" s="30">
        <f>'Ações_Nota'!O206+'Ações_Nota'!P206</f>
        <v>77.6879804612428</v>
      </c>
      <c r="J204" s="30">
        <f>'Ações_Nota'!Q206+'Ações_Nota'!R206</f>
        <v>80.10882465351121</v>
      </c>
      <c r="K204" s="30">
        <f>'Ações_Nota'!S206+'Ações_Nota'!T206</f>
        <v>77.6521739130435</v>
      </c>
      <c r="L204" s="30">
        <f>'Ações_Nota'!U206+'Ações_Nota'!V206</f>
        <v>78.0316091954023</v>
      </c>
      <c r="M204" s="30">
        <f>'Ações_Nota'!W206+'Ações_Nota'!X206</f>
        <v>43.4928127011371</v>
      </c>
      <c r="N204" s="30">
        <f>'Ações_Nota'!Y206+'Ações_Nota'!Z206</f>
        <v>48.291001793976</v>
      </c>
      <c r="O204" s="30">
        <f>'Ações_Nota'!AA206+'Ações_Nota'!AB206</f>
        <v>16.2396694214876</v>
      </c>
      <c r="P204" s="30">
        <f>'Ações_Nota'!AC206+'Ações_Nota'!AD206</f>
        <v>15.9109311740891</v>
      </c>
      <c r="Q204" s="30">
        <f>'Ações_Nota'!AE206+'Ações_Nota'!AF206</f>
        <v>12.1653543307087</v>
      </c>
      <c r="R204" s="30">
        <f>'Ações_Nota'!AG206+'Ações_Nota'!AH206</f>
        <v>16.030534351145</v>
      </c>
    </row>
    <row r="205" ht="15" customHeight="1">
      <c r="A205" t="s" s="26">
        <f>'Ações_Nota'!A207</f>
        <v>2158</v>
      </c>
      <c r="B205" t="s" s="26">
        <f>'Ações_Nota'!B207</f>
        <v>2159</v>
      </c>
      <c r="C205" s="30">
        <f>'Ações_Nota'!C207+'Ações_Nota'!D207</f>
        <v>0</v>
      </c>
      <c r="D205" s="30">
        <f>'Ações_Nota'!E207+'Ações_Nota'!F207</f>
        <v>76.8833094213295</v>
      </c>
      <c r="E205" s="30">
        <f>'Ações_Nota'!G207+'Ações_Nota'!H207</f>
        <v>80.77669902912621</v>
      </c>
      <c r="F205" s="30">
        <f>'Ações_Nota'!I207+'Ações_Nota'!J207</f>
        <v>79.2787307032591</v>
      </c>
      <c r="G205" s="30">
        <f>'Ações_Nota'!K207+'Ações_Nota'!L207</f>
        <v>82.6605504587156</v>
      </c>
      <c r="H205" s="30">
        <f>'Ações_Nota'!M207+'Ações_Nota'!N207</f>
        <v>82.1151113734234</v>
      </c>
      <c r="I205" s="30">
        <f>'Ações_Nota'!O207+'Ações_Nota'!P207</f>
        <v>77.7676569506726</v>
      </c>
      <c r="J205" s="30">
        <f>'Ações_Nota'!Q207+'Ações_Nota'!R207</f>
        <v>85.7761551304488</v>
      </c>
      <c r="K205" s="30">
        <f>'Ações_Nota'!S207+'Ações_Nota'!T207</f>
        <v>73.4782608695652</v>
      </c>
      <c r="L205" s="30">
        <f>'Ações_Nota'!U207+'Ações_Nota'!V207</f>
        <v>67.8526645768025</v>
      </c>
      <c r="M205" s="30">
        <f>'Ações_Nota'!W207+'Ações_Nota'!X207</f>
        <v>39.6213258957306</v>
      </c>
      <c r="N205" s="30">
        <f>'Ações_Nota'!Y207+'Ações_Nota'!Z207</f>
        <v>57.2250023604948</v>
      </c>
      <c r="O205" s="30">
        <f>'Ações_Nota'!AA207+'Ações_Nota'!AB207</f>
        <v>14.504132231405</v>
      </c>
      <c r="P205" s="30">
        <f>'Ações_Nota'!AC207+'Ações_Nota'!AD207</f>
        <v>19.5546558704453</v>
      </c>
      <c r="Q205" s="30">
        <f>'Ações_Nota'!AE207+'Ações_Nota'!AF207</f>
        <v>20.5511811023622</v>
      </c>
      <c r="R205" s="30">
        <f>'Ações_Nota'!AG207+'Ações_Nota'!AH207</f>
        <v>10.4198473282443</v>
      </c>
    </row>
    <row r="206" ht="15" customHeight="1">
      <c r="A206" t="s" s="26">
        <f>'Ações_Nota'!A208</f>
        <v>2160</v>
      </c>
      <c r="B206" t="s" s="26">
        <f>'Ações_Nota'!B208</f>
        <v>2161</v>
      </c>
      <c r="C206" s="30">
        <f>'Ações_Nota'!C208+'Ações_Nota'!D208</f>
        <v>0</v>
      </c>
      <c r="D206" s="30">
        <f>'Ações_Nota'!E208+'Ações_Nota'!F208</f>
        <v>40.8840267814443</v>
      </c>
      <c r="E206" s="30">
        <f>'Ações_Nota'!G208+'Ações_Nota'!H208</f>
        <v>35.5339805825242</v>
      </c>
      <c r="F206" s="30">
        <f>'Ações_Nota'!I208+'Ações_Nota'!J208</f>
        <v>12.311320754717</v>
      </c>
      <c r="G206" s="30">
        <f>'Ações_Nota'!K208+'Ações_Nota'!L208</f>
        <v>51.6055045871559</v>
      </c>
      <c r="H206" s="30">
        <f>'Ações_Nota'!M208+'Ações_Nota'!N208</f>
        <v>56.3977965768248</v>
      </c>
      <c r="I206" s="30">
        <f>'Ações_Nota'!O208+'Ações_Nota'!P208</f>
        <v>52.1366511851377</v>
      </c>
      <c r="J206" s="30">
        <f>'Ações_Nota'!Q208+'Ações_Nota'!R208</f>
        <v>49.5435801500614</v>
      </c>
      <c r="K206" s="30">
        <f>'Ações_Nota'!S208+'Ações_Nota'!T208</f>
        <v>53.5652173913044</v>
      </c>
      <c r="L206" s="30">
        <f>'Ações_Nota'!U208+'Ações_Nota'!V208</f>
        <v>46.6118077324974</v>
      </c>
      <c r="M206" s="30">
        <f>'Ações_Nota'!W208+'Ações_Nota'!X208</f>
        <v>8.26271186440677</v>
      </c>
      <c r="N206" s="30">
        <f>'Ações_Nota'!Y208+'Ações_Nota'!Z208</f>
        <v>4.41176470588236</v>
      </c>
      <c r="O206" s="30">
        <f>'Ações_Nota'!AA208+'Ações_Nota'!AB208</f>
        <v>3.7190082644628</v>
      </c>
      <c r="P206" s="30">
        <f>'Ações_Nota'!AC208+'Ações_Nota'!AD208</f>
        <v>4.12955465587044</v>
      </c>
      <c r="Q206" s="30">
        <f>'Ações_Nota'!AE208+'Ações_Nota'!AF208</f>
        <v>6.96850393700787</v>
      </c>
      <c r="R206" s="30">
        <f>'Ações_Nota'!AG208+'Ações_Nota'!AH208</f>
        <v>6.41221374045801</v>
      </c>
    </row>
    <row r="207" ht="15" customHeight="1">
      <c r="A207" t="s" s="26">
        <f>'Ações_Nota'!A209</f>
        <v>2162</v>
      </c>
      <c r="B207" t="s" s="26">
        <f>'Ações_Nota'!B209</f>
        <v>2163</v>
      </c>
      <c r="C207" s="30">
        <f>'Ações_Nota'!C209+'Ações_Nota'!D209</f>
        <v>0</v>
      </c>
      <c r="D207" s="30">
        <f>'Ações_Nota'!E209+'Ações_Nota'!F209</f>
        <v>0</v>
      </c>
      <c r="E207" s="30">
        <f>'Ações_Nota'!G209+'Ações_Nota'!H209</f>
        <v>94.8058252427184</v>
      </c>
      <c r="F207" s="30">
        <f>'Ações_Nota'!I209+'Ações_Nota'!J209</f>
        <v>85.9982847341338</v>
      </c>
      <c r="G207" s="30">
        <f>'Ações_Nota'!K209+'Ações_Nota'!L209</f>
        <v>93.1192660550459</v>
      </c>
      <c r="H207" s="30">
        <f>'Ações_Nota'!M209+'Ações_Nota'!N209</f>
        <v>92.82466609832341</v>
      </c>
      <c r="I207" s="30">
        <f>'Ações_Nota'!O209+'Ações_Nota'!P209</f>
        <v>92.83472133247921</v>
      </c>
      <c r="J207" s="30">
        <f>'Ações_Nota'!Q209+'Ações_Nota'!R209</f>
        <v>90.908816607326</v>
      </c>
      <c r="K207" s="30">
        <f>'Ações_Nota'!S209+'Ações_Nota'!T209</f>
        <v>67.04347826086951</v>
      </c>
      <c r="L207" s="30">
        <f>'Ações_Nota'!U209+'Ações_Nota'!V209</f>
        <v>58.6246081504702</v>
      </c>
      <c r="M207" s="30">
        <f>'Ações_Nota'!W209+'Ações_Nota'!X209</f>
        <v>62.9435743402704</v>
      </c>
      <c r="N207" s="30">
        <f>'Ações_Nota'!Y209+'Ações_Nota'!Z209</f>
        <v>68.1658955717118</v>
      </c>
      <c r="O207" s="30">
        <f>'Ações_Nota'!AA209+'Ações_Nota'!AB209</f>
        <v>25.4132231404959</v>
      </c>
      <c r="P207" s="30">
        <f>'Ações_Nota'!AC209+'Ações_Nota'!AD209</f>
        <v>56.3873458243104</v>
      </c>
      <c r="Q207" s="30">
        <f>'Ações_Nota'!AE209+'Ações_Nota'!AF209</f>
        <v>27.5196850393701</v>
      </c>
      <c r="R207" s="30">
        <f>'Ações_Nota'!AG209+'Ações_Nota'!AH209</f>
        <v>86.34901764485041</v>
      </c>
    </row>
    <row r="208" ht="15" customHeight="1">
      <c r="A208" t="s" s="26">
        <f>'Ações_Nota'!A210</f>
        <v>2164</v>
      </c>
      <c r="B208" t="s" s="26">
        <f>'Ações_Nota'!B210</f>
        <v>2165</v>
      </c>
      <c r="C208" s="30">
        <f>'Ações_Nota'!C210+'Ações_Nota'!D210</f>
        <v>0</v>
      </c>
      <c r="D208" s="30">
        <f>'Ações_Nota'!E210+'Ações_Nota'!F210</f>
        <v>0</v>
      </c>
      <c r="E208" s="30">
        <f>'Ações_Nota'!G210+'Ações_Nota'!H210</f>
        <v>0</v>
      </c>
      <c r="F208" s="30">
        <f>'Ações_Nota'!I210+'Ações_Nota'!J210</f>
        <v>89.5343053173242</v>
      </c>
      <c r="G208" s="30">
        <f>'Ações_Nota'!K210+'Ações_Nota'!L210</f>
        <v>93.0275229357798</v>
      </c>
      <c r="H208" s="30">
        <f>'Ações_Nota'!M210+'Ações_Nota'!N210</f>
        <v>72.04406846350579</v>
      </c>
      <c r="I208" s="30">
        <f>'Ações_Nota'!O210+'Ações_Nota'!P210</f>
        <v>53.023902946829</v>
      </c>
      <c r="J208" s="30">
        <f>'Ações_Nota'!Q210+'Ações_Nota'!R210</f>
        <v>55.3493050107618</v>
      </c>
      <c r="K208" s="30">
        <f>'Ações_Nota'!S210+'Ações_Nota'!T210</f>
        <v>21</v>
      </c>
      <c r="L208" s="30">
        <f>'Ações_Nota'!U210+'Ações_Nota'!V210</f>
        <v>21.7019331243469</v>
      </c>
      <c r="M208" s="30">
        <f>'Ações_Nota'!W210+'Ações_Nota'!X210</f>
        <v>52.4265179146106</v>
      </c>
      <c r="N208" s="30">
        <f>'Ações_Nota'!Y210+'Ações_Nota'!Z210</f>
        <v>61.2888301387971</v>
      </c>
      <c r="O208" s="30">
        <f>'Ações_Nota'!AA210+'Ações_Nota'!AB210</f>
        <v>35.4028925619835</v>
      </c>
      <c r="P208" s="30">
        <f>'Ações_Nota'!AC210+'Ações_Nota'!AD210</f>
        <v>24.7773279352227</v>
      </c>
      <c r="Q208" s="30">
        <f>'Ações_Nota'!AE210+'Ações_Nota'!AF210</f>
        <v>26.1023622047244</v>
      </c>
      <c r="R208" s="30">
        <f>'Ações_Nota'!AG210+'Ações_Nota'!AH210</f>
        <v>88.2993367538481</v>
      </c>
    </row>
    <row r="209" ht="15" customHeight="1">
      <c r="A209" t="s" s="26">
        <f>'Ações_Nota'!A211</f>
        <v>2166</v>
      </c>
      <c r="B209" t="s" s="26">
        <f>'Ações_Nota'!B211</f>
        <v>2167</v>
      </c>
      <c r="C209" s="30">
        <f>'Ações_Nota'!C211+'Ações_Nota'!D211</f>
        <v>0</v>
      </c>
      <c r="D209" s="30">
        <f>'Ações_Nota'!E211+'Ações_Nota'!F211</f>
        <v>0</v>
      </c>
      <c r="E209" s="30">
        <f>'Ações_Nota'!G211+'Ações_Nota'!H211</f>
        <v>0</v>
      </c>
      <c r="F209" s="30">
        <f>'Ações_Nota'!I211+'Ações_Nota'!J211</f>
        <v>56.0145797598628</v>
      </c>
      <c r="G209" s="30">
        <f>'Ações_Nota'!K211+'Ações_Nota'!L211</f>
        <v>58.348623853211</v>
      </c>
      <c r="H209" s="30">
        <f>'Ações_Nota'!M211+'Ações_Nota'!N211</f>
        <v>28.437055981813</v>
      </c>
      <c r="I209" s="30">
        <f>'Ações_Nota'!O211+'Ações_Nota'!P211</f>
        <v>28.9415839205637</v>
      </c>
      <c r="J209" s="30">
        <f>'Ações_Nota'!Q211+'Ações_Nota'!R211</f>
        <v>40.2987146219299</v>
      </c>
      <c r="K209" s="30">
        <f>'Ações_Nota'!S211+'Ações_Nota'!T211</f>
        <v>19.1304347826087</v>
      </c>
      <c r="L209" s="30">
        <f>'Ações_Nota'!U211+'Ações_Nota'!V211</f>
        <v>40.3448275862069</v>
      </c>
      <c r="M209" s="30">
        <f>'Ações_Nota'!W211+'Ações_Nota'!X211</f>
        <v>55.4585925767003</v>
      </c>
      <c r="N209" s="30">
        <f>'Ações_Nota'!Y211+'Ações_Nota'!Z211</f>
        <v>68.11538098385429</v>
      </c>
      <c r="O209" s="30">
        <f>'Ações_Nota'!AA211+'Ações_Nota'!AB211</f>
        <v>21.4462809917355</v>
      </c>
      <c r="P209" s="30">
        <f>'Ações_Nota'!AC211+'Ações_Nota'!AD211</f>
        <v>19.7975708502024</v>
      </c>
      <c r="Q209" s="30">
        <f>'Ações_Nota'!AE211+'Ações_Nota'!AF211</f>
        <v>19.0157480314961</v>
      </c>
      <c r="R209" s="30">
        <f>'Ações_Nota'!AG211+'Ações_Nota'!AH211</f>
        <v>37.0235264672758</v>
      </c>
    </row>
    <row r="210" ht="15" customHeight="1">
      <c r="A210" t="s" s="26">
        <f>'Ações_Nota'!A212</f>
        <v>2168</v>
      </c>
      <c r="B210" t="s" s="26">
        <f>'Ações_Nota'!B212</f>
        <v>2169</v>
      </c>
      <c r="C210" s="30">
        <f>'Ações_Nota'!C212+'Ações_Nota'!D212</f>
        <v>0</v>
      </c>
      <c r="D210" s="30">
        <f>'Ações_Nota'!E212+'Ações_Nota'!F212</f>
        <v>0</v>
      </c>
      <c r="E210" s="30">
        <f>'Ações_Nota'!G212+'Ações_Nota'!H212</f>
        <v>0</v>
      </c>
      <c r="F210" s="30">
        <f>'Ações_Nota'!I212+'Ações_Nota'!J212</f>
        <v>47.9536878216123</v>
      </c>
      <c r="G210" s="30">
        <f>'Ações_Nota'!K212+'Ações_Nota'!L212</f>
        <v>76.2844036697247</v>
      </c>
      <c r="H210" s="30">
        <f>'Ações_Nota'!M212+'Ações_Nota'!N212</f>
        <v>63.9851793560233</v>
      </c>
      <c r="I210" s="30">
        <f>'Ações_Nota'!O212+'Ações_Nota'!P212</f>
        <v>55.8824471492633</v>
      </c>
      <c r="J210" s="30">
        <f>'Ações_Nota'!Q212+'Ações_Nota'!R212</f>
        <v>54.5225594914811</v>
      </c>
      <c r="K210" s="30">
        <f>'Ações_Nota'!S212+'Ações_Nota'!T212</f>
        <v>50.1304347826087</v>
      </c>
      <c r="L210" s="30">
        <f>'Ações_Nota'!U212+'Ações_Nota'!V212</f>
        <v>34.1470741901776</v>
      </c>
      <c r="M210" s="30">
        <f>'Ações_Nota'!W212+'Ações_Nota'!X212</f>
        <v>4.57627118644068</v>
      </c>
      <c r="N210" s="30">
        <f>'Ações_Nota'!Y212+'Ações_Nota'!Z212</f>
        <v>3.90756302521008</v>
      </c>
      <c r="O210" s="30">
        <f>'Ações_Nota'!AA212+'Ações_Nota'!AB212</f>
        <v>3.22314049586778</v>
      </c>
      <c r="P210" s="30">
        <f>'Ações_Nota'!AC212+'Ações_Nota'!AD212</f>
        <v>3.03643724696355</v>
      </c>
      <c r="Q210" s="30">
        <f>'Ações_Nota'!AE212+'Ações_Nota'!AF212</f>
        <v>3.18897637795275</v>
      </c>
      <c r="R210" s="30">
        <f>'Ações_Nota'!AG212+'Ações_Nota'!AH212</f>
        <v>3.09160305343512</v>
      </c>
    </row>
    <row r="211" ht="15" customHeight="1">
      <c r="A211" t="s" s="26">
        <f>'Ações_Nota'!A213</f>
        <v>2170</v>
      </c>
      <c r="B211" t="s" s="26">
        <f>'Ações_Nota'!B213</f>
        <v>2171</v>
      </c>
      <c r="C211" s="30">
        <f>'Ações_Nota'!C213+'Ações_Nota'!D213</f>
        <v>0</v>
      </c>
      <c r="D211" s="30">
        <f>'Ações_Nota'!E213+'Ações_Nota'!F213</f>
        <v>0</v>
      </c>
      <c r="E211" s="30">
        <f>'Ações_Nota'!G213+'Ações_Nota'!H213</f>
        <v>0</v>
      </c>
      <c r="F211" s="30">
        <f>'Ações_Nota'!I213+'Ações_Nota'!J213</f>
        <v>37.770154373928</v>
      </c>
      <c r="G211" s="30">
        <f>'Ações_Nota'!K213+'Ações_Nota'!L213</f>
        <v>47.0183486238532</v>
      </c>
      <c r="H211" s="30">
        <f>'Ações_Nota'!M213+'Ações_Nota'!N213</f>
        <v>38.1843618160754</v>
      </c>
      <c r="I211" s="30">
        <f>'Ações_Nota'!O213+'Ações_Nota'!P213</f>
        <v>29.1591928251121</v>
      </c>
      <c r="J211" s="30">
        <f>'Ações_Nota'!Q213+'Ações_Nota'!R213</f>
        <v>8.605596121738779</v>
      </c>
      <c r="K211" s="30">
        <f>'Ações_Nota'!S213+'Ações_Nota'!T213</f>
        <v>14.3478260869566</v>
      </c>
      <c r="L211" s="30">
        <f>'Ações_Nota'!U213+'Ações_Nota'!V213</f>
        <v>7.95585161964473</v>
      </c>
      <c r="M211" s="30">
        <f>'Ações_Nota'!W213+'Ações_Nota'!X213</f>
        <v>3.5593220338983</v>
      </c>
      <c r="N211" s="30">
        <f>'Ações_Nota'!Y213+'Ações_Nota'!Z213</f>
        <v>4.6638655462185</v>
      </c>
      <c r="O211" s="30">
        <f>'Ações_Nota'!AA213+'Ações_Nota'!AB213</f>
        <v>9.421487603305801</v>
      </c>
      <c r="P211" s="30">
        <f>'Ações_Nota'!AC213+'Ações_Nota'!AD213</f>
        <v>9.716599190283389</v>
      </c>
      <c r="Q211" s="30">
        <f>'Ações_Nota'!AE213+'Ações_Nota'!AF213</f>
        <v>14.4094488188976</v>
      </c>
      <c r="R211" s="30">
        <f>'Ações_Nota'!AG213+'Ações_Nota'!AH213</f>
        <v>19.4719058941309</v>
      </c>
    </row>
    <row r="212" ht="15" customHeight="1">
      <c r="A212" t="s" s="26">
        <f>'Ações_Nota'!A214</f>
        <v>2172</v>
      </c>
      <c r="B212" t="s" s="26">
        <f>'Ações_Nota'!B214</f>
        <v>2173</v>
      </c>
      <c r="C212" s="30">
        <f>'Ações_Nota'!C214+'Ações_Nota'!D214</f>
        <v>0</v>
      </c>
      <c r="D212" s="30">
        <f>'Ações_Nota'!E214+'Ações_Nota'!F214</f>
        <v>0</v>
      </c>
      <c r="E212" s="30">
        <f>'Ações_Nota'!G214+'Ações_Nota'!H214</f>
        <v>0</v>
      </c>
      <c r="F212" s="30">
        <f>'Ações_Nota'!I214+'Ações_Nota'!J214</f>
        <v>10.4716981132076</v>
      </c>
      <c r="G212" s="30">
        <f>'Ações_Nota'!K214+'Ações_Nota'!L214</f>
        <v>37.7522935779816</v>
      </c>
      <c r="H212" s="30">
        <f>'Ações_Nota'!M214+'Ações_Nota'!N214</f>
        <v>39.2060681574747</v>
      </c>
      <c r="I212" s="30">
        <f>'Ações_Nota'!O214+'Ações_Nota'!P214</f>
        <v>22.8309176809737</v>
      </c>
      <c r="J212" s="30">
        <f>'Ações_Nota'!Q214+'Ações_Nota'!R214</f>
        <v>21.4648079979079</v>
      </c>
      <c r="K212" s="30">
        <f>'Ações_Nota'!S214+'Ações_Nota'!T214</f>
        <v>24.9565217391304</v>
      </c>
      <c r="L212" s="30">
        <f>'Ações_Nota'!U214+'Ações_Nota'!V214</f>
        <v>38.4743991640543</v>
      </c>
      <c r="M212" s="30">
        <f>'Ações_Nota'!W214+'Ações_Nota'!X214</f>
        <v>31.5812057498391</v>
      </c>
      <c r="N212" s="30">
        <f>'Ações_Nota'!Y214+'Ações_Nota'!Z214</f>
        <v>53.6252478519498</v>
      </c>
      <c r="O212" s="30">
        <f>'Ações_Nota'!AA214+'Ações_Nota'!AB214</f>
        <v>23.6776859504132</v>
      </c>
      <c r="P212" s="30">
        <f>'Ações_Nota'!AC214+'Ações_Nota'!AD214</f>
        <v>28.2760568684682</v>
      </c>
      <c r="Q212" s="30">
        <f>'Ações_Nota'!AE214+'Ações_Nota'!AF214</f>
        <v>25.0393700787402</v>
      </c>
      <c r="R212" s="30">
        <f>'Ações_Nota'!AG214+'Ações_Nota'!AH214</f>
        <v>76.94343636591159</v>
      </c>
    </row>
    <row r="213" ht="15" customHeight="1">
      <c r="A213" t="s" s="26">
        <f>'Ações_Nota'!A215</f>
        <v>2174</v>
      </c>
      <c r="B213" t="s" s="26">
        <f>'Ações_Nota'!B215</f>
        <v>2175</v>
      </c>
      <c r="C213" s="30">
        <f>'Ações_Nota'!C215+'Ações_Nota'!D215</f>
        <v>0</v>
      </c>
      <c r="D213" s="30">
        <f>'Ações_Nota'!E215+'Ações_Nota'!F215</f>
        <v>0</v>
      </c>
      <c r="E213" s="30">
        <f>'Ações_Nota'!G215+'Ações_Nota'!H215</f>
        <v>0</v>
      </c>
      <c r="F213" s="30">
        <f>'Ações_Nota'!I215+'Ações_Nota'!J215</f>
        <v>5.9433962264151</v>
      </c>
      <c r="G213" s="30">
        <f>'Ações_Nota'!K215+'Ações_Nota'!L215</f>
        <v>3.34862385321101</v>
      </c>
      <c r="H213" s="30">
        <f>'Ações_Nota'!M215+'Ações_Nota'!N215</f>
        <v>15.2390320676766</v>
      </c>
      <c r="I213" s="30">
        <f>'Ações_Nota'!O215+'Ações_Nota'!P215</f>
        <v>6.13148622677771</v>
      </c>
      <c r="J213" s="30">
        <f>'Ações_Nota'!Q215+'Ações_Nota'!R215</f>
        <v>20.0325870496651</v>
      </c>
      <c r="K213" s="30">
        <f>'Ações_Nota'!S215+'Ações_Nota'!T215</f>
        <v>27.9565217391305</v>
      </c>
      <c r="L213" s="30">
        <f>'Ações_Nota'!U215+'Ações_Nota'!V215</f>
        <v>42.3654649947754</v>
      </c>
      <c r="M213" s="30">
        <f>'Ações_Nota'!W215+'Ações_Nota'!X215</f>
        <v>9.406779661016939</v>
      </c>
      <c r="N213" s="30">
        <f>'Ações_Nota'!Y215+'Ações_Nota'!Z215</f>
        <v>34.4259276744406</v>
      </c>
      <c r="O213" s="30">
        <f>'Ações_Nota'!AA215+'Ações_Nota'!AB215</f>
        <v>7.56198347107437</v>
      </c>
      <c r="P213" s="30">
        <f>'Ações_Nota'!AC215+'Ações_Nota'!AD215</f>
        <v>6.31578947368422</v>
      </c>
      <c r="Q213" s="30">
        <f>'Ações_Nota'!AE215+'Ações_Nota'!AF215</f>
        <v>7.67716535433072</v>
      </c>
      <c r="R213" s="30">
        <f>'Ações_Nota'!AG215+'Ações_Nota'!AH215</f>
        <v>12.2519083969466</v>
      </c>
    </row>
    <row r="214" ht="15" customHeight="1">
      <c r="A214" t="s" s="26">
        <f>'Ações_Nota'!A216</f>
        <v>2176</v>
      </c>
      <c r="B214" t="s" s="26">
        <f>'Ações_Nota'!B216</f>
        <v>2177</v>
      </c>
      <c r="C214" s="30">
        <f>'Ações_Nota'!C216+'Ações_Nota'!D216</f>
        <v>0</v>
      </c>
      <c r="D214" s="30">
        <f>'Ações_Nota'!E216+'Ações_Nota'!F216</f>
        <v>0</v>
      </c>
      <c r="E214" s="30">
        <f>'Ações_Nota'!G216+'Ações_Nota'!H216</f>
        <v>0</v>
      </c>
      <c r="F214" s="30">
        <f>'Ações_Nota'!I216+'Ações_Nota'!J216</f>
        <v>0</v>
      </c>
      <c r="G214" s="30">
        <f>'Ações_Nota'!K216+'Ações_Nota'!L216</f>
        <v>96.1926605504587</v>
      </c>
      <c r="H214" s="30">
        <f>'Ações_Nota'!M216+'Ações_Nota'!N216</f>
        <v>83.9633199991256</v>
      </c>
      <c r="I214" s="30">
        <f>'Ações_Nota'!O216+'Ações_Nota'!P216</f>
        <v>80.9943545803972</v>
      </c>
      <c r="J214" s="30">
        <f>'Ações_Nota'!Q216+'Ações_Nota'!R216</f>
        <v>85.1215979723613</v>
      </c>
      <c r="K214" s="30">
        <f>'Ações_Nota'!S216+'Ações_Nota'!T216</f>
        <v>75.60869565217391</v>
      </c>
      <c r="L214" s="30">
        <f>'Ações_Nota'!U216+'Ações_Nota'!V216</f>
        <v>92.4281609195403</v>
      </c>
      <c r="M214" s="30">
        <f>'Ações_Nota'!W216+'Ações_Nota'!X216</f>
        <v>79.4781162840592</v>
      </c>
      <c r="N214" s="30">
        <f>'Ações_Nota'!Y216+'Ações_Nota'!Z216</f>
        <v>80.5990935700123</v>
      </c>
      <c r="O214" s="30">
        <f>'Ações_Nota'!AA216+'Ações_Nota'!AB216</f>
        <v>19.7107438016529</v>
      </c>
      <c r="P214" s="30">
        <f>'Ações_Nota'!AC216+'Ações_Nota'!AD216</f>
        <v>35.6378872045947</v>
      </c>
      <c r="Q214" s="30">
        <f>'Ações_Nota'!AE216+'Ações_Nota'!AF216</f>
        <v>11.5748031496063</v>
      </c>
      <c r="R214" s="30">
        <f>'Ações_Nota'!AG216+'Ações_Nota'!AH216</f>
        <v>31.5148291828307</v>
      </c>
    </row>
    <row r="215" ht="15" customHeight="1">
      <c r="A215" t="s" s="26">
        <f>'Ações_Nota'!A217</f>
        <v>2178</v>
      </c>
      <c r="B215" t="s" s="26">
        <f>'Ações_Nota'!B217</f>
        <v>2179</v>
      </c>
      <c r="C215" s="30">
        <f>'Ações_Nota'!C217+'Ações_Nota'!D217</f>
        <v>0</v>
      </c>
      <c r="D215" s="30">
        <f>'Ações_Nota'!E217+'Ações_Nota'!F217</f>
        <v>0</v>
      </c>
      <c r="E215" s="30">
        <f>'Ações_Nota'!G217+'Ações_Nota'!H217</f>
        <v>0</v>
      </c>
      <c r="F215" s="30">
        <f>'Ações_Nota'!I217+'Ações_Nota'!J217</f>
        <v>0</v>
      </c>
      <c r="G215" s="30">
        <f>'Ações_Nota'!K217+'Ações_Nota'!L217</f>
        <v>95.137614678899</v>
      </c>
      <c r="H215" s="30">
        <f>'Ações_Nota'!M217+'Ações_Nota'!N217</f>
        <v>96.88744617133371</v>
      </c>
      <c r="I215" s="30">
        <f>'Ações_Nota'!O217+'Ações_Nota'!P217</f>
        <v>97.58087764253681</v>
      </c>
      <c r="J215" s="30">
        <f>'Ações_Nota'!Q217+'Ações_Nota'!R217</f>
        <v>94.12668718443869</v>
      </c>
      <c r="K215" s="30">
        <f>'Ações_Nota'!S217+'Ações_Nota'!T217</f>
        <v>90.0869565217391</v>
      </c>
      <c r="L215" s="30">
        <f>'Ações_Nota'!U217+'Ações_Nota'!V217</f>
        <v>93.9472309299895</v>
      </c>
      <c r="M215" s="30">
        <f>'Ações_Nota'!W217+'Ações_Nota'!X217</f>
        <v>82.8298648358721</v>
      </c>
      <c r="N215" s="30">
        <f>'Ações_Nota'!Y217+'Ações_Nota'!Z217</f>
        <v>84.5618921725994</v>
      </c>
      <c r="O215" s="30">
        <f>'Ações_Nota'!AA217+'Ações_Nota'!AB217</f>
        <v>26.0330578512397</v>
      </c>
      <c r="P215" s="30">
        <f>'Ações_Nota'!AC217+'Ações_Nota'!AD217</f>
        <v>24.4129554655871</v>
      </c>
      <c r="Q215" s="30">
        <f>'Ações_Nota'!AE217+'Ações_Nota'!AF217</f>
        <v>24.9212598425197</v>
      </c>
      <c r="R215" s="30">
        <f>'Ações_Nota'!AG217+'Ações_Nota'!AH217</f>
        <v>31.5160805906645</v>
      </c>
    </row>
    <row r="216" ht="15" customHeight="1">
      <c r="A216" t="s" s="26">
        <f>'Ações_Nota'!A218</f>
        <v>2180</v>
      </c>
      <c r="B216" t="s" s="26">
        <f>'Ações_Nota'!B218</f>
        <v>2181</v>
      </c>
      <c r="C216" s="30">
        <f>'Ações_Nota'!C218+'Ações_Nota'!D218</f>
        <v>0</v>
      </c>
      <c r="D216" s="30">
        <f>'Ações_Nota'!E218+'Ações_Nota'!F218</f>
        <v>0</v>
      </c>
      <c r="E216" s="30">
        <f>'Ações_Nota'!G218+'Ações_Nota'!H218</f>
        <v>0</v>
      </c>
      <c r="F216" s="30">
        <f>'Ações_Nota'!I218+'Ações_Nota'!J218</f>
        <v>0</v>
      </c>
      <c r="G216" s="30">
        <f>'Ações_Nota'!K218+'Ações_Nota'!L218</f>
        <v>90</v>
      </c>
      <c r="H216" s="30">
        <f>'Ações_Nota'!M218+'Ações_Nota'!N218</f>
        <v>89.4406190569874</v>
      </c>
      <c r="I216" s="30">
        <f>'Ações_Nota'!O218+'Ações_Nota'!P218</f>
        <v>96.4592008327995</v>
      </c>
      <c r="J216" s="30">
        <f>'Ações_Nota'!Q218+'Ações_Nota'!R218</f>
        <v>93.5642588457747</v>
      </c>
      <c r="K216" s="30">
        <f>'Ações_Nota'!S218+'Ações_Nota'!T218</f>
        <v>94.60869565217391</v>
      </c>
      <c r="L216" s="30">
        <f>'Ações_Nota'!U218+'Ações_Nota'!V218</f>
        <v>89.1026645768025</v>
      </c>
      <c r="M216" s="30">
        <f>'Ações_Nota'!W218+'Ações_Nota'!X218</f>
        <v>81.1848315812057</v>
      </c>
      <c r="N216" s="30">
        <f>'Ações_Nota'!Y218+'Ações_Nota'!Z218</f>
        <v>79.99905580209609</v>
      </c>
      <c r="O216" s="30">
        <f>'Ações_Nota'!AA218+'Ações_Nota'!AB218</f>
        <v>20.4545454545455</v>
      </c>
      <c r="P216" s="30">
        <f>'Ações_Nota'!AC218+'Ações_Nota'!AD218</f>
        <v>19.6761133603239</v>
      </c>
      <c r="Q216" s="30">
        <f>'Ações_Nota'!AE218+'Ações_Nota'!AF218</f>
        <v>14.5275590551181</v>
      </c>
      <c r="R216" s="30">
        <f>'Ações_Nota'!AG218+'Ações_Nota'!AH218</f>
        <v>7.55725190839695</v>
      </c>
    </row>
    <row r="217" ht="15" customHeight="1">
      <c r="A217" t="s" s="26">
        <f>'Ações_Nota'!A219</f>
        <v>2182</v>
      </c>
      <c r="B217" t="s" s="26">
        <f>'Ações_Nota'!B219</f>
        <v>2183</v>
      </c>
      <c r="C217" s="30">
        <f>'Ações_Nota'!C219+'Ações_Nota'!D219</f>
        <v>0</v>
      </c>
      <c r="D217" s="30">
        <f>'Ações_Nota'!E219+'Ações_Nota'!F219</f>
        <v>0</v>
      </c>
      <c r="E217" s="30">
        <f>'Ações_Nota'!G219+'Ações_Nota'!H219</f>
        <v>0</v>
      </c>
      <c r="F217" s="30">
        <f>'Ações_Nota'!I219+'Ações_Nota'!J219</f>
        <v>0</v>
      </c>
      <c r="G217" s="30">
        <f>'Ações_Nota'!K219+'Ações_Nota'!L219</f>
        <v>69.54128440366971</v>
      </c>
      <c r="H217" s="30">
        <f>'Ações_Nota'!M219+'Ações_Nota'!N219</f>
        <v>72.5179793210484</v>
      </c>
      <c r="I217" s="30">
        <f>'Ações_Nota'!O219+'Ações_Nota'!P219</f>
        <v>73.8835281870596</v>
      </c>
      <c r="J217" s="30">
        <f>'Ações_Nota'!Q219+'Ações_Nota'!R219</f>
        <v>85.7731378110353</v>
      </c>
      <c r="K217" s="30">
        <f>'Ações_Nota'!S219+'Ações_Nota'!T219</f>
        <v>90.7826086956522</v>
      </c>
      <c r="L217" s="30">
        <f>'Ações_Nota'!U219+'Ações_Nota'!V219</f>
        <v>84.4723092998955</v>
      </c>
      <c r="M217" s="30">
        <f>'Ações_Nota'!W219+'Ações_Nota'!X219</f>
        <v>52.2414717871701</v>
      </c>
      <c r="N217" s="30">
        <f>'Ações_Nota'!Y219+'Ações_Nota'!Z219</f>
        <v>22.7339250306864</v>
      </c>
      <c r="O217" s="30">
        <f>'Ações_Nota'!AA219+'Ações_Nota'!AB219</f>
        <v>2.47933884297521</v>
      </c>
      <c r="P217" s="30">
        <f>'Ações_Nota'!AC219+'Ações_Nota'!AD219</f>
        <v>0.850202429149797</v>
      </c>
      <c r="Q217" s="30">
        <f>'Ações_Nota'!AE219+'Ações_Nota'!AF219</f>
        <v>1.18110236220473</v>
      </c>
      <c r="R217" s="30">
        <f>'Ações_Nota'!AG219+'Ações_Nota'!AH219</f>
        <v>0.458015267175573</v>
      </c>
    </row>
    <row r="218" ht="15" customHeight="1">
      <c r="A218" t="s" s="26">
        <f>'Ações_Nota'!A220</f>
        <v>2184</v>
      </c>
      <c r="B218" t="s" s="26">
        <f>'Ações_Nota'!B220</f>
        <v>2185</v>
      </c>
      <c r="C218" s="30">
        <f>'Ações_Nota'!C220+'Ações_Nota'!D220</f>
        <v>0</v>
      </c>
      <c r="D218" s="30">
        <f>'Ações_Nota'!E220+'Ações_Nota'!F220</f>
        <v>0</v>
      </c>
      <c r="E218" s="30">
        <f>'Ações_Nota'!G220+'Ações_Nota'!H220</f>
        <v>0</v>
      </c>
      <c r="F218" s="30">
        <f>'Ações_Nota'!I220+'Ações_Nota'!J220</f>
        <v>0</v>
      </c>
      <c r="G218" s="30">
        <f>'Ações_Nota'!K220+'Ações_Nota'!L220</f>
        <v>40.5963302752293</v>
      </c>
      <c r="H218" s="30">
        <f>'Ações_Nota'!M220+'Ações_Nota'!N220</f>
        <v>50.8490174219074</v>
      </c>
      <c r="I218" s="30">
        <f>'Ações_Nota'!O220+'Ações_Nota'!P220</f>
        <v>60.3189061499039</v>
      </c>
      <c r="J218" s="30">
        <f>'Ações_Nota'!Q220+'Ações_Nota'!R220</f>
        <v>76.3192726248667</v>
      </c>
      <c r="K218" s="30">
        <f>'Ações_Nota'!S220+'Ações_Nota'!T220</f>
        <v>82.17391304347829</v>
      </c>
      <c r="L218" s="30">
        <f>'Ações_Nota'!U220+'Ações_Nota'!V220</f>
        <v>78.3829676071056</v>
      </c>
      <c r="M218" s="30">
        <f>'Ações_Nota'!W220+'Ações_Nota'!X220</f>
        <v>64.8428448830723</v>
      </c>
      <c r="N218" s="30">
        <f>'Ações_Nota'!Y220+'Ações_Nota'!Z220</f>
        <v>55.7326975734114</v>
      </c>
      <c r="O218" s="30">
        <f>'Ações_Nota'!AA220+'Ações_Nota'!AB220</f>
        <v>12.5206611570248</v>
      </c>
      <c r="P218" s="30">
        <f>'Ações_Nota'!AC220+'Ações_Nota'!AD220</f>
        <v>13.1174089068826</v>
      </c>
      <c r="Q218" s="30">
        <f>'Ações_Nota'!AE220+'Ações_Nota'!AF220</f>
        <v>10.1574803149606</v>
      </c>
      <c r="R218" s="30">
        <f>'Ações_Nota'!AG220+'Ações_Nota'!AH220</f>
        <v>11.4503816793893</v>
      </c>
    </row>
    <row r="219" ht="15" customHeight="1">
      <c r="A219" t="s" s="26">
        <f>'Ações_Nota'!A221</f>
        <v>2186</v>
      </c>
      <c r="B219" t="s" s="26">
        <f>'Ações_Nota'!B221</f>
        <v>2187</v>
      </c>
      <c r="C219" s="30">
        <f>'Ações_Nota'!C221+'Ações_Nota'!D221</f>
        <v>0</v>
      </c>
      <c r="D219" s="30">
        <f>'Ações_Nota'!E221+'Ações_Nota'!F221</f>
        <v>0</v>
      </c>
      <c r="E219" s="30">
        <f>'Ações_Nota'!G221+'Ações_Nota'!H221</f>
        <v>0</v>
      </c>
      <c r="F219" s="30">
        <f>'Ações_Nota'!I221+'Ações_Nota'!J221</f>
        <v>0</v>
      </c>
      <c r="G219" s="30">
        <f>'Ações_Nota'!K221+'Ações_Nota'!L221</f>
        <v>41.2844036697247</v>
      </c>
      <c r="H219" s="30">
        <f>'Ações_Nota'!M221+'Ações_Nota'!N221</f>
        <v>29.9278641222376</v>
      </c>
      <c r="I219" s="30">
        <f>'Ações_Nota'!O221+'Ações_Nota'!P221</f>
        <v>19.8426489429853</v>
      </c>
      <c r="J219" s="30">
        <f>'Ações_Nota'!Q221+'Ações_Nota'!R221</f>
        <v>6.21447106390682</v>
      </c>
      <c r="K219" s="30">
        <f>'Ações_Nota'!S221+'Ações_Nota'!T221</f>
        <v>11.5217391304348</v>
      </c>
      <c r="L219" s="30">
        <f>'Ações_Nota'!U221+'Ações_Nota'!V221</f>
        <v>4.62643678160919</v>
      </c>
      <c r="M219" s="30">
        <f>'Ações_Nota'!W221+'Ações_Nota'!X221</f>
        <v>3.05084745762711</v>
      </c>
      <c r="N219" s="30">
        <f>'Ações_Nota'!Y221+'Ações_Nota'!Z221</f>
        <v>4.15966386554622</v>
      </c>
      <c r="O219" s="30">
        <f>'Ações_Nota'!AA221+'Ações_Nota'!AB221</f>
        <v>9.173553719008259</v>
      </c>
      <c r="P219" s="30">
        <f>'Ações_Nota'!AC221+'Ações_Nota'!AD221</f>
        <v>9.83805668016195</v>
      </c>
      <c r="Q219" s="30">
        <f>'Ações_Nota'!AE221+'Ações_Nota'!AF221</f>
        <v>14.6456692913386</v>
      </c>
      <c r="R219" s="30">
        <f>'Ações_Nota'!AG221+'Ações_Nota'!AH221</f>
        <v>20.1601802027281</v>
      </c>
    </row>
    <row r="220" ht="15" customHeight="1">
      <c r="A220" t="s" s="26">
        <f>'Ações_Nota'!A222</f>
        <v>2188</v>
      </c>
      <c r="B220" t="s" s="26">
        <f>'Ações_Nota'!B222</f>
        <v>2189</v>
      </c>
      <c r="C220" s="30">
        <f>'Ações_Nota'!C222+'Ações_Nota'!D222</f>
        <v>0</v>
      </c>
      <c r="D220" s="30">
        <f>'Ações_Nota'!E222+'Ações_Nota'!F222</f>
        <v>0</v>
      </c>
      <c r="E220" s="30">
        <f>'Ações_Nota'!G222+'Ações_Nota'!H222</f>
        <v>0</v>
      </c>
      <c r="F220" s="30">
        <f>'Ações_Nota'!I222+'Ações_Nota'!J222</f>
        <v>0</v>
      </c>
      <c r="G220" s="30">
        <f>'Ações_Nota'!K222+'Ações_Nota'!L222</f>
        <v>0</v>
      </c>
      <c r="H220" s="30">
        <f>'Ações_Nota'!M222+'Ações_Nota'!N222</f>
        <v>88.6952149867751</v>
      </c>
      <c r="I220" s="30">
        <f>'Ações_Nota'!O222+'Ações_Nota'!P222</f>
        <v>91.1773302370275</v>
      </c>
      <c r="J220" s="30">
        <f>'Ações_Nota'!Q222+'Ações_Nota'!R222</f>
        <v>88.4623740269145</v>
      </c>
      <c r="K220" s="30">
        <f>'Ações_Nota'!S222+'Ações_Nota'!T222</f>
        <v>87.7826086956522</v>
      </c>
      <c r="L220" s="30">
        <f>'Ações_Nota'!U222+'Ações_Nota'!V222</f>
        <v>92.21786833855791</v>
      </c>
      <c r="M220" s="30">
        <f>'Ações_Nota'!W222+'Ações_Nota'!X222</f>
        <v>75.6720660802403</v>
      </c>
      <c r="N220" s="30">
        <f>'Ações_Nota'!Y222+'Ações_Nota'!Z222</f>
        <v>81.8241903502974</v>
      </c>
      <c r="O220" s="30">
        <f>'Ações_Nota'!AA222+'Ações_Nota'!AB222</f>
        <v>25.7851239669422</v>
      </c>
      <c r="P220" s="30">
        <f>'Ações_Nota'!AC222+'Ações_Nota'!AD222</f>
        <v>24.6558704453441</v>
      </c>
      <c r="Q220" s="30">
        <f>'Ações_Nota'!AE222+'Ações_Nota'!AF222</f>
        <v>25.2755905511811</v>
      </c>
      <c r="R220" s="30">
        <f>'Ações_Nota'!AG222+'Ações_Nota'!AH222</f>
        <v>46.6581153798023</v>
      </c>
    </row>
    <row r="221" ht="15" customHeight="1">
      <c r="A221" t="s" s="26">
        <f>'Ações_Nota'!A223</f>
        <v>2190</v>
      </c>
      <c r="B221" t="s" s="26">
        <f>'Ações_Nota'!B223</f>
        <v>2191</v>
      </c>
      <c r="C221" s="30">
        <f>'Ações_Nota'!C223+'Ações_Nota'!D223</f>
        <v>0</v>
      </c>
      <c r="D221" s="30">
        <f>'Ações_Nota'!E223+'Ações_Nota'!F223</f>
        <v>0</v>
      </c>
      <c r="E221" s="30">
        <f>'Ações_Nota'!G223+'Ações_Nota'!H223</f>
        <v>0</v>
      </c>
      <c r="F221" s="30">
        <f>'Ações_Nota'!I223+'Ações_Nota'!J223</f>
        <v>0</v>
      </c>
      <c r="G221" s="30">
        <f>'Ações_Nota'!K223+'Ações_Nota'!L223</f>
        <v>0</v>
      </c>
      <c r="H221" s="30">
        <f>'Ações_Nota'!M223+'Ações_Nota'!N223</f>
        <v>23.9718451483157</v>
      </c>
      <c r="I221" s="30">
        <f>'Ações_Nota'!O223+'Ações_Nota'!P223</f>
        <v>45.3187059577194</v>
      </c>
      <c r="J221" s="30">
        <f>'Ações_Nota'!Q223+'Ações_Nota'!R223</f>
        <v>30.4238328002736</v>
      </c>
      <c r="K221" s="30">
        <f>'Ações_Nota'!S223+'Ações_Nota'!T223</f>
        <v>28.3913043478261</v>
      </c>
      <c r="L221" s="30">
        <f>'Ações_Nota'!U223+'Ações_Nota'!V223</f>
        <v>29.4396551724138</v>
      </c>
      <c r="M221" s="30">
        <f>'Ações_Nota'!W223+'Ações_Nota'!X223</f>
        <v>12.1958807122935</v>
      </c>
      <c r="N221" s="30">
        <f>'Ações_Nota'!Y223+'Ações_Nota'!Z223</f>
        <v>44.6860541969597</v>
      </c>
      <c r="O221" s="30">
        <f>'Ações_Nota'!AA223+'Ações_Nota'!AB223</f>
        <v>18.2231404958678</v>
      </c>
      <c r="P221" s="30">
        <f>'Ações_Nota'!AC223+'Ações_Nota'!AD223</f>
        <v>22.4696356275304</v>
      </c>
      <c r="Q221" s="30">
        <f>'Ações_Nota'!AE223+'Ações_Nota'!AF223</f>
        <v>24.6850393700787</v>
      </c>
      <c r="R221" s="30">
        <f>'Ações_Nota'!AG223+'Ações_Nota'!AH223</f>
        <v>78.547741208860</v>
      </c>
    </row>
    <row r="222" ht="15" customHeight="1">
      <c r="A222" t="s" s="26">
        <f>'Ações_Nota'!A224</f>
        <v>2192</v>
      </c>
      <c r="B222" t="s" s="26">
        <f>'Ações_Nota'!B224</f>
        <v>2193</v>
      </c>
      <c r="C222" s="30">
        <f>'Ações_Nota'!C224+'Ações_Nota'!D224</f>
        <v>0</v>
      </c>
      <c r="D222" s="30">
        <f>'Ações_Nota'!E224+'Ações_Nota'!F224</f>
        <v>0</v>
      </c>
      <c r="E222" s="30">
        <f>'Ações_Nota'!G224+'Ações_Nota'!H224</f>
        <v>0</v>
      </c>
      <c r="F222" s="30">
        <f>'Ações_Nota'!I224+'Ações_Nota'!J224</f>
        <v>0</v>
      </c>
      <c r="G222" s="30">
        <f>'Ações_Nota'!K224+'Ações_Nota'!L224</f>
        <v>0</v>
      </c>
      <c r="H222" s="30">
        <f>'Ações_Nota'!M224+'Ações_Nota'!N224</f>
        <v>0.542986425339366</v>
      </c>
      <c r="I222" s="30">
        <f>'Ações_Nota'!O224+'Ações_Nota'!P224</f>
        <v>0.581758488148623</v>
      </c>
      <c r="J222" s="30">
        <f>'Ações_Nota'!Q224+'Ações_Nota'!R224</f>
        <v>2.28049001267274</v>
      </c>
      <c r="K222" s="30">
        <f>'Ações_Nota'!S224+'Ações_Nota'!T224</f>
        <v>4.13043478260869</v>
      </c>
      <c r="L222" s="30">
        <f>'Ações_Nota'!U224+'Ações_Nota'!V224</f>
        <v>6.87304075235109</v>
      </c>
      <c r="M222" s="30">
        <f>'Ações_Nota'!W224+'Ações_Nota'!X224</f>
        <v>2.54237288135593</v>
      </c>
      <c r="N222" s="30">
        <f>'Ações_Nota'!Y224+'Ações_Nota'!Z224</f>
        <v>3.78151260504201</v>
      </c>
      <c r="O222" s="30">
        <f>'Ações_Nota'!AA224+'Ações_Nota'!AB224</f>
        <v>1.61157024793388</v>
      </c>
      <c r="P222" s="30">
        <f>'Ações_Nota'!AC224+'Ações_Nota'!AD224</f>
        <v>0.971659919028339</v>
      </c>
      <c r="Q222" s="30">
        <f>'Ações_Nota'!AE224+'Ações_Nota'!AF224</f>
        <v>1.53543307086614</v>
      </c>
      <c r="R222" s="30">
        <f>'Ações_Nota'!AG224+'Ações_Nota'!AH224</f>
        <v>0.916030534351146</v>
      </c>
    </row>
    <row r="223" ht="15" customHeight="1">
      <c r="A223" t="s" s="26">
        <f>'Ações_Nota'!A225</f>
        <v>2194</v>
      </c>
      <c r="B223" t="s" s="26">
        <f>'Ações_Nota'!B225</f>
        <v>2195</v>
      </c>
      <c r="C223" s="30">
        <f>'Ações_Nota'!C225+'Ações_Nota'!D225</f>
        <v>0</v>
      </c>
      <c r="D223" s="30">
        <f>'Ações_Nota'!E225+'Ações_Nota'!F225</f>
        <v>0</v>
      </c>
      <c r="E223" s="30">
        <f>'Ações_Nota'!G225+'Ações_Nota'!H225</f>
        <v>0</v>
      </c>
      <c r="F223" s="30">
        <f>'Ações_Nota'!I225+'Ações_Nota'!J225</f>
        <v>0</v>
      </c>
      <c r="G223" s="30">
        <f>'Ações_Nota'!K225+'Ações_Nota'!L225</f>
        <v>0</v>
      </c>
      <c r="H223" s="30">
        <f>'Ações_Nota'!M225+'Ações_Nota'!N225</f>
        <v>0</v>
      </c>
      <c r="I223" s="30">
        <f>'Ações_Nota'!O225+'Ações_Nota'!P225</f>
        <v>84.22966047405509</v>
      </c>
      <c r="J223" s="30">
        <f>'Ações_Nota'!Q225+'Ações_Nota'!R225</f>
        <v>61.6621406875465</v>
      </c>
      <c r="K223" s="30">
        <f>'Ações_Nota'!S225+'Ações_Nota'!T225</f>
        <v>31.9130434782609</v>
      </c>
      <c r="L223" s="30">
        <f>'Ações_Nota'!U225+'Ações_Nota'!V225</f>
        <v>46.1677115987461</v>
      </c>
      <c r="M223" s="30">
        <f>'Ações_Nota'!W225+'Ações_Nota'!X225</f>
        <v>45.7734391761424</v>
      </c>
      <c r="N223" s="30">
        <f>'Ações_Nota'!Y225+'Ações_Nota'!Z225</f>
        <v>28.8395807761307</v>
      </c>
      <c r="O223" s="30">
        <f>'Ações_Nota'!AA225+'Ações_Nota'!AB225</f>
        <v>13.1404958677686</v>
      </c>
      <c r="P223" s="30">
        <f>'Ações_Nota'!AC225+'Ações_Nota'!AD225</f>
        <v>9.230769230769241</v>
      </c>
      <c r="Q223" s="30">
        <f>'Ações_Nota'!AE225+'Ações_Nota'!AF225</f>
        <v>12.992125984252</v>
      </c>
      <c r="R223" s="30">
        <f>'Ações_Nota'!AG225+'Ações_Nota'!AH225</f>
        <v>22.2250031285196</v>
      </c>
    </row>
    <row r="224" ht="15" customHeight="1">
      <c r="A224" t="s" s="26">
        <f>'Ações_Nota'!A226</f>
        <v>2196</v>
      </c>
      <c r="B224" t="s" s="26">
        <f>'Ações_Nota'!B226</f>
        <v>2197</v>
      </c>
      <c r="C224" s="30">
        <f>'Ações_Nota'!C226+'Ações_Nota'!D226</f>
        <v>0</v>
      </c>
      <c r="D224" s="30">
        <f>'Ações_Nota'!E226+'Ações_Nota'!F226</f>
        <v>0</v>
      </c>
      <c r="E224" s="30">
        <f>'Ações_Nota'!G226+'Ações_Nota'!H226</f>
        <v>0</v>
      </c>
      <c r="F224" s="30">
        <f>'Ações_Nota'!I226+'Ações_Nota'!J226</f>
        <v>0</v>
      </c>
      <c r="G224" s="30">
        <f>'Ações_Nota'!K226+'Ações_Nota'!L226</f>
        <v>0</v>
      </c>
      <c r="H224" s="30">
        <f>'Ações_Nota'!M226+'Ações_Nota'!N226</f>
        <v>0</v>
      </c>
      <c r="I224" s="30">
        <f>'Ações_Nota'!O226+'Ações_Nota'!P226</f>
        <v>82.2751841768098</v>
      </c>
      <c r="J224" s="30">
        <f>'Ações_Nota'!Q226+'Ações_Nota'!R226</f>
        <v>64.5971878583067</v>
      </c>
      <c r="K224" s="30">
        <f>'Ações_Nota'!S226+'Ações_Nota'!T226</f>
        <v>56.1739130434783</v>
      </c>
      <c r="L224" s="30">
        <f>'Ações_Nota'!U226+'Ações_Nota'!V226</f>
        <v>40.5185475444096</v>
      </c>
      <c r="M224" s="30">
        <f>'Ações_Nota'!W226+'Ações_Nota'!X226</f>
        <v>21.2529500107273</v>
      </c>
      <c r="N224" s="30">
        <f>'Ações_Nota'!Y226+'Ações_Nota'!Z226</f>
        <v>52.6470588235294</v>
      </c>
      <c r="O224" s="30">
        <f>'Ações_Nota'!AA226+'Ações_Nota'!AB226</f>
        <v>25.2892561983471</v>
      </c>
      <c r="P224" s="30">
        <f>'Ações_Nota'!AC226+'Ações_Nota'!AD226</f>
        <v>38.7722436682045</v>
      </c>
      <c r="Q224" s="30">
        <f>'Ações_Nota'!AE226+'Ações_Nota'!AF226</f>
        <v>26.4566929133858</v>
      </c>
      <c r="R224" s="30">
        <f>'Ações_Nota'!AG226+'Ações_Nota'!AH226</f>
        <v>54.6896508572144</v>
      </c>
    </row>
    <row r="225" ht="15" customHeight="1">
      <c r="A225" t="s" s="26">
        <f>'Ações_Nota'!A227</f>
        <v>2198</v>
      </c>
      <c r="B225" t="s" s="26">
        <f>'Ações_Nota'!B227</f>
        <v>2199</v>
      </c>
      <c r="C225" s="30">
        <f>'Ações_Nota'!C227+'Ações_Nota'!D227</f>
        <v>0</v>
      </c>
      <c r="D225" s="30">
        <f>'Ações_Nota'!E227+'Ações_Nota'!F227</f>
        <v>0</v>
      </c>
      <c r="E225" s="30">
        <f>'Ações_Nota'!G227+'Ações_Nota'!H227</f>
        <v>0</v>
      </c>
      <c r="F225" s="30">
        <f>'Ações_Nota'!I227+'Ações_Nota'!J227</f>
        <v>0</v>
      </c>
      <c r="G225" s="30">
        <f>'Ações_Nota'!K227+'Ações_Nota'!L227</f>
        <v>0</v>
      </c>
      <c r="H225" s="30">
        <f>'Ações_Nota'!M227+'Ações_Nota'!N227</f>
        <v>0</v>
      </c>
      <c r="I225" s="30">
        <f>'Ações_Nota'!O227+'Ações_Nota'!P227</f>
        <v>52.9736547085202</v>
      </c>
      <c r="J225" s="30">
        <f>'Ações_Nota'!Q227+'Ações_Nota'!R227</f>
        <v>33.2114336290306</v>
      </c>
      <c r="K225" s="30">
        <f>'Ações_Nota'!S227+'Ações_Nota'!T227</f>
        <v>33.9130434782608</v>
      </c>
      <c r="L225" s="30">
        <f>'Ações_Nota'!U227+'Ações_Nota'!V227</f>
        <v>19.4958202716823</v>
      </c>
      <c r="M225" s="30">
        <f>'Ações_Nota'!W227+'Ações_Nota'!X227</f>
        <v>17.0113709504398</v>
      </c>
      <c r="N225" s="30">
        <f>'Ações_Nota'!Y227+'Ações_Nota'!Z227</f>
        <v>30.1454064771977</v>
      </c>
      <c r="O225" s="30">
        <f>'Ações_Nota'!AA227+'Ações_Nota'!AB227</f>
        <v>21.3223140495868</v>
      </c>
      <c r="P225" s="30">
        <f>'Ações_Nota'!AC227+'Ações_Nota'!AD227</f>
        <v>21.1336032388664</v>
      </c>
      <c r="Q225" s="30">
        <f>'Ações_Nota'!AE227+'Ações_Nota'!AF227</f>
        <v>21.2598425196851</v>
      </c>
      <c r="R225" s="30">
        <f>'Ações_Nota'!AG227+'Ações_Nota'!AH227</f>
        <v>67.9946189463146</v>
      </c>
    </row>
    <row r="226" ht="15" customHeight="1">
      <c r="A226" t="s" s="26">
        <f>'Ações_Nota'!A228</f>
        <v>2200</v>
      </c>
      <c r="B226" t="s" s="26">
        <f>'Ações_Nota'!B228</f>
        <v>2201</v>
      </c>
      <c r="C226" s="30">
        <f>'Ações_Nota'!C228+'Ações_Nota'!D228</f>
        <v>0</v>
      </c>
      <c r="D226" s="30">
        <f>'Ações_Nota'!E228+'Ações_Nota'!F228</f>
        <v>0</v>
      </c>
      <c r="E226" s="30">
        <f>'Ações_Nota'!G228+'Ações_Nota'!H228</f>
        <v>0</v>
      </c>
      <c r="F226" s="30">
        <f>'Ações_Nota'!I228+'Ações_Nota'!J228</f>
        <v>0</v>
      </c>
      <c r="G226" s="30">
        <f>'Ações_Nota'!K228+'Ações_Nota'!L228</f>
        <v>0</v>
      </c>
      <c r="H226" s="30">
        <f>'Ações_Nota'!M228+'Ações_Nota'!N228</f>
        <v>0</v>
      </c>
      <c r="I226" s="30">
        <f>'Ações_Nota'!O228+'Ações_Nota'!P228</f>
        <v>0</v>
      </c>
      <c r="J226" s="30">
        <f>'Ações_Nota'!Q228+'Ações_Nota'!R228</f>
        <v>91.6034035362983</v>
      </c>
      <c r="K226" s="30">
        <f>'Ações_Nota'!S228+'Ações_Nota'!T228</f>
        <v>60.5217391304348</v>
      </c>
      <c r="L226" s="30">
        <f>'Ações_Nota'!U228+'Ações_Nota'!V228</f>
        <v>68.3620689655172</v>
      </c>
      <c r="M226" s="30">
        <f>'Ações_Nota'!W228+'Ações_Nota'!X228</f>
        <v>14.4765071872989</v>
      </c>
      <c r="N226" s="30">
        <f>'Ações_Nota'!Y228+'Ações_Nota'!Z228</f>
        <v>30.0344632234917</v>
      </c>
      <c r="O226" s="30">
        <f>'Ações_Nota'!AA228+'Ações_Nota'!AB228</f>
        <v>16.8595041322314</v>
      </c>
      <c r="P226" s="30">
        <f>'Ações_Nota'!AC228+'Ações_Nota'!AD228</f>
        <v>15.5465587044534</v>
      </c>
      <c r="Q226" s="30">
        <f>'Ações_Nota'!AE228+'Ações_Nota'!AF228</f>
        <v>15.9448818897638</v>
      </c>
      <c r="R226" s="30">
        <f>'Ações_Nota'!AG228+'Ações_Nota'!AH228</f>
        <v>9.61832061068703</v>
      </c>
    </row>
    <row r="227" ht="15" customHeight="1">
      <c r="A227" t="s" s="26">
        <f>'Ações_Nota'!A229</f>
        <v>2202</v>
      </c>
      <c r="B227" t="s" s="26">
        <f>'Ações_Nota'!B229</f>
        <v>2203</v>
      </c>
      <c r="C227" s="30">
        <f>'Ações_Nota'!C229+'Ações_Nota'!D229</f>
        <v>0</v>
      </c>
      <c r="D227" s="30">
        <f>'Ações_Nota'!E229+'Ações_Nota'!F229</f>
        <v>0</v>
      </c>
      <c r="E227" s="30">
        <f>'Ações_Nota'!G229+'Ações_Nota'!H229</f>
        <v>0</v>
      </c>
      <c r="F227" s="30">
        <f>'Ações_Nota'!I229+'Ações_Nota'!J229</f>
        <v>0</v>
      </c>
      <c r="G227" s="30">
        <f>'Ações_Nota'!K229+'Ações_Nota'!L229</f>
        <v>0</v>
      </c>
      <c r="H227" s="30">
        <f>'Ações_Nota'!M229+'Ações_Nota'!N229</f>
        <v>0</v>
      </c>
      <c r="I227" s="30">
        <f>'Ações_Nota'!O229+'Ações_Nota'!P229</f>
        <v>0</v>
      </c>
      <c r="J227" s="30">
        <f>'Ações_Nota'!Q229+'Ações_Nota'!R229</f>
        <v>58.7976987910607</v>
      </c>
      <c r="K227" s="30">
        <f>'Ações_Nota'!S229+'Ações_Nota'!T229</f>
        <v>72.304347826087</v>
      </c>
      <c r="L227" s="30">
        <f>'Ações_Nota'!U229+'Ações_Nota'!V229</f>
        <v>79.1183385579937</v>
      </c>
      <c r="M227" s="30">
        <f>'Ações_Nota'!W229+'Ações_Nota'!X229</f>
        <v>77.2554172924266</v>
      </c>
      <c r="N227" s="30">
        <f>'Ações_Nota'!Y229+'Ações_Nota'!Z229</f>
        <v>72.35058068171089</v>
      </c>
      <c r="O227" s="30">
        <f>'Ações_Nota'!AA229+'Ações_Nota'!AB229</f>
        <v>22.5619834710744</v>
      </c>
      <c r="P227" s="30">
        <f>'Ações_Nota'!AC229+'Ações_Nota'!AD229</f>
        <v>22.5910931174089</v>
      </c>
      <c r="Q227" s="30">
        <f>'Ações_Nota'!AE229+'Ações_Nota'!AF229</f>
        <v>23.503937007874</v>
      </c>
      <c r="R227" s="30">
        <f>'Ações_Nota'!AG229+'Ações_Nota'!AH229</f>
        <v>55.9516956576148</v>
      </c>
    </row>
    <row r="228" ht="15" customHeight="1">
      <c r="A228" t="s" s="26">
        <f>'Ações_Nota'!A230</f>
        <v>2204</v>
      </c>
      <c r="B228" t="s" s="26">
        <f>'Ações_Nota'!B230</f>
        <v>2205</v>
      </c>
      <c r="C228" s="30">
        <f>'Ações_Nota'!C230+'Ações_Nota'!D230</f>
        <v>0</v>
      </c>
      <c r="D228" s="30">
        <f>'Ações_Nota'!E230+'Ações_Nota'!F230</f>
        <v>0</v>
      </c>
      <c r="E228" s="30">
        <f>'Ações_Nota'!G230+'Ações_Nota'!H230</f>
        <v>0</v>
      </c>
      <c r="F228" s="30">
        <f>'Ações_Nota'!I230+'Ações_Nota'!J230</f>
        <v>0</v>
      </c>
      <c r="G228" s="30">
        <f>'Ações_Nota'!K230+'Ações_Nota'!L230</f>
        <v>0</v>
      </c>
      <c r="H228" s="30">
        <f>'Ações_Nota'!M230+'Ações_Nota'!N230</f>
        <v>0</v>
      </c>
      <c r="I228" s="30">
        <f>'Ações_Nota'!O230+'Ações_Nota'!P230</f>
        <v>0</v>
      </c>
      <c r="J228" s="30">
        <f>'Ações_Nota'!Q230+'Ações_Nota'!R230</f>
        <v>8.41812000885079</v>
      </c>
      <c r="K228" s="30">
        <f>'Ações_Nota'!S230+'Ações_Nota'!T230</f>
        <v>9.913043478260869</v>
      </c>
      <c r="L228" s="30">
        <f>'Ações_Nota'!U230+'Ações_Nota'!V230</f>
        <v>6.31138975966562</v>
      </c>
      <c r="M228" s="30">
        <f>'Ações_Nota'!W230+'Ações_Nota'!X230</f>
        <v>1.90677966101695</v>
      </c>
      <c r="N228" s="30">
        <f>'Ações_Nota'!Y230+'Ações_Nota'!Z230</f>
        <v>2.89915966386555</v>
      </c>
      <c r="O228" s="30">
        <f>'Ações_Nota'!AA230+'Ações_Nota'!AB230</f>
        <v>4.33884297520662</v>
      </c>
      <c r="P228" s="30">
        <f>'Ações_Nota'!AC230+'Ações_Nota'!AD230</f>
        <v>5.95141700404857</v>
      </c>
      <c r="Q228" s="30">
        <f>'Ações_Nota'!AE230+'Ações_Nota'!AF230</f>
        <v>8.85826771653543</v>
      </c>
      <c r="R228" s="30">
        <f>'Ações_Nota'!AG230+'Ações_Nota'!AH230</f>
        <v>11.3358778625954</v>
      </c>
    </row>
    <row r="229" ht="15" customHeight="1">
      <c r="A229" t="s" s="26">
        <f>'Ações_Nota'!A231</f>
        <v>2206</v>
      </c>
      <c r="B229" t="s" s="26">
        <f>'Ações_Nota'!B231</f>
        <v>2207</v>
      </c>
      <c r="C229" s="30">
        <f>'Ações_Nota'!C231+'Ações_Nota'!D231</f>
        <v>0</v>
      </c>
      <c r="D229" s="30">
        <f>'Ações_Nota'!E231+'Ações_Nota'!F231</f>
        <v>0</v>
      </c>
      <c r="E229" s="30">
        <f>'Ações_Nota'!G231+'Ações_Nota'!H231</f>
        <v>0</v>
      </c>
      <c r="F229" s="30">
        <f>'Ações_Nota'!I231+'Ações_Nota'!J231</f>
        <v>0</v>
      </c>
      <c r="G229" s="30">
        <f>'Ações_Nota'!K231+'Ações_Nota'!L231</f>
        <v>0</v>
      </c>
      <c r="H229" s="30">
        <f>'Ações_Nota'!M231+'Ações_Nota'!N231</f>
        <v>0</v>
      </c>
      <c r="I229" s="30">
        <f>'Ações_Nota'!O231+'Ações_Nota'!P231</f>
        <v>0</v>
      </c>
      <c r="J229" s="30">
        <f>'Ações_Nota'!Q231+'Ações_Nota'!R231</f>
        <v>0</v>
      </c>
      <c r="K229" s="30">
        <f>'Ações_Nota'!S231+'Ações_Nota'!T231</f>
        <v>98.95652173913039</v>
      </c>
      <c r="L229" s="30">
        <f>'Ações_Nota'!U231+'Ações_Nota'!V231</f>
        <v>99.2646290491118</v>
      </c>
      <c r="M229" s="30">
        <f>'Ações_Nota'!W231+'Ações_Nota'!X231</f>
        <v>99.1139240506329</v>
      </c>
      <c r="N229" s="30">
        <f>'Ações_Nota'!Y231+'Ações_Nota'!Z231</f>
        <v>99.0874327258993</v>
      </c>
      <c r="O229" s="30">
        <f>'Ações_Nota'!AA231+'Ações_Nota'!AB231</f>
        <v>97.6885330578512</v>
      </c>
      <c r="P229" s="30">
        <f>'Ações_Nota'!AC231+'Ações_Nota'!AD231</f>
        <v>94.99482157988901</v>
      </c>
      <c r="Q229" s="30">
        <f>'Ações_Nota'!AE231+'Ações_Nota'!AF231</f>
        <v>80.672870436650</v>
      </c>
      <c r="R229" s="30">
        <f>'Ações_Nota'!AG231+'Ações_Nota'!AH231</f>
        <v>96.67313227380799</v>
      </c>
    </row>
    <row r="230" ht="15" customHeight="1">
      <c r="A230" t="s" s="26">
        <f>'Ações_Nota'!A232</f>
        <v>2208</v>
      </c>
      <c r="B230" t="s" s="26">
        <f>'Ações_Nota'!B232</f>
        <v>2209</v>
      </c>
      <c r="C230" s="30">
        <f>'Ações_Nota'!C232+'Ações_Nota'!D232</f>
        <v>0</v>
      </c>
      <c r="D230" s="30">
        <f>'Ações_Nota'!E232+'Ações_Nota'!F232</f>
        <v>0</v>
      </c>
      <c r="E230" s="30">
        <f>'Ações_Nota'!G232+'Ações_Nota'!H232</f>
        <v>0</v>
      </c>
      <c r="F230" s="30">
        <f>'Ações_Nota'!I232+'Ações_Nota'!J232</f>
        <v>0</v>
      </c>
      <c r="G230" s="30">
        <f>'Ações_Nota'!K232+'Ações_Nota'!L232</f>
        <v>0</v>
      </c>
      <c r="H230" s="30">
        <f>'Ações_Nota'!M232+'Ações_Nota'!N232</f>
        <v>0</v>
      </c>
      <c r="I230" s="30">
        <f>'Ações_Nota'!O232+'Ações_Nota'!P232</f>
        <v>0</v>
      </c>
      <c r="J230" s="30">
        <f>'Ações_Nota'!Q232+'Ações_Nota'!R232</f>
        <v>0</v>
      </c>
      <c r="K230" s="30">
        <f>'Ações_Nota'!S232+'Ações_Nota'!T232</f>
        <v>97.6521739130435</v>
      </c>
      <c r="L230" s="30">
        <f>'Ações_Nota'!U232+'Ações_Nota'!V232</f>
        <v>97.7938871473354</v>
      </c>
      <c r="M230" s="30">
        <f>'Ações_Nota'!W232+'Ações_Nota'!X232</f>
        <v>98.100729457198</v>
      </c>
      <c r="N230" s="30">
        <f>'Ações_Nota'!Y232+'Ações_Nota'!Z232</f>
        <v>99.6067415730337</v>
      </c>
      <c r="O230" s="30">
        <f>'Ações_Nota'!AA232+'Ações_Nota'!AB232</f>
        <v>100</v>
      </c>
      <c r="P230" s="30">
        <f>'Ações_Nota'!AC232+'Ações_Nota'!AD232</f>
        <v>100</v>
      </c>
      <c r="Q230" s="30">
        <f>'Ações_Nota'!AE232+'Ações_Nota'!AF232</f>
        <v>100</v>
      </c>
      <c r="R230" s="30">
        <f>'Ações_Nota'!AG232+'Ações_Nota'!AH232</f>
        <v>100</v>
      </c>
    </row>
    <row r="231" ht="15" customHeight="1">
      <c r="A231" t="s" s="26">
        <f>'Ações_Nota'!A233</f>
        <v>2210</v>
      </c>
      <c r="B231" t="s" s="26">
        <f>'Ações_Nota'!B233</f>
        <v>2211</v>
      </c>
      <c r="C231" s="30">
        <f>'Ações_Nota'!C233+'Ações_Nota'!D233</f>
        <v>0</v>
      </c>
      <c r="D231" s="30">
        <f>'Ações_Nota'!E233+'Ações_Nota'!F233</f>
        <v>0</v>
      </c>
      <c r="E231" s="30">
        <f>'Ações_Nota'!G233+'Ações_Nota'!H233</f>
        <v>0</v>
      </c>
      <c r="F231" s="30">
        <f>'Ações_Nota'!I233+'Ações_Nota'!J233</f>
        <v>0</v>
      </c>
      <c r="G231" s="30">
        <f>'Ações_Nota'!K233+'Ações_Nota'!L233</f>
        <v>0</v>
      </c>
      <c r="H231" s="30">
        <f>'Ações_Nota'!M233+'Ações_Nota'!N233</f>
        <v>0</v>
      </c>
      <c r="I231" s="30">
        <f>'Ações_Nota'!O233+'Ações_Nota'!P233</f>
        <v>0</v>
      </c>
      <c r="J231" s="30">
        <f>'Ações_Nota'!Q233+'Ações_Nota'!R233</f>
        <v>0</v>
      </c>
      <c r="K231" s="30">
        <f>'Ações_Nota'!S233+'Ações_Nota'!T233</f>
        <v>20.6086956521739</v>
      </c>
      <c r="L231" s="30">
        <f>'Ações_Nota'!U233+'Ações_Nota'!V233</f>
        <v>19.8027690700104</v>
      </c>
      <c r="M231" s="30">
        <f>'Ações_Nota'!W233+'Ações_Nota'!X233</f>
        <v>10.4854108560394</v>
      </c>
      <c r="N231" s="30">
        <f>'Ações_Nota'!Y233+'Ações_Nota'!Z233</f>
        <v>30.5537720706261</v>
      </c>
      <c r="O231" s="30">
        <f>'Ações_Nota'!AA233+'Ações_Nota'!AB233</f>
        <v>13.2644628099174</v>
      </c>
      <c r="P231" s="30">
        <f>'Ações_Nota'!AC233+'Ações_Nota'!AD233</f>
        <v>15.1821862348178</v>
      </c>
      <c r="Q231" s="30">
        <f>'Ações_Nota'!AE233+'Ações_Nota'!AF233</f>
        <v>18.1889763779528</v>
      </c>
      <c r="R231" s="30">
        <f>'Ações_Nota'!AG233+'Ações_Nota'!AH233</f>
        <v>15.2290076335878</v>
      </c>
    </row>
    <row r="232" ht="15" customHeight="1">
      <c r="A232" t="s" s="26">
        <f>'Ações_Nota'!A234</f>
        <v>2212</v>
      </c>
      <c r="B232" t="s" s="26">
        <f>'Ações_Nota'!B234</f>
        <v>2213</v>
      </c>
      <c r="C232" s="30">
        <f>'Ações_Nota'!C234+'Ações_Nota'!D234</f>
        <v>0</v>
      </c>
      <c r="D232" s="30">
        <f>'Ações_Nota'!E234+'Ações_Nota'!F234</f>
        <v>0</v>
      </c>
      <c r="E232" s="30">
        <f>'Ações_Nota'!G234+'Ações_Nota'!H234</f>
        <v>0</v>
      </c>
      <c r="F232" s="30">
        <f>'Ações_Nota'!I234+'Ações_Nota'!J234</f>
        <v>0</v>
      </c>
      <c r="G232" s="30">
        <f>'Ações_Nota'!K234+'Ações_Nota'!L234</f>
        <v>0</v>
      </c>
      <c r="H232" s="30">
        <f>'Ações_Nota'!M234+'Ações_Nota'!N234</f>
        <v>0</v>
      </c>
      <c r="I232" s="30">
        <f>'Ações_Nota'!O234+'Ações_Nota'!P234</f>
        <v>0</v>
      </c>
      <c r="J232" s="30">
        <f>'Ações_Nota'!Q234+'Ações_Nota'!R234</f>
        <v>0</v>
      </c>
      <c r="K232" s="30">
        <f>'Ações_Nota'!S234+'Ações_Nota'!T234</f>
        <v>0</v>
      </c>
      <c r="L232" s="30">
        <f>'Ações_Nota'!U234+'Ações_Nota'!V234</f>
        <v>97.232236154650</v>
      </c>
      <c r="M232" s="30">
        <f>'Ações_Nota'!W234+'Ações_Nota'!X234</f>
        <v>95.6313022956447</v>
      </c>
      <c r="N232" s="30">
        <f>'Ações_Nota'!Y234+'Ações_Nota'!Z234</f>
        <v>95.83042205646311</v>
      </c>
      <c r="O232" s="30">
        <f>'Ações_Nota'!AA234+'Ações_Nota'!AB234</f>
        <v>95.3770661157025</v>
      </c>
      <c r="P232" s="30">
        <f>'Ações_Nota'!AC234+'Ações_Nota'!AD234</f>
        <v>96.5012710667545</v>
      </c>
      <c r="Q232" s="30">
        <f>'Ações_Nota'!AE234+'Ações_Nota'!AF234</f>
        <v>87.15461703650681</v>
      </c>
      <c r="R232" s="30">
        <f>'Ações_Nota'!AG234+'Ações_Nota'!AH234</f>
        <v>97.36140658240519</v>
      </c>
    </row>
    <row r="233" ht="15" customHeight="1">
      <c r="A233" t="s" s="26">
        <f>'Ações_Nota'!A235</f>
        <v>2214</v>
      </c>
      <c r="B233" t="s" s="26">
        <f>'Ações_Nota'!B235</f>
        <v>2215</v>
      </c>
      <c r="C233" s="30">
        <f>'Ações_Nota'!C235+'Ações_Nota'!D235</f>
        <v>0</v>
      </c>
      <c r="D233" s="30">
        <f>'Ações_Nota'!E235+'Ações_Nota'!F235</f>
        <v>0</v>
      </c>
      <c r="E233" s="30">
        <f>'Ações_Nota'!G235+'Ações_Nota'!H235</f>
        <v>0</v>
      </c>
      <c r="F233" s="30">
        <f>'Ações_Nota'!I235+'Ações_Nota'!J235</f>
        <v>0</v>
      </c>
      <c r="G233" s="30">
        <f>'Ações_Nota'!K235+'Ações_Nota'!L235</f>
        <v>0</v>
      </c>
      <c r="H233" s="30">
        <f>'Ações_Nota'!M235+'Ações_Nota'!N235</f>
        <v>0</v>
      </c>
      <c r="I233" s="30">
        <f>'Ações_Nota'!O235+'Ações_Nota'!P235</f>
        <v>0</v>
      </c>
      <c r="J233" s="30">
        <f>'Ações_Nota'!Q235+'Ações_Nota'!R235</f>
        <v>0</v>
      </c>
      <c r="K233" s="30">
        <f>'Ações_Nota'!S235+'Ações_Nota'!T235</f>
        <v>0</v>
      </c>
      <c r="L233" s="30">
        <f>'Ações_Nota'!U235+'Ações_Nota'!V235</f>
        <v>28.9668234064786</v>
      </c>
      <c r="M233" s="30">
        <f>'Ações_Nota'!W235+'Ações_Nota'!X235</f>
        <v>13.9063505685475</v>
      </c>
      <c r="N233" s="30">
        <f>'Ações_Nota'!Y235+'Ações_Nota'!Z235</f>
        <v>17.4298933056369</v>
      </c>
      <c r="O233" s="30">
        <f>'Ações_Nota'!AA235+'Ações_Nota'!AB235</f>
        <v>10.5371900826446</v>
      </c>
      <c r="P233" s="30">
        <f>'Ações_Nota'!AC235+'Ações_Nota'!AD235</f>
        <v>12.5101214574899</v>
      </c>
      <c r="Q233" s="30">
        <f>'Ações_Nota'!AE235+'Ações_Nota'!AF235</f>
        <v>12.5196850393701</v>
      </c>
      <c r="R233" s="30">
        <f>'Ações_Nota'!AG235+'Ações_Nota'!AH235</f>
        <v>10.8778625954198</v>
      </c>
    </row>
    <row r="234" ht="15" customHeight="1">
      <c r="A234" t="s" s="26">
        <f>'Ações_Nota'!A236</f>
        <v>2216</v>
      </c>
      <c r="B234" t="s" s="26">
        <f>'Ações_Nota'!B236</f>
        <v>2217</v>
      </c>
      <c r="C234" s="30">
        <f>'Ações_Nota'!C236+'Ações_Nota'!D236</f>
        <v>0</v>
      </c>
      <c r="D234" s="30">
        <f>'Ações_Nota'!E236+'Ações_Nota'!F236</f>
        <v>0</v>
      </c>
      <c r="E234" s="30">
        <f>'Ações_Nota'!G236+'Ações_Nota'!H236</f>
        <v>0</v>
      </c>
      <c r="F234" s="30">
        <f>'Ações_Nota'!I236+'Ações_Nota'!J236</f>
        <v>0</v>
      </c>
      <c r="G234" s="30">
        <f>'Ações_Nota'!K236+'Ações_Nota'!L236</f>
        <v>0</v>
      </c>
      <c r="H234" s="30">
        <f>'Ações_Nota'!M236+'Ações_Nota'!N236</f>
        <v>0</v>
      </c>
      <c r="I234" s="30">
        <f>'Ações_Nota'!O236+'Ações_Nota'!P236</f>
        <v>0</v>
      </c>
      <c r="J234" s="30">
        <f>'Ações_Nota'!Q236+'Ações_Nota'!R236</f>
        <v>0</v>
      </c>
      <c r="K234" s="30">
        <f>'Ações_Nota'!S236+'Ações_Nota'!T236</f>
        <v>0</v>
      </c>
      <c r="L234" s="30">
        <f>'Ações_Nota'!U236+'Ações_Nota'!V236</f>
        <v>0</v>
      </c>
      <c r="M234" s="30">
        <f>'Ações_Nota'!W236+'Ações_Nota'!X236</f>
        <v>78.96588714868049</v>
      </c>
      <c r="N234" s="30">
        <f>'Ações_Nota'!Y236+'Ações_Nota'!Z236</f>
        <v>82.0913983570957</v>
      </c>
      <c r="O234" s="30">
        <f>'Ações_Nota'!AA236+'Ações_Nota'!AB236</f>
        <v>24.9173553719008</v>
      </c>
      <c r="P234" s="30">
        <f>'Ações_Nota'!AC236+'Ações_Nota'!AD236</f>
        <v>31.7747858017137</v>
      </c>
      <c r="Q234" s="30">
        <f>'Ações_Nota'!AE236+'Ações_Nota'!AF236</f>
        <v>24.8031496062992</v>
      </c>
      <c r="R234" s="30">
        <f>'Ações_Nota'!AG236+'Ações_Nota'!AH236</f>
        <v>83.0234013264923</v>
      </c>
    </row>
    <row r="235" ht="15" customHeight="1">
      <c r="A235" t="s" s="26">
        <f>'Ações_Nota'!A237</f>
        <v>2218</v>
      </c>
      <c r="B235" t="s" s="26">
        <f>'Ações_Nota'!B237</f>
        <v>2219</v>
      </c>
      <c r="C235" s="30">
        <f>'Ações_Nota'!C237+'Ações_Nota'!D237</f>
        <v>0</v>
      </c>
      <c r="D235" s="30">
        <f>'Ações_Nota'!E237+'Ações_Nota'!F237</f>
        <v>0</v>
      </c>
      <c r="E235" s="30">
        <f>'Ações_Nota'!G237+'Ações_Nota'!H237</f>
        <v>0</v>
      </c>
      <c r="F235" s="30">
        <f>'Ações_Nota'!I237+'Ações_Nota'!J237</f>
        <v>0</v>
      </c>
      <c r="G235" s="30">
        <f>'Ações_Nota'!K237+'Ações_Nota'!L237</f>
        <v>0</v>
      </c>
      <c r="H235" s="30">
        <f>'Ações_Nota'!M237+'Ações_Nota'!N237</f>
        <v>0</v>
      </c>
      <c r="I235" s="30">
        <f>'Ações_Nota'!O237+'Ações_Nota'!P237</f>
        <v>0</v>
      </c>
      <c r="J235" s="30">
        <f>'Ações_Nota'!Q237+'Ações_Nota'!R237</f>
        <v>0</v>
      </c>
      <c r="K235" s="30">
        <f>'Ações_Nota'!S237+'Ações_Nota'!T237</f>
        <v>0</v>
      </c>
      <c r="L235" s="30">
        <f>'Ações_Nota'!U237+'Ações_Nota'!V237</f>
        <v>0</v>
      </c>
      <c r="M235" s="30">
        <f>'Ações_Nota'!W237+'Ações_Nota'!X237</f>
        <v>57.7504827290281</v>
      </c>
      <c r="N235" s="30">
        <f>'Ações_Nota'!Y237+'Ações_Nota'!Z237</f>
        <v>75.9555282787273</v>
      </c>
      <c r="O235" s="30">
        <f>'Ações_Nota'!AA237+'Ações_Nota'!AB237</f>
        <v>23.801652892562</v>
      </c>
      <c r="P235" s="30">
        <f>'Ações_Nota'!AC237+'Ações_Nota'!AD237</f>
        <v>20.4048582995951</v>
      </c>
      <c r="Q235" s="30">
        <f>'Ações_Nota'!AE237+'Ações_Nota'!AF237</f>
        <v>17.7165354330709</v>
      </c>
      <c r="R235" s="30">
        <f>'Ações_Nota'!AG237+'Ações_Nota'!AH237</f>
        <v>36.9077712426479</v>
      </c>
    </row>
    <row r="236" ht="15" customHeight="1">
      <c r="A236" t="s" s="26">
        <f>'Ações_Nota'!A238</f>
        <v>2220</v>
      </c>
      <c r="B236" t="s" s="26">
        <f>'Ações_Nota'!B238</f>
        <v>2221</v>
      </c>
      <c r="C236" s="30">
        <f>'Ações_Nota'!C238+'Ações_Nota'!D238</f>
        <v>0</v>
      </c>
      <c r="D236" s="30">
        <f>'Ações_Nota'!E238+'Ações_Nota'!F238</f>
        <v>0</v>
      </c>
      <c r="E236" s="30">
        <f>'Ações_Nota'!G238+'Ações_Nota'!H238</f>
        <v>0</v>
      </c>
      <c r="F236" s="30">
        <f>'Ações_Nota'!I238+'Ações_Nota'!J238</f>
        <v>0</v>
      </c>
      <c r="G236" s="30">
        <f>'Ações_Nota'!K238+'Ações_Nota'!L238</f>
        <v>0</v>
      </c>
      <c r="H236" s="30">
        <f>'Ações_Nota'!M238+'Ações_Nota'!N238</f>
        <v>0</v>
      </c>
      <c r="I236" s="30">
        <f>'Ações_Nota'!O238+'Ações_Nota'!P238</f>
        <v>0</v>
      </c>
      <c r="J236" s="30">
        <f>'Ações_Nota'!Q238+'Ações_Nota'!R238</f>
        <v>0</v>
      </c>
      <c r="K236" s="30">
        <f>'Ações_Nota'!S238+'Ações_Nota'!T238</f>
        <v>0</v>
      </c>
      <c r="L236" s="30">
        <f>'Ações_Nota'!U238+'Ações_Nota'!V238</f>
        <v>0</v>
      </c>
      <c r="M236" s="30">
        <f>'Ações_Nota'!W238+'Ações_Nota'!X238</f>
        <v>21.0024672816992</v>
      </c>
      <c r="N236" s="30">
        <f>'Ações_Nota'!Y238+'Ações_Nota'!Z238</f>
        <v>35.7015390425833</v>
      </c>
      <c r="O236" s="30">
        <f>'Ações_Nota'!AA238+'Ações_Nota'!AB238</f>
        <v>17.3553719008265</v>
      </c>
      <c r="P236" s="30">
        <f>'Ações_Nota'!AC238+'Ações_Nota'!AD238</f>
        <v>17.6113360323887</v>
      </c>
      <c r="Q236" s="30">
        <f>'Ações_Nota'!AE238+'Ações_Nota'!AF238</f>
        <v>18.0708661417323</v>
      </c>
      <c r="R236" s="30">
        <f>'Ações_Nota'!AG238+'Ações_Nota'!AH238</f>
        <v>40.3491427856338</v>
      </c>
    </row>
    <row r="237" ht="15" customHeight="1">
      <c r="A237" t="s" s="26">
        <f>'Ações_Nota'!A239</f>
        <v>2222</v>
      </c>
      <c r="B237" t="s" s="26">
        <f>'Ações_Nota'!B239</f>
        <v>2223</v>
      </c>
      <c r="C237" s="30">
        <f>'Ações_Nota'!C239+'Ações_Nota'!D239</f>
        <v>0</v>
      </c>
      <c r="D237" s="30">
        <f>'Ações_Nota'!E239+'Ações_Nota'!F239</f>
        <v>0</v>
      </c>
      <c r="E237" s="30">
        <f>'Ações_Nota'!G239+'Ações_Nota'!H239</f>
        <v>0</v>
      </c>
      <c r="F237" s="30">
        <f>'Ações_Nota'!I239+'Ações_Nota'!J239</f>
        <v>0</v>
      </c>
      <c r="G237" s="30">
        <f>'Ações_Nota'!K239+'Ações_Nota'!L239</f>
        <v>0</v>
      </c>
      <c r="H237" s="30">
        <f>'Ações_Nota'!M239+'Ações_Nota'!N239</f>
        <v>0</v>
      </c>
      <c r="I237" s="30">
        <f>'Ações_Nota'!O239+'Ações_Nota'!P239</f>
        <v>0</v>
      </c>
      <c r="J237" s="30">
        <f>'Ações_Nota'!Q239+'Ações_Nota'!R239</f>
        <v>0</v>
      </c>
      <c r="K237" s="30">
        <f>'Ações_Nota'!S239+'Ações_Nota'!T239</f>
        <v>0</v>
      </c>
      <c r="L237" s="30">
        <f>'Ações_Nota'!U239+'Ações_Nota'!V239</f>
        <v>0</v>
      </c>
      <c r="M237" s="30">
        <f>'Ações_Nota'!W239+'Ações_Nota'!X239</f>
        <v>0.381355932203391</v>
      </c>
      <c r="N237" s="30">
        <f>'Ações_Nota'!Y239+'Ações_Nota'!Z239</f>
        <v>2.26890756302521</v>
      </c>
      <c r="O237" s="30">
        <f>'Ações_Nota'!AA239+'Ações_Nota'!AB239</f>
        <v>0.619834710743802</v>
      </c>
      <c r="P237" s="30">
        <f>'Ações_Nota'!AC239+'Ações_Nota'!AD239</f>
        <v>0.7287449392712551</v>
      </c>
      <c r="Q237" s="30">
        <f>'Ações_Nota'!AE239+'Ações_Nota'!AF239</f>
        <v>1.41732283464567</v>
      </c>
      <c r="R237" s="30">
        <f>'Ações_Nota'!AG239+'Ações_Nota'!AH239</f>
        <v>41.6061819546991</v>
      </c>
    </row>
    <row r="238" ht="15" customHeight="1">
      <c r="A238" t="s" s="26">
        <f>'Ações_Nota'!A240</f>
        <v>2224</v>
      </c>
      <c r="B238" t="s" s="26">
        <f>'Ações_Nota'!B240</f>
        <v>2225</v>
      </c>
      <c r="C238" s="30">
        <f>'Ações_Nota'!C240+'Ações_Nota'!D240</f>
        <v>0</v>
      </c>
      <c r="D238" s="30">
        <f>'Ações_Nota'!E240+'Ações_Nota'!F240</f>
        <v>0</v>
      </c>
      <c r="E238" s="30">
        <f>'Ações_Nota'!G240+'Ações_Nota'!H240</f>
        <v>0</v>
      </c>
      <c r="F238" s="30">
        <f>'Ações_Nota'!I240+'Ações_Nota'!J240</f>
        <v>0</v>
      </c>
      <c r="G238" s="30">
        <f>'Ações_Nota'!K240+'Ações_Nota'!L240</f>
        <v>0</v>
      </c>
      <c r="H238" s="30">
        <f>'Ações_Nota'!M240+'Ações_Nota'!N240</f>
        <v>0</v>
      </c>
      <c r="I238" s="30">
        <f>'Ações_Nota'!O240+'Ações_Nota'!P240</f>
        <v>0</v>
      </c>
      <c r="J238" s="30">
        <f>'Ações_Nota'!Q240+'Ações_Nota'!R240</f>
        <v>0</v>
      </c>
      <c r="K238" s="30">
        <f>'Ações_Nota'!S240+'Ações_Nota'!T240</f>
        <v>0</v>
      </c>
      <c r="L238" s="30">
        <f>'Ações_Nota'!U240+'Ações_Nota'!V240</f>
        <v>0</v>
      </c>
      <c r="M238" s="30">
        <f>'Ações_Nota'!W240+'Ações_Nota'!X240</f>
        <v>0</v>
      </c>
      <c r="N238" s="30">
        <f>'Ações_Nota'!Y240+'Ações_Nota'!Z240</f>
        <v>84.2493626664149</v>
      </c>
      <c r="O238" s="30">
        <f>'Ações_Nota'!AA240+'Ações_Nota'!AB240</f>
        <v>23.0578512396694</v>
      </c>
      <c r="P238" s="30">
        <f>'Ações_Nota'!AC240+'Ações_Nota'!AD240</f>
        <v>40.7645231145844</v>
      </c>
      <c r="Q238" s="30">
        <f>'Ações_Nota'!AE240+'Ações_Nota'!AF240</f>
        <v>9.68503937007873</v>
      </c>
      <c r="R238" s="30">
        <f>'Ações_Nota'!AG240+'Ações_Nota'!AH240</f>
        <v>8.24427480916032</v>
      </c>
    </row>
    <row r="239" ht="15" customHeight="1">
      <c r="A239" t="s" s="26">
        <f>'Ações_Nota'!A241</f>
        <v>2226</v>
      </c>
      <c r="B239" t="s" s="26">
        <f>'Ações_Nota'!B241</f>
        <v>2227</v>
      </c>
      <c r="C239" s="30">
        <f>'Ações_Nota'!C241+'Ações_Nota'!D241</f>
        <v>0</v>
      </c>
      <c r="D239" s="30">
        <f>'Ações_Nota'!E241+'Ações_Nota'!F241</f>
        <v>0</v>
      </c>
      <c r="E239" s="30">
        <f>'Ações_Nota'!G241+'Ações_Nota'!H241</f>
        <v>0</v>
      </c>
      <c r="F239" s="30">
        <f>'Ações_Nota'!I241+'Ações_Nota'!J241</f>
        <v>0</v>
      </c>
      <c r="G239" s="30">
        <f>'Ações_Nota'!K241+'Ações_Nota'!L241</f>
        <v>0</v>
      </c>
      <c r="H239" s="30">
        <f>'Ações_Nota'!M241+'Ações_Nota'!N241</f>
        <v>0</v>
      </c>
      <c r="I239" s="30">
        <f>'Ações_Nota'!O241+'Ações_Nota'!P241</f>
        <v>0</v>
      </c>
      <c r="J239" s="30">
        <f>'Ações_Nota'!Q241+'Ações_Nota'!R241</f>
        <v>0</v>
      </c>
      <c r="K239" s="30">
        <f>'Ações_Nota'!S241+'Ações_Nota'!T241</f>
        <v>0</v>
      </c>
      <c r="L239" s="30">
        <f>'Ações_Nota'!U241+'Ações_Nota'!V241</f>
        <v>0</v>
      </c>
      <c r="M239" s="30">
        <f>'Ações_Nota'!W241+'Ações_Nota'!X241</f>
        <v>0</v>
      </c>
      <c r="N239" s="30">
        <f>'Ações_Nota'!Y241+'Ações_Nota'!Z241</f>
        <v>14.4400906429988</v>
      </c>
      <c r="O239" s="30">
        <f>'Ações_Nota'!AA241+'Ações_Nota'!AB241</f>
        <v>18.5950413223141</v>
      </c>
      <c r="P239" s="30">
        <f>'Ações_Nota'!AC241+'Ações_Nota'!AD241</f>
        <v>17.7327935222672</v>
      </c>
      <c r="Q239" s="30">
        <f>'Ações_Nota'!AE241+'Ações_Nota'!AF241</f>
        <v>21.9685039370079</v>
      </c>
      <c r="R239" s="30">
        <f>'Ações_Nota'!AG241+'Ações_Nota'!AH241</f>
        <v>81.7613565260918</v>
      </c>
    </row>
    <row r="240" ht="15" customHeight="1">
      <c r="A240" t="s" s="26">
        <f>'Ações_Nota'!A242</f>
        <v>2228</v>
      </c>
      <c r="B240" t="s" s="26">
        <f>'Ações_Nota'!B242</f>
        <v>2229</v>
      </c>
      <c r="C240" s="30">
        <f>'Ações_Nota'!C242+'Ações_Nota'!D242</f>
        <v>0</v>
      </c>
      <c r="D240" s="30">
        <f>'Ações_Nota'!E242+'Ações_Nota'!F242</f>
        <v>0</v>
      </c>
      <c r="E240" s="30">
        <f>'Ações_Nota'!G242+'Ações_Nota'!H242</f>
        <v>0</v>
      </c>
      <c r="F240" s="30">
        <f>'Ações_Nota'!I242+'Ações_Nota'!J242</f>
        <v>0</v>
      </c>
      <c r="G240" s="30">
        <f>'Ações_Nota'!K242+'Ações_Nota'!L242</f>
        <v>0</v>
      </c>
      <c r="H240" s="30">
        <f>'Ações_Nota'!M242+'Ações_Nota'!N242</f>
        <v>0</v>
      </c>
      <c r="I240" s="30">
        <f>'Ações_Nota'!O242+'Ações_Nota'!P242</f>
        <v>0</v>
      </c>
      <c r="J240" s="30">
        <f>'Ações_Nota'!Q242+'Ações_Nota'!R242</f>
        <v>0</v>
      </c>
      <c r="K240" s="30">
        <f>'Ações_Nota'!S242+'Ações_Nota'!T242</f>
        <v>0</v>
      </c>
      <c r="L240" s="30">
        <f>'Ações_Nota'!U242+'Ações_Nota'!V242</f>
        <v>0</v>
      </c>
      <c r="M240" s="30">
        <f>'Ações_Nota'!W242+'Ações_Nota'!X242</f>
        <v>0</v>
      </c>
      <c r="N240" s="30">
        <f>'Ações_Nota'!Y242+'Ações_Nota'!Z242</f>
        <v>0</v>
      </c>
      <c r="O240" s="30">
        <f>'Ações_Nota'!AA242+'Ações_Nota'!AB242</f>
        <v>19.0909090909091</v>
      </c>
      <c r="P240" s="30">
        <f>'Ações_Nota'!AC242+'Ações_Nota'!AD242</f>
        <v>18.4615384615385</v>
      </c>
      <c r="Q240" s="30">
        <f>'Ações_Nota'!AE242+'Ações_Nota'!AF242</f>
        <v>16.2992125984252</v>
      </c>
      <c r="R240" s="30">
        <f>'Ações_Nota'!AG242+'Ações_Nota'!AH242</f>
        <v>15.1145038167939</v>
      </c>
    </row>
    <row r="241" ht="15" customHeight="1">
      <c r="A241" t="s" s="26">
        <f>'Ações_Nota'!A243</f>
        <v>2230</v>
      </c>
      <c r="B241" t="s" s="26">
        <f>'Ações_Nota'!B243</f>
        <v>2231</v>
      </c>
      <c r="C241" s="30">
        <f>'Ações_Nota'!C243+'Ações_Nota'!D243</f>
        <v>0</v>
      </c>
      <c r="D241" s="30">
        <f>'Ações_Nota'!E243+'Ações_Nota'!F243</f>
        <v>0</v>
      </c>
      <c r="E241" s="30">
        <f>'Ações_Nota'!G243+'Ações_Nota'!H243</f>
        <v>0</v>
      </c>
      <c r="F241" s="30">
        <f>'Ações_Nota'!I243+'Ações_Nota'!J243</f>
        <v>0</v>
      </c>
      <c r="G241" s="30">
        <f>'Ações_Nota'!K243+'Ações_Nota'!L243</f>
        <v>0</v>
      </c>
      <c r="H241" s="30">
        <f>'Ações_Nota'!M243+'Ações_Nota'!N243</f>
        <v>0</v>
      </c>
      <c r="I241" s="30">
        <f>'Ações_Nota'!O243+'Ações_Nota'!P243</f>
        <v>0</v>
      </c>
      <c r="J241" s="30">
        <f>'Ações_Nota'!Q243+'Ações_Nota'!R243</f>
        <v>0</v>
      </c>
      <c r="K241" s="30">
        <f>'Ações_Nota'!S243+'Ações_Nota'!T243</f>
        <v>0</v>
      </c>
      <c r="L241" s="30">
        <f>'Ações_Nota'!U243+'Ações_Nota'!V243</f>
        <v>0</v>
      </c>
      <c r="M241" s="30">
        <f>'Ações_Nota'!W243+'Ações_Nota'!X243</f>
        <v>0</v>
      </c>
      <c r="N241" s="30">
        <f>'Ações_Nota'!Y243+'Ações_Nota'!Z243</f>
        <v>0</v>
      </c>
      <c r="O241" s="30">
        <f>'Ações_Nota'!AA243+'Ações_Nota'!AB243</f>
        <v>17.2314049586777</v>
      </c>
      <c r="P241" s="30">
        <f>'Ações_Nota'!AC243+'Ações_Nota'!AD243</f>
        <v>19.0688259109312</v>
      </c>
      <c r="Q241" s="30">
        <f>'Ações_Nota'!AE243+'Ações_Nota'!AF243</f>
        <v>23.6220472440945</v>
      </c>
      <c r="R241" s="30">
        <f>'Ações_Nota'!AG243+'Ações_Nota'!AH243</f>
        <v>52.6248279314228</v>
      </c>
    </row>
    <row r="242" ht="15" customHeight="1">
      <c r="A242" t="s" s="26">
        <f>'Ações_Nota'!A244</f>
        <v>2232</v>
      </c>
      <c r="B242" t="s" s="26">
        <f>'Ações_Nota'!B244</f>
        <v>2233</v>
      </c>
      <c r="C242" s="30">
        <f>'Ações_Nota'!C244+'Ações_Nota'!D244</f>
        <v>0</v>
      </c>
      <c r="D242" s="30">
        <f>'Ações_Nota'!E244+'Ações_Nota'!F244</f>
        <v>0</v>
      </c>
      <c r="E242" s="30">
        <f>'Ações_Nota'!G244+'Ações_Nota'!H244</f>
        <v>0</v>
      </c>
      <c r="F242" s="30">
        <f>'Ações_Nota'!I244+'Ações_Nota'!J244</f>
        <v>0</v>
      </c>
      <c r="G242" s="30">
        <f>'Ações_Nota'!K244+'Ações_Nota'!L244</f>
        <v>0</v>
      </c>
      <c r="H242" s="30">
        <f>'Ações_Nota'!M244+'Ações_Nota'!N244</f>
        <v>0</v>
      </c>
      <c r="I242" s="30">
        <f>'Ações_Nota'!O244+'Ações_Nota'!P244</f>
        <v>0</v>
      </c>
      <c r="J242" s="30">
        <f>'Ações_Nota'!Q244+'Ações_Nota'!R244</f>
        <v>0</v>
      </c>
      <c r="K242" s="30">
        <f>'Ações_Nota'!S244+'Ações_Nota'!T244</f>
        <v>0</v>
      </c>
      <c r="L242" s="30">
        <f>'Ações_Nota'!U244+'Ações_Nota'!V244</f>
        <v>0</v>
      </c>
      <c r="M242" s="30">
        <f>'Ações_Nota'!W244+'Ações_Nota'!X244</f>
        <v>0</v>
      </c>
      <c r="N242" s="30">
        <f>'Ações_Nota'!Y244+'Ações_Nota'!Z244</f>
        <v>0</v>
      </c>
      <c r="O242" s="30">
        <f>'Ações_Nota'!AA244+'Ações_Nota'!AB244</f>
        <v>12.0247933884298</v>
      </c>
      <c r="P242" s="30">
        <f>'Ações_Nota'!AC244+'Ações_Nota'!AD244</f>
        <v>12.753036437247</v>
      </c>
      <c r="Q242" s="30">
        <f>'Ações_Nota'!AE244+'Ações_Nota'!AF244</f>
        <v>11.3385826771654</v>
      </c>
      <c r="R242" s="30">
        <f>'Ações_Nota'!AG244+'Ações_Nota'!AH244</f>
        <v>10.1908396946565</v>
      </c>
    </row>
    <row r="243" ht="15" customHeight="1">
      <c r="A243" t="s" s="26">
        <f>'Ações_Nota'!A245</f>
        <v>2234</v>
      </c>
      <c r="B243" t="s" s="26">
        <f>'Ações_Nota'!B245</f>
        <v>2235</v>
      </c>
      <c r="C243" s="30">
        <f>'Ações_Nota'!C245+'Ações_Nota'!D245</f>
        <v>0</v>
      </c>
      <c r="D243" s="30">
        <f>'Ações_Nota'!E245+'Ações_Nota'!F245</f>
        <v>0</v>
      </c>
      <c r="E243" s="30">
        <f>'Ações_Nota'!G245+'Ações_Nota'!H245</f>
        <v>0</v>
      </c>
      <c r="F243" s="30">
        <f>'Ações_Nota'!I245+'Ações_Nota'!J245</f>
        <v>0</v>
      </c>
      <c r="G243" s="30">
        <f>'Ações_Nota'!K245+'Ações_Nota'!L245</f>
        <v>0</v>
      </c>
      <c r="H243" s="30">
        <f>'Ações_Nota'!M245+'Ações_Nota'!N245</f>
        <v>0</v>
      </c>
      <c r="I243" s="30">
        <f>'Ações_Nota'!O245+'Ações_Nota'!P245</f>
        <v>0</v>
      </c>
      <c r="J243" s="30">
        <f>'Ações_Nota'!Q245+'Ações_Nota'!R245</f>
        <v>0</v>
      </c>
      <c r="K243" s="30">
        <f>'Ações_Nota'!S245+'Ações_Nota'!T245</f>
        <v>0</v>
      </c>
      <c r="L243" s="30">
        <f>'Ações_Nota'!U245+'Ações_Nota'!V245</f>
        <v>0</v>
      </c>
      <c r="M243" s="30">
        <f>'Ações_Nota'!W245+'Ações_Nota'!X245</f>
        <v>0</v>
      </c>
      <c r="N243" s="30">
        <f>'Ações_Nota'!Y245+'Ações_Nota'!Z245</f>
        <v>0</v>
      </c>
      <c r="O243" s="30">
        <f>'Ações_Nota'!AA245+'Ações_Nota'!AB245</f>
        <v>11.2809917355372</v>
      </c>
      <c r="P243" s="30">
        <f>'Ações_Nota'!AC245+'Ações_Nota'!AD245</f>
        <v>13.9676113360324</v>
      </c>
      <c r="Q243" s="30">
        <f>'Ações_Nota'!AE245+'Ações_Nota'!AF245</f>
        <v>12.2834645669291</v>
      </c>
      <c r="R243" s="30">
        <f>'Ações_Nota'!AG245+'Ações_Nota'!AH245</f>
        <v>10.6488549618321</v>
      </c>
    </row>
    <row r="244" ht="15" customHeight="1">
      <c r="A244" t="s" s="26">
        <f>'Ações_Nota'!A246</f>
        <v>2236</v>
      </c>
      <c r="B244" t="s" s="26">
        <f>'Ações_Nota'!B246</f>
        <v>2237</v>
      </c>
      <c r="C244" s="30">
        <f>'Ações_Nota'!C246+'Ações_Nota'!D246</f>
        <v>0</v>
      </c>
      <c r="D244" s="30">
        <f>'Ações_Nota'!E246+'Ações_Nota'!F246</f>
        <v>0</v>
      </c>
      <c r="E244" s="30">
        <f>'Ações_Nota'!G246+'Ações_Nota'!H246</f>
        <v>0</v>
      </c>
      <c r="F244" s="30">
        <f>'Ações_Nota'!I246+'Ações_Nota'!J246</f>
        <v>0</v>
      </c>
      <c r="G244" s="30">
        <f>'Ações_Nota'!K246+'Ações_Nota'!L246</f>
        <v>0</v>
      </c>
      <c r="H244" s="30">
        <f>'Ações_Nota'!M246+'Ações_Nota'!N246</f>
        <v>0</v>
      </c>
      <c r="I244" s="30">
        <f>'Ações_Nota'!O246+'Ações_Nota'!P246</f>
        <v>0</v>
      </c>
      <c r="J244" s="30">
        <f>'Ações_Nota'!Q246+'Ações_Nota'!R246</f>
        <v>0</v>
      </c>
      <c r="K244" s="30">
        <f>'Ações_Nota'!S246+'Ações_Nota'!T246</f>
        <v>0</v>
      </c>
      <c r="L244" s="30">
        <f>'Ações_Nota'!U246+'Ações_Nota'!V246</f>
        <v>0</v>
      </c>
      <c r="M244" s="30">
        <f>'Ações_Nota'!W246+'Ações_Nota'!X246</f>
        <v>0</v>
      </c>
      <c r="N244" s="30">
        <f>'Ações_Nota'!Y246+'Ações_Nota'!Z246</f>
        <v>0</v>
      </c>
      <c r="O244" s="30">
        <f>'Ações_Nota'!AA246+'Ações_Nota'!AB246</f>
        <v>0</v>
      </c>
      <c r="P244" s="30">
        <f>'Ações_Nota'!AC246+'Ações_Nota'!AD246</f>
        <v>86.0050842670182</v>
      </c>
      <c r="Q244" s="30">
        <f>'Ações_Nota'!AE246+'Ações_Nota'!AF246</f>
        <v>41.6642806012884</v>
      </c>
      <c r="R244" s="30">
        <f>'Ações_Nota'!AG246+'Ações_Nota'!AH246</f>
        <v>85.31723188587161</v>
      </c>
    </row>
    <row r="245" ht="15" customHeight="1">
      <c r="A245" t="s" s="26">
        <f>'Ações_Nota'!A247</f>
        <v>2238</v>
      </c>
      <c r="B245" t="s" s="26">
        <f>'Ações_Nota'!B247</f>
        <v>2239</v>
      </c>
      <c r="C245" s="30">
        <f>'Ações_Nota'!C247+'Ações_Nota'!D247</f>
        <v>0</v>
      </c>
      <c r="D245" s="30">
        <f>'Ações_Nota'!E247+'Ações_Nota'!F247</f>
        <v>0</v>
      </c>
      <c r="E245" s="30">
        <f>'Ações_Nota'!G247+'Ações_Nota'!H247</f>
        <v>0</v>
      </c>
      <c r="F245" s="30">
        <f>'Ações_Nota'!I247+'Ações_Nota'!J247</f>
        <v>0</v>
      </c>
      <c r="G245" s="30">
        <f>'Ações_Nota'!K247+'Ações_Nota'!L247</f>
        <v>0</v>
      </c>
      <c r="H245" s="30">
        <f>'Ações_Nota'!M247+'Ações_Nota'!N247</f>
        <v>0</v>
      </c>
      <c r="I245" s="30">
        <f>'Ações_Nota'!O247+'Ações_Nota'!P247</f>
        <v>0</v>
      </c>
      <c r="J245" s="30">
        <f>'Ações_Nota'!Q247+'Ações_Nota'!R247</f>
        <v>0</v>
      </c>
      <c r="K245" s="30">
        <f>'Ações_Nota'!S247+'Ações_Nota'!T247</f>
        <v>0</v>
      </c>
      <c r="L245" s="30">
        <f>'Ações_Nota'!U247+'Ações_Nota'!V247</f>
        <v>0</v>
      </c>
      <c r="M245" s="30">
        <f>'Ações_Nota'!W247+'Ações_Nota'!X247</f>
        <v>0</v>
      </c>
      <c r="N245" s="30">
        <f>'Ações_Nota'!Y247+'Ações_Nota'!Z247</f>
        <v>0</v>
      </c>
      <c r="O245" s="30">
        <f>'Ações_Nota'!AA247+'Ações_Nota'!AB247</f>
        <v>0</v>
      </c>
      <c r="P245" s="30">
        <f>'Ações_Nota'!AC247+'Ações_Nota'!AD247</f>
        <v>54.6379813576876</v>
      </c>
      <c r="Q245" s="30">
        <f>'Ações_Nota'!AE247+'Ações_Nota'!AF247</f>
        <v>27.1653543307087</v>
      </c>
      <c r="R245" s="30">
        <f>'Ações_Nota'!AG247+'Ações_Nota'!AH247</f>
        <v>87.1530471780754</v>
      </c>
    </row>
    <row r="246" ht="15" customHeight="1">
      <c r="A246" t="s" s="26">
        <f>'Ações_Nota'!A248</f>
        <v>2240</v>
      </c>
      <c r="B246" t="s" s="26">
        <f>'Ações_Nota'!B248</f>
        <v>2241</v>
      </c>
      <c r="C246" s="30">
        <f>'Ações_Nota'!C248+'Ações_Nota'!D248</f>
        <v>0</v>
      </c>
      <c r="D246" s="30">
        <f>'Ações_Nota'!E248+'Ações_Nota'!F248</f>
        <v>0</v>
      </c>
      <c r="E246" s="30">
        <f>'Ações_Nota'!G248+'Ações_Nota'!H248</f>
        <v>0</v>
      </c>
      <c r="F246" s="30">
        <f>'Ações_Nota'!I248+'Ações_Nota'!J248</f>
        <v>0</v>
      </c>
      <c r="G246" s="30">
        <f>'Ações_Nota'!K248+'Ações_Nota'!L248</f>
        <v>0</v>
      </c>
      <c r="H246" s="30">
        <f>'Ações_Nota'!M248+'Ações_Nota'!N248</f>
        <v>0</v>
      </c>
      <c r="I246" s="30">
        <f>'Ações_Nota'!O248+'Ações_Nota'!P248</f>
        <v>0</v>
      </c>
      <c r="J246" s="30">
        <f>'Ações_Nota'!Q248+'Ações_Nota'!R248</f>
        <v>0</v>
      </c>
      <c r="K246" s="30">
        <f>'Ações_Nota'!S248+'Ações_Nota'!T248</f>
        <v>0</v>
      </c>
      <c r="L246" s="30">
        <f>'Ações_Nota'!U248+'Ações_Nota'!V248</f>
        <v>0</v>
      </c>
      <c r="M246" s="30">
        <f>'Ações_Nota'!W248+'Ações_Nota'!X248</f>
        <v>0</v>
      </c>
      <c r="N246" s="30">
        <f>'Ações_Nota'!Y248+'Ações_Nota'!Z248</f>
        <v>0</v>
      </c>
      <c r="O246" s="30">
        <f>'Ações_Nota'!AA248+'Ações_Nota'!AB248</f>
        <v>0</v>
      </c>
      <c r="P246" s="30">
        <f>'Ações_Nota'!AC248+'Ações_Nota'!AD248</f>
        <v>14.331983805668</v>
      </c>
      <c r="Q246" s="30">
        <f>'Ações_Nota'!AE248+'Ações_Nota'!AF248</f>
        <v>8.385826771653541</v>
      </c>
      <c r="R246" s="30">
        <f>'Ações_Nota'!AG248+'Ações_Nota'!AH248</f>
        <v>15.5725190839695</v>
      </c>
    </row>
    <row r="247" ht="15" customHeight="1">
      <c r="A247" t="s" s="26">
        <f>'Ações_Nota'!A249</f>
        <v>2242</v>
      </c>
      <c r="B247" t="s" s="26">
        <f>'Ações_Nota'!B249</f>
        <v>2243</v>
      </c>
      <c r="C247" s="30">
        <f>'Ações_Nota'!C249+'Ações_Nota'!D249</f>
        <v>0</v>
      </c>
      <c r="D247" s="30">
        <f>'Ações_Nota'!E249+'Ações_Nota'!F249</f>
        <v>0</v>
      </c>
      <c r="E247" s="30">
        <f>'Ações_Nota'!G249+'Ações_Nota'!H249</f>
        <v>0</v>
      </c>
      <c r="F247" s="30">
        <f>'Ações_Nota'!I249+'Ações_Nota'!J249</f>
        <v>0</v>
      </c>
      <c r="G247" s="30">
        <f>'Ações_Nota'!K249+'Ações_Nota'!L249</f>
        <v>0</v>
      </c>
      <c r="H247" s="30">
        <f>'Ações_Nota'!M249+'Ações_Nota'!N249</f>
        <v>0</v>
      </c>
      <c r="I247" s="30">
        <f>'Ações_Nota'!O249+'Ações_Nota'!P249</f>
        <v>0</v>
      </c>
      <c r="J247" s="30">
        <f>'Ações_Nota'!Q249+'Ações_Nota'!R249</f>
        <v>0</v>
      </c>
      <c r="K247" s="30">
        <f>'Ações_Nota'!S249+'Ações_Nota'!T249</f>
        <v>0</v>
      </c>
      <c r="L247" s="30">
        <f>'Ações_Nota'!U249+'Ações_Nota'!V249</f>
        <v>0</v>
      </c>
      <c r="M247" s="30">
        <f>'Ações_Nota'!W249+'Ações_Nota'!X249</f>
        <v>0</v>
      </c>
      <c r="N247" s="30">
        <f>'Ações_Nota'!Y249+'Ações_Nota'!Z249</f>
        <v>0</v>
      </c>
      <c r="O247" s="30">
        <f>'Ações_Nota'!AA249+'Ações_Nota'!AB249</f>
        <v>0</v>
      </c>
      <c r="P247" s="30">
        <f>'Ações_Nota'!AC249+'Ações_Nota'!AD249</f>
        <v>14.2105263157895</v>
      </c>
      <c r="Q247" s="30">
        <f>'Ações_Nota'!AE249+'Ações_Nota'!AF249</f>
        <v>8.74015748031495</v>
      </c>
      <c r="R247" s="30">
        <f>'Ações_Nota'!AG249+'Ações_Nota'!AH249</f>
        <v>17.4070829683394</v>
      </c>
    </row>
    <row r="248" ht="15" customHeight="1">
      <c r="A248" t="s" s="26">
        <f>'Ações_Nota'!A250</f>
        <v>2244</v>
      </c>
      <c r="B248" t="s" s="26">
        <f>'Ações_Nota'!B250</f>
        <v>2245</v>
      </c>
      <c r="C248" s="30">
        <f>'Ações_Nota'!C250+'Ações_Nota'!D250</f>
        <v>0</v>
      </c>
      <c r="D248" s="30">
        <f>'Ações_Nota'!E250+'Ações_Nota'!F250</f>
        <v>0</v>
      </c>
      <c r="E248" s="30">
        <f>'Ações_Nota'!G250+'Ações_Nota'!H250</f>
        <v>0</v>
      </c>
      <c r="F248" s="30">
        <f>'Ações_Nota'!I250+'Ações_Nota'!J250</f>
        <v>0</v>
      </c>
      <c r="G248" s="30">
        <f>'Ações_Nota'!K250+'Ações_Nota'!L250</f>
        <v>0</v>
      </c>
      <c r="H248" s="30">
        <f>'Ações_Nota'!M250+'Ações_Nota'!N250</f>
        <v>0</v>
      </c>
      <c r="I248" s="30">
        <f>'Ações_Nota'!O250+'Ações_Nota'!P250</f>
        <v>0</v>
      </c>
      <c r="J248" s="30">
        <f>'Ações_Nota'!Q250+'Ações_Nota'!R250</f>
        <v>0</v>
      </c>
      <c r="K248" s="30">
        <f>'Ações_Nota'!S250+'Ações_Nota'!T250</f>
        <v>0</v>
      </c>
      <c r="L248" s="30">
        <f>'Ações_Nota'!U250+'Ações_Nota'!V250</f>
        <v>0</v>
      </c>
      <c r="M248" s="30">
        <f>'Ações_Nota'!W250+'Ações_Nota'!X250</f>
        <v>0</v>
      </c>
      <c r="N248" s="30">
        <f>'Ações_Nota'!Y250+'Ações_Nota'!Z250</f>
        <v>0</v>
      </c>
      <c r="O248" s="30">
        <f>'Ações_Nota'!AA250+'Ações_Nota'!AB250</f>
        <v>0</v>
      </c>
      <c r="P248" s="30">
        <f>'Ações_Nota'!AC250+'Ações_Nota'!AD250</f>
        <v>1.09311740890688</v>
      </c>
      <c r="Q248" s="30">
        <f>'Ações_Nota'!AE250+'Ações_Nota'!AF250</f>
        <v>1.77165354330709</v>
      </c>
      <c r="R248" s="30">
        <f>'Ações_Nota'!AG250+'Ações_Nota'!AH250</f>
        <v>2.51908396946565</v>
      </c>
    </row>
    <row r="249" ht="15" customHeight="1">
      <c r="A249" t="s" s="26">
        <f>'Ações_Nota'!A251</f>
        <v>2246</v>
      </c>
      <c r="B249" t="s" s="26">
        <f>'Ações_Nota'!B251</f>
        <v>2247</v>
      </c>
      <c r="C249" s="30">
        <f>'Ações_Nota'!C251+'Ações_Nota'!D251</f>
        <v>0</v>
      </c>
      <c r="D249" s="30">
        <f>'Ações_Nota'!E251+'Ações_Nota'!F251</f>
        <v>0</v>
      </c>
      <c r="E249" s="30">
        <f>'Ações_Nota'!G251+'Ações_Nota'!H251</f>
        <v>0</v>
      </c>
      <c r="F249" s="30">
        <f>'Ações_Nota'!I251+'Ações_Nota'!J251</f>
        <v>0</v>
      </c>
      <c r="G249" s="30">
        <f>'Ações_Nota'!K251+'Ações_Nota'!L251</f>
        <v>0</v>
      </c>
      <c r="H249" s="30">
        <f>'Ações_Nota'!M251+'Ações_Nota'!N251</f>
        <v>0</v>
      </c>
      <c r="I249" s="30">
        <f>'Ações_Nota'!O251+'Ações_Nota'!P251</f>
        <v>0</v>
      </c>
      <c r="J249" s="30">
        <f>'Ações_Nota'!Q251+'Ações_Nota'!R251</f>
        <v>0</v>
      </c>
      <c r="K249" s="30">
        <f>'Ações_Nota'!S251+'Ações_Nota'!T251</f>
        <v>0</v>
      </c>
      <c r="L249" s="30">
        <f>'Ações_Nota'!U251+'Ações_Nota'!V251</f>
        <v>0</v>
      </c>
      <c r="M249" s="30">
        <f>'Ações_Nota'!W251+'Ações_Nota'!X251</f>
        <v>0</v>
      </c>
      <c r="N249" s="30">
        <f>'Ações_Nota'!Y251+'Ações_Nota'!Z251</f>
        <v>0</v>
      </c>
      <c r="O249" s="30">
        <f>'Ações_Nota'!AA251+'Ações_Nota'!AB251</f>
        <v>0</v>
      </c>
      <c r="P249" s="30">
        <f>'Ações_Nota'!AC251+'Ações_Nota'!AD251</f>
        <v>0</v>
      </c>
      <c r="Q249" s="30">
        <f>'Ações_Nota'!AE251+'Ações_Nota'!AF251</f>
        <v>28.5826771653543</v>
      </c>
      <c r="R249" s="30">
        <f>'Ações_Nota'!AG251+'Ações_Nota'!AH251</f>
        <v>84.0551870854712</v>
      </c>
    </row>
    <row r="250" ht="15" customHeight="1">
      <c r="A250" t="s" s="26">
        <f>'Ações_Nota'!A252</f>
        <v>2248</v>
      </c>
      <c r="B250" t="s" s="26">
        <f>'Ações_Nota'!B252</f>
        <v>2249</v>
      </c>
      <c r="C250" s="30">
        <f>'Ações_Nota'!C252+'Ações_Nota'!D252</f>
        <v>0</v>
      </c>
      <c r="D250" s="30">
        <f>'Ações_Nota'!E252+'Ações_Nota'!F252</f>
        <v>0</v>
      </c>
      <c r="E250" s="30">
        <f>'Ações_Nota'!G252+'Ações_Nota'!H252</f>
        <v>0</v>
      </c>
      <c r="F250" s="30">
        <f>'Ações_Nota'!I252+'Ações_Nota'!J252</f>
        <v>0</v>
      </c>
      <c r="G250" s="30">
        <f>'Ações_Nota'!K252+'Ações_Nota'!L252</f>
        <v>0</v>
      </c>
      <c r="H250" s="30">
        <f>'Ações_Nota'!M252+'Ações_Nota'!N252</f>
        <v>0</v>
      </c>
      <c r="I250" s="30">
        <f>'Ações_Nota'!O252+'Ações_Nota'!P252</f>
        <v>0</v>
      </c>
      <c r="J250" s="30">
        <f>'Ações_Nota'!Q252+'Ações_Nota'!R252</f>
        <v>0</v>
      </c>
      <c r="K250" s="30">
        <f>'Ações_Nota'!S252+'Ações_Nota'!T252</f>
        <v>0</v>
      </c>
      <c r="L250" s="30">
        <f>'Ações_Nota'!U252+'Ações_Nota'!V252</f>
        <v>0</v>
      </c>
      <c r="M250" s="30">
        <f>'Ações_Nota'!W252+'Ações_Nota'!X252</f>
        <v>0</v>
      </c>
      <c r="N250" s="30">
        <f>'Ações_Nota'!Y252+'Ações_Nota'!Z252</f>
        <v>0</v>
      </c>
      <c r="O250" s="30">
        <f>'Ações_Nota'!AA252+'Ações_Nota'!AB252</f>
        <v>0</v>
      </c>
      <c r="P250" s="30">
        <f>'Ações_Nota'!AC252+'Ações_Nota'!AD252</f>
        <v>0</v>
      </c>
      <c r="Q250" s="30">
        <f>'Ações_Nota'!AE252+'Ações_Nota'!AF252</f>
        <v>28.3464566929134</v>
      </c>
      <c r="R250" s="30">
        <f>'Ações_Nota'!AG252+'Ações_Nota'!AH252</f>
        <v>91.1669378050307</v>
      </c>
    </row>
    <row r="251" ht="15" customHeight="1">
      <c r="A251" t="s" s="26">
        <f>'Ações_Nota'!A253</f>
        <v>2250</v>
      </c>
      <c r="B251" t="s" s="26">
        <f>'Ações_Nota'!B253</f>
        <v>2251</v>
      </c>
      <c r="C251" s="30">
        <f>'Ações_Nota'!C253+'Ações_Nota'!D253</f>
        <v>0</v>
      </c>
      <c r="D251" s="30">
        <f>'Ações_Nota'!E253+'Ações_Nota'!F253</f>
        <v>0</v>
      </c>
      <c r="E251" s="30">
        <f>'Ações_Nota'!G253+'Ações_Nota'!H253</f>
        <v>0</v>
      </c>
      <c r="F251" s="30">
        <f>'Ações_Nota'!I253+'Ações_Nota'!J253</f>
        <v>0</v>
      </c>
      <c r="G251" s="30">
        <f>'Ações_Nota'!K253+'Ações_Nota'!L253</f>
        <v>0</v>
      </c>
      <c r="H251" s="30">
        <f>'Ações_Nota'!M253+'Ações_Nota'!N253</f>
        <v>0</v>
      </c>
      <c r="I251" s="30">
        <f>'Ações_Nota'!O253+'Ações_Nota'!P253</f>
        <v>0</v>
      </c>
      <c r="J251" s="30">
        <f>'Ações_Nota'!Q253+'Ações_Nota'!R253</f>
        <v>0</v>
      </c>
      <c r="K251" s="30">
        <f>'Ações_Nota'!S253+'Ações_Nota'!T253</f>
        <v>0</v>
      </c>
      <c r="L251" s="30">
        <f>'Ações_Nota'!U253+'Ações_Nota'!V253</f>
        <v>0</v>
      </c>
      <c r="M251" s="30">
        <f>'Ações_Nota'!W253+'Ações_Nota'!X253</f>
        <v>0</v>
      </c>
      <c r="N251" s="30">
        <f>'Ações_Nota'!Y253+'Ações_Nota'!Z253</f>
        <v>0</v>
      </c>
      <c r="O251" s="30">
        <f>'Ações_Nota'!AA253+'Ações_Nota'!AB253</f>
        <v>0</v>
      </c>
      <c r="P251" s="30">
        <f>'Ações_Nota'!AC253+'Ações_Nota'!AD253</f>
        <v>0</v>
      </c>
      <c r="Q251" s="30">
        <f>'Ações_Nota'!AE253+'Ações_Nota'!AF253</f>
        <v>27.992125984252</v>
      </c>
      <c r="R251" s="30">
        <f>'Ações_Nota'!AG253+'Ações_Nota'!AH253</f>
        <v>91.3971968464523</v>
      </c>
    </row>
    <row r="252" ht="15" customHeight="1">
      <c r="A252" t="s" s="26">
        <f>'Ações_Nota'!A254</f>
        <v>2252</v>
      </c>
      <c r="B252" t="s" s="26">
        <f>'Ações_Nota'!B254</f>
        <v>2253</v>
      </c>
      <c r="C252" s="30">
        <f>'Ações_Nota'!C254+'Ações_Nota'!D254</f>
        <v>0</v>
      </c>
      <c r="D252" s="30">
        <f>'Ações_Nota'!E254+'Ações_Nota'!F254</f>
        <v>0</v>
      </c>
      <c r="E252" s="30">
        <f>'Ações_Nota'!G254+'Ações_Nota'!H254</f>
        <v>0</v>
      </c>
      <c r="F252" s="30">
        <f>'Ações_Nota'!I254+'Ações_Nota'!J254</f>
        <v>0</v>
      </c>
      <c r="G252" s="30">
        <f>'Ações_Nota'!K254+'Ações_Nota'!L254</f>
        <v>0</v>
      </c>
      <c r="H252" s="30">
        <f>'Ações_Nota'!M254+'Ações_Nota'!N254</f>
        <v>0</v>
      </c>
      <c r="I252" s="30">
        <f>'Ações_Nota'!O254+'Ações_Nota'!P254</f>
        <v>0</v>
      </c>
      <c r="J252" s="30">
        <f>'Ações_Nota'!Q254+'Ações_Nota'!R254</f>
        <v>0</v>
      </c>
      <c r="K252" s="30">
        <f>'Ações_Nota'!S254+'Ações_Nota'!T254</f>
        <v>0</v>
      </c>
      <c r="L252" s="30">
        <f>'Ações_Nota'!U254+'Ações_Nota'!V254</f>
        <v>0</v>
      </c>
      <c r="M252" s="30">
        <f>'Ações_Nota'!W254+'Ações_Nota'!X254</f>
        <v>0</v>
      </c>
      <c r="N252" s="30">
        <f>'Ações_Nota'!Y254+'Ações_Nota'!Z254</f>
        <v>0</v>
      </c>
      <c r="O252" s="30">
        <f>'Ações_Nota'!AA254+'Ações_Nota'!AB254</f>
        <v>0</v>
      </c>
      <c r="P252" s="30">
        <f>'Ações_Nota'!AC254+'Ações_Nota'!AD254</f>
        <v>0</v>
      </c>
      <c r="Q252" s="30">
        <f>'Ações_Nota'!AE254+'Ações_Nota'!AF254</f>
        <v>20.1968503937008</v>
      </c>
      <c r="R252" s="30">
        <f>'Ações_Nota'!AG254+'Ações_Nota'!AH254</f>
        <v>77.85696408459521</v>
      </c>
    </row>
    <row r="253" ht="15" customHeight="1">
      <c r="A253" t="s" s="26">
        <f>'Ações_Nota'!A255</f>
        <v>2254</v>
      </c>
      <c r="B253" t="s" s="26">
        <f>'Ações_Nota'!B255</f>
        <v>2255</v>
      </c>
      <c r="C253" s="30">
        <f>'Ações_Nota'!C255+'Ações_Nota'!D255</f>
        <v>0</v>
      </c>
      <c r="D253" s="30">
        <f>'Ações_Nota'!E255+'Ações_Nota'!F255</f>
        <v>0</v>
      </c>
      <c r="E253" s="30">
        <f>'Ações_Nota'!G255+'Ações_Nota'!H255</f>
        <v>0</v>
      </c>
      <c r="F253" s="30">
        <f>'Ações_Nota'!I255+'Ações_Nota'!J255</f>
        <v>0</v>
      </c>
      <c r="G253" s="30">
        <f>'Ações_Nota'!K255+'Ações_Nota'!L255</f>
        <v>0</v>
      </c>
      <c r="H253" s="30">
        <f>'Ações_Nota'!M255+'Ações_Nota'!N255</f>
        <v>0</v>
      </c>
      <c r="I253" s="30">
        <f>'Ações_Nota'!O255+'Ações_Nota'!P255</f>
        <v>0</v>
      </c>
      <c r="J253" s="30">
        <f>'Ações_Nota'!Q255+'Ações_Nota'!R255</f>
        <v>0</v>
      </c>
      <c r="K253" s="30">
        <f>'Ações_Nota'!S255+'Ações_Nota'!T255</f>
        <v>0</v>
      </c>
      <c r="L253" s="30">
        <f>'Ações_Nota'!U255+'Ações_Nota'!V255</f>
        <v>0</v>
      </c>
      <c r="M253" s="30">
        <f>'Ações_Nota'!W255+'Ações_Nota'!X255</f>
        <v>0</v>
      </c>
      <c r="N253" s="30">
        <f>'Ações_Nota'!Y255+'Ações_Nota'!Z255</f>
        <v>0</v>
      </c>
      <c r="O253" s="30">
        <f>'Ações_Nota'!AA255+'Ações_Nota'!AB255</f>
        <v>0</v>
      </c>
      <c r="P253" s="30">
        <f>'Ações_Nota'!AC255+'Ações_Nota'!AD255</f>
        <v>0</v>
      </c>
      <c r="Q253" s="30">
        <f>'Ações_Nota'!AE255+'Ações_Nota'!AF255</f>
        <v>14.8818897637795</v>
      </c>
      <c r="R253" s="30">
        <f>'Ações_Nota'!AG255+'Ações_Nota'!AH255</f>
        <v>25.3228632211238</v>
      </c>
    </row>
    <row r="254" ht="15" customHeight="1">
      <c r="A254" t="s" s="26">
        <f>'Ações_Nota'!A256</f>
        <v>2256</v>
      </c>
      <c r="B254" t="s" s="26">
        <f>'Ações_Nota'!B256</f>
        <v>2257</v>
      </c>
      <c r="C254" s="30">
        <f>'Ações_Nota'!C256+'Ações_Nota'!D256</f>
        <v>0</v>
      </c>
      <c r="D254" s="30">
        <f>'Ações_Nota'!E256+'Ações_Nota'!F256</f>
        <v>0</v>
      </c>
      <c r="E254" s="30">
        <f>'Ações_Nota'!G256+'Ações_Nota'!H256</f>
        <v>0</v>
      </c>
      <c r="F254" s="30">
        <f>'Ações_Nota'!I256+'Ações_Nota'!J256</f>
        <v>0</v>
      </c>
      <c r="G254" s="30">
        <f>'Ações_Nota'!K256+'Ações_Nota'!L256</f>
        <v>0</v>
      </c>
      <c r="H254" s="30">
        <f>'Ações_Nota'!M256+'Ações_Nota'!N256</f>
        <v>0</v>
      </c>
      <c r="I254" s="30">
        <f>'Ações_Nota'!O256+'Ações_Nota'!P256</f>
        <v>0</v>
      </c>
      <c r="J254" s="30">
        <f>'Ações_Nota'!Q256+'Ações_Nota'!R256</f>
        <v>0</v>
      </c>
      <c r="K254" s="30">
        <f>'Ações_Nota'!S256+'Ações_Nota'!T256</f>
        <v>0</v>
      </c>
      <c r="L254" s="30">
        <f>'Ações_Nota'!U256+'Ações_Nota'!V256</f>
        <v>0</v>
      </c>
      <c r="M254" s="30">
        <f>'Ações_Nota'!W256+'Ações_Nota'!X256</f>
        <v>0</v>
      </c>
      <c r="N254" s="30">
        <f>'Ações_Nota'!Y256+'Ações_Nota'!Z256</f>
        <v>0</v>
      </c>
      <c r="O254" s="30">
        <f>'Ações_Nota'!AA256+'Ações_Nota'!AB256</f>
        <v>0</v>
      </c>
      <c r="P254" s="30">
        <f>'Ações_Nota'!AC256+'Ações_Nota'!AD256</f>
        <v>0</v>
      </c>
      <c r="Q254" s="30">
        <f>'Ações_Nota'!AE256+'Ações_Nota'!AF256</f>
        <v>2.83464566929134</v>
      </c>
      <c r="R254" s="30">
        <f>'Ações_Nota'!AG256+'Ações_Nota'!AH256</f>
        <v>5.72519083969467</v>
      </c>
    </row>
    <row r="255" ht="15" customHeight="1">
      <c r="A255" t="s" s="26">
        <f>'Ações_Nota'!A257</f>
        <v>2258</v>
      </c>
      <c r="B255" t="s" s="26">
        <f>'Ações_Nota'!B257</f>
        <v>2259</v>
      </c>
      <c r="C255" s="30">
        <f>'Ações_Nota'!C257+'Ações_Nota'!D257</f>
        <v>0</v>
      </c>
      <c r="D255" s="30">
        <f>'Ações_Nota'!E257+'Ações_Nota'!F257</f>
        <v>0</v>
      </c>
      <c r="E255" s="30">
        <f>'Ações_Nota'!G257+'Ações_Nota'!H257</f>
        <v>0</v>
      </c>
      <c r="F255" s="30">
        <f>'Ações_Nota'!I257+'Ações_Nota'!J257</f>
        <v>0</v>
      </c>
      <c r="G255" s="30">
        <f>'Ações_Nota'!K257+'Ações_Nota'!L257</f>
        <v>0</v>
      </c>
      <c r="H255" s="30">
        <f>'Ações_Nota'!M257+'Ações_Nota'!N257</f>
        <v>0</v>
      </c>
      <c r="I255" s="30">
        <f>'Ações_Nota'!O257+'Ações_Nota'!P257</f>
        <v>0</v>
      </c>
      <c r="J255" s="30">
        <f>'Ações_Nota'!Q257+'Ações_Nota'!R257</f>
        <v>0</v>
      </c>
      <c r="K255" s="30">
        <f>'Ações_Nota'!S257+'Ações_Nota'!T257</f>
        <v>0</v>
      </c>
      <c r="L255" s="30">
        <f>'Ações_Nota'!U257+'Ações_Nota'!V257</f>
        <v>0</v>
      </c>
      <c r="M255" s="30">
        <f>'Ações_Nota'!W257+'Ações_Nota'!X257</f>
        <v>0</v>
      </c>
      <c r="N255" s="30">
        <f>'Ações_Nota'!Y257+'Ações_Nota'!Z257</f>
        <v>0</v>
      </c>
      <c r="O255" s="30">
        <f>'Ações_Nota'!AA257+'Ações_Nota'!AB257</f>
        <v>0</v>
      </c>
      <c r="P255" s="30">
        <f>'Ações_Nota'!AC257+'Ações_Nota'!AD257</f>
        <v>0</v>
      </c>
      <c r="Q255" s="30">
        <f>'Ações_Nota'!AE257+'Ações_Nota'!AF257</f>
        <v>0.354330708661416</v>
      </c>
      <c r="R255" s="30">
        <f>'Ações_Nota'!AG257+'Ações_Nota'!AH257</f>
        <v>1.03053435114504</v>
      </c>
    </row>
    <row r="256" ht="15" customHeight="1">
      <c r="A256" t="s" s="26">
        <f>'Ações_Nota'!A258</f>
        <v>2260</v>
      </c>
      <c r="B256" t="s" s="26">
        <f>'Ações_Nota'!B258</f>
        <v>2261</v>
      </c>
      <c r="C256" s="30">
        <f>'Ações_Nota'!C258+'Ações_Nota'!D258</f>
        <v>0</v>
      </c>
      <c r="D256" s="30">
        <f>'Ações_Nota'!E258+'Ações_Nota'!F258</f>
        <v>0</v>
      </c>
      <c r="E256" s="30">
        <f>'Ações_Nota'!G258+'Ações_Nota'!H258</f>
        <v>0</v>
      </c>
      <c r="F256" s="30">
        <f>'Ações_Nota'!I258+'Ações_Nota'!J258</f>
        <v>0</v>
      </c>
      <c r="G256" s="30">
        <f>'Ações_Nota'!K258+'Ações_Nota'!L258</f>
        <v>0</v>
      </c>
      <c r="H256" s="30">
        <f>'Ações_Nota'!M258+'Ações_Nota'!N258</f>
        <v>0</v>
      </c>
      <c r="I256" s="30">
        <f>'Ações_Nota'!O258+'Ações_Nota'!P258</f>
        <v>0</v>
      </c>
      <c r="J256" s="30">
        <f>'Ações_Nota'!Q258+'Ações_Nota'!R258</f>
        <v>0</v>
      </c>
      <c r="K256" s="30">
        <f>'Ações_Nota'!S258+'Ações_Nota'!T258</f>
        <v>0</v>
      </c>
      <c r="L256" s="30">
        <f>'Ações_Nota'!U258+'Ações_Nota'!V258</f>
        <v>0</v>
      </c>
      <c r="M256" s="30">
        <f>'Ações_Nota'!W258+'Ações_Nota'!X258</f>
        <v>0</v>
      </c>
      <c r="N256" s="30">
        <f>'Ações_Nota'!Y258+'Ações_Nota'!Z258</f>
        <v>0</v>
      </c>
      <c r="O256" s="30">
        <f>'Ações_Nota'!AA258+'Ações_Nota'!AB258</f>
        <v>0</v>
      </c>
      <c r="P256" s="30">
        <f>'Ações_Nota'!AC258+'Ações_Nota'!AD258</f>
        <v>0</v>
      </c>
      <c r="Q256" s="30">
        <f>'Ações_Nota'!AE258+'Ações_Nota'!AF258</f>
        <v>0</v>
      </c>
      <c r="R256" s="30">
        <f>'Ações_Nota'!AG258+'Ações_Nota'!AH258</f>
        <v>98.1641847077963</v>
      </c>
    </row>
    <row r="257" ht="15" customHeight="1">
      <c r="A257" t="s" s="26">
        <f>'Ações_Nota'!A259</f>
        <v>2262</v>
      </c>
      <c r="B257" t="s" s="26">
        <f>'Ações_Nota'!B259</f>
        <v>2263</v>
      </c>
      <c r="C257" s="30">
        <f>'Ações_Nota'!C259+'Ações_Nota'!D259</f>
        <v>0</v>
      </c>
      <c r="D257" s="30">
        <f>'Ações_Nota'!E259+'Ações_Nota'!F259</f>
        <v>0</v>
      </c>
      <c r="E257" s="30">
        <f>'Ações_Nota'!G259+'Ações_Nota'!H259</f>
        <v>0</v>
      </c>
      <c r="F257" s="30">
        <f>'Ações_Nota'!I259+'Ações_Nota'!J259</f>
        <v>0</v>
      </c>
      <c r="G257" s="30">
        <f>'Ações_Nota'!K259+'Ações_Nota'!L259</f>
        <v>0</v>
      </c>
      <c r="H257" s="30">
        <f>'Ações_Nota'!M259+'Ações_Nota'!N259</f>
        <v>0</v>
      </c>
      <c r="I257" s="30">
        <f>'Ações_Nota'!O259+'Ações_Nota'!P259</f>
        <v>0</v>
      </c>
      <c r="J257" s="30">
        <f>'Ações_Nota'!Q259+'Ações_Nota'!R259</f>
        <v>0</v>
      </c>
      <c r="K257" s="30">
        <f>'Ações_Nota'!S259+'Ações_Nota'!T259</f>
        <v>0</v>
      </c>
      <c r="L257" s="30">
        <f>'Ações_Nota'!U259+'Ações_Nota'!V259</f>
        <v>0</v>
      </c>
      <c r="M257" s="30">
        <f>'Ações_Nota'!W259+'Ações_Nota'!X259</f>
        <v>0</v>
      </c>
      <c r="N257" s="30">
        <f>'Ações_Nota'!Y259+'Ações_Nota'!Z259</f>
        <v>0</v>
      </c>
      <c r="O257" s="30">
        <f>'Ações_Nota'!AA259+'Ações_Nota'!AB259</f>
        <v>0</v>
      </c>
      <c r="P257" s="30">
        <f>'Ações_Nota'!AC259+'Ações_Nota'!AD259</f>
        <v>0</v>
      </c>
      <c r="Q257" s="30">
        <f>'Ações_Nota'!AE259+'Ações_Nota'!AF259</f>
        <v>0</v>
      </c>
      <c r="R257" s="30">
        <f>'Ações_Nota'!AG259+'Ações_Nota'!AH259</f>
        <v>73.0402953322488</v>
      </c>
    </row>
    <row r="258" ht="15" customHeight="1">
      <c r="A258" t="s" s="26">
        <f>'Ações_Nota'!A260</f>
        <v>2264</v>
      </c>
      <c r="B258" t="s" s="26">
        <f>'Ações_Nota'!B260</f>
        <v>2265</v>
      </c>
      <c r="C258" s="30">
        <f>'Ações_Nota'!C260+'Ações_Nota'!D260</f>
        <v>0</v>
      </c>
      <c r="D258" s="30">
        <f>'Ações_Nota'!E260+'Ações_Nota'!F260</f>
        <v>0</v>
      </c>
      <c r="E258" s="30">
        <f>'Ações_Nota'!G260+'Ações_Nota'!H260</f>
        <v>0</v>
      </c>
      <c r="F258" s="30">
        <f>'Ações_Nota'!I260+'Ações_Nota'!J260</f>
        <v>0</v>
      </c>
      <c r="G258" s="30">
        <f>'Ações_Nota'!K260+'Ações_Nota'!L260</f>
        <v>0</v>
      </c>
      <c r="H258" s="30">
        <f>'Ações_Nota'!M260+'Ações_Nota'!N260</f>
        <v>0</v>
      </c>
      <c r="I258" s="30">
        <f>'Ações_Nota'!O260+'Ações_Nota'!P260</f>
        <v>0</v>
      </c>
      <c r="J258" s="30">
        <f>'Ações_Nota'!Q260+'Ações_Nota'!R260</f>
        <v>0</v>
      </c>
      <c r="K258" s="30">
        <f>'Ações_Nota'!S260+'Ações_Nota'!T260</f>
        <v>0</v>
      </c>
      <c r="L258" s="30">
        <f>'Ações_Nota'!U260+'Ações_Nota'!V260</f>
        <v>0</v>
      </c>
      <c r="M258" s="30">
        <f>'Ações_Nota'!W260+'Ações_Nota'!X260</f>
        <v>0</v>
      </c>
      <c r="N258" s="30">
        <f>'Ações_Nota'!Y260+'Ações_Nota'!Z260</f>
        <v>0</v>
      </c>
      <c r="O258" s="30">
        <f>'Ações_Nota'!AA260+'Ações_Nota'!AB260</f>
        <v>0</v>
      </c>
      <c r="P258" s="30">
        <f>'Ações_Nota'!AC260+'Ações_Nota'!AD260</f>
        <v>0</v>
      </c>
      <c r="Q258" s="30">
        <f>'Ações_Nota'!AE260+'Ações_Nota'!AF260</f>
        <v>0</v>
      </c>
      <c r="R258" s="30">
        <f>'Ações_Nota'!AG260+'Ações_Nota'!AH260</f>
        <v>51.0180202728069</v>
      </c>
    </row>
    <row r="259" ht="15" customHeight="1">
      <c r="A259" t="s" s="26">
        <f>'Ações_Nota'!A261</f>
        <v>2266</v>
      </c>
      <c r="B259" t="s" s="26">
        <f>'Ações_Nota'!B261</f>
        <v>2267</v>
      </c>
      <c r="C259" s="30">
        <f>'Ações_Nota'!C261+'Ações_Nota'!D261</f>
        <v>0</v>
      </c>
      <c r="D259" s="30">
        <f>'Ações_Nota'!E261+'Ações_Nota'!F261</f>
        <v>0</v>
      </c>
      <c r="E259" s="30">
        <f>'Ações_Nota'!G261+'Ações_Nota'!H261</f>
        <v>0</v>
      </c>
      <c r="F259" s="30">
        <f>'Ações_Nota'!I261+'Ações_Nota'!J261</f>
        <v>0</v>
      </c>
      <c r="G259" s="30">
        <f>'Ações_Nota'!K261+'Ações_Nota'!L261</f>
        <v>0</v>
      </c>
      <c r="H259" s="30">
        <f>'Ações_Nota'!M261+'Ações_Nota'!N261</f>
        <v>0</v>
      </c>
      <c r="I259" s="30">
        <f>'Ações_Nota'!O261+'Ações_Nota'!P261</f>
        <v>0</v>
      </c>
      <c r="J259" s="30">
        <f>'Ações_Nota'!Q261+'Ações_Nota'!R261</f>
        <v>0</v>
      </c>
      <c r="K259" s="30">
        <f>'Ações_Nota'!S261+'Ações_Nota'!T261</f>
        <v>0</v>
      </c>
      <c r="L259" s="30">
        <f>'Ações_Nota'!U261+'Ações_Nota'!V261</f>
        <v>0</v>
      </c>
      <c r="M259" s="30">
        <f>'Ações_Nota'!W261+'Ações_Nota'!X261</f>
        <v>0</v>
      </c>
      <c r="N259" s="30">
        <f>'Ações_Nota'!Y261+'Ações_Nota'!Z261</f>
        <v>0</v>
      </c>
      <c r="O259" s="30">
        <f>'Ações_Nota'!AA261+'Ações_Nota'!AB261</f>
        <v>0</v>
      </c>
      <c r="P259" s="30">
        <f>'Ações_Nota'!AC261+'Ações_Nota'!AD261</f>
        <v>0</v>
      </c>
      <c r="Q259" s="30">
        <f>'Ações_Nota'!AE261+'Ações_Nota'!AF261</f>
        <v>0</v>
      </c>
      <c r="R259" s="30">
        <f>'Ações_Nota'!AG261+'Ações_Nota'!AH261</f>
        <v>15.6870229007634</v>
      </c>
    </row>
    <row r="260" ht="15" customHeight="1">
      <c r="A260" t="s" s="26">
        <f>'Ações_Nota'!A262</f>
        <v>2268</v>
      </c>
      <c r="B260" t="s" s="26">
        <f>'Ações_Nota'!B262</f>
        <v>2269</v>
      </c>
      <c r="C260" s="30">
        <f>'Ações_Nota'!C262+'Ações_Nota'!D262</f>
        <v>0</v>
      </c>
      <c r="D260" s="30">
        <f>'Ações_Nota'!E262+'Ações_Nota'!F262</f>
        <v>0</v>
      </c>
      <c r="E260" s="30">
        <f>'Ações_Nota'!G262+'Ações_Nota'!H262</f>
        <v>0</v>
      </c>
      <c r="F260" s="30">
        <f>'Ações_Nota'!I262+'Ações_Nota'!J262</f>
        <v>0</v>
      </c>
      <c r="G260" s="30">
        <f>'Ações_Nota'!K262+'Ações_Nota'!L262</f>
        <v>0</v>
      </c>
      <c r="H260" s="30">
        <f>'Ações_Nota'!M262+'Ações_Nota'!N262</f>
        <v>0</v>
      </c>
      <c r="I260" s="30">
        <f>'Ações_Nota'!O262+'Ações_Nota'!P262</f>
        <v>0</v>
      </c>
      <c r="J260" s="30">
        <f>'Ações_Nota'!Q262+'Ações_Nota'!R262</f>
        <v>0</v>
      </c>
      <c r="K260" s="30">
        <f>'Ações_Nota'!S262+'Ações_Nota'!T262</f>
        <v>0</v>
      </c>
      <c r="L260" s="30">
        <f>'Ações_Nota'!U262+'Ações_Nota'!V262</f>
        <v>0</v>
      </c>
      <c r="M260" s="30">
        <f>'Ações_Nota'!W262+'Ações_Nota'!X262</f>
        <v>0</v>
      </c>
      <c r="N260" s="30">
        <f>'Ações_Nota'!Y262+'Ações_Nota'!Z262</f>
        <v>0</v>
      </c>
      <c r="O260" s="30">
        <f>'Ações_Nota'!AA262+'Ações_Nota'!AB262</f>
        <v>0</v>
      </c>
      <c r="P260" s="30">
        <f>'Ações_Nota'!AC262+'Ações_Nota'!AD262</f>
        <v>0</v>
      </c>
      <c r="Q260" s="30">
        <f>'Ações_Nota'!AE262+'Ações_Nota'!AF262</f>
        <v>0</v>
      </c>
      <c r="R260" s="30">
        <f>'Ações_Nota'!AG262+'Ações_Nota'!AH262</f>
        <v>11.1068702290076</v>
      </c>
    </row>
    <row r="261" ht="15" customHeight="1">
      <c r="A261" t="s" s="26">
        <f>'Ações_Nota'!A263</f>
        <v>2270</v>
      </c>
      <c r="B261" t="s" s="26">
        <f>'Ações_Nota'!B263</f>
        <v>2271</v>
      </c>
      <c r="C261" s="30">
        <f>'Ações_Nota'!C263+'Ações_Nota'!D263</f>
        <v>0</v>
      </c>
      <c r="D261" s="30">
        <f>'Ações_Nota'!E263+'Ações_Nota'!F263</f>
        <v>0</v>
      </c>
      <c r="E261" s="30">
        <f>'Ações_Nota'!G263+'Ações_Nota'!H263</f>
        <v>0</v>
      </c>
      <c r="F261" s="30">
        <f>'Ações_Nota'!I263+'Ações_Nota'!J263</f>
        <v>0</v>
      </c>
      <c r="G261" s="30">
        <f>'Ações_Nota'!K263+'Ações_Nota'!L263</f>
        <v>0</v>
      </c>
      <c r="H261" s="30">
        <f>'Ações_Nota'!M263+'Ações_Nota'!N263</f>
        <v>0</v>
      </c>
      <c r="I261" s="30">
        <f>'Ações_Nota'!O263+'Ações_Nota'!P263</f>
        <v>0</v>
      </c>
      <c r="J261" s="30">
        <f>'Ações_Nota'!Q263+'Ações_Nota'!R263</f>
        <v>0</v>
      </c>
      <c r="K261" s="30">
        <f>'Ações_Nota'!S263+'Ações_Nota'!T263</f>
        <v>0</v>
      </c>
      <c r="L261" s="30">
        <f>'Ações_Nota'!U263+'Ações_Nota'!V263</f>
        <v>0</v>
      </c>
      <c r="M261" s="30">
        <f>'Ações_Nota'!W263+'Ações_Nota'!X263</f>
        <v>0</v>
      </c>
      <c r="N261" s="30">
        <f>'Ações_Nota'!Y263+'Ações_Nota'!Z263</f>
        <v>0</v>
      </c>
      <c r="O261" s="30">
        <f>'Ações_Nota'!AA263+'Ações_Nota'!AB263</f>
        <v>0</v>
      </c>
      <c r="P261" s="30">
        <f>'Ações_Nota'!AC263+'Ações_Nota'!AD263</f>
        <v>0</v>
      </c>
      <c r="Q261" s="30">
        <f>'Ações_Nota'!AE263+'Ações_Nota'!AF263</f>
        <v>0</v>
      </c>
      <c r="R261" s="30">
        <f>'Ações_Nota'!AG263+'Ações_Nota'!AH263</f>
        <v>9.9618320610687</v>
      </c>
    </row>
    <row r="262" ht="15" customHeight="1">
      <c r="A262" t="s" s="26">
        <f>'Ações_Nota'!A264</f>
        <v>2272</v>
      </c>
      <c r="B262" t="s" s="26">
        <f>'Ações_Nota'!B264</f>
        <v>2273</v>
      </c>
      <c r="C262" s="30">
        <f>'Ações_Nota'!C264+'Ações_Nota'!D264</f>
        <v>0</v>
      </c>
      <c r="D262" s="30">
        <f>'Ações_Nota'!E264+'Ações_Nota'!F264</f>
        <v>0</v>
      </c>
      <c r="E262" s="30">
        <f>'Ações_Nota'!G264+'Ações_Nota'!H264</f>
        <v>0</v>
      </c>
      <c r="F262" s="30">
        <f>'Ações_Nota'!I264+'Ações_Nota'!J264</f>
        <v>0</v>
      </c>
      <c r="G262" s="30">
        <f>'Ações_Nota'!K264+'Ações_Nota'!L264</f>
        <v>0</v>
      </c>
      <c r="H262" s="30">
        <f>'Ações_Nota'!M264+'Ações_Nota'!N264</f>
        <v>0</v>
      </c>
      <c r="I262" s="30">
        <f>'Ações_Nota'!O264+'Ações_Nota'!P264</f>
        <v>0</v>
      </c>
      <c r="J262" s="30">
        <f>'Ações_Nota'!Q264+'Ações_Nota'!R264</f>
        <v>0</v>
      </c>
      <c r="K262" s="30">
        <f>'Ações_Nota'!S264+'Ações_Nota'!T264</f>
        <v>0</v>
      </c>
      <c r="L262" s="30">
        <f>'Ações_Nota'!U264+'Ações_Nota'!V264</f>
        <v>0</v>
      </c>
      <c r="M262" s="30">
        <f>'Ações_Nota'!W264+'Ações_Nota'!X264</f>
        <v>0</v>
      </c>
      <c r="N262" s="30">
        <f>'Ações_Nota'!Y264+'Ações_Nota'!Z264</f>
        <v>0</v>
      </c>
      <c r="O262" s="30">
        <f>'Ações_Nota'!AA264+'Ações_Nota'!AB264</f>
        <v>0</v>
      </c>
      <c r="P262" s="30">
        <f>'Ações_Nota'!AC264+'Ações_Nota'!AD264</f>
        <v>0</v>
      </c>
      <c r="Q262" s="30">
        <f>'Ações_Nota'!AE264+'Ações_Nota'!AF264</f>
        <v>0</v>
      </c>
      <c r="R262" s="30">
        <f>'Ações_Nota'!AG264+'Ações_Nota'!AH264</f>
        <v>4.9236641221374</v>
      </c>
    </row>
    <row r="263" ht="15" customHeight="1">
      <c r="A263" t="s" s="26">
        <f>'Ações_Nota'!A265</f>
        <v>2274</v>
      </c>
      <c r="B263" t="s" s="26">
        <f>'Ações_Nota'!B265</f>
        <v>2275</v>
      </c>
      <c r="C263" s="30">
        <f>'Ações_Nota'!C265+'Ações_Nota'!D265</f>
        <v>0</v>
      </c>
      <c r="D263" s="30">
        <f>'Ações_Nota'!E265+'Ações_Nota'!F265</f>
        <v>0</v>
      </c>
      <c r="E263" s="30">
        <f>'Ações_Nota'!G265+'Ações_Nota'!H265</f>
        <v>0</v>
      </c>
      <c r="F263" s="30">
        <f>'Ações_Nota'!I265+'Ações_Nota'!J265</f>
        <v>0</v>
      </c>
      <c r="G263" s="30">
        <f>'Ações_Nota'!K265+'Ações_Nota'!L265</f>
        <v>0</v>
      </c>
      <c r="H263" s="30">
        <f>'Ações_Nota'!M265+'Ações_Nota'!N265</f>
        <v>0</v>
      </c>
      <c r="I263" s="30">
        <f>'Ações_Nota'!O265+'Ações_Nota'!P265</f>
        <v>0</v>
      </c>
      <c r="J263" s="30">
        <f>'Ações_Nota'!Q265+'Ações_Nota'!R265</f>
        <v>0</v>
      </c>
      <c r="K263" s="30">
        <f>'Ações_Nota'!S265+'Ações_Nota'!T265</f>
        <v>0</v>
      </c>
      <c r="L263" s="30">
        <f>'Ações_Nota'!U265+'Ações_Nota'!V265</f>
        <v>0</v>
      </c>
      <c r="M263" s="30">
        <f>'Ações_Nota'!W265+'Ações_Nota'!X265</f>
        <v>0</v>
      </c>
      <c r="N263" s="30">
        <f>'Ações_Nota'!Y265+'Ações_Nota'!Z265</f>
        <v>0</v>
      </c>
      <c r="O263" s="30">
        <f>'Ações_Nota'!AA265+'Ações_Nota'!AB265</f>
        <v>0</v>
      </c>
      <c r="P263" s="30">
        <f>'Ações_Nota'!AC265+'Ações_Nota'!AD265</f>
        <v>0</v>
      </c>
      <c r="Q263" s="30">
        <f>'Ações_Nota'!AE265+'Ações_Nota'!AF265</f>
        <v>0</v>
      </c>
      <c r="R263" s="30">
        <f>'Ações_Nota'!AG265+'Ações_Nota'!AH265</f>
        <v>0.687022900763358</v>
      </c>
    </row>
    <row r="264" ht="13.55" customHeight="1">
      <c r="A264" s="26"/>
      <c r="B264" s="26"/>
      <c r="C264" s="14"/>
      <c r="D264" s="14"/>
      <c r="E264" s="14"/>
      <c r="F264" s="14"/>
      <c r="G264" s="14"/>
      <c r="H264" s="14"/>
      <c r="I264" s="14"/>
      <c r="J264" s="14"/>
      <c r="K264" s="14"/>
      <c r="L264" s="14"/>
      <c r="M264" s="14"/>
      <c r="N264" s="14"/>
      <c r="O264" s="14"/>
      <c r="P264" s="14"/>
      <c r="Q264" s="14"/>
      <c r="R264" s="14"/>
    </row>
    <row r="265" ht="13.55" customHeight="1">
      <c r="A265" s="26"/>
      <c r="B265" s="26"/>
      <c r="C265" s="14"/>
      <c r="D265" s="14"/>
      <c r="E265" s="14"/>
      <c r="F265" s="14"/>
      <c r="G265" s="14"/>
      <c r="H265" s="14"/>
      <c r="I265" s="14"/>
      <c r="J265" s="14"/>
      <c r="K265" s="14"/>
      <c r="L265" s="14"/>
      <c r="M265" s="14"/>
      <c r="N265" s="14"/>
      <c r="O265" s="14"/>
      <c r="P265" s="14"/>
      <c r="Q265" s="14"/>
      <c r="R265" s="14"/>
    </row>
    <row r="266" ht="13.55" customHeight="1">
      <c r="A266" s="26"/>
      <c r="B266" s="26"/>
      <c r="C266" s="14"/>
      <c r="D266" s="14"/>
      <c r="E266" s="14"/>
      <c r="F266" s="14"/>
      <c r="G266" s="14"/>
      <c r="H266" s="14"/>
      <c r="I266" s="14"/>
      <c r="J266" s="14"/>
      <c r="K266" s="14"/>
      <c r="L266" s="14"/>
      <c r="M266" s="14"/>
      <c r="N266" s="14"/>
      <c r="O266" s="14"/>
      <c r="P266" s="14"/>
      <c r="Q266" s="14"/>
      <c r="R266" s="14"/>
    </row>
    <row r="267" ht="13.55" customHeight="1">
      <c r="A267" s="26"/>
      <c r="B267" s="26"/>
      <c r="C267" s="14"/>
      <c r="D267" s="14"/>
      <c r="E267" s="14"/>
      <c r="F267" s="14"/>
      <c r="G267" s="14"/>
      <c r="H267" s="14"/>
      <c r="I267" s="14"/>
      <c r="J267" s="14"/>
      <c r="K267" s="14"/>
      <c r="L267" s="14"/>
      <c r="M267" s="14"/>
      <c r="N267" s="14"/>
      <c r="O267" s="14"/>
      <c r="P267" s="14"/>
      <c r="Q267" s="14"/>
      <c r="R267" s="14"/>
    </row>
    <row r="268" ht="13.55" customHeight="1">
      <c r="A268" s="26"/>
      <c r="B268" s="26"/>
      <c r="C268" s="14"/>
      <c r="D268" s="14"/>
      <c r="E268" s="14"/>
      <c r="F268" s="14"/>
      <c r="G268" s="14"/>
      <c r="H268" s="14"/>
      <c r="I268" s="14"/>
      <c r="J268" s="14"/>
      <c r="K268" s="14"/>
      <c r="L268" s="14"/>
      <c r="M268" s="14"/>
      <c r="N268" s="14"/>
      <c r="O268" s="14"/>
      <c r="P268" s="14"/>
      <c r="Q268" s="14"/>
      <c r="R268" s="14"/>
    </row>
    <row r="269" ht="13.55" customHeight="1">
      <c r="A269" s="26"/>
      <c r="B269" s="26"/>
      <c r="C269" s="14"/>
      <c r="D269" s="14"/>
      <c r="E269" s="14"/>
      <c r="F269" s="14"/>
      <c r="G269" s="14"/>
      <c r="H269" s="14"/>
      <c r="I269" s="14"/>
      <c r="J269" s="14"/>
      <c r="K269" s="14"/>
      <c r="L269" s="14"/>
      <c r="M269" s="14"/>
      <c r="N269" s="14"/>
      <c r="O269" s="14"/>
      <c r="P269" s="14"/>
      <c r="Q269" s="14"/>
      <c r="R269" s="14"/>
    </row>
    <row r="270" ht="13.55" customHeight="1">
      <c r="A270" s="26"/>
      <c r="B270" s="26"/>
      <c r="C270" s="14"/>
      <c r="D270" s="14"/>
      <c r="E270" s="14"/>
      <c r="F270" s="14"/>
      <c r="G270" s="14"/>
      <c r="H270" s="14"/>
      <c r="I270" s="14"/>
      <c r="J270" s="14"/>
      <c r="K270" s="14"/>
      <c r="L270" s="14"/>
      <c r="M270" s="14"/>
      <c r="N270" s="14"/>
      <c r="O270" s="14"/>
      <c r="P270" s="14"/>
      <c r="Q270" s="14"/>
      <c r="R270" s="14"/>
    </row>
    <row r="271" ht="13.55" customHeight="1">
      <c r="A271" s="26"/>
      <c r="B271" s="26"/>
      <c r="C271" s="14"/>
      <c r="D271" s="14"/>
      <c r="E271" s="14"/>
      <c r="F271" s="14"/>
      <c r="G271" s="14"/>
      <c r="H271" s="14"/>
      <c r="I271" s="14"/>
      <c r="J271" s="14"/>
      <c r="K271" s="14"/>
      <c r="L271" s="14"/>
      <c r="M271" s="14"/>
      <c r="N271" s="14"/>
      <c r="O271" s="14"/>
      <c r="P271" s="14"/>
      <c r="Q271" s="14"/>
      <c r="R271" s="14"/>
    </row>
    <row r="272" ht="13.55" customHeight="1">
      <c r="A272" s="26"/>
      <c r="B272" s="26"/>
      <c r="C272" s="14"/>
      <c r="D272" s="14"/>
      <c r="E272" s="14"/>
      <c r="F272" s="14"/>
      <c r="G272" s="14"/>
      <c r="H272" s="14"/>
      <c r="I272" s="14"/>
      <c r="J272" s="14"/>
      <c r="K272" s="14"/>
      <c r="L272" s="14"/>
      <c r="M272" s="14"/>
      <c r="N272" s="14"/>
      <c r="O272" s="14"/>
      <c r="P272" s="14"/>
      <c r="Q272" s="14"/>
      <c r="R272" s="14"/>
    </row>
    <row r="273" ht="13.55" customHeight="1">
      <c r="A273" s="26"/>
      <c r="B273" s="26"/>
      <c r="C273" s="14"/>
      <c r="D273" s="14"/>
      <c r="E273" s="14"/>
      <c r="F273" s="14"/>
      <c r="G273" s="14"/>
      <c r="H273" s="14"/>
      <c r="I273" s="14"/>
      <c r="J273" s="14"/>
      <c r="K273" s="14"/>
      <c r="L273" s="14"/>
      <c r="M273" s="14"/>
      <c r="N273" s="14"/>
      <c r="O273" s="14"/>
      <c r="P273" s="14"/>
      <c r="Q273" s="14"/>
      <c r="R273" s="14"/>
    </row>
    <row r="274" ht="13.55" customHeight="1">
      <c r="A274" s="26"/>
      <c r="B274" s="26"/>
      <c r="C274" s="14"/>
      <c r="D274" s="14"/>
      <c r="E274" s="14"/>
      <c r="F274" s="14"/>
      <c r="G274" s="14"/>
      <c r="H274" s="14"/>
      <c r="I274" s="14"/>
      <c r="J274" s="14"/>
      <c r="K274" s="14"/>
      <c r="L274" s="14"/>
      <c r="M274" s="14"/>
      <c r="N274" s="14"/>
      <c r="O274" s="14"/>
      <c r="P274" s="14"/>
      <c r="Q274" s="14"/>
      <c r="R274" s="14"/>
    </row>
    <row r="275" ht="13.55" customHeight="1">
      <c r="A275" s="26"/>
      <c r="B275" s="26"/>
      <c r="C275" s="14"/>
      <c r="D275" s="14"/>
      <c r="E275" s="14"/>
      <c r="F275" s="14"/>
      <c r="G275" s="14"/>
      <c r="H275" s="14"/>
      <c r="I275" s="14"/>
      <c r="J275" s="14"/>
      <c r="K275" s="14"/>
      <c r="L275" s="14"/>
      <c r="M275" s="14"/>
      <c r="N275" s="14"/>
      <c r="O275" s="14"/>
      <c r="P275" s="14"/>
      <c r="Q275" s="14"/>
      <c r="R275" s="14"/>
    </row>
    <row r="276" ht="13.55" customHeight="1">
      <c r="A276" s="26"/>
      <c r="B276" s="26"/>
      <c r="C276" s="14"/>
      <c r="D276" s="14"/>
      <c r="E276" s="14"/>
      <c r="F276" s="14"/>
      <c r="G276" s="14"/>
      <c r="H276" s="14"/>
      <c r="I276" s="14"/>
      <c r="J276" s="14"/>
      <c r="K276" s="14"/>
      <c r="L276" s="14"/>
      <c r="M276" s="14"/>
      <c r="N276" s="14"/>
      <c r="O276" s="14"/>
      <c r="P276" s="14"/>
      <c r="Q276" s="14"/>
      <c r="R276" s="14"/>
    </row>
    <row r="277" ht="13.55" customHeight="1">
      <c r="A277" s="26"/>
      <c r="B277" s="26"/>
      <c r="C277" s="14"/>
      <c r="D277" s="14"/>
      <c r="E277" s="14"/>
      <c r="F277" s="14"/>
      <c r="G277" s="14"/>
      <c r="H277" s="14"/>
      <c r="I277" s="14"/>
      <c r="J277" s="14"/>
      <c r="K277" s="14"/>
      <c r="L277" s="14"/>
      <c r="M277" s="14"/>
      <c r="N277" s="14"/>
      <c r="O277" s="14"/>
      <c r="P277" s="14"/>
      <c r="Q277" s="14"/>
      <c r="R277" s="14"/>
    </row>
    <row r="278" ht="13.55" customHeight="1">
      <c r="A278" s="26"/>
      <c r="B278" s="26"/>
      <c r="C278" s="14"/>
      <c r="D278" s="14"/>
      <c r="E278" s="14"/>
      <c r="F278" s="14"/>
      <c r="G278" s="14"/>
      <c r="H278" s="14"/>
      <c r="I278" s="14"/>
      <c r="J278" s="14"/>
      <c r="K278" s="14"/>
      <c r="L278" s="14"/>
      <c r="M278" s="14"/>
      <c r="N278" s="14"/>
      <c r="O278" s="14"/>
      <c r="P278" s="14"/>
      <c r="Q278" s="14"/>
      <c r="R278" s="14"/>
    </row>
    <row r="279" ht="13.55" customHeight="1">
      <c r="A279" s="26"/>
      <c r="B279" s="26"/>
      <c r="C279" s="14"/>
      <c r="D279" s="14"/>
      <c r="E279" s="14"/>
      <c r="F279" s="14"/>
      <c r="G279" s="14"/>
      <c r="H279" s="14"/>
      <c r="I279" s="14"/>
      <c r="J279" s="14"/>
      <c r="K279" s="14"/>
      <c r="L279" s="14"/>
      <c r="M279" s="14"/>
      <c r="N279" s="14"/>
      <c r="O279" s="14"/>
      <c r="P279" s="14"/>
      <c r="Q279" s="14"/>
      <c r="R279" s="14"/>
    </row>
    <row r="280" ht="13.55" customHeight="1">
      <c r="A280" s="26"/>
      <c r="B280" s="26"/>
      <c r="C280" s="14"/>
      <c r="D280" s="14"/>
      <c r="E280" s="14"/>
      <c r="F280" s="14"/>
      <c r="G280" s="14"/>
      <c r="H280" s="14"/>
      <c r="I280" s="14"/>
      <c r="J280" s="14"/>
      <c r="K280" s="14"/>
      <c r="L280" s="14"/>
      <c r="M280" s="14"/>
      <c r="N280" s="14"/>
      <c r="O280" s="14"/>
      <c r="P280" s="14"/>
      <c r="Q280" s="14"/>
      <c r="R280" s="14"/>
    </row>
    <row r="281" ht="13.55" customHeight="1">
      <c r="A281" s="26"/>
      <c r="B281" s="26"/>
      <c r="C281" s="14"/>
      <c r="D281" s="14"/>
      <c r="E281" s="14"/>
      <c r="F281" s="14"/>
      <c r="G281" s="14"/>
      <c r="H281" s="14"/>
      <c r="I281" s="14"/>
      <c r="J281" s="14"/>
      <c r="K281" s="14"/>
      <c r="L281" s="14"/>
      <c r="M281" s="14"/>
      <c r="N281" s="14"/>
      <c r="O281" s="14"/>
      <c r="P281" s="14"/>
      <c r="Q281" s="14"/>
      <c r="R281" s="14"/>
    </row>
    <row r="282" ht="13.55" customHeight="1">
      <c r="A282" s="26"/>
      <c r="B282" s="26"/>
      <c r="C282" s="14"/>
      <c r="D282" s="14"/>
      <c r="E282" s="14"/>
      <c r="F282" s="14"/>
      <c r="G282" s="14"/>
      <c r="H282" s="14"/>
      <c r="I282" s="14"/>
      <c r="J282" s="14"/>
      <c r="K282" s="14"/>
      <c r="L282" s="14"/>
      <c r="M282" s="14"/>
      <c r="N282" s="14"/>
      <c r="O282" s="14"/>
      <c r="P282" s="14"/>
      <c r="Q282" s="14"/>
      <c r="R282" s="14"/>
    </row>
    <row r="283" ht="13.55" customHeight="1">
      <c r="A283" s="26"/>
      <c r="B283" s="26"/>
      <c r="C283" s="14"/>
      <c r="D283" s="14"/>
      <c r="E283" s="14"/>
      <c r="F283" s="14"/>
      <c r="G283" s="14"/>
      <c r="H283" s="14"/>
      <c r="I283" s="14"/>
      <c r="J283" s="14"/>
      <c r="K283" s="14"/>
      <c r="L283" s="14"/>
      <c r="M283" s="14"/>
      <c r="N283" s="14"/>
      <c r="O283" s="14"/>
      <c r="P283" s="14"/>
      <c r="Q283" s="14"/>
      <c r="R283" s="14"/>
    </row>
    <row r="284" ht="13.55" customHeight="1">
      <c r="A284" s="26"/>
      <c r="B284" s="26"/>
      <c r="C284" s="14"/>
      <c r="D284" s="14"/>
      <c r="E284" s="14"/>
      <c r="F284" s="14"/>
      <c r="G284" s="14"/>
      <c r="H284" s="14"/>
      <c r="I284" s="14"/>
      <c r="J284" s="14"/>
      <c r="K284" s="14"/>
      <c r="L284" s="14"/>
      <c r="M284" s="14"/>
      <c r="N284" s="14"/>
      <c r="O284" s="14"/>
      <c r="P284" s="14"/>
      <c r="Q284" s="14"/>
      <c r="R284" s="14"/>
    </row>
    <row r="285" ht="13.55" customHeight="1">
      <c r="A285" s="26"/>
      <c r="B285" s="26"/>
      <c r="C285" s="14"/>
      <c r="D285" s="14"/>
      <c r="E285" s="14"/>
      <c r="F285" s="14"/>
      <c r="G285" s="14"/>
      <c r="H285" s="14"/>
      <c r="I285" s="14"/>
      <c r="J285" s="14"/>
      <c r="K285" s="14"/>
      <c r="L285" s="14"/>
      <c r="M285" s="14"/>
      <c r="N285" s="14"/>
      <c r="O285" s="14"/>
      <c r="P285" s="14"/>
      <c r="Q285" s="14"/>
      <c r="R285" s="14"/>
    </row>
    <row r="286" ht="13.55" customHeight="1">
      <c r="A286" s="26"/>
      <c r="B286" s="26"/>
      <c r="C286" s="14"/>
      <c r="D286" s="14"/>
      <c r="E286" s="14"/>
      <c r="F286" s="14"/>
      <c r="G286" s="14"/>
      <c r="H286" s="14"/>
      <c r="I286" s="14"/>
      <c r="J286" s="14"/>
      <c r="K286" s="14"/>
      <c r="L286" s="14"/>
      <c r="M286" s="14"/>
      <c r="N286" s="14"/>
      <c r="O286" s="14"/>
      <c r="P286" s="14"/>
      <c r="Q286" s="14"/>
      <c r="R286" s="14"/>
    </row>
    <row r="287" ht="13.55" customHeight="1">
      <c r="A287" s="26"/>
      <c r="B287" s="26"/>
      <c r="C287" s="14"/>
      <c r="D287" s="14"/>
      <c r="E287" s="14"/>
      <c r="F287" s="14"/>
      <c r="G287" s="14"/>
      <c r="H287" s="14"/>
      <c r="I287" s="14"/>
      <c r="J287" s="14"/>
      <c r="K287" s="14"/>
      <c r="L287" s="14"/>
      <c r="M287" s="14"/>
      <c r="N287" s="14"/>
      <c r="O287" s="14"/>
      <c r="P287" s="14"/>
      <c r="Q287" s="14"/>
      <c r="R287" s="14"/>
    </row>
    <row r="288" ht="13.55" customHeight="1">
      <c r="A288" s="26"/>
      <c r="B288" s="26"/>
      <c r="C288" s="14"/>
      <c r="D288" s="14"/>
      <c r="E288" s="14"/>
      <c r="F288" s="14"/>
      <c r="G288" s="14"/>
      <c r="H288" s="14"/>
      <c r="I288" s="14"/>
      <c r="J288" s="14"/>
      <c r="K288" s="14"/>
      <c r="L288" s="14"/>
      <c r="M288" s="14"/>
      <c r="N288" s="14"/>
      <c r="O288" s="14"/>
      <c r="P288" s="14"/>
      <c r="Q288" s="14"/>
      <c r="R288" s="14"/>
    </row>
    <row r="289" ht="13.55" customHeight="1">
      <c r="A289" s="26"/>
      <c r="B289" s="26"/>
      <c r="C289" s="14"/>
      <c r="D289" s="14"/>
      <c r="E289" s="14"/>
      <c r="F289" s="14"/>
      <c r="G289" s="14"/>
      <c r="H289" s="14"/>
      <c r="I289" s="14"/>
      <c r="J289" s="14"/>
      <c r="K289" s="14"/>
      <c r="L289" s="14"/>
      <c r="M289" s="14"/>
      <c r="N289" s="14"/>
      <c r="O289" s="14"/>
      <c r="P289" s="14"/>
      <c r="Q289" s="14"/>
      <c r="R289" s="14"/>
    </row>
    <row r="290" ht="13.55" customHeight="1">
      <c r="A290" s="26"/>
      <c r="B290" s="26"/>
      <c r="C290" s="14"/>
      <c r="D290" s="14"/>
      <c r="E290" s="14"/>
      <c r="F290" s="14"/>
      <c r="G290" s="14"/>
      <c r="H290" s="14"/>
      <c r="I290" s="14"/>
      <c r="J290" s="14"/>
      <c r="K290" s="14"/>
      <c r="L290" s="14"/>
      <c r="M290" s="14"/>
      <c r="N290" s="14"/>
      <c r="O290" s="14"/>
      <c r="P290" s="14"/>
      <c r="Q290" s="14"/>
      <c r="R290" s="14"/>
    </row>
    <row r="291" ht="13.55" customHeight="1">
      <c r="A291" s="26"/>
      <c r="B291" s="26"/>
      <c r="C291" s="14"/>
      <c r="D291" s="14"/>
      <c r="E291" s="14"/>
      <c r="F291" s="14"/>
      <c r="G291" s="14"/>
      <c r="H291" s="14"/>
      <c r="I291" s="14"/>
      <c r="J291" s="14"/>
      <c r="K291" s="14"/>
      <c r="L291" s="14"/>
      <c r="M291" s="14"/>
      <c r="N291" s="14"/>
      <c r="O291" s="14"/>
      <c r="P291" s="14"/>
      <c r="Q291" s="14"/>
      <c r="R291" s="14"/>
    </row>
    <row r="292" ht="13.55" customHeight="1">
      <c r="A292" s="26"/>
      <c r="B292" s="26"/>
      <c r="C292" s="14"/>
      <c r="D292" s="14"/>
      <c r="E292" s="14"/>
      <c r="F292" s="14"/>
      <c r="G292" s="14"/>
      <c r="H292" s="14"/>
      <c r="I292" s="14"/>
      <c r="J292" s="14"/>
      <c r="K292" s="14"/>
      <c r="L292" s="14"/>
      <c r="M292" s="14"/>
      <c r="N292" s="14"/>
      <c r="O292" s="14"/>
      <c r="P292" s="14"/>
      <c r="Q292" s="14"/>
      <c r="R292" s="14"/>
    </row>
    <row r="293" ht="13.55" customHeight="1">
      <c r="A293" s="26"/>
      <c r="B293" s="26"/>
      <c r="C293" s="14"/>
      <c r="D293" s="14"/>
      <c r="E293" s="14"/>
      <c r="F293" s="14"/>
      <c r="G293" s="14"/>
      <c r="H293" s="14"/>
      <c r="I293" s="14"/>
      <c r="J293" s="14"/>
      <c r="K293" s="14"/>
      <c r="L293" s="14"/>
      <c r="M293" s="14"/>
      <c r="N293" s="14"/>
      <c r="O293" s="14"/>
      <c r="P293" s="14"/>
      <c r="Q293" s="14"/>
      <c r="R293" s="14"/>
    </row>
    <row r="294" ht="13.55" customHeight="1">
      <c r="A294" s="26"/>
      <c r="B294" s="26"/>
      <c r="C294" s="14"/>
      <c r="D294" s="14"/>
      <c r="E294" s="14"/>
      <c r="F294" s="14"/>
      <c r="G294" s="14"/>
      <c r="H294" s="14"/>
      <c r="I294" s="14"/>
      <c r="J294" s="14"/>
      <c r="K294" s="14"/>
      <c r="L294" s="14"/>
      <c r="M294" s="14"/>
      <c r="N294" s="14"/>
      <c r="O294" s="14"/>
      <c r="P294" s="14"/>
      <c r="Q294" s="14"/>
      <c r="R294" s="14"/>
    </row>
    <row r="295" ht="13.55" customHeight="1">
      <c r="A295" s="26"/>
      <c r="B295" s="26"/>
      <c r="C295" s="14"/>
      <c r="D295" s="14"/>
      <c r="E295" s="14"/>
      <c r="F295" s="14"/>
      <c r="G295" s="14"/>
      <c r="H295" s="14"/>
      <c r="I295" s="14"/>
      <c r="J295" s="14"/>
      <c r="K295" s="14"/>
      <c r="L295" s="14"/>
      <c r="M295" s="14"/>
      <c r="N295" s="14"/>
      <c r="O295" s="14"/>
      <c r="P295" s="14"/>
      <c r="Q295" s="14"/>
      <c r="R295" s="14"/>
    </row>
    <row r="296" ht="13.55" customHeight="1">
      <c r="A296" s="26"/>
      <c r="B296" s="26"/>
      <c r="C296" s="14"/>
      <c r="D296" s="14"/>
      <c r="E296" s="14"/>
      <c r="F296" s="14"/>
      <c r="G296" s="14"/>
      <c r="H296" s="14"/>
      <c r="I296" s="14"/>
      <c r="J296" s="14"/>
      <c r="K296" s="14"/>
      <c r="L296" s="14"/>
      <c r="M296" s="14"/>
      <c r="N296" s="14"/>
      <c r="O296" s="14"/>
      <c r="P296" s="14"/>
      <c r="Q296" s="14"/>
      <c r="R296" s="14"/>
    </row>
    <row r="297" ht="13.55" customHeight="1">
      <c r="A297" s="26"/>
      <c r="B297" s="26"/>
      <c r="C297" s="14"/>
      <c r="D297" s="14"/>
      <c r="E297" s="14"/>
      <c r="F297" s="14"/>
      <c r="G297" s="14"/>
      <c r="H297" s="14"/>
      <c r="I297" s="14"/>
      <c r="J297" s="14"/>
      <c r="K297" s="14"/>
      <c r="L297" s="14"/>
      <c r="M297" s="14"/>
      <c r="N297" s="14"/>
      <c r="O297" s="14"/>
      <c r="P297" s="14"/>
      <c r="Q297" s="14"/>
      <c r="R297" s="14"/>
    </row>
    <row r="298" ht="13.55" customHeight="1">
      <c r="A298" s="26"/>
      <c r="B298" s="26"/>
      <c r="C298" s="14"/>
      <c r="D298" s="14"/>
      <c r="E298" s="14"/>
      <c r="F298" s="14"/>
      <c r="G298" s="14"/>
      <c r="H298" s="14"/>
      <c r="I298" s="14"/>
      <c r="J298" s="14"/>
      <c r="K298" s="14"/>
      <c r="L298" s="14"/>
      <c r="M298" s="14"/>
      <c r="N298" s="14"/>
      <c r="O298" s="14"/>
      <c r="P298" s="14"/>
      <c r="Q298" s="14"/>
      <c r="R298" s="14"/>
    </row>
    <row r="299" ht="13.55" customHeight="1">
      <c r="A299" s="26"/>
      <c r="B299" s="26"/>
      <c r="C299" s="14"/>
      <c r="D299" s="14"/>
      <c r="E299" s="14"/>
      <c r="F299" s="14"/>
      <c r="G299" s="14"/>
      <c r="H299" s="14"/>
      <c r="I299" s="14"/>
      <c r="J299" s="14"/>
      <c r="K299" s="14"/>
      <c r="L299" s="14"/>
      <c r="M299" s="14"/>
      <c r="N299" s="14"/>
      <c r="O299" s="14"/>
      <c r="P299" s="14"/>
      <c r="Q299" s="14"/>
      <c r="R299" s="14"/>
    </row>
    <row r="300" ht="13.55" customHeight="1">
      <c r="A300" s="26"/>
      <c r="B300" s="26"/>
      <c r="C300" s="14"/>
      <c r="D300" s="14"/>
      <c r="E300" s="14"/>
      <c r="F300" s="14"/>
      <c r="G300" s="14"/>
      <c r="H300" s="14"/>
      <c r="I300" s="14"/>
      <c r="J300" s="14"/>
      <c r="K300" s="14"/>
      <c r="L300" s="14"/>
      <c r="M300" s="14"/>
      <c r="N300" s="14"/>
      <c r="O300" s="14"/>
      <c r="P300" s="14"/>
      <c r="Q300" s="14"/>
      <c r="R300" s="14"/>
    </row>
    <row r="301" ht="13.55" customHeight="1">
      <c r="A301" s="26"/>
      <c r="B301" s="26"/>
      <c r="C301" s="14"/>
      <c r="D301" s="14"/>
      <c r="E301" s="14"/>
      <c r="F301" s="14"/>
      <c r="G301" s="14"/>
      <c r="H301" s="14"/>
      <c r="I301" s="14"/>
      <c r="J301" s="14"/>
      <c r="K301" s="14"/>
      <c r="L301" s="14"/>
      <c r="M301" s="14"/>
      <c r="N301" s="14"/>
      <c r="O301" s="14"/>
      <c r="P301" s="14"/>
      <c r="Q301" s="14"/>
      <c r="R301" s="14"/>
    </row>
    <row r="302" ht="13.55" customHeight="1">
      <c r="A302" s="26"/>
      <c r="B302" s="26"/>
      <c r="C302" s="14"/>
      <c r="D302" s="14"/>
      <c r="E302" s="14"/>
      <c r="F302" s="14"/>
      <c r="G302" s="14"/>
      <c r="H302" s="14"/>
      <c r="I302" s="14"/>
      <c r="J302" s="14"/>
      <c r="K302" s="14"/>
      <c r="L302" s="14"/>
      <c r="M302" s="14"/>
      <c r="N302" s="14"/>
      <c r="O302" s="14"/>
      <c r="P302" s="14"/>
      <c r="Q302" s="14"/>
      <c r="R302" s="14"/>
    </row>
    <row r="303" ht="13.55" customHeight="1">
      <c r="A303" s="26"/>
      <c r="B303" s="26"/>
      <c r="C303" s="14"/>
      <c r="D303" s="14"/>
      <c r="E303" s="14"/>
      <c r="F303" s="14"/>
      <c r="G303" s="14"/>
      <c r="H303" s="14"/>
      <c r="I303" s="14"/>
      <c r="J303" s="14"/>
      <c r="K303" s="14"/>
      <c r="L303" s="14"/>
      <c r="M303" s="14"/>
      <c r="N303" s="14"/>
      <c r="O303" s="14"/>
      <c r="P303" s="14"/>
      <c r="Q303" s="14"/>
      <c r="R303" s="14"/>
    </row>
    <row r="304" ht="13.55" customHeight="1">
      <c r="A304" s="26"/>
      <c r="B304" s="26"/>
      <c r="C304" s="14"/>
      <c r="D304" s="14"/>
      <c r="E304" s="14"/>
      <c r="F304" s="14"/>
      <c r="G304" s="14"/>
      <c r="H304" s="14"/>
      <c r="I304" s="14"/>
      <c r="J304" s="14"/>
      <c r="K304" s="14"/>
      <c r="L304" s="14"/>
      <c r="M304" s="14"/>
      <c r="N304" s="14"/>
      <c r="O304" s="14"/>
      <c r="P304" s="14"/>
      <c r="Q304" s="14"/>
      <c r="R304" s="14"/>
    </row>
    <row r="305" ht="13.55" customHeight="1">
      <c r="A305" s="26"/>
      <c r="B305" s="26"/>
      <c r="C305" s="14"/>
      <c r="D305" s="14"/>
      <c r="E305" s="14"/>
      <c r="F305" s="14"/>
      <c r="G305" s="14"/>
      <c r="H305" s="14"/>
      <c r="I305" s="14"/>
      <c r="J305" s="14"/>
      <c r="K305" s="14"/>
      <c r="L305" s="14"/>
      <c r="M305" s="14"/>
      <c r="N305" s="14"/>
      <c r="O305" s="14"/>
      <c r="P305" s="14"/>
      <c r="Q305" s="14"/>
      <c r="R305" s="14"/>
    </row>
    <row r="306" ht="13.55" customHeight="1">
      <c r="A306" s="26"/>
      <c r="B306" s="26"/>
      <c r="C306" s="14"/>
      <c r="D306" s="14"/>
      <c r="E306" s="14"/>
      <c r="F306" s="14"/>
      <c r="G306" s="14"/>
      <c r="H306" s="14"/>
      <c r="I306" s="14"/>
      <c r="J306" s="14"/>
      <c r="K306" s="14"/>
      <c r="L306" s="14"/>
      <c r="M306" s="14"/>
      <c r="N306" s="14"/>
      <c r="O306" s="14"/>
      <c r="P306" s="14"/>
      <c r="Q306" s="14"/>
      <c r="R306" s="14"/>
    </row>
    <row r="307" ht="13.55" customHeight="1">
      <c r="A307" s="26"/>
      <c r="B307" s="26"/>
      <c r="C307" s="14"/>
      <c r="D307" s="14"/>
      <c r="E307" s="14"/>
      <c r="F307" s="14"/>
      <c r="G307" s="14"/>
      <c r="H307" s="14"/>
      <c r="I307" s="14"/>
      <c r="J307" s="14"/>
      <c r="K307" s="14"/>
      <c r="L307" s="14"/>
      <c r="M307" s="14"/>
      <c r="N307" s="14"/>
      <c r="O307" s="14"/>
      <c r="P307" s="14"/>
      <c r="Q307" s="14"/>
      <c r="R307" s="14"/>
    </row>
    <row r="308" ht="13.55" customHeight="1">
      <c r="A308" s="26"/>
      <c r="B308" s="26"/>
      <c r="C308" s="14"/>
      <c r="D308" s="14"/>
      <c r="E308" s="14"/>
      <c r="F308" s="14"/>
      <c r="G308" s="14"/>
      <c r="H308" s="14"/>
      <c r="I308" s="14"/>
      <c r="J308" s="14"/>
      <c r="K308" s="14"/>
      <c r="L308" s="14"/>
      <c r="M308" s="14"/>
      <c r="N308" s="14"/>
      <c r="O308" s="14"/>
      <c r="P308" s="14"/>
      <c r="Q308" s="14"/>
      <c r="R308" s="14"/>
    </row>
    <row r="309" ht="13.55" customHeight="1">
      <c r="A309" s="26"/>
      <c r="B309" s="26"/>
      <c r="C309" s="14"/>
      <c r="D309" s="14"/>
      <c r="E309" s="14"/>
      <c r="F309" s="14"/>
      <c r="G309" s="14"/>
      <c r="H309" s="14"/>
      <c r="I309" s="14"/>
      <c r="J309" s="14"/>
      <c r="K309" s="14"/>
      <c r="L309" s="14"/>
      <c r="M309" s="14"/>
      <c r="N309" s="14"/>
      <c r="O309" s="14"/>
      <c r="P309" s="14"/>
      <c r="Q309" s="14"/>
      <c r="R309" s="14"/>
    </row>
    <row r="310" ht="13.55" customHeight="1">
      <c r="A310" s="26"/>
      <c r="B310" s="26"/>
      <c r="C310" s="14"/>
      <c r="D310" s="14"/>
      <c r="E310" s="14"/>
      <c r="F310" s="14"/>
      <c r="G310" s="14"/>
      <c r="H310" s="14"/>
      <c r="I310" s="14"/>
      <c r="J310" s="14"/>
      <c r="K310" s="14"/>
      <c r="L310" s="14"/>
      <c r="M310" s="14"/>
      <c r="N310" s="14"/>
      <c r="O310" s="14"/>
      <c r="P310" s="14"/>
      <c r="Q310" s="14"/>
      <c r="R310" s="14"/>
    </row>
    <row r="311" ht="13.55" customHeight="1">
      <c r="A311" s="26"/>
      <c r="B311" s="26"/>
      <c r="C311" s="14"/>
      <c r="D311" s="14"/>
      <c r="E311" s="14"/>
      <c r="F311" s="14"/>
      <c r="G311" s="14"/>
      <c r="H311" s="14"/>
      <c r="I311" s="14"/>
      <c r="J311" s="14"/>
      <c r="K311" s="14"/>
      <c r="L311" s="14"/>
      <c r="M311" s="14"/>
      <c r="N311" s="14"/>
      <c r="O311" s="14"/>
      <c r="P311" s="14"/>
      <c r="Q311" s="14"/>
      <c r="R311" s="14"/>
    </row>
    <row r="312" ht="13.55" customHeight="1">
      <c r="A312" s="26"/>
      <c r="B312" s="26"/>
      <c r="C312" s="14"/>
      <c r="D312" s="14"/>
      <c r="E312" s="14"/>
      <c r="F312" s="14"/>
      <c r="G312" s="14"/>
      <c r="H312" s="14"/>
      <c r="I312" s="14"/>
      <c r="J312" s="14"/>
      <c r="K312" s="14"/>
      <c r="L312" s="14"/>
      <c r="M312" s="14"/>
      <c r="N312" s="14"/>
      <c r="O312" s="14"/>
      <c r="P312" s="14"/>
      <c r="Q312" s="14"/>
      <c r="R312" s="14"/>
    </row>
    <row r="313" ht="13.55" customHeight="1">
      <c r="A313" s="26"/>
      <c r="B313" s="26"/>
      <c r="C313" s="14"/>
      <c r="D313" s="14"/>
      <c r="E313" s="14"/>
      <c r="F313" s="14"/>
      <c r="G313" s="14"/>
      <c r="H313" s="14"/>
      <c r="I313" s="14"/>
      <c r="J313" s="14"/>
      <c r="K313" s="14"/>
      <c r="L313" s="14"/>
      <c r="M313" s="14"/>
      <c r="N313" s="14"/>
      <c r="O313" s="14"/>
      <c r="P313" s="14"/>
      <c r="Q313" s="14"/>
      <c r="R313" s="14"/>
    </row>
    <row r="314" ht="13.55" customHeight="1">
      <c r="A314" s="26"/>
      <c r="B314" s="26"/>
      <c r="C314" s="14"/>
      <c r="D314" s="14"/>
      <c r="E314" s="14"/>
      <c r="F314" s="14"/>
      <c r="G314" s="14"/>
      <c r="H314" s="14"/>
      <c r="I314" s="14"/>
      <c r="J314" s="14"/>
      <c r="K314" s="14"/>
      <c r="L314" s="14"/>
      <c r="M314" s="14"/>
      <c r="N314" s="14"/>
      <c r="O314" s="14"/>
      <c r="P314" s="14"/>
      <c r="Q314" s="14"/>
      <c r="R314" s="14"/>
    </row>
    <row r="315" ht="13.55" customHeight="1">
      <c r="A315" s="26"/>
      <c r="B315" s="26"/>
      <c r="C315" s="14"/>
      <c r="D315" s="14"/>
      <c r="E315" s="14"/>
      <c r="F315" s="14"/>
      <c r="G315" s="14"/>
      <c r="H315" s="14"/>
      <c r="I315" s="14"/>
      <c r="J315" s="14"/>
      <c r="K315" s="14"/>
      <c r="L315" s="14"/>
      <c r="M315" s="14"/>
      <c r="N315" s="14"/>
      <c r="O315" s="14"/>
      <c r="P315" s="14"/>
      <c r="Q315" s="14"/>
      <c r="R315" s="14"/>
    </row>
    <row r="316" ht="13.55" customHeight="1">
      <c r="A316" s="26"/>
      <c r="B316" s="26"/>
      <c r="C316" s="14"/>
      <c r="D316" s="14"/>
      <c r="E316" s="14"/>
      <c r="F316" s="14"/>
      <c r="G316" s="14"/>
      <c r="H316" s="14"/>
      <c r="I316" s="14"/>
      <c r="J316" s="14"/>
      <c r="K316" s="14"/>
      <c r="L316" s="14"/>
      <c r="M316" s="14"/>
      <c r="N316" s="14"/>
      <c r="O316" s="14"/>
      <c r="P316" s="14"/>
      <c r="Q316" s="14"/>
      <c r="R316" s="14"/>
    </row>
    <row r="317" ht="13.55" customHeight="1">
      <c r="A317" s="26"/>
      <c r="B317" s="26"/>
      <c r="C317" s="14"/>
      <c r="D317" s="14"/>
      <c r="E317" s="14"/>
      <c r="F317" s="14"/>
      <c r="G317" s="14"/>
      <c r="H317" s="14"/>
      <c r="I317" s="14"/>
      <c r="J317" s="14"/>
      <c r="K317" s="14"/>
      <c r="L317" s="14"/>
      <c r="M317" s="14"/>
      <c r="N317" s="14"/>
      <c r="O317" s="14"/>
      <c r="P317" s="14"/>
      <c r="Q317" s="14"/>
      <c r="R317" s="14"/>
    </row>
    <row r="318" ht="13.55" customHeight="1">
      <c r="A318" s="26"/>
      <c r="B318" s="26"/>
      <c r="C318" s="14"/>
      <c r="D318" s="14"/>
      <c r="E318" s="14"/>
      <c r="F318" s="14"/>
      <c r="G318" s="14"/>
      <c r="H318" s="14"/>
      <c r="I318" s="14"/>
      <c r="J318" s="14"/>
      <c r="K318" s="14"/>
      <c r="L318" s="14"/>
      <c r="M318" s="14"/>
      <c r="N318" s="14"/>
      <c r="O318" s="14"/>
      <c r="P318" s="14"/>
      <c r="Q318" s="14"/>
      <c r="R318" s="14"/>
    </row>
    <row r="319" ht="13.55" customHeight="1">
      <c r="A319" s="26"/>
      <c r="B319" s="26"/>
      <c r="C319" s="14"/>
      <c r="D319" s="14"/>
      <c r="E319" s="14"/>
      <c r="F319" s="14"/>
      <c r="G319" s="14"/>
      <c r="H319" s="14"/>
      <c r="I319" s="14"/>
      <c r="J319" s="14"/>
      <c r="K319" s="14"/>
      <c r="L319" s="14"/>
      <c r="M319" s="14"/>
      <c r="N319" s="14"/>
      <c r="O319" s="14"/>
      <c r="P319" s="14"/>
      <c r="Q319" s="14"/>
      <c r="R319" s="14"/>
    </row>
    <row r="320" ht="13.55" customHeight="1">
      <c r="A320" s="26"/>
      <c r="B320" s="26"/>
      <c r="C320" s="14"/>
      <c r="D320" s="14"/>
      <c r="E320" s="14"/>
      <c r="F320" s="14"/>
      <c r="G320" s="14"/>
      <c r="H320" s="14"/>
      <c r="I320" s="14"/>
      <c r="J320" s="14"/>
      <c r="K320" s="14"/>
      <c r="L320" s="14"/>
      <c r="M320" s="14"/>
      <c r="N320" s="14"/>
      <c r="O320" s="14"/>
      <c r="P320" s="14"/>
      <c r="Q320" s="14"/>
      <c r="R320" s="14"/>
    </row>
    <row r="321" ht="13.55" customHeight="1">
      <c r="A321" s="26"/>
      <c r="B321" s="26"/>
      <c r="C321" s="14"/>
      <c r="D321" s="14"/>
      <c r="E321" s="14"/>
      <c r="F321" s="14"/>
      <c r="G321" s="14"/>
      <c r="H321" s="14"/>
      <c r="I321" s="14"/>
      <c r="J321" s="14"/>
      <c r="K321" s="14"/>
      <c r="L321" s="14"/>
      <c r="M321" s="14"/>
      <c r="N321" s="14"/>
      <c r="O321" s="14"/>
      <c r="P321" s="14"/>
      <c r="Q321" s="14"/>
      <c r="R321" s="14"/>
    </row>
    <row r="322" ht="13.55" customHeight="1">
      <c r="A322" s="26"/>
      <c r="B322" s="26"/>
      <c r="C322" s="14"/>
      <c r="D322" s="14"/>
      <c r="E322" s="14"/>
      <c r="F322" s="14"/>
      <c r="G322" s="14"/>
      <c r="H322" s="14"/>
      <c r="I322" s="14"/>
      <c r="J322" s="14"/>
      <c r="K322" s="14"/>
      <c r="L322" s="14"/>
      <c r="M322" s="14"/>
      <c r="N322" s="14"/>
      <c r="O322" s="14"/>
      <c r="P322" s="14"/>
      <c r="Q322" s="14"/>
      <c r="R322" s="14"/>
    </row>
    <row r="323" ht="13.55" customHeight="1">
      <c r="A323" s="26"/>
      <c r="B323" s="26"/>
      <c r="C323" s="14"/>
      <c r="D323" s="14"/>
      <c r="E323" s="14"/>
      <c r="F323" s="14"/>
      <c r="G323" s="14"/>
      <c r="H323" s="14"/>
      <c r="I323" s="14"/>
      <c r="J323" s="14"/>
      <c r="K323" s="14"/>
      <c r="L323" s="14"/>
      <c r="M323" s="14"/>
      <c r="N323" s="14"/>
      <c r="O323" s="14"/>
      <c r="P323" s="14"/>
      <c r="Q323" s="14"/>
      <c r="R323" s="14"/>
    </row>
    <row r="324" ht="13.55" customHeight="1">
      <c r="A324" s="26"/>
      <c r="B324" s="26"/>
      <c r="C324" s="14"/>
      <c r="D324" s="14"/>
      <c r="E324" s="14"/>
      <c r="F324" s="14"/>
      <c r="G324" s="14"/>
      <c r="H324" s="14"/>
      <c r="I324" s="14"/>
      <c r="J324" s="14"/>
      <c r="K324" s="14"/>
      <c r="L324" s="14"/>
      <c r="M324" s="14"/>
      <c r="N324" s="14"/>
      <c r="O324" s="14"/>
      <c r="P324" s="14"/>
      <c r="Q324" s="14"/>
      <c r="R324" s="14"/>
    </row>
    <row r="325" ht="13.55" customHeight="1">
      <c r="A325" s="26"/>
      <c r="B325" s="26"/>
      <c r="C325" s="14"/>
      <c r="D325" s="14"/>
      <c r="E325" s="14"/>
      <c r="F325" s="14"/>
      <c r="G325" s="14"/>
      <c r="H325" s="14"/>
      <c r="I325" s="14"/>
      <c r="J325" s="14"/>
      <c r="K325" s="14"/>
      <c r="L325" s="14"/>
      <c r="M325" s="14"/>
      <c r="N325" s="14"/>
      <c r="O325" s="14"/>
      <c r="P325" s="14"/>
      <c r="Q325" s="14"/>
      <c r="R325" s="14"/>
    </row>
    <row r="326" ht="13.55" customHeight="1">
      <c r="A326" s="26"/>
      <c r="B326" s="26"/>
      <c r="C326" s="14"/>
      <c r="D326" s="14"/>
      <c r="E326" s="14"/>
      <c r="F326" s="14"/>
      <c r="G326" s="14"/>
      <c r="H326" s="14"/>
      <c r="I326" s="14"/>
      <c r="J326" s="14"/>
      <c r="K326" s="14"/>
      <c r="L326" s="14"/>
      <c r="M326" s="14"/>
      <c r="N326" s="14"/>
      <c r="O326" s="14"/>
      <c r="P326" s="14"/>
      <c r="Q326" s="14"/>
      <c r="R326" s="14"/>
    </row>
    <row r="327" ht="13.55" customHeight="1">
      <c r="A327" s="26"/>
      <c r="B327" s="26"/>
      <c r="C327" s="14"/>
      <c r="D327" s="14"/>
      <c r="E327" s="14"/>
      <c r="F327" s="14"/>
      <c r="G327" s="14"/>
      <c r="H327" s="14"/>
      <c r="I327" s="14"/>
      <c r="J327" s="14"/>
      <c r="K327" s="14"/>
      <c r="L327" s="14"/>
      <c r="M327" s="14"/>
      <c r="N327" s="14"/>
      <c r="O327" s="14"/>
      <c r="P327" s="14"/>
      <c r="Q327" s="14"/>
      <c r="R327" s="14"/>
    </row>
    <row r="328" ht="13.55" customHeight="1">
      <c r="A328" s="26"/>
      <c r="B328" s="26"/>
      <c r="C328" s="14"/>
      <c r="D328" s="14"/>
      <c r="E328" s="14"/>
      <c r="F328" s="14"/>
      <c r="G328" s="14"/>
      <c r="H328" s="14"/>
      <c r="I328" s="14"/>
      <c r="J328" s="14"/>
      <c r="K328" s="14"/>
      <c r="L328" s="14"/>
      <c r="M328" s="14"/>
      <c r="N328" s="14"/>
      <c r="O328" s="14"/>
      <c r="P328" s="14"/>
      <c r="Q328" s="14"/>
      <c r="R328" s="14"/>
    </row>
    <row r="329" ht="13.55" customHeight="1">
      <c r="A329" s="26"/>
      <c r="B329" s="26"/>
      <c r="C329" s="14"/>
      <c r="D329" s="14"/>
      <c r="E329" s="14"/>
      <c r="F329" s="14"/>
      <c r="G329" s="14"/>
      <c r="H329" s="14"/>
      <c r="I329" s="14"/>
      <c r="J329" s="14"/>
      <c r="K329" s="14"/>
      <c r="L329" s="14"/>
      <c r="M329" s="14"/>
      <c r="N329" s="14"/>
      <c r="O329" s="14"/>
      <c r="P329" s="14"/>
      <c r="Q329" s="14"/>
      <c r="R329" s="14"/>
    </row>
    <row r="330" ht="13.55" customHeight="1">
      <c r="A330" s="26"/>
      <c r="B330" s="26"/>
      <c r="C330" s="14"/>
      <c r="D330" s="14"/>
      <c r="E330" s="14"/>
      <c r="F330" s="14"/>
      <c r="G330" s="14"/>
      <c r="H330" s="14"/>
      <c r="I330" s="14"/>
      <c r="J330" s="14"/>
      <c r="K330" s="14"/>
      <c r="L330" s="14"/>
      <c r="M330" s="14"/>
      <c r="N330" s="14"/>
      <c r="O330" s="14"/>
      <c r="P330" s="14"/>
      <c r="Q330" s="14"/>
      <c r="R330" s="14"/>
    </row>
    <row r="331" ht="13.55" customHeight="1">
      <c r="A331" s="26"/>
      <c r="B331" s="26"/>
      <c r="C331" s="14"/>
      <c r="D331" s="14"/>
      <c r="E331" s="14"/>
      <c r="F331" s="14"/>
      <c r="G331" s="14"/>
      <c r="H331" s="14"/>
      <c r="I331" s="14"/>
      <c r="J331" s="14"/>
      <c r="K331" s="14"/>
      <c r="L331" s="14"/>
      <c r="M331" s="14"/>
      <c r="N331" s="14"/>
      <c r="O331" s="14"/>
      <c r="P331" s="14"/>
      <c r="Q331" s="14"/>
      <c r="R331" s="14"/>
    </row>
    <row r="332" ht="13.55" customHeight="1">
      <c r="A332" s="26"/>
      <c r="B332" s="26"/>
      <c r="C332" s="14"/>
      <c r="D332" s="14"/>
      <c r="E332" s="14"/>
      <c r="F332" s="14"/>
      <c r="G332" s="14"/>
      <c r="H332" s="14"/>
      <c r="I332" s="14"/>
      <c r="J332" s="14"/>
      <c r="K332" s="14"/>
      <c r="L332" s="14"/>
      <c r="M332" s="14"/>
      <c r="N332" s="14"/>
      <c r="O332" s="14"/>
      <c r="P332" s="14"/>
      <c r="Q332" s="14"/>
      <c r="R332" s="14"/>
    </row>
    <row r="333" ht="13.55" customHeight="1">
      <c r="A333" s="26"/>
      <c r="B333" s="26"/>
      <c r="C333" s="14"/>
      <c r="D333" s="14"/>
      <c r="E333" s="14"/>
      <c r="F333" s="14"/>
      <c r="G333" s="14"/>
      <c r="H333" s="14"/>
      <c r="I333" s="14"/>
      <c r="J333" s="14"/>
      <c r="K333" s="14"/>
      <c r="L333" s="14"/>
      <c r="M333" s="14"/>
      <c r="N333" s="14"/>
      <c r="O333" s="14"/>
      <c r="P333" s="14"/>
      <c r="Q333" s="14"/>
      <c r="R333" s="14"/>
    </row>
    <row r="334" ht="13.55" customHeight="1">
      <c r="A334" s="26"/>
      <c r="B334" s="26"/>
      <c r="C334" s="14"/>
      <c r="D334" s="14"/>
      <c r="E334" s="14"/>
      <c r="F334" s="14"/>
      <c r="G334" s="14"/>
      <c r="H334" s="14"/>
      <c r="I334" s="14"/>
      <c r="J334" s="14"/>
      <c r="K334" s="14"/>
      <c r="L334" s="14"/>
      <c r="M334" s="14"/>
      <c r="N334" s="14"/>
      <c r="O334" s="14"/>
      <c r="P334" s="14"/>
      <c r="Q334" s="14"/>
      <c r="R334" s="14"/>
    </row>
    <row r="335" ht="13.55" customHeight="1">
      <c r="A335" s="26"/>
      <c r="B335" s="26"/>
      <c r="C335" s="14"/>
      <c r="D335" s="14"/>
      <c r="E335" s="14"/>
      <c r="F335" s="14"/>
      <c r="G335" s="14"/>
      <c r="H335" s="14"/>
      <c r="I335" s="14"/>
      <c r="J335" s="14"/>
      <c r="K335" s="14"/>
      <c r="L335" s="14"/>
      <c r="M335" s="14"/>
      <c r="N335" s="14"/>
      <c r="O335" s="14"/>
      <c r="P335" s="14"/>
      <c r="Q335" s="14"/>
      <c r="R335" s="14"/>
    </row>
    <row r="336" ht="13.55" customHeight="1">
      <c r="A336" s="26"/>
      <c r="B336" s="26"/>
      <c r="C336" s="14"/>
      <c r="D336" s="14"/>
      <c r="E336" s="14"/>
      <c r="F336" s="14"/>
      <c r="G336" s="14"/>
      <c r="H336" s="14"/>
      <c r="I336" s="14"/>
      <c r="J336" s="14"/>
      <c r="K336" s="14"/>
      <c r="L336" s="14"/>
      <c r="M336" s="14"/>
      <c r="N336" s="14"/>
      <c r="O336" s="14"/>
      <c r="P336" s="14"/>
      <c r="Q336" s="14"/>
      <c r="R336" s="14"/>
    </row>
    <row r="337" ht="13.55" customHeight="1">
      <c r="A337" s="26"/>
      <c r="B337" s="26"/>
      <c r="C337" s="14"/>
      <c r="D337" s="14"/>
      <c r="E337" s="14"/>
      <c r="F337" s="14"/>
      <c r="G337" s="14"/>
      <c r="H337" s="14"/>
      <c r="I337" s="14"/>
      <c r="J337" s="14"/>
      <c r="K337" s="14"/>
      <c r="L337" s="14"/>
      <c r="M337" s="14"/>
      <c r="N337" s="14"/>
      <c r="O337" s="14"/>
      <c r="P337" s="14"/>
      <c r="Q337" s="14"/>
      <c r="R337" s="14"/>
    </row>
    <row r="338" ht="13.55" customHeight="1">
      <c r="A338" s="26"/>
      <c r="B338" s="26"/>
      <c r="C338" s="14"/>
      <c r="D338" s="14"/>
      <c r="E338" s="14"/>
      <c r="F338" s="14"/>
      <c r="G338" s="14"/>
      <c r="H338" s="14"/>
      <c r="I338" s="14"/>
      <c r="J338" s="14"/>
      <c r="K338" s="14"/>
      <c r="L338" s="14"/>
      <c r="M338" s="14"/>
      <c r="N338" s="14"/>
      <c r="O338" s="14"/>
      <c r="P338" s="14"/>
      <c r="Q338" s="14"/>
      <c r="R338" s="14"/>
    </row>
    <row r="339" ht="13.55" customHeight="1">
      <c r="A339" s="26"/>
      <c r="B339" s="26"/>
      <c r="C339" s="14"/>
      <c r="D339" s="14"/>
      <c r="E339" s="14"/>
      <c r="F339" s="14"/>
      <c r="G339" s="14"/>
      <c r="H339" s="14"/>
      <c r="I339" s="14"/>
      <c r="J339" s="14"/>
      <c r="K339" s="14"/>
      <c r="L339" s="14"/>
      <c r="M339" s="14"/>
      <c r="N339" s="14"/>
      <c r="O339" s="14"/>
      <c r="P339" s="14"/>
      <c r="Q339" s="14"/>
      <c r="R339" s="14"/>
    </row>
    <row r="340" ht="13.55" customHeight="1">
      <c r="A340" s="26"/>
      <c r="B340" s="26"/>
      <c r="C340" s="14"/>
      <c r="D340" s="14"/>
      <c r="E340" s="14"/>
      <c r="F340" s="14"/>
      <c r="G340" s="14"/>
      <c r="H340" s="14"/>
      <c r="I340" s="14"/>
      <c r="J340" s="14"/>
      <c r="K340" s="14"/>
      <c r="L340" s="14"/>
      <c r="M340" s="14"/>
      <c r="N340" s="14"/>
      <c r="O340" s="14"/>
      <c r="P340" s="14"/>
      <c r="Q340" s="14"/>
      <c r="R340" s="14"/>
    </row>
    <row r="341" ht="13.55" customHeight="1">
      <c r="A341" s="26"/>
      <c r="B341" s="26"/>
      <c r="C341" s="14"/>
      <c r="D341" s="14"/>
      <c r="E341" s="14"/>
      <c r="F341" s="14"/>
      <c r="G341" s="14"/>
      <c r="H341" s="14"/>
      <c r="I341" s="14"/>
      <c r="J341" s="14"/>
      <c r="K341" s="14"/>
      <c r="L341" s="14"/>
      <c r="M341" s="14"/>
      <c r="N341" s="14"/>
      <c r="O341" s="14"/>
      <c r="P341" s="14"/>
      <c r="Q341" s="14"/>
      <c r="R341" s="14"/>
    </row>
    <row r="342" ht="13.55" customHeight="1">
      <c r="A342" s="26"/>
      <c r="B342" s="26"/>
      <c r="C342" s="14"/>
      <c r="D342" s="14"/>
      <c r="E342" s="14"/>
      <c r="F342" s="14"/>
      <c r="G342" s="14"/>
      <c r="H342" s="14"/>
      <c r="I342" s="14"/>
      <c r="J342" s="14"/>
      <c r="K342" s="14"/>
      <c r="L342" s="14"/>
      <c r="M342" s="14"/>
      <c r="N342" s="14"/>
      <c r="O342" s="14"/>
      <c r="P342" s="14"/>
      <c r="Q342" s="14"/>
      <c r="R342" s="14"/>
    </row>
    <row r="343" ht="13.55" customHeight="1">
      <c r="A343" s="26"/>
      <c r="B343" s="26"/>
      <c r="C343" s="14"/>
      <c r="D343" s="14"/>
      <c r="E343" s="14"/>
      <c r="F343" s="14"/>
      <c r="G343" s="14"/>
      <c r="H343" s="14"/>
      <c r="I343" s="14"/>
      <c r="J343" s="14"/>
      <c r="K343" s="14"/>
      <c r="L343" s="14"/>
      <c r="M343" s="14"/>
      <c r="N343" s="14"/>
      <c r="O343" s="14"/>
      <c r="P343" s="14"/>
      <c r="Q343" s="14"/>
      <c r="R343" s="14"/>
    </row>
    <row r="344" ht="13.55" customHeight="1">
      <c r="A344" s="26"/>
      <c r="B344" s="26"/>
      <c r="C344" s="14"/>
      <c r="D344" s="14"/>
      <c r="E344" s="14"/>
      <c r="F344" s="14"/>
      <c r="G344" s="14"/>
      <c r="H344" s="14"/>
      <c r="I344" s="14"/>
      <c r="J344" s="14"/>
      <c r="K344" s="14"/>
      <c r="L344" s="14"/>
      <c r="M344" s="14"/>
      <c r="N344" s="14"/>
      <c r="O344" s="14"/>
      <c r="P344" s="14"/>
      <c r="Q344" s="14"/>
      <c r="R344" s="14"/>
    </row>
    <row r="345" ht="13.55" customHeight="1">
      <c r="A345" s="26"/>
      <c r="B345" s="26"/>
      <c r="C345" s="14"/>
      <c r="D345" s="14"/>
      <c r="E345" s="14"/>
      <c r="F345" s="14"/>
      <c r="G345" s="14"/>
      <c r="H345" s="14"/>
      <c r="I345" s="14"/>
      <c r="J345" s="14"/>
      <c r="K345" s="14"/>
      <c r="L345" s="14"/>
      <c r="M345" s="14"/>
      <c r="N345" s="14"/>
      <c r="O345" s="14"/>
      <c r="P345" s="14"/>
      <c r="Q345" s="14"/>
      <c r="R345" s="14"/>
    </row>
    <row r="346" ht="13.55" customHeight="1">
      <c r="A346" s="26"/>
      <c r="B346" s="26"/>
      <c r="C346" s="14"/>
      <c r="D346" s="14"/>
      <c r="E346" s="14"/>
      <c r="F346" s="14"/>
      <c r="G346" s="14"/>
      <c r="H346" s="14"/>
      <c r="I346" s="14"/>
      <c r="J346" s="14"/>
      <c r="K346" s="14"/>
      <c r="L346" s="14"/>
      <c r="M346" s="14"/>
      <c r="N346" s="14"/>
      <c r="O346" s="14"/>
      <c r="P346" s="14"/>
      <c r="Q346" s="14"/>
      <c r="R346" s="14"/>
    </row>
    <row r="347" ht="13.55" customHeight="1">
      <c r="A347" s="26"/>
      <c r="B347" s="26"/>
      <c r="C347" s="14"/>
      <c r="D347" s="14"/>
      <c r="E347" s="14"/>
      <c r="F347" s="14"/>
      <c r="G347" s="14"/>
      <c r="H347" s="14"/>
      <c r="I347" s="14"/>
      <c r="J347" s="14"/>
      <c r="K347" s="14"/>
      <c r="L347" s="14"/>
      <c r="M347" s="14"/>
      <c r="N347" s="14"/>
      <c r="O347" s="14"/>
      <c r="P347" s="14"/>
      <c r="Q347" s="14"/>
      <c r="R347" s="14"/>
    </row>
    <row r="348" ht="13.55" customHeight="1">
      <c r="A348" s="26"/>
      <c r="B348" s="26"/>
      <c r="C348" s="14"/>
      <c r="D348" s="14"/>
      <c r="E348" s="14"/>
      <c r="F348" s="14"/>
      <c r="G348" s="14"/>
      <c r="H348" s="14"/>
      <c r="I348" s="14"/>
      <c r="J348" s="14"/>
      <c r="K348" s="14"/>
      <c r="L348" s="14"/>
      <c r="M348" s="14"/>
      <c r="N348" s="14"/>
      <c r="O348" s="14"/>
      <c r="P348" s="14"/>
      <c r="Q348" s="14"/>
      <c r="R348" s="14"/>
    </row>
    <row r="349" ht="13.55" customHeight="1">
      <c r="A349" s="26"/>
      <c r="B349" s="26"/>
      <c r="C349" s="14"/>
      <c r="D349" s="14"/>
      <c r="E349" s="14"/>
      <c r="F349" s="14"/>
      <c r="G349" s="14"/>
      <c r="H349" s="14"/>
      <c r="I349" s="14"/>
      <c r="J349" s="14"/>
      <c r="K349" s="14"/>
      <c r="L349" s="14"/>
      <c r="M349" s="14"/>
      <c r="N349" s="14"/>
      <c r="O349" s="14"/>
      <c r="P349" s="14"/>
      <c r="Q349" s="14"/>
      <c r="R349" s="14"/>
    </row>
    <row r="350" ht="13.55" customHeight="1">
      <c r="A350" s="26"/>
      <c r="B350" s="26"/>
      <c r="C350" s="14"/>
      <c r="D350" s="14"/>
      <c r="E350" s="14"/>
      <c r="F350" s="14"/>
      <c r="G350" s="14"/>
      <c r="H350" s="14"/>
      <c r="I350" s="14"/>
      <c r="J350" s="14"/>
      <c r="K350" s="14"/>
      <c r="L350" s="14"/>
      <c r="M350" s="14"/>
      <c r="N350" s="14"/>
      <c r="O350" s="14"/>
      <c r="P350" s="14"/>
      <c r="Q350" s="14"/>
      <c r="R350" s="14"/>
    </row>
    <row r="351" ht="13.55" customHeight="1">
      <c r="A351" s="26"/>
      <c r="B351" s="26"/>
      <c r="C351" s="14"/>
      <c r="D351" s="14"/>
      <c r="E351" s="14"/>
      <c r="F351" s="14"/>
      <c r="G351" s="14"/>
      <c r="H351" s="14"/>
      <c r="I351" s="14"/>
      <c r="J351" s="14"/>
      <c r="K351" s="14"/>
      <c r="L351" s="14"/>
      <c r="M351" s="14"/>
      <c r="N351" s="14"/>
      <c r="O351" s="14"/>
      <c r="P351" s="14"/>
      <c r="Q351" s="14"/>
      <c r="R351" s="14"/>
    </row>
    <row r="352" ht="13.55" customHeight="1">
      <c r="A352" s="26"/>
      <c r="B352" s="26"/>
      <c r="C352" s="14"/>
      <c r="D352" s="14"/>
      <c r="E352" s="14"/>
      <c r="F352" s="14"/>
      <c r="G352" s="14"/>
      <c r="H352" s="14"/>
      <c r="I352" s="14"/>
      <c r="J352" s="14"/>
      <c r="K352" s="14"/>
      <c r="L352" s="14"/>
      <c r="M352" s="14"/>
      <c r="N352" s="14"/>
      <c r="O352" s="14"/>
      <c r="P352" s="14"/>
      <c r="Q352" s="14"/>
      <c r="R352" s="14"/>
    </row>
    <row r="353" ht="13.55" customHeight="1">
      <c r="A353" s="26"/>
      <c r="B353" s="26"/>
      <c r="C353" s="14"/>
      <c r="D353" s="14"/>
      <c r="E353" s="14"/>
      <c r="F353" s="14"/>
      <c r="G353" s="14"/>
      <c r="H353" s="14"/>
      <c r="I353" s="14"/>
      <c r="J353" s="14"/>
      <c r="K353" s="14"/>
      <c r="L353" s="14"/>
      <c r="M353" s="14"/>
      <c r="N353" s="14"/>
      <c r="O353" s="14"/>
      <c r="P353" s="14"/>
      <c r="Q353" s="14"/>
      <c r="R353" s="14"/>
    </row>
    <row r="354" ht="13.55" customHeight="1">
      <c r="A354" s="26"/>
      <c r="B354" s="26"/>
      <c r="C354" s="14"/>
      <c r="D354" s="14"/>
      <c r="E354" s="14"/>
      <c r="F354" s="14"/>
      <c r="G354" s="14"/>
      <c r="H354" s="14"/>
      <c r="I354" s="14"/>
      <c r="J354" s="14"/>
      <c r="K354" s="14"/>
      <c r="L354" s="14"/>
      <c r="M354" s="14"/>
      <c r="N354" s="14"/>
      <c r="O354" s="14"/>
      <c r="P354" s="14"/>
      <c r="Q354" s="14"/>
      <c r="R354" s="14"/>
    </row>
    <row r="355" ht="13.55" customHeight="1">
      <c r="A355" s="26"/>
      <c r="B355" s="26"/>
      <c r="C355" s="14"/>
      <c r="D355" s="14"/>
      <c r="E355" s="14"/>
      <c r="F355" s="14"/>
      <c r="G355" s="14"/>
      <c r="H355" s="14"/>
      <c r="I355" s="14"/>
      <c r="J355" s="14"/>
      <c r="K355" s="14"/>
      <c r="L355" s="14"/>
      <c r="M355" s="14"/>
      <c r="N355" s="14"/>
      <c r="O355" s="14"/>
      <c r="P355" s="14"/>
      <c r="Q355" s="14"/>
      <c r="R355" s="14"/>
    </row>
    <row r="356" ht="13.55" customHeight="1">
      <c r="A356" s="26"/>
      <c r="B356" s="26"/>
      <c r="C356" s="14"/>
      <c r="D356" s="14"/>
      <c r="E356" s="14"/>
      <c r="F356" s="14"/>
      <c r="G356" s="14"/>
      <c r="H356" s="14"/>
      <c r="I356" s="14"/>
      <c r="J356" s="14"/>
      <c r="K356" s="14"/>
      <c r="L356" s="14"/>
      <c r="M356" s="14"/>
      <c r="N356" s="14"/>
      <c r="O356" s="14"/>
      <c r="P356" s="14"/>
      <c r="Q356" s="14"/>
      <c r="R356" s="14"/>
    </row>
    <row r="357" ht="13.55" customHeight="1">
      <c r="A357" s="26"/>
      <c r="B357" s="26"/>
      <c r="C357" s="14"/>
      <c r="D357" s="14"/>
      <c r="E357" s="14"/>
      <c r="F357" s="14"/>
      <c r="G357" s="14"/>
      <c r="H357" s="14"/>
      <c r="I357" s="14"/>
      <c r="J357" s="14"/>
      <c r="K357" s="14"/>
      <c r="L357" s="14"/>
      <c r="M357" s="14"/>
      <c r="N357" s="14"/>
      <c r="O357" s="14"/>
      <c r="P357" s="14"/>
      <c r="Q357" s="14"/>
      <c r="R357" s="14"/>
    </row>
    <row r="358" ht="13.55" customHeight="1">
      <c r="A358" s="26"/>
      <c r="B358" s="26"/>
      <c r="C358" s="14"/>
      <c r="D358" s="14"/>
      <c r="E358" s="14"/>
      <c r="F358" s="14"/>
      <c r="G358" s="14"/>
      <c r="H358" s="14"/>
      <c r="I358" s="14"/>
      <c r="J358" s="14"/>
      <c r="K358" s="14"/>
      <c r="L358" s="14"/>
      <c r="M358" s="14"/>
      <c r="N358" s="14"/>
      <c r="O358" s="14"/>
      <c r="P358" s="14"/>
      <c r="Q358" s="14"/>
      <c r="R358" s="14"/>
    </row>
    <row r="359" ht="13.55" customHeight="1">
      <c r="A359" s="26"/>
      <c r="B359" s="26"/>
      <c r="C359" s="14"/>
      <c r="D359" s="14"/>
      <c r="E359" s="14"/>
      <c r="F359" s="14"/>
      <c r="G359" s="14"/>
      <c r="H359" s="14"/>
      <c r="I359" s="14"/>
      <c r="J359" s="14"/>
      <c r="K359" s="14"/>
      <c r="L359" s="14"/>
      <c r="M359" s="14"/>
      <c r="N359" s="14"/>
      <c r="O359" s="14"/>
      <c r="P359" s="14"/>
      <c r="Q359" s="14"/>
      <c r="R359" s="14"/>
    </row>
    <row r="360" ht="13.55" customHeight="1">
      <c r="A360" s="26"/>
      <c r="B360" s="26"/>
      <c r="C360" s="14"/>
      <c r="D360" s="14"/>
      <c r="E360" s="14"/>
      <c r="F360" s="14"/>
      <c r="G360" s="14"/>
      <c r="H360" s="14"/>
      <c r="I360" s="14"/>
      <c r="J360" s="14"/>
      <c r="K360" s="14"/>
      <c r="L360" s="14"/>
      <c r="M360" s="14"/>
      <c r="N360" s="14"/>
      <c r="O360" s="14"/>
      <c r="P360" s="14"/>
      <c r="Q360" s="14"/>
      <c r="R360" s="14"/>
    </row>
    <row r="361" ht="13.55" customHeight="1">
      <c r="A361" s="26"/>
      <c r="B361" s="26"/>
      <c r="C361" s="14"/>
      <c r="D361" s="14"/>
      <c r="E361" s="14"/>
      <c r="F361" s="14"/>
      <c r="G361" s="14"/>
      <c r="H361" s="14"/>
      <c r="I361" s="14"/>
      <c r="J361" s="14"/>
      <c r="K361" s="14"/>
      <c r="L361" s="14"/>
      <c r="M361" s="14"/>
      <c r="N361" s="14"/>
      <c r="O361" s="14"/>
      <c r="P361" s="14"/>
      <c r="Q361" s="14"/>
      <c r="R361" s="14"/>
    </row>
    <row r="362" ht="13.55" customHeight="1">
      <c r="A362" s="26"/>
      <c r="B362" s="26"/>
      <c r="C362" s="14"/>
      <c r="D362" s="14"/>
      <c r="E362" s="14"/>
      <c r="F362" s="14"/>
      <c r="G362" s="14"/>
      <c r="H362" s="14"/>
      <c r="I362" s="14"/>
      <c r="J362" s="14"/>
      <c r="K362" s="14"/>
      <c r="L362" s="14"/>
      <c r="M362" s="14"/>
      <c r="N362" s="14"/>
      <c r="O362" s="14"/>
      <c r="P362" s="14"/>
      <c r="Q362" s="14"/>
      <c r="R362" s="14"/>
    </row>
    <row r="363" ht="13.55" customHeight="1">
      <c r="A363" s="26"/>
      <c r="B363" s="26"/>
      <c r="C363" s="14"/>
      <c r="D363" s="14"/>
      <c r="E363" s="14"/>
      <c r="F363" s="14"/>
      <c r="G363" s="14"/>
      <c r="H363" s="14"/>
      <c r="I363" s="14"/>
      <c r="J363" s="14"/>
      <c r="K363" s="14"/>
      <c r="L363" s="14"/>
      <c r="M363" s="14"/>
      <c r="N363" s="14"/>
      <c r="O363" s="14"/>
      <c r="P363" s="14"/>
      <c r="Q363" s="14"/>
      <c r="R363" s="14"/>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R95"/>
  <sheetViews>
    <sheetView workbookViewId="0" showGridLines="0" defaultGridColor="1"/>
  </sheetViews>
  <sheetFormatPr defaultColWidth="8.83333" defaultRowHeight="15" customHeight="1" outlineLevelRow="0" outlineLevelCol="0"/>
  <cols>
    <col min="1" max="18" width="8.85156" style="50" customWidth="1"/>
    <col min="19" max="16384" width="8.85156" style="50" customWidth="1"/>
  </cols>
  <sheetData>
    <row r="1" ht="140.2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8">
        <v>2278</v>
      </c>
      <c r="B2" t="s" s="8">
        <v>2279</v>
      </c>
      <c r="C2" s="9">
        <v>20.6601600008057</v>
      </c>
      <c r="D2" s="9">
        <v>21.377500279666</v>
      </c>
      <c r="E2" s="9">
        <v>21.1315926802583</v>
      </c>
      <c r="F2" s="9">
        <v>18.1496782936934</v>
      </c>
      <c r="G2" s="9">
        <v>17.6220063639155</v>
      </c>
      <c r="H2" s="9">
        <v>15.6346585644116</v>
      </c>
      <c r="I2" s="9">
        <v>15.1270505256887</v>
      </c>
      <c r="J2" s="9">
        <v>14.2331186500053</v>
      </c>
      <c r="K2" s="9">
        <v>15.1142623087734</v>
      </c>
      <c r="L2" s="9">
        <v>16.6381813395118</v>
      </c>
      <c r="M2" s="9">
        <v>13.5146016127669</v>
      </c>
      <c r="N2" s="9">
        <v>6.66047727422701</v>
      </c>
      <c r="O2" s="9">
        <v>6.21604720717066</v>
      </c>
      <c r="P2" s="9">
        <v>5.14941446337813</v>
      </c>
      <c r="Q2" s="9">
        <v>5.62827407923601</v>
      </c>
      <c r="R2" s="9">
        <v>6.91580567833028</v>
      </c>
    </row>
    <row r="3" ht="15" customHeight="1">
      <c r="A3" t="s" s="10">
        <v>2280</v>
      </c>
      <c r="B3" t="s" s="10">
        <v>2281</v>
      </c>
      <c r="C3" s="11">
        <v>19.4269929175764</v>
      </c>
      <c r="D3" s="11">
        <v>17.8649307759739</v>
      </c>
      <c r="E3" s="11">
        <v>15.4661981201587</v>
      </c>
      <c r="F3" s="11">
        <v>13.9007899475756</v>
      </c>
      <c r="G3" s="11">
        <v>11.7663576467509</v>
      </c>
      <c r="H3" s="11">
        <v>11.528989560697</v>
      </c>
      <c r="I3" s="11">
        <v>11.5600186899153</v>
      </c>
      <c r="J3" s="11">
        <v>10.3627018839669</v>
      </c>
      <c r="K3" s="11">
        <v>9.002430237017141</v>
      </c>
      <c r="L3" s="11">
        <v>8.501447419139611</v>
      </c>
      <c r="M3" s="11">
        <v>6.18795799999978</v>
      </c>
      <c r="N3" s="11">
        <v>6.80678685924221</v>
      </c>
      <c r="O3" s="11">
        <v>6.20729366454731</v>
      </c>
      <c r="P3" s="11">
        <v>6.62634429455724</v>
      </c>
      <c r="Q3" s="11">
        <v>5.89619190555888</v>
      </c>
      <c r="R3" s="11">
        <v>6.31267303244525</v>
      </c>
    </row>
    <row r="4" ht="15" customHeight="1">
      <c r="A4" t="s" s="10">
        <v>2282</v>
      </c>
      <c r="B4" t="s" s="10">
        <v>2283</v>
      </c>
      <c r="C4" s="11">
        <v>14.7064888054114</v>
      </c>
      <c r="D4" s="11">
        <v>10.012233079095</v>
      </c>
      <c r="E4" s="11">
        <v>7.9610351969545</v>
      </c>
      <c r="F4" s="11">
        <v>5.99341871870565</v>
      </c>
      <c r="G4" s="11">
        <v>6.24459985065384</v>
      </c>
      <c r="H4" s="11">
        <v>5.05454554104119</v>
      </c>
      <c r="I4" s="11">
        <v>5.30297905668711</v>
      </c>
      <c r="J4" s="11">
        <v>4.71040460941037</v>
      </c>
      <c r="K4" s="11">
        <v>6.34224863966277</v>
      </c>
      <c r="L4" s="11">
        <v>6.55139941645173</v>
      </c>
      <c r="M4" s="11">
        <v>5.55988691410687</v>
      </c>
      <c r="N4" s="11">
        <v>5.28389614551157</v>
      </c>
      <c r="O4" s="11">
        <v>5.12707226856142</v>
      </c>
      <c r="P4" s="11">
        <v>5.72409608892031</v>
      </c>
      <c r="Q4" s="11">
        <v>5.54870331337363</v>
      </c>
      <c r="R4" s="11">
        <v>7.21806765275204</v>
      </c>
    </row>
    <row r="5" ht="15" customHeight="1">
      <c r="A5" t="s" s="10">
        <v>2284</v>
      </c>
      <c r="B5" t="s" s="10">
        <v>2285</v>
      </c>
      <c r="C5" s="11">
        <v>13.4205747502706</v>
      </c>
      <c r="D5" s="11">
        <v>12.5041465577065</v>
      </c>
      <c r="E5" s="11">
        <v>12.1410157620452</v>
      </c>
      <c r="F5" s="11">
        <v>9.468069227457731</v>
      </c>
      <c r="G5" s="11">
        <v>8.387302031822429</v>
      </c>
      <c r="H5" s="11">
        <v>6.74966266567905</v>
      </c>
      <c r="I5" s="11">
        <v>6.5573938218167</v>
      </c>
      <c r="J5" s="11">
        <v>5.11664095988231</v>
      </c>
      <c r="K5" s="11">
        <v>4.10416116948651</v>
      </c>
      <c r="L5" s="11">
        <v>4.21687862623872</v>
      </c>
      <c r="M5" s="11">
        <v>1.49229544695269</v>
      </c>
      <c r="N5" s="11">
        <v>1.96382452735502</v>
      </c>
      <c r="O5" s="11">
        <v>1.52293915137436</v>
      </c>
      <c r="P5" s="11">
        <v>1.8068396882738</v>
      </c>
      <c r="Q5" s="11">
        <v>0.827364953854159</v>
      </c>
      <c r="R5" s="11">
        <v>1.53770568041283</v>
      </c>
    </row>
    <row r="6" ht="15" customHeight="1">
      <c r="A6" t="s" s="10">
        <v>2286</v>
      </c>
      <c r="B6" t="s" s="10">
        <v>2287</v>
      </c>
      <c r="C6" s="11">
        <v>13.3188340657711</v>
      </c>
      <c r="D6" s="11">
        <v>12.4115159015361</v>
      </c>
      <c r="E6" s="11">
        <v>12.0052087602904</v>
      </c>
      <c r="F6" s="11">
        <v>9.215056718901261</v>
      </c>
      <c r="G6" s="11">
        <v>8.13103190044531</v>
      </c>
      <c r="H6" s="11">
        <v>6.47685703464504</v>
      </c>
      <c r="I6" s="11">
        <v>6.22360578972008</v>
      </c>
      <c r="J6" s="11">
        <v>4.81953065697014</v>
      </c>
      <c r="K6" s="11">
        <v>3.81078345414212</v>
      </c>
      <c r="L6" s="11">
        <v>3.93683432936769</v>
      </c>
      <c r="M6" s="11">
        <v>1.24227086527342</v>
      </c>
      <c r="N6" s="11">
        <v>1.80105837797688</v>
      </c>
      <c r="O6" s="11">
        <v>1.28728207536952</v>
      </c>
      <c r="P6" s="11">
        <v>1.52405763270367</v>
      </c>
      <c r="Q6" s="11">
        <v>0.562873248758389</v>
      </c>
      <c r="R6" s="11">
        <v>1.26859677137787</v>
      </c>
    </row>
    <row r="7" ht="15" customHeight="1">
      <c r="A7" t="s" s="10">
        <v>2288</v>
      </c>
      <c r="B7" t="s" s="10">
        <v>2289</v>
      </c>
      <c r="C7" s="11">
        <v>13.1489733170171</v>
      </c>
      <c r="D7" s="11">
        <v>11.6626333320614</v>
      </c>
      <c r="E7" s="11">
        <v>10.7787364087964</v>
      </c>
      <c r="F7" s="11">
        <v>6.93760896753832</v>
      </c>
      <c r="G7" s="11">
        <v>6.77535567724201</v>
      </c>
      <c r="H7" s="11">
        <v>4.69009396823699</v>
      </c>
      <c r="I7" s="11">
        <v>5.4408471293808</v>
      </c>
      <c r="J7" s="11">
        <v>4.17143482397551</v>
      </c>
      <c r="K7" s="11">
        <v>4.1450352913643</v>
      </c>
      <c r="L7" s="11">
        <v>3.42110600700358</v>
      </c>
      <c r="M7" s="11">
        <v>3.06073843767318</v>
      </c>
      <c r="N7" s="11">
        <v>3.7742704562777</v>
      </c>
      <c r="O7" s="11">
        <v>4.45931564620758</v>
      </c>
      <c r="P7" s="11">
        <v>5.38296792496222</v>
      </c>
      <c r="Q7" s="11">
        <v>5.35096611166885</v>
      </c>
      <c r="R7" s="11">
        <v>7.74974955863053</v>
      </c>
    </row>
    <row r="8" ht="15" customHeight="1">
      <c r="A8" t="s" s="10">
        <v>2290</v>
      </c>
      <c r="B8" t="s" s="10">
        <v>2291</v>
      </c>
      <c r="C8" s="11">
        <v>13.1014386984478</v>
      </c>
      <c r="D8" s="11">
        <v>14.9741533344991</v>
      </c>
      <c r="E8" s="11">
        <v>13.544947693773</v>
      </c>
      <c r="F8" s="11">
        <v>11.5100620428988</v>
      </c>
      <c r="G8" s="11">
        <v>12.9929649651731</v>
      </c>
      <c r="H8" s="11">
        <v>12.1856419518212</v>
      </c>
      <c r="I8" s="11">
        <v>12.5259060066718</v>
      </c>
      <c r="J8" s="11">
        <v>10.7569273270018</v>
      </c>
      <c r="K8" s="11">
        <v>11.2929597716039</v>
      </c>
      <c r="L8" s="11">
        <v>9.7855901095744</v>
      </c>
      <c r="M8" s="11">
        <v>8.851855013687659</v>
      </c>
      <c r="N8" s="11">
        <v>8.644758202022659</v>
      </c>
      <c r="O8" s="11">
        <v>8.956818973050179</v>
      </c>
      <c r="P8" s="11">
        <v>7.75307945273185</v>
      </c>
      <c r="Q8" s="11">
        <v>7.87603876711989</v>
      </c>
      <c r="R8" s="11">
        <v>7.23811081118362</v>
      </c>
    </row>
    <row r="9" ht="15" customHeight="1">
      <c r="A9" t="s" s="10">
        <v>2292</v>
      </c>
      <c r="B9" t="s" s="10">
        <v>2293</v>
      </c>
      <c r="C9" s="11">
        <v>12.7389662608206</v>
      </c>
      <c r="D9" s="11">
        <v>11.587616582926</v>
      </c>
      <c r="E9" s="11">
        <v>10.6384526903679</v>
      </c>
      <c r="F9" s="11">
        <v>9.018302052761619</v>
      </c>
      <c r="G9" s="11">
        <v>8.04312897862798</v>
      </c>
      <c r="H9" s="11">
        <v>7.40466398208393</v>
      </c>
      <c r="I9" s="11">
        <v>6.71755884761136</v>
      </c>
      <c r="J9" s="11">
        <v>6.05781366307914</v>
      </c>
      <c r="K9" s="11">
        <v>5.7570449723453</v>
      </c>
      <c r="L9" s="11">
        <v>4.985892957280</v>
      </c>
      <c r="M9" s="11">
        <v>5.11434653431746</v>
      </c>
      <c r="N9" s="11">
        <v>5.37565149971595</v>
      </c>
      <c r="O9" s="11">
        <v>5.02067871389373</v>
      </c>
      <c r="P9" s="11">
        <v>5.76715269367245</v>
      </c>
      <c r="Q9" s="11">
        <v>5.86209051519535</v>
      </c>
      <c r="R9" s="11">
        <v>6.63094628537408</v>
      </c>
    </row>
    <row r="10" ht="15" customHeight="1">
      <c r="A10" t="s" s="10">
        <v>2294</v>
      </c>
      <c r="B10" t="s" s="10">
        <v>2295</v>
      </c>
      <c r="C10" s="11">
        <v>12.5950327439246</v>
      </c>
      <c r="D10" s="11">
        <v>11.0113556804373</v>
      </c>
      <c r="E10" s="11">
        <v>10.6900735337399</v>
      </c>
      <c r="F10" s="11">
        <v>11.1178279831124</v>
      </c>
      <c r="G10" s="11">
        <v>10.8188081034399</v>
      </c>
      <c r="H10" s="11">
        <v>8.70949328329835</v>
      </c>
      <c r="I10" s="11">
        <v>8.154439630603941</v>
      </c>
      <c r="J10" s="11">
        <v>7.37860670170425</v>
      </c>
      <c r="K10" s="11">
        <v>6.50062126333502</v>
      </c>
      <c r="L10" s="11">
        <v>6.2968238953313</v>
      </c>
      <c r="M10" s="11">
        <v>5.00448080809066</v>
      </c>
      <c r="N10" s="11">
        <v>4.36598005157809</v>
      </c>
      <c r="O10" s="11">
        <v>4.7740071329146</v>
      </c>
      <c r="P10" s="11">
        <v>5.83190561162865</v>
      </c>
      <c r="Q10" s="11">
        <v>4.03064259760673</v>
      </c>
      <c r="R10" s="11">
        <v>2.5055004671342</v>
      </c>
    </row>
    <row r="11" ht="15" customHeight="1">
      <c r="A11" t="s" s="10">
        <v>2296</v>
      </c>
      <c r="B11" t="s" s="10">
        <v>2297</v>
      </c>
      <c r="C11" s="11">
        <v>12.5102840479586</v>
      </c>
      <c r="D11" s="11">
        <v>11.7454657332123</v>
      </c>
      <c r="E11" s="11">
        <v>11.232437792007</v>
      </c>
      <c r="F11" s="11">
        <v>10.0877150033059</v>
      </c>
      <c r="G11" s="11">
        <v>9.246309383494291</v>
      </c>
      <c r="H11" s="11">
        <v>8.63138727730508</v>
      </c>
      <c r="I11" s="11">
        <v>8.509114765039021</v>
      </c>
      <c r="J11" s="11">
        <v>6.79187545799544</v>
      </c>
      <c r="K11" s="11">
        <v>6.40985487668682</v>
      </c>
      <c r="L11" s="11">
        <v>5.67689902250821</v>
      </c>
      <c r="M11" s="11">
        <v>5.96240519071587</v>
      </c>
      <c r="N11" s="11">
        <v>6.34024622319755</v>
      </c>
      <c r="O11" s="11">
        <v>7.38438346229606</v>
      </c>
      <c r="P11" s="11">
        <v>8.321709866700379</v>
      </c>
      <c r="Q11" s="11">
        <v>8.790818153557669</v>
      </c>
      <c r="R11" s="11">
        <v>8.12588889241459</v>
      </c>
    </row>
    <row r="12" ht="15" customHeight="1">
      <c r="A12" t="s" s="10">
        <v>2298</v>
      </c>
      <c r="B12" t="s" s="10">
        <v>2299</v>
      </c>
      <c r="C12" s="11">
        <v>12.5088773633762</v>
      </c>
      <c r="D12" s="11">
        <v>12.3056388403617</v>
      </c>
      <c r="E12" s="11">
        <v>12.3801438210303</v>
      </c>
      <c r="F12" s="11">
        <v>8.905584332480119</v>
      </c>
      <c r="G12" s="11">
        <v>9.10248075071951</v>
      </c>
      <c r="H12" s="11">
        <v>7.0416468512039</v>
      </c>
      <c r="I12" s="11">
        <v>6.24868172088753</v>
      </c>
      <c r="J12" s="11">
        <v>4.90860879442396</v>
      </c>
      <c r="K12" s="11">
        <v>5.8481988166651</v>
      </c>
      <c r="L12" s="11">
        <v>4.79533390825617</v>
      </c>
      <c r="M12" s="11">
        <v>3.60813999464213</v>
      </c>
      <c r="N12" s="11">
        <v>3.79505519081145</v>
      </c>
      <c r="O12" s="11">
        <v>3.83822296435736</v>
      </c>
      <c r="P12" s="11">
        <v>3.84550907657688</v>
      </c>
      <c r="Q12" s="11">
        <v>3.95595777602196</v>
      </c>
      <c r="R12" s="11">
        <v>6.59821302345733</v>
      </c>
    </row>
    <row r="13" ht="15" customHeight="1">
      <c r="A13" t="s" s="10">
        <v>2300</v>
      </c>
      <c r="B13" t="s" s="10">
        <v>2301</v>
      </c>
      <c r="C13" s="11">
        <v>12.4662716896545</v>
      </c>
      <c r="D13" s="11">
        <v>11.200208598849</v>
      </c>
      <c r="E13" s="11">
        <v>10.8892340722746</v>
      </c>
      <c r="F13" s="11">
        <v>7.77589256679931</v>
      </c>
      <c r="G13" s="11">
        <v>8.081564176024569</v>
      </c>
      <c r="H13" s="11">
        <v>6.2617961830808</v>
      </c>
      <c r="I13" s="11">
        <v>7.02398912092446</v>
      </c>
      <c r="J13" s="11">
        <v>5.83812112550899</v>
      </c>
      <c r="K13" s="11">
        <v>5.89965457081996</v>
      </c>
      <c r="L13" s="11">
        <v>6.05663789849178</v>
      </c>
      <c r="M13" s="11">
        <v>5.12362183513757</v>
      </c>
      <c r="N13" s="11">
        <v>6.0685387944277</v>
      </c>
      <c r="O13" s="11">
        <v>6.05734497441337</v>
      </c>
      <c r="P13" s="11">
        <v>6.8226980313846</v>
      </c>
      <c r="Q13" s="11">
        <v>6.3924423507298</v>
      </c>
      <c r="R13" s="11">
        <v>8.5851966129225</v>
      </c>
    </row>
    <row r="14" ht="15" customHeight="1">
      <c r="A14" t="s" s="10">
        <v>2302</v>
      </c>
      <c r="B14" t="s" s="10">
        <v>2303</v>
      </c>
      <c r="C14" s="11">
        <v>12.3603912819711</v>
      </c>
      <c r="D14" s="11">
        <v>10.9241772519849</v>
      </c>
      <c r="E14" s="11">
        <v>11.0758437120616</v>
      </c>
      <c r="F14" s="11">
        <v>8.019373689462221</v>
      </c>
      <c r="G14" s="11">
        <v>9.40065104392855</v>
      </c>
      <c r="H14" s="11">
        <v>6.98614077382309</v>
      </c>
      <c r="I14" s="11">
        <v>7.07908094610814</v>
      </c>
      <c r="J14" s="11">
        <v>5.22218209753422</v>
      </c>
      <c r="K14" s="11">
        <v>5.62154796762848</v>
      </c>
      <c r="L14" s="11">
        <v>4.77871375032044</v>
      </c>
      <c r="M14" s="11">
        <v>3.97970133337091</v>
      </c>
      <c r="N14" s="11">
        <v>5.25186629999661</v>
      </c>
      <c r="O14" s="11">
        <v>5.66150685182676</v>
      </c>
      <c r="P14" s="11">
        <v>6.02594571140131</v>
      </c>
      <c r="Q14" s="11">
        <v>5.16114093889795</v>
      </c>
      <c r="R14" s="11">
        <v>6.86762647153645</v>
      </c>
    </row>
    <row r="15" ht="15" customHeight="1">
      <c r="A15" t="s" s="10">
        <v>2304</v>
      </c>
      <c r="B15" t="s" s="10">
        <v>2305</v>
      </c>
      <c r="C15" s="11">
        <v>12.0530764514945</v>
      </c>
      <c r="D15" s="11">
        <v>11.3506618658695</v>
      </c>
      <c r="E15" s="11">
        <v>10.4915596442436</v>
      </c>
      <c r="F15" s="11">
        <v>9.46706922709564</v>
      </c>
      <c r="G15" s="11">
        <v>8.507195182617821</v>
      </c>
      <c r="H15" s="11">
        <v>7.78034713444755</v>
      </c>
      <c r="I15" s="11">
        <v>7.08442841243953</v>
      </c>
      <c r="J15" s="11">
        <v>6.42976964246968</v>
      </c>
      <c r="K15" s="11">
        <v>5.90441321340818</v>
      </c>
      <c r="L15" s="11">
        <v>5.61048022012527</v>
      </c>
      <c r="M15" s="11">
        <v>5.32149113740323</v>
      </c>
      <c r="N15" s="11">
        <v>5.38693793429683</v>
      </c>
      <c r="O15" s="11">
        <v>5.7429262066258</v>
      </c>
      <c r="P15" s="11">
        <v>6.23580008104212</v>
      </c>
      <c r="Q15" s="11">
        <v>6.76194881901779</v>
      </c>
      <c r="R15" s="11">
        <v>7.39538798158417</v>
      </c>
    </row>
    <row r="16" ht="15" customHeight="1">
      <c r="A16" t="s" s="10">
        <v>2306</v>
      </c>
      <c r="B16" t="s" s="10">
        <v>2307</v>
      </c>
      <c r="C16" s="11">
        <v>11.7135155036779</v>
      </c>
      <c r="D16" s="11">
        <v>10.785686934114</v>
      </c>
      <c r="E16" s="11">
        <v>10.2053152467224</v>
      </c>
      <c r="F16" s="11">
        <v>10.855518881817</v>
      </c>
      <c r="G16" s="11">
        <v>11.6494322439425</v>
      </c>
      <c r="H16" s="11">
        <v>10.3606773328697</v>
      </c>
      <c r="I16" s="11">
        <v>10.1560307194151</v>
      </c>
      <c r="J16" s="11">
        <v>9.01617535844181</v>
      </c>
      <c r="K16" s="11">
        <v>8.08173807537411</v>
      </c>
      <c r="L16" s="11">
        <v>8.55060050873924</v>
      </c>
      <c r="M16" s="11">
        <v>7.76408283736318</v>
      </c>
      <c r="N16" s="11">
        <v>8.94098102638425</v>
      </c>
      <c r="O16" s="11">
        <v>8.79049353703523</v>
      </c>
      <c r="P16" s="11">
        <v>9.248838782075831</v>
      </c>
      <c r="Q16" s="11">
        <v>8.172764188258499</v>
      </c>
      <c r="R16" s="11">
        <v>6.64115777553755</v>
      </c>
    </row>
    <row r="17" ht="15" customHeight="1">
      <c r="A17" t="s" s="10">
        <v>2308</v>
      </c>
      <c r="B17" t="s" s="10">
        <v>2309</v>
      </c>
      <c r="C17" s="11">
        <v>11.6681310466433</v>
      </c>
      <c r="D17" s="11">
        <v>11.236495158903</v>
      </c>
      <c r="E17" s="11">
        <v>11.8597498566971</v>
      </c>
      <c r="F17" s="11">
        <v>7.5095661285008</v>
      </c>
      <c r="G17" s="11">
        <v>7.522465204992</v>
      </c>
      <c r="H17" s="11">
        <v>5.48854903655556</v>
      </c>
      <c r="I17" s="11">
        <v>5.1333315423773</v>
      </c>
      <c r="J17" s="11">
        <v>3.22630681289637</v>
      </c>
      <c r="K17" s="11">
        <v>4.14365591513992</v>
      </c>
      <c r="L17" s="11">
        <v>2.76179315258349</v>
      </c>
      <c r="M17" s="11">
        <v>3.34115658427294</v>
      </c>
      <c r="N17" s="11">
        <v>3.79838469699707</v>
      </c>
      <c r="O17" s="11">
        <v>3.82289473399922</v>
      </c>
      <c r="P17" s="11">
        <v>4.24942877161907</v>
      </c>
      <c r="Q17" s="11">
        <v>4.49342357368463</v>
      </c>
      <c r="R17" s="11">
        <v>7.7983050750511</v>
      </c>
    </row>
    <row r="18" ht="15" customHeight="1">
      <c r="A18" t="s" s="10">
        <v>2310</v>
      </c>
      <c r="B18" t="s" s="10">
        <v>2311</v>
      </c>
      <c r="C18" s="11">
        <v>11.664420778857</v>
      </c>
      <c r="D18" s="11">
        <v>10.3284280341897</v>
      </c>
      <c r="E18" s="11">
        <v>10.430069161989</v>
      </c>
      <c r="F18" s="11">
        <v>6.9044746309765</v>
      </c>
      <c r="G18" s="11">
        <v>8.022290449292321</v>
      </c>
      <c r="H18" s="11">
        <v>6.41940444572719</v>
      </c>
      <c r="I18" s="11">
        <v>7.1483930963161</v>
      </c>
      <c r="J18" s="11">
        <v>6.20660290055681</v>
      </c>
      <c r="K18" s="11">
        <v>6.5432580275151</v>
      </c>
      <c r="L18" s="11">
        <v>5.92949955555093</v>
      </c>
      <c r="M18" s="11">
        <v>6.13851077248335</v>
      </c>
      <c r="N18" s="11">
        <v>7.04327946021031</v>
      </c>
      <c r="O18" s="11">
        <v>6.82205073133595</v>
      </c>
      <c r="P18" s="11">
        <v>7.85779084308564</v>
      </c>
      <c r="Q18" s="11">
        <v>7.07734794644832</v>
      </c>
      <c r="R18" s="11">
        <v>9.55531528084259</v>
      </c>
    </row>
    <row r="19" ht="15" customHeight="1">
      <c r="A19" t="s" s="10">
        <v>2312</v>
      </c>
      <c r="B19" t="s" s="10">
        <v>2313</v>
      </c>
      <c r="C19" s="11">
        <v>11.6292464508095</v>
      </c>
      <c r="D19" s="11">
        <v>10.4008546598708</v>
      </c>
      <c r="E19" s="11">
        <v>9.981055332659761</v>
      </c>
      <c r="F19" s="11">
        <v>8.524047719654231</v>
      </c>
      <c r="G19" s="11">
        <v>8.388335391442039</v>
      </c>
      <c r="H19" s="11">
        <v>6.31531016287439</v>
      </c>
      <c r="I19" s="11">
        <v>6.1585904800231</v>
      </c>
      <c r="J19" s="11">
        <v>4.90858066098274</v>
      </c>
      <c r="K19" s="11">
        <v>5.07761771739679</v>
      </c>
      <c r="L19" s="11">
        <v>4.69815682334211</v>
      </c>
      <c r="M19" s="11">
        <v>5.20969586568669</v>
      </c>
      <c r="N19" s="11">
        <v>6.33127927006687</v>
      </c>
      <c r="O19" s="11">
        <v>6.8549077972605</v>
      </c>
      <c r="P19" s="11">
        <v>8.34695516281889</v>
      </c>
      <c r="Q19" s="11">
        <v>8.1320956295261</v>
      </c>
      <c r="R19" s="11">
        <v>9.073944728389961</v>
      </c>
    </row>
    <row r="20" ht="15" customHeight="1">
      <c r="A20" t="s" s="10">
        <v>2314</v>
      </c>
      <c r="B20" t="s" s="10">
        <v>2315</v>
      </c>
      <c r="C20" s="11">
        <v>11.5973449318289</v>
      </c>
      <c r="D20" s="11">
        <v>10.9401710786691</v>
      </c>
      <c r="E20" s="11">
        <v>10.8946219492666</v>
      </c>
      <c r="F20" s="11">
        <v>6.5769834973306</v>
      </c>
      <c r="G20" s="11">
        <v>7.4056670337685</v>
      </c>
      <c r="H20" s="11">
        <v>6.04917074101008</v>
      </c>
      <c r="I20" s="11">
        <v>6.68151010177394</v>
      </c>
      <c r="J20" s="11">
        <v>5.35512341856954</v>
      </c>
      <c r="K20" s="11">
        <v>6.73166458111945</v>
      </c>
      <c r="L20" s="11">
        <v>6.04641685134819</v>
      </c>
      <c r="M20" s="11">
        <v>4.91773489962446</v>
      </c>
      <c r="N20" s="11">
        <v>4.72556281581564</v>
      </c>
      <c r="O20" s="11">
        <v>3.56443469735293</v>
      </c>
      <c r="P20" s="11">
        <v>3.79274344759901</v>
      </c>
      <c r="Q20" s="11">
        <v>3.51935628411253</v>
      </c>
      <c r="R20" s="11">
        <v>6.92698170271779</v>
      </c>
    </row>
    <row r="21" ht="15" customHeight="1">
      <c r="A21" t="s" s="10">
        <v>2316</v>
      </c>
      <c r="B21" t="s" s="10">
        <v>2317</v>
      </c>
      <c r="C21" s="11">
        <v>11.5053182305099</v>
      </c>
      <c r="D21" s="11">
        <v>11.097241482131</v>
      </c>
      <c r="E21" s="11">
        <v>11.0672298640251</v>
      </c>
      <c r="F21" s="11">
        <v>6.87674272238465</v>
      </c>
      <c r="G21" s="11">
        <v>7.04079136587716</v>
      </c>
      <c r="H21" s="11">
        <v>5.17643963549113</v>
      </c>
      <c r="I21" s="11">
        <v>4.90292013327882</v>
      </c>
      <c r="J21" s="11">
        <v>3.0842873789823</v>
      </c>
      <c r="K21" s="11">
        <v>4.08862345270975</v>
      </c>
      <c r="L21" s="11">
        <v>2.64033097754648</v>
      </c>
      <c r="M21" s="11">
        <v>3.31110426905339</v>
      </c>
      <c r="N21" s="11">
        <v>3.97342436424264</v>
      </c>
      <c r="O21" s="11">
        <v>4.22493112281372</v>
      </c>
      <c r="P21" s="11">
        <v>4.74612457688011</v>
      </c>
      <c r="Q21" s="11">
        <v>5.09818090466163</v>
      </c>
      <c r="R21" s="11">
        <v>8.519191272546861</v>
      </c>
    </row>
    <row r="22" ht="15" customHeight="1">
      <c r="A22" t="s" s="10">
        <v>2318</v>
      </c>
      <c r="B22" t="s" s="10">
        <v>2319</v>
      </c>
      <c r="C22" s="11">
        <v>11.3579103789492</v>
      </c>
      <c r="D22" s="11">
        <v>10.8974312037594</v>
      </c>
      <c r="E22" s="11">
        <v>10.7184278390515</v>
      </c>
      <c r="F22" s="11">
        <v>9.06667657895397</v>
      </c>
      <c r="G22" s="11">
        <v>9.940325253791579</v>
      </c>
      <c r="H22" s="11">
        <v>8.712608891103811</v>
      </c>
      <c r="I22" s="11">
        <v>9.17870491601218</v>
      </c>
      <c r="J22" s="11">
        <v>7.98590758556883</v>
      </c>
      <c r="K22" s="11">
        <v>8.676596313510849</v>
      </c>
      <c r="L22" s="11">
        <v>8.955253020248639</v>
      </c>
      <c r="M22" s="11">
        <v>7.7743246563001</v>
      </c>
      <c r="N22" s="11">
        <v>8.311736218656909</v>
      </c>
      <c r="O22" s="11">
        <v>7.64043553181168</v>
      </c>
      <c r="P22" s="11">
        <v>7.09205173944887</v>
      </c>
      <c r="Q22" s="11">
        <v>6.91915019596527</v>
      </c>
      <c r="R22" s="11">
        <v>8.21319012846771</v>
      </c>
    </row>
    <row r="23" ht="15" customHeight="1">
      <c r="A23" t="s" s="10">
        <v>2320</v>
      </c>
      <c r="B23" t="s" s="10">
        <v>2321</v>
      </c>
      <c r="C23" s="11">
        <v>11.2279337877291</v>
      </c>
      <c r="D23" s="11">
        <v>9.29203717334102</v>
      </c>
      <c r="E23" s="11">
        <v>9.40837266614272</v>
      </c>
      <c r="F23" s="11">
        <v>6.06499388065866</v>
      </c>
      <c r="G23" s="11">
        <v>5.46368886160662</v>
      </c>
      <c r="H23" s="11">
        <v>5.91043443156709</v>
      </c>
      <c r="I23" s="11">
        <v>5.50714677557493</v>
      </c>
      <c r="J23" s="11">
        <v>5.11186097589824</v>
      </c>
      <c r="K23" s="11">
        <v>4.13758784009093</v>
      </c>
      <c r="L23" s="11">
        <v>3.79882161458531</v>
      </c>
      <c r="M23" s="11">
        <v>2.87337088677844</v>
      </c>
      <c r="N23" s="11">
        <v>3.23051854027718</v>
      </c>
      <c r="O23" s="11">
        <v>3.69781156183013</v>
      </c>
      <c r="P23" s="11">
        <v>4.27046937957232</v>
      </c>
      <c r="Q23" s="11">
        <v>4.44103301176266</v>
      </c>
      <c r="R23" s="11">
        <v>6.82515407182365</v>
      </c>
    </row>
    <row r="24" ht="15" customHeight="1">
      <c r="A24" t="s" s="10">
        <v>2322</v>
      </c>
      <c r="B24" t="s" s="10">
        <v>2323</v>
      </c>
      <c r="C24" s="11">
        <v>10.9388213990431</v>
      </c>
      <c r="D24" s="11">
        <v>11.4350206359649</v>
      </c>
      <c r="E24" s="11">
        <v>11.0016868869848</v>
      </c>
      <c r="F24" s="11">
        <v>9.29191857435303</v>
      </c>
      <c r="G24" s="11">
        <v>10.8730598316365</v>
      </c>
      <c r="H24" s="11">
        <v>7.33681740603052</v>
      </c>
      <c r="I24" s="11">
        <v>8.13835580072972</v>
      </c>
      <c r="J24" s="11">
        <v>6.10247724163993</v>
      </c>
      <c r="K24" s="11">
        <v>6.23303810659934</v>
      </c>
      <c r="L24" s="11">
        <v>4.99230178470673</v>
      </c>
      <c r="M24" s="11">
        <v>4.04724879628657</v>
      </c>
      <c r="N24" s="11">
        <v>4.77994398362573</v>
      </c>
      <c r="O24" s="11">
        <v>4.81761661685645</v>
      </c>
      <c r="P24" s="11">
        <v>3.61756537212858</v>
      </c>
      <c r="Q24" s="11">
        <v>3.23433194316733</v>
      </c>
      <c r="R24" s="11">
        <v>2.94470039457204</v>
      </c>
    </row>
    <row r="25" ht="15" customHeight="1">
      <c r="A25" t="s" s="10">
        <v>2324</v>
      </c>
      <c r="B25" t="s" s="10">
        <v>2325</v>
      </c>
      <c r="C25" s="11">
        <v>10.9082190775677</v>
      </c>
      <c r="D25" s="11">
        <v>10.2304781970321</v>
      </c>
      <c r="E25" s="11">
        <v>9.370786107364131</v>
      </c>
      <c r="F25" s="11">
        <v>8.085668725397669</v>
      </c>
      <c r="G25" s="11">
        <v>7.90473985133926</v>
      </c>
      <c r="H25" s="11">
        <v>6.18390090487146</v>
      </c>
      <c r="I25" s="11">
        <v>6.42077888821242</v>
      </c>
      <c r="J25" s="11">
        <v>5.58574755799233</v>
      </c>
      <c r="K25" s="11">
        <v>5.90887503589899</v>
      </c>
      <c r="L25" s="11">
        <v>5.51333645393324</v>
      </c>
      <c r="M25" s="11">
        <v>5.02415151446998</v>
      </c>
      <c r="N25" s="11">
        <v>5.78787603453415</v>
      </c>
      <c r="O25" s="11">
        <v>5.55643799134262</v>
      </c>
      <c r="P25" s="11">
        <v>5.87864065422636</v>
      </c>
      <c r="Q25" s="11">
        <v>5.48877018799683</v>
      </c>
      <c r="R25" s="11">
        <v>4.56541964463124</v>
      </c>
    </row>
    <row r="26" ht="15" customHeight="1">
      <c r="A26" t="s" s="10">
        <v>2326</v>
      </c>
      <c r="B26" t="s" s="10">
        <v>2327</v>
      </c>
      <c r="C26" s="11">
        <v>10.8171219868613</v>
      </c>
      <c r="D26" s="11">
        <v>10.5281831087885</v>
      </c>
      <c r="E26" s="11">
        <v>9.76107835637794</v>
      </c>
      <c r="F26" s="11">
        <v>7.73146139297132</v>
      </c>
      <c r="G26" s="11">
        <v>7.58793339563582</v>
      </c>
      <c r="H26" s="11">
        <v>6.90520057284749</v>
      </c>
      <c r="I26" s="11">
        <v>6.87054961699645</v>
      </c>
      <c r="J26" s="11">
        <v>6.22643412886934</v>
      </c>
      <c r="K26" s="11">
        <v>7.97435339300281</v>
      </c>
      <c r="L26" s="11">
        <v>7.00588474502637</v>
      </c>
      <c r="M26" s="11">
        <v>4.20142878582384</v>
      </c>
      <c r="N26" s="11">
        <v>4.94786144218833</v>
      </c>
      <c r="O26" s="11">
        <v>5.86136384521883</v>
      </c>
      <c r="P26" s="11">
        <v>6.08750049551419</v>
      </c>
      <c r="Q26" s="11">
        <v>5.85834675042805</v>
      </c>
      <c r="R26" s="11">
        <v>7.04747327987845</v>
      </c>
    </row>
    <row r="27" ht="15" customHeight="1">
      <c r="A27" t="s" s="10">
        <v>2328</v>
      </c>
      <c r="B27" t="s" s="10">
        <v>2329</v>
      </c>
      <c r="C27" s="11">
        <v>10.6589010206612</v>
      </c>
      <c r="D27" s="11">
        <v>11.9348742470171</v>
      </c>
      <c r="E27" s="11">
        <v>12.2087563367009</v>
      </c>
      <c r="F27" s="11">
        <v>13.9177510840947</v>
      </c>
      <c r="G27" s="11">
        <v>14.3966805180388</v>
      </c>
      <c r="H27" s="11">
        <v>13.6605164142103</v>
      </c>
      <c r="I27" s="11">
        <v>13.7863319966999</v>
      </c>
      <c r="J27" s="11">
        <v>13.4834329197297</v>
      </c>
      <c r="K27" s="11">
        <v>13.3133906885985</v>
      </c>
      <c r="L27" s="11">
        <v>12.9494322351275</v>
      </c>
      <c r="M27" s="11">
        <v>11.129074849119</v>
      </c>
      <c r="N27" s="11">
        <v>10.7967130465198</v>
      </c>
      <c r="O27" s="11">
        <v>11.0416446984923</v>
      </c>
      <c r="P27" s="11">
        <v>10.106720602279</v>
      </c>
      <c r="Q27" s="11">
        <v>9.962037365036929</v>
      </c>
      <c r="R27" s="11">
        <v>7.89894426865463</v>
      </c>
    </row>
    <row r="28" ht="15" customHeight="1">
      <c r="A28" t="s" s="10">
        <v>2330</v>
      </c>
      <c r="B28" t="s" s="10">
        <v>2331</v>
      </c>
      <c r="C28" s="11">
        <v>10.6548528775236</v>
      </c>
      <c r="D28" s="11">
        <v>11.2926557325265</v>
      </c>
      <c r="E28" s="11">
        <v>10.2087627334193</v>
      </c>
      <c r="F28" s="11">
        <v>8.97759392225295</v>
      </c>
      <c r="G28" s="11">
        <v>9.084031606324629</v>
      </c>
      <c r="H28" s="11">
        <v>8.1199301929336</v>
      </c>
      <c r="I28" s="11">
        <v>8.09453158564455</v>
      </c>
      <c r="J28" s="11">
        <v>6.92375718938394</v>
      </c>
      <c r="K28" s="11">
        <v>7.12046108079099</v>
      </c>
      <c r="L28" s="11">
        <v>6.19884365371426</v>
      </c>
      <c r="M28" s="11">
        <v>5.83176731375221</v>
      </c>
      <c r="N28" s="11">
        <v>5.82721941644224</v>
      </c>
      <c r="O28" s="11">
        <v>6.21862414697447</v>
      </c>
      <c r="P28" s="11">
        <v>5.89573495273277</v>
      </c>
      <c r="Q28" s="11">
        <v>6.27752230439489</v>
      </c>
      <c r="R28" s="11">
        <v>6.20923087913736</v>
      </c>
    </row>
    <row r="29" ht="15" customHeight="1">
      <c r="A29" t="s" s="10">
        <v>2332</v>
      </c>
      <c r="B29" t="s" s="10">
        <v>2333</v>
      </c>
      <c r="C29" s="11">
        <v>10.534390985410</v>
      </c>
      <c r="D29" s="11">
        <v>8.163981536326849</v>
      </c>
      <c r="E29" s="11">
        <v>6.61280735142074</v>
      </c>
      <c r="F29" s="11">
        <v>8.41343609949368</v>
      </c>
      <c r="G29" s="11">
        <v>8.87539853186057</v>
      </c>
      <c r="H29" s="11">
        <v>8.696531560469371</v>
      </c>
      <c r="I29" s="11">
        <v>8.27037278586524</v>
      </c>
      <c r="J29" s="11">
        <v>9.45947251409642</v>
      </c>
      <c r="K29" s="11">
        <v>6.90211810890777</v>
      </c>
      <c r="L29" s="11">
        <v>7.05808153498257</v>
      </c>
      <c r="M29" s="11">
        <v>7.72800472678719</v>
      </c>
      <c r="N29" s="11">
        <v>8.9384106183479</v>
      </c>
      <c r="O29" s="11">
        <v>10.5727389282299</v>
      </c>
      <c r="P29" s="11">
        <v>11.6901722609537</v>
      </c>
      <c r="Q29" s="11">
        <v>12.0748010532458</v>
      </c>
      <c r="R29" s="11">
        <v>11.4827440426388</v>
      </c>
    </row>
    <row r="30" ht="15" customHeight="1">
      <c r="A30" t="s" s="10">
        <v>2334</v>
      </c>
      <c r="B30" t="s" s="10">
        <v>2335</v>
      </c>
      <c r="C30" s="11">
        <v>10.4114939881497</v>
      </c>
      <c r="D30" s="11">
        <v>9.52652399646075</v>
      </c>
      <c r="E30" s="11">
        <v>8.7818609889603</v>
      </c>
      <c r="F30" s="11">
        <v>5.45383980220502</v>
      </c>
      <c r="G30" s="11">
        <v>5.57959607238683</v>
      </c>
      <c r="H30" s="11">
        <v>4.26860612620226</v>
      </c>
      <c r="I30" s="11">
        <v>4.26831050772452</v>
      </c>
      <c r="J30" s="11">
        <v>3.47972581551066</v>
      </c>
      <c r="K30" s="11">
        <v>3.42024759743469</v>
      </c>
      <c r="L30" s="11">
        <v>2.9622298366865</v>
      </c>
      <c r="M30" s="11">
        <v>2.65648581618203</v>
      </c>
      <c r="N30" s="11">
        <v>3.03021500418119</v>
      </c>
      <c r="O30" s="11">
        <v>2.8032417881529</v>
      </c>
      <c r="P30" s="11">
        <v>3.77335473043152</v>
      </c>
      <c r="Q30" s="11">
        <v>4.20661111867442</v>
      </c>
      <c r="R30" s="11">
        <v>5.74285134907659</v>
      </c>
    </row>
    <row r="31" ht="15" customHeight="1">
      <c r="A31" t="s" s="10">
        <v>2336</v>
      </c>
      <c r="B31" t="s" s="10">
        <v>2337</v>
      </c>
      <c r="C31" s="11">
        <v>10.2380011151441</v>
      </c>
      <c r="D31" s="11">
        <v>9.194759486108421</v>
      </c>
      <c r="E31" s="11">
        <v>8.458262808132909</v>
      </c>
      <c r="F31" s="11">
        <v>6.97539479843146</v>
      </c>
      <c r="G31" s="11">
        <v>6.55640105789081</v>
      </c>
      <c r="H31" s="11">
        <v>5.29284739202636</v>
      </c>
      <c r="I31" s="11">
        <v>5.46045020022481</v>
      </c>
      <c r="J31" s="11">
        <v>4.6196654132286</v>
      </c>
      <c r="K31" s="11">
        <v>4.36837497599336</v>
      </c>
      <c r="L31" s="11">
        <v>3.95843648354193</v>
      </c>
      <c r="M31" s="11">
        <v>4.97706089064158</v>
      </c>
      <c r="N31" s="11">
        <v>5.42037823750818</v>
      </c>
      <c r="O31" s="11">
        <v>5.06790613707331</v>
      </c>
      <c r="P31" s="11">
        <v>5.80848221315391</v>
      </c>
      <c r="Q31" s="11">
        <v>6.42053215865377</v>
      </c>
      <c r="R31" s="11">
        <v>8.0274950079209</v>
      </c>
    </row>
    <row r="32" ht="15" customHeight="1">
      <c r="A32" t="s" s="10">
        <v>2338</v>
      </c>
      <c r="B32" t="s" s="10">
        <v>2339</v>
      </c>
      <c r="C32" s="11">
        <v>10.1678959202006</v>
      </c>
      <c r="D32" s="11">
        <v>9.13045801871581</v>
      </c>
      <c r="E32" s="11">
        <v>9.81617218528206</v>
      </c>
      <c r="F32" s="11">
        <v>4.85212201102159</v>
      </c>
      <c r="G32" s="11">
        <v>5.63702166185736</v>
      </c>
      <c r="H32" s="11">
        <v>3.61960318223988</v>
      </c>
      <c r="I32" s="11">
        <v>4.21296438656058</v>
      </c>
      <c r="J32" s="11">
        <v>2.40227116262988</v>
      </c>
      <c r="K32" s="11">
        <v>3.30949995513676</v>
      </c>
      <c r="L32" s="11">
        <v>3.175261619104</v>
      </c>
      <c r="M32" s="11">
        <v>2.3860439777555</v>
      </c>
      <c r="N32" s="11">
        <v>3.22763777368069</v>
      </c>
      <c r="O32" s="11">
        <v>3.49316028999365</v>
      </c>
      <c r="P32" s="11">
        <v>4.04009410920552</v>
      </c>
      <c r="Q32" s="11">
        <v>3.75024024531876</v>
      </c>
      <c r="R32" s="11">
        <v>7.49538341907228</v>
      </c>
    </row>
    <row r="33" ht="15" customHeight="1">
      <c r="A33" t="s" s="10">
        <v>2340</v>
      </c>
      <c r="B33" t="s" s="10">
        <v>2341</v>
      </c>
      <c r="C33" s="11">
        <v>10.1632325553154</v>
      </c>
      <c r="D33" s="11">
        <v>9.409593907844879</v>
      </c>
      <c r="E33" s="11">
        <v>8.752265625087089</v>
      </c>
      <c r="F33" s="11">
        <v>6.11429111181818</v>
      </c>
      <c r="G33" s="11">
        <v>6.94153376600555</v>
      </c>
      <c r="H33" s="11">
        <v>5.54625867172871</v>
      </c>
      <c r="I33" s="11">
        <v>5.86706318965502</v>
      </c>
      <c r="J33" s="11">
        <v>4.93317287665205</v>
      </c>
      <c r="K33" s="11">
        <v>5.38317663759553</v>
      </c>
      <c r="L33" s="11">
        <v>5.16251957410132</v>
      </c>
      <c r="M33" s="11">
        <v>5.0091790904941</v>
      </c>
      <c r="N33" s="11">
        <v>5.11822263252628</v>
      </c>
      <c r="O33" s="11">
        <v>5.23600768112871</v>
      </c>
      <c r="P33" s="11">
        <v>5.70767134898558</v>
      </c>
      <c r="Q33" s="11">
        <v>5.8847002828692</v>
      </c>
      <c r="R33" s="11">
        <v>8.07637418698264</v>
      </c>
    </row>
    <row r="34" ht="15" customHeight="1">
      <c r="A34" t="s" s="10">
        <v>2342</v>
      </c>
      <c r="B34" t="s" s="10">
        <v>2343</v>
      </c>
      <c r="C34" s="11">
        <v>10.1609078262834</v>
      </c>
      <c r="D34" s="11">
        <v>9.18156541283652</v>
      </c>
      <c r="E34" s="11">
        <v>8.797760668327721</v>
      </c>
      <c r="F34" s="11">
        <v>6.86543590498789</v>
      </c>
      <c r="G34" s="11">
        <v>6.89363394254305</v>
      </c>
      <c r="H34" s="11">
        <v>6.12748197773796</v>
      </c>
      <c r="I34" s="11">
        <v>6.28365115093423</v>
      </c>
      <c r="J34" s="11">
        <v>5.6850940077726</v>
      </c>
      <c r="K34" s="11">
        <v>7.58217266282335</v>
      </c>
      <c r="L34" s="11">
        <v>7.39983909124111</v>
      </c>
      <c r="M34" s="11">
        <v>5.47651461073508</v>
      </c>
      <c r="N34" s="11">
        <v>5.39894017674187</v>
      </c>
      <c r="O34" s="11">
        <v>5.20681010508159</v>
      </c>
      <c r="P34" s="11">
        <v>5.36065793206573</v>
      </c>
      <c r="Q34" s="11">
        <v>5.69241231080573</v>
      </c>
      <c r="R34" s="11">
        <v>6.89091821074526</v>
      </c>
    </row>
    <row r="35" ht="15" customHeight="1">
      <c r="A35" t="s" s="10">
        <v>2344</v>
      </c>
      <c r="B35" t="s" s="10">
        <v>2345</v>
      </c>
      <c r="C35" s="11">
        <v>10.1287200485928</v>
      </c>
      <c r="D35" s="11">
        <v>9.04461239094976</v>
      </c>
      <c r="E35" s="11">
        <v>8.612389332940859</v>
      </c>
      <c r="F35" s="11">
        <v>7.2329888072338</v>
      </c>
      <c r="G35" s="11">
        <v>7.06271964632421</v>
      </c>
      <c r="H35" s="11">
        <v>6.09726061578635</v>
      </c>
      <c r="I35" s="11">
        <v>5.71620206180437</v>
      </c>
      <c r="J35" s="11">
        <v>4.98805445469221</v>
      </c>
      <c r="K35" s="11">
        <v>4.79991115768812</v>
      </c>
      <c r="L35" s="11">
        <v>4.15164488482966</v>
      </c>
      <c r="M35" s="11">
        <v>3.99133570484889</v>
      </c>
      <c r="N35" s="11">
        <v>4.2291103700326</v>
      </c>
      <c r="O35" s="11">
        <v>4.12359630748425</v>
      </c>
      <c r="P35" s="11">
        <v>4.3932841471944</v>
      </c>
      <c r="Q35" s="11">
        <v>4.75110582225862</v>
      </c>
      <c r="R35" s="11">
        <v>5.47420793172002</v>
      </c>
    </row>
    <row r="36" ht="15" customHeight="1">
      <c r="A36" t="s" s="10">
        <v>2346</v>
      </c>
      <c r="B36" t="s" s="10">
        <v>2347</v>
      </c>
      <c r="C36" s="11">
        <v>10.0718935922102</v>
      </c>
      <c r="D36" s="11">
        <v>9.70619727651227</v>
      </c>
      <c r="E36" s="11">
        <v>9.283655815682531</v>
      </c>
      <c r="F36" s="11">
        <v>8.650926468446359</v>
      </c>
      <c r="G36" s="11">
        <v>7.79124282768731</v>
      </c>
      <c r="H36" s="11">
        <v>6.98864105809354</v>
      </c>
      <c r="I36" s="11">
        <v>6.59814974038784</v>
      </c>
      <c r="J36" s="11">
        <v>6.51822516240121</v>
      </c>
      <c r="K36" s="11">
        <v>6.57677370021259</v>
      </c>
      <c r="L36" s="11">
        <v>6.49710979867428</v>
      </c>
      <c r="M36" s="11">
        <v>6.45975114733246</v>
      </c>
      <c r="N36" s="11">
        <v>6.61297381140953</v>
      </c>
      <c r="O36" s="11">
        <v>6.94739344297644</v>
      </c>
      <c r="P36" s="11">
        <v>7.07864270522114</v>
      </c>
      <c r="Q36" s="11">
        <v>7.51676712684011</v>
      </c>
      <c r="R36" s="11">
        <v>7.89874292034303</v>
      </c>
    </row>
    <row r="37" ht="15" customHeight="1">
      <c r="A37" t="s" s="10">
        <v>2348</v>
      </c>
      <c r="B37" t="s" s="10">
        <v>2349</v>
      </c>
      <c r="C37" s="11">
        <v>9.91832983834815</v>
      </c>
      <c r="D37" s="11">
        <v>9.225968629354719</v>
      </c>
      <c r="E37" s="11">
        <v>8.598355632423081</v>
      </c>
      <c r="F37" s="11">
        <v>7.93989522507788</v>
      </c>
      <c r="G37" s="11">
        <v>7.51120918099806</v>
      </c>
      <c r="H37" s="11">
        <v>6.45341794438454</v>
      </c>
      <c r="I37" s="11">
        <v>6.12071969941872</v>
      </c>
      <c r="J37" s="11">
        <v>5.23351237189273</v>
      </c>
      <c r="K37" s="11">
        <v>5.14024323014846</v>
      </c>
      <c r="L37" s="11">
        <v>4.98781516873616</v>
      </c>
      <c r="M37" s="11">
        <v>4.61676973543537</v>
      </c>
      <c r="N37" s="11">
        <v>4.99089276602129</v>
      </c>
      <c r="O37" s="11">
        <v>4.87421536497588</v>
      </c>
      <c r="P37" s="11">
        <v>5.50603000270078</v>
      </c>
      <c r="Q37" s="11">
        <v>5.88530064973312</v>
      </c>
      <c r="R37" s="11">
        <v>6.59390496370682</v>
      </c>
    </row>
    <row r="38" ht="15" customHeight="1">
      <c r="A38" t="s" s="10">
        <v>2350</v>
      </c>
      <c r="B38" t="s" s="10">
        <v>2351</v>
      </c>
      <c r="C38" s="11">
        <v>9.85861684970253</v>
      </c>
      <c r="D38" s="11">
        <v>9.73536858379669</v>
      </c>
      <c r="E38" s="11">
        <v>8.945264948549299</v>
      </c>
      <c r="F38" s="11">
        <v>7.87844480329973</v>
      </c>
      <c r="G38" s="11">
        <v>7.70491528912736</v>
      </c>
      <c r="H38" s="11">
        <v>6.72289004919879</v>
      </c>
      <c r="I38" s="11">
        <v>6.32762188003344</v>
      </c>
      <c r="J38" s="11">
        <v>5.48903198905542</v>
      </c>
      <c r="K38" s="11">
        <v>5.43301726305574</v>
      </c>
      <c r="L38" s="11">
        <v>5.06200143369839</v>
      </c>
      <c r="M38" s="11">
        <v>4.79189536165441</v>
      </c>
      <c r="N38" s="11">
        <v>4.75154939639437</v>
      </c>
      <c r="O38" s="11">
        <v>5.1052912421206</v>
      </c>
      <c r="P38" s="11">
        <v>5.24165083923183</v>
      </c>
      <c r="Q38" s="11">
        <v>5.8026923401477</v>
      </c>
      <c r="R38" s="11">
        <v>6.34081856290627</v>
      </c>
    </row>
    <row r="39" ht="15" customHeight="1">
      <c r="A39" t="s" s="10">
        <v>2352</v>
      </c>
      <c r="B39" t="s" s="10">
        <v>2353</v>
      </c>
      <c r="C39" s="11">
        <v>9.80404292453494</v>
      </c>
      <c r="D39" s="11">
        <v>8.93651840383818</v>
      </c>
      <c r="E39" s="11">
        <v>8.159431422277621</v>
      </c>
      <c r="F39" s="11">
        <v>5.87197921364262</v>
      </c>
      <c r="G39" s="11">
        <v>5.06442348076648</v>
      </c>
      <c r="H39" s="11">
        <v>3.76046667916172</v>
      </c>
      <c r="I39" s="11">
        <v>3.74534539109104</v>
      </c>
      <c r="J39" s="11">
        <v>3.11906051222737</v>
      </c>
      <c r="K39" s="11">
        <v>3.07055000003136</v>
      </c>
      <c r="L39" s="11">
        <v>2.26059038368498</v>
      </c>
      <c r="M39" s="11">
        <v>1.59714976154322</v>
      </c>
      <c r="N39" s="11">
        <v>1.82450107387973</v>
      </c>
      <c r="O39" s="11">
        <v>2.14137615563317</v>
      </c>
      <c r="P39" s="11">
        <v>2.86223750175016</v>
      </c>
      <c r="Q39" s="11">
        <v>3.65465094823623</v>
      </c>
      <c r="R39" s="11">
        <v>5.44327932215791</v>
      </c>
    </row>
    <row r="40" ht="15" customHeight="1">
      <c r="A40" t="s" s="10">
        <v>2354</v>
      </c>
      <c r="B40" t="s" s="10">
        <v>2355</v>
      </c>
      <c r="C40" s="11">
        <v>9.78958159405752</v>
      </c>
      <c r="D40" s="11">
        <v>9.07078604017757</v>
      </c>
      <c r="E40" s="11">
        <v>8.19195157253758</v>
      </c>
      <c r="F40" s="11">
        <v>6.57909906452825</v>
      </c>
      <c r="G40" s="11">
        <v>6.45980148562737</v>
      </c>
      <c r="H40" s="11">
        <v>5.87123006666468</v>
      </c>
      <c r="I40" s="11">
        <v>5.91618766519766</v>
      </c>
      <c r="J40" s="11">
        <v>5.38523892276541</v>
      </c>
      <c r="K40" s="11">
        <v>4.47060550652916</v>
      </c>
      <c r="L40" s="11">
        <v>4.23647445851492</v>
      </c>
      <c r="M40" s="11">
        <v>3.92148409872051</v>
      </c>
      <c r="N40" s="11">
        <v>4.84712827490987</v>
      </c>
      <c r="O40" s="11">
        <v>5.22159330119183</v>
      </c>
      <c r="P40" s="11">
        <v>5.8328655205067</v>
      </c>
      <c r="Q40" s="11">
        <v>6.18193287269428</v>
      </c>
      <c r="R40" s="11">
        <v>7.26792376122611</v>
      </c>
    </row>
    <row r="41" ht="15" customHeight="1">
      <c r="A41" t="s" s="10">
        <v>2356</v>
      </c>
      <c r="B41" t="s" s="10">
        <v>2357</v>
      </c>
      <c r="C41" s="11">
        <v>9.774728563420741</v>
      </c>
      <c r="D41" s="11">
        <v>9.45666501393716</v>
      </c>
      <c r="E41" s="11">
        <v>9.029140537526009</v>
      </c>
      <c r="F41" s="11">
        <v>5.43903709808433</v>
      </c>
      <c r="G41" s="11">
        <v>6.41897790506412</v>
      </c>
      <c r="H41" s="11">
        <v>5.08557045554343</v>
      </c>
      <c r="I41" s="11">
        <v>5.28819301624006</v>
      </c>
      <c r="J41" s="11">
        <v>4.19796093754088</v>
      </c>
      <c r="K41" s="11">
        <v>4.89761728163693</v>
      </c>
      <c r="L41" s="11">
        <v>4.21552725041534</v>
      </c>
      <c r="M41" s="11">
        <v>3.61727435146038</v>
      </c>
      <c r="N41" s="11">
        <v>4.03474594378115</v>
      </c>
      <c r="O41" s="11">
        <v>3.62895130098231</v>
      </c>
      <c r="P41" s="11">
        <v>4.19127318950503</v>
      </c>
      <c r="Q41" s="11">
        <v>4.4352069414398</v>
      </c>
      <c r="R41" s="11">
        <v>6.8607020391461</v>
      </c>
    </row>
    <row r="42" ht="15" customHeight="1">
      <c r="A42" t="s" s="10">
        <v>2358</v>
      </c>
      <c r="B42" t="s" s="10">
        <v>2359</v>
      </c>
      <c r="C42" s="11">
        <v>9.581075839365139</v>
      </c>
      <c r="D42" s="11">
        <v>8.93817309336289</v>
      </c>
      <c r="E42" s="11">
        <v>8.32262888672803</v>
      </c>
      <c r="F42" s="11">
        <v>5.57657937800022</v>
      </c>
      <c r="G42" s="11">
        <v>5.71833593412407</v>
      </c>
      <c r="H42" s="11">
        <v>4.73855222397237</v>
      </c>
      <c r="I42" s="11">
        <v>4.62660380124087</v>
      </c>
      <c r="J42" s="11">
        <v>3.8825972336674</v>
      </c>
      <c r="K42" s="11">
        <v>4.10982409848499</v>
      </c>
      <c r="L42" s="11">
        <v>3.7018686582269</v>
      </c>
      <c r="M42" s="11">
        <v>3.45416426203593</v>
      </c>
      <c r="N42" s="11">
        <v>3.8270967597209</v>
      </c>
      <c r="O42" s="11">
        <v>3.95380727231993</v>
      </c>
      <c r="P42" s="11">
        <v>4.51601067429077</v>
      </c>
      <c r="Q42" s="11">
        <v>4.90324147328023</v>
      </c>
      <c r="R42" s="11">
        <v>6.53646515130775</v>
      </c>
    </row>
    <row r="43" ht="15" customHeight="1">
      <c r="A43" t="s" s="10">
        <v>2360</v>
      </c>
      <c r="B43" t="s" s="10">
        <v>2361</v>
      </c>
      <c r="C43" s="11">
        <v>9.532969152970241</v>
      </c>
      <c r="D43" s="11">
        <v>9.026552365106101</v>
      </c>
      <c r="E43" s="11">
        <v>8.318334862221359</v>
      </c>
      <c r="F43" s="11">
        <v>7.65713676302304</v>
      </c>
      <c r="G43" s="11">
        <v>7.31728413919663</v>
      </c>
      <c r="H43" s="11">
        <v>6.61500627779152</v>
      </c>
      <c r="I43" s="11">
        <v>6.05855943436948</v>
      </c>
      <c r="J43" s="11">
        <v>5.28276608063212</v>
      </c>
      <c r="K43" s="11">
        <v>5.37417209379814</v>
      </c>
      <c r="L43" s="11">
        <v>4.7578539260497</v>
      </c>
      <c r="M43" s="11">
        <v>4.45043982906699</v>
      </c>
      <c r="N43" s="11">
        <v>4.43053225546992</v>
      </c>
      <c r="O43" s="11">
        <v>4.60482716971256</v>
      </c>
      <c r="P43" s="11">
        <v>5.29933046338589</v>
      </c>
      <c r="Q43" s="11">
        <v>5.83307983161381</v>
      </c>
      <c r="R43" s="11">
        <v>6.48473176048217</v>
      </c>
    </row>
    <row r="44" ht="15" customHeight="1">
      <c r="A44" t="s" s="10">
        <v>2362</v>
      </c>
      <c r="B44" t="s" s="10">
        <v>2363</v>
      </c>
      <c r="C44" s="11">
        <v>9.50322832502601</v>
      </c>
      <c r="D44" s="11">
        <v>8.98458490695802</v>
      </c>
      <c r="E44" s="11">
        <v>8.771452067335851</v>
      </c>
      <c r="F44" s="11">
        <v>6.54029405435996</v>
      </c>
      <c r="G44" s="11">
        <v>7.9823211716378</v>
      </c>
      <c r="H44" s="11">
        <v>6.72233406532703</v>
      </c>
      <c r="I44" s="11">
        <v>6.83143962341353</v>
      </c>
      <c r="J44" s="11">
        <v>5.8764393491388</v>
      </c>
      <c r="K44" s="11">
        <v>6.24344704542699</v>
      </c>
      <c r="L44" s="11">
        <v>5.79858181949522</v>
      </c>
      <c r="M44" s="11">
        <v>5.09361190289463</v>
      </c>
      <c r="N44" s="11">
        <v>6.13499030038533</v>
      </c>
      <c r="O44" s="11">
        <v>6.4623373292412</v>
      </c>
      <c r="P44" s="11">
        <v>7.21852632202435</v>
      </c>
      <c r="Q44" s="11">
        <v>7.35450034768188</v>
      </c>
      <c r="R44" s="11">
        <v>8.415606088073901</v>
      </c>
    </row>
    <row r="45" ht="15" customHeight="1">
      <c r="A45" t="s" s="10">
        <v>2364</v>
      </c>
      <c r="B45" t="s" s="10">
        <v>2365</v>
      </c>
      <c r="C45" s="11">
        <v>9.421210967755229</v>
      </c>
      <c r="D45" s="11">
        <v>8.61703483623992</v>
      </c>
      <c r="E45" s="11">
        <v>7.76124792236486</v>
      </c>
      <c r="F45" s="11">
        <v>4.70907949741335</v>
      </c>
      <c r="G45" s="11">
        <v>4.06508908983076</v>
      </c>
      <c r="H45" s="11">
        <v>3.23753467300045</v>
      </c>
      <c r="I45" s="11">
        <v>3.12137748198948</v>
      </c>
      <c r="J45" s="11">
        <v>2.85959450980915</v>
      </c>
      <c r="K45" s="11">
        <v>3.26637116199915</v>
      </c>
      <c r="L45" s="11">
        <v>3.11804808921214</v>
      </c>
      <c r="M45" s="11">
        <v>3.07732282477178</v>
      </c>
      <c r="N45" s="11">
        <v>3.37493181350377</v>
      </c>
      <c r="O45" s="11">
        <v>3.86993348551092</v>
      </c>
      <c r="P45" s="11">
        <v>4.82873724897004</v>
      </c>
      <c r="Q45" s="11">
        <v>5.78079461245637</v>
      </c>
      <c r="R45" s="11">
        <v>8.866428651748381</v>
      </c>
    </row>
    <row r="46" ht="15" customHeight="1">
      <c r="A46" t="s" s="10">
        <v>2366</v>
      </c>
      <c r="B46" t="s" s="10">
        <v>2367</v>
      </c>
      <c r="C46" s="11">
        <v>9.420466126392141</v>
      </c>
      <c r="D46" s="11">
        <v>8.82818513145922</v>
      </c>
      <c r="E46" s="11">
        <v>8.36353051010477</v>
      </c>
      <c r="F46" s="11">
        <v>6.9007523571045</v>
      </c>
      <c r="G46" s="11">
        <v>6.0014905679721</v>
      </c>
      <c r="H46" s="11">
        <v>5.32126113564781</v>
      </c>
      <c r="I46" s="11">
        <v>4.92261371973088</v>
      </c>
      <c r="J46" s="11">
        <v>3.96730402911312</v>
      </c>
      <c r="K46" s="11">
        <v>3.79256003644408</v>
      </c>
      <c r="L46" s="11">
        <v>3.7490700795128</v>
      </c>
      <c r="M46" s="11">
        <v>3.98599768821075</v>
      </c>
      <c r="N46" s="11">
        <v>4.69889458394799</v>
      </c>
      <c r="O46" s="11">
        <v>5.26335700564957</v>
      </c>
      <c r="P46" s="11">
        <v>6.0245982567003</v>
      </c>
      <c r="Q46" s="11">
        <v>6.67749246317582</v>
      </c>
      <c r="R46" s="11">
        <v>8.235269085867341</v>
      </c>
    </row>
    <row r="47" ht="15" customHeight="1">
      <c r="A47" t="s" s="10">
        <v>2368</v>
      </c>
      <c r="B47" t="s" s="10">
        <v>2369</v>
      </c>
      <c r="C47" s="11">
        <v>9.38688116970658</v>
      </c>
      <c r="D47" s="11">
        <v>8.59293031791084</v>
      </c>
      <c r="E47" s="11">
        <v>7.94734488837923</v>
      </c>
      <c r="F47" s="11">
        <v>7.12444778145194</v>
      </c>
      <c r="G47" s="11">
        <v>6.55420689100679</v>
      </c>
      <c r="H47" s="11">
        <v>5.96877678268208</v>
      </c>
      <c r="I47" s="11">
        <v>5.67193652404299</v>
      </c>
      <c r="J47" s="11">
        <v>4.89167896098175</v>
      </c>
      <c r="K47" s="11">
        <v>4.55632556172534</v>
      </c>
      <c r="L47" s="11">
        <v>4.19435660960017</v>
      </c>
      <c r="M47" s="11">
        <v>4.43604845218024</v>
      </c>
      <c r="N47" s="11">
        <v>4.68203564833565</v>
      </c>
      <c r="O47" s="11">
        <v>5.33128597184496</v>
      </c>
      <c r="P47" s="11">
        <v>6.07929369753943</v>
      </c>
      <c r="Q47" s="11">
        <v>6.63650183565094</v>
      </c>
      <c r="R47" s="11">
        <v>7.01434199322932</v>
      </c>
    </row>
    <row r="48" ht="15" customHeight="1">
      <c r="A48" t="s" s="10">
        <v>2370</v>
      </c>
      <c r="B48" t="s" s="10">
        <v>2371</v>
      </c>
      <c r="C48" s="11">
        <v>9.37574195953774</v>
      </c>
      <c r="D48" s="11">
        <v>8.667699365797009</v>
      </c>
      <c r="E48" s="11">
        <v>7.8939264973205</v>
      </c>
      <c r="F48" s="11">
        <v>7.22444739955497</v>
      </c>
      <c r="G48" s="11">
        <v>6.77682113895122</v>
      </c>
      <c r="H48" s="11">
        <v>5.75089786804608</v>
      </c>
      <c r="I48" s="11">
        <v>5.48337654636373</v>
      </c>
      <c r="J48" s="11">
        <v>4.89397960046203</v>
      </c>
      <c r="K48" s="11">
        <v>4.77200475928581</v>
      </c>
      <c r="L48" s="11">
        <v>4.51069722760185</v>
      </c>
      <c r="M48" s="11">
        <v>4.36481524710373</v>
      </c>
      <c r="N48" s="11">
        <v>4.73376671545729</v>
      </c>
      <c r="O48" s="11">
        <v>4.99755332487533</v>
      </c>
      <c r="P48" s="11">
        <v>5.65835175222398</v>
      </c>
      <c r="Q48" s="11">
        <v>5.97337579139561</v>
      </c>
      <c r="R48" s="11">
        <v>6.19858836252156</v>
      </c>
    </row>
    <row r="49" ht="15" customHeight="1">
      <c r="A49" t="s" s="10">
        <v>2372</v>
      </c>
      <c r="B49" t="s" s="10">
        <v>2373</v>
      </c>
      <c r="C49" s="11">
        <v>9.36544311948755</v>
      </c>
      <c r="D49" s="11">
        <v>11.9096385691912</v>
      </c>
      <c r="E49" s="11">
        <v>10.5459507046929</v>
      </c>
      <c r="F49" s="11">
        <v>9.642309964788771</v>
      </c>
      <c r="G49" s="11">
        <v>8.64262977193828</v>
      </c>
      <c r="H49" s="11">
        <v>9.831199537392459</v>
      </c>
      <c r="I49" s="11">
        <v>8.87290666542018</v>
      </c>
      <c r="J49" s="11">
        <v>8.46603303121065</v>
      </c>
      <c r="K49" s="11">
        <v>6.27762432314174</v>
      </c>
      <c r="L49" s="11">
        <v>7.19973813189239</v>
      </c>
      <c r="M49" s="11">
        <v>6.88240250123195</v>
      </c>
      <c r="N49" s="11">
        <v>6.38021255174606</v>
      </c>
      <c r="O49" s="11">
        <v>6.52781401737579</v>
      </c>
      <c r="P49" s="11">
        <v>5.89410972947171</v>
      </c>
      <c r="Q49" s="11">
        <v>6.49080695847766</v>
      </c>
      <c r="R49" s="11">
        <v>5.31725103953904</v>
      </c>
    </row>
    <row r="50" ht="15" customHeight="1">
      <c r="A50" t="s" s="10">
        <v>2374</v>
      </c>
      <c r="B50" t="s" s="10">
        <v>2375</v>
      </c>
      <c r="C50" s="11">
        <v>9.34297239757176</v>
      </c>
      <c r="D50" s="11">
        <v>8.890891643085141</v>
      </c>
      <c r="E50" s="11">
        <v>8.412513043629311</v>
      </c>
      <c r="F50" s="11">
        <v>5.08084478553086</v>
      </c>
      <c r="G50" s="11">
        <v>6.00841894738697</v>
      </c>
      <c r="H50" s="11">
        <v>4.79087627594825</v>
      </c>
      <c r="I50" s="11">
        <v>4.97004505426455</v>
      </c>
      <c r="J50" s="11">
        <v>3.8210189282643</v>
      </c>
      <c r="K50" s="11">
        <v>4.41621327556068</v>
      </c>
      <c r="L50" s="11">
        <v>3.73329361665462</v>
      </c>
      <c r="M50" s="11">
        <v>3.13814531397849</v>
      </c>
      <c r="N50" s="11">
        <v>3.54772614023313</v>
      </c>
      <c r="O50" s="11">
        <v>3.34849796540386</v>
      </c>
      <c r="P50" s="11">
        <v>3.80015592515093</v>
      </c>
      <c r="Q50" s="11">
        <v>3.93338918249353</v>
      </c>
      <c r="R50" s="11">
        <v>6.34019513872111</v>
      </c>
    </row>
    <row r="51" ht="15" customHeight="1">
      <c r="A51" t="s" s="10">
        <v>2376</v>
      </c>
      <c r="B51" t="s" s="10">
        <v>2377</v>
      </c>
      <c r="C51" s="11">
        <v>9.32306999940899</v>
      </c>
      <c r="D51" s="11">
        <v>8.626800617886479</v>
      </c>
      <c r="E51" s="11">
        <v>7.93396110340963</v>
      </c>
      <c r="F51" s="11">
        <v>7.21447905587504</v>
      </c>
      <c r="G51" s="11">
        <v>6.5850878856619</v>
      </c>
      <c r="H51" s="11">
        <v>5.96231138945162</v>
      </c>
      <c r="I51" s="11">
        <v>5.55477560444015</v>
      </c>
      <c r="J51" s="11">
        <v>5.14237479445405</v>
      </c>
      <c r="K51" s="11">
        <v>4.87713298767962</v>
      </c>
      <c r="L51" s="11">
        <v>4.78922665638946</v>
      </c>
      <c r="M51" s="11">
        <v>4.90525917185274</v>
      </c>
      <c r="N51" s="11">
        <v>5.23851770378578</v>
      </c>
      <c r="O51" s="11">
        <v>5.69585139950246</v>
      </c>
      <c r="P51" s="11">
        <v>6.27586718620943</v>
      </c>
      <c r="Q51" s="11">
        <v>6.92332946435539</v>
      </c>
      <c r="R51" s="11">
        <v>7.6688286156998</v>
      </c>
    </row>
    <row r="52" ht="15" customHeight="1">
      <c r="A52" t="s" s="10">
        <v>2378</v>
      </c>
      <c r="B52" t="s" s="10">
        <v>2379</v>
      </c>
      <c r="C52" s="11">
        <v>9.293864418724</v>
      </c>
      <c r="D52" s="11">
        <v>8.61614230355374</v>
      </c>
      <c r="E52" s="11">
        <v>7.71869415152955</v>
      </c>
      <c r="F52" s="11">
        <v>6.46475452416277</v>
      </c>
      <c r="G52" s="11">
        <v>5.33764343641385</v>
      </c>
      <c r="H52" s="11">
        <v>4.8412710780551</v>
      </c>
      <c r="I52" s="11">
        <v>4.64475442449477</v>
      </c>
      <c r="J52" s="11">
        <v>4.16104393339689</v>
      </c>
      <c r="K52" s="11">
        <v>3.85060377715141</v>
      </c>
      <c r="L52" s="11">
        <v>3.88076190033302</v>
      </c>
      <c r="M52" s="11">
        <v>4.0322064503922</v>
      </c>
      <c r="N52" s="11">
        <v>4.44256100090714</v>
      </c>
      <c r="O52" s="11">
        <v>4.92533319322241</v>
      </c>
      <c r="P52" s="11">
        <v>5.56085007929354</v>
      </c>
      <c r="Q52" s="11">
        <v>6.40440156238455</v>
      </c>
      <c r="R52" s="11">
        <v>6.97465584930421</v>
      </c>
    </row>
    <row r="53" ht="15" customHeight="1">
      <c r="A53" t="s" s="10">
        <v>2380</v>
      </c>
      <c r="B53" t="s" s="10">
        <v>2381</v>
      </c>
      <c r="C53" s="11">
        <v>9.286542587896321</v>
      </c>
      <c r="D53" s="11">
        <v>8.848390015436379</v>
      </c>
      <c r="E53" s="11">
        <v>8.45006437463678</v>
      </c>
      <c r="F53" s="11">
        <v>7.77130771029366</v>
      </c>
      <c r="G53" s="11">
        <v>7.22660131532098</v>
      </c>
      <c r="H53" s="11">
        <v>6.96277949237776</v>
      </c>
      <c r="I53" s="11">
        <v>6.41364131298923</v>
      </c>
      <c r="J53" s="11">
        <v>5.55106296961756</v>
      </c>
      <c r="K53" s="11">
        <v>5.66198275637309</v>
      </c>
      <c r="L53" s="11">
        <v>5.56545121075787</v>
      </c>
      <c r="M53" s="11">
        <v>5.20173740923648</v>
      </c>
      <c r="N53" s="11">
        <v>5.42670472222933</v>
      </c>
      <c r="O53" s="11">
        <v>5.23937020767968</v>
      </c>
      <c r="P53" s="11">
        <v>5.59323068041995</v>
      </c>
      <c r="Q53" s="11">
        <v>5.92670209871606</v>
      </c>
      <c r="R53" s="11">
        <v>6.38943301248016</v>
      </c>
    </row>
    <row r="54" ht="15" customHeight="1">
      <c r="A54" t="s" s="10">
        <v>2382</v>
      </c>
      <c r="B54" t="s" s="10">
        <v>2383</v>
      </c>
      <c r="C54" s="11">
        <v>9.207326984888891</v>
      </c>
      <c r="D54" s="11">
        <v>8.42427775380721</v>
      </c>
      <c r="E54" s="11">
        <v>7.97173009730716</v>
      </c>
      <c r="F54" s="11">
        <v>5.90437257941681</v>
      </c>
      <c r="G54" s="11">
        <v>4.8536842548965</v>
      </c>
      <c r="H54" s="11">
        <v>4.85177185766286</v>
      </c>
      <c r="I54" s="11">
        <v>4.78368650724543</v>
      </c>
      <c r="J54" s="11">
        <v>4.2715941004895</v>
      </c>
      <c r="K54" s="11">
        <v>4.50780946099081</v>
      </c>
      <c r="L54" s="11">
        <v>4.26224367090529</v>
      </c>
      <c r="M54" s="11">
        <v>4.5150809559491</v>
      </c>
      <c r="N54" s="11">
        <v>5.55812538078813</v>
      </c>
      <c r="O54" s="11">
        <v>6.19113368055559</v>
      </c>
      <c r="P54" s="11">
        <v>6.81641288305344</v>
      </c>
      <c r="Q54" s="11">
        <v>7.59348851086521</v>
      </c>
      <c r="R54" s="11">
        <v>9.24552205650027</v>
      </c>
    </row>
    <row r="55" ht="15" customHeight="1">
      <c r="A55" t="s" s="10">
        <v>2384</v>
      </c>
      <c r="B55" t="s" s="10">
        <v>2385</v>
      </c>
      <c r="C55" s="11">
        <v>9.205488417221369</v>
      </c>
      <c r="D55" s="11">
        <v>8.47647268287475</v>
      </c>
      <c r="E55" s="11">
        <v>7.72096604165771</v>
      </c>
      <c r="F55" s="11">
        <v>6.83589146496939</v>
      </c>
      <c r="G55" s="11">
        <v>6.15971607148718</v>
      </c>
      <c r="H55" s="11">
        <v>5.44073980147692</v>
      </c>
      <c r="I55" s="11">
        <v>4.92751523818051</v>
      </c>
      <c r="J55" s="11">
        <v>4.44604978183347</v>
      </c>
      <c r="K55" s="11">
        <v>4.11629340190951</v>
      </c>
      <c r="L55" s="11">
        <v>4.00232493696966</v>
      </c>
      <c r="M55" s="11">
        <v>4.04406006527549</v>
      </c>
      <c r="N55" s="11">
        <v>4.21401872764213</v>
      </c>
      <c r="O55" s="11">
        <v>4.5399510351456</v>
      </c>
      <c r="P55" s="11">
        <v>5.0702031340478</v>
      </c>
      <c r="Q55" s="11">
        <v>5.6558580904686</v>
      </c>
      <c r="R55" s="11">
        <v>6.47238343377263</v>
      </c>
    </row>
    <row r="56" ht="15" customHeight="1">
      <c r="A56" t="s" s="10">
        <v>2386</v>
      </c>
      <c r="B56" t="s" s="10">
        <v>2387</v>
      </c>
      <c r="C56" s="11">
        <v>9.18250379888215</v>
      </c>
      <c r="D56" s="11">
        <v>8.441974308841811</v>
      </c>
      <c r="E56" s="11">
        <v>7.9671063865479</v>
      </c>
      <c r="F56" s="11">
        <v>6.41845509468686</v>
      </c>
      <c r="G56" s="11">
        <v>6.42025318368811</v>
      </c>
      <c r="H56" s="11">
        <v>5.56902571612807</v>
      </c>
      <c r="I56" s="11">
        <v>5.69909150030516</v>
      </c>
      <c r="J56" s="11">
        <v>4.82261630156944</v>
      </c>
      <c r="K56" s="11">
        <v>4.30668203284956</v>
      </c>
      <c r="L56" s="11">
        <v>4.78897178904056</v>
      </c>
      <c r="M56" s="11">
        <v>4.96988892868029</v>
      </c>
      <c r="N56" s="11">
        <v>5.55108986513349</v>
      </c>
      <c r="O56" s="11">
        <v>5.78523849713131</v>
      </c>
      <c r="P56" s="11">
        <v>6.24471185545659</v>
      </c>
      <c r="Q56" s="11">
        <v>6.39131685317713</v>
      </c>
      <c r="R56" s="11">
        <v>7.45000344074191</v>
      </c>
    </row>
    <row r="57" ht="15" customHeight="1">
      <c r="A57" t="s" s="10">
        <v>2388</v>
      </c>
      <c r="B57" t="s" s="10">
        <v>2389</v>
      </c>
      <c r="C57" s="11">
        <v>9.160548523623399</v>
      </c>
      <c r="D57" s="11">
        <v>8.480229035158549</v>
      </c>
      <c r="E57" s="11">
        <v>7.7166429867958</v>
      </c>
      <c r="F57" s="11">
        <v>6.54029028081071</v>
      </c>
      <c r="G57" s="11">
        <v>6.25304275510967</v>
      </c>
      <c r="H57" s="11">
        <v>5.36510750756081</v>
      </c>
      <c r="I57" s="11">
        <v>5.06481301952424</v>
      </c>
      <c r="J57" s="11">
        <v>4.62788358646737</v>
      </c>
      <c r="K57" s="11">
        <v>4.52240349459843</v>
      </c>
      <c r="L57" s="11">
        <v>4.01747498719764</v>
      </c>
      <c r="M57" s="11">
        <v>4.18497148143371</v>
      </c>
      <c r="N57" s="11">
        <v>3.99058497270357</v>
      </c>
      <c r="O57" s="11">
        <v>4.2512304062136</v>
      </c>
      <c r="P57" s="11">
        <v>4.62131058092696</v>
      </c>
      <c r="Q57" s="11">
        <v>5.27601016226116</v>
      </c>
      <c r="R57" s="11">
        <v>5.78436744883695</v>
      </c>
    </row>
    <row r="58" ht="15" customHeight="1">
      <c r="A58" t="s" s="10">
        <v>2390</v>
      </c>
      <c r="B58" t="s" s="10">
        <v>2391</v>
      </c>
      <c r="C58" s="11">
        <v>9.1460284369796</v>
      </c>
      <c r="D58" s="11">
        <v>8.228809007199439</v>
      </c>
      <c r="E58" s="11">
        <v>7.31151336252693</v>
      </c>
      <c r="F58" s="11">
        <v>6.26875811615373</v>
      </c>
      <c r="G58" s="11">
        <v>6.21095601580777</v>
      </c>
      <c r="H58" s="11">
        <v>4.85009807149117</v>
      </c>
      <c r="I58" s="11">
        <v>4.63908707861183</v>
      </c>
      <c r="J58" s="11">
        <v>3.65726584504062</v>
      </c>
      <c r="K58" s="11">
        <v>3.42907351805877</v>
      </c>
      <c r="L58" s="11">
        <v>3.23442968152108</v>
      </c>
      <c r="M58" s="11">
        <v>3.19269117181216</v>
      </c>
      <c r="N58" s="11">
        <v>3.57373541745996</v>
      </c>
      <c r="O58" s="11">
        <v>4.01023694122786</v>
      </c>
      <c r="P58" s="11">
        <v>4.51713667772027</v>
      </c>
      <c r="Q58" s="11">
        <v>5.2597400220189</v>
      </c>
      <c r="R58" s="11">
        <v>5.71704113716573</v>
      </c>
    </row>
    <row r="59" ht="15" customHeight="1">
      <c r="A59" t="s" s="10">
        <v>2392</v>
      </c>
      <c r="B59" t="s" s="10">
        <v>2393</v>
      </c>
      <c r="C59" s="11">
        <v>9.10603503387679</v>
      </c>
      <c r="D59" s="11">
        <v>10.0934760108313</v>
      </c>
      <c r="E59" s="11">
        <v>9.661986434682991</v>
      </c>
      <c r="F59" s="11">
        <v>9.268770060785929</v>
      </c>
      <c r="G59" s="11">
        <v>8.506530881921901</v>
      </c>
      <c r="H59" s="11">
        <v>6.48416626212232</v>
      </c>
      <c r="I59" s="11">
        <v>6.13246129269407</v>
      </c>
      <c r="J59" s="11">
        <v>6.00348186093669</v>
      </c>
      <c r="K59" s="11">
        <v>5.41123350289876</v>
      </c>
      <c r="L59" s="11">
        <v>4.88978992797322</v>
      </c>
      <c r="M59" s="11">
        <v>4.56729529566717</v>
      </c>
      <c r="N59" s="11">
        <v>4.6451546929253</v>
      </c>
      <c r="O59" s="11">
        <v>5.02937311154747</v>
      </c>
      <c r="P59" s="11">
        <v>4.86663792151703</v>
      </c>
      <c r="Q59" s="11">
        <v>4.78649183278175</v>
      </c>
      <c r="R59" s="11">
        <v>4.87066337179849</v>
      </c>
    </row>
    <row r="60" ht="15" customHeight="1">
      <c r="A60" t="s" s="10">
        <v>2394</v>
      </c>
      <c r="B60" t="s" s="10">
        <v>2395</v>
      </c>
      <c r="C60" s="11">
        <v>9.071612125389199</v>
      </c>
      <c r="D60" s="11">
        <v>8.434030460375389</v>
      </c>
      <c r="E60" s="11">
        <v>7.81539003532739</v>
      </c>
      <c r="F60" s="11">
        <v>6.37451831930453</v>
      </c>
      <c r="G60" s="11">
        <v>6.65224914848233</v>
      </c>
      <c r="H60" s="11">
        <v>5.82757647657506</v>
      </c>
      <c r="I60" s="11">
        <v>6.05299997026094</v>
      </c>
      <c r="J60" s="11">
        <v>5.37893909122531</v>
      </c>
      <c r="K60" s="11">
        <v>5.64454653632558</v>
      </c>
      <c r="L60" s="11">
        <v>4.87900346404364</v>
      </c>
      <c r="M60" s="11">
        <v>4.66916433104343</v>
      </c>
      <c r="N60" s="11">
        <v>5.14325404005886</v>
      </c>
      <c r="O60" s="11">
        <v>6.04672621928775</v>
      </c>
      <c r="P60" s="11">
        <v>6.96768206822329</v>
      </c>
      <c r="Q60" s="11">
        <v>6.98482469176489</v>
      </c>
      <c r="R60" s="11">
        <v>8.323502385906689</v>
      </c>
    </row>
    <row r="61" ht="15" customHeight="1">
      <c r="A61" t="s" s="10">
        <v>2396</v>
      </c>
      <c r="B61" t="s" s="10">
        <v>2397</v>
      </c>
      <c r="C61" s="11">
        <v>9.06446605446884</v>
      </c>
      <c r="D61" s="11">
        <v>9.47854906384298</v>
      </c>
      <c r="E61" s="11">
        <v>9.03245479747452</v>
      </c>
      <c r="F61" s="11">
        <v>9.414231287546681</v>
      </c>
      <c r="G61" s="11">
        <v>9.0175805909207</v>
      </c>
      <c r="H61" s="11">
        <v>8.37836341933718</v>
      </c>
      <c r="I61" s="11">
        <v>7.62241826272074</v>
      </c>
      <c r="J61" s="11">
        <v>7.29202216484077</v>
      </c>
      <c r="K61" s="11">
        <v>7.03684252849099</v>
      </c>
      <c r="L61" s="11">
        <v>6.9076154880104</v>
      </c>
      <c r="M61" s="11">
        <v>7.01573182305411</v>
      </c>
      <c r="N61" s="11">
        <v>7.54374486442897</v>
      </c>
      <c r="O61" s="11">
        <v>7.99993436690574</v>
      </c>
      <c r="P61" s="11">
        <v>7.95963728939906</v>
      </c>
      <c r="Q61" s="11">
        <v>8.572390872879691</v>
      </c>
      <c r="R61" s="11">
        <v>8.375990308577411</v>
      </c>
    </row>
    <row r="62" ht="15" customHeight="1">
      <c r="A62" t="s" s="10">
        <v>2398</v>
      </c>
      <c r="B62" t="s" s="10">
        <v>2399</v>
      </c>
      <c r="C62" s="11">
        <v>8.9908784549426</v>
      </c>
      <c r="D62" s="11">
        <v>8.313008826457329</v>
      </c>
      <c r="E62" s="11">
        <v>7.758485490303</v>
      </c>
      <c r="F62" s="11">
        <v>6.72744846198736</v>
      </c>
      <c r="G62" s="11">
        <v>6.40359249558387</v>
      </c>
      <c r="H62" s="11">
        <v>5.30248639278641</v>
      </c>
      <c r="I62" s="11">
        <v>5.11121749116223</v>
      </c>
      <c r="J62" s="11">
        <v>4.410336680324</v>
      </c>
      <c r="K62" s="11">
        <v>4.82615783320133</v>
      </c>
      <c r="L62" s="11">
        <v>4.33560035782523</v>
      </c>
      <c r="M62" s="11">
        <v>4.03462989631194</v>
      </c>
      <c r="N62" s="11">
        <v>4.6267251431755</v>
      </c>
      <c r="O62" s="11">
        <v>5.30840835034092</v>
      </c>
      <c r="P62" s="11">
        <v>5.99035283301645</v>
      </c>
      <c r="Q62" s="11">
        <v>6.43984857469817</v>
      </c>
      <c r="R62" s="11">
        <v>7.20294244925295</v>
      </c>
    </row>
    <row r="63" ht="15" customHeight="1">
      <c r="A63" t="s" s="10">
        <v>2400</v>
      </c>
      <c r="B63" t="s" s="10">
        <v>2401</v>
      </c>
      <c r="C63" s="11">
        <v>8.81483581720326</v>
      </c>
      <c r="D63" s="11">
        <v>8.06781028029668</v>
      </c>
      <c r="E63" s="11">
        <v>7.52788666187094</v>
      </c>
      <c r="F63" s="11">
        <v>4.79189942447158</v>
      </c>
      <c r="G63" s="11">
        <v>2.31231485116576</v>
      </c>
      <c r="H63" s="11">
        <v>1.38931392057822</v>
      </c>
      <c r="I63" s="11">
        <v>0.536528851219886</v>
      </c>
      <c r="J63" s="11">
        <v>0.5855189715815891</v>
      </c>
      <c r="K63" s="11">
        <v>0.495125861146506</v>
      </c>
      <c r="L63" s="11">
        <v>0.393448972141286</v>
      </c>
      <c r="M63" s="11">
        <v>-0.247253063515473</v>
      </c>
      <c r="N63" s="11">
        <v>0.12477325136655</v>
      </c>
      <c r="O63" s="11">
        <v>0.642030567656682</v>
      </c>
      <c r="P63" s="11">
        <v>1.02164378955869</v>
      </c>
      <c r="Q63" s="11">
        <v>1.85727047476578</v>
      </c>
      <c r="R63" s="11">
        <v>4.11963622594147</v>
      </c>
    </row>
    <row r="64" ht="15" customHeight="1">
      <c r="A64" t="s" s="10">
        <v>2402</v>
      </c>
      <c r="B64" t="s" s="10">
        <v>2403</v>
      </c>
      <c r="C64" s="11">
        <v>8.68121943106253</v>
      </c>
      <c r="D64" s="11">
        <v>8.04256606288285</v>
      </c>
      <c r="E64" s="11">
        <v>7.50465044711837</v>
      </c>
      <c r="F64" s="11">
        <v>7.85979872089997</v>
      </c>
      <c r="G64" s="11">
        <v>7.93574193478872</v>
      </c>
      <c r="H64" s="11">
        <v>7.35535303064681</v>
      </c>
      <c r="I64" s="11">
        <v>6.96558264859055</v>
      </c>
      <c r="J64" s="11">
        <v>6.6477049749875</v>
      </c>
      <c r="K64" s="11">
        <v>6.51352867916815</v>
      </c>
      <c r="L64" s="11">
        <v>6.8381652892705</v>
      </c>
      <c r="M64" s="11">
        <v>6.73059770313207</v>
      </c>
      <c r="N64" s="11">
        <v>7.57737047431142</v>
      </c>
      <c r="O64" s="11">
        <v>7.74198337437084</v>
      </c>
      <c r="P64" s="11">
        <v>8.254169716811679</v>
      </c>
      <c r="Q64" s="11">
        <v>8.217599491957509</v>
      </c>
      <c r="R64" s="11">
        <v>7.67014918030859</v>
      </c>
    </row>
    <row r="65" ht="15" customHeight="1">
      <c r="A65" t="s" s="10">
        <v>2404</v>
      </c>
      <c r="B65" t="s" s="10">
        <v>2405</v>
      </c>
      <c r="C65" s="11">
        <v>8.59573973980112</v>
      </c>
      <c r="D65" s="11">
        <v>7.90891164362755</v>
      </c>
      <c r="E65" s="11">
        <v>7.36509511934202</v>
      </c>
      <c r="F65" s="11">
        <v>6.25994035616724</v>
      </c>
      <c r="G65" s="11">
        <v>5.99735090059719</v>
      </c>
      <c r="H65" s="11">
        <v>4.83472873349657</v>
      </c>
      <c r="I65" s="11">
        <v>4.69654195920532</v>
      </c>
      <c r="J65" s="11">
        <v>3.94130702142408</v>
      </c>
      <c r="K65" s="11">
        <v>4.45948026014373</v>
      </c>
      <c r="L65" s="11">
        <v>3.89380961181001</v>
      </c>
      <c r="M65" s="11">
        <v>3.53410528012839</v>
      </c>
      <c r="N65" s="11">
        <v>4.14614286280126</v>
      </c>
      <c r="O65" s="11">
        <v>4.86820751246848</v>
      </c>
      <c r="P65" s="11">
        <v>5.50971124824733</v>
      </c>
      <c r="Q65" s="11">
        <v>5.93282922109277</v>
      </c>
      <c r="R65" s="11">
        <v>6.69880494779322</v>
      </c>
    </row>
    <row r="66" ht="15" customHeight="1">
      <c r="A66" t="s" s="10">
        <v>2406</v>
      </c>
      <c r="B66" t="s" s="10">
        <v>2407</v>
      </c>
      <c r="C66" s="11">
        <v>8.55186781464468</v>
      </c>
      <c r="D66" s="11">
        <v>7.94674121920738</v>
      </c>
      <c r="E66" s="11">
        <v>7.21144080275582</v>
      </c>
      <c r="F66" s="11">
        <v>6.50078894200945</v>
      </c>
      <c r="G66" s="11">
        <v>6.18443321514321</v>
      </c>
      <c r="H66" s="11">
        <v>5.40314022145607</v>
      </c>
      <c r="I66" s="11">
        <v>4.97269637459814</v>
      </c>
      <c r="J66" s="11">
        <v>4.66619684962217</v>
      </c>
      <c r="K66" s="11">
        <v>4.48068459937261</v>
      </c>
      <c r="L66" s="11">
        <v>4.37870312553483</v>
      </c>
      <c r="M66" s="11">
        <v>4.52222480494318</v>
      </c>
      <c r="N66" s="11">
        <v>5.17011047022844</v>
      </c>
      <c r="O66" s="11">
        <v>5.57564127059893</v>
      </c>
      <c r="P66" s="11">
        <v>6.21736769171963</v>
      </c>
      <c r="Q66" s="11">
        <v>6.84186745907733</v>
      </c>
      <c r="R66" s="11">
        <v>7.47796519875059</v>
      </c>
    </row>
    <row r="67" ht="15" customHeight="1">
      <c r="A67" t="s" s="10">
        <v>2408</v>
      </c>
      <c r="B67" t="s" s="10">
        <v>2409</v>
      </c>
      <c r="C67" s="11">
        <v>8.510972680955531</v>
      </c>
      <c r="D67" s="11">
        <v>8.38374988680739</v>
      </c>
      <c r="E67" s="11">
        <v>7.53897933265477</v>
      </c>
      <c r="F67" s="11">
        <v>3.0127341036607</v>
      </c>
      <c r="G67" s="11">
        <v>3.81098501539467</v>
      </c>
      <c r="H67" s="11">
        <v>2.49006918483707</v>
      </c>
      <c r="I67" s="11">
        <v>3.42739915204915</v>
      </c>
      <c r="J67" s="11">
        <v>1.57941672994688</v>
      </c>
      <c r="K67" s="11">
        <v>2.8105855887588</v>
      </c>
      <c r="L67" s="11">
        <v>1.86952630771247</v>
      </c>
      <c r="M67" s="11">
        <v>2.101766449804</v>
      </c>
      <c r="N67" s="11">
        <v>2.68867447877521</v>
      </c>
      <c r="O67" s="11">
        <v>1.74783084721402</v>
      </c>
      <c r="P67" s="11">
        <v>1.3843537469983</v>
      </c>
      <c r="Q67" s="11">
        <v>1.43428903878877</v>
      </c>
      <c r="R67" s="11">
        <v>5.62047672824355</v>
      </c>
    </row>
    <row r="68" ht="15" customHeight="1">
      <c r="A68" t="s" s="10">
        <v>2410</v>
      </c>
      <c r="B68" t="s" s="10">
        <v>2411</v>
      </c>
      <c r="C68" s="11">
        <v>8.47245231125957</v>
      </c>
      <c r="D68" s="11">
        <v>7.73839804276895</v>
      </c>
      <c r="E68" s="11">
        <v>7.07027624285717</v>
      </c>
      <c r="F68" s="11">
        <v>6.62581338746084</v>
      </c>
      <c r="G68" s="11">
        <v>6.27252648246921</v>
      </c>
      <c r="H68" s="11">
        <v>5.49256170201422</v>
      </c>
      <c r="I68" s="11">
        <v>5.09776520617458</v>
      </c>
      <c r="J68" s="11">
        <v>4.55897825927789</v>
      </c>
      <c r="K68" s="11">
        <v>4.12504093474004</v>
      </c>
      <c r="L68" s="11">
        <v>4.14230891302423</v>
      </c>
      <c r="M68" s="11">
        <v>4.03896868592655</v>
      </c>
      <c r="N68" s="11">
        <v>4.58244951583917</v>
      </c>
      <c r="O68" s="11">
        <v>4.90856302637199</v>
      </c>
      <c r="P68" s="11">
        <v>5.48645218340942</v>
      </c>
      <c r="Q68" s="11">
        <v>5.82415718781115</v>
      </c>
      <c r="R68" s="11">
        <v>6.11897906293821</v>
      </c>
    </row>
    <row r="69" ht="15" customHeight="1">
      <c r="A69" t="s" s="10">
        <v>2412</v>
      </c>
      <c r="B69" t="s" s="10">
        <v>2413</v>
      </c>
      <c r="C69" s="11">
        <v>8.411850511546911</v>
      </c>
      <c r="D69" s="11">
        <v>7.69483315885482</v>
      </c>
      <c r="E69" s="11">
        <v>6.92892465752184</v>
      </c>
      <c r="F69" s="11">
        <v>6.59611102062325</v>
      </c>
      <c r="G69" s="11">
        <v>6.33283314521804</v>
      </c>
      <c r="H69" s="11">
        <v>5.7268990647483</v>
      </c>
      <c r="I69" s="11">
        <v>5.30715549234553</v>
      </c>
      <c r="J69" s="11">
        <v>4.90433099083674</v>
      </c>
      <c r="K69" s="11">
        <v>4.64380195356835</v>
      </c>
      <c r="L69" s="11">
        <v>4.72561774290519</v>
      </c>
      <c r="M69" s="11">
        <v>4.75439216072997</v>
      </c>
      <c r="N69" s="11">
        <v>5.34994562600151</v>
      </c>
      <c r="O69" s="11">
        <v>5.74133049844845</v>
      </c>
      <c r="P69" s="11">
        <v>6.35562563216445</v>
      </c>
      <c r="Q69" s="11">
        <v>6.80442018005616</v>
      </c>
      <c r="R69" s="11">
        <v>6.75704798341215</v>
      </c>
    </row>
    <row r="70" ht="15" customHeight="1">
      <c r="A70" t="s" s="10">
        <v>2414</v>
      </c>
      <c r="B70" t="s" s="10">
        <v>2415</v>
      </c>
      <c r="C70" s="11">
        <v>8.4049284183094</v>
      </c>
      <c r="D70" s="11">
        <v>7.69039641333269</v>
      </c>
      <c r="E70" s="11">
        <v>6.9249557540993</v>
      </c>
      <c r="F70" s="11">
        <v>6.57430827429597</v>
      </c>
      <c r="G70" s="11">
        <v>6.31097414994854</v>
      </c>
      <c r="H70" s="11">
        <v>5.70475246930018</v>
      </c>
      <c r="I70" s="11">
        <v>5.28501756458444</v>
      </c>
      <c r="J70" s="11">
        <v>4.88188902642799</v>
      </c>
      <c r="K70" s="11">
        <v>4.62110877740984</v>
      </c>
      <c r="L70" s="11">
        <v>4.70496059906393</v>
      </c>
      <c r="M70" s="11">
        <v>4.72935163289874</v>
      </c>
      <c r="N70" s="11">
        <v>5.32844545957905</v>
      </c>
      <c r="O70" s="11">
        <v>5.71889254058633</v>
      </c>
      <c r="P70" s="11">
        <v>6.33168768944599</v>
      </c>
      <c r="Q70" s="11">
        <v>6.77964917655649</v>
      </c>
      <c r="R70" s="11">
        <v>6.74978735108585</v>
      </c>
    </row>
    <row r="71" ht="15" customHeight="1">
      <c r="A71" t="s" s="10">
        <v>2416</v>
      </c>
      <c r="B71" t="s" s="10">
        <v>2417</v>
      </c>
      <c r="C71" s="11">
        <v>8.28313870636461</v>
      </c>
      <c r="D71" s="11">
        <v>7.88337792713261</v>
      </c>
      <c r="E71" s="11">
        <v>7.78811720190715</v>
      </c>
      <c r="F71" s="11">
        <v>3.77053489032908</v>
      </c>
      <c r="G71" s="11">
        <v>5.63352539786817</v>
      </c>
      <c r="H71" s="11">
        <v>3.93766283416639</v>
      </c>
      <c r="I71" s="11">
        <v>4.19377457400396</v>
      </c>
      <c r="J71" s="11">
        <v>4.17391757666408</v>
      </c>
      <c r="K71" s="11">
        <v>5.02167344096147</v>
      </c>
      <c r="L71" s="11">
        <v>4.1916574515189</v>
      </c>
      <c r="M71" s="11">
        <v>4.12506948205258</v>
      </c>
      <c r="N71" s="11">
        <v>4.6665333901265</v>
      </c>
      <c r="O71" s="11">
        <v>4.08674443214281</v>
      </c>
      <c r="P71" s="11">
        <v>5.30639588693171</v>
      </c>
      <c r="Q71" s="11">
        <v>5.20802890546272</v>
      </c>
      <c r="R71" s="11">
        <v>8.849937717231059</v>
      </c>
    </row>
    <row r="72" ht="15" customHeight="1">
      <c r="A72" t="s" s="10">
        <v>2418</v>
      </c>
      <c r="B72" t="s" s="10">
        <v>2419</v>
      </c>
      <c r="C72" s="11">
        <v>8.28107273255636</v>
      </c>
      <c r="D72" s="11">
        <v>7.64374269041626</v>
      </c>
      <c r="E72" s="11">
        <v>6.83992707804577</v>
      </c>
      <c r="F72" s="11">
        <v>4.09073527884662</v>
      </c>
      <c r="G72" s="11">
        <v>3.89544378327356</v>
      </c>
      <c r="H72" s="11">
        <v>3.69484689461783</v>
      </c>
      <c r="I72" s="11">
        <v>3.44462708219786</v>
      </c>
      <c r="J72" s="11">
        <v>3.10477747374185</v>
      </c>
      <c r="K72" s="11">
        <v>3.26624380655685</v>
      </c>
      <c r="L72" s="11">
        <v>3.07986058078999</v>
      </c>
      <c r="M72" s="11">
        <v>3.21980197700691</v>
      </c>
      <c r="N72" s="11">
        <v>3.66110977768108</v>
      </c>
      <c r="O72" s="11">
        <v>4.01076125625257</v>
      </c>
      <c r="P72" s="11">
        <v>4.58658476549341</v>
      </c>
      <c r="Q72" s="11">
        <v>4.43625671943768</v>
      </c>
      <c r="R72" s="11">
        <v>6.63150329231081</v>
      </c>
    </row>
    <row r="73" ht="15" customHeight="1">
      <c r="A73" t="s" s="10">
        <v>2420</v>
      </c>
      <c r="B73" t="s" s="10">
        <v>2421</v>
      </c>
      <c r="C73" s="11">
        <v>8.25503604949955</v>
      </c>
      <c r="D73" s="11">
        <v>7.89739155151907</v>
      </c>
      <c r="E73" s="11">
        <v>7.93829250402607</v>
      </c>
      <c r="F73" s="11">
        <v>5.7223440128511</v>
      </c>
      <c r="G73" s="11">
        <v>6.16477034186675</v>
      </c>
      <c r="H73" s="11">
        <v>5.66884801196788</v>
      </c>
      <c r="I73" s="11">
        <v>6.11407013458189</v>
      </c>
      <c r="J73" s="11">
        <v>4.41940106698502</v>
      </c>
      <c r="K73" s="11">
        <v>5.1637933113919</v>
      </c>
      <c r="L73" s="11">
        <v>4.27910755512644</v>
      </c>
      <c r="M73" s="11">
        <v>3.93916608213807</v>
      </c>
      <c r="N73" s="11">
        <v>3.12066358716803</v>
      </c>
      <c r="O73" s="11">
        <v>2.31871427730488</v>
      </c>
      <c r="P73" s="11">
        <v>2.59940594657042</v>
      </c>
      <c r="Q73" s="11">
        <v>1.98438813385584</v>
      </c>
      <c r="R73" s="11">
        <v>3.76453215010106</v>
      </c>
    </row>
    <row r="74" ht="15" customHeight="1">
      <c r="A74" t="s" s="10">
        <v>2422</v>
      </c>
      <c r="B74" t="s" s="10">
        <v>2423</v>
      </c>
      <c r="C74" s="11">
        <v>8.168326769329351</v>
      </c>
      <c r="D74" s="11">
        <v>7.22764135586351</v>
      </c>
      <c r="E74" s="11">
        <v>6.43336055708803</v>
      </c>
      <c r="F74" s="11">
        <v>5.46557942437136</v>
      </c>
      <c r="G74" s="11">
        <v>5.21718327694141</v>
      </c>
      <c r="H74" s="11">
        <v>4.35898280372515</v>
      </c>
      <c r="I74" s="11">
        <v>4.48399417874918</v>
      </c>
      <c r="J74" s="11">
        <v>3.31299568139249</v>
      </c>
      <c r="K74" s="11">
        <v>3.30358203143566</v>
      </c>
      <c r="L74" s="11">
        <v>3.40275661416238</v>
      </c>
      <c r="M74" s="11">
        <v>3.06527155904881</v>
      </c>
      <c r="N74" s="11">
        <v>3.31818306534792</v>
      </c>
      <c r="O74" s="11">
        <v>3.17230007827265</v>
      </c>
      <c r="P74" s="11">
        <v>4.17060836617482</v>
      </c>
      <c r="Q74" s="11">
        <v>4.72076978808895</v>
      </c>
      <c r="R74" s="11">
        <v>5.54722967232604</v>
      </c>
    </row>
    <row r="75" ht="15" customHeight="1">
      <c r="A75" t="s" s="10">
        <v>2424</v>
      </c>
      <c r="B75" t="s" s="10">
        <v>2425</v>
      </c>
      <c r="C75" s="11">
        <v>7.98433015261493</v>
      </c>
      <c r="D75" s="11">
        <v>7.0901644663127</v>
      </c>
      <c r="E75" s="11">
        <v>6.44425731708194</v>
      </c>
      <c r="F75" s="11">
        <v>5.48163129412991</v>
      </c>
      <c r="G75" s="11">
        <v>5.08940425526176</v>
      </c>
      <c r="H75" s="11">
        <v>4.66298063574624</v>
      </c>
      <c r="I75" s="11">
        <v>4.39634986325916</v>
      </c>
      <c r="J75" s="11">
        <v>4.03343030690508</v>
      </c>
      <c r="K75" s="11">
        <v>5.02804018924305</v>
      </c>
      <c r="L75" s="11">
        <v>5.42451176627636</v>
      </c>
      <c r="M75" s="11">
        <v>5.04134507693628</v>
      </c>
      <c r="N75" s="11">
        <v>5.16734521539566</v>
      </c>
      <c r="O75" s="11">
        <v>5.60900309059658</v>
      </c>
      <c r="P75" s="11">
        <v>6.0411610421814</v>
      </c>
      <c r="Q75" s="11">
        <v>6.59843946951624</v>
      </c>
      <c r="R75" s="11">
        <v>7.55407497625367</v>
      </c>
    </row>
    <row r="76" ht="15" customHeight="1">
      <c r="A76" t="s" s="10">
        <v>2426</v>
      </c>
      <c r="B76" t="s" s="10">
        <v>2427</v>
      </c>
      <c r="C76" s="11">
        <v>7.95082847419231</v>
      </c>
      <c r="D76" s="11">
        <v>7.10843254786278</v>
      </c>
      <c r="E76" s="11">
        <v>6.30097499201907</v>
      </c>
      <c r="F76" s="11">
        <v>4.73540958230296</v>
      </c>
      <c r="G76" s="11">
        <v>2.1122214666851</v>
      </c>
      <c r="H76" s="11">
        <v>1.50997389881209</v>
      </c>
      <c r="I76" s="11">
        <v>0.77577379819922</v>
      </c>
      <c r="J76" s="11">
        <v>0.982721550459109</v>
      </c>
      <c r="K76" s="11">
        <v>0.870303645402859</v>
      </c>
      <c r="L76" s="11">
        <v>1.23983460499515</v>
      </c>
      <c r="M76" s="11">
        <v>1.03262280448437</v>
      </c>
      <c r="N76" s="11">
        <v>1.48186354175999</v>
      </c>
      <c r="O76" s="11">
        <v>2.13566646933401</v>
      </c>
      <c r="P76" s="11">
        <v>2.66317592248528</v>
      </c>
      <c r="Q76" s="11">
        <v>3.68913030643454</v>
      </c>
      <c r="R76" s="11">
        <v>5.05802921274476</v>
      </c>
    </row>
    <row r="77" ht="15" customHeight="1">
      <c r="A77" t="s" s="10">
        <v>2428</v>
      </c>
      <c r="B77" t="s" s="10">
        <v>2429</v>
      </c>
      <c r="C77" s="11">
        <v>7.70058768418638</v>
      </c>
      <c r="D77" s="11">
        <v>7.65037282416685</v>
      </c>
      <c r="E77" s="11">
        <v>4.75860769178753</v>
      </c>
      <c r="F77" s="11">
        <v>4.81816400350605</v>
      </c>
      <c r="G77" s="11">
        <v>5.80953428136977</v>
      </c>
      <c r="H77" s="11">
        <v>4.88191043526185</v>
      </c>
      <c r="I77" s="11">
        <v>4.48108581313444</v>
      </c>
      <c r="J77" s="11">
        <v>4.7443641238851</v>
      </c>
      <c r="K77" s="11">
        <v>4.16939179238758</v>
      </c>
      <c r="L77" s="11">
        <v>3.62267999622923</v>
      </c>
      <c r="M77" s="11">
        <v>4.02687998019182</v>
      </c>
      <c r="N77" s="11">
        <v>4.36204576867101</v>
      </c>
      <c r="O77" s="11">
        <v>5.22131834461326</v>
      </c>
      <c r="P77" s="11">
        <v>5.26930332404936</v>
      </c>
      <c r="Q77" s="11">
        <v>6.52294833411826</v>
      </c>
      <c r="R77" s="11">
        <v>7.1412792214588</v>
      </c>
    </row>
    <row r="78" ht="15" customHeight="1">
      <c r="A78" t="s" s="10">
        <v>2430</v>
      </c>
      <c r="B78" t="s" s="10">
        <v>2431</v>
      </c>
      <c r="C78" s="11">
        <v>5.71984145924502</v>
      </c>
      <c r="D78" s="11">
        <v>5.02239820198613</v>
      </c>
      <c r="E78" s="11">
        <v>4.75948389320762</v>
      </c>
      <c r="F78" s="11">
        <v>3.73962199513997</v>
      </c>
      <c r="G78" s="11">
        <v>3.79034294960121</v>
      </c>
      <c r="H78" s="11">
        <v>2.22051675963058</v>
      </c>
      <c r="I78" s="11">
        <v>2.18929697287629</v>
      </c>
      <c r="J78" s="11">
        <v>1.6643225513951</v>
      </c>
      <c r="K78" s="11">
        <v>2.96869320829851</v>
      </c>
      <c r="L78" s="11">
        <v>2.59008735327839</v>
      </c>
      <c r="M78" s="11">
        <v>2.40202151946658</v>
      </c>
      <c r="N78" s="11">
        <v>2.849537813290</v>
      </c>
      <c r="O78" s="11">
        <v>3.37175799136036</v>
      </c>
      <c r="P78" s="11">
        <v>3.91696089193685</v>
      </c>
      <c r="Q78" s="11">
        <v>4.39174886641085</v>
      </c>
      <c r="R78" s="11">
        <v>5.17944174367544</v>
      </c>
    </row>
    <row r="79" ht="15" customHeight="1">
      <c r="A79" t="s" s="10">
        <v>2432</v>
      </c>
      <c r="B79" t="s" s="10">
        <v>2433</v>
      </c>
      <c r="C79" s="11">
        <v>5.66314165279687</v>
      </c>
      <c r="D79" s="11">
        <v>5.30537373008018</v>
      </c>
      <c r="E79" s="11">
        <v>4.81042913803738</v>
      </c>
      <c r="F79" s="11">
        <v>5.21222951130398</v>
      </c>
      <c r="G79" s="11">
        <v>4.64594896998252</v>
      </c>
      <c r="H79" s="11">
        <v>3.95686315293691</v>
      </c>
      <c r="I79" s="11">
        <v>4.44255294570375</v>
      </c>
      <c r="J79" s="11">
        <v>4.13310995718739</v>
      </c>
      <c r="K79" s="11">
        <v>3.79193619407572</v>
      </c>
      <c r="L79" s="11">
        <v>3.55559404658792</v>
      </c>
      <c r="M79" s="11">
        <v>3.94390834248215</v>
      </c>
      <c r="N79" s="11">
        <v>4.10086591588263</v>
      </c>
      <c r="O79" s="11">
        <v>1.95916223773982</v>
      </c>
      <c r="P79" s="11">
        <v>2.45987763165973</v>
      </c>
      <c r="Q79" s="11">
        <v>2.21934025722219</v>
      </c>
      <c r="R79" s="11">
        <v>2.62981376534022</v>
      </c>
    </row>
    <row r="80" ht="15" customHeight="1">
      <c r="A80" t="s" s="10">
        <v>2434</v>
      </c>
      <c r="B80" t="s" s="10">
        <v>2435</v>
      </c>
      <c r="C80" s="11">
        <v>5.39126121742859</v>
      </c>
      <c r="D80" s="11">
        <v>4.66160135360592</v>
      </c>
      <c r="E80" s="11">
        <v>4.85389933690596</v>
      </c>
      <c r="F80" s="11">
        <v>3.50258889868955</v>
      </c>
      <c r="G80" s="11">
        <v>3.65656008006441</v>
      </c>
      <c r="H80" s="11">
        <v>2.02045222273972</v>
      </c>
      <c r="I80" s="11">
        <v>2.24515925300266</v>
      </c>
      <c r="J80" s="11">
        <v>1.63201720092832</v>
      </c>
      <c r="K80" s="11">
        <v>3.52272505804221</v>
      </c>
      <c r="L80" s="11">
        <v>2.94474233357069</v>
      </c>
      <c r="M80" s="11">
        <v>2.55491433626263</v>
      </c>
      <c r="N80" s="11">
        <v>3.19075252009862</v>
      </c>
      <c r="O80" s="11">
        <v>3.78012825514185</v>
      </c>
      <c r="P80" s="11">
        <v>4.2375067161025</v>
      </c>
      <c r="Q80" s="11">
        <v>4.57355303694327</v>
      </c>
      <c r="R80" s="11">
        <v>5.3591382118954</v>
      </c>
    </row>
    <row r="81" ht="15" customHeight="1">
      <c r="A81" t="s" s="10">
        <v>2436</v>
      </c>
      <c r="B81" t="s" s="10">
        <v>2437</v>
      </c>
      <c r="C81" s="11"/>
      <c r="D81" s="11"/>
      <c r="E81" s="11"/>
      <c r="F81" s="11">
        <v>7.63042444586803</v>
      </c>
      <c r="G81" s="11">
        <v>10.6812213493771</v>
      </c>
      <c r="H81" s="11">
        <v>8.78899111030853</v>
      </c>
      <c r="I81" s="11">
        <v>8.960914698813299</v>
      </c>
      <c r="J81" s="11">
        <v>7.4422887312074</v>
      </c>
      <c r="K81" s="11">
        <v>8.15796721913196</v>
      </c>
      <c r="L81" s="11">
        <v>7.48866031121527</v>
      </c>
      <c r="M81" s="11">
        <v>5.98862796595077</v>
      </c>
      <c r="N81" s="11">
        <v>7.16883603201843</v>
      </c>
      <c r="O81" s="11">
        <v>7.22004656302406</v>
      </c>
      <c r="P81" s="11">
        <v>7.92189159990841</v>
      </c>
      <c r="Q81" s="11">
        <v>7.58458913271434</v>
      </c>
      <c r="R81" s="11">
        <v>9.15647579516852</v>
      </c>
    </row>
    <row r="82" ht="15" customHeight="1">
      <c r="A82" t="s" s="10">
        <v>2438</v>
      </c>
      <c r="B82" t="s" s="10">
        <v>2439</v>
      </c>
      <c r="C82" s="11"/>
      <c r="D82" s="11"/>
      <c r="E82" s="11"/>
      <c r="F82" s="11">
        <v>6.09396937587547</v>
      </c>
      <c r="G82" s="11">
        <v>7.78160051924806</v>
      </c>
      <c r="H82" s="11">
        <v>6.23029210134738</v>
      </c>
      <c r="I82" s="11">
        <v>7.02853699710193</v>
      </c>
      <c r="J82" s="11">
        <v>5.52773241149656</v>
      </c>
      <c r="K82" s="11">
        <v>6.21873582022305</v>
      </c>
      <c r="L82" s="11">
        <v>6.10516810782691</v>
      </c>
      <c r="M82" s="11">
        <v>6.2057479341318</v>
      </c>
      <c r="N82" s="11">
        <v>6.18746227965965</v>
      </c>
      <c r="O82" s="11">
        <v>6.25600599042802</v>
      </c>
      <c r="P82" s="11">
        <v>6.4289976280552</v>
      </c>
      <c r="Q82" s="11">
        <v>5.83507923781896</v>
      </c>
      <c r="R82" s="11">
        <v>8.762079739068311</v>
      </c>
    </row>
    <row r="83" ht="15" customHeight="1">
      <c r="A83" t="s" s="10">
        <v>2440</v>
      </c>
      <c r="B83" t="s" s="10">
        <v>2441</v>
      </c>
      <c r="C83" s="11"/>
      <c r="D83" s="11"/>
      <c r="E83" s="11"/>
      <c r="F83" s="11"/>
      <c r="G83" s="11">
        <v>14.9034503115816</v>
      </c>
      <c r="H83" s="11">
        <v>13.4590151385288</v>
      </c>
      <c r="I83" s="11">
        <v>14.2321651424415</v>
      </c>
      <c r="J83" s="11">
        <v>14.4679194451336</v>
      </c>
      <c r="K83" s="11">
        <v>13.2844443385663</v>
      </c>
      <c r="L83" s="11">
        <v>12.6283234643588</v>
      </c>
      <c r="M83" s="11">
        <v>12.6104742474549</v>
      </c>
      <c r="N83" s="11">
        <v>12.8114835303973</v>
      </c>
      <c r="O83" s="11">
        <v>13.3283177434248</v>
      </c>
      <c r="P83" s="11">
        <v>13.7853032328497</v>
      </c>
      <c r="Q83" s="11">
        <v>15.0744448831704</v>
      </c>
      <c r="R83" s="11">
        <v>11.5742061608592</v>
      </c>
    </row>
    <row r="84" ht="15" customHeight="1">
      <c r="A84" t="s" s="10">
        <v>2442</v>
      </c>
      <c r="B84" t="s" s="10">
        <v>2443</v>
      </c>
      <c r="C84" s="11"/>
      <c r="D84" s="11"/>
      <c r="E84" s="11"/>
      <c r="F84" s="11"/>
      <c r="G84" s="11"/>
      <c r="H84" s="11">
        <v>9.838977437950239</v>
      </c>
      <c r="I84" s="11">
        <v>10.2652161363099</v>
      </c>
      <c r="J84" s="11">
        <v>10.5212127707717</v>
      </c>
      <c r="K84" s="11">
        <v>10.7559340984054</v>
      </c>
      <c r="L84" s="11">
        <v>10.6976643148017</v>
      </c>
      <c r="M84" s="11">
        <v>10.2012290333851</v>
      </c>
      <c r="N84" s="11">
        <v>11.5558533540132</v>
      </c>
      <c r="O84" s="11">
        <v>11.8413253056351</v>
      </c>
      <c r="P84" s="11">
        <v>12.9725630165044</v>
      </c>
      <c r="Q84" s="11">
        <v>14.3611781589637</v>
      </c>
      <c r="R84" s="11">
        <v>12.1123197888002</v>
      </c>
    </row>
    <row r="85" ht="15" customHeight="1">
      <c r="A85" t="s" s="10">
        <v>2444</v>
      </c>
      <c r="B85" t="s" s="10">
        <v>2445</v>
      </c>
      <c r="C85" s="11"/>
      <c r="D85" s="11"/>
      <c r="E85" s="11"/>
      <c r="F85" s="11"/>
      <c r="G85" s="11"/>
      <c r="H85" s="11">
        <v>5.44413637134213</v>
      </c>
      <c r="I85" s="11">
        <v>5.79124778902462</v>
      </c>
      <c r="J85" s="11">
        <v>3.60805865970755</v>
      </c>
      <c r="K85" s="11">
        <v>5.34052313397515</v>
      </c>
      <c r="L85" s="11">
        <v>4.62003460598566</v>
      </c>
      <c r="M85" s="11">
        <v>4.15641772894084</v>
      </c>
      <c r="N85" s="11">
        <v>4.75114927816973</v>
      </c>
      <c r="O85" s="11">
        <v>4.87080462395293</v>
      </c>
      <c r="P85" s="11">
        <v>5.97027601033975</v>
      </c>
      <c r="Q85" s="11">
        <v>6.05834520119128</v>
      </c>
      <c r="R85" s="11">
        <v>7.49646547111216</v>
      </c>
    </row>
    <row r="86" ht="15" customHeight="1">
      <c r="A86" t="s" s="10">
        <v>2446</v>
      </c>
      <c r="B86" t="s" s="10">
        <v>2447</v>
      </c>
      <c r="C86" s="11"/>
      <c r="D86" s="11"/>
      <c r="E86" s="11"/>
      <c r="F86" s="11"/>
      <c r="G86" s="11"/>
      <c r="H86" s="11">
        <v>4.6456048583519</v>
      </c>
      <c r="I86" s="11">
        <v>4.79652483511535</v>
      </c>
      <c r="J86" s="11">
        <v>3.77577979709496</v>
      </c>
      <c r="K86" s="11">
        <v>4.47386824074034</v>
      </c>
      <c r="L86" s="11">
        <v>3.82890467847503</v>
      </c>
      <c r="M86" s="11">
        <v>3.33622282971016</v>
      </c>
      <c r="N86" s="11">
        <v>3.71568750005102</v>
      </c>
      <c r="O86" s="11">
        <v>3.64571158239912</v>
      </c>
      <c r="P86" s="11">
        <v>4.03001274532881</v>
      </c>
      <c r="Q86" s="11">
        <v>4.19787959173941</v>
      </c>
      <c r="R86" s="11">
        <v>6.56184460809937</v>
      </c>
    </row>
    <row r="87" ht="15" customHeight="1">
      <c r="A87" t="s" s="10">
        <v>2448</v>
      </c>
      <c r="B87" t="s" s="10">
        <v>2449</v>
      </c>
      <c r="C87" s="11"/>
      <c r="D87" s="11"/>
      <c r="E87" s="11"/>
      <c r="F87" s="11"/>
      <c r="G87" s="11"/>
      <c r="H87" s="11"/>
      <c r="I87" s="11">
        <v>6.84096933661251</v>
      </c>
      <c r="J87" s="11">
        <v>5.75286690112373</v>
      </c>
      <c r="K87" s="11">
        <v>5.3727161338428</v>
      </c>
      <c r="L87" s="11">
        <v>4.89593720280843</v>
      </c>
      <c r="M87" s="11">
        <v>5.12576665568958</v>
      </c>
      <c r="N87" s="11">
        <v>5.39319780382796</v>
      </c>
      <c r="O87" s="11">
        <v>6.1318462268442</v>
      </c>
      <c r="P87" s="11">
        <v>6.96829142693474</v>
      </c>
      <c r="Q87" s="11">
        <v>7.47662685763224</v>
      </c>
      <c r="R87" s="11">
        <v>7.38520200825656</v>
      </c>
    </row>
    <row r="88" ht="15" customHeight="1">
      <c r="A88" t="s" s="10">
        <v>2450</v>
      </c>
      <c r="B88" t="s" s="10">
        <v>2451</v>
      </c>
      <c r="C88" s="11"/>
      <c r="D88" s="11"/>
      <c r="E88" s="11"/>
      <c r="F88" s="11"/>
      <c r="G88" s="11"/>
      <c r="H88" s="11"/>
      <c r="I88" s="11"/>
      <c r="J88" s="11">
        <v>4.23677271150438</v>
      </c>
      <c r="K88" s="11">
        <v>4.71742397554566</v>
      </c>
      <c r="L88" s="11">
        <v>4.61271505557761</v>
      </c>
      <c r="M88" s="11">
        <v>4.34879408599218</v>
      </c>
      <c r="N88" s="11">
        <v>4.63131078653507</v>
      </c>
      <c r="O88" s="11">
        <v>4.91426239003101</v>
      </c>
      <c r="P88" s="11">
        <v>5.6198102531986</v>
      </c>
      <c r="Q88" s="11">
        <v>6.32887564997444</v>
      </c>
      <c r="R88" s="11">
        <v>8.94424677130703</v>
      </c>
    </row>
    <row r="89" ht="15" customHeight="1">
      <c r="A89" t="s" s="10">
        <v>2452</v>
      </c>
      <c r="B89" t="s" s="10">
        <v>2453</v>
      </c>
      <c r="C89" s="11"/>
      <c r="D89" s="11"/>
      <c r="E89" s="11"/>
      <c r="F89" s="11"/>
      <c r="G89" s="11"/>
      <c r="H89" s="11"/>
      <c r="I89" s="11"/>
      <c r="J89" s="11">
        <v>3.85136338055587</v>
      </c>
      <c r="K89" s="11">
        <v>3.79733803800593</v>
      </c>
      <c r="L89" s="11">
        <v>3.74738622865598</v>
      </c>
      <c r="M89" s="11">
        <v>3.93908598249639</v>
      </c>
      <c r="N89" s="11">
        <v>4.63362935017071</v>
      </c>
      <c r="O89" s="11">
        <v>5.08787088878897</v>
      </c>
      <c r="P89" s="11">
        <v>5.77253634143891</v>
      </c>
      <c r="Q89" s="11">
        <v>6.41936090114299</v>
      </c>
      <c r="R89" s="11">
        <v>7.06789192075368</v>
      </c>
    </row>
    <row r="90" ht="15" customHeight="1">
      <c r="A90" t="s" s="10">
        <v>2454</v>
      </c>
      <c r="B90" t="s" s="10">
        <v>2455</v>
      </c>
      <c r="C90" s="11"/>
      <c r="D90" s="11"/>
      <c r="E90" s="11"/>
      <c r="F90" s="11"/>
      <c r="G90" s="11"/>
      <c r="H90" s="11"/>
      <c r="I90" s="11"/>
      <c r="J90" s="11"/>
      <c r="K90" s="11"/>
      <c r="L90" s="11">
        <v>3.70932091170861</v>
      </c>
      <c r="M90" s="11">
        <v>3.73557645935594</v>
      </c>
      <c r="N90" s="11">
        <v>5.05437057520399</v>
      </c>
      <c r="O90" s="11">
        <v>6.12255892152087</v>
      </c>
      <c r="P90" s="11">
        <v>7.02900599712875</v>
      </c>
      <c r="Q90" s="11">
        <v>6.1976262858696</v>
      </c>
      <c r="R90" s="11">
        <v>9.039448911918321</v>
      </c>
    </row>
    <row r="91" ht="15" customHeight="1">
      <c r="A91" t="s" s="10">
        <v>2456</v>
      </c>
      <c r="B91" t="s" s="10">
        <v>2457</v>
      </c>
      <c r="C91" s="11"/>
      <c r="D91" s="11"/>
      <c r="E91" s="11"/>
      <c r="F91" s="11"/>
      <c r="G91" s="11"/>
      <c r="H91" s="11"/>
      <c r="I91" s="11"/>
      <c r="J91" s="11"/>
      <c r="K91" s="11"/>
      <c r="L91" s="11"/>
      <c r="M91" s="11">
        <v>10.3255514826996</v>
      </c>
      <c r="N91" s="11">
        <v>9.806172036609629</v>
      </c>
      <c r="O91" s="11">
        <v>9.383716387515721</v>
      </c>
      <c r="P91" s="11">
        <v>8.869438705179331</v>
      </c>
      <c r="Q91" s="11">
        <v>9.827571445743869</v>
      </c>
      <c r="R91" s="11">
        <v>9.641353701406659</v>
      </c>
    </row>
    <row r="92" ht="15" customHeight="1">
      <c r="A92" t="s" s="10">
        <v>2458</v>
      </c>
      <c r="B92" t="s" s="10">
        <v>2459</v>
      </c>
      <c r="C92" s="11"/>
      <c r="D92" s="11"/>
      <c r="E92" s="11"/>
      <c r="F92" s="11"/>
      <c r="G92" s="11"/>
      <c r="H92" s="11"/>
      <c r="I92" s="11"/>
      <c r="J92" s="11"/>
      <c r="K92" s="11"/>
      <c r="L92" s="11"/>
      <c r="M92" s="11">
        <v>6.0372399286579</v>
      </c>
      <c r="N92" s="11">
        <v>5.71809115650506</v>
      </c>
      <c r="O92" s="11">
        <v>5.97472113817443</v>
      </c>
      <c r="P92" s="11">
        <v>6.00056721823197</v>
      </c>
      <c r="Q92" s="11">
        <v>6.47706985016869</v>
      </c>
      <c r="R92" s="11">
        <v>5.15589876981606</v>
      </c>
    </row>
    <row r="93" ht="15" customHeight="1">
      <c r="A93" t="s" s="10">
        <v>2460</v>
      </c>
      <c r="B93" t="s" s="10">
        <v>2461</v>
      </c>
      <c r="C93" s="11"/>
      <c r="D93" s="11"/>
      <c r="E93" s="11"/>
      <c r="F93" s="11"/>
      <c r="G93" s="11"/>
      <c r="H93" s="11"/>
      <c r="I93" s="11"/>
      <c r="J93" s="11"/>
      <c r="K93" s="11"/>
      <c r="L93" s="11"/>
      <c r="M93" s="11"/>
      <c r="N93" s="11"/>
      <c r="O93" s="11"/>
      <c r="P93" s="11">
        <v>5.49648758035073</v>
      </c>
      <c r="Q93" s="11">
        <v>4.33945048893078</v>
      </c>
      <c r="R93" s="11">
        <v>7.24637919804991</v>
      </c>
    </row>
    <row r="94" ht="15" customHeight="1">
      <c r="A94" t="s" s="10">
        <v>2462</v>
      </c>
      <c r="B94" t="s" s="10">
        <v>2463</v>
      </c>
      <c r="C94" s="11"/>
      <c r="D94" s="11"/>
      <c r="E94" s="11"/>
      <c r="F94" s="11"/>
      <c r="G94" s="11"/>
      <c r="H94" s="11"/>
      <c r="I94" s="11"/>
      <c r="J94" s="11"/>
      <c r="K94" s="11"/>
      <c r="L94" s="11"/>
      <c r="M94" s="11"/>
      <c r="N94" s="11"/>
      <c r="O94" s="11"/>
      <c r="P94" s="11"/>
      <c r="Q94" s="11">
        <v>6.24610906546565</v>
      </c>
      <c r="R94" s="11">
        <v>8.25614971892508</v>
      </c>
    </row>
    <row r="95" ht="15" customHeight="1">
      <c r="A95" t="s" s="10">
        <v>2464</v>
      </c>
      <c r="B95" t="s" s="10">
        <v>2465</v>
      </c>
      <c r="C95" s="11"/>
      <c r="D95" s="11"/>
      <c r="E95" s="11"/>
      <c r="F95" s="11"/>
      <c r="G95" s="11"/>
      <c r="H95" s="11"/>
      <c r="I95" s="11"/>
      <c r="J95" s="11"/>
      <c r="K95" s="11"/>
      <c r="L95" s="11"/>
      <c r="M95" s="11"/>
      <c r="N95" s="11"/>
      <c r="O95" s="11"/>
      <c r="P95" s="11"/>
      <c r="Q95" s="11"/>
      <c r="R95" s="11">
        <v>6.76840951544586</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R95"/>
  <sheetViews>
    <sheetView workbookViewId="0" showGridLines="0" defaultGridColor="1"/>
  </sheetViews>
  <sheetFormatPr defaultColWidth="8.83333" defaultRowHeight="15" customHeight="1" outlineLevelRow="0" outlineLevelCol="0"/>
  <cols>
    <col min="1" max="18" width="8.85156" style="51" customWidth="1"/>
    <col min="19" max="16384" width="8.85156" style="51" customWidth="1"/>
  </cols>
  <sheetData>
    <row r="1" ht="165.75" customHeight="1">
      <c r="A1" t="s" s="7">
        <v>6</v>
      </c>
      <c r="B1" t="s" s="7">
        <v>7</v>
      </c>
      <c r="C1" t="s" s="7">
        <v>323</v>
      </c>
      <c r="D1" t="s" s="7">
        <v>324</v>
      </c>
      <c r="E1" t="s" s="7">
        <v>942</v>
      </c>
      <c r="F1" t="s" s="7">
        <v>326</v>
      </c>
      <c r="G1" t="s" s="7">
        <v>327</v>
      </c>
      <c r="H1" t="s" s="7">
        <v>328</v>
      </c>
      <c r="I1" t="s" s="7">
        <v>329</v>
      </c>
      <c r="J1" t="s" s="7">
        <v>330</v>
      </c>
      <c r="K1" t="s" s="7">
        <v>331</v>
      </c>
      <c r="L1" t="s" s="7">
        <v>332</v>
      </c>
      <c r="M1" t="s" s="7">
        <v>333</v>
      </c>
      <c r="N1" t="s" s="7">
        <v>334</v>
      </c>
      <c r="O1" t="s" s="7">
        <v>335</v>
      </c>
      <c r="P1" t="s" s="7">
        <v>336</v>
      </c>
      <c r="Q1" t="s" s="7">
        <v>337</v>
      </c>
      <c r="R1" t="s" s="7">
        <v>338</v>
      </c>
    </row>
    <row r="2" ht="15" customHeight="1">
      <c r="A2" t="s" s="8">
        <v>2278</v>
      </c>
      <c r="B2" t="s" s="8">
        <v>2279</v>
      </c>
      <c r="C2" s="9">
        <v>0.975611451236185</v>
      </c>
      <c r="D2" s="9">
        <v>1.09920628431951</v>
      </c>
      <c r="E2" s="9">
        <v>0.923147680833053</v>
      </c>
      <c r="F2" s="9">
        <v>1.00080913646541</v>
      </c>
      <c r="G2" s="9">
        <v>1.01756488708323</v>
      </c>
      <c r="H2" s="9">
        <v>0.8941486129845549</v>
      </c>
      <c r="I2" s="9">
        <v>0.887703309764483</v>
      </c>
      <c r="J2" s="9">
        <v>0.841097386001025</v>
      </c>
      <c r="K2" s="9">
        <v>0.957213466636863</v>
      </c>
      <c r="L2" s="9">
        <v>1.12405935406453</v>
      </c>
      <c r="M2" s="9">
        <v>0.897703170180842</v>
      </c>
      <c r="N2" s="9">
        <v>0.821457283897822</v>
      </c>
      <c r="O2" s="9">
        <v>0.535473882122781</v>
      </c>
      <c r="P2" s="9">
        <v>-0.42270083986621</v>
      </c>
      <c r="Q2" s="9">
        <v>-0.515380052623119</v>
      </c>
      <c r="R2" s="9">
        <v>-0.179707415370385</v>
      </c>
    </row>
    <row r="3" ht="15" customHeight="1">
      <c r="A3" t="s" s="10">
        <v>2280</v>
      </c>
      <c r="B3" t="s" s="10">
        <v>2281</v>
      </c>
      <c r="C3" s="11">
        <v>1.95278521451335</v>
      </c>
      <c r="D3" s="11">
        <v>1.81781109003357</v>
      </c>
      <c r="E3" s="11">
        <v>1.50936887075148</v>
      </c>
      <c r="F3" s="11">
        <v>1.60319893883722</v>
      </c>
      <c r="G3" s="11">
        <v>1.34476473332935</v>
      </c>
      <c r="H3" s="11">
        <v>1.44875760418723</v>
      </c>
      <c r="I3" s="11">
        <v>1.57394780885242</v>
      </c>
      <c r="J3" s="11">
        <v>1.35379734531912</v>
      </c>
      <c r="K3" s="11">
        <v>1.06392113931763</v>
      </c>
      <c r="L3" s="11">
        <v>0.973487118129017</v>
      </c>
      <c r="M3" s="11">
        <v>0.79449341657033</v>
      </c>
      <c r="N3" s="11">
        <v>0.918950785502373</v>
      </c>
      <c r="O3" s="11">
        <v>0.461522225246348</v>
      </c>
      <c r="P3" s="11">
        <v>0.35698933122515</v>
      </c>
      <c r="Q3" s="11">
        <v>-0.253770603409081</v>
      </c>
      <c r="R3" s="11">
        <v>-0.429025005030035</v>
      </c>
    </row>
    <row r="4" ht="15" customHeight="1">
      <c r="A4" t="s" s="10">
        <v>2282</v>
      </c>
      <c r="B4" t="s" s="10">
        <v>2283</v>
      </c>
      <c r="C4" s="11">
        <v>1.01140488388599</v>
      </c>
      <c r="D4" s="11">
        <v>0.439437588261598</v>
      </c>
      <c r="E4" s="11">
        <v>0.183342420045702</v>
      </c>
      <c r="F4" s="11">
        <v>-0.176954223385157</v>
      </c>
      <c r="G4" s="11">
        <v>0.0351987191849441</v>
      </c>
      <c r="H4" s="11">
        <v>-0.101604369712023</v>
      </c>
      <c r="I4" s="11">
        <v>0.0598665308359796</v>
      </c>
      <c r="J4" s="11">
        <v>0.0120621029809032</v>
      </c>
      <c r="K4" s="11">
        <v>0.490608557624386</v>
      </c>
      <c r="L4" s="11">
        <v>0.68073736637469</v>
      </c>
      <c r="M4" s="11">
        <v>0.389090597486564</v>
      </c>
      <c r="N4" s="11">
        <v>0.216870504461223</v>
      </c>
      <c r="O4" s="11">
        <v>-0.00754597524243242</v>
      </c>
      <c r="P4" s="11">
        <v>-0.0102330456922738</v>
      </c>
      <c r="Q4" s="11">
        <v>-0.299480113593824</v>
      </c>
      <c r="R4" s="11">
        <v>0.00324611261317496</v>
      </c>
    </row>
    <row r="5" ht="15" customHeight="1">
      <c r="A5" t="s" s="10">
        <v>2284</v>
      </c>
      <c r="B5" t="s" s="10">
        <v>2285</v>
      </c>
      <c r="C5" s="11">
        <v>1.68599688874536</v>
      </c>
      <c r="D5" s="11">
        <v>1.52700789302101</v>
      </c>
      <c r="E5" s="11">
        <v>0.462087168277051</v>
      </c>
      <c r="F5" s="11">
        <v>0.679391789224232</v>
      </c>
      <c r="G5" s="11">
        <v>0.545603748330179</v>
      </c>
      <c r="H5" s="11">
        <v>0.29199541719299</v>
      </c>
      <c r="I5" s="11">
        <v>0.344759284055899</v>
      </c>
      <c r="J5" s="11">
        <v>0.10455781920325</v>
      </c>
      <c r="K5" s="11">
        <v>-0.0684630918354808</v>
      </c>
      <c r="L5" s="11">
        <v>-0.0115370383555673</v>
      </c>
      <c r="M5" s="11">
        <v>-0.778962968086372</v>
      </c>
      <c r="N5" s="11">
        <v>-0.7270863249064911</v>
      </c>
      <c r="O5" s="11">
        <v>-0.985077148544073</v>
      </c>
      <c r="P5" s="11">
        <v>-1.0836712646899</v>
      </c>
      <c r="Q5" s="11">
        <v>-1.63013710678133</v>
      </c>
      <c r="R5" s="11">
        <v>-2.42299233111077</v>
      </c>
    </row>
    <row r="6" ht="15" customHeight="1">
      <c r="A6" t="s" s="10">
        <v>2286</v>
      </c>
      <c r="B6" t="s" s="10">
        <v>2287</v>
      </c>
      <c r="C6" s="11">
        <v>1.65942073149317</v>
      </c>
      <c r="D6" s="11">
        <v>1.5009758329271</v>
      </c>
      <c r="E6" s="11">
        <v>0.383926258090862</v>
      </c>
      <c r="F6" s="11">
        <v>0.601936618916199</v>
      </c>
      <c r="G6" s="11">
        <v>0.473905399107044</v>
      </c>
      <c r="H6" s="11">
        <v>0.223210649819943</v>
      </c>
      <c r="I6" s="11">
        <v>0.261963981062855</v>
      </c>
      <c r="J6" s="11">
        <v>0.0359760381403455</v>
      </c>
      <c r="K6" s="11">
        <v>-0.134623792849149</v>
      </c>
      <c r="L6" s="11">
        <v>-0.07646389026735061</v>
      </c>
      <c r="M6" s="11">
        <v>-0.815209081682895</v>
      </c>
      <c r="N6" s="11">
        <v>-0.740033969446201</v>
      </c>
      <c r="O6" s="11">
        <v>-1.00861085034466</v>
      </c>
      <c r="P6" s="11">
        <v>-1.11868671086124</v>
      </c>
      <c r="Q6" s="11">
        <v>-1.64313643708009</v>
      </c>
      <c r="R6" s="11">
        <v>-2.48906248905483</v>
      </c>
    </row>
    <row r="7" ht="15" customHeight="1">
      <c r="A7" t="s" s="10">
        <v>2288</v>
      </c>
      <c r="B7" t="s" s="10">
        <v>2289</v>
      </c>
      <c r="C7" s="11">
        <v>1.69213033448013</v>
      </c>
      <c r="D7" s="11">
        <v>1.44464587871434</v>
      </c>
      <c r="E7" s="11">
        <v>0.466282695966604</v>
      </c>
      <c r="F7" s="11">
        <v>0.0506371227479337</v>
      </c>
      <c r="G7" s="11">
        <v>0.163687370341419</v>
      </c>
      <c r="H7" s="11">
        <v>-0.213857181634828</v>
      </c>
      <c r="I7" s="11">
        <v>0.104844573119251</v>
      </c>
      <c r="J7" s="11">
        <v>-0.130676780678219</v>
      </c>
      <c r="K7" s="11">
        <v>-0.0655330284173362</v>
      </c>
      <c r="L7" s="11">
        <v>-0.223557639120365</v>
      </c>
      <c r="M7" s="11">
        <v>-0.346349621772808</v>
      </c>
      <c r="N7" s="11">
        <v>-0.226000527738764</v>
      </c>
      <c r="O7" s="11">
        <v>-0.167753971871024</v>
      </c>
      <c r="P7" s="11">
        <v>-0.0842848488637173</v>
      </c>
      <c r="Q7" s="11">
        <v>-0.248620821970518</v>
      </c>
      <c r="R7" s="11">
        <v>0.176904110341452</v>
      </c>
    </row>
    <row r="8" ht="15" customHeight="1">
      <c r="A8" t="s" s="10">
        <v>2290</v>
      </c>
      <c r="B8" t="s" s="10">
        <v>2291</v>
      </c>
      <c r="C8" s="11">
        <v>0.831952131281501</v>
      </c>
      <c r="D8" s="11">
        <v>1.27624837427942</v>
      </c>
      <c r="E8" s="11">
        <v>1.21270924695103</v>
      </c>
      <c r="F8" s="11">
        <v>0.922813350044135</v>
      </c>
      <c r="G8" s="11">
        <v>1.3965217602683</v>
      </c>
      <c r="H8" s="11">
        <v>1.27684867953777</v>
      </c>
      <c r="I8" s="11">
        <v>1.44723889205072</v>
      </c>
      <c r="J8" s="11">
        <v>1.30711594272014</v>
      </c>
      <c r="K8" s="11">
        <v>1.62483458813155</v>
      </c>
      <c r="L8" s="11">
        <v>1.30494232606949</v>
      </c>
      <c r="M8" s="11">
        <v>1.10125328887337</v>
      </c>
      <c r="N8" s="11">
        <v>1.03054061771787</v>
      </c>
      <c r="O8" s="11">
        <v>0.9751902187114621</v>
      </c>
      <c r="P8" s="11">
        <v>0.572997636398628</v>
      </c>
      <c r="Q8" s="11">
        <v>0.446218093204507</v>
      </c>
      <c r="R8" s="11">
        <v>0.008055674238027621</v>
      </c>
    </row>
    <row r="9" ht="15" customHeight="1">
      <c r="A9" t="s" s="10">
        <v>2292</v>
      </c>
      <c r="B9" t="s" s="10">
        <v>2293</v>
      </c>
      <c r="C9" s="11">
        <v>1.8623383406508</v>
      </c>
      <c r="D9" s="11">
        <v>1.79350454527189</v>
      </c>
      <c r="E9" s="11">
        <v>1.11841326253882</v>
      </c>
      <c r="F9" s="11">
        <v>1.50639166422038</v>
      </c>
      <c r="G9" s="11">
        <v>1.13922942805811</v>
      </c>
      <c r="H9" s="11">
        <v>1.1857183985263</v>
      </c>
      <c r="I9" s="11">
        <v>1.01848726685998</v>
      </c>
      <c r="J9" s="11">
        <v>0.855729369145898</v>
      </c>
      <c r="K9" s="11">
        <v>0.850400266541792</v>
      </c>
      <c r="L9" s="11">
        <v>0.46417174785863</v>
      </c>
      <c r="M9" s="11">
        <v>0.478645647548794</v>
      </c>
      <c r="N9" s="11">
        <v>0.439033510261131</v>
      </c>
      <c r="O9" s="11">
        <v>-0.08058727785745171</v>
      </c>
      <c r="P9" s="11">
        <v>0.00642904267099161</v>
      </c>
      <c r="Q9" s="11">
        <v>-0.284386093521941</v>
      </c>
      <c r="R9" s="11">
        <v>-0.282506206494192</v>
      </c>
    </row>
    <row r="10" ht="15" customHeight="1">
      <c r="A10" t="s" s="10">
        <v>2294</v>
      </c>
      <c r="B10" t="s" s="10">
        <v>2295</v>
      </c>
      <c r="C10" s="11">
        <v>1.22644681941416</v>
      </c>
      <c r="D10" s="11">
        <v>0.957703965357613</v>
      </c>
      <c r="E10" s="11">
        <v>0.870842953680482</v>
      </c>
      <c r="F10" s="11">
        <v>1.11815768363269</v>
      </c>
      <c r="G10" s="11">
        <v>1.19504977337345</v>
      </c>
      <c r="H10" s="11">
        <v>0.772642494857772</v>
      </c>
      <c r="I10" s="11">
        <v>0.763713312663716</v>
      </c>
      <c r="J10" s="11">
        <v>0.664858627876679</v>
      </c>
      <c r="K10" s="11">
        <v>0.504846795638303</v>
      </c>
      <c r="L10" s="11">
        <v>0.482416338571509</v>
      </c>
      <c r="M10" s="11">
        <v>0.162433680837121</v>
      </c>
      <c r="N10" s="11">
        <v>-0.0820253290650927</v>
      </c>
      <c r="O10" s="11">
        <v>-0.0963392294473973</v>
      </c>
      <c r="P10" s="11">
        <v>0.0196229439969637</v>
      </c>
      <c r="Q10" s="11">
        <v>-0.594501212565318</v>
      </c>
      <c r="R10" s="11">
        <v>-1.55584511624082</v>
      </c>
    </row>
    <row r="11" ht="15" customHeight="1">
      <c r="A11" t="s" s="10">
        <v>2296</v>
      </c>
      <c r="B11" t="s" s="10">
        <v>2297</v>
      </c>
      <c r="C11" s="11">
        <v>1.19490227577461</v>
      </c>
      <c r="D11" s="11">
        <v>1.15344710724561</v>
      </c>
      <c r="E11" s="11">
        <v>1.54487387759833</v>
      </c>
      <c r="F11" s="11">
        <v>1.16523832193134</v>
      </c>
      <c r="G11" s="11">
        <v>1.66496512416242</v>
      </c>
      <c r="H11" s="11">
        <v>1.6901441337343</v>
      </c>
      <c r="I11" s="11">
        <v>1.8514508106906</v>
      </c>
      <c r="J11" s="11">
        <v>0.974434626714199</v>
      </c>
      <c r="K11" s="11">
        <v>0.917041678496427</v>
      </c>
      <c r="L11" s="11">
        <v>0.582931064205678</v>
      </c>
      <c r="M11" s="11">
        <v>0.659697247800625</v>
      </c>
      <c r="N11" s="11">
        <v>0.681101196608966</v>
      </c>
      <c r="O11" s="11">
        <v>0.803947572034669</v>
      </c>
      <c r="P11" s="11">
        <v>0.874821369098702</v>
      </c>
      <c r="Q11" s="11">
        <v>0.795405911298118</v>
      </c>
      <c r="R11" s="11">
        <v>0.29996037572546</v>
      </c>
    </row>
    <row r="12" ht="15" customHeight="1">
      <c r="A12" t="s" s="10">
        <v>2298</v>
      </c>
      <c r="B12" t="s" s="10">
        <v>2299</v>
      </c>
      <c r="C12" s="11">
        <v>1.12823841624604</v>
      </c>
      <c r="D12" s="11">
        <v>1.27062622352677</v>
      </c>
      <c r="E12" s="11">
        <v>0.679767275325719</v>
      </c>
      <c r="F12" s="11">
        <v>0.482161189996339</v>
      </c>
      <c r="G12" s="11">
        <v>0.674269722045659</v>
      </c>
      <c r="H12" s="11">
        <v>0.377510543010943</v>
      </c>
      <c r="I12" s="11">
        <v>0.295396860085257</v>
      </c>
      <c r="J12" s="11">
        <v>0.0630970277711093</v>
      </c>
      <c r="K12" s="11">
        <v>0.397826291950616</v>
      </c>
      <c r="L12" s="11">
        <v>0.139432153532165</v>
      </c>
      <c r="M12" s="11">
        <v>-0.198541483532737</v>
      </c>
      <c r="N12" s="11">
        <v>-0.236182337282814</v>
      </c>
      <c r="O12" s="11">
        <v>-0.347778889570739</v>
      </c>
      <c r="P12" s="11">
        <v>-0.509340029937979</v>
      </c>
      <c r="Q12" s="11">
        <v>-0.688148870275371</v>
      </c>
      <c r="R12" s="11">
        <v>-0.269241697996555</v>
      </c>
    </row>
    <row r="13" ht="15" customHeight="1">
      <c r="A13" t="s" s="10">
        <v>2300</v>
      </c>
      <c r="B13" t="s" s="10">
        <v>2301</v>
      </c>
      <c r="C13" s="11">
        <v>1.31493438102973</v>
      </c>
      <c r="D13" s="11">
        <v>1.19338583588703</v>
      </c>
      <c r="E13" s="11">
        <v>0.658519719287472</v>
      </c>
      <c r="F13" s="11">
        <v>0.279544808787073</v>
      </c>
      <c r="G13" s="11">
        <v>0.535693004244159</v>
      </c>
      <c r="H13" s="11">
        <v>0.21954581220763</v>
      </c>
      <c r="I13" s="11">
        <v>0.538977251431826</v>
      </c>
      <c r="J13" s="11">
        <v>0.311646874600861</v>
      </c>
      <c r="K13" s="11">
        <v>0.407171327127947</v>
      </c>
      <c r="L13" s="11">
        <v>0.467828012904292</v>
      </c>
      <c r="M13" s="11">
        <v>0.201517644853042</v>
      </c>
      <c r="N13" s="11">
        <v>0.364208854532568</v>
      </c>
      <c r="O13" s="11">
        <v>0.240205666739943</v>
      </c>
      <c r="P13" s="11">
        <v>0.276035896783054</v>
      </c>
      <c r="Q13" s="11">
        <v>-0.010076911817358</v>
      </c>
      <c r="R13" s="11">
        <v>0.482979942842085</v>
      </c>
    </row>
    <row r="14" ht="15" customHeight="1">
      <c r="A14" t="s" s="10">
        <v>2302</v>
      </c>
      <c r="B14" t="s" s="10">
        <v>2303</v>
      </c>
      <c r="C14" s="11">
        <v>0.692422775851279</v>
      </c>
      <c r="D14" s="11">
        <v>0.568843633016376</v>
      </c>
      <c r="E14" s="11">
        <v>0.591020874469524</v>
      </c>
      <c r="F14" s="11">
        <v>0.283489944555496</v>
      </c>
      <c r="G14" s="11">
        <v>0.804712657944233</v>
      </c>
      <c r="H14" s="11">
        <v>0.407471849859345</v>
      </c>
      <c r="I14" s="11">
        <v>0.558767168429621</v>
      </c>
      <c r="J14" s="11">
        <v>0.156375255930163</v>
      </c>
      <c r="K14" s="11">
        <v>0.347776825165385</v>
      </c>
      <c r="L14" s="11">
        <v>0.138548176356769</v>
      </c>
      <c r="M14" s="11">
        <v>-0.109722346414188</v>
      </c>
      <c r="N14" s="11">
        <v>0.156642062765882</v>
      </c>
      <c r="O14" s="11">
        <v>0.14134528510911</v>
      </c>
      <c r="P14" s="11">
        <v>0.07410919182986619</v>
      </c>
      <c r="Q14" s="11">
        <v>-0.361421373901619</v>
      </c>
      <c r="R14" s="11">
        <v>-0.116929392071465</v>
      </c>
    </row>
    <row r="15" ht="15" customHeight="1">
      <c r="A15" t="s" s="10">
        <v>2304</v>
      </c>
      <c r="B15" t="s" s="10">
        <v>2305</v>
      </c>
      <c r="C15" s="11">
        <v>3.72039152323589</v>
      </c>
      <c r="D15" s="11">
        <v>3.66810319125933</v>
      </c>
      <c r="E15" s="11">
        <v>2.09888819875935</v>
      </c>
      <c r="F15" s="11">
        <v>3.63736201665189</v>
      </c>
      <c r="G15" s="11">
        <v>2.95199288189664</v>
      </c>
      <c r="H15" s="11">
        <v>2.5204231257938</v>
      </c>
      <c r="I15" s="11">
        <v>2.22127727770197</v>
      </c>
      <c r="J15" s="11">
        <v>1.91187225285611</v>
      </c>
      <c r="K15" s="11">
        <v>1.69949519428299</v>
      </c>
      <c r="L15" s="11">
        <v>1.60284574373581</v>
      </c>
      <c r="M15" s="11">
        <v>1.30537860728072</v>
      </c>
      <c r="N15" s="11">
        <v>0.946782995331005</v>
      </c>
      <c r="O15" s="11">
        <v>0.6493397780349019</v>
      </c>
      <c r="P15" s="11">
        <v>0.449061768234427</v>
      </c>
      <c r="Q15" s="11">
        <v>0.281074147464584</v>
      </c>
      <c r="R15" s="11">
        <v>0.149911844677094</v>
      </c>
    </row>
    <row r="16" ht="15" customHeight="1">
      <c r="A16" t="s" s="10">
        <v>2306</v>
      </c>
      <c r="B16" t="s" s="10">
        <v>2307</v>
      </c>
      <c r="C16" s="11">
        <v>1.0243161144563</v>
      </c>
      <c r="D16" s="11">
        <v>0.940303659687439</v>
      </c>
      <c r="E16" s="11">
        <v>1.17022375293519</v>
      </c>
      <c r="F16" s="11">
        <v>1.16013672753704</v>
      </c>
      <c r="G16" s="11">
        <v>1.67112561928697</v>
      </c>
      <c r="H16" s="11">
        <v>1.44567633187043</v>
      </c>
      <c r="I16" s="11">
        <v>1.50316536481811</v>
      </c>
      <c r="J16" s="11">
        <v>1.23700212799807</v>
      </c>
      <c r="K16" s="11">
        <v>1.08276038501082</v>
      </c>
      <c r="L16" s="11">
        <v>1.25784925375394</v>
      </c>
      <c r="M16" s="11">
        <v>1.02389374265705</v>
      </c>
      <c r="N16" s="11">
        <v>1.25225051311322</v>
      </c>
      <c r="O16" s="11">
        <v>1.08597155709216</v>
      </c>
      <c r="P16" s="11">
        <v>1.04296032740287</v>
      </c>
      <c r="Q16" s="11">
        <v>0.518207478803047</v>
      </c>
      <c r="R16" s="11">
        <v>-0.257734164105372</v>
      </c>
    </row>
    <row r="17" ht="15" customHeight="1">
      <c r="A17" t="s" s="10">
        <v>2308</v>
      </c>
      <c r="B17" t="s" s="10">
        <v>2309</v>
      </c>
      <c r="C17" s="11">
        <v>0.674431246891897</v>
      </c>
      <c r="D17" s="11">
        <v>0.723676704404456</v>
      </c>
      <c r="E17" s="11">
        <v>0.464793351761395</v>
      </c>
      <c r="F17" s="11">
        <v>0.13330649782977</v>
      </c>
      <c r="G17" s="11">
        <v>0.244804306875837</v>
      </c>
      <c r="H17" s="11">
        <v>1.74615556684095e-05</v>
      </c>
      <c r="I17" s="11">
        <v>0.0170642893801125</v>
      </c>
      <c r="J17" s="11">
        <v>-0.265820943860523</v>
      </c>
      <c r="K17" s="11">
        <v>-0.0477888591630554</v>
      </c>
      <c r="L17" s="11">
        <v>-0.290840580882575</v>
      </c>
      <c r="M17" s="11">
        <v>-0.206838932207558</v>
      </c>
      <c r="N17" s="11">
        <v>-0.177319284905163</v>
      </c>
      <c r="O17" s="11">
        <v>-0.264181531856313</v>
      </c>
      <c r="P17" s="11">
        <v>-0.300181477529396</v>
      </c>
      <c r="Q17" s="11">
        <v>-0.394977486927173</v>
      </c>
      <c r="R17" s="11">
        <v>0.198152581764512</v>
      </c>
    </row>
    <row r="18" ht="15" customHeight="1">
      <c r="A18" t="s" s="10">
        <v>2310</v>
      </c>
      <c r="B18" t="s" s="10">
        <v>2311</v>
      </c>
      <c r="C18" s="11">
        <v>0.922483531633152</v>
      </c>
      <c r="D18" s="11">
        <v>0.709206076492182</v>
      </c>
      <c r="E18" s="11">
        <v>0.592483821982965</v>
      </c>
      <c r="F18" s="11">
        <v>0.0405172120201154</v>
      </c>
      <c r="G18" s="11">
        <v>0.431546386069181</v>
      </c>
      <c r="H18" s="11">
        <v>0.212416780616316</v>
      </c>
      <c r="I18" s="11">
        <v>0.469624054915523</v>
      </c>
      <c r="J18" s="11">
        <v>0.355188282693</v>
      </c>
      <c r="K18" s="11">
        <v>0.501770391254966</v>
      </c>
      <c r="L18" s="11">
        <v>0.376559119312112</v>
      </c>
      <c r="M18" s="11">
        <v>0.404896944071633</v>
      </c>
      <c r="N18" s="11">
        <v>0.530354955841946</v>
      </c>
      <c r="O18" s="11">
        <v>0.377083003018437</v>
      </c>
      <c r="P18" s="11">
        <v>0.468584875956203</v>
      </c>
      <c r="Q18" s="11">
        <v>0.147428660831602</v>
      </c>
      <c r="R18" s="11">
        <v>0.779878778859693</v>
      </c>
    </row>
    <row r="19" ht="15" customHeight="1">
      <c r="A19" t="s" s="10">
        <v>2312</v>
      </c>
      <c r="B19" t="s" s="10">
        <v>2313</v>
      </c>
      <c r="C19" s="11">
        <v>1.00182118237935</v>
      </c>
      <c r="D19" s="11">
        <v>0.80961636565094</v>
      </c>
      <c r="E19" s="11">
        <v>0.681108480957721</v>
      </c>
      <c r="F19" s="11">
        <v>0.648962667614168</v>
      </c>
      <c r="G19" s="11">
        <v>0.8236207093728</v>
      </c>
      <c r="H19" s="11">
        <v>0.319935841966095</v>
      </c>
      <c r="I19" s="11">
        <v>0.435803478327584</v>
      </c>
      <c r="J19" s="11">
        <v>0.104465745124152</v>
      </c>
      <c r="K19" s="11">
        <v>0.295793661365719</v>
      </c>
      <c r="L19" s="11">
        <v>0.183936612477341</v>
      </c>
      <c r="M19" s="11">
        <v>0.336391582446242</v>
      </c>
      <c r="N19" s="11">
        <v>0.641719011547194</v>
      </c>
      <c r="O19" s="11">
        <v>0.635905027460584</v>
      </c>
      <c r="P19" s="11">
        <v>0.864237927299687</v>
      </c>
      <c r="Q19" s="11">
        <v>0.571751371579107</v>
      </c>
      <c r="R19" s="11">
        <v>0.662915336133428</v>
      </c>
    </row>
    <row r="20" ht="15" customHeight="1">
      <c r="A20" t="s" s="10">
        <v>2314</v>
      </c>
      <c r="B20" t="s" s="10">
        <v>2315</v>
      </c>
      <c r="C20" s="11">
        <v>0.804406629035422</v>
      </c>
      <c r="D20" s="11">
        <v>0.819516556756141</v>
      </c>
      <c r="E20" s="11">
        <v>0.355112180285132</v>
      </c>
      <c r="F20" s="11">
        <v>-0.026949747080257</v>
      </c>
      <c r="G20" s="11">
        <v>0.234460347833363</v>
      </c>
      <c r="H20" s="11">
        <v>0.100555003221962</v>
      </c>
      <c r="I20" s="11">
        <v>0.292546099378149</v>
      </c>
      <c r="J20" s="11">
        <v>0.125306110056447</v>
      </c>
      <c r="K20" s="11">
        <v>0.43873425687664</v>
      </c>
      <c r="L20" s="11">
        <v>0.33478932801833</v>
      </c>
      <c r="M20" s="11">
        <v>0.10648066388908</v>
      </c>
      <c r="N20" s="11">
        <v>0.009014086224895459</v>
      </c>
      <c r="O20" s="11">
        <v>-0.318168714616344</v>
      </c>
      <c r="P20" s="11">
        <v>-0.392179502198227</v>
      </c>
      <c r="Q20" s="11">
        <v>-0.5854942086902269</v>
      </c>
      <c r="R20" s="11">
        <v>-0.111946708135838</v>
      </c>
    </row>
    <row r="21" ht="15" customHeight="1">
      <c r="A21" t="s" s="10">
        <v>2316</v>
      </c>
      <c r="B21" t="s" s="10">
        <v>2317</v>
      </c>
      <c r="C21" s="11">
        <v>0.6719948575945</v>
      </c>
      <c r="D21" s="11">
        <v>0.729294567653243</v>
      </c>
      <c r="E21" s="11">
        <v>0.339158557569467</v>
      </c>
      <c r="F21" s="11">
        <v>0.0255982029732614</v>
      </c>
      <c r="G21" s="11">
        <v>0.162104825946785</v>
      </c>
      <c r="H21" s="11">
        <v>-0.0562301680506144</v>
      </c>
      <c r="I21" s="11">
        <v>-0.0248311772848045</v>
      </c>
      <c r="J21" s="11">
        <v>-0.287104752295805</v>
      </c>
      <c r="K21" s="11">
        <v>-0.0574825556289252</v>
      </c>
      <c r="L21" s="11">
        <v>-0.308893936791446</v>
      </c>
      <c r="M21" s="11">
        <v>-0.209260068237626</v>
      </c>
      <c r="N21" s="11">
        <v>-0.137387388459224</v>
      </c>
      <c r="O21" s="11">
        <v>-0.174660521169074</v>
      </c>
      <c r="P21" s="11">
        <v>-0.189758930603796</v>
      </c>
      <c r="Q21" s="11">
        <v>-0.253755184061305</v>
      </c>
      <c r="R21" s="11">
        <v>0.375080376558296</v>
      </c>
    </row>
    <row r="22" ht="15" customHeight="1">
      <c r="A22" t="s" s="10">
        <v>2318</v>
      </c>
      <c r="B22" t="s" s="10">
        <v>2319</v>
      </c>
      <c r="C22" s="11">
        <v>0.856150322380439</v>
      </c>
      <c r="D22" s="11">
        <v>0.9149261808479759</v>
      </c>
      <c r="E22" s="11">
        <v>1.20823501254616</v>
      </c>
      <c r="F22" s="11">
        <v>0.725937557429445</v>
      </c>
      <c r="G22" s="11">
        <v>1.19414624860009</v>
      </c>
      <c r="H22" s="11">
        <v>1.06233590833835</v>
      </c>
      <c r="I22" s="11">
        <v>1.38903745155527</v>
      </c>
      <c r="J22" s="11">
        <v>1.12354671985735</v>
      </c>
      <c r="K22" s="11">
        <v>1.62133078605205</v>
      </c>
      <c r="L22" s="11">
        <v>1.76494853122358</v>
      </c>
      <c r="M22" s="11">
        <v>1.31274029558814</v>
      </c>
      <c r="N22" s="11">
        <v>1.31595784702705</v>
      </c>
      <c r="O22" s="11">
        <v>0.9400875973521819</v>
      </c>
      <c r="P22" s="11">
        <v>0.512462560341858</v>
      </c>
      <c r="Q22" s="11">
        <v>0.201129469861789</v>
      </c>
      <c r="R22" s="11">
        <v>0.41942135794692</v>
      </c>
    </row>
    <row r="23" ht="15" customHeight="1">
      <c r="A23" t="s" s="10">
        <v>2320</v>
      </c>
      <c r="B23" t="s" s="10">
        <v>2321</v>
      </c>
      <c r="C23" s="11">
        <v>0.55145660520831</v>
      </c>
      <c r="D23" s="11">
        <v>0.34539700345155</v>
      </c>
      <c r="E23" s="11">
        <v>0.116087798771199</v>
      </c>
      <c r="F23" s="11">
        <v>-0.188478003615833</v>
      </c>
      <c r="G23" s="11">
        <v>-0.197674933221707</v>
      </c>
      <c r="H23" s="11">
        <v>0.137667755840846</v>
      </c>
      <c r="I23" s="11">
        <v>0.153403262195323</v>
      </c>
      <c r="J23" s="11">
        <v>0.151758211567929</v>
      </c>
      <c r="K23" s="11">
        <v>-0.0874204857583141</v>
      </c>
      <c r="L23" s="11">
        <v>-0.166994225576076</v>
      </c>
      <c r="M23" s="11">
        <v>-0.545572065076034</v>
      </c>
      <c r="N23" s="11">
        <v>-0.520696947876765</v>
      </c>
      <c r="O23" s="11">
        <v>-0.513131496601038</v>
      </c>
      <c r="P23" s="11">
        <v>-0.499483984074446</v>
      </c>
      <c r="Q23" s="11">
        <v>-0.66045017374502</v>
      </c>
      <c r="R23" s="11">
        <v>-0.208504240580375</v>
      </c>
    </row>
    <row r="24" ht="15" customHeight="1">
      <c r="A24" t="s" s="10">
        <v>2322</v>
      </c>
      <c r="B24" t="s" s="10">
        <v>2323</v>
      </c>
      <c r="C24" s="11">
        <v>0.392910197251729</v>
      </c>
      <c r="D24" s="11">
        <v>0.5977518117839949</v>
      </c>
      <c r="E24" s="11">
        <v>0.687023217643437</v>
      </c>
      <c r="F24" s="11">
        <v>0.538213160626875</v>
      </c>
      <c r="G24" s="11">
        <v>1.08256749605635</v>
      </c>
      <c r="H24" s="11">
        <v>0.468395724076983</v>
      </c>
      <c r="I24" s="11">
        <v>0.819545845417931</v>
      </c>
      <c r="J24" s="11">
        <v>0.353819229164696</v>
      </c>
      <c r="K24" s="11">
        <v>0.454322205195571</v>
      </c>
      <c r="L24" s="11">
        <v>0.171175734362165</v>
      </c>
      <c r="M24" s="11">
        <v>-0.0776039533628705</v>
      </c>
      <c r="N24" s="11">
        <v>0.0242532726057946</v>
      </c>
      <c r="O24" s="11">
        <v>-0.07729962090810889</v>
      </c>
      <c r="P24" s="11">
        <v>-0.524916735097065</v>
      </c>
      <c r="Q24" s="11">
        <v>-0.801810283836898</v>
      </c>
      <c r="R24" s="11">
        <v>-1.16753602067543</v>
      </c>
    </row>
    <row r="25" ht="15" customHeight="1">
      <c r="A25" t="s" s="10">
        <v>2324</v>
      </c>
      <c r="B25" t="s" s="10">
        <v>2325</v>
      </c>
      <c r="C25" s="11">
        <v>0.796198415589737</v>
      </c>
      <c r="D25" s="11">
        <v>0.801423759899765</v>
      </c>
      <c r="E25" s="11">
        <v>0.683835273992501</v>
      </c>
      <c r="F25" s="11">
        <v>0.598314343981323</v>
      </c>
      <c r="G25" s="11">
        <v>0.790050365846841</v>
      </c>
      <c r="H25" s="11">
        <v>0.276888157077056</v>
      </c>
      <c r="I25" s="11">
        <v>0.558808451163373</v>
      </c>
      <c r="J25" s="11">
        <v>0.372656467522578</v>
      </c>
      <c r="K25" s="11">
        <v>0.616287439865706</v>
      </c>
      <c r="L25" s="11">
        <v>0.495211235339501</v>
      </c>
      <c r="M25" s="11">
        <v>0.25752926514543</v>
      </c>
      <c r="N25" s="11">
        <v>0.434453098645013</v>
      </c>
      <c r="O25" s="11">
        <v>0.163475985636646</v>
      </c>
      <c r="P25" s="11">
        <v>0.0491214849449276</v>
      </c>
      <c r="Q25" s="11">
        <v>-0.408731129757794</v>
      </c>
      <c r="R25" s="11">
        <v>-1.18312005532455</v>
      </c>
    </row>
    <row r="26" ht="15" customHeight="1">
      <c r="A26" t="s" s="10">
        <v>2326</v>
      </c>
      <c r="B26" t="s" s="10">
        <v>2327</v>
      </c>
      <c r="C26" s="11">
        <v>0.501792569676019</v>
      </c>
      <c r="D26" s="11">
        <v>0.65960812443725</v>
      </c>
      <c r="E26" s="11">
        <v>0.651778616123829</v>
      </c>
      <c r="F26" s="11">
        <v>0.269814268877957</v>
      </c>
      <c r="G26" s="11">
        <v>0.401725016758366</v>
      </c>
      <c r="H26" s="11">
        <v>0.395703589336219</v>
      </c>
      <c r="I26" s="11">
        <v>0.524568588596584</v>
      </c>
      <c r="J26" s="11">
        <v>0.442172659923368</v>
      </c>
      <c r="K26" s="11">
        <v>1.16364329645768</v>
      </c>
      <c r="L26" s="11">
        <v>0.874640531181472</v>
      </c>
      <c r="M26" s="11">
        <v>-0.0551756108178475</v>
      </c>
      <c r="N26" s="11">
        <v>0.08882598473987929</v>
      </c>
      <c r="O26" s="11">
        <v>0.23191309148219</v>
      </c>
      <c r="P26" s="11">
        <v>0.104224067298265</v>
      </c>
      <c r="Q26" s="11">
        <v>-0.187934210227733</v>
      </c>
      <c r="R26" s="11">
        <v>-0.0589839209902528</v>
      </c>
    </row>
    <row r="27" ht="15" customHeight="1">
      <c r="A27" t="s" s="10">
        <v>2328</v>
      </c>
      <c r="B27" t="s" s="10">
        <v>2329</v>
      </c>
      <c r="C27" s="11">
        <v>0.730584861345986</v>
      </c>
      <c r="D27" s="11">
        <v>1.50042365840718</v>
      </c>
      <c r="E27" s="11">
        <v>1.81537682334064</v>
      </c>
      <c r="F27" s="11">
        <v>2.19571832411255</v>
      </c>
      <c r="G27" s="11">
        <v>2.58321198526941</v>
      </c>
      <c r="H27" s="11">
        <v>2.44965103848069</v>
      </c>
      <c r="I27" s="11">
        <v>2.66791426732882</v>
      </c>
      <c r="J27" s="11">
        <v>2.7019346414438</v>
      </c>
      <c r="K27" s="11">
        <v>2.77280786294671</v>
      </c>
      <c r="L27" s="11">
        <v>2.69832617736606</v>
      </c>
      <c r="M27" s="11">
        <v>2.21063032721721</v>
      </c>
      <c r="N27" s="11">
        <v>2.04343568746062</v>
      </c>
      <c r="O27" s="11">
        <v>1.94921537432988</v>
      </c>
      <c r="P27" s="11">
        <v>1.49179203298422</v>
      </c>
      <c r="Q27" s="11">
        <v>1.20460450901774</v>
      </c>
      <c r="R27" s="11">
        <v>0.399619243073098</v>
      </c>
    </row>
    <row r="28" ht="15" customHeight="1">
      <c r="A28" t="s" s="10">
        <v>2330</v>
      </c>
      <c r="B28" t="s" s="10">
        <v>2331</v>
      </c>
      <c r="C28" s="11">
        <v>0.603327937992915</v>
      </c>
      <c r="D28" s="11">
        <v>1.00676231305147</v>
      </c>
      <c r="E28" s="11">
        <v>0.919584468346465</v>
      </c>
      <c r="F28" s="11">
        <v>0.784307727262691</v>
      </c>
      <c r="G28" s="11">
        <v>1.06880495265182</v>
      </c>
      <c r="H28" s="11">
        <v>0.909011754031219</v>
      </c>
      <c r="I28" s="11">
        <v>1.05745731965946</v>
      </c>
      <c r="J28" s="11">
        <v>0.880400115478348</v>
      </c>
      <c r="K28" s="11">
        <v>1.12887276295074</v>
      </c>
      <c r="L28" s="11">
        <v>0.819334941230317</v>
      </c>
      <c r="M28" s="11">
        <v>0.665225633020144</v>
      </c>
      <c r="N28" s="11">
        <v>0.555002916070692</v>
      </c>
      <c r="O28" s="11">
        <v>0.492551668186726</v>
      </c>
      <c r="P28" s="11">
        <v>0.0702354468722922</v>
      </c>
      <c r="Q28" s="11">
        <v>-0.07843264761040331</v>
      </c>
      <c r="R28" s="11">
        <v>-0.49462075645142</v>
      </c>
    </row>
    <row r="29" ht="15" customHeight="1">
      <c r="A29" t="s" s="10">
        <v>2332</v>
      </c>
      <c r="B29" t="s" s="10">
        <v>2333</v>
      </c>
      <c r="C29" s="11">
        <v>0.356788334134242</v>
      </c>
      <c r="D29" s="11">
        <v>0.00586243141023811</v>
      </c>
      <c r="E29" s="11">
        <v>0.337148841198823</v>
      </c>
      <c r="F29" s="11">
        <v>0.338597959325407</v>
      </c>
      <c r="G29" s="11">
        <v>0.567121021072106</v>
      </c>
      <c r="H29" s="11">
        <v>0.654241801051034</v>
      </c>
      <c r="I29" s="11">
        <v>0.659147983106423</v>
      </c>
      <c r="J29" s="11">
        <v>0.962917145041695</v>
      </c>
      <c r="K29" s="11">
        <v>0.557535506929386</v>
      </c>
      <c r="L29" s="11">
        <v>0.596059747363727</v>
      </c>
      <c r="M29" s="11">
        <v>0.783790475674233</v>
      </c>
      <c r="N29" s="11">
        <v>1.00883318064882</v>
      </c>
      <c r="O29" s="11">
        <v>1.19580967349905</v>
      </c>
      <c r="P29" s="11">
        <v>1.4705686410771</v>
      </c>
      <c r="Q29" s="11">
        <v>1.49220629593742</v>
      </c>
      <c r="R29" s="11">
        <v>1.21624192175828</v>
      </c>
    </row>
    <row r="30" ht="15" customHeight="1">
      <c r="A30" t="s" s="10">
        <v>2334</v>
      </c>
      <c r="B30" t="s" s="10">
        <v>2335</v>
      </c>
      <c r="C30" s="11">
        <v>0.622042519992672</v>
      </c>
      <c r="D30" s="11">
        <v>0.548426881196373</v>
      </c>
      <c r="E30" s="11">
        <v>0.300216405689351</v>
      </c>
      <c r="F30" s="11">
        <v>-0.666273326456434</v>
      </c>
      <c r="G30" s="11">
        <v>-0.271915562531059</v>
      </c>
      <c r="H30" s="11">
        <v>-0.663365113285679</v>
      </c>
      <c r="I30" s="11">
        <v>-0.40824699873929</v>
      </c>
      <c r="J30" s="11">
        <v>-0.605797004821762</v>
      </c>
      <c r="K30" s="11">
        <v>-0.498230799454638</v>
      </c>
      <c r="L30" s="11">
        <v>-0.659112378735293</v>
      </c>
      <c r="M30" s="11">
        <v>-0.802800682606142</v>
      </c>
      <c r="N30" s="11">
        <v>-0.750173843891267</v>
      </c>
      <c r="O30" s="11">
        <v>-1.06656181634967</v>
      </c>
      <c r="P30" s="11">
        <v>-0.795046237032117</v>
      </c>
      <c r="Q30" s="11">
        <v>-0.882156125074374</v>
      </c>
      <c r="R30" s="11">
        <v>-0.690248648983066</v>
      </c>
    </row>
    <row r="31" ht="15" customHeight="1">
      <c r="A31" t="s" s="10">
        <v>2336</v>
      </c>
      <c r="B31" t="s" s="10">
        <v>2337</v>
      </c>
      <c r="C31" s="11">
        <v>0.683500313104092</v>
      </c>
      <c r="D31" s="11">
        <v>0.510628025952065</v>
      </c>
      <c r="E31" s="11">
        <v>0.258949587086691</v>
      </c>
      <c r="F31" s="11">
        <v>0.111657176742304</v>
      </c>
      <c r="G31" s="11">
        <v>0.210956814018301</v>
      </c>
      <c r="H31" s="11">
        <v>-0.0916427906517588</v>
      </c>
      <c r="I31" s="11">
        <v>0.194376702503977</v>
      </c>
      <c r="J31" s="11">
        <v>-0.0190827730357514</v>
      </c>
      <c r="K31" s="11">
        <v>-0.0107526441368205</v>
      </c>
      <c r="L31" s="11">
        <v>-0.153953822898074</v>
      </c>
      <c r="M31" s="11">
        <v>0.284258531767377</v>
      </c>
      <c r="N31" s="11">
        <v>0.333692532650851</v>
      </c>
      <c r="O31" s="11">
        <v>-0.0362208237833301</v>
      </c>
      <c r="P31" s="11">
        <v>0.0229647598406482</v>
      </c>
      <c r="Q31" s="11">
        <v>-0.00417149205292546</v>
      </c>
      <c r="R31" s="11">
        <v>0.315452527568124</v>
      </c>
    </row>
    <row r="32" ht="15" customHeight="1">
      <c r="A32" t="s" s="10">
        <v>2338</v>
      </c>
      <c r="B32" t="s" s="10">
        <v>2339</v>
      </c>
      <c r="C32" s="11">
        <v>0.387487845690974</v>
      </c>
      <c r="D32" s="11">
        <v>0.280211800748393</v>
      </c>
      <c r="E32" s="11">
        <v>0.0906977076340658</v>
      </c>
      <c r="F32" s="11">
        <v>-0.380687811923155</v>
      </c>
      <c r="G32" s="11">
        <v>-0.0940496104969361</v>
      </c>
      <c r="H32" s="11">
        <v>-0.393889393806913</v>
      </c>
      <c r="I32" s="11">
        <v>-0.175588576488867</v>
      </c>
      <c r="J32" s="11">
        <v>-0.497278945216229</v>
      </c>
      <c r="K32" s="11">
        <v>-0.233664839016101</v>
      </c>
      <c r="L32" s="11">
        <v>-0.235756998207095</v>
      </c>
      <c r="M32" s="11">
        <v>-0.424012171290172</v>
      </c>
      <c r="N32" s="11">
        <v>-0.312504710160561</v>
      </c>
      <c r="O32" s="11">
        <v>-0.352427103297606</v>
      </c>
      <c r="P32" s="11">
        <v>-0.365835501511804</v>
      </c>
      <c r="Q32" s="11">
        <v>-0.632017283490075</v>
      </c>
      <c r="R32" s="11">
        <v>0.109704004706652</v>
      </c>
    </row>
    <row r="33" ht="15" customHeight="1">
      <c r="A33" t="s" s="10">
        <v>2340</v>
      </c>
      <c r="B33" t="s" s="10">
        <v>2341</v>
      </c>
      <c r="C33" s="11">
        <v>0.555662829946444</v>
      </c>
      <c r="D33" s="11">
        <v>0.539125791962606</v>
      </c>
      <c r="E33" s="11">
        <v>0.256374660455514</v>
      </c>
      <c r="F33" s="11">
        <v>-0.190052530032112</v>
      </c>
      <c r="G33" s="11">
        <v>0.261949476973071</v>
      </c>
      <c r="H33" s="11">
        <v>0.0178719210775941</v>
      </c>
      <c r="I33" s="11">
        <v>0.252566602274476</v>
      </c>
      <c r="J33" s="11">
        <v>0.0836444709067299</v>
      </c>
      <c r="K33" s="11">
        <v>0.308909510241641</v>
      </c>
      <c r="L33" s="11">
        <v>0.278668863282346</v>
      </c>
      <c r="M33" s="11">
        <v>0.202480830236982</v>
      </c>
      <c r="N33" s="11">
        <v>0.142412054109126</v>
      </c>
      <c r="O33" s="11">
        <v>0.0284484339332624</v>
      </c>
      <c r="P33" s="11">
        <v>-0.0147845775945476</v>
      </c>
      <c r="Q33" s="11">
        <v>-0.17460082259705</v>
      </c>
      <c r="R33" s="11">
        <v>0.440331959704591</v>
      </c>
    </row>
    <row r="34" ht="15" customHeight="1">
      <c r="A34" t="s" s="10">
        <v>2342</v>
      </c>
      <c r="B34" t="s" s="10">
        <v>2343</v>
      </c>
      <c r="C34" s="11">
        <v>0.258589787156456</v>
      </c>
      <c r="D34" s="11">
        <v>0.203915243972268</v>
      </c>
      <c r="E34" s="11">
        <v>0.265268121534957</v>
      </c>
      <c r="F34" s="11">
        <v>0.0250414648952237</v>
      </c>
      <c r="G34" s="11">
        <v>0.143739675868623</v>
      </c>
      <c r="H34" s="11">
        <v>0.115203575018242</v>
      </c>
      <c r="I34" s="11">
        <v>0.223028457132892</v>
      </c>
      <c r="J34" s="11">
        <v>0.183921317102611</v>
      </c>
      <c r="K34" s="11">
        <v>0.619774413991331</v>
      </c>
      <c r="L34" s="11">
        <v>0.742689373322222</v>
      </c>
      <c r="M34" s="11">
        <v>0.428465457120179</v>
      </c>
      <c r="N34" s="11">
        <v>0.286073997438386</v>
      </c>
      <c r="O34" s="11">
        <v>0.0233013162301567</v>
      </c>
      <c r="P34" s="11">
        <v>-0.153805605412689</v>
      </c>
      <c r="Q34" s="11">
        <v>-0.285050591554277</v>
      </c>
      <c r="R34" s="11">
        <v>-0.200864339368785</v>
      </c>
    </row>
    <row r="35" ht="15" customHeight="1">
      <c r="A35" t="s" s="10">
        <v>2344</v>
      </c>
      <c r="B35" t="s" s="10">
        <v>2345</v>
      </c>
      <c r="C35" s="11">
        <v>1.05588388663111</v>
      </c>
      <c r="D35" s="11">
        <v>1.0280906095885</v>
      </c>
      <c r="E35" s="11">
        <v>0.502721824650429</v>
      </c>
      <c r="F35" s="11">
        <v>0.330318375252325</v>
      </c>
      <c r="G35" s="11">
        <v>0.630856855631783</v>
      </c>
      <c r="H35" s="11">
        <v>0.366375772526745</v>
      </c>
      <c r="I35" s="11">
        <v>0.395974121687436</v>
      </c>
      <c r="J35" s="11">
        <v>0.186324395487131</v>
      </c>
      <c r="K35" s="11">
        <v>0.227435247304777</v>
      </c>
      <c r="L35" s="11">
        <v>-0.062732895567324</v>
      </c>
      <c r="M35" s="11">
        <v>-0.208212086075099</v>
      </c>
      <c r="N35" s="11">
        <v>-0.241943347342882</v>
      </c>
      <c r="O35" s="11">
        <v>-0.54983579878335</v>
      </c>
      <c r="P35" s="11">
        <v>-0.701245601173075</v>
      </c>
      <c r="Q35" s="11">
        <v>-0.843562077541633</v>
      </c>
      <c r="R35" s="11">
        <v>-1.02861362226093</v>
      </c>
    </row>
    <row r="36" ht="15" customHeight="1">
      <c r="A36" t="s" s="10">
        <v>2346</v>
      </c>
      <c r="B36" t="s" s="10">
        <v>2347</v>
      </c>
      <c r="C36" s="11">
        <v>0.861038614071836</v>
      </c>
      <c r="D36" s="11">
        <v>1.08503418596372</v>
      </c>
      <c r="E36" s="11">
        <v>1.19662511174077</v>
      </c>
      <c r="F36" s="11">
        <v>1.79602585058833</v>
      </c>
      <c r="G36" s="11">
        <v>1.89311135666014</v>
      </c>
      <c r="H36" s="11">
        <v>1.35710779405462</v>
      </c>
      <c r="I36" s="11">
        <v>1.27419654291941</v>
      </c>
      <c r="J36" s="11">
        <v>1.47616811637964</v>
      </c>
      <c r="K36" s="11">
        <v>1.6391310002083</v>
      </c>
      <c r="L36" s="11">
        <v>1.6929207648332</v>
      </c>
      <c r="M36" s="11">
        <v>1.58554090979365</v>
      </c>
      <c r="N36" s="11">
        <v>1.41705770669148</v>
      </c>
      <c r="O36" s="11">
        <v>1.25551686231552</v>
      </c>
      <c r="P36" s="11">
        <v>0.9331160241779251</v>
      </c>
      <c r="Q36" s="11">
        <v>0.696939066883427</v>
      </c>
      <c r="R36" s="11">
        <v>0.436040939525554</v>
      </c>
    </row>
    <row r="37" ht="15" customHeight="1">
      <c r="A37" t="s" s="10">
        <v>2348</v>
      </c>
      <c r="B37" t="s" s="10">
        <v>2349</v>
      </c>
      <c r="C37" s="11">
        <v>0.815738110700326</v>
      </c>
      <c r="D37" s="11">
        <v>0.842660478338054</v>
      </c>
      <c r="E37" s="11">
        <v>0.748141361655139</v>
      </c>
      <c r="F37" s="11">
        <v>0.969759628296831</v>
      </c>
      <c r="G37" s="11">
        <v>1.1318033210667</v>
      </c>
      <c r="H37" s="11">
        <v>0.745214435636481</v>
      </c>
      <c r="I37" s="11">
        <v>0.805631250936278</v>
      </c>
      <c r="J37" s="11">
        <v>0.416642068270098</v>
      </c>
      <c r="K37" s="11">
        <v>0.579772598363552</v>
      </c>
      <c r="L37" s="11">
        <v>0.558804095457153</v>
      </c>
      <c r="M37" s="11">
        <v>0.216488700832238</v>
      </c>
      <c r="N37" s="11">
        <v>0.24596345779691</v>
      </c>
      <c r="O37" s="11">
        <v>-0.222949217789907</v>
      </c>
      <c r="P37" s="11">
        <v>-0.170381024272392</v>
      </c>
      <c r="Q37" s="11">
        <v>-0.36987334362864</v>
      </c>
      <c r="R37" s="11">
        <v>-0.383707850974793</v>
      </c>
    </row>
    <row r="38" ht="15" customHeight="1">
      <c r="A38" t="s" s="10">
        <v>2350</v>
      </c>
      <c r="B38" t="s" s="10">
        <v>2351</v>
      </c>
      <c r="C38" s="11">
        <v>0.602511215664803</v>
      </c>
      <c r="D38" s="11">
        <v>0.9091298815847429</v>
      </c>
      <c r="E38" s="11">
        <v>0.7137665068529599</v>
      </c>
      <c r="F38" s="11">
        <v>0.726415922030261</v>
      </c>
      <c r="G38" s="11">
        <v>1.04392975746734</v>
      </c>
      <c r="H38" s="11">
        <v>0.834762770420158</v>
      </c>
      <c r="I38" s="11">
        <v>0.847953631795438</v>
      </c>
      <c r="J38" s="11">
        <v>0.621225324127291</v>
      </c>
      <c r="K38" s="11">
        <v>0.812607719439719</v>
      </c>
      <c r="L38" s="11">
        <v>0.638962917375436</v>
      </c>
      <c r="M38" s="11">
        <v>0.376507043667395</v>
      </c>
      <c r="N38" s="11">
        <v>0.06855592786175591</v>
      </c>
      <c r="O38" s="11">
        <v>-0.0373295220467459</v>
      </c>
      <c r="P38" s="11">
        <v>-0.435406294986659</v>
      </c>
      <c r="Q38" s="11">
        <v>-0.492929648121662</v>
      </c>
      <c r="R38" s="11">
        <v>-0.704607353802003</v>
      </c>
    </row>
    <row r="39" ht="15" customHeight="1">
      <c r="A39" t="s" s="10">
        <v>2352</v>
      </c>
      <c r="B39" t="s" s="10">
        <v>2353</v>
      </c>
      <c r="C39" s="11">
        <v>0.883038056106735</v>
      </c>
      <c r="D39" s="11">
        <v>0.7402045214991581</v>
      </c>
      <c r="E39" s="11">
        <v>-0.26731115120882</v>
      </c>
      <c r="F39" s="11">
        <v>-0.384843881683059</v>
      </c>
      <c r="G39" s="11">
        <v>-0.46631481596277</v>
      </c>
      <c r="H39" s="11">
        <v>-0.7729027413798411</v>
      </c>
      <c r="I39" s="11">
        <v>-0.569054297263541</v>
      </c>
      <c r="J39" s="11">
        <v>-0.684314604568931</v>
      </c>
      <c r="K39" s="11">
        <v>-0.575326855754262</v>
      </c>
      <c r="L39" s="11">
        <v>-0.845378954208418</v>
      </c>
      <c r="M39" s="11">
        <v>-1.11103873691795</v>
      </c>
      <c r="N39" s="11">
        <v>-1.1214015570284</v>
      </c>
      <c r="O39" s="11">
        <v>-1.14450238196443</v>
      </c>
      <c r="P39" s="11">
        <v>-1.04630667257291</v>
      </c>
      <c r="Q39" s="11">
        <v>-0.960222303738405</v>
      </c>
      <c r="R39" s="11">
        <v>-0.798104339369797</v>
      </c>
    </row>
    <row r="40" ht="15" customHeight="1">
      <c r="A40" t="s" s="10">
        <v>2354</v>
      </c>
      <c r="B40" t="s" s="10">
        <v>2355</v>
      </c>
      <c r="C40" s="11">
        <v>0.603690146473624</v>
      </c>
      <c r="D40" s="11">
        <v>0.606108285075613</v>
      </c>
      <c r="E40" s="11">
        <v>0.354663247590312</v>
      </c>
      <c r="F40" s="11">
        <v>-0.09382723034139499</v>
      </c>
      <c r="G40" s="11">
        <v>0.239423556379993</v>
      </c>
      <c r="H40" s="11">
        <v>0.260098866731557</v>
      </c>
      <c r="I40" s="11">
        <v>0.586346225195149</v>
      </c>
      <c r="J40" s="11">
        <v>0.490826841731396</v>
      </c>
      <c r="K40" s="11">
        <v>0.0579686528722184</v>
      </c>
      <c r="L40" s="11">
        <v>-0.0191953937215632</v>
      </c>
      <c r="M40" s="11">
        <v>-0.326908719329955</v>
      </c>
      <c r="N40" s="11">
        <v>0.09729714218538379</v>
      </c>
      <c r="O40" s="11">
        <v>0.0407328639876009</v>
      </c>
      <c r="P40" s="11">
        <v>0.0402119950906198</v>
      </c>
      <c r="Q40" s="11">
        <v>-0.122541051248187</v>
      </c>
      <c r="R40" s="11">
        <v>0.0310240746091021</v>
      </c>
    </row>
    <row r="41" ht="15" customHeight="1">
      <c r="A41" t="s" s="10">
        <v>2356</v>
      </c>
      <c r="B41" t="s" s="10">
        <v>2357</v>
      </c>
      <c r="C41" s="11">
        <v>0.377805115961713</v>
      </c>
      <c r="D41" s="11">
        <v>0.495362321970878</v>
      </c>
      <c r="E41" s="11">
        <v>0.324610560839692</v>
      </c>
      <c r="F41" s="11">
        <v>-0.359496222498308</v>
      </c>
      <c r="G41" s="11">
        <v>0.0855633819261694</v>
      </c>
      <c r="H41" s="11">
        <v>-0.106699610096027</v>
      </c>
      <c r="I41" s="11">
        <v>0.0641159638339292</v>
      </c>
      <c r="J41" s="11">
        <v>-0.118328200661976</v>
      </c>
      <c r="K41" s="11">
        <v>0.139470307611743</v>
      </c>
      <c r="L41" s="11">
        <v>-0.0133064986941623</v>
      </c>
      <c r="M41" s="11">
        <v>-0.195526631073897</v>
      </c>
      <c r="N41" s="11">
        <v>-0.167427136279133</v>
      </c>
      <c r="O41" s="11">
        <v>-0.395503117872103</v>
      </c>
      <c r="P41" s="11">
        <v>-0.403722431644326</v>
      </c>
      <c r="Q41" s="11">
        <v>-0.525053713083159</v>
      </c>
      <c r="R41" s="11">
        <v>-0.126728322137381</v>
      </c>
    </row>
    <row r="42" ht="15" customHeight="1">
      <c r="A42" t="s" s="10">
        <v>2358</v>
      </c>
      <c r="B42" t="s" s="10">
        <v>2359</v>
      </c>
      <c r="C42" s="11">
        <v>0.375058538546454</v>
      </c>
      <c r="D42" s="11">
        <v>0.397894961479511</v>
      </c>
      <c r="E42" s="11">
        <v>0.230195059314497</v>
      </c>
      <c r="F42" s="11">
        <v>-0.590784935398426</v>
      </c>
      <c r="G42" s="11">
        <v>-0.191906215160771</v>
      </c>
      <c r="H42" s="11">
        <v>-0.37932737723303</v>
      </c>
      <c r="I42" s="11">
        <v>-0.204625411702575</v>
      </c>
      <c r="J42" s="11">
        <v>-0.37948660288984</v>
      </c>
      <c r="K42" s="11">
        <v>-0.143723437625853</v>
      </c>
      <c r="L42" s="11">
        <v>-0.286213168174344</v>
      </c>
      <c r="M42" s="11">
        <v>-0.447588293600026</v>
      </c>
      <c r="N42" s="11">
        <v>-0.408542105812514</v>
      </c>
      <c r="O42" s="11">
        <v>-0.566809216008232</v>
      </c>
      <c r="P42" s="11">
        <v>-0.55524633362858</v>
      </c>
      <c r="Q42" s="11">
        <v>-0.682887091925989</v>
      </c>
      <c r="R42" s="11">
        <v>-0.381050167662468</v>
      </c>
    </row>
    <row r="43" ht="15" customHeight="1">
      <c r="A43" t="s" s="10">
        <v>2360</v>
      </c>
      <c r="B43" t="s" s="10">
        <v>2361</v>
      </c>
      <c r="C43" s="11">
        <v>0.655089801420786</v>
      </c>
      <c r="D43" s="11">
        <v>0.872086481431142</v>
      </c>
      <c r="E43" s="11">
        <v>0.698013362213772</v>
      </c>
      <c r="F43" s="11">
        <v>0.987357603046515</v>
      </c>
      <c r="G43" s="11">
        <v>1.32570665847527</v>
      </c>
      <c r="H43" s="11">
        <v>1.09900727229165</v>
      </c>
      <c r="I43" s="11">
        <v>0.856710116342193</v>
      </c>
      <c r="J43" s="11">
        <v>0.483390603275087</v>
      </c>
      <c r="K43" s="11">
        <v>0.773795969012727</v>
      </c>
      <c r="L43" s="11">
        <v>0.359751912410665</v>
      </c>
      <c r="M43" s="11">
        <v>0.0627613861085248</v>
      </c>
      <c r="N43" s="11">
        <v>-0.177547577438662</v>
      </c>
      <c r="O43" s="11">
        <v>-0.371699887739088</v>
      </c>
      <c r="P43" s="11">
        <v>-0.251641272641354</v>
      </c>
      <c r="Q43" s="11">
        <v>-0.310657265018148</v>
      </c>
      <c r="R43" s="11">
        <v>-0.361491570940582</v>
      </c>
    </row>
    <row r="44" ht="15" customHeight="1">
      <c r="A44" t="s" s="10">
        <v>2362</v>
      </c>
      <c r="B44" t="s" s="10">
        <v>2363</v>
      </c>
      <c r="C44" s="11">
        <v>0.206595714467929</v>
      </c>
      <c r="D44" s="11">
        <v>0.255545710503257</v>
      </c>
      <c r="E44" s="11">
        <v>0.381300613072661</v>
      </c>
      <c r="F44" s="11">
        <v>-0.0594274324388676</v>
      </c>
      <c r="G44" s="11">
        <v>0.7636248729640009</v>
      </c>
      <c r="H44" s="11">
        <v>0.509751685858552</v>
      </c>
      <c r="I44" s="11">
        <v>0.772042645513252</v>
      </c>
      <c r="J44" s="11">
        <v>0.5434393833493451</v>
      </c>
      <c r="K44" s="11">
        <v>0.913788925416765</v>
      </c>
      <c r="L44" s="11">
        <v>0.769879129003458</v>
      </c>
      <c r="M44" s="11">
        <v>0.41624107187879</v>
      </c>
      <c r="N44" s="11">
        <v>0.733150865062852</v>
      </c>
      <c r="O44" s="11">
        <v>0.645927402012325</v>
      </c>
      <c r="P44" s="11">
        <v>0.677594951651912</v>
      </c>
      <c r="Q44" s="11">
        <v>0.419739124734078</v>
      </c>
      <c r="R44" s="11">
        <v>0.619656950910632</v>
      </c>
    </row>
    <row r="45" ht="15" customHeight="1">
      <c r="A45" t="s" s="10">
        <v>2364</v>
      </c>
      <c r="B45" t="s" s="10">
        <v>2365</v>
      </c>
      <c r="C45" s="11">
        <v>0.503848987006057</v>
      </c>
      <c r="D45" s="11">
        <v>0.391382771188987</v>
      </c>
      <c r="E45" s="11">
        <v>-0.371047250846918</v>
      </c>
      <c r="F45" s="11">
        <v>-0.581319800432641</v>
      </c>
      <c r="G45" s="11">
        <v>-0.589664496609735</v>
      </c>
      <c r="H45" s="11">
        <v>-0.669869702266381</v>
      </c>
      <c r="I45" s="11">
        <v>-0.570273756733443</v>
      </c>
      <c r="J45" s="11">
        <v>-0.5364850896162749</v>
      </c>
      <c r="K45" s="11">
        <v>-0.334239263225676</v>
      </c>
      <c r="L45" s="11">
        <v>-0.341864604971715</v>
      </c>
      <c r="M45" s="11">
        <v>-0.386158424827426</v>
      </c>
      <c r="N45" s="11">
        <v>-0.385424232231621</v>
      </c>
      <c r="O45" s="11">
        <v>-0.367425098985541</v>
      </c>
      <c r="P45" s="11">
        <v>-0.257468908212307</v>
      </c>
      <c r="Q45" s="11">
        <v>-0.177818989192417</v>
      </c>
      <c r="R45" s="11">
        <v>1.05488027177692</v>
      </c>
    </row>
    <row r="46" ht="15" customHeight="1">
      <c r="A46" t="s" s="10">
        <v>2366</v>
      </c>
      <c r="B46" t="s" s="10">
        <v>2367</v>
      </c>
      <c r="C46" s="11">
        <v>0.633441706145727</v>
      </c>
      <c r="D46" s="11">
        <v>0.76229696864864</v>
      </c>
      <c r="E46" s="11">
        <v>0.195169977279396</v>
      </c>
      <c r="F46" s="11">
        <v>0.120845937764546</v>
      </c>
      <c r="G46" s="11">
        <v>-0.0748597077155275</v>
      </c>
      <c r="H46" s="11">
        <v>-0.131970106083831</v>
      </c>
      <c r="I46" s="11">
        <v>-0.09304893096743801</v>
      </c>
      <c r="J46" s="11">
        <v>-0.407944111293531</v>
      </c>
      <c r="K46" s="11">
        <v>-0.354373037641979</v>
      </c>
      <c r="L46" s="11">
        <v>-0.304379679710082</v>
      </c>
      <c r="M46" s="11">
        <v>-0.202294257205605</v>
      </c>
      <c r="N46" s="11">
        <v>0.008954102708924969</v>
      </c>
      <c r="O46" s="11">
        <v>0.0523265798994999</v>
      </c>
      <c r="P46" s="11">
        <v>0.115414682352092</v>
      </c>
      <c r="Q46" s="11">
        <v>0.102415107458306</v>
      </c>
      <c r="R46" s="11">
        <v>0.473730669906878</v>
      </c>
    </row>
    <row r="47" ht="15" customHeight="1">
      <c r="A47" t="s" s="10">
        <v>2368</v>
      </c>
      <c r="B47" t="s" s="10">
        <v>2369</v>
      </c>
      <c r="C47" s="11">
        <v>0.393688201040985</v>
      </c>
      <c r="D47" s="11">
        <v>0.321857085826217</v>
      </c>
      <c r="E47" s="11">
        <v>0.688364671946441</v>
      </c>
      <c r="F47" s="11">
        <v>0.378203682020093</v>
      </c>
      <c r="G47" s="11">
        <v>0.608591240182298</v>
      </c>
      <c r="H47" s="11">
        <v>0.689794241776057</v>
      </c>
      <c r="I47" s="11">
        <v>0.821410810121787</v>
      </c>
      <c r="J47" s="11">
        <v>0.26129372624852</v>
      </c>
      <c r="K47" s="11">
        <v>0.188422314815064</v>
      </c>
      <c r="L47" s="11">
        <v>-0.0727532646381016</v>
      </c>
      <c r="M47" s="11">
        <v>0.0674925495966443</v>
      </c>
      <c r="N47" s="11">
        <v>0.00181040187415372</v>
      </c>
      <c r="O47" s="11">
        <v>0.137827791530515</v>
      </c>
      <c r="P47" s="11">
        <v>0.21450076849524</v>
      </c>
      <c r="Q47" s="11">
        <v>0.128126354847979</v>
      </c>
      <c r="R47" s="11">
        <v>-0.118867441016152</v>
      </c>
    </row>
    <row r="48" ht="15" customHeight="1">
      <c r="A48" t="s" s="10">
        <v>2370</v>
      </c>
      <c r="B48" t="s" s="10">
        <v>2371</v>
      </c>
      <c r="C48" s="11">
        <v>0.486215967238185</v>
      </c>
      <c r="D48" s="11">
        <v>0.498578756852536</v>
      </c>
      <c r="E48" s="11">
        <v>0.381686053834662</v>
      </c>
      <c r="F48" s="11">
        <v>0.630164144571555</v>
      </c>
      <c r="G48" s="11">
        <v>0.917901153837492</v>
      </c>
      <c r="H48" s="11">
        <v>0.267103364758209</v>
      </c>
      <c r="I48" s="11">
        <v>0.433694726804726</v>
      </c>
      <c r="J48" s="11">
        <v>0.222559222128162</v>
      </c>
      <c r="K48" s="11">
        <v>0.357770977242152</v>
      </c>
      <c r="L48" s="11">
        <v>0.226802112664372</v>
      </c>
      <c r="M48" s="11">
        <v>-0.00349024095533324</v>
      </c>
      <c r="N48" s="11">
        <v>0.0456720237739822</v>
      </c>
      <c r="O48" s="11">
        <v>-0.122464289301154</v>
      </c>
      <c r="P48" s="11">
        <v>-0.0660328966673772</v>
      </c>
      <c r="Q48" s="11">
        <v>-0.308905558953426</v>
      </c>
      <c r="R48" s="11">
        <v>-0.688784930388999</v>
      </c>
    </row>
    <row r="49" ht="15" customHeight="1">
      <c r="A49" t="s" s="10">
        <v>2372</v>
      </c>
      <c r="B49" t="s" s="10">
        <v>2373</v>
      </c>
      <c r="C49" s="11">
        <v>0.0804989963840622</v>
      </c>
      <c r="D49" s="11">
        <v>0.559321156882914</v>
      </c>
      <c r="E49" s="11">
        <v>0.503610860771779</v>
      </c>
      <c r="F49" s="11">
        <v>0.520445298750852</v>
      </c>
      <c r="G49" s="11">
        <v>0.482459468356192</v>
      </c>
      <c r="H49" s="11">
        <v>0.868401464335978</v>
      </c>
      <c r="I49" s="11">
        <v>0.786200296285298</v>
      </c>
      <c r="J49" s="11">
        <v>0.788270280577936</v>
      </c>
      <c r="K49" s="11">
        <v>0.438813888705002</v>
      </c>
      <c r="L49" s="11">
        <v>0.716405842400833</v>
      </c>
      <c r="M49" s="11">
        <v>0.919208123459326</v>
      </c>
      <c r="N49" s="11">
        <v>0.811506113943648</v>
      </c>
      <c r="O49" s="11">
        <v>0.5947817615639091</v>
      </c>
      <c r="P49" s="11">
        <v>0.06977637046597759</v>
      </c>
      <c r="Q49" s="11">
        <v>0.0293472486918956</v>
      </c>
      <c r="R49" s="11">
        <v>-0.6209424067796671</v>
      </c>
    </row>
    <row r="50" ht="15" customHeight="1">
      <c r="A50" t="s" s="10">
        <v>2374</v>
      </c>
      <c r="B50" t="s" s="10">
        <v>2375</v>
      </c>
      <c r="C50" s="11">
        <v>0.222945335146594</v>
      </c>
      <c r="D50" s="11">
        <v>0.306386002107102</v>
      </c>
      <c r="E50" s="11">
        <v>0.17488633709863</v>
      </c>
      <c r="F50" s="11">
        <v>-0.471213949270304</v>
      </c>
      <c r="G50" s="11">
        <v>-0.0238209339263859</v>
      </c>
      <c r="H50" s="11">
        <v>-0.187733769457887</v>
      </c>
      <c r="I50" s="11">
        <v>-0.0183556161483163</v>
      </c>
      <c r="J50" s="11">
        <v>-0.218233410384168</v>
      </c>
      <c r="K50" s="11">
        <v>0.00741754251611845</v>
      </c>
      <c r="L50" s="11">
        <v>-0.143544108987612</v>
      </c>
      <c r="M50" s="11">
        <v>-0.320267339953769</v>
      </c>
      <c r="N50" s="11">
        <v>-0.293876685317952</v>
      </c>
      <c r="O50" s="11">
        <v>-0.46965463972096</v>
      </c>
      <c r="P50" s="11">
        <v>-0.508939080907678</v>
      </c>
      <c r="Q50" s="11">
        <v>-0.665820344943416</v>
      </c>
      <c r="R50" s="11">
        <v>-0.322151745639069</v>
      </c>
    </row>
    <row r="51" ht="15" customHeight="1">
      <c r="A51" t="s" s="10">
        <v>2376</v>
      </c>
      <c r="B51" t="s" s="10">
        <v>2377</v>
      </c>
      <c r="C51" s="11">
        <v>0.566003328769157</v>
      </c>
      <c r="D51" s="11">
        <v>0.643743791090447</v>
      </c>
      <c r="E51" s="11">
        <v>0.670429017070424</v>
      </c>
      <c r="F51" s="11">
        <v>0.931915111645965</v>
      </c>
      <c r="G51" s="11">
        <v>1.02731472011748</v>
      </c>
      <c r="H51" s="11">
        <v>1.09676984599097</v>
      </c>
      <c r="I51" s="11">
        <v>1.03709570352472</v>
      </c>
      <c r="J51" s="11">
        <v>0.892070727769344</v>
      </c>
      <c r="K51" s="11">
        <v>0.907184642384117</v>
      </c>
      <c r="L51" s="11">
        <v>1.01544997761286</v>
      </c>
      <c r="M51" s="11">
        <v>0.947500943711388</v>
      </c>
      <c r="N51" s="11">
        <v>0.776586964289829</v>
      </c>
      <c r="O51" s="11">
        <v>0.609560397626681</v>
      </c>
      <c r="P51" s="11">
        <v>0.472936235656056</v>
      </c>
      <c r="Q51" s="11">
        <v>0.40448702854744</v>
      </c>
      <c r="R51" s="11">
        <v>0.350010477130952</v>
      </c>
    </row>
    <row r="52" ht="15" customHeight="1">
      <c r="A52" t="s" s="10">
        <v>2378</v>
      </c>
      <c r="B52" t="s" s="10">
        <v>2379</v>
      </c>
      <c r="C52" s="11">
        <v>0.542616228679595</v>
      </c>
      <c r="D52" s="11">
        <v>0.6201885937149481</v>
      </c>
      <c r="E52" s="11">
        <v>-0.106795802408108</v>
      </c>
      <c r="F52" s="11">
        <v>-0.244556564464461</v>
      </c>
      <c r="G52" s="11">
        <v>-0.531935984823089</v>
      </c>
      <c r="H52" s="11">
        <v>-0.461069922254588</v>
      </c>
      <c r="I52" s="11">
        <v>-0.280871440146476</v>
      </c>
      <c r="J52" s="11">
        <v>-0.351215112416929</v>
      </c>
      <c r="K52" s="11">
        <v>-0.382950184201891</v>
      </c>
      <c r="L52" s="11">
        <v>-0.270782591150465</v>
      </c>
      <c r="M52" s="11">
        <v>-0.231757439277143</v>
      </c>
      <c r="N52" s="11">
        <v>-0.152441548790967</v>
      </c>
      <c r="O52" s="11">
        <v>-0.133007365800585</v>
      </c>
      <c r="P52" s="11">
        <v>-0.105786135969769</v>
      </c>
      <c r="Q52" s="11">
        <v>-0.013647895820366</v>
      </c>
      <c r="R52" s="11">
        <v>-0.130199093829461</v>
      </c>
    </row>
    <row r="53" ht="15" customHeight="1">
      <c r="A53" t="s" s="10">
        <v>2380</v>
      </c>
      <c r="B53" t="s" s="10">
        <v>2381</v>
      </c>
      <c r="C53" s="11">
        <v>0.312042981991036</v>
      </c>
      <c r="D53" s="11">
        <v>0.482046375749594</v>
      </c>
      <c r="E53" s="11">
        <v>0.71899191212238</v>
      </c>
      <c r="F53" s="11">
        <v>0.635356959724351</v>
      </c>
      <c r="G53" s="11">
        <v>0.701597758600162</v>
      </c>
      <c r="H53" s="11">
        <v>0.930838272369235</v>
      </c>
      <c r="I53" s="11">
        <v>0.905740045454219</v>
      </c>
      <c r="J53" s="11">
        <v>0.562233184470828</v>
      </c>
      <c r="K53" s="11">
        <v>0.8378170172607911</v>
      </c>
      <c r="L53" s="11">
        <v>0.861744201408061</v>
      </c>
      <c r="M53" s="11">
        <v>0.576604129859194</v>
      </c>
      <c r="N53" s="11">
        <v>0.514285792129374</v>
      </c>
      <c r="O53" s="11">
        <v>0.0670993495114582</v>
      </c>
      <c r="P53" s="11">
        <v>-0.110886527609143</v>
      </c>
      <c r="Q53" s="11">
        <v>-0.360867626984344</v>
      </c>
      <c r="R53" s="11">
        <v>-0.628208784013001</v>
      </c>
    </row>
    <row r="54" ht="15" customHeight="1">
      <c r="A54" t="s" s="10">
        <v>2382</v>
      </c>
      <c r="B54" t="s" s="10">
        <v>2383</v>
      </c>
      <c r="C54" s="11">
        <v>0.24788535130292</v>
      </c>
      <c r="D54" s="11">
        <v>0.189660053873501</v>
      </c>
      <c r="E54" s="11">
        <v>0.147468293130035</v>
      </c>
      <c r="F54" s="11">
        <v>-0.372795948969291</v>
      </c>
      <c r="G54" s="11">
        <v>-0.539145347111918</v>
      </c>
      <c r="H54" s="11">
        <v>-0.275767796793424</v>
      </c>
      <c r="I54" s="11">
        <v>-0.111248310654801</v>
      </c>
      <c r="J54" s="11">
        <v>-0.168454840743459</v>
      </c>
      <c r="K54" s="11">
        <v>0.0523299750591139</v>
      </c>
      <c r="L54" s="11">
        <v>-0.00112901100284679</v>
      </c>
      <c r="M54" s="11">
        <v>0.06467468693431939</v>
      </c>
      <c r="N54" s="11">
        <v>0.33928597618655</v>
      </c>
      <c r="O54" s="11">
        <v>0.378292234745745</v>
      </c>
      <c r="P54" s="11">
        <v>0.379267095245059</v>
      </c>
      <c r="Q54" s="11">
        <v>0.433385784506974</v>
      </c>
      <c r="R54" s="11">
        <v>0.949714306548281</v>
      </c>
    </row>
    <row r="55" ht="15" customHeight="1">
      <c r="A55" t="s" s="10">
        <v>2384</v>
      </c>
      <c r="B55" t="s" s="10">
        <v>2385</v>
      </c>
      <c r="C55" s="11">
        <v>0.416348880707416</v>
      </c>
      <c r="D55" s="11">
        <v>0.408130153937147</v>
      </c>
      <c r="E55" s="11">
        <v>0.0626301082931886</v>
      </c>
      <c r="F55" s="11">
        <v>0.196182504899646</v>
      </c>
      <c r="G55" s="11">
        <v>0.117155968102373</v>
      </c>
      <c r="H55" s="11">
        <v>-0.08609546190582271</v>
      </c>
      <c r="I55" s="11">
        <v>-0.180019585948961</v>
      </c>
      <c r="J55" s="11">
        <v>-0.286939899310181</v>
      </c>
      <c r="K55" s="11">
        <v>-0.367962017585242</v>
      </c>
      <c r="L55" s="11">
        <v>-0.360073740916959</v>
      </c>
      <c r="M55" s="11">
        <v>-0.431976178227639</v>
      </c>
      <c r="N55" s="11">
        <v>-0.572689397727698</v>
      </c>
      <c r="O55" s="11">
        <v>-0.642143797849684</v>
      </c>
      <c r="P55" s="11">
        <v>-0.6040910105435791</v>
      </c>
      <c r="Q55" s="11">
        <v>-0.61469896897472</v>
      </c>
      <c r="R55" s="11">
        <v>-0.537494328158957</v>
      </c>
    </row>
    <row r="56" ht="15" customHeight="1">
      <c r="A56" t="s" s="10">
        <v>2386</v>
      </c>
      <c r="B56" t="s" s="10">
        <v>2387</v>
      </c>
      <c r="C56" s="11">
        <v>0.248398231912213</v>
      </c>
      <c r="D56" s="11">
        <v>0.217724905707184</v>
      </c>
      <c r="E56" s="11">
        <v>0.315561692810399</v>
      </c>
      <c r="F56" s="11">
        <v>-0.198177814275796</v>
      </c>
      <c r="G56" s="11">
        <v>0.210559858237436</v>
      </c>
      <c r="H56" s="11">
        <v>0.054551367696278</v>
      </c>
      <c r="I56" s="11">
        <v>0.432590070205718</v>
      </c>
      <c r="J56" s="11">
        <v>0.10422764897799</v>
      </c>
      <c r="K56" s="11">
        <v>-0.0563318633088326</v>
      </c>
      <c r="L56" s="11">
        <v>0.32931771325542</v>
      </c>
      <c r="M56" s="11">
        <v>0.369644654452831</v>
      </c>
      <c r="N56" s="11">
        <v>0.496370465649871</v>
      </c>
      <c r="O56" s="11">
        <v>0.353147742923815</v>
      </c>
      <c r="P56" s="11">
        <v>0.263094852428229</v>
      </c>
      <c r="Q56" s="11">
        <v>-0.0209478733242256</v>
      </c>
      <c r="R56" s="11">
        <v>0.145926276434249</v>
      </c>
    </row>
    <row r="57" ht="15" customHeight="1">
      <c r="A57" t="s" s="10">
        <v>2388</v>
      </c>
      <c r="B57" t="s" s="10">
        <v>2389</v>
      </c>
      <c r="C57" s="11">
        <v>0.260384406689672</v>
      </c>
      <c r="D57" s="11">
        <v>0.302670460123004</v>
      </c>
      <c r="E57" s="11">
        <v>-0.0332194562361039</v>
      </c>
      <c r="F57" s="11">
        <v>-0.145869397862147</v>
      </c>
      <c r="G57" s="11">
        <v>0.125989487635323</v>
      </c>
      <c r="H57" s="11">
        <v>-0.09120763517244369</v>
      </c>
      <c r="I57" s="11">
        <v>0.0170018379010936</v>
      </c>
      <c r="J57" s="11">
        <v>-0.0196691290315482</v>
      </c>
      <c r="K57" s="11">
        <v>0.08730646010685481</v>
      </c>
      <c r="L57" s="11">
        <v>-0.189214338969725</v>
      </c>
      <c r="M57" s="11">
        <v>-0.134113383304494</v>
      </c>
      <c r="N57" s="11">
        <v>-0.516911330044236</v>
      </c>
      <c r="O57" s="11">
        <v>-0.633416050347848</v>
      </c>
      <c r="P57" s="11">
        <v>-0.700953390609354</v>
      </c>
      <c r="Q57" s="11">
        <v>-0.66515695310824</v>
      </c>
      <c r="R57" s="11">
        <v>-0.857778618104402</v>
      </c>
    </row>
    <row r="58" ht="15" customHeight="1">
      <c r="A58" t="s" s="10">
        <v>2390</v>
      </c>
      <c r="B58" t="s" s="10">
        <v>2391</v>
      </c>
      <c r="C58" s="11">
        <v>0.184841512418474</v>
      </c>
      <c r="D58" s="11">
        <v>0.0576949165426795</v>
      </c>
      <c r="E58" s="11">
        <v>-0.120828566372125</v>
      </c>
      <c r="F58" s="11">
        <v>-0.32801171662809</v>
      </c>
      <c r="G58" s="11">
        <v>0.0838224864527408</v>
      </c>
      <c r="H58" s="11">
        <v>-0.560560511627487</v>
      </c>
      <c r="I58" s="11">
        <v>-0.346927784951825</v>
      </c>
      <c r="J58" s="11">
        <v>-0.932691158285926</v>
      </c>
      <c r="K58" s="11">
        <v>-0.9294566483005831</v>
      </c>
      <c r="L58" s="11">
        <v>-0.98211560217905</v>
      </c>
      <c r="M58" s="11">
        <v>-1.11850536359685</v>
      </c>
      <c r="N58" s="11">
        <v>-0.972104111038004</v>
      </c>
      <c r="O58" s="11">
        <v>-0.9188128806789559</v>
      </c>
      <c r="P58" s="11">
        <v>-0.849503025573201</v>
      </c>
      <c r="Q58" s="11">
        <v>-0.769775232936703</v>
      </c>
      <c r="R58" s="11">
        <v>-0.949369265700178</v>
      </c>
    </row>
    <row r="59" ht="15" customHeight="1">
      <c r="A59" t="s" s="10">
        <v>2392</v>
      </c>
      <c r="B59" t="s" s="10">
        <v>2393</v>
      </c>
      <c r="C59" s="11">
        <v>0.057726560435182</v>
      </c>
      <c r="D59" s="11">
        <v>0.413804201213205</v>
      </c>
      <c r="E59" s="11">
        <v>0.437933623150184</v>
      </c>
      <c r="F59" s="11">
        <v>0.5729159915963939</v>
      </c>
      <c r="G59" s="11">
        <v>0.66880673634794</v>
      </c>
      <c r="H59" s="11">
        <v>0.291428843093962</v>
      </c>
      <c r="I59" s="11">
        <v>0.311907161682342</v>
      </c>
      <c r="J59" s="11">
        <v>0.388117725546632</v>
      </c>
      <c r="K59" s="11">
        <v>0.293094855285086</v>
      </c>
      <c r="L59" s="11">
        <v>0.191435294641886</v>
      </c>
      <c r="M59" s="11">
        <v>0.0653694941761906</v>
      </c>
      <c r="N59" s="11">
        <v>-0.0125046987361062</v>
      </c>
      <c r="O59" s="11">
        <v>-0.0431581096246795</v>
      </c>
      <c r="P59" s="11">
        <v>-0.310989004718092</v>
      </c>
      <c r="Q59" s="11">
        <v>-0.590955517343977</v>
      </c>
      <c r="R59" s="11">
        <v>-0.845908478232729</v>
      </c>
    </row>
    <row r="60" ht="15" customHeight="1">
      <c r="A60" t="s" s="10">
        <v>2394</v>
      </c>
      <c r="B60" t="s" s="10">
        <v>2395</v>
      </c>
      <c r="C60" s="11">
        <v>0.196136275471589</v>
      </c>
      <c r="D60" s="11">
        <v>0.234344334815729</v>
      </c>
      <c r="E60" s="11">
        <v>0.508885916105528</v>
      </c>
      <c r="F60" s="11">
        <v>-0.248137888511365</v>
      </c>
      <c r="G60" s="11">
        <v>0.371877084768714</v>
      </c>
      <c r="H60" s="11">
        <v>0.222998739423424</v>
      </c>
      <c r="I60" s="11">
        <v>0.632761117158106</v>
      </c>
      <c r="J60" s="11">
        <v>0.425086484543797</v>
      </c>
      <c r="K60" s="11">
        <v>0.733842509511805</v>
      </c>
      <c r="L60" s="11">
        <v>0.317661744161638</v>
      </c>
      <c r="M60" s="11">
        <v>0.159562974356503</v>
      </c>
      <c r="N60" s="11">
        <v>0.232970563742908</v>
      </c>
      <c r="O60" s="11">
        <v>0.400322657921613</v>
      </c>
      <c r="P60" s="11">
        <v>0.50106760427998</v>
      </c>
      <c r="Q60" s="11">
        <v>0.230685762643395</v>
      </c>
      <c r="R60" s="11">
        <v>0.486553681829533</v>
      </c>
    </row>
    <row r="61" ht="15" customHeight="1">
      <c r="A61" t="s" s="10">
        <v>2396</v>
      </c>
      <c r="B61" t="s" s="10">
        <v>2397</v>
      </c>
      <c r="C61" s="11">
        <v>0.203737511439329</v>
      </c>
      <c r="D61" s="11">
        <v>1.06262114575277</v>
      </c>
      <c r="E61" s="11">
        <v>1.43497511137417</v>
      </c>
      <c r="F61" s="11">
        <v>1.76485260737146</v>
      </c>
      <c r="G61" s="11">
        <v>1.81996019595982</v>
      </c>
      <c r="H61" s="11">
        <v>1.82010008837704</v>
      </c>
      <c r="I61" s="11">
        <v>1.57955988884944</v>
      </c>
      <c r="J61" s="11">
        <v>1.54692900210727</v>
      </c>
      <c r="K61" s="11">
        <v>1.55180129599873</v>
      </c>
      <c r="L61" s="11">
        <v>1.5576095104131</v>
      </c>
      <c r="M61" s="11">
        <v>1.5597065871497</v>
      </c>
      <c r="N61" s="11">
        <v>1.69715525225458</v>
      </c>
      <c r="O61" s="11">
        <v>1.62374184570634</v>
      </c>
      <c r="P61" s="11">
        <v>1.27184198713358</v>
      </c>
      <c r="Q61" s="11">
        <v>1.16864748707636</v>
      </c>
      <c r="R61" s="11">
        <v>0.727955257965978</v>
      </c>
    </row>
    <row r="62" ht="15" customHeight="1">
      <c r="A62" t="s" s="10">
        <v>2398</v>
      </c>
      <c r="B62" t="s" s="10">
        <v>2399</v>
      </c>
      <c r="C62" s="11">
        <v>0.11540974332975</v>
      </c>
      <c r="D62" s="11">
        <v>0.121740751078808</v>
      </c>
      <c r="E62" s="11">
        <v>0.221623079527146</v>
      </c>
      <c r="F62" s="11">
        <v>0.000576730530758714</v>
      </c>
      <c r="G62" s="11">
        <v>0.238525082876389</v>
      </c>
      <c r="H62" s="11">
        <v>-0.1399696135834</v>
      </c>
      <c r="I62" s="11">
        <v>0.0538675521193777</v>
      </c>
      <c r="J62" s="11">
        <v>-0.190064450956078</v>
      </c>
      <c r="K62" s="11">
        <v>0.397300336257425</v>
      </c>
      <c r="L62" s="11">
        <v>0.06477433377691889</v>
      </c>
      <c r="M62" s="11">
        <v>-0.312529914504906</v>
      </c>
      <c r="N62" s="11">
        <v>-0.0426401499279925</v>
      </c>
      <c r="O62" s="11">
        <v>0.106465100126587</v>
      </c>
      <c r="P62" s="11">
        <v>0.138591070738396</v>
      </c>
      <c r="Q62" s="11">
        <v>0.00538076522792103</v>
      </c>
      <c r="R62" s="11">
        <v>-0.00410861586138108</v>
      </c>
    </row>
    <row r="63" ht="15" customHeight="1">
      <c r="A63" t="s" s="10">
        <v>2400</v>
      </c>
      <c r="B63" t="s" s="10">
        <v>2401</v>
      </c>
      <c r="C63" s="11">
        <v>0.000523915157081502</v>
      </c>
      <c r="D63" s="11">
        <v>-0.042043898199401</v>
      </c>
      <c r="E63" s="11">
        <v>-0.892481921746284</v>
      </c>
      <c r="F63" s="11">
        <v>-0.653070484016783</v>
      </c>
      <c r="G63" s="11">
        <v>-0.988413237898174</v>
      </c>
      <c r="H63" s="11">
        <v>-1.09093397856679</v>
      </c>
      <c r="I63" s="11">
        <v>-1.16374682414381</v>
      </c>
      <c r="J63" s="11">
        <v>-1.05665617608076</v>
      </c>
      <c r="K63" s="11">
        <v>-1.01471974221618</v>
      </c>
      <c r="L63" s="11">
        <v>-1.02077126895105</v>
      </c>
      <c r="M63" s="11">
        <v>-1.23746816782815</v>
      </c>
      <c r="N63" s="11">
        <v>-1.20184544802368</v>
      </c>
      <c r="O63" s="11">
        <v>-1.15689814392731</v>
      </c>
      <c r="P63" s="11">
        <v>-1.19320178591412</v>
      </c>
      <c r="Q63" s="11">
        <v>-1.11439534336334</v>
      </c>
      <c r="R63" s="11">
        <v>-0.923225288347066</v>
      </c>
    </row>
    <row r="64" ht="15" customHeight="1">
      <c r="A64" t="s" s="10">
        <v>2402</v>
      </c>
      <c r="B64" t="s" s="10">
        <v>2403</v>
      </c>
      <c r="C64" s="11">
        <v>-0.09059130068096249</v>
      </c>
      <c r="D64" s="11">
        <v>-0.06851582122202</v>
      </c>
      <c r="E64" s="11">
        <v>0.620607858986476</v>
      </c>
      <c r="F64" s="11">
        <v>0.5648846989987319</v>
      </c>
      <c r="G64" s="11">
        <v>0.921681900392215</v>
      </c>
      <c r="H64" s="11">
        <v>0.91564574828117</v>
      </c>
      <c r="I64" s="11">
        <v>0.921408666749317</v>
      </c>
      <c r="J64" s="11">
        <v>0.92514493835717</v>
      </c>
      <c r="K64" s="11">
        <v>0.977631052714996</v>
      </c>
      <c r="L64" s="11">
        <v>1.17730873551923</v>
      </c>
      <c r="M64" s="11">
        <v>1.10717201951239</v>
      </c>
      <c r="N64" s="11">
        <v>1.29115194125342</v>
      </c>
      <c r="O64" s="11">
        <v>1.1517822029224</v>
      </c>
      <c r="P64" s="11">
        <v>1.08653244903787</v>
      </c>
      <c r="Q64" s="11">
        <v>0.777353748091954</v>
      </c>
      <c r="R64" s="11">
        <v>0.27406708027026</v>
      </c>
    </row>
    <row r="65" ht="15" customHeight="1">
      <c r="A65" t="s" s="10">
        <v>2404</v>
      </c>
      <c r="B65" t="s" s="10">
        <v>2405</v>
      </c>
      <c r="C65" s="11">
        <v>-0.128022260066551</v>
      </c>
      <c r="D65" s="11">
        <v>-0.138747035351613</v>
      </c>
      <c r="E65" s="11">
        <v>-0.0324693862617242</v>
      </c>
      <c r="F65" s="11">
        <v>-0.312692067119423</v>
      </c>
      <c r="G65" s="11">
        <v>-0.0679633776349866</v>
      </c>
      <c r="H65" s="11">
        <v>-0.438873683078279</v>
      </c>
      <c r="I65" s="11">
        <v>-0.231803202971928</v>
      </c>
      <c r="J65" s="11">
        <v>-0.484926689524536</v>
      </c>
      <c r="K65" s="11">
        <v>0.0574912644223934</v>
      </c>
      <c r="L65" s="11">
        <v>-0.303153557476232</v>
      </c>
      <c r="M65" s="11">
        <v>-0.6948808710518311</v>
      </c>
      <c r="N65" s="11">
        <v>-0.388454887073036</v>
      </c>
      <c r="O65" s="11">
        <v>-0.170782498032922</v>
      </c>
      <c r="P65" s="11">
        <v>-0.134744926864875</v>
      </c>
      <c r="Q65" s="11">
        <v>-0.269519110579217</v>
      </c>
      <c r="R65" s="11">
        <v>-0.280295150131933</v>
      </c>
    </row>
    <row r="66" ht="15" customHeight="1">
      <c r="A66" t="s" s="10">
        <v>2406</v>
      </c>
      <c r="B66" t="s" s="10">
        <v>2407</v>
      </c>
      <c r="C66" s="11">
        <v>-0.271007376710913</v>
      </c>
      <c r="D66" s="11">
        <v>-0.219689129278434</v>
      </c>
      <c r="E66" s="11">
        <v>-0.0440486583491961</v>
      </c>
      <c r="F66" s="11">
        <v>-0.358921385657205</v>
      </c>
      <c r="G66" s="11">
        <v>0.141442191695714</v>
      </c>
      <c r="H66" s="11">
        <v>-0.1425907241224</v>
      </c>
      <c r="I66" s="11">
        <v>-0.105166128967924</v>
      </c>
      <c r="J66" s="11">
        <v>0.0128968077640689</v>
      </c>
      <c r="K66" s="11">
        <v>0.12904555631006</v>
      </c>
      <c r="L66" s="11">
        <v>0.163714904571034</v>
      </c>
      <c r="M66" s="11">
        <v>0.207815086992517</v>
      </c>
      <c r="N66" s="11">
        <v>0.48927417213664</v>
      </c>
      <c r="O66" s="11">
        <v>0.371222008713436</v>
      </c>
      <c r="P66" s="11">
        <v>0.339754304838096</v>
      </c>
      <c r="Q66" s="11">
        <v>0.293090831977999</v>
      </c>
      <c r="R66" s="11">
        <v>0.182272796393536</v>
      </c>
    </row>
    <row r="67" ht="15" customHeight="1">
      <c r="A67" t="s" s="10">
        <v>2408</v>
      </c>
      <c r="B67" t="s" s="10">
        <v>2409</v>
      </c>
      <c r="C67" s="11">
        <v>-0.120481322169937</v>
      </c>
      <c r="D67" s="11">
        <v>0.0861899631808424</v>
      </c>
      <c r="E67" s="11">
        <v>-0.27066090038153</v>
      </c>
      <c r="F67" s="11">
        <v>-0.653558159388024</v>
      </c>
      <c r="G67" s="11">
        <v>-0.391037052487454</v>
      </c>
      <c r="H67" s="11">
        <v>-0.509389855943347</v>
      </c>
      <c r="I67" s="11">
        <v>-0.268948275574968</v>
      </c>
      <c r="J67" s="11">
        <v>-0.519361183891592</v>
      </c>
      <c r="K67" s="11">
        <v>-0.269315728501178</v>
      </c>
      <c r="L67" s="11">
        <v>-0.406643806797123</v>
      </c>
      <c r="M67" s="11">
        <v>-0.387444983386487</v>
      </c>
      <c r="N67" s="11">
        <v>-0.334782508043993</v>
      </c>
      <c r="O67" s="11">
        <v>-0.570226651721732</v>
      </c>
      <c r="P67" s="11">
        <v>-0.7582037403738821</v>
      </c>
      <c r="Q67" s="11">
        <v>-0.915531448511072</v>
      </c>
      <c r="R67" s="11">
        <v>-0.478719100343516</v>
      </c>
    </row>
    <row r="68" ht="15" customHeight="1">
      <c r="A68" t="s" s="10">
        <v>2410</v>
      </c>
      <c r="B68" t="s" s="10">
        <v>2411</v>
      </c>
      <c r="C68" s="11">
        <v>-0.334448601524631</v>
      </c>
      <c r="D68" s="11">
        <v>-0.4283168513856</v>
      </c>
      <c r="E68" s="11">
        <v>-0.178183292302584</v>
      </c>
      <c r="F68" s="11">
        <v>-0.141389593662756</v>
      </c>
      <c r="G68" s="11">
        <v>0.236946988694284</v>
      </c>
      <c r="H68" s="11">
        <v>0.00507944888181034</v>
      </c>
      <c r="I68" s="11">
        <v>0.06576851502371001</v>
      </c>
      <c r="J68" s="11">
        <v>-0.104518283116536</v>
      </c>
      <c r="K68" s="11">
        <v>-0.288124981418743</v>
      </c>
      <c r="L68" s="11">
        <v>-0.132045343596266</v>
      </c>
      <c r="M68" s="11">
        <v>-0.371732451028015</v>
      </c>
      <c r="N68" s="11">
        <v>-0.0920719005546575</v>
      </c>
      <c r="O68" s="11">
        <v>-0.208146834677683</v>
      </c>
      <c r="P68" s="11">
        <v>-0.20786653041482</v>
      </c>
      <c r="Q68" s="11">
        <v>-0.451529603435519</v>
      </c>
      <c r="R68" s="11">
        <v>-0.813325241046666</v>
      </c>
    </row>
    <row r="69" ht="15" customHeight="1">
      <c r="A69" t="s" s="10">
        <v>2412</v>
      </c>
      <c r="B69" t="s" s="10">
        <v>2413</v>
      </c>
      <c r="C69" s="11">
        <v>-0.368524371401878</v>
      </c>
      <c r="D69" s="11">
        <v>-0.458668992128094</v>
      </c>
      <c r="E69" s="11">
        <v>-0.0683354794495029</v>
      </c>
      <c r="F69" s="11">
        <v>-0.157650464082519</v>
      </c>
      <c r="G69" s="11">
        <v>0.282453791035772</v>
      </c>
      <c r="H69" s="11">
        <v>0.272298414186346</v>
      </c>
      <c r="I69" s="11">
        <v>0.286498575847552</v>
      </c>
      <c r="J69" s="11">
        <v>0.25194593154519</v>
      </c>
      <c r="K69" s="11">
        <v>0.261639921408372</v>
      </c>
      <c r="L69" s="11">
        <v>0.466618658838657</v>
      </c>
      <c r="M69" s="11">
        <v>0.399109153205117</v>
      </c>
      <c r="N69" s="11">
        <v>0.583928591449744</v>
      </c>
      <c r="O69" s="11">
        <v>0.474639718508466</v>
      </c>
      <c r="P69" s="11">
        <v>0.433028553999204</v>
      </c>
      <c r="Q69" s="11">
        <v>0.260544051099411</v>
      </c>
      <c r="R69" s="11">
        <v>-0.333921866575067</v>
      </c>
    </row>
    <row r="70" ht="15" customHeight="1">
      <c r="A70" t="s" s="10">
        <v>2414</v>
      </c>
      <c r="B70" t="s" s="10">
        <v>2415</v>
      </c>
      <c r="C70" s="11">
        <v>-0.37525291066759</v>
      </c>
      <c r="D70" s="11">
        <v>-0.463529614273405</v>
      </c>
      <c r="E70" s="11">
        <v>-0.0872833242338263</v>
      </c>
      <c r="F70" s="11">
        <v>-0.188681841467596</v>
      </c>
      <c r="G70" s="11">
        <v>0.26291275431244</v>
      </c>
      <c r="H70" s="11">
        <v>0.253058881116955</v>
      </c>
      <c r="I70" s="11">
        <v>0.268555700855528</v>
      </c>
      <c r="J70" s="11">
        <v>0.233747660270673</v>
      </c>
      <c r="K70" s="11">
        <v>0.243367997880076</v>
      </c>
      <c r="L70" s="11">
        <v>0.454404334129997</v>
      </c>
      <c r="M70" s="11">
        <v>0.380971153275369</v>
      </c>
      <c r="N70" s="11">
        <v>0.572546908481221</v>
      </c>
      <c r="O70" s="11">
        <v>0.461627532340531</v>
      </c>
      <c r="P70" s="11">
        <v>0.419311639935851</v>
      </c>
      <c r="Q70" s="11">
        <v>0.245161499016723</v>
      </c>
      <c r="R70" s="11">
        <v>-0.339113471414589</v>
      </c>
    </row>
    <row r="71" ht="15" customHeight="1">
      <c r="A71" t="s" s="10">
        <v>2416</v>
      </c>
      <c r="B71" t="s" s="10">
        <v>2417</v>
      </c>
      <c r="C71" s="11">
        <v>-0.216552884401732</v>
      </c>
      <c r="D71" s="11">
        <v>-0.103683460469376</v>
      </c>
      <c r="E71" s="11">
        <v>-0.08620704763562211</v>
      </c>
      <c r="F71" s="11">
        <v>-0.612842449724423</v>
      </c>
      <c r="G71" s="11">
        <v>-0.0910290351248579</v>
      </c>
      <c r="H71" s="11">
        <v>-0.307032594101728</v>
      </c>
      <c r="I71" s="11">
        <v>-0.163034559388802</v>
      </c>
      <c r="J71" s="11">
        <v>-0.0925482128163987</v>
      </c>
      <c r="K71" s="11">
        <v>0.122953996306614</v>
      </c>
      <c r="L71" s="11">
        <v>-0.0142539584774742</v>
      </c>
      <c r="M71" s="11">
        <v>-0.0474524020816302</v>
      </c>
      <c r="N71" s="11">
        <v>-0.00263879936517829</v>
      </c>
      <c r="O71" s="11">
        <v>-0.205753598489717</v>
      </c>
      <c r="P71" s="11">
        <v>-0.0822972040827471</v>
      </c>
      <c r="Q71" s="11">
        <v>-0.224867575201369</v>
      </c>
      <c r="R71" s="11">
        <v>0.475774775625311</v>
      </c>
    </row>
    <row r="72" ht="15" customHeight="1">
      <c r="A72" t="s" s="10">
        <v>2418</v>
      </c>
      <c r="B72" t="s" s="10">
        <v>2419</v>
      </c>
      <c r="C72" s="11">
        <v>-0.403537089366046</v>
      </c>
      <c r="D72" s="11">
        <v>-0.391052087045615</v>
      </c>
      <c r="E72" s="11">
        <v>-0.42417226061772</v>
      </c>
      <c r="F72" s="11">
        <v>-0.848331612296459</v>
      </c>
      <c r="G72" s="11">
        <v>-0.7096695530650931</v>
      </c>
      <c r="H72" s="11">
        <v>-0.580596915311708</v>
      </c>
      <c r="I72" s="11">
        <v>-0.517010926948834</v>
      </c>
      <c r="J72" s="11">
        <v>-0.511531369306655</v>
      </c>
      <c r="K72" s="11">
        <v>-0.371966369319494</v>
      </c>
      <c r="L72" s="11">
        <v>-0.392913375337874</v>
      </c>
      <c r="M72" s="11">
        <v>-0.380311370335897</v>
      </c>
      <c r="N72" s="11">
        <v>-0.332183294685514</v>
      </c>
      <c r="O72" s="11">
        <v>-0.365768244174022</v>
      </c>
      <c r="P72" s="11">
        <v>-0.365529019275998</v>
      </c>
      <c r="Q72" s="11">
        <v>-0.5999563309504991</v>
      </c>
      <c r="R72" s="11">
        <v>-0.325091939512306</v>
      </c>
    </row>
    <row r="73" ht="15" customHeight="1">
      <c r="A73" t="s" s="10">
        <v>2420</v>
      </c>
      <c r="B73" t="s" s="10">
        <v>2421</v>
      </c>
      <c r="C73" s="11">
        <v>-0.231042081649732</v>
      </c>
      <c r="D73" s="11">
        <v>-0.0991820824727538</v>
      </c>
      <c r="E73" s="11">
        <v>0.262665232601589</v>
      </c>
      <c r="F73" s="11">
        <v>-0.32373772564442</v>
      </c>
      <c r="G73" s="11">
        <v>0.0220885976388991</v>
      </c>
      <c r="H73" s="11">
        <v>0.0573967508091675</v>
      </c>
      <c r="I73" s="11">
        <v>0.341370514665308</v>
      </c>
      <c r="J73" s="11">
        <v>-0.0738287631161946</v>
      </c>
      <c r="K73" s="11">
        <v>0.256030337512117</v>
      </c>
      <c r="L73" s="11">
        <v>0.0045695623236715</v>
      </c>
      <c r="M73" s="11">
        <v>-0.13687763007528</v>
      </c>
      <c r="N73" s="11">
        <v>-0.495793564886844</v>
      </c>
      <c r="O73" s="11">
        <v>-0.8983758030521219</v>
      </c>
      <c r="P73" s="11">
        <v>-0.979852906346742</v>
      </c>
      <c r="Q73" s="11">
        <v>-1.42613150623035</v>
      </c>
      <c r="R73" s="11">
        <v>-1.24275205254573</v>
      </c>
    </row>
    <row r="74" ht="15" customHeight="1">
      <c r="A74" t="s" s="10">
        <v>2422</v>
      </c>
      <c r="B74" t="s" s="10">
        <v>2423</v>
      </c>
      <c r="C74" s="11">
        <v>-0.5859711828090171</v>
      </c>
      <c r="D74" s="11">
        <v>-0.8028136576627179</v>
      </c>
      <c r="E74" s="11">
        <v>-0.519971565516822</v>
      </c>
      <c r="F74" s="11">
        <v>-1.16980753833656</v>
      </c>
      <c r="G74" s="11">
        <v>-0.806406731933926</v>
      </c>
      <c r="H74" s="11">
        <v>-0.95399947102729</v>
      </c>
      <c r="I74" s="11">
        <v>-0.440859950509186</v>
      </c>
      <c r="J74" s="11">
        <v>-0.98328552885056</v>
      </c>
      <c r="K74" s="11">
        <v>-0.801609097538649</v>
      </c>
      <c r="L74" s="11">
        <v>-0.632693618861222</v>
      </c>
      <c r="M74" s="11">
        <v>-0.697476491277051</v>
      </c>
      <c r="N74" s="11">
        <v>-0.704757108441738</v>
      </c>
      <c r="O74" s="11">
        <v>-0.998565270675274</v>
      </c>
      <c r="P74" s="11">
        <v>-0.673890690631553</v>
      </c>
      <c r="Q74" s="11">
        <v>-0.726489827270149</v>
      </c>
      <c r="R74" s="11">
        <v>-0.696070649243412</v>
      </c>
    </row>
    <row r="75" ht="15" customHeight="1">
      <c r="A75" t="s" s="10">
        <v>2424</v>
      </c>
      <c r="B75" t="s" s="10">
        <v>2425</v>
      </c>
      <c r="C75" s="11">
        <v>-0.314193256022862</v>
      </c>
      <c r="D75" s="11">
        <v>-0.418108900478358</v>
      </c>
      <c r="E75" s="11">
        <v>-0.176560808928776</v>
      </c>
      <c r="F75" s="11">
        <v>-0.5123046287288719</v>
      </c>
      <c r="G75" s="11">
        <v>-0.421314604478687</v>
      </c>
      <c r="H75" s="11">
        <v>-0.351791746848289</v>
      </c>
      <c r="I75" s="11">
        <v>-0.274944742977447</v>
      </c>
      <c r="J75" s="11">
        <v>-0.266715294982285</v>
      </c>
      <c r="K75" s="11">
        <v>0.328422478990343</v>
      </c>
      <c r="L75" s="11">
        <v>0.735281510806729</v>
      </c>
      <c r="M75" s="11">
        <v>0.910630665263185</v>
      </c>
      <c r="N75" s="11">
        <v>0.640021703623447</v>
      </c>
      <c r="O75" s="11">
        <v>0.506762633618698</v>
      </c>
      <c r="P75" s="11">
        <v>0.279284630162154</v>
      </c>
      <c r="Q75" s="11">
        <v>0.149606464568904</v>
      </c>
      <c r="R75" s="11">
        <v>0.315495714956926</v>
      </c>
    </row>
    <row r="76" ht="15" customHeight="1">
      <c r="A76" t="s" s="10">
        <v>2426</v>
      </c>
      <c r="B76" t="s" s="10">
        <v>2427</v>
      </c>
      <c r="C76" s="11">
        <v>-0.466235976699533</v>
      </c>
      <c r="D76" s="11">
        <v>-0.593668751269797</v>
      </c>
      <c r="E76" s="11">
        <v>-1.07164682244239</v>
      </c>
      <c r="F76" s="11">
        <v>-1.01642200590355</v>
      </c>
      <c r="G76" s="11">
        <v>-1.26825195027869</v>
      </c>
      <c r="H76" s="11">
        <v>-1.27641515178207</v>
      </c>
      <c r="I76" s="11">
        <v>-1.32743910397488</v>
      </c>
      <c r="J76" s="11">
        <v>-1.15436162495783</v>
      </c>
      <c r="K76" s="11">
        <v>-1.1099596791574</v>
      </c>
      <c r="L76" s="11">
        <v>-0.968061042225834</v>
      </c>
      <c r="M76" s="11">
        <v>-1.06733667915539</v>
      </c>
      <c r="N76" s="11">
        <v>-0.996062879370975</v>
      </c>
      <c r="O76" s="11">
        <v>-0.918383895808408</v>
      </c>
      <c r="P76" s="11">
        <v>-0.915740353406809</v>
      </c>
      <c r="Q76" s="11">
        <v>-0.776327458001268</v>
      </c>
      <c r="R76" s="11">
        <v>-0.635016722985659</v>
      </c>
    </row>
    <row r="77" ht="15" customHeight="1">
      <c r="A77" t="s" s="10">
        <v>2428</v>
      </c>
      <c r="B77" t="s" s="10">
        <v>2429</v>
      </c>
      <c r="C77" s="11">
        <v>-0.344017463348142</v>
      </c>
      <c r="D77" s="11">
        <v>-0.133267886624524</v>
      </c>
      <c r="E77" s="11">
        <v>-0.493136264175404</v>
      </c>
      <c r="F77" s="11">
        <v>-0.625613666306144</v>
      </c>
      <c r="G77" s="11">
        <v>-0.09411358275366161</v>
      </c>
      <c r="H77" s="11">
        <v>-0.198749106624407</v>
      </c>
      <c r="I77" s="11">
        <v>-0.188736575532768</v>
      </c>
      <c r="J77" s="11">
        <v>0.0322705721339609</v>
      </c>
      <c r="K77" s="11">
        <v>-0.0839798905573025</v>
      </c>
      <c r="L77" s="11">
        <v>-0.252776513576035</v>
      </c>
      <c r="M77" s="11">
        <v>-0.137241179077446</v>
      </c>
      <c r="N77" s="11">
        <v>-0.127607922877418</v>
      </c>
      <c r="O77" s="11">
        <v>0.0289086324938457</v>
      </c>
      <c r="P77" s="11">
        <v>-0.261225118055643</v>
      </c>
      <c r="Q77" s="11">
        <v>0.0546543554120509</v>
      </c>
      <c r="R77" s="11">
        <v>-0.0411836169855521</v>
      </c>
    </row>
    <row r="78" ht="15" customHeight="1">
      <c r="A78" t="s" s="10">
        <v>2430</v>
      </c>
      <c r="B78" t="s" s="10">
        <v>2431</v>
      </c>
      <c r="C78" s="11">
        <v>-0.933929447029233</v>
      </c>
      <c r="D78" s="11">
        <v>-0.960975930607792</v>
      </c>
      <c r="E78" s="11">
        <v>-0.774146456124285</v>
      </c>
      <c r="F78" s="11">
        <v>-0.955438961691063</v>
      </c>
      <c r="G78" s="11">
        <v>-0.748929251598727</v>
      </c>
      <c r="H78" s="11">
        <v>-1.15572088954277</v>
      </c>
      <c r="I78" s="11">
        <v>-1.00661512796962</v>
      </c>
      <c r="J78" s="11">
        <v>-1.58070819842649</v>
      </c>
      <c r="K78" s="11">
        <v>-1.0564775585446</v>
      </c>
      <c r="L78" s="11">
        <v>-1.21480764667464</v>
      </c>
      <c r="M78" s="11">
        <v>-1.45796737144202</v>
      </c>
      <c r="N78" s="11">
        <v>-1.31189460631793</v>
      </c>
      <c r="O78" s="11">
        <v>-1.19473777598057</v>
      </c>
      <c r="P78" s="11">
        <v>-1.09599759838764</v>
      </c>
      <c r="Q78" s="11">
        <v>-1.17422052785185</v>
      </c>
      <c r="R78" s="11">
        <v>-1.15530638898836</v>
      </c>
    </row>
    <row r="79" ht="15" customHeight="1">
      <c r="A79" t="s" s="10">
        <v>2432</v>
      </c>
      <c r="B79" t="s" s="10">
        <v>2433</v>
      </c>
      <c r="C79" s="11">
        <v>-1.24528354959875</v>
      </c>
      <c r="D79" s="11">
        <v>-1.14728589326481</v>
      </c>
      <c r="E79" s="11">
        <v>-1.20893520530568</v>
      </c>
      <c r="F79" s="11">
        <v>-0.930729082222147</v>
      </c>
      <c r="G79" s="11">
        <v>-0.9077630601872551</v>
      </c>
      <c r="H79" s="11">
        <v>-0.972193280114393</v>
      </c>
      <c r="I79" s="11">
        <v>-0.539646247798619</v>
      </c>
      <c r="J79" s="11">
        <v>-0.571015630049944</v>
      </c>
      <c r="K79" s="11">
        <v>-0.668761183092747</v>
      </c>
      <c r="L79" s="11">
        <v>-0.868643610412097</v>
      </c>
      <c r="M79" s="11">
        <v>-0.539453749468724</v>
      </c>
      <c r="N79" s="11">
        <v>-0.679585727233411</v>
      </c>
      <c r="O79" s="11">
        <v>-1.31347905977258</v>
      </c>
      <c r="P79" s="11">
        <v>-1.25881293375552</v>
      </c>
      <c r="Q79" s="11">
        <v>-1.60927798876874</v>
      </c>
      <c r="R79" s="11">
        <v>-1.71116967885455</v>
      </c>
    </row>
    <row r="80" ht="15" customHeight="1">
      <c r="A80" t="s" s="10">
        <v>2434</v>
      </c>
      <c r="B80" t="s" s="10">
        <v>2435</v>
      </c>
      <c r="C80" s="11">
        <v>-0.833167427594383</v>
      </c>
      <c r="D80" s="11">
        <v>-0.863187862437514</v>
      </c>
      <c r="E80" s="11">
        <v>-0.542730571687205</v>
      </c>
      <c r="F80" s="11">
        <v>-0.849249567412833</v>
      </c>
      <c r="G80" s="11">
        <v>-0.6504842545426101</v>
      </c>
      <c r="H80" s="11">
        <v>-0.968757296696816</v>
      </c>
      <c r="I80" s="11">
        <v>-0.762124940612702</v>
      </c>
      <c r="J80" s="11">
        <v>-1.10471896283516</v>
      </c>
      <c r="K80" s="11">
        <v>-0.417521373427189</v>
      </c>
      <c r="L80" s="11">
        <v>-0.620171868537992</v>
      </c>
      <c r="M80" s="11">
        <v>-0.874640899369865</v>
      </c>
      <c r="N80" s="11">
        <v>-0.71624122654838</v>
      </c>
      <c r="O80" s="11">
        <v>-0.637713230709497</v>
      </c>
      <c r="P80" s="11">
        <v>-0.6592323577839519</v>
      </c>
      <c r="Q80" s="11">
        <v>-0.810890985803926</v>
      </c>
      <c r="R80" s="11">
        <v>-0.811785674810576</v>
      </c>
    </row>
    <row r="81" ht="15" customHeight="1">
      <c r="A81" t="s" s="10">
        <v>2436</v>
      </c>
      <c r="B81" t="s" s="10">
        <v>2437</v>
      </c>
      <c r="C81" s="11"/>
      <c r="D81" s="11"/>
      <c r="E81" s="11"/>
      <c r="F81" s="11">
        <v>0.157338997514127</v>
      </c>
      <c r="G81" s="11">
        <v>1.01032223131206</v>
      </c>
      <c r="H81" s="11">
        <v>0.744897131883509</v>
      </c>
      <c r="I81" s="11">
        <v>0.936999799001866</v>
      </c>
      <c r="J81" s="11">
        <v>0.689832301146264</v>
      </c>
      <c r="K81" s="11">
        <v>1.05226429300281</v>
      </c>
      <c r="L81" s="11">
        <v>0.9262262371703071</v>
      </c>
      <c r="M81" s="11">
        <v>0.544584339954028</v>
      </c>
      <c r="N81" s="11">
        <v>0.8254025236171471</v>
      </c>
      <c r="O81" s="11">
        <v>0.697230794515749</v>
      </c>
      <c r="P81" s="11">
        <v>0.71102419092464</v>
      </c>
      <c r="Q81" s="11">
        <v>0.385763213369543</v>
      </c>
      <c r="R81" s="11">
        <v>0.816316474746323</v>
      </c>
    </row>
    <row r="82" ht="15" customHeight="1">
      <c r="A82" t="s" s="10">
        <v>2438</v>
      </c>
      <c r="B82" t="s" s="10">
        <v>2439</v>
      </c>
      <c r="C82" s="11"/>
      <c r="D82" s="11"/>
      <c r="E82" s="11"/>
      <c r="F82" s="11">
        <v>-0.183694814976411</v>
      </c>
      <c r="G82" s="11">
        <v>0.464470481480288</v>
      </c>
      <c r="H82" s="11">
        <v>0.208840582724193</v>
      </c>
      <c r="I82" s="11">
        <v>0.533751871356805</v>
      </c>
      <c r="J82" s="11">
        <v>0.226949852889728</v>
      </c>
      <c r="K82" s="11">
        <v>0.491119052985582</v>
      </c>
      <c r="L82" s="11">
        <v>0.492816544021469</v>
      </c>
      <c r="M82" s="11">
        <v>0.493053380082475</v>
      </c>
      <c r="N82" s="11">
        <v>0.413727672129089</v>
      </c>
      <c r="O82" s="11">
        <v>0.303651007805442</v>
      </c>
      <c r="P82" s="11">
        <v>0.186126038809173</v>
      </c>
      <c r="Q82" s="11">
        <v>-0.16399203422382</v>
      </c>
      <c r="R82" s="11">
        <v>0.576890050533384</v>
      </c>
    </row>
    <row r="83" ht="15" customHeight="1">
      <c r="A83" t="s" s="10">
        <v>2440</v>
      </c>
      <c r="B83" t="s" s="10">
        <v>2441</v>
      </c>
      <c r="C83" s="11"/>
      <c r="D83" s="11"/>
      <c r="E83" s="11"/>
      <c r="F83" s="11"/>
      <c r="G83" s="11">
        <v>1.21153348226722</v>
      </c>
      <c r="H83" s="11">
        <v>1.11216331359985</v>
      </c>
      <c r="I83" s="11">
        <v>1.29830001105293</v>
      </c>
      <c r="J83" s="11">
        <v>1.38675764246841</v>
      </c>
      <c r="K83" s="11">
        <v>1.25416940518291</v>
      </c>
      <c r="L83" s="11">
        <v>1.16620873687699</v>
      </c>
      <c r="M83" s="11">
        <v>1.14842375533592</v>
      </c>
      <c r="N83" s="11">
        <v>1.13288856221224</v>
      </c>
      <c r="O83" s="11">
        <v>1.14191016657356</v>
      </c>
      <c r="P83" s="11">
        <v>1.13399447522974</v>
      </c>
      <c r="Q83" s="11">
        <v>1.23434056191986</v>
      </c>
      <c r="R83" s="11">
        <v>1.64170861042143</v>
      </c>
    </row>
    <row r="84" ht="15" customHeight="1">
      <c r="A84" t="s" s="10">
        <v>2442</v>
      </c>
      <c r="B84" t="s" s="10">
        <v>2443</v>
      </c>
      <c r="C84" s="11"/>
      <c r="D84" s="11"/>
      <c r="E84" s="11"/>
      <c r="F84" s="11"/>
      <c r="G84" s="11"/>
      <c r="H84" s="11">
        <v>1.06916106887676</v>
      </c>
      <c r="I84" s="11">
        <v>1.28282548861018</v>
      </c>
      <c r="J84" s="11">
        <v>1.43321303219718</v>
      </c>
      <c r="K84" s="11">
        <v>1.57029703729842</v>
      </c>
      <c r="L84" s="11">
        <v>1.58457292851589</v>
      </c>
      <c r="M84" s="11">
        <v>1.36084114564268</v>
      </c>
      <c r="N84" s="11">
        <v>1.54129804590493</v>
      </c>
      <c r="O84" s="11">
        <v>1.50065511078001</v>
      </c>
      <c r="P84" s="11">
        <v>1.57777166628076</v>
      </c>
      <c r="Q84" s="11">
        <v>1.79406278160668</v>
      </c>
      <c r="R84" s="11">
        <v>1.78621296202576</v>
      </c>
    </row>
    <row r="85" ht="15" customHeight="1">
      <c r="A85" t="s" s="10">
        <v>2444</v>
      </c>
      <c r="B85" t="s" s="10">
        <v>2445</v>
      </c>
      <c r="C85" s="11"/>
      <c r="D85" s="11"/>
      <c r="E85" s="11"/>
      <c r="F85" s="11"/>
      <c r="G85" s="11"/>
      <c r="H85" s="11">
        <v>-0.0119564010818535</v>
      </c>
      <c r="I85" s="11">
        <v>0.207353231645486</v>
      </c>
      <c r="J85" s="11">
        <v>-0.298834480889269</v>
      </c>
      <c r="K85" s="11">
        <v>0.320689906277523</v>
      </c>
      <c r="L85" s="11">
        <v>0.116835161438468</v>
      </c>
      <c r="M85" s="11">
        <v>-0.071955094576477</v>
      </c>
      <c r="N85" s="11">
        <v>0.024117128229326</v>
      </c>
      <c r="O85" s="11">
        <v>-0.0887200954968019</v>
      </c>
      <c r="P85" s="11">
        <v>0.0670621105595532</v>
      </c>
      <c r="Q85" s="11">
        <v>-0.116722271421112</v>
      </c>
      <c r="R85" s="11">
        <v>0.0915792027724924</v>
      </c>
    </row>
    <row r="86" ht="15" customHeight="1">
      <c r="A86" t="s" s="10">
        <v>2446</v>
      </c>
      <c r="B86" t="s" s="10">
        <v>2447</v>
      </c>
      <c r="C86" s="11"/>
      <c r="D86" s="11"/>
      <c r="E86" s="11"/>
      <c r="F86" s="11"/>
      <c r="G86" s="11"/>
      <c r="H86" s="11">
        <v>-0.231734190884308</v>
      </c>
      <c r="I86" s="11">
        <v>-0.0650106045353781</v>
      </c>
      <c r="J86" s="11">
        <v>-0.233902030701426</v>
      </c>
      <c r="K86" s="11">
        <v>0.0240158075161619</v>
      </c>
      <c r="L86" s="11">
        <v>-0.121811221483504</v>
      </c>
      <c r="M86" s="11">
        <v>-0.280205728204481</v>
      </c>
      <c r="N86" s="11">
        <v>-0.261405649108806</v>
      </c>
      <c r="O86" s="11">
        <v>-0.408584943384708</v>
      </c>
      <c r="P86" s="11">
        <v>-0.470849448711355</v>
      </c>
      <c r="Q86" s="11">
        <v>-0.621745660191491</v>
      </c>
      <c r="R86" s="11">
        <v>-0.257833178457216</v>
      </c>
    </row>
    <row r="87" ht="15" customHeight="1">
      <c r="A87" t="s" s="10">
        <v>2448</v>
      </c>
      <c r="B87" t="s" s="10">
        <v>2449</v>
      </c>
      <c r="C87" s="11"/>
      <c r="D87" s="11"/>
      <c r="E87" s="11"/>
      <c r="F87" s="11"/>
      <c r="G87" s="11"/>
      <c r="H87" s="11"/>
      <c r="I87" s="11">
        <v>1.54766455715125</v>
      </c>
      <c r="J87" s="11">
        <v>0.80762581269457</v>
      </c>
      <c r="K87" s="11">
        <v>0.716339233414538</v>
      </c>
      <c r="L87" s="11">
        <v>0.417398404691312</v>
      </c>
      <c r="M87" s="11">
        <v>0.503790141059092</v>
      </c>
      <c r="N87" s="11">
        <v>0.468046813925916</v>
      </c>
      <c r="O87" s="11">
        <v>0.547046054810889</v>
      </c>
      <c r="P87" s="11">
        <v>0.6219625250390129</v>
      </c>
      <c r="Q87" s="11">
        <v>0.519368243437626</v>
      </c>
      <c r="R87" s="11">
        <v>0.0855905359871349</v>
      </c>
    </row>
    <row r="88" ht="15" customHeight="1">
      <c r="A88" t="s" s="10">
        <v>2450</v>
      </c>
      <c r="B88" t="s" s="10">
        <v>2451</v>
      </c>
      <c r="C88" s="11"/>
      <c r="D88" s="11"/>
      <c r="E88" s="11"/>
      <c r="F88" s="11"/>
      <c r="G88" s="11"/>
      <c r="H88" s="11"/>
      <c r="I88" s="11"/>
      <c r="J88" s="11">
        <v>-0.130664368754032</v>
      </c>
      <c r="K88" s="11">
        <v>0.10393893474023</v>
      </c>
      <c r="L88" s="11">
        <v>0.110958535820307</v>
      </c>
      <c r="M88" s="11">
        <v>-0.00641463877078164</v>
      </c>
      <c r="N88" s="11">
        <v>-0.0156704905766807</v>
      </c>
      <c r="O88" s="11">
        <v>-0.0741530232813967</v>
      </c>
      <c r="P88" s="11">
        <v>-0.041332449488279</v>
      </c>
      <c r="Q88" s="11">
        <v>-0.0309602384100767</v>
      </c>
      <c r="R88" s="11">
        <v>1.38553090899943</v>
      </c>
    </row>
    <row r="89" ht="15" customHeight="1">
      <c r="A89" t="s" s="10">
        <v>2452</v>
      </c>
      <c r="B89" t="s" s="10">
        <v>2453</v>
      </c>
      <c r="C89" s="11"/>
      <c r="D89" s="11"/>
      <c r="E89" s="11"/>
      <c r="F89" s="11"/>
      <c r="G89" s="11"/>
      <c r="H89" s="11"/>
      <c r="I89" s="11"/>
      <c r="J89" s="11">
        <v>-1.23805809896401</v>
      </c>
      <c r="K89" s="11">
        <v>-0.897261624057803</v>
      </c>
      <c r="L89" s="11">
        <v>-0.792991519465497</v>
      </c>
      <c r="M89" s="11">
        <v>-0.604812349571423</v>
      </c>
      <c r="N89" s="11">
        <v>-0.0468224480697106</v>
      </c>
      <c r="O89" s="11">
        <v>-0.0522294462053201</v>
      </c>
      <c r="P89" s="11">
        <v>0.0133760304046614</v>
      </c>
      <c r="Q89" s="11">
        <v>-0.00784635351017674</v>
      </c>
      <c r="R89" s="11">
        <v>-0.0960567961247073</v>
      </c>
    </row>
    <row r="90" ht="15" customHeight="1">
      <c r="A90" t="s" s="10">
        <v>2454</v>
      </c>
      <c r="B90" t="s" s="10">
        <v>2455</v>
      </c>
      <c r="C90" s="11"/>
      <c r="D90" s="11"/>
      <c r="E90" s="11"/>
      <c r="F90" s="11"/>
      <c r="G90" s="11"/>
      <c r="H90" s="11"/>
      <c r="I90" s="11"/>
      <c r="J90" s="11"/>
      <c r="K90" s="11"/>
      <c r="L90" s="11">
        <v>-0.118013296410623</v>
      </c>
      <c r="M90" s="11">
        <v>-0.133711490593282</v>
      </c>
      <c r="N90" s="11">
        <v>0.07755272030522441</v>
      </c>
      <c r="O90" s="11">
        <v>0.198469855509253</v>
      </c>
      <c r="P90" s="11">
        <v>0.247924304892126</v>
      </c>
      <c r="Q90" s="11">
        <v>-0.0451554918562139</v>
      </c>
      <c r="R90" s="11">
        <v>0.502855637228386</v>
      </c>
    </row>
    <row r="91" ht="15" customHeight="1">
      <c r="A91" t="s" s="10">
        <v>2456</v>
      </c>
      <c r="B91" t="s" s="10">
        <v>2457</v>
      </c>
      <c r="C91" s="11"/>
      <c r="D91" s="11"/>
      <c r="E91" s="11"/>
      <c r="F91" s="11"/>
      <c r="G91" s="11"/>
      <c r="H91" s="11"/>
      <c r="I91" s="11"/>
      <c r="J91" s="11"/>
      <c r="K91" s="11"/>
      <c r="L91" s="11"/>
      <c r="M91" s="11">
        <v>1.61163648401892</v>
      </c>
      <c r="N91" s="11">
        <v>1.45457474490717</v>
      </c>
      <c r="O91" s="11">
        <v>1.11382595451651</v>
      </c>
      <c r="P91" s="11">
        <v>0.8343514460900729</v>
      </c>
      <c r="Q91" s="11">
        <v>0.873794288862761</v>
      </c>
      <c r="R91" s="11">
        <v>0.664309140861041</v>
      </c>
    </row>
    <row r="92" ht="15" customHeight="1">
      <c r="A92" t="s" s="10">
        <v>2458</v>
      </c>
      <c r="B92" t="s" s="10">
        <v>2459</v>
      </c>
      <c r="C92" s="11"/>
      <c r="D92" s="11"/>
      <c r="E92" s="11"/>
      <c r="F92" s="11"/>
      <c r="G92" s="11"/>
      <c r="H92" s="11"/>
      <c r="I92" s="11"/>
      <c r="J92" s="11"/>
      <c r="K92" s="11"/>
      <c r="L92" s="11"/>
      <c r="M92" s="11">
        <v>1.2452714148304</v>
      </c>
      <c r="N92" s="11">
        <v>0.860582600755061</v>
      </c>
      <c r="O92" s="11">
        <v>0.637007772009897</v>
      </c>
      <c r="P92" s="11">
        <v>0.162582868418312</v>
      </c>
      <c r="Q92" s="11">
        <v>0.0271258355625021</v>
      </c>
      <c r="R92" s="11">
        <v>-0.976524877865835</v>
      </c>
    </row>
    <row r="93" ht="15" customHeight="1">
      <c r="A93" t="s" s="10">
        <v>2460</v>
      </c>
      <c r="B93" t="s" s="10">
        <v>2461</v>
      </c>
      <c r="C93" s="11"/>
      <c r="D93" s="11"/>
      <c r="E93" s="11"/>
      <c r="F93" s="11"/>
      <c r="G93" s="11"/>
      <c r="H93" s="11"/>
      <c r="I93" s="11"/>
      <c r="J93" s="11"/>
      <c r="K93" s="11"/>
      <c r="L93" s="11"/>
      <c r="M93" s="11"/>
      <c r="N93" s="11"/>
      <c r="O93" s="11"/>
      <c r="P93" s="11">
        <v>-0.0592038218897414</v>
      </c>
      <c r="Q93" s="11">
        <v>-0.490627990633316</v>
      </c>
      <c r="R93" s="11">
        <v>0.014076562492936</v>
      </c>
    </row>
    <row r="94" ht="15" customHeight="1">
      <c r="A94" t="s" s="10">
        <v>2462</v>
      </c>
      <c r="B94" t="s" s="10">
        <v>2463</v>
      </c>
      <c r="C94" s="11"/>
      <c r="D94" s="11"/>
      <c r="E94" s="11"/>
      <c r="F94" s="11"/>
      <c r="G94" s="11"/>
      <c r="H94" s="11"/>
      <c r="I94" s="11"/>
      <c r="J94" s="11"/>
      <c r="K94" s="11"/>
      <c r="L94" s="11"/>
      <c r="M94" s="11"/>
      <c r="N94" s="11"/>
      <c r="O94" s="11"/>
      <c r="P94" s="11"/>
      <c r="Q94" s="11">
        <v>-0.0697442797524372</v>
      </c>
      <c r="R94" s="11">
        <v>0.742747775679057</v>
      </c>
    </row>
    <row r="95" ht="15" customHeight="1">
      <c r="A95" t="s" s="10">
        <v>2464</v>
      </c>
      <c r="B95" t="s" s="10">
        <v>2465</v>
      </c>
      <c r="C95" s="11"/>
      <c r="D95" s="11"/>
      <c r="E95" s="11"/>
      <c r="F95" s="11"/>
      <c r="G95" s="11"/>
      <c r="H95" s="11"/>
      <c r="I95" s="11"/>
      <c r="J95" s="11"/>
      <c r="K95" s="11"/>
      <c r="L95" s="11"/>
      <c r="M95" s="11"/>
      <c r="N95" s="11"/>
      <c r="O95" s="11"/>
      <c r="P95" s="11"/>
      <c r="Q95" s="11"/>
      <c r="R95" s="11">
        <v>-0.27251756692022</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AH96"/>
  <sheetViews>
    <sheetView workbookViewId="0" showGridLines="0" defaultGridColor="1"/>
  </sheetViews>
  <sheetFormatPr defaultColWidth="8.83333" defaultRowHeight="15" customHeight="1" outlineLevelRow="0" outlineLevelCol="0"/>
  <cols>
    <col min="1" max="34" width="8.85156" style="52" customWidth="1"/>
    <col min="35" max="16384" width="8.85156" style="52"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38.25" customHeight="1">
      <c r="A2" t="s" s="7">
        <v>6</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2278</v>
      </c>
      <c r="B3" t="s" s="8">
        <v>2279</v>
      </c>
      <c r="C3" s="23">
        <f>IF(VLOOKUP($B3,'MultiBV_Rent'!$B$2:$R$95,2,FALSE)="","",VLOOKUP($B3,'MultiBV_Rent'!$B$2:$R$95,2,FALSE))</f>
        <v>20.6601600008057</v>
      </c>
      <c r="D3" s="23">
        <f>IF(VLOOKUP($B3,'MultiBV_Sharpe'!$B$2:$R$95,2,FALSE)&gt;0,VLOOKUP($B3,'MultiBV_Sharpe'!$B$2:$R$95,2,FALSE)," ")</f>
        <v>0.975611451236185</v>
      </c>
      <c r="E3" s="23">
        <f>IF(VLOOKUP($B3,'MultiBV_Rent'!$B$2:$R$95,3,FALSE)="","",VLOOKUP($B3,'MultiBV_Rent'!$B$2:$R$95,3,FALSE))</f>
        <v>21.377500279666</v>
      </c>
      <c r="F3" s="23">
        <f>IF(VLOOKUP($B3,'MultiBV_Sharpe'!$B$2:$R$95,3,FALSE)&gt;0,VLOOKUP($B3,'MultiBV_Sharpe'!$B$2:$R$95,3,FALSE)," ")</f>
        <v>1.09920628431951</v>
      </c>
      <c r="G3" s="23">
        <f>IF(VLOOKUP($B3,'MultiBV_Rent'!$B$2:$R$95,4,FALSE)="","",VLOOKUP($B3,'MultiBV_Rent'!$B$2:$R$95,4,FALSE))</f>
        <v>21.1315926802583</v>
      </c>
      <c r="H3" s="23">
        <f>IF(VLOOKUP($B3,'MultiBV_Sharpe'!$B$2:$R$95,4,FALSE)&gt;0,VLOOKUP($B3,'MultiBV_Sharpe'!$B$2:$R$95,4,FALSE)," ")</f>
        <v>0.923147680833053</v>
      </c>
      <c r="I3" s="23">
        <f>IF(VLOOKUP($B3,'MultiBV_Rent'!$B$2:$R$95,5,FALSE)="","",VLOOKUP($B3,'MultiBV_Rent'!$B$2:$R$95,5,FALSE))</f>
        <v>18.1496782936934</v>
      </c>
      <c r="J3" s="23">
        <f>IF(VLOOKUP($B3,'MultiBV_Sharpe'!$B$2:$R$95,5,FALSE)&gt;0,VLOOKUP($B3,'MultiBV_Sharpe'!$B$2:$R$95,5,FALSE)," ")</f>
        <v>1.00080913646541</v>
      </c>
      <c r="K3" s="23">
        <f>IF(VLOOKUP($B3,'MultiBV_Rent'!$B$2:$R$95,6,FALSE)="","",VLOOKUP($B3,'MultiBV_Rent'!$B$2:$R$95,6,FALSE))</f>
        <v>17.6220063639155</v>
      </c>
      <c r="L3" s="23">
        <f>IF(VLOOKUP($B3,'MultiBV_Sharpe'!$B$2:$R$95,6,FALSE)&gt;0,VLOOKUP($B3,'MultiBV_Sharpe'!$B$2:$R$95,6,FALSE)," ")</f>
        <v>1.01756488708323</v>
      </c>
      <c r="M3" s="23">
        <f>IF(VLOOKUP($B3,'MultiBV_Rent'!$B$2:$R$95,7,FALSE)="","",VLOOKUP($B3,'MultiBV_Rent'!$B$2:$R$95,7,FALSE))</f>
        <v>15.6346585644116</v>
      </c>
      <c r="N3" s="23">
        <f>IF(VLOOKUP($B3,'MultiBV_Sharpe'!$B$2:$R$95,7,FALSE)&gt;0,VLOOKUP($B3,'MultiBV_Sharpe'!$B$2:$R$95,7,FALSE)," ")</f>
        <v>0.8941486129845549</v>
      </c>
      <c r="O3" s="23">
        <f>IF(VLOOKUP($B3,'MultiBV_Rent'!$B$2:$R$95,8,FALSE)="","",VLOOKUP($B3,'MultiBV_Rent'!$B$2:$R$95,8,FALSE))</f>
        <v>15.1270505256887</v>
      </c>
      <c r="P3" s="23">
        <f>IF(VLOOKUP($B3,'MultiBV_Sharpe'!$B$2:$R$95,8,FALSE)&gt;0,VLOOKUP($B3,'MultiBV_Sharpe'!$B$2:$R$95,8,FALSE)," ")</f>
        <v>0.887703309764483</v>
      </c>
      <c r="Q3" s="23">
        <f>IF(VLOOKUP($B3,'MultiBV_Rent'!$B$2:$R$95,9,FALSE)="","",VLOOKUP($B3,'MultiBV_Rent'!$B$2:$R$95,9,FALSE))</f>
        <v>14.2331186500053</v>
      </c>
      <c r="R3" s="23">
        <f>IF(VLOOKUP($B3,'MultiBV_Sharpe'!$B$2:$R$95,9,FALSE)&gt;0,VLOOKUP($B3,'MultiBV_Sharpe'!$B$2:$R$95,9,FALSE)," ")</f>
        <v>0.841097386001025</v>
      </c>
      <c r="S3" s="23">
        <f>IF(VLOOKUP($B3,'MultiBV_Rent'!$B$2:$R$95,10,FALSE)="","",VLOOKUP($B3,'MultiBV_Rent'!$B$2:$R$95,10,FALSE))</f>
        <v>15.1142623087734</v>
      </c>
      <c r="T3" s="23">
        <f>IF(VLOOKUP($B3,'MultiBV_Sharpe'!$B$2:$R$95,10,FALSE)&gt;0,VLOOKUP($B3,'MultiBV_Sharpe'!$B$2:$R$95,10,FALSE)," ")</f>
        <v>0.957213466636863</v>
      </c>
      <c r="U3" s="23">
        <f>IF(VLOOKUP($B3,'MultiBV_Rent'!$B$2:$R$95,11,FALSE)="","",VLOOKUP($B3,'MultiBV_Rent'!$B$2:$R$95,11,FALSE))</f>
        <v>16.6381813395118</v>
      </c>
      <c r="V3" s="23">
        <f>IF(VLOOKUP($B3,'MultiBV_Sharpe'!$B$2:$R$95,11,FALSE)&gt;0,VLOOKUP($B3,'MultiBV_Sharpe'!$B$2:$R$95,11,FALSE)," ")</f>
        <v>1.12405935406453</v>
      </c>
      <c r="W3" s="23">
        <f>IF(VLOOKUP($B3,'MultiBV_Rent'!$B$2:$R$95,12,FALSE)="","",VLOOKUP($B3,'MultiBV_Rent'!$B$2:$R$95,12,FALSE))</f>
        <v>13.5146016127669</v>
      </c>
      <c r="X3" s="23">
        <f>IF(VLOOKUP($B3,'MultiBV_Sharpe'!$B$2:$R$95,9,FALSE)&gt;0,VLOOKUP($B3,'MultiBV_Sharpe'!$B$2:$R$95,9,FALSE)," ")</f>
        <v>0.841097386001025</v>
      </c>
      <c r="Y3" s="23">
        <f>IF(VLOOKUP($B3,'MultiBV_Rent'!$B$2:$R$95,13,FALSE)="","",VLOOKUP($B3,'MultiBV_Rent'!$B$2:$R$95,13,FALSE))</f>
        <v>6.66047727422701</v>
      </c>
      <c r="Z3" s="23">
        <f>IF(VLOOKUP($B3,'MultiBV_Sharpe'!$B$2:$R$95,9,FALSE)&gt;0,VLOOKUP($B3,'MultiBV_Sharpe'!$B$2:$R$95,9,FALSE)," ")</f>
        <v>0.841097386001025</v>
      </c>
      <c r="AA3" s="14"/>
      <c r="AB3" s="14"/>
      <c r="AC3" s="14"/>
      <c r="AD3" s="14"/>
      <c r="AE3" s="14"/>
      <c r="AF3" s="14"/>
      <c r="AG3" s="14"/>
      <c r="AH3" s="14"/>
    </row>
    <row r="4" ht="15" customHeight="1">
      <c r="A4" t="s" s="10">
        <v>2280</v>
      </c>
      <c r="B4" t="s" s="10">
        <v>2281</v>
      </c>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row>
    <row r="5" ht="15" customHeight="1">
      <c r="A5" t="s" s="10">
        <v>2282</v>
      </c>
      <c r="B5" t="s" s="10">
        <v>2283</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row>
    <row r="6" ht="15" customHeight="1">
      <c r="A6" t="s" s="10">
        <v>2284</v>
      </c>
      <c r="B6" t="s" s="10">
        <v>2285</v>
      </c>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ht="15" customHeight="1">
      <c r="A7" t="s" s="10">
        <v>2286</v>
      </c>
      <c r="B7" t="s" s="10">
        <v>2287</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ht="15" customHeight="1">
      <c r="A8" t="s" s="10">
        <v>2288</v>
      </c>
      <c r="B8" t="s" s="10">
        <v>2289</v>
      </c>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row>
    <row r="9" ht="15" customHeight="1">
      <c r="A9" t="s" s="10">
        <v>2290</v>
      </c>
      <c r="B9" t="s" s="10">
        <v>2291</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row>
    <row r="10" ht="15" customHeight="1">
      <c r="A10" t="s" s="10">
        <v>2292</v>
      </c>
      <c r="B10" t="s" s="10">
        <v>2293</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row>
    <row r="11" ht="15" customHeight="1">
      <c r="A11" t="s" s="10">
        <v>2294</v>
      </c>
      <c r="B11" t="s" s="10">
        <v>2295</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row>
    <row r="12" ht="15" customHeight="1">
      <c r="A12" t="s" s="10">
        <v>2296</v>
      </c>
      <c r="B12" t="s" s="10">
        <v>2297</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row>
    <row r="13" ht="15" customHeight="1">
      <c r="A13" t="s" s="10">
        <v>2298</v>
      </c>
      <c r="B13" t="s" s="10">
        <v>2299</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row>
    <row r="14" ht="15" customHeight="1">
      <c r="A14" t="s" s="10">
        <v>2300</v>
      </c>
      <c r="B14" t="s" s="10">
        <v>2301</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row>
    <row r="15" ht="15" customHeight="1">
      <c r="A15" t="s" s="10">
        <v>2302</v>
      </c>
      <c r="B15" t="s" s="10">
        <v>2303</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row>
    <row r="16" ht="15" customHeight="1">
      <c r="A16" t="s" s="10">
        <v>2304</v>
      </c>
      <c r="B16" t="s" s="10">
        <v>2305</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row>
    <row r="17" ht="15" customHeight="1">
      <c r="A17" t="s" s="10">
        <v>2306</v>
      </c>
      <c r="B17" t="s" s="10">
        <v>2307</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row>
    <row r="18" ht="15" customHeight="1">
      <c r="A18" t="s" s="10">
        <v>2308</v>
      </c>
      <c r="B18" t="s" s="10">
        <v>2309</v>
      </c>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row>
    <row r="19" ht="15" customHeight="1">
      <c r="A19" t="s" s="10">
        <v>2310</v>
      </c>
      <c r="B19" t="s" s="10">
        <v>2311</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row>
    <row r="20" ht="15" customHeight="1">
      <c r="A20" t="s" s="10">
        <v>2312</v>
      </c>
      <c r="B20" t="s" s="10">
        <v>2313</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row>
    <row r="21" ht="15" customHeight="1">
      <c r="A21" t="s" s="10">
        <v>2314</v>
      </c>
      <c r="B21" t="s" s="10">
        <v>2315</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row>
    <row r="22" ht="15" customHeight="1">
      <c r="A22" t="s" s="10">
        <v>2316</v>
      </c>
      <c r="B22" t="s" s="10">
        <v>2317</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row>
    <row r="23" ht="15" customHeight="1">
      <c r="A23" t="s" s="10">
        <v>2318</v>
      </c>
      <c r="B23" t="s" s="10">
        <v>2319</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row>
    <row r="24" ht="15" customHeight="1">
      <c r="A24" t="s" s="10">
        <v>2320</v>
      </c>
      <c r="B24" t="s" s="10">
        <v>2321</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row>
    <row r="25" ht="15" customHeight="1">
      <c r="A25" t="s" s="10">
        <v>2322</v>
      </c>
      <c r="B25" t="s" s="10">
        <v>2323</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row>
    <row r="26" ht="15" customHeight="1">
      <c r="A26" t="s" s="10">
        <v>2324</v>
      </c>
      <c r="B26" t="s" s="10">
        <v>2325</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row>
    <row r="27" ht="15" customHeight="1">
      <c r="A27" t="s" s="10">
        <v>2326</v>
      </c>
      <c r="B27" t="s" s="10">
        <v>2327</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row>
    <row r="28" ht="15" customHeight="1">
      <c r="A28" t="s" s="10">
        <v>2328</v>
      </c>
      <c r="B28" t="s" s="10">
        <v>2329</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row>
    <row r="29" ht="15" customHeight="1">
      <c r="A29" t="s" s="10">
        <v>2330</v>
      </c>
      <c r="B29" t="s" s="10">
        <v>2331</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row>
    <row r="30" ht="15" customHeight="1">
      <c r="A30" t="s" s="10">
        <v>2332</v>
      </c>
      <c r="B30" t="s" s="10">
        <v>2333</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row>
    <row r="31" ht="15" customHeight="1">
      <c r="A31" t="s" s="10">
        <v>2334</v>
      </c>
      <c r="B31" t="s" s="10">
        <v>2335</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row>
    <row r="32" ht="15" customHeight="1">
      <c r="A32" t="s" s="10">
        <v>2336</v>
      </c>
      <c r="B32" t="s" s="10">
        <v>2337</v>
      </c>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row>
    <row r="33" ht="15" customHeight="1">
      <c r="A33" t="s" s="10">
        <v>2338</v>
      </c>
      <c r="B33" t="s" s="10">
        <v>2339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row>
    <row r="34" ht="15" customHeight="1">
      <c r="A34" t="s" s="10">
        <v>2340</v>
      </c>
      <c r="B34" t="s" s="10">
        <v>2341</v>
      </c>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row>
    <row r="35" ht="15" customHeight="1">
      <c r="A35" t="s" s="10">
        <v>2342</v>
      </c>
      <c r="B35" t="s" s="10">
        <v>2343</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row>
    <row r="36" ht="15" customHeight="1">
      <c r="A36" t="s" s="10">
        <v>2344</v>
      </c>
      <c r="B36" t="s" s="10">
        <v>2345</v>
      </c>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row>
    <row r="37" ht="15" customHeight="1">
      <c r="A37" t="s" s="10">
        <v>2346</v>
      </c>
      <c r="B37" t="s" s="10">
        <v>2347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row>
    <row r="38" ht="15" customHeight="1">
      <c r="A38" t="s" s="10">
        <v>2348</v>
      </c>
      <c r="B38" t="s" s="10">
        <v>2349</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row>
    <row r="39" ht="15" customHeight="1">
      <c r="A39" t="s" s="10">
        <v>2350</v>
      </c>
      <c r="B39" t="s" s="10">
        <v>2351</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row>
    <row r="40" ht="15" customHeight="1">
      <c r="A40" t="s" s="10">
        <v>2352</v>
      </c>
      <c r="B40" t="s" s="10">
        <v>2353</v>
      </c>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row>
    <row r="41" ht="15" customHeight="1">
      <c r="A41" t="s" s="10">
        <v>2354</v>
      </c>
      <c r="B41" t="s" s="10">
        <v>2355</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row>
    <row r="42" ht="15" customHeight="1">
      <c r="A42" t="s" s="10">
        <v>2356</v>
      </c>
      <c r="B42" t="s" s="10">
        <v>2357</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row>
    <row r="43" ht="15" customHeight="1">
      <c r="A43" t="s" s="10">
        <v>2358</v>
      </c>
      <c r="B43" t="s" s="10">
        <v>2359</v>
      </c>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row>
    <row r="44" ht="15" customHeight="1">
      <c r="A44" t="s" s="10">
        <v>2360</v>
      </c>
      <c r="B44" t="s" s="10">
        <v>2361</v>
      </c>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row>
    <row r="45" ht="15" customHeight="1">
      <c r="A45" t="s" s="10">
        <v>2362</v>
      </c>
      <c r="B45" t="s" s="10">
        <v>2363</v>
      </c>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row>
    <row r="46" ht="15" customHeight="1">
      <c r="A46" t="s" s="10">
        <v>2364</v>
      </c>
      <c r="B46" t="s" s="10">
        <v>2365</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row>
    <row r="47" ht="15" customHeight="1">
      <c r="A47" t="s" s="10">
        <v>2366</v>
      </c>
      <c r="B47" t="s" s="10">
        <v>2367</v>
      </c>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row>
    <row r="48" ht="15" customHeight="1">
      <c r="A48" t="s" s="10">
        <v>2368</v>
      </c>
      <c r="B48" t="s" s="10">
        <v>2369</v>
      </c>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row>
    <row r="49" ht="15" customHeight="1">
      <c r="A49" t="s" s="10">
        <v>2370</v>
      </c>
      <c r="B49" t="s" s="10">
        <v>2371</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row>
    <row r="50" ht="15" customHeight="1">
      <c r="A50" t="s" s="10">
        <v>2372</v>
      </c>
      <c r="B50" t="s" s="10">
        <v>2373</v>
      </c>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row>
    <row r="51" ht="15" customHeight="1">
      <c r="A51" t="s" s="10">
        <v>2374</v>
      </c>
      <c r="B51" t="s" s="10">
        <v>2375</v>
      </c>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row>
    <row r="52" ht="15" customHeight="1">
      <c r="A52" t="s" s="10">
        <v>2376</v>
      </c>
      <c r="B52" t="s" s="10">
        <v>2377</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row>
    <row r="53" ht="15" customHeight="1">
      <c r="A53" t="s" s="10">
        <v>2378</v>
      </c>
      <c r="B53" t="s" s="10">
        <v>2379</v>
      </c>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row>
    <row r="54" ht="15" customHeight="1">
      <c r="A54" t="s" s="10">
        <v>2380</v>
      </c>
      <c r="B54" t="s" s="10">
        <v>2381</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row>
    <row r="55" ht="15" customHeight="1">
      <c r="A55" t="s" s="10">
        <v>2382</v>
      </c>
      <c r="B55" t="s" s="10">
        <v>2383</v>
      </c>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row>
    <row r="56" ht="15" customHeight="1">
      <c r="A56" t="s" s="10">
        <v>2384</v>
      </c>
      <c r="B56" t="s" s="10">
        <v>2385</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row>
    <row r="57" ht="15" customHeight="1">
      <c r="A57" t="s" s="10">
        <v>2386</v>
      </c>
      <c r="B57" t="s" s="10">
        <v>2387</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row>
    <row r="58" ht="15" customHeight="1">
      <c r="A58" t="s" s="10">
        <v>2388</v>
      </c>
      <c r="B58" t="s" s="10">
        <v>2389</v>
      </c>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row>
    <row r="59" ht="15" customHeight="1">
      <c r="A59" t="s" s="10">
        <v>2390</v>
      </c>
      <c r="B59" t="s" s="10">
        <v>2391</v>
      </c>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row>
    <row r="60" ht="15" customHeight="1">
      <c r="A60" t="s" s="10">
        <v>2392</v>
      </c>
      <c r="B60" t="s" s="10">
        <v>2393</v>
      </c>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row>
    <row r="61" ht="15" customHeight="1">
      <c r="A61" t="s" s="10">
        <v>2394</v>
      </c>
      <c r="B61" t="s" s="10">
        <v>2395</v>
      </c>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row>
    <row r="62" ht="15" customHeight="1">
      <c r="A62" t="s" s="10">
        <v>2396</v>
      </c>
      <c r="B62" t="s" s="10">
        <v>2397</v>
      </c>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row>
    <row r="63" ht="15" customHeight="1">
      <c r="A63" t="s" s="10">
        <v>2398</v>
      </c>
      <c r="B63" t="s" s="10">
        <v>2399</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row>
    <row r="64" ht="15" customHeight="1">
      <c r="A64" t="s" s="10">
        <v>2400</v>
      </c>
      <c r="B64" t="s" s="10">
        <v>2401</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row>
    <row r="65" ht="15" customHeight="1">
      <c r="A65" t="s" s="10">
        <v>2402</v>
      </c>
      <c r="B65" t="s" s="10">
        <v>2403</v>
      </c>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row>
    <row r="66" ht="15" customHeight="1">
      <c r="A66" t="s" s="10">
        <v>2404</v>
      </c>
      <c r="B66" t="s" s="10">
        <v>2405</v>
      </c>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row>
    <row r="67" ht="15" customHeight="1">
      <c r="A67" t="s" s="10">
        <v>2406</v>
      </c>
      <c r="B67" t="s" s="10">
        <v>2407</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row>
    <row r="68" ht="15" customHeight="1">
      <c r="A68" t="s" s="10">
        <v>2408</v>
      </c>
      <c r="B68" t="s" s="10">
        <v>2409</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row>
    <row r="69" ht="15" customHeight="1">
      <c r="A69" t="s" s="10">
        <v>2410</v>
      </c>
      <c r="B69" t="s" s="10">
        <v>2411</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row>
    <row r="70" ht="15" customHeight="1">
      <c r="A70" t="s" s="10">
        <v>2412</v>
      </c>
      <c r="B70" t="s" s="10">
        <v>2413</v>
      </c>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row>
    <row r="71" ht="15" customHeight="1">
      <c r="A71" t="s" s="10">
        <v>2414</v>
      </c>
      <c r="B71" t="s" s="10">
        <v>2415</v>
      </c>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row>
    <row r="72" ht="15" customHeight="1">
      <c r="A72" t="s" s="10">
        <v>2416</v>
      </c>
      <c r="B72" t="s" s="10">
        <v>2417</v>
      </c>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row>
    <row r="73" ht="15" customHeight="1">
      <c r="A73" t="s" s="10">
        <v>2418</v>
      </c>
      <c r="B73" t="s" s="10">
        <v>2419</v>
      </c>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row>
    <row r="74" ht="15" customHeight="1">
      <c r="A74" t="s" s="10">
        <v>2420</v>
      </c>
      <c r="B74" t="s" s="10">
        <v>2421</v>
      </c>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row>
    <row r="75" ht="15" customHeight="1">
      <c r="A75" t="s" s="10">
        <v>2422</v>
      </c>
      <c r="B75" t="s" s="10">
        <v>2423</v>
      </c>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row>
    <row r="76" ht="15" customHeight="1">
      <c r="A76" t="s" s="10">
        <v>2424</v>
      </c>
      <c r="B76" t="s" s="10">
        <v>2425</v>
      </c>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row>
    <row r="77" ht="15" customHeight="1">
      <c r="A77" t="s" s="10">
        <v>2426</v>
      </c>
      <c r="B77" t="s" s="10">
        <v>2427</v>
      </c>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row>
    <row r="78" ht="15" customHeight="1">
      <c r="A78" t="s" s="10">
        <v>2428</v>
      </c>
      <c r="B78" t="s" s="10">
        <v>2429</v>
      </c>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row>
    <row r="79" ht="15" customHeight="1">
      <c r="A79" t="s" s="10">
        <v>2430</v>
      </c>
      <c r="B79" t="s" s="10">
        <v>2431</v>
      </c>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row>
    <row r="80" ht="15" customHeight="1">
      <c r="A80" t="s" s="10">
        <v>2432</v>
      </c>
      <c r="B80" t="s" s="10">
        <v>2433</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row>
    <row r="81" ht="15" customHeight="1">
      <c r="A81" t="s" s="10">
        <v>2434</v>
      </c>
      <c r="B81" t="s" s="10">
        <v>2435</v>
      </c>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row>
    <row r="82" ht="15" customHeight="1">
      <c r="A82" t="s" s="10">
        <v>2436</v>
      </c>
      <c r="B82" t="s" s="10">
        <v>2437</v>
      </c>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row>
    <row r="83" ht="15" customHeight="1">
      <c r="A83" t="s" s="10">
        <v>2438</v>
      </c>
      <c r="B83" t="s" s="10">
        <v>2439</v>
      </c>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row>
    <row r="84" ht="15" customHeight="1">
      <c r="A84" t="s" s="10">
        <v>2440</v>
      </c>
      <c r="B84" t="s" s="10">
        <v>2441</v>
      </c>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row>
    <row r="85" ht="15" customHeight="1">
      <c r="A85" t="s" s="10">
        <v>2442</v>
      </c>
      <c r="B85" t="s" s="10">
        <v>2443</v>
      </c>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row>
    <row r="86" ht="15" customHeight="1">
      <c r="A86" t="s" s="10">
        <v>2444</v>
      </c>
      <c r="B86" t="s" s="10">
        <v>2445</v>
      </c>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row>
    <row r="87" ht="15" customHeight="1">
      <c r="A87" t="s" s="10">
        <v>2446</v>
      </c>
      <c r="B87" t="s" s="10">
        <v>2447</v>
      </c>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row>
    <row r="88" ht="15" customHeight="1">
      <c r="A88" t="s" s="10">
        <v>2448</v>
      </c>
      <c r="B88" t="s" s="10">
        <v>2449</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row>
    <row r="89" ht="15" customHeight="1">
      <c r="A89" t="s" s="10">
        <v>2450</v>
      </c>
      <c r="B89" t="s" s="10">
        <v>2451</v>
      </c>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row>
    <row r="90" ht="15" customHeight="1">
      <c r="A90" t="s" s="10">
        <v>2452</v>
      </c>
      <c r="B90" t="s" s="10">
        <v>2453</v>
      </c>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row>
    <row r="91" ht="15" customHeight="1">
      <c r="A91" t="s" s="10">
        <v>2454</v>
      </c>
      <c r="B91" t="s" s="10">
        <v>2455</v>
      </c>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row>
    <row r="92" ht="15" customHeight="1">
      <c r="A92" t="s" s="10">
        <v>2456</v>
      </c>
      <c r="B92" t="s" s="10">
        <v>2457</v>
      </c>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row>
    <row r="93" ht="15" customHeight="1">
      <c r="A93" t="s" s="10">
        <v>2458</v>
      </c>
      <c r="B93" t="s" s="10">
        <v>2459</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row>
    <row r="94" ht="15" customHeight="1">
      <c r="A94" t="s" s="10">
        <v>2460</v>
      </c>
      <c r="B94" t="s" s="10">
        <v>2461</v>
      </c>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row>
    <row r="95" ht="15" customHeight="1">
      <c r="A95" t="s" s="10">
        <v>2462</v>
      </c>
      <c r="B95" t="s" s="10">
        <v>2463</v>
      </c>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row>
    <row r="96" ht="15" customHeight="1">
      <c r="A96" t="s" s="10">
        <v>2464</v>
      </c>
      <c r="B96" t="s" s="10">
        <v>2465</v>
      </c>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row>
  </sheetData>
  <mergeCells count="16">
    <mergeCell ref="M1:N1"/>
    <mergeCell ref="C1:D1"/>
    <mergeCell ref="E1:F1"/>
    <mergeCell ref="G1:H1"/>
    <mergeCell ref="I1:J1"/>
    <mergeCell ref="K1:L1"/>
    <mergeCell ref="AA1:AB1"/>
    <mergeCell ref="AC1:AD1"/>
    <mergeCell ref="AE1:AF1"/>
    <mergeCell ref="AG1:AH1"/>
    <mergeCell ref="O1:P1"/>
    <mergeCell ref="Q1:R1"/>
    <mergeCell ref="S1:T1"/>
    <mergeCell ref="U1:V1"/>
    <mergeCell ref="W1:X1"/>
    <mergeCell ref="Y1:Z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R150"/>
  <sheetViews>
    <sheetView workbookViewId="0" showGridLines="0" defaultGridColor="1"/>
  </sheetViews>
  <sheetFormatPr defaultColWidth="8.83333" defaultRowHeight="15" customHeight="1" outlineLevelRow="0" outlineLevelCol="0"/>
  <cols>
    <col min="1" max="18" width="8.85156" style="12" customWidth="1"/>
    <col min="19" max="16384" width="8.85156" style="12" customWidth="1"/>
  </cols>
  <sheetData>
    <row r="1" ht="165.75" customHeight="1">
      <c r="A1" t="s" s="7">
        <v>6</v>
      </c>
      <c r="B1" t="s" s="7">
        <v>7</v>
      </c>
      <c r="C1" t="s" s="7">
        <v>323</v>
      </c>
      <c r="D1" t="s" s="7">
        <v>324</v>
      </c>
      <c r="E1" t="s" s="7">
        <v>325</v>
      </c>
      <c r="F1" t="s" s="7">
        <v>326</v>
      </c>
      <c r="G1" t="s" s="7">
        <v>327</v>
      </c>
      <c r="H1" t="s" s="7">
        <v>328</v>
      </c>
      <c r="I1" t="s" s="7">
        <v>329</v>
      </c>
      <c r="J1" t="s" s="7">
        <v>330</v>
      </c>
      <c r="K1" t="s" s="7">
        <v>331</v>
      </c>
      <c r="L1" t="s" s="7">
        <v>332</v>
      </c>
      <c r="M1" t="s" s="7">
        <v>333</v>
      </c>
      <c r="N1" t="s" s="7">
        <v>334</v>
      </c>
      <c r="O1" t="s" s="7">
        <v>335</v>
      </c>
      <c r="P1" t="s" s="7">
        <v>336</v>
      </c>
      <c r="Q1" t="s" s="7">
        <v>337</v>
      </c>
      <c r="R1" t="s" s="7">
        <v>338</v>
      </c>
    </row>
    <row r="2" ht="15" customHeight="1">
      <c r="A2" t="s" s="8">
        <v>24</v>
      </c>
      <c r="B2" t="s" s="8">
        <v>25</v>
      </c>
      <c r="C2" s="9">
        <v>-0.02643951672615</v>
      </c>
      <c r="D2" s="9">
        <v>-0.0760208645514816</v>
      </c>
      <c r="E2" s="9">
        <v>-0.24211436861212</v>
      </c>
      <c r="F2" s="9">
        <v>-0.5461380333489509</v>
      </c>
      <c r="G2" s="9">
        <v>-0.513146345736606</v>
      </c>
      <c r="H2" s="9">
        <v>-0.498894759526346</v>
      </c>
      <c r="I2" s="9">
        <v>-0.468715063545552</v>
      </c>
      <c r="J2" s="9">
        <v>-0.38445433797707</v>
      </c>
      <c r="K2" s="9">
        <v>-0.335216134075069</v>
      </c>
      <c r="L2" s="9">
        <v>-0.319482007847522</v>
      </c>
      <c r="M2" s="9">
        <v>-0.196557923616566</v>
      </c>
      <c r="N2" s="9">
        <v>-0.07863009511482751</v>
      </c>
      <c r="O2" s="9">
        <v>-0.0354476649902333</v>
      </c>
      <c r="P2" s="9">
        <v>0.020684625978504</v>
      </c>
      <c r="Q2" s="9">
        <v>0.06582175709979091</v>
      </c>
      <c r="R2" s="9">
        <v>0.118490651812674</v>
      </c>
    </row>
    <row r="3" ht="15" customHeight="1">
      <c r="A3" t="s" s="10">
        <v>26</v>
      </c>
      <c r="B3" t="s" s="10">
        <v>27</v>
      </c>
      <c r="C3" s="11">
        <v>-0.0273667959838758</v>
      </c>
      <c r="D3" s="11">
        <v>-0.0797536229852906</v>
      </c>
      <c r="E3" s="11">
        <v>-0.225695554062469</v>
      </c>
      <c r="F3" s="11">
        <v>-0.367668127299354</v>
      </c>
      <c r="G3" s="11">
        <v>-0.491419996405871</v>
      </c>
      <c r="H3" s="11">
        <v>-0.637188833656593</v>
      </c>
      <c r="I3" s="11">
        <v>-0.560628195639682</v>
      </c>
      <c r="J3" s="11">
        <v>-0.465250909682793</v>
      </c>
      <c r="K3" s="11">
        <v>-0.365896283915497</v>
      </c>
      <c r="L3" s="11">
        <v>-0.231846412308391</v>
      </c>
      <c r="M3" s="11">
        <v>-0.08026729312312671</v>
      </c>
      <c r="N3" s="11">
        <v>0.0362617217574081</v>
      </c>
      <c r="O3" s="11">
        <v>0.0995588011166008</v>
      </c>
      <c r="P3" s="11">
        <v>0.131647957700392</v>
      </c>
      <c r="Q3" s="11">
        <v>0.167783806261838</v>
      </c>
      <c r="R3" s="11">
        <v>0.232685311178224</v>
      </c>
    </row>
    <row r="4" ht="15" customHeight="1">
      <c r="A4" t="s" s="10">
        <v>28</v>
      </c>
      <c r="B4" t="s" s="10">
        <v>29</v>
      </c>
      <c r="C4" s="11">
        <v>-0.060242953515915</v>
      </c>
      <c r="D4" s="11">
        <v>-0.0883842737490443</v>
      </c>
      <c r="E4" s="11">
        <v>-0.180185438058194</v>
      </c>
      <c r="F4" s="11">
        <v>-0.382142159933738</v>
      </c>
      <c r="G4" s="11">
        <v>-0.518792545584845</v>
      </c>
      <c r="H4" s="11">
        <v>-0.526372763382782</v>
      </c>
      <c r="I4" s="11">
        <v>-0.345445356745355</v>
      </c>
      <c r="J4" s="11">
        <v>-0.394578395799653</v>
      </c>
      <c r="K4" s="11">
        <v>-0.378221585248596</v>
      </c>
      <c r="L4" s="11">
        <v>-0.139265213428414</v>
      </c>
      <c r="M4" s="11">
        <v>-0.0818735094262565</v>
      </c>
      <c r="N4" s="11">
        <v>0.0260153351429501</v>
      </c>
      <c r="O4" s="11">
        <v>0.064095106337835</v>
      </c>
      <c r="P4" s="11">
        <v>0.0746199868733796</v>
      </c>
      <c r="Q4" s="11">
        <v>0.121909902662665</v>
      </c>
      <c r="R4" s="11">
        <v>0.128352667085668</v>
      </c>
    </row>
    <row r="5" ht="15" customHeight="1">
      <c r="A5" t="s" s="10">
        <v>30</v>
      </c>
      <c r="B5" t="s" s="10">
        <v>31</v>
      </c>
      <c r="C5" s="11">
        <v>-0.08438308884878359</v>
      </c>
      <c r="D5" s="11">
        <v>-0.130956446248479</v>
      </c>
      <c r="E5" s="11">
        <v>-0.311980622262239</v>
      </c>
      <c r="F5" s="11">
        <v>-0.469433578345505</v>
      </c>
      <c r="G5" s="11">
        <v>-0.64049718070474</v>
      </c>
      <c r="H5" s="11">
        <v>-0.7328447989392231</v>
      </c>
      <c r="I5" s="11">
        <v>-0.708425575198233</v>
      </c>
      <c r="J5" s="11">
        <v>-0.709962265147231</v>
      </c>
      <c r="K5" s="11">
        <v>-0.718901103789553</v>
      </c>
      <c r="L5" s="11">
        <v>-0.702995591596046</v>
      </c>
      <c r="M5" s="11">
        <v>-0.611376626572844</v>
      </c>
      <c r="N5" s="11">
        <v>-0.453568807924732</v>
      </c>
      <c r="O5" s="11">
        <v>-0.372332393844949</v>
      </c>
      <c r="P5" s="11">
        <v>-0.273644275380349</v>
      </c>
      <c r="Q5" s="11">
        <v>-0.205924921993099</v>
      </c>
      <c r="R5" s="11">
        <v>-0.137767175371752</v>
      </c>
    </row>
    <row r="6" ht="15" customHeight="1">
      <c r="A6" t="s" s="10">
        <v>32</v>
      </c>
      <c r="B6" t="s" s="10">
        <v>33</v>
      </c>
      <c r="C6" s="11">
        <v>-0.0954050993755686</v>
      </c>
      <c r="D6" s="11">
        <v>-0.132623239509124</v>
      </c>
      <c r="E6" s="11">
        <v>-0.233981373967237</v>
      </c>
      <c r="F6" s="11">
        <v>-0.210873234804886</v>
      </c>
      <c r="G6" s="11">
        <v>-0.320972312720901</v>
      </c>
      <c r="H6" s="11">
        <v>-0.473394172007316</v>
      </c>
      <c r="I6" s="11">
        <v>-0.449931885458963</v>
      </c>
      <c r="J6" s="11">
        <v>-0.431999140658297</v>
      </c>
      <c r="K6" s="11">
        <v>-0.447950940846446</v>
      </c>
      <c r="L6" s="11">
        <v>-0.406431985420366</v>
      </c>
      <c r="M6" s="11">
        <v>-0.323108522980327</v>
      </c>
      <c r="N6" s="11">
        <v>-0.18947323460157</v>
      </c>
      <c r="O6" s="11">
        <v>-0.16195027071709</v>
      </c>
      <c r="P6" s="11">
        <v>-0.125337117931438</v>
      </c>
      <c r="Q6" s="11">
        <v>-0.112954043987001</v>
      </c>
      <c r="R6" s="11">
        <v>-0.098117167953868</v>
      </c>
    </row>
    <row r="7" ht="15" customHeight="1">
      <c r="A7" t="s" s="10">
        <v>34</v>
      </c>
      <c r="B7" t="s" s="10">
        <v>35</v>
      </c>
      <c r="C7" s="11">
        <v>-0.14027764583998</v>
      </c>
      <c r="D7" s="11">
        <v>-0.190235119967974</v>
      </c>
      <c r="E7" s="11">
        <v>-0.271846079181662</v>
      </c>
      <c r="F7" s="11">
        <v>-0.552434673777657</v>
      </c>
      <c r="G7" s="11">
        <v>-0.6704686565525519</v>
      </c>
      <c r="H7" s="11">
        <v>-0.664029469162462</v>
      </c>
      <c r="I7" s="11">
        <v>-0.487098507396119</v>
      </c>
      <c r="J7" s="11">
        <v>-0.523547844618434</v>
      </c>
      <c r="K7" s="11">
        <v>-0.504030213990202</v>
      </c>
      <c r="L7" s="11">
        <v>-0.261239479721467</v>
      </c>
      <c r="M7" s="11">
        <v>-0.192251119154222</v>
      </c>
      <c r="N7" s="11">
        <v>-0.0644758863204779</v>
      </c>
      <c r="O7" s="11">
        <v>-0.0117218210176854</v>
      </c>
      <c r="P7" s="11">
        <v>0.009790344719884179</v>
      </c>
      <c r="Q7" s="11">
        <v>0.0650886325130228</v>
      </c>
      <c r="R7" s="11">
        <v>0.0767418206063611</v>
      </c>
    </row>
    <row r="8" ht="15" customHeight="1">
      <c r="A8" t="s" s="10">
        <v>38</v>
      </c>
      <c r="B8" t="s" s="10">
        <v>39</v>
      </c>
      <c r="C8" s="11">
        <v>-0.146991397815094</v>
      </c>
      <c r="D8" s="11">
        <v>-0.194734417417173</v>
      </c>
      <c r="E8" s="11">
        <v>-0.270143179375718</v>
      </c>
      <c r="F8" s="11">
        <v>-0.560569095037856</v>
      </c>
      <c r="G8" s="11">
        <v>-0.595817088654872</v>
      </c>
      <c r="H8" s="11">
        <v>-0.633564470801106</v>
      </c>
      <c r="I8" s="11">
        <v>-0.482235478206456</v>
      </c>
      <c r="J8" s="11">
        <v>-0.510770758496932</v>
      </c>
      <c r="K8" s="11">
        <v>-0.483519414293051</v>
      </c>
      <c r="L8" s="11">
        <v>-0.26684155162844</v>
      </c>
      <c r="M8" s="11">
        <v>-0.280500425480062</v>
      </c>
      <c r="N8" s="11">
        <v>-0.114625675192741</v>
      </c>
      <c r="O8" s="11">
        <v>-0.08071975770776101</v>
      </c>
      <c r="P8" s="11">
        <v>-0.0426921723575268</v>
      </c>
      <c r="Q8" s="11">
        <v>0.00211617192754486</v>
      </c>
      <c r="R8" s="11">
        <v>-0.0865188574004466</v>
      </c>
    </row>
    <row r="9" ht="15" customHeight="1">
      <c r="A9" t="s" s="10">
        <v>36</v>
      </c>
      <c r="B9" t="s" s="10">
        <v>37</v>
      </c>
      <c r="C9" s="11">
        <v>-0.151981602299425</v>
      </c>
      <c r="D9" s="11">
        <v>-0.153386066494944</v>
      </c>
      <c r="E9" s="11">
        <v>-0.521442518481408</v>
      </c>
      <c r="F9" s="11">
        <v>-0.320572600161986</v>
      </c>
      <c r="G9" s="11">
        <v>-0.683219356151025</v>
      </c>
      <c r="H9" s="11">
        <v>-0.764775869713734</v>
      </c>
      <c r="I9" s="11">
        <v>-0.747729055368887</v>
      </c>
      <c r="J9" s="11">
        <v>-0.783616417979682</v>
      </c>
      <c r="K9" s="11">
        <v>-0.796435553518725</v>
      </c>
      <c r="L9" s="11">
        <v>-0.772860842616989</v>
      </c>
      <c r="M9" s="11">
        <v>-0.7236906839474589</v>
      </c>
      <c r="N9" s="11">
        <v>-0.604570881583737</v>
      </c>
      <c r="O9" s="11">
        <v>-0.540422776980932</v>
      </c>
      <c r="P9" s="11">
        <v>-0.469597759344547</v>
      </c>
      <c r="Q9" s="11">
        <v>-0.409529487678386</v>
      </c>
      <c r="R9" s="11">
        <v>-0.339639191008036</v>
      </c>
    </row>
    <row r="10" ht="15" customHeight="1">
      <c r="A10" t="s" s="10">
        <v>40</v>
      </c>
      <c r="B10" t="s" s="10">
        <v>41</v>
      </c>
      <c r="C10" s="11">
        <v>-0.160509287575978</v>
      </c>
      <c r="D10" s="11">
        <v>-0.182020338237134</v>
      </c>
      <c r="E10" s="11">
        <v>-0.208297203515834</v>
      </c>
      <c r="F10" s="11">
        <v>-0.266065613641565</v>
      </c>
      <c r="G10" s="11">
        <v>-0.344745825470491</v>
      </c>
      <c r="H10" s="11">
        <v>-0.425671891625622</v>
      </c>
      <c r="I10" s="11">
        <v>-0.383658444850093</v>
      </c>
      <c r="J10" s="11">
        <v>-0.371973922367674</v>
      </c>
      <c r="K10" s="11">
        <v>-0.374931489641052</v>
      </c>
      <c r="L10" s="11">
        <v>-0.350377221245515</v>
      </c>
      <c r="M10" s="11">
        <v>-0.285822726238479</v>
      </c>
      <c r="N10" s="11">
        <v>-0.179034130863338</v>
      </c>
      <c r="O10" s="11">
        <v>-0.147114734338131</v>
      </c>
      <c r="P10" s="11">
        <v>-0.11457520459264</v>
      </c>
      <c r="Q10" s="11">
        <v>-0.0998784911083313</v>
      </c>
      <c r="R10" s="11">
        <v>-0.0856859038921151</v>
      </c>
    </row>
    <row r="11" ht="15" customHeight="1">
      <c r="A11" t="s" s="10">
        <v>42</v>
      </c>
      <c r="B11" t="s" s="10">
        <v>43</v>
      </c>
      <c r="C11" s="11">
        <v>-0.195201173726645</v>
      </c>
      <c r="D11" s="11">
        <v>-0.244239495716841</v>
      </c>
      <c r="E11" s="11">
        <v>-0.344348222551457</v>
      </c>
      <c r="F11" s="11">
        <v>-0.5731624373209731</v>
      </c>
      <c r="G11" s="11">
        <v>-0.723795941688758</v>
      </c>
      <c r="H11" s="11">
        <v>-0.693444213886272</v>
      </c>
      <c r="I11" s="11">
        <v>-0.6226106298738761</v>
      </c>
      <c r="J11" s="11">
        <v>-0.586237834567288</v>
      </c>
      <c r="K11" s="11">
        <v>-0.455844404373944</v>
      </c>
      <c r="L11" s="11">
        <v>-0.26758399005394</v>
      </c>
      <c r="M11" s="11">
        <v>-0.0965394241016931</v>
      </c>
      <c r="N11" s="11">
        <v>0.0646290079851813</v>
      </c>
      <c r="O11" s="11">
        <v>0.120021978824353</v>
      </c>
      <c r="P11" s="11">
        <v>0.152481452367885</v>
      </c>
      <c r="Q11" s="11">
        <v>0.206188476020353</v>
      </c>
      <c r="R11" s="11">
        <v>-0.0403441466910628</v>
      </c>
    </row>
    <row r="12" ht="15" customHeight="1">
      <c r="A12" t="s" s="10">
        <v>44</v>
      </c>
      <c r="B12" t="s" s="10">
        <v>45</v>
      </c>
      <c r="C12" s="11">
        <v>-0.217547215210399</v>
      </c>
      <c r="D12" s="11">
        <v>-0.222213661181578</v>
      </c>
      <c r="E12" s="11">
        <v>-0.367457016423985</v>
      </c>
      <c r="F12" s="11">
        <v>-0.325262069714228</v>
      </c>
      <c r="G12" s="11">
        <v>-0.485243389517524</v>
      </c>
      <c r="H12" s="11">
        <v>-0.631291845298958</v>
      </c>
      <c r="I12" s="11">
        <v>-0.657574361907444</v>
      </c>
      <c r="J12" s="11">
        <v>-0.636105158605324</v>
      </c>
      <c r="K12" s="11">
        <v>-0.6294957615596209</v>
      </c>
      <c r="L12" s="11">
        <v>-0.622084146468007</v>
      </c>
      <c r="M12" s="11">
        <v>-0.551849903622828</v>
      </c>
      <c r="N12" s="11">
        <v>-0.419880666259602</v>
      </c>
      <c r="O12" s="11">
        <v>-0.357247766163895</v>
      </c>
      <c r="P12" s="11">
        <v>-0.292860342310989</v>
      </c>
      <c r="Q12" s="11">
        <v>-0.262980408868005</v>
      </c>
      <c r="R12" s="11">
        <v>-0.24125404051604</v>
      </c>
    </row>
    <row r="13" ht="15" customHeight="1">
      <c r="A13" t="s" s="10">
        <v>46</v>
      </c>
      <c r="B13" t="s" s="10">
        <v>47</v>
      </c>
      <c r="C13" s="11">
        <v>-0.220553472067955</v>
      </c>
      <c r="D13" s="11">
        <v>-0.257837565070801</v>
      </c>
      <c r="E13" s="11">
        <v>-0.347796091422306</v>
      </c>
      <c r="F13" s="11">
        <v>-0.392824777955597</v>
      </c>
      <c r="G13" s="11">
        <v>-0.496750879917694</v>
      </c>
      <c r="H13" s="11">
        <v>-0.6138316812164289</v>
      </c>
      <c r="I13" s="11">
        <v>-0.603554244196623</v>
      </c>
      <c r="J13" s="11">
        <v>-0.58657465791706</v>
      </c>
      <c r="K13" s="11">
        <v>-0.584285584545168</v>
      </c>
      <c r="L13" s="11">
        <v>-0.485225385006208</v>
      </c>
      <c r="M13" s="11">
        <v>-0.366930930872033</v>
      </c>
      <c r="N13" s="11">
        <v>-0.23263369975579</v>
      </c>
      <c r="O13" s="11">
        <v>-0.200488105290051</v>
      </c>
      <c r="P13" s="11">
        <v>-0.135143528904102</v>
      </c>
      <c r="Q13" s="11">
        <v>-0.10689827120597</v>
      </c>
      <c r="R13" s="11">
        <v>-0.0927722561148429</v>
      </c>
    </row>
    <row r="14" ht="15" customHeight="1">
      <c r="A14" t="s" s="10">
        <v>48</v>
      </c>
      <c r="B14" t="s" s="10">
        <v>49</v>
      </c>
      <c r="C14" s="11">
        <v>-0.222364933027678</v>
      </c>
      <c r="D14" s="11">
        <v>-0.282769645401783</v>
      </c>
      <c r="E14" s="11">
        <v>-0.32517638754496</v>
      </c>
      <c r="F14" s="11">
        <v>-0.642837421394621</v>
      </c>
      <c r="G14" s="11">
        <v>-0.614893963045087</v>
      </c>
      <c r="H14" s="11">
        <v>-0.816807859942885</v>
      </c>
      <c r="I14" s="11">
        <v>-0.684824999565947</v>
      </c>
      <c r="J14" s="11">
        <v>-0.740966168893162</v>
      </c>
      <c r="K14" s="11">
        <v>-0.590375829025943</v>
      </c>
      <c r="L14" s="11">
        <v>-0.43768421195736</v>
      </c>
      <c r="M14" s="11">
        <v>-0.406568815035488</v>
      </c>
      <c r="N14" s="11">
        <v>-0.262655648554448</v>
      </c>
      <c r="O14" s="11">
        <v>-0.237204462063615</v>
      </c>
      <c r="P14" s="11">
        <v>-0.204914150638644</v>
      </c>
      <c r="Q14" s="11">
        <v>-0.221525735544727</v>
      </c>
      <c r="R14" s="11">
        <v>-0.169386544306001</v>
      </c>
    </row>
    <row r="15" ht="15" customHeight="1">
      <c r="A15" t="s" s="10">
        <v>50</v>
      </c>
      <c r="B15" t="s" s="10">
        <v>51</v>
      </c>
      <c r="C15" s="11">
        <v>-0.23177209879386</v>
      </c>
      <c r="D15" s="11">
        <v>-0.292945451450601</v>
      </c>
      <c r="E15" s="11">
        <v>-0.447203900392022</v>
      </c>
      <c r="F15" s="11">
        <v>-0.787770277850986</v>
      </c>
      <c r="G15" s="11">
        <v>-0.995151294886355</v>
      </c>
      <c r="H15" s="11">
        <v>-1.02303270942853</v>
      </c>
      <c r="I15" s="11">
        <v>-0.877166063248399</v>
      </c>
      <c r="J15" s="11">
        <v>-0.779119857479684</v>
      </c>
      <c r="K15" s="11">
        <v>-0.671252300883584</v>
      </c>
      <c r="L15" s="11">
        <v>-0.549731048989349</v>
      </c>
      <c r="M15" s="11">
        <v>-0.393122525393009</v>
      </c>
      <c r="N15" s="11">
        <v>-0.241234856929787</v>
      </c>
      <c r="O15" s="11">
        <v>-0.144107783285871</v>
      </c>
      <c r="P15" s="11">
        <v>-0.0841176729225613</v>
      </c>
      <c r="Q15" s="11">
        <v>-0.0104727857983113</v>
      </c>
      <c r="R15" s="11">
        <v>0.0927584222478372</v>
      </c>
    </row>
    <row r="16" ht="15" customHeight="1">
      <c r="A16" t="s" s="10">
        <v>52</v>
      </c>
      <c r="B16" t="s" s="10">
        <v>53</v>
      </c>
      <c r="C16" s="11">
        <v>-0.245699897392818</v>
      </c>
      <c r="D16" s="11">
        <v>-0.302677283107639</v>
      </c>
      <c r="E16" s="11">
        <v>-0.368172399815663</v>
      </c>
      <c r="F16" s="11">
        <v>-0.672490582282114</v>
      </c>
      <c r="G16" s="11">
        <v>-0.8074802459093881</v>
      </c>
      <c r="H16" s="11">
        <v>-0.808839993109627</v>
      </c>
      <c r="I16" s="11">
        <v>-0.618218104396242</v>
      </c>
      <c r="J16" s="11">
        <v>-0.644964324856665</v>
      </c>
      <c r="K16" s="11">
        <v>-0.633026575060326</v>
      </c>
      <c r="L16" s="11">
        <v>-0.391845358819921</v>
      </c>
      <c r="M16" s="11">
        <v>-0.314513785556259</v>
      </c>
      <c r="N16" s="11">
        <v>-0.162118538299975</v>
      </c>
      <c r="O16" s="11">
        <v>-0.088511708624432</v>
      </c>
      <c r="P16" s="11">
        <v>-0.0540470717236644</v>
      </c>
      <c r="Q16" s="11">
        <v>0.00499544997023422</v>
      </c>
      <c r="R16" s="11">
        <v>0.0139966370850797</v>
      </c>
    </row>
    <row r="17" ht="15" customHeight="1">
      <c r="A17" t="s" s="10">
        <v>54</v>
      </c>
      <c r="B17" t="s" s="10">
        <v>55</v>
      </c>
      <c r="C17" s="11">
        <v>-0.260787266504589</v>
      </c>
      <c r="D17" s="11">
        <v>-0.354152541306686</v>
      </c>
      <c r="E17" s="11">
        <v>-0.590345523092094</v>
      </c>
      <c r="F17" s="11">
        <v>-0.80993441122466</v>
      </c>
      <c r="G17" s="11">
        <v>-0.975556128791183</v>
      </c>
      <c r="H17" s="11">
        <v>-1.16270053464691</v>
      </c>
      <c r="I17" s="11">
        <v>-1.11281905933265</v>
      </c>
      <c r="J17" s="11">
        <v>-1.04055238755497</v>
      </c>
      <c r="K17" s="11">
        <v>-0.985076942351279</v>
      </c>
      <c r="L17" s="11">
        <v>-0.917567050295337</v>
      </c>
      <c r="M17" s="11">
        <v>-0.7811933351159011</v>
      </c>
      <c r="N17" s="11">
        <v>-0.55005175636841</v>
      </c>
      <c r="O17" s="11">
        <v>-0.39903578658734</v>
      </c>
      <c r="P17" s="11">
        <v>-0.291621369060481</v>
      </c>
      <c r="Q17" s="11">
        <v>-0.204294873210744</v>
      </c>
      <c r="R17" s="11">
        <v>-0.131036952213211</v>
      </c>
    </row>
    <row r="18" ht="15" customHeight="1">
      <c r="A18" t="s" s="10">
        <v>56</v>
      </c>
      <c r="B18" t="s" s="10">
        <v>57</v>
      </c>
      <c r="C18" s="11">
        <v>-0.282928169478809</v>
      </c>
      <c r="D18" s="11">
        <v>-0.318861950723259</v>
      </c>
      <c r="E18" s="11">
        <v>-0.384137214729278</v>
      </c>
      <c r="F18" s="11">
        <v>-0.472782464933762</v>
      </c>
      <c r="G18" s="11">
        <v>-0.592206786481527</v>
      </c>
      <c r="H18" s="11">
        <v>-0.7156573568671351</v>
      </c>
      <c r="I18" s="11">
        <v>-0.681060798847711</v>
      </c>
      <c r="J18" s="11">
        <v>-0.66670987447676</v>
      </c>
      <c r="K18" s="11">
        <v>-0.69556359168793</v>
      </c>
      <c r="L18" s="11">
        <v>-0.661354352045403</v>
      </c>
      <c r="M18" s="11">
        <v>-0.5500816694439939</v>
      </c>
      <c r="N18" s="11">
        <v>-0.351285422876814</v>
      </c>
      <c r="O18" s="11">
        <v>-0.3096213034902</v>
      </c>
      <c r="P18" s="11">
        <v>-0.236087006409129</v>
      </c>
      <c r="Q18" s="11">
        <v>-0.205975424135898</v>
      </c>
      <c r="R18" s="11">
        <v>-0.183395554637367</v>
      </c>
    </row>
    <row r="19" ht="15" customHeight="1">
      <c r="A19" t="s" s="10">
        <v>60</v>
      </c>
      <c r="B19" t="s" s="10">
        <v>61</v>
      </c>
      <c r="C19" s="11">
        <v>-0.313265181436358</v>
      </c>
      <c r="D19" s="11">
        <v>-0.416392698179589</v>
      </c>
      <c r="E19" s="11">
        <v>-0.5572335827063341</v>
      </c>
      <c r="F19" s="11">
        <v>-0.8607325174068829</v>
      </c>
      <c r="G19" s="11">
        <v>-1.07458565546746</v>
      </c>
      <c r="H19" s="11">
        <v>-1.09869615985471</v>
      </c>
      <c r="I19" s="11">
        <v>-0.992894564713719</v>
      </c>
      <c r="J19" s="11">
        <v>-0.9089630641925061</v>
      </c>
      <c r="K19" s="11">
        <v>-0.858587155252733</v>
      </c>
      <c r="L19" s="11">
        <v>-0.726395786334881</v>
      </c>
      <c r="M19" s="11">
        <v>-0.586120529623986</v>
      </c>
      <c r="N19" s="11">
        <v>-0.373296428355399</v>
      </c>
      <c r="O19" s="11">
        <v>-0.262966870600378</v>
      </c>
      <c r="P19" s="11">
        <v>-0.171376605883337</v>
      </c>
      <c r="Q19" s="11">
        <v>-0.09573542113449619</v>
      </c>
      <c r="R19" s="11">
        <v>-0.176370198350525</v>
      </c>
    </row>
    <row r="20" ht="15" customHeight="1">
      <c r="A20" t="s" s="10">
        <v>58</v>
      </c>
      <c r="B20" t="s" s="10">
        <v>59</v>
      </c>
      <c r="C20" s="11">
        <v>-0.319433176723422</v>
      </c>
      <c r="D20" s="11">
        <v>-0.367350154466378</v>
      </c>
      <c r="E20" s="11">
        <v>-0.354369996342568</v>
      </c>
      <c r="F20" s="11">
        <v>-0.535647948646334</v>
      </c>
      <c r="G20" s="11">
        <v>-0.645581243569488</v>
      </c>
      <c r="H20" s="11">
        <v>-0.689265438379603</v>
      </c>
      <c r="I20" s="11">
        <v>-0.635882311492478</v>
      </c>
      <c r="J20" s="11">
        <v>-0.582993022044868</v>
      </c>
      <c r="K20" s="11">
        <v>-0.594402108488125</v>
      </c>
      <c r="L20" s="11">
        <v>-0.534668456204304</v>
      </c>
      <c r="M20" s="11">
        <v>-0.478522271654605</v>
      </c>
      <c r="N20" s="11">
        <v>-0.350788005885479</v>
      </c>
      <c r="O20" s="11">
        <v>-0.270775880477356</v>
      </c>
      <c r="P20" s="11">
        <v>-0.209386227147756</v>
      </c>
      <c r="Q20" s="11">
        <v>-0.176827369642814</v>
      </c>
      <c r="R20" s="11">
        <v>-0.168916895381926</v>
      </c>
    </row>
    <row r="21" ht="15" customHeight="1">
      <c r="A21" t="s" s="10">
        <v>62</v>
      </c>
      <c r="B21" t="s" s="10">
        <v>63</v>
      </c>
      <c r="C21" s="11">
        <v>-0.340922925713286</v>
      </c>
      <c r="D21" s="11">
        <v>-0.409706180052907</v>
      </c>
      <c r="E21" s="11">
        <v>-0.477566551240841</v>
      </c>
      <c r="F21" s="11">
        <v>-0.792526985453412</v>
      </c>
      <c r="G21" s="11">
        <v>-0.777406546273383</v>
      </c>
      <c r="H21" s="11">
        <v>-0.870522441352512</v>
      </c>
      <c r="I21" s="11">
        <v>-0.770791791124439</v>
      </c>
      <c r="J21" s="11">
        <v>-0.799709639603438</v>
      </c>
      <c r="K21" s="11">
        <v>-0.6388947059746189</v>
      </c>
      <c r="L21" s="11">
        <v>-0.487281483644739</v>
      </c>
      <c r="M21" s="11">
        <v>-0.4243413427183</v>
      </c>
      <c r="N21" s="11">
        <v>-0.202928699366963</v>
      </c>
      <c r="O21" s="11">
        <v>-0.139734329627294</v>
      </c>
      <c r="P21" s="11">
        <v>-0.117749842690107</v>
      </c>
      <c r="Q21" s="11">
        <v>-0.0886028462293727</v>
      </c>
      <c r="R21" s="11">
        <v>-0.0175238460402184</v>
      </c>
    </row>
    <row r="22" ht="15" customHeight="1">
      <c r="A22" t="s" s="10">
        <v>64</v>
      </c>
      <c r="B22" t="s" s="10">
        <v>65</v>
      </c>
      <c r="C22" s="11">
        <v>-0.348192482357321</v>
      </c>
      <c r="D22" s="11">
        <v>-0.397106259624576</v>
      </c>
      <c r="E22" s="11">
        <v>-0.428710332816141</v>
      </c>
      <c r="F22" s="11">
        <v>-0.586387201244194</v>
      </c>
      <c r="G22" s="11">
        <v>-0.740733617739722</v>
      </c>
      <c r="H22" s="11">
        <v>-0.806673751683752</v>
      </c>
      <c r="I22" s="11">
        <v>-0.748541521187495</v>
      </c>
      <c r="J22" s="11">
        <v>-0.696270732332543</v>
      </c>
      <c r="K22" s="11">
        <v>-0.695770028265827</v>
      </c>
      <c r="L22" s="11">
        <v>-0.675375866487955</v>
      </c>
      <c r="M22" s="11">
        <v>-0.584369266045648</v>
      </c>
      <c r="N22" s="11">
        <v>-0.42462354427554</v>
      </c>
      <c r="O22" s="11">
        <v>-0.346775487731722</v>
      </c>
      <c r="P22" s="11">
        <v>-0.268297973794196</v>
      </c>
      <c r="Q22" s="11">
        <v>-0.238397631506731</v>
      </c>
      <c r="R22" s="11">
        <v>-0.214855746172657</v>
      </c>
    </row>
    <row r="23" ht="15" customHeight="1">
      <c r="A23" t="s" s="10">
        <v>66</v>
      </c>
      <c r="B23" t="s" s="10">
        <v>67</v>
      </c>
      <c r="C23" s="11">
        <v>-0.349005063676506</v>
      </c>
      <c r="D23" s="11">
        <v>-0.400716227163501</v>
      </c>
      <c r="E23" s="11">
        <v>-0.477104640633506</v>
      </c>
      <c r="F23" s="11">
        <v>-0.760512738819564</v>
      </c>
      <c r="G23" s="11">
        <v>-0.870785559092315</v>
      </c>
      <c r="H23" s="11">
        <v>-1.02433356150223</v>
      </c>
      <c r="I23" s="11">
        <v>-0.89291941801619</v>
      </c>
      <c r="J23" s="11">
        <v>-0.754683462248543</v>
      </c>
      <c r="K23" s="11">
        <v>-0.626581390679915</v>
      </c>
      <c r="L23" s="11">
        <v>-0.468626223556249</v>
      </c>
      <c r="M23" s="11">
        <v>-0.259599247931796</v>
      </c>
      <c r="N23" s="11">
        <v>-0.102202899905052</v>
      </c>
      <c r="O23" s="11">
        <v>-0.0146502102214634</v>
      </c>
      <c r="P23" s="11">
        <v>0.0354544382112387</v>
      </c>
      <c r="Q23" s="11">
        <v>0.08221300227537739</v>
      </c>
      <c r="R23" s="11">
        <v>0.152440424368689</v>
      </c>
    </row>
    <row r="24" ht="15" customHeight="1">
      <c r="A24" t="s" s="10">
        <v>68</v>
      </c>
      <c r="B24" t="s" s="10">
        <v>69</v>
      </c>
      <c r="C24" s="11">
        <v>-0.372121202553763</v>
      </c>
      <c r="D24" s="11">
        <v>-0.481179431882703</v>
      </c>
      <c r="E24" s="11">
        <v>-0.561793481389498</v>
      </c>
      <c r="F24" s="11">
        <v>-0.939340743232011</v>
      </c>
      <c r="G24" s="11">
        <v>-1.04556798322026</v>
      </c>
      <c r="H24" s="11">
        <v>-1.05937378570374</v>
      </c>
      <c r="I24" s="11">
        <v>-0.999279810238611</v>
      </c>
      <c r="J24" s="11">
        <v>-0.91047668247642</v>
      </c>
      <c r="K24" s="11">
        <v>-0.867516778956081</v>
      </c>
      <c r="L24" s="11">
        <v>-0.8318723789810269</v>
      </c>
      <c r="M24" s="11">
        <v>-0.6594883231336039</v>
      </c>
      <c r="N24" s="11">
        <v>-0.44098362763736</v>
      </c>
      <c r="O24" s="11">
        <v>-0.343829188540417</v>
      </c>
      <c r="P24" s="11">
        <v>-0.259317028722501</v>
      </c>
      <c r="Q24" s="11">
        <v>-0.202804067922719</v>
      </c>
      <c r="R24" s="11">
        <v>-0.11927754467785</v>
      </c>
    </row>
    <row r="25" ht="15" customHeight="1">
      <c r="A25" t="s" s="10">
        <v>70</v>
      </c>
      <c r="B25" t="s" s="10">
        <v>71</v>
      </c>
      <c r="C25" s="11">
        <v>-0.372954710764607</v>
      </c>
      <c r="D25" s="11">
        <v>-0.427189642064475</v>
      </c>
      <c r="E25" s="11">
        <v>-0.401056795472572</v>
      </c>
      <c r="F25" s="11">
        <v>-0.7979536839246389</v>
      </c>
      <c r="G25" s="11">
        <v>-0.567795916902841</v>
      </c>
      <c r="H25" s="11">
        <v>-0.94706238145556</v>
      </c>
      <c r="I25" s="11">
        <v>-0.835420957087706</v>
      </c>
      <c r="J25" s="11">
        <v>-0.986348823773585</v>
      </c>
      <c r="K25" s="11">
        <v>-0.802854237476522</v>
      </c>
      <c r="L25" s="11">
        <v>-0.874148555946994</v>
      </c>
      <c r="M25" s="11">
        <v>-0.836171307561305</v>
      </c>
      <c r="N25" s="11">
        <v>-0.5877771603865271</v>
      </c>
      <c r="O25" s="11">
        <v>-0.51463224728551</v>
      </c>
      <c r="P25" s="11">
        <v>-0.442851761049659</v>
      </c>
      <c r="Q25" s="11">
        <v>-0.396779624103355</v>
      </c>
      <c r="R25" s="11">
        <v>-0.343989222205923</v>
      </c>
    </row>
    <row r="26" ht="15" customHeight="1">
      <c r="A26" t="s" s="10">
        <v>74</v>
      </c>
      <c r="B26" t="s" s="10">
        <v>75</v>
      </c>
      <c r="C26" s="11">
        <v>-0.376296088709431</v>
      </c>
      <c r="D26" s="11">
        <v>-0.431018704771302</v>
      </c>
      <c r="E26" s="11">
        <v>-0.406132752353057</v>
      </c>
      <c r="F26" s="11">
        <v>-0.802717157958888</v>
      </c>
      <c r="G26" s="11">
        <v>-0.574427426352708</v>
      </c>
      <c r="H26" s="11">
        <v>-0.955223184286518</v>
      </c>
      <c r="I26" s="11">
        <v>-0.843799543765012</v>
      </c>
      <c r="J26" s="11">
        <v>-0.995473958397222</v>
      </c>
      <c r="K26" s="11">
        <v>-0.813730269645357</v>
      </c>
      <c r="L26" s="11">
        <v>-0.882617332617773</v>
      </c>
      <c r="M26" s="11">
        <v>-0.824295256971416</v>
      </c>
      <c r="N26" s="11">
        <v>-0.588428031179967</v>
      </c>
      <c r="O26" s="11">
        <v>-0.515913088131107</v>
      </c>
      <c r="P26" s="11">
        <v>-0.448918743046218</v>
      </c>
      <c r="Q26" s="11">
        <v>-0.419625626693687</v>
      </c>
      <c r="R26" s="11">
        <v>-0.382299125005901</v>
      </c>
    </row>
    <row r="27" ht="15" customHeight="1">
      <c r="A27" t="s" s="10">
        <v>76</v>
      </c>
      <c r="B27" t="s" s="10">
        <v>77</v>
      </c>
      <c r="C27" s="11">
        <v>-0.393635503242469</v>
      </c>
      <c r="D27" s="11">
        <v>-0.479720981298052</v>
      </c>
      <c r="E27" s="11">
        <v>-0.524397448362327</v>
      </c>
      <c r="F27" s="11">
        <v>-0.965855472350183</v>
      </c>
      <c r="G27" s="11">
        <v>-1.00473538738548</v>
      </c>
      <c r="H27" s="11">
        <v>-1.03067241498557</v>
      </c>
      <c r="I27" s="11">
        <v>-0.86045309879663</v>
      </c>
      <c r="J27" s="11">
        <v>-0.854143278297641</v>
      </c>
      <c r="K27" s="11">
        <v>-0.828740715971926</v>
      </c>
      <c r="L27" s="11">
        <v>-0.611499901631821</v>
      </c>
      <c r="M27" s="11">
        <v>-0.6046845888182319</v>
      </c>
      <c r="N27" s="11">
        <v>-0.371706084113243</v>
      </c>
      <c r="O27" s="11">
        <v>-0.29011801104225</v>
      </c>
      <c r="P27" s="11">
        <v>-0.217300335854846</v>
      </c>
      <c r="Q27" s="11">
        <v>-0.156949867397094</v>
      </c>
      <c r="R27" s="11">
        <v>-0.242141127915338</v>
      </c>
    </row>
    <row r="28" ht="15" customHeight="1">
      <c r="A28" t="s" s="10">
        <v>72</v>
      </c>
      <c r="B28" t="s" s="10">
        <v>73</v>
      </c>
      <c r="C28" s="11">
        <v>-0.400564625280925</v>
      </c>
      <c r="D28" s="11">
        <v>-0.468665576441436</v>
      </c>
      <c r="E28" s="11">
        <v>-0.473466968178224</v>
      </c>
      <c r="F28" s="11">
        <v>-0.689381311764891</v>
      </c>
      <c r="G28" s="11">
        <v>-0.779292218031802</v>
      </c>
      <c r="H28" s="11">
        <v>-0.8173925450446879</v>
      </c>
      <c r="I28" s="11">
        <v>-0.7403077148117519</v>
      </c>
      <c r="J28" s="11">
        <v>-0.695166294636739</v>
      </c>
      <c r="K28" s="11">
        <v>-0.680552106049616</v>
      </c>
      <c r="L28" s="11">
        <v>-0.6495899772321539</v>
      </c>
      <c r="M28" s="11">
        <v>-0.54769540325804</v>
      </c>
      <c r="N28" s="11">
        <v>-0.384979081632121</v>
      </c>
      <c r="O28" s="11">
        <v>-0.318662057975343</v>
      </c>
      <c r="P28" s="11">
        <v>-0.239830924192743</v>
      </c>
      <c r="Q28" s="11">
        <v>-0.208023326517386</v>
      </c>
      <c r="R28" s="11">
        <v>-0.192215318221788</v>
      </c>
    </row>
    <row r="29" ht="15" customHeight="1">
      <c r="A29" t="s" s="10">
        <v>78</v>
      </c>
      <c r="B29" t="s" s="10">
        <v>79</v>
      </c>
      <c r="C29" s="11">
        <v>-0.408806377482071</v>
      </c>
      <c r="D29" s="11">
        <v>-0.469652391406711</v>
      </c>
      <c r="E29" s="11">
        <v>-0.451904417853778</v>
      </c>
      <c r="F29" s="11">
        <v>-0.6896466965978429</v>
      </c>
      <c r="G29" s="11">
        <v>-0.786366545814188</v>
      </c>
      <c r="H29" s="11">
        <v>-0.828216713935543</v>
      </c>
      <c r="I29" s="11">
        <v>-0.7307905341727891</v>
      </c>
      <c r="J29" s="11">
        <v>-0.694799088451281</v>
      </c>
      <c r="K29" s="11">
        <v>-0.695561794274684</v>
      </c>
      <c r="L29" s="11">
        <v>-0.676273674048372</v>
      </c>
      <c r="M29" s="11">
        <v>-0.57902336565392</v>
      </c>
      <c r="N29" s="11">
        <v>-0.413752586796981</v>
      </c>
      <c r="O29" s="11">
        <v>-0.342014162851919</v>
      </c>
      <c r="P29" s="11">
        <v>-0.265437329925806</v>
      </c>
      <c r="Q29" s="11">
        <v>-0.232738444014367</v>
      </c>
      <c r="R29" s="11">
        <v>-0.211667672596926</v>
      </c>
    </row>
    <row r="30" ht="15" customHeight="1">
      <c r="A30" t="s" s="10">
        <v>80</v>
      </c>
      <c r="B30" t="s" s="10">
        <v>81</v>
      </c>
      <c r="C30" s="11">
        <v>-0.430944805840561</v>
      </c>
      <c r="D30" s="11">
        <v>-0.427904249951559</v>
      </c>
      <c r="E30" s="11">
        <v>-0.306017610714424</v>
      </c>
      <c r="F30" s="11">
        <v>-0.421433620064355</v>
      </c>
      <c r="G30" s="11">
        <v>-0.459729950173609</v>
      </c>
      <c r="H30" s="11">
        <v>-0.504668624686313</v>
      </c>
      <c r="I30" s="11">
        <v>-0.409011055053431</v>
      </c>
      <c r="J30" s="11">
        <v>-0.344364536955932</v>
      </c>
      <c r="K30" s="11">
        <v>-0.286722553858871</v>
      </c>
      <c r="L30" s="11">
        <v>-0.168237047442839</v>
      </c>
      <c r="M30" s="11">
        <v>-0.0569425527641808</v>
      </c>
      <c r="N30" s="11">
        <v>0.0518505258013917</v>
      </c>
      <c r="O30" s="11">
        <v>0.0330212646873827</v>
      </c>
      <c r="P30" s="11">
        <v>0.0294001013368318</v>
      </c>
      <c r="Q30" s="11">
        <v>0.0257982758302081</v>
      </c>
      <c r="R30" s="11">
        <v>0.0347236917180674</v>
      </c>
    </row>
    <row r="31" ht="15" customHeight="1">
      <c r="A31" t="s" s="10">
        <v>82</v>
      </c>
      <c r="B31" t="s" s="10">
        <v>83</v>
      </c>
      <c r="C31" s="11">
        <v>-0.431681331074415</v>
      </c>
      <c r="D31" s="11">
        <v>-0.481426948549093</v>
      </c>
      <c r="E31" s="11">
        <v>-0.469070601848129</v>
      </c>
      <c r="F31" s="11">
        <v>-0.6414857101464631</v>
      </c>
      <c r="G31" s="11">
        <v>-0.756269391104111</v>
      </c>
      <c r="H31" s="11">
        <v>-0.800804079128698</v>
      </c>
      <c r="I31" s="11">
        <v>-0.763975823067782</v>
      </c>
      <c r="J31" s="11">
        <v>-0.705860275304129</v>
      </c>
      <c r="K31" s="11">
        <v>-0.680439653905194</v>
      </c>
      <c r="L31" s="11">
        <v>-0.6113182194092091</v>
      </c>
      <c r="M31" s="11">
        <v>-0.496586216807751</v>
      </c>
      <c r="N31" s="11">
        <v>-0.330844893543734</v>
      </c>
      <c r="O31" s="11">
        <v>-0.26936440809142</v>
      </c>
      <c r="P31" s="11">
        <v>-0.193852748765578</v>
      </c>
      <c r="Q31" s="11">
        <v>-0.167846379327126</v>
      </c>
      <c r="R31" s="11">
        <v>-0.15036644925833</v>
      </c>
    </row>
    <row r="32" ht="15" customHeight="1">
      <c r="A32" t="s" s="10">
        <v>84</v>
      </c>
      <c r="B32" t="s" s="10">
        <v>85</v>
      </c>
      <c r="C32" s="11">
        <v>-0.434154895459598</v>
      </c>
      <c r="D32" s="11">
        <v>-0.494242660336261</v>
      </c>
      <c r="E32" s="11">
        <v>-0.477254772964618</v>
      </c>
      <c r="F32" s="11">
        <v>-0.728829668120328</v>
      </c>
      <c r="G32" s="11">
        <v>-0.84699903676993</v>
      </c>
      <c r="H32" s="11">
        <v>-0.873673410331591</v>
      </c>
      <c r="I32" s="11">
        <v>-0.784224655284125</v>
      </c>
      <c r="J32" s="11">
        <v>-0.733998831178259</v>
      </c>
      <c r="K32" s="11">
        <v>-0.744548608642068</v>
      </c>
      <c r="L32" s="11">
        <v>-0.727071163214838</v>
      </c>
      <c r="M32" s="11">
        <v>-0.628707540506685</v>
      </c>
      <c r="N32" s="11">
        <v>-0.455075056302615</v>
      </c>
      <c r="O32" s="11">
        <v>-0.38216803033401</v>
      </c>
      <c r="P32" s="11">
        <v>-0.294775643302319</v>
      </c>
      <c r="Q32" s="11">
        <v>-0.257673274566625</v>
      </c>
      <c r="R32" s="11">
        <v>-0.233886339626892</v>
      </c>
    </row>
    <row r="33" ht="15" customHeight="1">
      <c r="A33" t="s" s="10">
        <v>86</v>
      </c>
      <c r="B33" t="s" s="10">
        <v>87</v>
      </c>
      <c r="C33" s="11">
        <v>-0.440243909427399</v>
      </c>
      <c r="D33" s="11">
        <v>-0.5040758497181</v>
      </c>
      <c r="E33" s="11">
        <v>-0.502103576591058</v>
      </c>
      <c r="F33" s="11">
        <v>-0.739689165330901</v>
      </c>
      <c r="G33" s="11">
        <v>-0.860071083368828</v>
      </c>
      <c r="H33" s="11">
        <v>-0.903569660966425</v>
      </c>
      <c r="I33" s="11">
        <v>-0.811889658905209</v>
      </c>
      <c r="J33" s="11">
        <v>-0.767009848771482</v>
      </c>
      <c r="K33" s="11">
        <v>-0.7708961287120309</v>
      </c>
      <c r="L33" s="11">
        <v>-0.761239687931946</v>
      </c>
      <c r="M33" s="11">
        <v>-0.648679492429295</v>
      </c>
      <c r="N33" s="11">
        <v>-0.431910143403996</v>
      </c>
      <c r="O33" s="11">
        <v>-0.348150471809907</v>
      </c>
      <c r="P33" s="11">
        <v>-0.282088630878779</v>
      </c>
      <c r="Q33" s="11">
        <v>-0.252723311328514</v>
      </c>
      <c r="R33" s="11">
        <v>-0.229215202206458</v>
      </c>
    </row>
    <row r="34" ht="15" customHeight="1">
      <c r="A34" t="s" s="10">
        <v>88</v>
      </c>
      <c r="B34" t="s" s="10">
        <v>89</v>
      </c>
      <c r="C34" s="11">
        <v>-0.443615385060403</v>
      </c>
      <c r="D34" s="11">
        <v>-0.509554418570565</v>
      </c>
      <c r="E34" s="11">
        <v>-0.48148980700815</v>
      </c>
      <c r="F34" s="11">
        <v>-0.733992551661927</v>
      </c>
      <c r="G34" s="11">
        <v>-0.9500662288652481</v>
      </c>
      <c r="H34" s="11">
        <v>-0.985124324138523</v>
      </c>
      <c r="I34" s="11">
        <v>-0.867719672912328</v>
      </c>
      <c r="J34" s="11">
        <v>-0.786627968092972</v>
      </c>
      <c r="K34" s="11">
        <v>-0.74866118600427</v>
      </c>
      <c r="L34" s="11">
        <v>-0.689144943330642</v>
      </c>
      <c r="M34" s="11">
        <v>-0.55569219651006</v>
      </c>
      <c r="N34" s="11">
        <v>-0.371231393067701</v>
      </c>
      <c r="O34" s="11">
        <v>-0.285850722408384</v>
      </c>
      <c r="P34" s="11">
        <v>-0.204865835107612</v>
      </c>
      <c r="Q34" s="11">
        <v>-0.167052131803798</v>
      </c>
      <c r="R34" s="11">
        <v>-0.136830176654905</v>
      </c>
    </row>
    <row r="35" ht="15" customHeight="1">
      <c r="A35" t="s" s="10">
        <v>90</v>
      </c>
      <c r="B35" t="s" s="10">
        <v>91</v>
      </c>
      <c r="C35" s="11">
        <v>-0.44791254442795</v>
      </c>
      <c r="D35" s="11">
        <v>-0.538168700318985</v>
      </c>
      <c r="E35" s="11">
        <v>-0.598523345131688</v>
      </c>
      <c r="F35" s="11">
        <v>-0.957266987483088</v>
      </c>
      <c r="G35" s="11">
        <v>-1.12446274243387</v>
      </c>
      <c r="H35" s="11">
        <v>-1.10640972990332</v>
      </c>
      <c r="I35" s="11">
        <v>-1.011975111474</v>
      </c>
      <c r="J35" s="11">
        <v>-0.952078609629289</v>
      </c>
      <c r="K35" s="11">
        <v>-0.830993621761654</v>
      </c>
      <c r="L35" s="11">
        <v>-0.645128199954435</v>
      </c>
      <c r="M35" s="11">
        <v>-0.424083296577795</v>
      </c>
      <c r="N35" s="11">
        <v>-0.187783488852282</v>
      </c>
      <c r="O35" s="11">
        <v>-0.08030551440215659</v>
      </c>
      <c r="P35" s="11">
        <v>-0.0134266233897597</v>
      </c>
      <c r="Q35" s="11">
        <v>0.0559662840786602</v>
      </c>
      <c r="R35" s="11">
        <v>-0.187780980876202</v>
      </c>
    </row>
    <row r="36" ht="15" customHeight="1">
      <c r="A36" t="s" s="10">
        <v>92</v>
      </c>
      <c r="B36" t="s" s="10">
        <v>93</v>
      </c>
      <c r="C36" s="11">
        <v>-0.448289219977134</v>
      </c>
      <c r="D36" s="11">
        <v>-0.537952852708995</v>
      </c>
      <c r="E36" s="11">
        <v>-0.5998819711626</v>
      </c>
      <c r="F36" s="11">
        <v>-0.957339452221683</v>
      </c>
      <c r="G36" s="11">
        <v>-1.12455920454367</v>
      </c>
      <c r="H36" s="11">
        <v>-1.10732729314107</v>
      </c>
      <c r="I36" s="11">
        <v>-1.01344393280102</v>
      </c>
      <c r="J36" s="11">
        <v>-0.954198505415274</v>
      </c>
      <c r="K36" s="11">
        <v>-0.834154090893102</v>
      </c>
      <c r="L36" s="11">
        <v>-0.649824848510043</v>
      </c>
      <c r="M36" s="11">
        <v>-0.429557474602508</v>
      </c>
      <c r="N36" s="11">
        <v>-0.192589215477183</v>
      </c>
      <c r="O36" s="11">
        <v>-0.0851229903022637</v>
      </c>
      <c r="P36" s="11">
        <v>-0.0185300336836644</v>
      </c>
      <c r="Q36" s="11">
        <v>0.0507961130073754</v>
      </c>
      <c r="R36" s="11">
        <v>-0.193206888448316</v>
      </c>
    </row>
    <row r="37" ht="15" customHeight="1">
      <c r="A37" t="s" s="10">
        <v>94</v>
      </c>
      <c r="B37" t="s" s="10">
        <v>95</v>
      </c>
      <c r="C37" s="11">
        <v>-0.450649000339025</v>
      </c>
      <c r="D37" s="11">
        <v>-0.541291466245611</v>
      </c>
      <c r="E37" s="11">
        <v>-0.603814786458873</v>
      </c>
      <c r="F37" s="11">
        <v>-0.962959045707076</v>
      </c>
      <c r="G37" s="11">
        <v>-1.13095547174781</v>
      </c>
      <c r="H37" s="11">
        <v>-1.11450532332268</v>
      </c>
      <c r="I37" s="11">
        <v>-1.02046668416285</v>
      </c>
      <c r="J37" s="11">
        <v>-0.961750582525207</v>
      </c>
      <c r="K37" s="11">
        <v>-0.8427442034845261</v>
      </c>
      <c r="L37" s="11">
        <v>-0.659919241385319</v>
      </c>
      <c r="M37" s="11">
        <v>-0.461366270571941</v>
      </c>
      <c r="N37" s="11">
        <v>-0.200588977474061</v>
      </c>
      <c r="O37" s="11">
        <v>-0.0938358328538384</v>
      </c>
      <c r="P37" s="11">
        <v>-0.0262860060803166</v>
      </c>
      <c r="Q37" s="11">
        <v>0.0431951605529883</v>
      </c>
      <c r="R37" s="11">
        <v>-0.237446407985718</v>
      </c>
    </row>
    <row r="38" ht="15" customHeight="1">
      <c r="A38" t="s" s="10">
        <v>339</v>
      </c>
      <c r="B38" t="s" s="10">
        <v>97</v>
      </c>
      <c r="C38" s="11">
        <v>-0.465681015336214</v>
      </c>
      <c r="D38" s="11">
        <v>-0.566514667032832</v>
      </c>
      <c r="E38" s="11">
        <v>-0.688076950356053</v>
      </c>
      <c r="F38" s="11">
        <v>-1.10418107951515</v>
      </c>
      <c r="G38" s="11">
        <v>-1.32013325685292</v>
      </c>
      <c r="H38" s="11">
        <v>-1.3818421003486</v>
      </c>
      <c r="I38" s="11">
        <v>-1.23981043279226</v>
      </c>
      <c r="J38" s="11">
        <v>-1.13652827925075</v>
      </c>
      <c r="K38" s="11">
        <v>-1.03776124596178</v>
      </c>
      <c r="L38" s="11">
        <v>-0.924749473782012</v>
      </c>
      <c r="M38" s="11">
        <v>-0.726852942343812</v>
      </c>
      <c r="N38" s="11">
        <v>-0.508670640283865</v>
      </c>
      <c r="O38" s="11">
        <v>-0.358910521172257</v>
      </c>
      <c r="P38" s="11">
        <v>-0.263104822941905</v>
      </c>
      <c r="Q38" s="11">
        <v>-0.174175415567539</v>
      </c>
      <c r="R38" s="11">
        <v>-0.0730344348475979</v>
      </c>
    </row>
    <row r="39" ht="15" customHeight="1">
      <c r="A39" t="s" s="10">
        <v>102</v>
      </c>
      <c r="B39" t="s" s="10">
        <v>103</v>
      </c>
      <c r="C39" s="11">
        <v>-0.5115102972286339</v>
      </c>
      <c r="D39" s="11">
        <v>-0.643299881046279</v>
      </c>
      <c r="E39" s="11">
        <v>-0.834381700613361</v>
      </c>
      <c r="F39" s="11">
        <v>-1.15939302576907</v>
      </c>
      <c r="G39" s="11">
        <v>-1.33101646019631</v>
      </c>
      <c r="H39" s="11">
        <v>-1.55351240317497</v>
      </c>
      <c r="I39" s="11">
        <v>-1.48393199398429</v>
      </c>
      <c r="J39" s="11">
        <v>-1.4076542670037</v>
      </c>
      <c r="K39" s="11">
        <v>-1.36693913864808</v>
      </c>
      <c r="L39" s="11">
        <v>-1.31671252918282</v>
      </c>
      <c r="M39" s="11">
        <v>-1.10982511030534</v>
      </c>
      <c r="N39" s="11">
        <v>-0.83995561858128</v>
      </c>
      <c r="O39" s="11">
        <v>-0.632061232954405</v>
      </c>
      <c r="P39" s="11">
        <v>-0.485857712550539</v>
      </c>
      <c r="Q39" s="11">
        <v>-0.385677455949551</v>
      </c>
      <c r="R39" s="11">
        <v>-0.275863667812441</v>
      </c>
    </row>
    <row r="40" ht="15" customHeight="1">
      <c r="A40" t="s" s="10">
        <v>100</v>
      </c>
      <c r="B40" t="s" s="10">
        <v>101</v>
      </c>
      <c r="C40" s="11">
        <v>-0.520027178862319</v>
      </c>
      <c r="D40" s="11">
        <v>-0.623481906409049</v>
      </c>
      <c r="E40" s="11">
        <v>-0.67992828434355</v>
      </c>
      <c r="F40" s="11">
        <v>-0.956876974860445</v>
      </c>
      <c r="G40" s="11">
        <v>-1.11227912329531</v>
      </c>
      <c r="H40" s="11">
        <v>-1.1103766001896</v>
      </c>
      <c r="I40" s="11">
        <v>-1.04788283421863</v>
      </c>
      <c r="J40" s="11">
        <v>-1.02346078066324</v>
      </c>
      <c r="K40" s="11">
        <v>-1.0453096440946</v>
      </c>
      <c r="L40" s="11">
        <v>-1.01732397730882</v>
      </c>
      <c r="M40" s="11">
        <v>-0.892411230855315</v>
      </c>
      <c r="N40" s="11">
        <v>-0.647238998449767</v>
      </c>
      <c r="O40" s="11">
        <v>-0.5166731416450761</v>
      </c>
      <c r="P40" s="11">
        <v>-0.40076231127365</v>
      </c>
      <c r="Q40" s="11">
        <v>-0.337739849239264</v>
      </c>
      <c r="R40" s="11">
        <v>-0.296339210195419</v>
      </c>
    </row>
    <row r="41" ht="15" customHeight="1">
      <c r="A41" t="s" s="10">
        <v>98</v>
      </c>
      <c r="B41" t="s" s="10">
        <v>99</v>
      </c>
      <c r="C41" s="11">
        <v>-0.531151347398632</v>
      </c>
      <c r="D41" s="11">
        <v>-0.693450609104431</v>
      </c>
      <c r="E41" s="11">
        <v>-0.413641261118038</v>
      </c>
      <c r="F41" s="11">
        <v>-0.74791398297893</v>
      </c>
      <c r="G41" s="11">
        <v>-0.695456961307361</v>
      </c>
      <c r="H41" s="11">
        <v>-0.794124362019357</v>
      </c>
      <c r="I41" s="11">
        <v>-0.645540924549294</v>
      </c>
      <c r="J41" s="11">
        <v>-0.650090412347081</v>
      </c>
      <c r="K41" s="11">
        <v>-0.6072843276847401</v>
      </c>
      <c r="L41" s="11">
        <v>-0.519355325260094</v>
      </c>
      <c r="M41" s="11">
        <v>-0.413299194289986</v>
      </c>
      <c r="N41" s="11">
        <v>-0.296763969992791</v>
      </c>
      <c r="O41" s="11">
        <v>-0.277499764455418</v>
      </c>
      <c r="P41" s="11">
        <v>-0.226940644493805</v>
      </c>
      <c r="Q41" s="11">
        <v>-0.206414107693648</v>
      </c>
      <c r="R41" s="11">
        <v>-0.14628282207439</v>
      </c>
    </row>
    <row r="42" ht="15" customHeight="1">
      <c r="A42" t="s" s="10">
        <v>106</v>
      </c>
      <c r="B42" t="s" s="10">
        <v>107</v>
      </c>
      <c r="C42" s="11">
        <v>-0.534615518232005</v>
      </c>
      <c r="D42" s="11">
        <v>-0.642484550940011</v>
      </c>
      <c r="E42" s="11">
        <v>-0.668382472472226</v>
      </c>
      <c r="F42" s="11">
        <v>-1.19746409344271</v>
      </c>
      <c r="G42" s="11">
        <v>-1.23839114001861</v>
      </c>
      <c r="H42" s="11">
        <v>-1.25718771194168</v>
      </c>
      <c r="I42" s="11">
        <v>-1.07562784444541</v>
      </c>
      <c r="J42" s="11">
        <v>-1.04877871923441</v>
      </c>
      <c r="K42" s="11">
        <v>-1.02374989829903</v>
      </c>
      <c r="L42" s="11">
        <v>-0.804973114917079</v>
      </c>
      <c r="M42" s="11">
        <v>-0.785878295997437</v>
      </c>
      <c r="N42" s="11">
        <v>-0.515069758949798</v>
      </c>
      <c r="O42" s="11">
        <v>-0.406915313221254</v>
      </c>
      <c r="P42" s="11">
        <v>-0.314820799440938</v>
      </c>
      <c r="Q42" s="11">
        <v>-0.245766101931696</v>
      </c>
      <c r="R42" s="11">
        <v>-0.329698543354114</v>
      </c>
    </row>
    <row r="43" ht="15" customHeight="1">
      <c r="A43" t="s" s="10">
        <v>110</v>
      </c>
      <c r="B43" t="s" s="10">
        <v>111</v>
      </c>
      <c r="C43" s="11">
        <v>-0.537826979702654</v>
      </c>
      <c r="D43" s="11">
        <v>-0.744937763197957</v>
      </c>
      <c r="E43" s="11">
        <v>-1.01191069011119</v>
      </c>
      <c r="F43" s="11">
        <v>-1.28074881900336</v>
      </c>
      <c r="G43" s="11">
        <v>-1.28849233368033</v>
      </c>
      <c r="H43" s="11">
        <v>-1.32576751255624</v>
      </c>
      <c r="I43" s="11">
        <v>-1.26726667484763</v>
      </c>
      <c r="J43" s="11">
        <v>-1.29980490461276</v>
      </c>
      <c r="K43" s="11">
        <v>-1.28563358613145</v>
      </c>
      <c r="L43" s="11">
        <v>-1.17823174633604</v>
      </c>
      <c r="M43" s="11">
        <v>-0.864361406005033</v>
      </c>
      <c r="N43" s="11">
        <v>-0.695915776853972</v>
      </c>
      <c r="O43" s="11">
        <v>-0.613085238237969</v>
      </c>
      <c r="P43" s="11">
        <v>-0.540603608875903</v>
      </c>
      <c r="Q43" s="11">
        <v>-0.377528664200944</v>
      </c>
      <c r="R43" s="11">
        <v>-0.106117382570942</v>
      </c>
    </row>
    <row r="44" ht="15" customHeight="1">
      <c r="A44" t="s" s="10">
        <v>104</v>
      </c>
      <c r="B44" t="s" s="10">
        <v>105</v>
      </c>
      <c r="C44" s="11">
        <v>-0.542436392039196</v>
      </c>
      <c r="D44" s="11">
        <v>-0.647228309076545</v>
      </c>
      <c r="E44" s="11">
        <v>-0.645816526322939</v>
      </c>
      <c r="F44" s="11">
        <v>-1.03456745953971</v>
      </c>
      <c r="G44" s="11">
        <v>-1.18502217259226</v>
      </c>
      <c r="H44" s="11">
        <v>-1.18390204002947</v>
      </c>
      <c r="I44" s="11">
        <v>-1.0642916404767</v>
      </c>
      <c r="J44" s="11">
        <v>-1.00755378069203</v>
      </c>
      <c r="K44" s="11">
        <v>-0.943181529024165</v>
      </c>
      <c r="L44" s="11">
        <v>-0.839923521497112</v>
      </c>
      <c r="M44" s="11">
        <v>-0.63171761655697</v>
      </c>
      <c r="N44" s="11">
        <v>-0.322806110575312</v>
      </c>
      <c r="O44" s="11">
        <v>-0.179081814565792</v>
      </c>
      <c r="P44" s="11">
        <v>-0.118248801194596</v>
      </c>
      <c r="Q44" s="11">
        <v>-0.0582592940374883</v>
      </c>
      <c r="R44" s="11">
        <v>-0.0581870493041084</v>
      </c>
    </row>
    <row r="45" ht="15" customHeight="1">
      <c r="A45" t="s" s="10">
        <v>108</v>
      </c>
      <c r="B45" t="s" s="10">
        <v>109</v>
      </c>
      <c r="C45" s="11">
        <v>-0.542766862698269</v>
      </c>
      <c r="D45" s="11">
        <v>-0.651658472115245</v>
      </c>
      <c r="E45" s="11">
        <v>-0.675972245951951</v>
      </c>
      <c r="F45" s="11">
        <v>-1.21037199134256</v>
      </c>
      <c r="G45" s="11">
        <v>-1.253179513033</v>
      </c>
      <c r="H45" s="11">
        <v>-1.27322626300407</v>
      </c>
      <c r="I45" s="11">
        <v>-1.08735663383793</v>
      </c>
      <c r="J45" s="11">
        <v>-1.05777675359423</v>
      </c>
      <c r="K45" s="11">
        <v>-1.03043403067553</v>
      </c>
      <c r="L45" s="11">
        <v>-0.824437864867392</v>
      </c>
      <c r="M45" s="11">
        <v>-0.8022676120065581</v>
      </c>
      <c r="N45" s="11">
        <v>-0.534343111574936</v>
      </c>
      <c r="O45" s="11">
        <v>-0.420192475547218</v>
      </c>
      <c r="P45" s="11">
        <v>-0.331341807926793</v>
      </c>
      <c r="Q45" s="11">
        <v>-0.261402150376821</v>
      </c>
      <c r="R45" s="11">
        <v>-0.351217996769033</v>
      </c>
    </row>
    <row r="46" ht="15" customHeight="1">
      <c r="A46" t="s" s="10">
        <v>112</v>
      </c>
      <c r="B46" t="s" s="10">
        <v>113</v>
      </c>
      <c r="C46" s="11">
        <v>-0.562935232338333</v>
      </c>
      <c r="D46" s="11">
        <v>-0.665602820132434</v>
      </c>
      <c r="E46" s="11">
        <v>-0.693634463763305</v>
      </c>
      <c r="F46" s="11">
        <v>-1.29826092532615</v>
      </c>
      <c r="G46" s="11">
        <v>-1.29556856470758</v>
      </c>
      <c r="H46" s="11">
        <v>-1.28599682045772</v>
      </c>
      <c r="I46" s="11">
        <v>-1.07696585242037</v>
      </c>
      <c r="J46" s="11">
        <v>-1.04756775748431</v>
      </c>
      <c r="K46" s="11">
        <v>-1.00561288369034</v>
      </c>
      <c r="L46" s="11">
        <v>-0.798557406179537</v>
      </c>
      <c r="M46" s="11">
        <v>-0.806742754512892</v>
      </c>
      <c r="N46" s="11">
        <v>-0.544321630565771</v>
      </c>
      <c r="O46" s="11">
        <v>-0.455191353481536</v>
      </c>
      <c r="P46" s="11">
        <v>-0.362626800057538</v>
      </c>
      <c r="Q46" s="11">
        <v>-0.298846316343667</v>
      </c>
      <c r="R46" s="11">
        <v>-0.352463148891074</v>
      </c>
    </row>
    <row r="47" ht="15" customHeight="1">
      <c r="A47" t="s" s="10">
        <v>120</v>
      </c>
      <c r="B47" t="s" s="10">
        <v>121</v>
      </c>
      <c r="C47" s="11">
        <v>-0.618440867584773</v>
      </c>
      <c r="D47" s="11">
        <v>-0.729364858987628</v>
      </c>
      <c r="E47" s="11">
        <v>-0.752410351723542</v>
      </c>
      <c r="F47" s="11">
        <v>-1.38518580892469</v>
      </c>
      <c r="G47" s="11">
        <v>-1.38245168483624</v>
      </c>
      <c r="H47" s="11">
        <v>-1.37437556794043</v>
      </c>
      <c r="I47" s="11">
        <v>-1.16315723490798</v>
      </c>
      <c r="J47" s="11">
        <v>-1.12657316980879</v>
      </c>
      <c r="K47" s="11">
        <v>-1.08495601558816</v>
      </c>
      <c r="L47" s="11">
        <v>-0.879234013607289</v>
      </c>
      <c r="M47" s="11">
        <v>-0.88477644181799</v>
      </c>
      <c r="N47" s="11">
        <v>-0.607376159841317</v>
      </c>
      <c r="O47" s="11">
        <v>-0.507120872685373</v>
      </c>
      <c r="P47" s="11">
        <v>-0.406281584449563</v>
      </c>
      <c r="Q47" s="11">
        <v>-0.338741510177567</v>
      </c>
      <c r="R47" s="11">
        <v>-0.391810961270556</v>
      </c>
    </row>
    <row r="48" ht="15" customHeight="1">
      <c r="A48" t="s" s="10">
        <v>114</v>
      </c>
      <c r="B48" t="s" s="10">
        <v>115</v>
      </c>
      <c r="C48" s="11">
        <v>-0.620280960161576</v>
      </c>
      <c r="D48" s="11">
        <v>-0.734786535924231</v>
      </c>
      <c r="E48" s="11">
        <v>-0.747695627592583</v>
      </c>
      <c r="F48" s="11">
        <v>-1.25747916257528</v>
      </c>
      <c r="G48" s="11">
        <v>-1.39023571267579</v>
      </c>
      <c r="H48" s="11">
        <v>-1.37816145378772</v>
      </c>
      <c r="I48" s="11">
        <v>-1.16913284027176</v>
      </c>
      <c r="J48" s="11">
        <v>-1.15160014508005</v>
      </c>
      <c r="K48" s="11">
        <v>-1.14929838004979</v>
      </c>
      <c r="L48" s="11">
        <v>-0.904727746025297</v>
      </c>
      <c r="M48" s="11">
        <v>-0.787888011006873</v>
      </c>
      <c r="N48" s="11">
        <v>-0.545360731759357</v>
      </c>
      <c r="O48" s="11">
        <v>-0.399774213612204</v>
      </c>
      <c r="P48" s="11">
        <v>-0.317307032074442</v>
      </c>
      <c r="Q48" s="11">
        <v>-0.234767249854621</v>
      </c>
      <c r="R48" s="11">
        <v>-0.221188667197996</v>
      </c>
    </row>
    <row r="49" ht="15" customHeight="1">
      <c r="A49" t="s" s="10">
        <v>116</v>
      </c>
      <c r="B49" t="s" s="10">
        <v>117</v>
      </c>
      <c r="C49" s="11">
        <v>-0.620468084087582</v>
      </c>
      <c r="D49" s="11">
        <v>-0.768850122670006</v>
      </c>
      <c r="E49" s="11">
        <v>-0.815130307842275</v>
      </c>
      <c r="F49" s="11">
        <v>-1.29469475337034</v>
      </c>
      <c r="G49" s="11">
        <v>-1.44418150018023</v>
      </c>
      <c r="H49" s="11">
        <v>-1.44685344521857</v>
      </c>
      <c r="I49" s="11">
        <v>-1.38093292720539</v>
      </c>
      <c r="J49" s="11">
        <v>-1.27695276038806</v>
      </c>
      <c r="K49" s="11">
        <v>-1.23852319245462</v>
      </c>
      <c r="L49" s="11">
        <v>-1.21728111969913</v>
      </c>
      <c r="M49" s="11">
        <v>-1.00059891039695</v>
      </c>
      <c r="N49" s="11">
        <v>-0.709906169918101</v>
      </c>
      <c r="O49" s="11">
        <v>-0.559643008943235</v>
      </c>
      <c r="P49" s="11">
        <v>-0.437083856957774</v>
      </c>
      <c r="Q49" s="11">
        <v>-0.363447155231248</v>
      </c>
      <c r="R49" s="11">
        <v>-0.278993728574913</v>
      </c>
    </row>
    <row r="50" ht="15" customHeight="1">
      <c r="A50" t="s" s="10">
        <v>118</v>
      </c>
      <c r="B50" t="s" s="10">
        <v>119</v>
      </c>
      <c r="C50" s="11">
        <v>-0.645868806944911</v>
      </c>
      <c r="D50" s="11">
        <v>-0.734008868733335</v>
      </c>
      <c r="E50" s="11">
        <v>-0.636954475258244</v>
      </c>
      <c r="F50" s="11">
        <v>-1.04425105413081</v>
      </c>
      <c r="G50" s="11">
        <v>-1.16653962747438</v>
      </c>
      <c r="H50" s="11">
        <v>-1.14516996481531</v>
      </c>
      <c r="I50" s="11">
        <v>-1.00588352798461</v>
      </c>
      <c r="J50" s="11">
        <v>-0.916142054280649</v>
      </c>
      <c r="K50" s="11">
        <v>-0.882933714797987</v>
      </c>
      <c r="L50" s="11">
        <v>-0.846724182231252</v>
      </c>
      <c r="M50" s="11">
        <v>-0.703671690256651</v>
      </c>
      <c r="N50" s="11">
        <v>-0.487715060270824</v>
      </c>
      <c r="O50" s="11">
        <v>-0.388494363655353</v>
      </c>
      <c r="P50" s="11">
        <v>-0.289921787995293</v>
      </c>
      <c r="Q50" s="11">
        <v>-0.251014169567413</v>
      </c>
      <c r="R50" s="11">
        <v>-0.230470733429287</v>
      </c>
    </row>
    <row r="51" ht="15" customHeight="1">
      <c r="A51" t="s" s="10">
        <v>124</v>
      </c>
      <c r="B51" t="s" s="10">
        <v>125</v>
      </c>
      <c r="C51" s="11">
        <v>-0.658664398765611</v>
      </c>
      <c r="D51" s="11">
        <v>-0.779082355261736</v>
      </c>
      <c r="E51" s="11">
        <v>-0.796259963637669</v>
      </c>
      <c r="F51" s="11">
        <v>-1.27900443149525</v>
      </c>
      <c r="G51" s="11">
        <v>-1.26446688862362</v>
      </c>
      <c r="H51" s="11">
        <v>-1.35832731737498</v>
      </c>
      <c r="I51" s="11">
        <v>-1.23276832593148</v>
      </c>
      <c r="J51" s="11">
        <v>-1.23947795703186</v>
      </c>
      <c r="K51" s="11">
        <v>-1.08059037945154</v>
      </c>
      <c r="L51" s="11">
        <v>-0.93234628773136</v>
      </c>
      <c r="M51" s="11">
        <v>-0.835517571487978</v>
      </c>
      <c r="N51" s="11">
        <v>-0.520805382580692</v>
      </c>
      <c r="O51" s="11">
        <v>-0.398291337548197</v>
      </c>
      <c r="P51" s="11">
        <v>-0.337592483719983</v>
      </c>
      <c r="Q51" s="11">
        <v>-0.290126496575767</v>
      </c>
      <c r="R51" s="11">
        <v>-0.212822381949997</v>
      </c>
    </row>
    <row r="52" ht="15" customHeight="1">
      <c r="A52" t="s" s="10">
        <v>122</v>
      </c>
      <c r="B52" t="s" s="10">
        <v>123</v>
      </c>
      <c r="C52" s="11">
        <v>-0.663058739812419</v>
      </c>
      <c r="D52" s="11">
        <v>-0.760013912868169</v>
      </c>
      <c r="E52" s="11">
        <v>-0.776655495298326</v>
      </c>
      <c r="F52" s="11">
        <v>-1.10532430708874</v>
      </c>
      <c r="G52" s="11">
        <v>-1.27736059285574</v>
      </c>
      <c r="H52" s="11">
        <v>-1.24661312295223</v>
      </c>
      <c r="I52" s="11">
        <v>-1.18786430509362</v>
      </c>
      <c r="J52" s="11">
        <v>-1.14600504860633</v>
      </c>
      <c r="K52" s="11">
        <v>-1.15497243830761</v>
      </c>
      <c r="L52" s="11">
        <v>-1.13929075256049</v>
      </c>
      <c r="M52" s="11">
        <v>-0.996043256234964</v>
      </c>
      <c r="N52" s="11">
        <v>-0.709367823454959</v>
      </c>
      <c r="O52" s="11">
        <v>-0.596581632449304</v>
      </c>
      <c r="P52" s="11">
        <v>-0.481996556485089</v>
      </c>
      <c r="Q52" s="11">
        <v>-0.430002419832303</v>
      </c>
      <c r="R52" s="11">
        <v>-0.391105036609324</v>
      </c>
    </row>
    <row r="53" ht="15" customHeight="1">
      <c r="A53" t="s" s="10">
        <v>128</v>
      </c>
      <c r="B53" t="s" s="10">
        <v>129</v>
      </c>
      <c r="C53" s="11">
        <v>-0.669946777297577</v>
      </c>
      <c r="D53" s="11">
        <v>-0.832193757063555</v>
      </c>
      <c r="E53" s="11">
        <v>-0.873884736070718</v>
      </c>
      <c r="F53" s="11">
        <v>-1.35013407863936</v>
      </c>
      <c r="G53" s="11">
        <v>-1.39462531356996</v>
      </c>
      <c r="H53" s="11">
        <v>-1.37861705905241</v>
      </c>
      <c r="I53" s="11">
        <v>-1.33487122918698</v>
      </c>
      <c r="J53" s="11">
        <v>-1.23224438033044</v>
      </c>
      <c r="K53" s="11">
        <v>-1.19026473800734</v>
      </c>
      <c r="L53" s="11">
        <v>-1.20452593782685</v>
      </c>
      <c r="M53" s="11">
        <v>-0.992488230559011</v>
      </c>
      <c r="N53" s="11">
        <v>-0.722054544899174</v>
      </c>
      <c r="O53" s="11">
        <v>-0.5642581298056319</v>
      </c>
      <c r="P53" s="11">
        <v>-0.415690198794094</v>
      </c>
      <c r="Q53" s="11">
        <v>-0.333620781045179</v>
      </c>
      <c r="R53" s="11">
        <v>-0.304212810911227</v>
      </c>
    </row>
    <row r="54" ht="15" customHeight="1">
      <c r="A54" t="s" s="10">
        <v>130</v>
      </c>
      <c r="B54" t="s" s="10">
        <v>131</v>
      </c>
      <c r="C54" s="11">
        <v>-0.679671986456013</v>
      </c>
      <c r="D54" s="11">
        <v>-0.838242651835561</v>
      </c>
      <c r="E54" s="11">
        <v>-0.874668830740899</v>
      </c>
      <c r="F54" s="11">
        <v>-1.35392115271074</v>
      </c>
      <c r="G54" s="11">
        <v>-1.39777444299166</v>
      </c>
      <c r="H54" s="11">
        <v>-1.37765266792565</v>
      </c>
      <c r="I54" s="11">
        <v>-1.33358584067029</v>
      </c>
      <c r="J54" s="11">
        <v>-1.2302321522082</v>
      </c>
      <c r="K54" s="11">
        <v>-1.18799979521472</v>
      </c>
      <c r="L54" s="11">
        <v>-1.19786427524473</v>
      </c>
      <c r="M54" s="11">
        <v>-0.985841160307832</v>
      </c>
      <c r="N54" s="11">
        <v>-0.721232433211113</v>
      </c>
      <c r="O54" s="11">
        <v>-0.561823830083013</v>
      </c>
      <c r="P54" s="11">
        <v>-0.412606207032797</v>
      </c>
      <c r="Q54" s="11">
        <v>-0.329801061547183</v>
      </c>
      <c r="R54" s="11">
        <v>-0.299911512800483</v>
      </c>
    </row>
    <row r="55" ht="15" customHeight="1">
      <c r="A55" t="s" s="10">
        <v>126</v>
      </c>
      <c r="B55" t="s" s="10">
        <v>127</v>
      </c>
      <c r="C55" s="11">
        <v>-0.689585067824619</v>
      </c>
      <c r="D55" s="11">
        <v>-0.7781769503461931</v>
      </c>
      <c r="E55" s="11">
        <v>-0.773626257972136</v>
      </c>
      <c r="F55" s="11">
        <v>-1.11612115302167</v>
      </c>
      <c r="G55" s="11">
        <v>-1.28764146392758</v>
      </c>
      <c r="H55" s="11">
        <v>-1.27128889305163</v>
      </c>
      <c r="I55" s="11">
        <v>-1.20405183659467</v>
      </c>
      <c r="J55" s="11">
        <v>-1.14095725998822</v>
      </c>
      <c r="K55" s="11">
        <v>-1.12350965644441</v>
      </c>
      <c r="L55" s="11">
        <v>-1.04164162270295</v>
      </c>
      <c r="M55" s="11">
        <v>-0.8574374854703311</v>
      </c>
      <c r="N55" s="11">
        <v>-0.624588835204588</v>
      </c>
      <c r="O55" s="11">
        <v>-0.509128353015519</v>
      </c>
      <c r="P55" s="11">
        <v>-0.384985688411162</v>
      </c>
      <c r="Q55" s="11">
        <v>-0.323614495336337</v>
      </c>
      <c r="R55" s="11">
        <v>-0.277417084993224</v>
      </c>
    </row>
    <row r="56" ht="15" customHeight="1">
      <c r="A56" t="s" s="10">
        <v>132</v>
      </c>
      <c r="B56" t="s" s="10">
        <v>133</v>
      </c>
      <c r="C56" s="11">
        <v>-0.696359945246923</v>
      </c>
      <c r="D56" s="11">
        <v>-0.84380934708144</v>
      </c>
      <c r="E56" s="11">
        <v>-0.93337373230568</v>
      </c>
      <c r="F56" s="11">
        <v>-1.42393540222653</v>
      </c>
      <c r="G56" s="11">
        <v>-1.64967368904337</v>
      </c>
      <c r="H56" s="11">
        <v>-1.74435622937417</v>
      </c>
      <c r="I56" s="11">
        <v>-1.60732771994266</v>
      </c>
      <c r="J56" s="11">
        <v>-1.49868698951503</v>
      </c>
      <c r="K56" s="11">
        <v>-1.4114953504452</v>
      </c>
      <c r="L56" s="11">
        <v>-1.30982057316067</v>
      </c>
      <c r="M56" s="11">
        <v>-1.07256754961001</v>
      </c>
      <c r="N56" s="11">
        <v>-0.785679261957496</v>
      </c>
      <c r="O56" s="11">
        <v>-0.580860950831774</v>
      </c>
      <c r="P56" s="11">
        <v>-0.448247830776685</v>
      </c>
      <c r="Q56" s="11">
        <v>-0.343403706797509</v>
      </c>
      <c r="R56" s="11">
        <v>-0.244573186508187</v>
      </c>
    </row>
    <row r="57" ht="15" customHeight="1">
      <c r="A57" t="s" s="10">
        <v>134</v>
      </c>
      <c r="B57" t="s" s="10">
        <v>135</v>
      </c>
      <c r="C57" s="11">
        <v>-0.720856929830694</v>
      </c>
      <c r="D57" s="11">
        <v>-0.884607156070943</v>
      </c>
      <c r="E57" s="11">
        <v>-0.87495072781287</v>
      </c>
      <c r="F57" s="11">
        <v>-1.41721420077559</v>
      </c>
      <c r="G57" s="11">
        <v>-1.56242781702877</v>
      </c>
      <c r="H57" s="11">
        <v>-1.52930387604087</v>
      </c>
      <c r="I57" s="11">
        <v>-1.46177629003539</v>
      </c>
      <c r="J57" s="11">
        <v>-1.36107507872659</v>
      </c>
      <c r="K57" s="11">
        <v>-1.37370909669144</v>
      </c>
      <c r="L57" s="11">
        <v>-1.40586151653907</v>
      </c>
      <c r="M57" s="11">
        <v>-1.24919286262561</v>
      </c>
      <c r="N57" s="11">
        <v>-0.960420762358322</v>
      </c>
      <c r="O57" s="11">
        <v>-0.77066657308665</v>
      </c>
      <c r="P57" s="11">
        <v>-0.613830329051145</v>
      </c>
      <c r="Q57" s="11">
        <v>-0.546554256925521</v>
      </c>
      <c r="R57" s="11">
        <v>-0.50760008027043</v>
      </c>
    </row>
    <row r="58" ht="15" customHeight="1">
      <c r="A58" t="s" s="10">
        <v>144</v>
      </c>
      <c r="B58" t="s" s="10">
        <v>145</v>
      </c>
      <c r="C58" s="11">
        <v>-0.733032479824267</v>
      </c>
      <c r="D58" s="11">
        <v>-0.83551110946098</v>
      </c>
      <c r="E58" s="11">
        <v>-0.778931952005795</v>
      </c>
      <c r="F58" s="11">
        <v>-1.3413739742803</v>
      </c>
      <c r="G58" s="11">
        <v>-1.14392648809599</v>
      </c>
      <c r="H58" s="11">
        <v>-1.60255807918452</v>
      </c>
      <c r="I58" s="11">
        <v>-1.42873342189727</v>
      </c>
      <c r="J58" s="11">
        <v>-1.50408206467946</v>
      </c>
      <c r="K58" s="11">
        <v>-1.32218569124939</v>
      </c>
      <c r="L58" s="11">
        <v>-1.40854272166073</v>
      </c>
      <c r="M58" s="11">
        <v>-1.29774344178579</v>
      </c>
      <c r="N58" s="11">
        <v>-0.96216971416908</v>
      </c>
      <c r="O58" s="11">
        <v>-0.8220191271114879</v>
      </c>
      <c r="P58" s="11">
        <v>-0.681378316386919</v>
      </c>
      <c r="Q58" s="11">
        <v>-0.63200390768487</v>
      </c>
      <c r="R58" s="11">
        <v>-0.568465492240255</v>
      </c>
    </row>
    <row r="59" ht="15" customHeight="1">
      <c r="A59" t="s" s="10">
        <v>148</v>
      </c>
      <c r="B59" t="s" s="10">
        <v>149</v>
      </c>
      <c r="C59" s="11">
        <v>-0.742162433001658</v>
      </c>
      <c r="D59" s="11">
        <v>-0.845533453203511</v>
      </c>
      <c r="E59" s="11">
        <v>-0.782095248147648</v>
      </c>
      <c r="F59" s="11">
        <v>-1.3498057793588</v>
      </c>
      <c r="G59" s="11">
        <v>-1.15084233844434</v>
      </c>
      <c r="H59" s="11">
        <v>-1.61121536473379</v>
      </c>
      <c r="I59" s="11">
        <v>-1.43283321154195</v>
      </c>
      <c r="J59" s="11">
        <v>-1.50716858740308</v>
      </c>
      <c r="K59" s="11">
        <v>-1.32528502590403</v>
      </c>
      <c r="L59" s="11">
        <v>-1.41281646223572</v>
      </c>
      <c r="M59" s="11">
        <v>-1.30849550122044</v>
      </c>
      <c r="N59" s="11">
        <v>-0.96725494483677</v>
      </c>
      <c r="O59" s="11">
        <v>-0.828629260994326</v>
      </c>
      <c r="P59" s="11">
        <v>-0.71162683869742</v>
      </c>
      <c r="Q59" s="11">
        <v>-0.655932632638172</v>
      </c>
      <c r="R59" s="11">
        <v>-0.606830546546598</v>
      </c>
    </row>
    <row r="60" ht="15" customHeight="1">
      <c r="A60" t="s" s="10">
        <v>138</v>
      </c>
      <c r="B60" t="s" s="10">
        <v>139</v>
      </c>
      <c r="C60" s="11">
        <v>-0.743042829166002</v>
      </c>
      <c r="D60" s="11">
        <v>-0.91264749216109</v>
      </c>
      <c r="E60" s="11">
        <v>-0.949700744473693</v>
      </c>
      <c r="F60" s="11">
        <v>-1.47586959360422</v>
      </c>
      <c r="G60" s="11">
        <v>-1.65252528303897</v>
      </c>
      <c r="H60" s="11">
        <v>-1.65428662520226</v>
      </c>
      <c r="I60" s="11">
        <v>-1.59119873336994</v>
      </c>
      <c r="J60" s="11">
        <v>-1.49254738916369</v>
      </c>
      <c r="K60" s="11">
        <v>-1.47558873919407</v>
      </c>
      <c r="L60" s="11">
        <v>-1.48195506501751</v>
      </c>
      <c r="M60" s="11">
        <v>-1.23710530069756</v>
      </c>
      <c r="N60" s="11">
        <v>-0.901148643403181</v>
      </c>
      <c r="O60" s="11">
        <v>-0.714820441062389</v>
      </c>
      <c r="P60" s="11">
        <v>-0.565322459521304</v>
      </c>
      <c r="Q60" s="11">
        <v>-0.478655218783261</v>
      </c>
      <c r="R60" s="11">
        <v>-0.378775260779089</v>
      </c>
    </row>
    <row r="61" ht="15" customHeight="1">
      <c r="A61" t="s" s="10">
        <v>136</v>
      </c>
      <c r="B61" t="s" s="10">
        <v>137</v>
      </c>
      <c r="C61" s="11">
        <v>-0.748502865572414</v>
      </c>
      <c r="D61" s="11">
        <v>-0.882547301009784</v>
      </c>
      <c r="E61" s="11">
        <v>-0.876225377239745</v>
      </c>
      <c r="F61" s="11">
        <v>-1.45719437223388</v>
      </c>
      <c r="G61" s="11">
        <v>-1.58900794674687</v>
      </c>
      <c r="H61" s="11">
        <v>-1.57162123130599</v>
      </c>
      <c r="I61" s="11">
        <v>-1.35558702946752</v>
      </c>
      <c r="J61" s="11">
        <v>-1.3223206586035</v>
      </c>
      <c r="K61" s="11">
        <v>-1.32257443846387</v>
      </c>
      <c r="L61" s="11">
        <v>-1.07515304308817</v>
      </c>
      <c r="M61" s="11">
        <v>-0.943637356020263</v>
      </c>
      <c r="N61" s="11">
        <v>-0.669702941675635</v>
      </c>
      <c r="O61" s="11">
        <v>-0.49967107578152</v>
      </c>
      <c r="P61" s="11">
        <v>-0.400613163753707</v>
      </c>
      <c r="Q61" s="11">
        <v>-0.309589124658602</v>
      </c>
      <c r="R61" s="11">
        <v>-0.29365268380195</v>
      </c>
    </row>
    <row r="62" ht="15" customHeight="1">
      <c r="A62" t="s" s="10">
        <v>140</v>
      </c>
      <c r="B62" t="s" s="10">
        <v>141</v>
      </c>
      <c r="C62" s="11">
        <v>-0.758659774328848</v>
      </c>
      <c r="D62" s="11">
        <v>-0.8952975767286599</v>
      </c>
      <c r="E62" s="11">
        <v>-0.957184997954049</v>
      </c>
      <c r="F62" s="11">
        <v>-1.41049722278405</v>
      </c>
      <c r="G62" s="11">
        <v>-1.57557451939629</v>
      </c>
      <c r="H62" s="11">
        <v>-1.59017769729415</v>
      </c>
      <c r="I62" s="11">
        <v>-1.49739837476784</v>
      </c>
      <c r="J62" s="11">
        <v>-1.39036846234147</v>
      </c>
      <c r="K62" s="11">
        <v>-1.32759692653885</v>
      </c>
      <c r="L62" s="11">
        <v>-1.20050577188904</v>
      </c>
      <c r="M62" s="11">
        <v>-0.9754692060268551</v>
      </c>
      <c r="N62" s="11">
        <v>-0.726874035804705</v>
      </c>
      <c r="O62" s="11">
        <v>-0.520411946675079</v>
      </c>
      <c r="P62" s="11">
        <v>-0.381086275784281</v>
      </c>
      <c r="Q62" s="11">
        <v>-0.280139254902696</v>
      </c>
      <c r="R62" s="11">
        <v>-0.162132987648534</v>
      </c>
    </row>
    <row r="63" ht="15" customHeight="1">
      <c r="A63" t="s" s="10">
        <v>142</v>
      </c>
      <c r="B63" t="s" s="10">
        <v>143</v>
      </c>
      <c r="C63" s="11">
        <v>-0.760322013073333</v>
      </c>
      <c r="D63" s="11">
        <v>-0.899586483114702</v>
      </c>
      <c r="E63" s="11">
        <v>-0.921318673887193</v>
      </c>
      <c r="F63" s="11">
        <v>-1.43471818000669</v>
      </c>
      <c r="G63" s="11">
        <v>-1.62585738369441</v>
      </c>
      <c r="H63" s="11">
        <v>-1.62437820530643</v>
      </c>
      <c r="I63" s="11">
        <v>-1.50231122951276</v>
      </c>
      <c r="J63" s="11">
        <v>-1.4161169269655</v>
      </c>
      <c r="K63" s="11">
        <v>-1.30906528406536</v>
      </c>
      <c r="L63" s="11">
        <v>-1.13026572738315</v>
      </c>
      <c r="M63" s="11">
        <v>-0.849349908858073</v>
      </c>
      <c r="N63" s="11">
        <v>-0.516603265361549</v>
      </c>
      <c r="O63" s="11">
        <v>-0.343859865172538</v>
      </c>
      <c r="P63" s="11">
        <v>-0.234631712290071</v>
      </c>
      <c r="Q63" s="11">
        <v>-0.145822956921444</v>
      </c>
      <c r="R63" s="11">
        <v>-0.386456497761764</v>
      </c>
    </row>
    <row r="64" ht="15" customHeight="1">
      <c r="A64" t="s" s="10">
        <v>146</v>
      </c>
      <c r="B64" t="s" s="10">
        <v>147</v>
      </c>
      <c r="C64" s="11">
        <v>-0.763206624257001</v>
      </c>
      <c r="D64" s="11">
        <v>-0.897566158001222</v>
      </c>
      <c r="E64" s="11">
        <v>-0.914923664467632</v>
      </c>
      <c r="F64" s="11">
        <v>-1.48542682601495</v>
      </c>
      <c r="G64" s="11">
        <v>-1.6988867113516</v>
      </c>
      <c r="H64" s="11">
        <v>-1.7073481715534</v>
      </c>
      <c r="I64" s="11">
        <v>-1.58302885945862</v>
      </c>
      <c r="J64" s="11">
        <v>-1.5262876597295</v>
      </c>
      <c r="K64" s="11">
        <v>-1.54610330851861</v>
      </c>
      <c r="L64" s="11">
        <v>-1.4344022213743</v>
      </c>
      <c r="M64" s="11">
        <v>-1.2109566032986</v>
      </c>
      <c r="N64" s="11">
        <v>-0.877819489591373</v>
      </c>
      <c r="O64" s="11">
        <v>-0.726158108363643</v>
      </c>
      <c r="P64" s="11">
        <v>-0.580581431942476</v>
      </c>
      <c r="Q64" s="11">
        <v>-0.500992290030613</v>
      </c>
      <c r="R64" s="11">
        <v>-0.415257963569662</v>
      </c>
    </row>
    <row r="65" ht="15" customHeight="1">
      <c r="A65" t="s" s="10">
        <v>150</v>
      </c>
      <c r="B65" t="s" s="10">
        <v>151</v>
      </c>
      <c r="C65" s="11">
        <v>-0.825728780373029</v>
      </c>
      <c r="D65" s="11">
        <v>-0.9342384938048059</v>
      </c>
      <c r="E65" s="11">
        <v>-0.923782614930531</v>
      </c>
      <c r="F65" s="11">
        <v>-1.47159007966093</v>
      </c>
      <c r="G65" s="11">
        <v>-1.60037796242315</v>
      </c>
      <c r="H65" s="11">
        <v>-1.5848749526903</v>
      </c>
      <c r="I65" s="11">
        <v>-1.46969903325296</v>
      </c>
      <c r="J65" s="11">
        <v>-1.32652510485716</v>
      </c>
      <c r="K65" s="11">
        <v>-1.33444689378867</v>
      </c>
      <c r="L65" s="11">
        <v>-1.25596429726111</v>
      </c>
      <c r="M65" s="11">
        <v>-1.08037737220335</v>
      </c>
      <c r="N65" s="11">
        <v>-0.802408973220525</v>
      </c>
      <c r="O65" s="11">
        <v>-0.6247294350539</v>
      </c>
      <c r="P65" s="11">
        <v>-0.5019541845611289</v>
      </c>
      <c r="Q65" s="11">
        <v>-0.435171752636703</v>
      </c>
      <c r="R65" s="11">
        <v>-0.377027507991427</v>
      </c>
    </row>
    <row r="66" ht="15" customHeight="1">
      <c r="A66" t="s" s="10">
        <v>340</v>
      </c>
      <c r="B66" t="s" s="10">
        <v>153</v>
      </c>
      <c r="C66" s="11">
        <v>-0.952487918050441</v>
      </c>
      <c r="D66" s="11">
        <v>-1.11313222872709</v>
      </c>
      <c r="E66" s="11">
        <v>-1.12907726204556</v>
      </c>
      <c r="F66" s="11">
        <v>-1.66590921589826</v>
      </c>
      <c r="G66" s="11">
        <v>-1.88845363032014</v>
      </c>
      <c r="H66" s="11">
        <v>-1.95612896189431</v>
      </c>
      <c r="I66" s="11">
        <v>-1.80577768851267</v>
      </c>
      <c r="J66" s="11">
        <v>-1.68976928390819</v>
      </c>
      <c r="K66" s="11">
        <v>-1.60248865560448</v>
      </c>
      <c r="L66" s="11">
        <v>-1.50256247553929</v>
      </c>
      <c r="M66" s="11">
        <v>-1.23989007505625</v>
      </c>
      <c r="N66" s="11">
        <v>-0.918422519819045</v>
      </c>
      <c r="O66" s="11">
        <v>-0.685666051186509</v>
      </c>
      <c r="P66" s="11">
        <v>-0.534260640264948</v>
      </c>
      <c r="Q66" s="11">
        <v>-0.419856121976865</v>
      </c>
      <c r="R66" s="11">
        <v>-0.322022727219568</v>
      </c>
    </row>
    <row r="67" ht="15" customHeight="1">
      <c r="A67" t="s" s="10">
        <v>154</v>
      </c>
      <c r="B67" t="s" s="10">
        <v>155</v>
      </c>
      <c r="C67" s="11">
        <v>-0.975465718959394</v>
      </c>
      <c r="D67" s="11">
        <v>-1.14670645578367</v>
      </c>
      <c r="E67" s="11">
        <v>-1.11366892455753</v>
      </c>
      <c r="F67" s="11">
        <v>-1.76397592162894</v>
      </c>
      <c r="G67" s="11">
        <v>-1.75016605698362</v>
      </c>
      <c r="H67" s="11">
        <v>-1.84342726590637</v>
      </c>
      <c r="I67" s="11">
        <v>-1.69281395088414</v>
      </c>
      <c r="J67" s="11">
        <v>-1.67841889658845</v>
      </c>
      <c r="K67" s="11">
        <v>-1.52125490598529</v>
      </c>
      <c r="L67" s="11">
        <v>-1.3760645010002</v>
      </c>
      <c r="M67" s="11">
        <v>-1.24511050709975</v>
      </c>
      <c r="N67" s="11">
        <v>-0.8380112228151581</v>
      </c>
      <c r="O67" s="11">
        <v>-0.656937713061884</v>
      </c>
      <c r="P67" s="11">
        <v>-0.557358237360758</v>
      </c>
      <c r="Q67" s="11">
        <v>-0.491284527467214</v>
      </c>
      <c r="R67" s="11">
        <v>-0.407763773273427</v>
      </c>
    </row>
    <row r="68" ht="15" customHeight="1">
      <c r="A68" t="s" s="10">
        <v>156</v>
      </c>
      <c r="B68" t="s" s="10">
        <v>157</v>
      </c>
      <c r="C68" s="11">
        <v>-0.992505472241656</v>
      </c>
      <c r="D68" s="11">
        <v>-1.1850163765327</v>
      </c>
      <c r="E68" s="11">
        <v>-1.11445788958006</v>
      </c>
      <c r="F68" s="11">
        <v>-1.78473811247435</v>
      </c>
      <c r="G68" s="11">
        <v>-2.00436068852544</v>
      </c>
      <c r="H68" s="11">
        <v>-1.93822389103237</v>
      </c>
      <c r="I68" s="11">
        <v>-1.7663379657957</v>
      </c>
      <c r="J68" s="11">
        <v>-1.64875083980774</v>
      </c>
      <c r="K68" s="11">
        <v>-1.64147402963355</v>
      </c>
      <c r="L68" s="11">
        <v>-1.6413054426648</v>
      </c>
      <c r="M68" s="11">
        <v>-1.41010937772707</v>
      </c>
      <c r="N68" s="11">
        <v>-1.07561798143323</v>
      </c>
      <c r="O68" s="11">
        <v>-0.821745673215127</v>
      </c>
      <c r="P68" s="11">
        <v>-0.654264906065389</v>
      </c>
      <c r="Q68" s="11">
        <v>-0.574271612068509</v>
      </c>
      <c r="R68" s="11">
        <v>-0.514996509800518</v>
      </c>
    </row>
    <row r="69" ht="15" customHeight="1">
      <c r="A69" t="s" s="10">
        <v>158</v>
      </c>
      <c r="B69" t="s" s="10">
        <v>159</v>
      </c>
      <c r="C69" s="11">
        <v>-0.994358864366231</v>
      </c>
      <c r="D69" s="11">
        <v>-1.20332172123296</v>
      </c>
      <c r="E69" s="11">
        <v>-1.19393524271728</v>
      </c>
      <c r="F69" s="11">
        <v>-1.82419045065493</v>
      </c>
      <c r="G69" s="11">
        <v>-2.03526210511097</v>
      </c>
      <c r="H69" s="11">
        <v>-2.01900266435153</v>
      </c>
      <c r="I69" s="11">
        <v>-1.94502690382597</v>
      </c>
      <c r="J69" s="11">
        <v>-1.81469294620381</v>
      </c>
      <c r="K69" s="11">
        <v>-1.77766911173817</v>
      </c>
      <c r="L69" s="11">
        <v>-1.76788652307031</v>
      </c>
      <c r="M69" s="11">
        <v>-1.49172096361844</v>
      </c>
      <c r="N69" s="11">
        <v>-1.09462168175499</v>
      </c>
      <c r="O69" s="11">
        <v>-0.869413622130408</v>
      </c>
      <c r="P69" s="11">
        <v>-0.693482000257414</v>
      </c>
      <c r="Q69" s="11">
        <v>-0.596780671394688</v>
      </c>
      <c r="R69" s="11">
        <v>-0.517980603905052</v>
      </c>
    </row>
    <row r="70" ht="15" customHeight="1">
      <c r="A70" t="s" s="10">
        <v>160</v>
      </c>
      <c r="B70" t="s" s="10">
        <v>161</v>
      </c>
      <c r="C70" s="11">
        <v>-1.00521715144941</v>
      </c>
      <c r="D70" s="11">
        <v>-1.21521149730953</v>
      </c>
      <c r="E70" s="11">
        <v>-1.21470086170659</v>
      </c>
      <c r="F70" s="11">
        <v>-1.85574350831066</v>
      </c>
      <c r="G70" s="11">
        <v>-2.07738866942563</v>
      </c>
      <c r="H70" s="11">
        <v>-2.06408885655905</v>
      </c>
      <c r="I70" s="11">
        <v>-1.98936410194292</v>
      </c>
      <c r="J70" s="11">
        <v>-1.87305103107678</v>
      </c>
      <c r="K70" s="11">
        <v>-1.85823553669123</v>
      </c>
      <c r="L70" s="11">
        <v>-1.87980580828437</v>
      </c>
      <c r="M70" s="11">
        <v>-1.58523964326376</v>
      </c>
      <c r="N70" s="11">
        <v>-1.17694343394641</v>
      </c>
      <c r="O70" s="11">
        <v>-0.933449033831308</v>
      </c>
      <c r="P70" s="11">
        <v>-0.743936471676487</v>
      </c>
      <c r="Q70" s="11">
        <v>-0.639398754310325</v>
      </c>
      <c r="R70" s="11">
        <v>-0.538021283194531</v>
      </c>
    </row>
    <row r="71" ht="15" customHeight="1">
      <c r="A71" t="s" s="10">
        <v>166</v>
      </c>
      <c r="B71" t="s" s="10">
        <v>167</v>
      </c>
      <c r="C71" s="11">
        <v>-1.07217444803671</v>
      </c>
      <c r="D71" s="11">
        <v>-1.25538964342512</v>
      </c>
      <c r="E71" s="11">
        <v>-1.19874270008838</v>
      </c>
      <c r="F71" s="11">
        <v>-1.93853798185187</v>
      </c>
      <c r="G71" s="11">
        <v>-2.13032452225544</v>
      </c>
      <c r="H71" s="11">
        <v>-2.1563404840211</v>
      </c>
      <c r="I71" s="11">
        <v>-1.97756202362304</v>
      </c>
      <c r="J71" s="11">
        <v>-1.86784472041379</v>
      </c>
      <c r="K71" s="11">
        <v>-1.81904212185835</v>
      </c>
      <c r="L71" s="11">
        <v>-1.78228600075231</v>
      </c>
      <c r="M71" s="11">
        <v>-1.58397110155619</v>
      </c>
      <c r="N71" s="11">
        <v>-1.19016280831631</v>
      </c>
      <c r="O71" s="11">
        <v>-0.9583681823996461</v>
      </c>
      <c r="P71" s="11">
        <v>-0.76867973887063</v>
      </c>
      <c r="Q71" s="11">
        <v>-0.663268638516225</v>
      </c>
      <c r="R71" s="11">
        <v>-0.623829785088844</v>
      </c>
    </row>
    <row r="72" ht="15" customHeight="1">
      <c r="A72" t="s" s="10">
        <v>164</v>
      </c>
      <c r="B72" t="s" s="10">
        <v>165</v>
      </c>
      <c r="C72" s="11">
        <v>-1.0727894140952</v>
      </c>
      <c r="D72" s="11">
        <v>-1.26129534080423</v>
      </c>
      <c r="E72" s="11">
        <v>-1.24133046317371</v>
      </c>
      <c r="F72" s="11">
        <v>-1.91205605491087</v>
      </c>
      <c r="G72" s="11">
        <v>-2.1284473723868</v>
      </c>
      <c r="H72" s="11">
        <v>-2.14124469590387</v>
      </c>
      <c r="I72" s="11">
        <v>-1.99018890895905</v>
      </c>
      <c r="J72" s="11">
        <v>-1.87620373381776</v>
      </c>
      <c r="K72" s="11">
        <v>-1.78164120744474</v>
      </c>
      <c r="L72" s="11">
        <v>-1.60622405790788</v>
      </c>
      <c r="M72" s="11">
        <v>-1.26413231951525</v>
      </c>
      <c r="N72" s="11">
        <v>-0.834071294304715</v>
      </c>
      <c r="O72" s="11">
        <v>-0.596388947289665</v>
      </c>
      <c r="P72" s="11">
        <v>-0.444717543071213</v>
      </c>
      <c r="Q72" s="11">
        <v>-0.336367822876764</v>
      </c>
      <c r="R72" s="11">
        <v>-0.573213754731866</v>
      </c>
    </row>
    <row r="73" ht="15" customHeight="1">
      <c r="A73" t="s" s="10">
        <v>162</v>
      </c>
      <c r="B73" t="s" s="10">
        <v>163</v>
      </c>
      <c r="C73" s="11">
        <v>-1.07361120078395</v>
      </c>
      <c r="D73" s="11">
        <v>-1.24912341767538</v>
      </c>
      <c r="E73" s="11">
        <v>-1.15156745787598</v>
      </c>
      <c r="F73" s="11">
        <v>-1.8970034851178</v>
      </c>
      <c r="G73" s="11">
        <v>-2.02138306626118</v>
      </c>
      <c r="H73" s="11">
        <v>-1.98224441753138</v>
      </c>
      <c r="I73" s="11">
        <v>-1.80528077692312</v>
      </c>
      <c r="J73" s="11">
        <v>-1.69794646100696</v>
      </c>
      <c r="K73" s="11">
        <v>-1.65589962777038</v>
      </c>
      <c r="L73" s="11">
        <v>-1.63787177493236</v>
      </c>
      <c r="M73" s="11">
        <v>-1.43909885532359</v>
      </c>
      <c r="N73" s="11">
        <v>-1.1047216635526</v>
      </c>
      <c r="O73" s="11">
        <v>-0.911005429557262</v>
      </c>
      <c r="P73" s="11">
        <v>-0.748006914532459</v>
      </c>
      <c r="Q73" s="11">
        <v>-0.682661153013589</v>
      </c>
      <c r="R73" s="11">
        <v>-0.630418401112005</v>
      </c>
    </row>
    <row r="74" ht="15" customHeight="1">
      <c r="A74" t="s" s="10">
        <v>168</v>
      </c>
      <c r="B74" t="s" s="10">
        <v>169</v>
      </c>
      <c r="C74" s="11">
        <v>-1.07955018252776</v>
      </c>
      <c r="D74" s="11">
        <v>-1.26406196517956</v>
      </c>
      <c r="E74" s="11">
        <v>-1.20593388625197</v>
      </c>
      <c r="F74" s="11">
        <v>-1.94990411727887</v>
      </c>
      <c r="G74" s="11">
        <v>-2.14206510028107</v>
      </c>
      <c r="H74" s="11">
        <v>-2.16857964335784</v>
      </c>
      <c r="I74" s="11">
        <v>-1.98865762767612</v>
      </c>
      <c r="J74" s="11">
        <v>-1.8775993995646</v>
      </c>
      <c r="K74" s="11">
        <v>-1.82853091068569</v>
      </c>
      <c r="L74" s="11">
        <v>-1.79277177471414</v>
      </c>
      <c r="M74" s="11">
        <v>-1.59567822832503</v>
      </c>
      <c r="N74" s="11">
        <v>-1.19641384744615</v>
      </c>
      <c r="O74" s="11">
        <v>-0.966013930739835</v>
      </c>
      <c r="P74" s="11">
        <v>-0.7751707488591</v>
      </c>
      <c r="Q74" s="11">
        <v>-0.669451321290422</v>
      </c>
      <c r="R74" s="11">
        <v>-0.630187082627943</v>
      </c>
    </row>
    <row r="75" ht="15" customHeight="1">
      <c r="A75" t="s" s="10">
        <v>170</v>
      </c>
      <c r="B75" t="s" s="10">
        <v>171</v>
      </c>
      <c r="C75" s="11">
        <v>-1.09401539960566</v>
      </c>
      <c r="D75" s="11">
        <v>-1.31712874955801</v>
      </c>
      <c r="E75" s="11">
        <v>-1.27249870040451</v>
      </c>
      <c r="F75" s="11">
        <v>-2.07074364434229</v>
      </c>
      <c r="G75" s="11">
        <v>-2.27862622041696</v>
      </c>
      <c r="H75" s="11">
        <v>-2.18493778493092</v>
      </c>
      <c r="I75" s="11">
        <v>-2.07766679797216</v>
      </c>
      <c r="J75" s="11">
        <v>-1.93762671916034</v>
      </c>
      <c r="K75" s="11">
        <v>-1.95831370246536</v>
      </c>
      <c r="L75" s="11">
        <v>-2.01755331309683</v>
      </c>
      <c r="M75" s="11">
        <v>-1.80186998690254</v>
      </c>
      <c r="N75" s="11">
        <v>-1.39557771716517</v>
      </c>
      <c r="O75" s="11">
        <v>-1.11674253513888</v>
      </c>
      <c r="P75" s="11">
        <v>-0.894871639022205</v>
      </c>
      <c r="Q75" s="11">
        <v>-0.798440931850392</v>
      </c>
      <c r="R75" s="11">
        <v>-0.744825919632324</v>
      </c>
    </row>
    <row r="76" ht="15" customHeight="1">
      <c r="A76" t="s" s="10">
        <v>172</v>
      </c>
      <c r="B76" t="s" s="10">
        <v>173</v>
      </c>
      <c r="C76" s="11">
        <v>-1.16723612278317</v>
      </c>
      <c r="D76" s="11">
        <v>-1.37128200630004</v>
      </c>
      <c r="E76" s="11">
        <v>-1.29887433930356</v>
      </c>
      <c r="F76" s="11">
        <v>-2.08021735786088</v>
      </c>
      <c r="G76" s="11">
        <v>-2.31319967189677</v>
      </c>
      <c r="H76" s="11">
        <v>-2.2656026057504</v>
      </c>
      <c r="I76" s="11">
        <v>-2.07587891443642</v>
      </c>
      <c r="J76" s="11">
        <v>-1.95262533603821</v>
      </c>
      <c r="K76" s="11">
        <v>-1.90959251466804</v>
      </c>
      <c r="L76" s="11">
        <v>-1.83398486267655</v>
      </c>
      <c r="M76" s="11">
        <v>-1.50140468808015</v>
      </c>
      <c r="N76" s="11">
        <v>-0.972819124825933</v>
      </c>
      <c r="O76" s="11">
        <v>-0.690183100514296</v>
      </c>
      <c r="P76" s="11">
        <v>-0.5486610342021681</v>
      </c>
      <c r="Q76" s="11">
        <v>-0.448462685212583</v>
      </c>
      <c r="R76" s="11">
        <v>-0.434907249987678</v>
      </c>
    </row>
    <row r="77" ht="15" customHeight="1">
      <c r="A77" t="s" s="10">
        <v>174</v>
      </c>
      <c r="B77" t="s" s="10">
        <v>175</v>
      </c>
      <c r="C77" s="11">
        <v>-1.17933610351072</v>
      </c>
      <c r="D77" s="11">
        <v>-1.38499007111353</v>
      </c>
      <c r="E77" s="11">
        <v>-1.31165675732696</v>
      </c>
      <c r="F77" s="11">
        <v>-2.09785722467751</v>
      </c>
      <c r="G77" s="11">
        <v>-2.33086651129804</v>
      </c>
      <c r="H77" s="11">
        <v>-2.28294793433481</v>
      </c>
      <c r="I77" s="11">
        <v>-2.09320591138366</v>
      </c>
      <c r="J77" s="11">
        <v>-1.96974105622806</v>
      </c>
      <c r="K77" s="11">
        <v>-1.92839771741355</v>
      </c>
      <c r="L77" s="11">
        <v>-1.85624412222819</v>
      </c>
      <c r="M77" s="11">
        <v>-1.52564928785916</v>
      </c>
      <c r="N77" s="11">
        <v>-0.9913725417882709</v>
      </c>
      <c r="O77" s="11">
        <v>-0.706975068814201</v>
      </c>
      <c r="P77" s="11">
        <v>-0.563704938022166</v>
      </c>
      <c r="Q77" s="11">
        <v>-0.463054969513152</v>
      </c>
      <c r="R77" s="11">
        <v>-0.449712018853914</v>
      </c>
    </row>
    <row r="78" ht="15" customHeight="1">
      <c r="A78" t="s" s="10">
        <v>176</v>
      </c>
      <c r="B78" t="s" s="10">
        <v>177</v>
      </c>
      <c r="C78" s="11">
        <v>-1.2651542285511</v>
      </c>
      <c r="D78" s="11">
        <v>-1.49757742726306</v>
      </c>
      <c r="E78" s="11">
        <v>-1.39574000393726</v>
      </c>
      <c r="F78" s="11">
        <v>-2.2130988027724</v>
      </c>
      <c r="G78" s="11">
        <v>-2.42949151064451</v>
      </c>
      <c r="H78" s="11">
        <v>-2.31915785846228</v>
      </c>
      <c r="I78" s="11">
        <v>-2.10882101800996</v>
      </c>
      <c r="J78" s="11">
        <v>-2.06310999180074</v>
      </c>
      <c r="K78" s="11">
        <v>-2.14392168831426</v>
      </c>
      <c r="L78" s="11">
        <v>-2.16952501157142</v>
      </c>
      <c r="M78" s="11">
        <v>-1.87993652341599</v>
      </c>
      <c r="N78" s="11">
        <v>-1.44965255563427</v>
      </c>
      <c r="O78" s="11">
        <v>-1.11637353019189</v>
      </c>
      <c r="P78" s="11">
        <v>-0.897121595286988</v>
      </c>
      <c r="Q78" s="11">
        <v>-0.792621908080504</v>
      </c>
      <c r="R78" s="11">
        <v>-0.721264118716285</v>
      </c>
    </row>
    <row r="79" ht="15" customHeight="1">
      <c r="A79" t="s" s="10">
        <v>178</v>
      </c>
      <c r="B79" t="s" s="10">
        <v>179</v>
      </c>
      <c r="C79" s="11">
        <v>-1.30802871751517</v>
      </c>
      <c r="D79" s="11">
        <v>-1.50879326048058</v>
      </c>
      <c r="E79" s="11">
        <v>-1.28561747894647</v>
      </c>
      <c r="F79" s="11">
        <v>-2.18899701599992</v>
      </c>
      <c r="G79" s="11">
        <v>-2.47886408158186</v>
      </c>
      <c r="H79" s="11">
        <v>-2.30094275136556</v>
      </c>
      <c r="I79" s="11">
        <v>-1.98076064694912</v>
      </c>
      <c r="J79" s="11">
        <v>-1.74596219670138</v>
      </c>
      <c r="K79" s="11">
        <v>-1.57608760027643</v>
      </c>
      <c r="L79" s="11">
        <v>-1.3406944206167</v>
      </c>
      <c r="M79" s="11">
        <v>-0.919740742311587</v>
      </c>
      <c r="N79" s="11">
        <v>-0.427447148854207</v>
      </c>
      <c r="O79" s="11">
        <v>-0.25911302933367</v>
      </c>
      <c r="P79" s="11">
        <v>-0.156333972862893</v>
      </c>
      <c r="Q79" s="11">
        <v>-0.08336387553925351</v>
      </c>
      <c r="R79" s="11">
        <v>-0.0146127279900892</v>
      </c>
    </row>
    <row r="80" ht="15" customHeight="1">
      <c r="A80" t="s" s="10">
        <v>182</v>
      </c>
      <c r="B80" t="s" s="10">
        <v>183</v>
      </c>
      <c r="C80" s="11">
        <v>-1.32340436731245</v>
      </c>
      <c r="D80" s="11">
        <v>-1.5328473880838</v>
      </c>
      <c r="E80" s="11">
        <v>-1.41926392199512</v>
      </c>
      <c r="F80" s="11">
        <v>-2.26765090301553</v>
      </c>
      <c r="G80" s="11">
        <v>-2.49549601795239</v>
      </c>
      <c r="H80" s="11">
        <v>-2.44105742050811</v>
      </c>
      <c r="I80" s="11">
        <v>-2.22292675808767</v>
      </c>
      <c r="J80" s="11">
        <v>-2.08656141183941</v>
      </c>
      <c r="K80" s="11">
        <v>-2.08008371282049</v>
      </c>
      <c r="L80" s="11">
        <v>-2.12322026218021</v>
      </c>
      <c r="M80" s="11">
        <v>-1.88425055007203</v>
      </c>
      <c r="N80" s="11">
        <v>-1.48467977210643</v>
      </c>
      <c r="O80" s="11">
        <v>-1.17518443194954</v>
      </c>
      <c r="P80" s="11">
        <v>-0.967108525712272</v>
      </c>
      <c r="Q80" s="11">
        <v>-0.861155476013679</v>
      </c>
      <c r="R80" s="11">
        <v>-0.792437677958071</v>
      </c>
    </row>
    <row r="81" ht="15" customHeight="1">
      <c r="A81" t="s" s="10">
        <v>184</v>
      </c>
      <c r="B81" t="s" s="10">
        <v>185</v>
      </c>
      <c r="C81" s="11">
        <v>-1.33112868733541</v>
      </c>
      <c r="D81" s="11">
        <v>-1.54383058067226</v>
      </c>
      <c r="E81" s="11">
        <v>-1.42303914290504</v>
      </c>
      <c r="F81" s="11">
        <v>-2.27526241631171</v>
      </c>
      <c r="G81" s="11">
        <v>-2.50394321298489</v>
      </c>
      <c r="H81" s="11">
        <v>-2.45204243291304</v>
      </c>
      <c r="I81" s="11">
        <v>-2.23049016906371</v>
      </c>
      <c r="J81" s="11">
        <v>-2.0927229491467</v>
      </c>
      <c r="K81" s="11">
        <v>-2.08592533530927</v>
      </c>
      <c r="L81" s="11">
        <v>-2.12789354276663</v>
      </c>
      <c r="M81" s="11">
        <v>-1.88399598902635</v>
      </c>
      <c r="N81" s="11">
        <v>-1.48329721204211</v>
      </c>
      <c r="O81" s="11">
        <v>-1.17051578273196</v>
      </c>
      <c r="P81" s="11">
        <v>-0.957468876756668</v>
      </c>
      <c r="Q81" s="11">
        <v>-0.867298811192189</v>
      </c>
      <c r="R81" s="11">
        <v>-0.814764404448912</v>
      </c>
    </row>
    <row r="82" ht="15" customHeight="1">
      <c r="A82" t="s" s="10">
        <v>190</v>
      </c>
      <c r="B82" t="s" s="10">
        <v>191</v>
      </c>
      <c r="C82" s="11">
        <v>-1.34630682212953</v>
      </c>
      <c r="D82" s="11">
        <v>-1.53203274919609</v>
      </c>
      <c r="E82" s="11">
        <v>-1.41850340296785</v>
      </c>
      <c r="F82" s="11">
        <v>-2.27384744804603</v>
      </c>
      <c r="G82" s="11">
        <v>-2.12020248240047</v>
      </c>
      <c r="H82" s="11">
        <v>-2.70614225361775</v>
      </c>
      <c r="I82" s="11">
        <v>-2.42434999636447</v>
      </c>
      <c r="J82" s="11">
        <v>-2.37180969871144</v>
      </c>
      <c r="K82" s="11">
        <v>-2.20036256115969</v>
      </c>
      <c r="L82" s="11">
        <v>-2.31871978625667</v>
      </c>
      <c r="M82" s="11">
        <v>-2.13378212615056</v>
      </c>
      <c r="N82" s="11">
        <v>-1.64044475524504</v>
      </c>
      <c r="O82" s="11">
        <v>-1.39010256439799</v>
      </c>
      <c r="P82" s="11">
        <v>-1.18299763952582</v>
      </c>
      <c r="Q82" s="11">
        <v>-1.08909472343932</v>
      </c>
      <c r="R82" s="11">
        <v>-1.02486273453003</v>
      </c>
    </row>
    <row r="83" ht="15" customHeight="1">
      <c r="A83" t="s" s="10">
        <v>180</v>
      </c>
      <c r="B83" t="s" s="10">
        <v>181</v>
      </c>
      <c r="C83" s="11">
        <v>-1.35317786940021</v>
      </c>
      <c r="D83" s="11">
        <v>-1.56187009269625</v>
      </c>
      <c r="E83" s="11">
        <v>-1.3388316446758</v>
      </c>
      <c r="F83" s="11">
        <v>-2.06261929475138</v>
      </c>
      <c r="G83" s="11">
        <v>-2.38692068270961</v>
      </c>
      <c r="H83" s="11">
        <v>-2.15956387683802</v>
      </c>
      <c r="I83" s="11">
        <v>-2.02499614009443</v>
      </c>
      <c r="J83" s="11">
        <v>-1.93957849161725</v>
      </c>
      <c r="K83" s="11">
        <v>-1.94258786444476</v>
      </c>
      <c r="L83" s="11">
        <v>-1.95927254068968</v>
      </c>
      <c r="M83" s="11">
        <v>-1.75554610691701</v>
      </c>
      <c r="N83" s="11">
        <v>-1.38621464361762</v>
      </c>
      <c r="O83" s="11">
        <v>-1.14337619810885</v>
      </c>
      <c r="P83" s="11">
        <v>-0.924007794524541</v>
      </c>
      <c r="Q83" s="11">
        <v>-0.826817897802932</v>
      </c>
      <c r="R83" s="11">
        <v>-0.75796352786289</v>
      </c>
    </row>
    <row r="84" ht="15" customHeight="1">
      <c r="A84" t="s" s="10">
        <v>186</v>
      </c>
      <c r="B84" t="s" s="10">
        <v>187</v>
      </c>
      <c r="C84" s="11">
        <v>-1.37333402717387</v>
      </c>
      <c r="D84" s="11">
        <v>-1.57603686614364</v>
      </c>
      <c r="E84" s="11">
        <v>-1.39015851424507</v>
      </c>
      <c r="F84" s="11">
        <v>-2.26619046768285</v>
      </c>
      <c r="G84" s="11">
        <v>-2.3691211068974</v>
      </c>
      <c r="H84" s="11">
        <v>-2.12841902537743</v>
      </c>
      <c r="I84" s="11">
        <v>-1.91283392788422</v>
      </c>
      <c r="J84" s="11">
        <v>-1.84666245491883</v>
      </c>
      <c r="K84" s="11">
        <v>-1.79147420546334</v>
      </c>
      <c r="L84" s="11">
        <v>-1.78065712163081</v>
      </c>
      <c r="M84" s="11">
        <v>-1.70497493965076</v>
      </c>
      <c r="N84" s="11">
        <v>-1.39028955355554</v>
      </c>
      <c r="O84" s="11">
        <v>-1.20950060790376</v>
      </c>
      <c r="P84" s="11">
        <v>-0.990125197153735</v>
      </c>
      <c r="Q84" s="11">
        <v>-0.891157864709918</v>
      </c>
      <c r="R84" s="11">
        <v>-0.828778295752802</v>
      </c>
    </row>
    <row r="85" ht="15" customHeight="1">
      <c r="A85" t="s" s="10">
        <v>188</v>
      </c>
      <c r="B85" t="s" s="10">
        <v>189</v>
      </c>
      <c r="C85" s="11">
        <v>-1.39860467435896</v>
      </c>
      <c r="D85" s="11">
        <v>-1.63875818577103</v>
      </c>
      <c r="E85" s="11">
        <v>-1.58031957772703</v>
      </c>
      <c r="F85" s="11">
        <v>-2.41372917711676</v>
      </c>
      <c r="G85" s="11">
        <v>-2.66003806429234</v>
      </c>
      <c r="H85" s="11">
        <v>-2.68711864048307</v>
      </c>
      <c r="I85" s="11">
        <v>-2.51065981877565</v>
      </c>
      <c r="J85" s="11">
        <v>-2.370565482646</v>
      </c>
      <c r="K85" s="11">
        <v>-2.29296003835809</v>
      </c>
      <c r="L85" s="11">
        <v>-2.1252483067098</v>
      </c>
      <c r="M85" s="11">
        <v>-1.71967150816163</v>
      </c>
      <c r="N85" s="11">
        <v>-1.18546070878688</v>
      </c>
      <c r="O85" s="11">
        <v>-0.885181526422449</v>
      </c>
      <c r="P85" s="11">
        <v>-0.693556475908239</v>
      </c>
      <c r="Q85" s="11">
        <v>-0.566326919676677</v>
      </c>
      <c r="R85" s="11">
        <v>-0.801751447105682</v>
      </c>
    </row>
    <row r="86" ht="15" customHeight="1">
      <c r="A86" t="s" s="10">
        <v>196</v>
      </c>
      <c r="B86" t="s" s="10">
        <v>197</v>
      </c>
      <c r="C86" s="11">
        <v>-1.46535597513316</v>
      </c>
      <c r="D86" s="11">
        <v>-1.6625577017831</v>
      </c>
      <c r="E86" s="11">
        <v>-1.53520170539104</v>
      </c>
      <c r="F86" s="11">
        <v>-2.43937740680053</v>
      </c>
      <c r="G86" s="11">
        <v>-2.30609716770395</v>
      </c>
      <c r="H86" s="11">
        <v>-2.91833259260171</v>
      </c>
      <c r="I86" s="11">
        <v>-2.62260636168546</v>
      </c>
      <c r="J86" s="11">
        <v>-2.53917812612066</v>
      </c>
      <c r="K86" s="11">
        <v>-2.34743986946233</v>
      </c>
      <c r="L86" s="11">
        <v>-2.45478938032929</v>
      </c>
      <c r="M86" s="11">
        <v>-2.21308310119557</v>
      </c>
      <c r="N86" s="11">
        <v>-1.66997892894122</v>
      </c>
      <c r="O86" s="11">
        <v>-1.39474789891236</v>
      </c>
      <c r="P86" s="11">
        <v>-1.17422283199879</v>
      </c>
      <c r="Q86" s="11">
        <v>-1.06837051331229</v>
      </c>
      <c r="R86" s="11">
        <v>-0.994952153399274</v>
      </c>
    </row>
    <row r="87" ht="15" customHeight="1">
      <c r="A87" t="s" s="10">
        <v>192</v>
      </c>
      <c r="B87" t="s" s="10">
        <v>193</v>
      </c>
      <c r="C87" s="11">
        <v>-1.47131765968924</v>
      </c>
      <c r="D87" s="11">
        <v>-1.67521691912488</v>
      </c>
      <c r="E87" s="11">
        <v>-1.56833824659203</v>
      </c>
      <c r="F87" s="11">
        <v>-2.51928401826858</v>
      </c>
      <c r="G87" s="11">
        <v>-2.75959083232701</v>
      </c>
      <c r="H87" s="11">
        <v>-2.73820737532316</v>
      </c>
      <c r="I87" s="11">
        <v>-2.53012134098745</v>
      </c>
      <c r="J87" s="11">
        <v>-2.32144486216165</v>
      </c>
      <c r="K87" s="11">
        <v>-2.34139677682468</v>
      </c>
      <c r="L87" s="11">
        <v>-2.28245665434072</v>
      </c>
      <c r="M87" s="11">
        <v>-1.96703672731974</v>
      </c>
      <c r="N87" s="11">
        <v>-1.46309872880708</v>
      </c>
      <c r="O87" s="11">
        <v>-1.14932233846898</v>
      </c>
      <c r="P87" s="11">
        <v>-0.922373541241591</v>
      </c>
      <c r="Q87" s="11">
        <v>-0.806262339937533</v>
      </c>
      <c r="R87" s="11">
        <v>-0.724884192709256</v>
      </c>
    </row>
    <row r="88" ht="15" customHeight="1">
      <c r="A88" t="s" s="10">
        <v>194</v>
      </c>
      <c r="B88" t="s" s="10">
        <v>195</v>
      </c>
      <c r="C88" s="11">
        <v>-1.49617689935992</v>
      </c>
      <c r="D88" s="11">
        <v>-1.75125579978422</v>
      </c>
      <c r="E88" s="11">
        <v>-1.64148999847593</v>
      </c>
      <c r="F88" s="11">
        <v>-2.62860780609199</v>
      </c>
      <c r="G88" s="11">
        <v>-2.90724987142927</v>
      </c>
      <c r="H88" s="11">
        <v>-2.83186525572916</v>
      </c>
      <c r="I88" s="11">
        <v>-2.606048316934</v>
      </c>
      <c r="J88" s="11">
        <v>-2.44949045131891</v>
      </c>
      <c r="K88" s="11">
        <v>-2.4185426923795</v>
      </c>
      <c r="L88" s="11">
        <v>-2.35956781391459</v>
      </c>
      <c r="M88" s="11">
        <v>-1.99150855223762</v>
      </c>
      <c r="N88" s="11">
        <v>-1.3167392269511</v>
      </c>
      <c r="O88" s="11">
        <v>-0.965945084677866</v>
      </c>
      <c r="P88" s="11">
        <v>-0.782272988161424</v>
      </c>
      <c r="Q88" s="11">
        <v>-0.660939866671591</v>
      </c>
      <c r="R88" s="11">
        <v>-0.641655504880289</v>
      </c>
    </row>
    <row r="89" ht="15" customHeight="1">
      <c r="A89" t="s" s="10">
        <v>198</v>
      </c>
      <c r="B89" t="s" s="10">
        <v>199</v>
      </c>
      <c r="C89" s="11">
        <v>-1.57882537141133</v>
      </c>
      <c r="D89" s="11">
        <v>-1.83711670125611</v>
      </c>
      <c r="E89" s="11">
        <v>-1.71785825723101</v>
      </c>
      <c r="F89" s="11">
        <v>-2.77615530956644</v>
      </c>
      <c r="G89" s="11">
        <v>-3.02235724050565</v>
      </c>
      <c r="H89" s="11">
        <v>-3.02834974210882</v>
      </c>
      <c r="I89" s="11">
        <v>-2.78519707753308</v>
      </c>
      <c r="J89" s="11">
        <v>-2.626746588750</v>
      </c>
      <c r="K89" s="11">
        <v>-2.58411050994132</v>
      </c>
      <c r="L89" s="11">
        <v>-2.57051751248851</v>
      </c>
      <c r="M89" s="11">
        <v>-2.30637327391031</v>
      </c>
      <c r="N89" s="11">
        <v>-1.75755749298162</v>
      </c>
      <c r="O89" s="11">
        <v>-1.41467148028047</v>
      </c>
      <c r="P89" s="11">
        <v>-1.14319843681172</v>
      </c>
      <c r="Q89" s="11">
        <v>-0.999001104327131</v>
      </c>
      <c r="R89" s="11">
        <v>-0.944716724449069</v>
      </c>
    </row>
    <row r="90" ht="15" customHeight="1">
      <c r="A90" t="s" s="10">
        <v>200</v>
      </c>
      <c r="B90" t="s" s="10">
        <v>201</v>
      </c>
      <c r="C90" s="11">
        <v>-1.59180161311339</v>
      </c>
      <c r="D90" s="11">
        <v>-1.85382561427437</v>
      </c>
      <c r="E90" s="11">
        <v>-1.7328699974793</v>
      </c>
      <c r="F90" s="11">
        <v>-2.79799001276686</v>
      </c>
      <c r="G90" s="11">
        <v>-3.04511156528759</v>
      </c>
      <c r="H90" s="11">
        <v>-3.05330092590996</v>
      </c>
      <c r="I90" s="11">
        <v>-2.80816930524886</v>
      </c>
      <c r="J90" s="11">
        <v>-2.64794293529556</v>
      </c>
      <c r="K90" s="11">
        <v>-2.60590716769017</v>
      </c>
      <c r="L90" s="11">
        <v>-2.59501351585064</v>
      </c>
      <c r="M90" s="11">
        <v>-2.34088373408184</v>
      </c>
      <c r="N90" s="11">
        <v>-1.77929785384457</v>
      </c>
      <c r="O90" s="11">
        <v>-1.4380484819338</v>
      </c>
      <c r="P90" s="11">
        <v>-1.16187186555037</v>
      </c>
      <c r="Q90" s="11">
        <v>-1.01654352826184</v>
      </c>
      <c r="R90" s="11">
        <v>-0.961572907954141</v>
      </c>
    </row>
    <row r="91" ht="15" customHeight="1">
      <c r="A91" t="s" s="10">
        <v>202</v>
      </c>
      <c r="B91" t="s" s="10">
        <v>203</v>
      </c>
      <c r="C91" s="11">
        <v>-1.6026075012718</v>
      </c>
      <c r="D91" s="11">
        <v>-1.8614882160461</v>
      </c>
      <c r="E91" s="11">
        <v>-1.74664246972652</v>
      </c>
      <c r="F91" s="11">
        <v>-2.94719718907731</v>
      </c>
      <c r="G91" s="11">
        <v>-3.09175230460438</v>
      </c>
      <c r="H91" s="11">
        <v>-2.96671230251686</v>
      </c>
      <c r="I91" s="11">
        <v>-2.6987499475046</v>
      </c>
      <c r="J91" s="11">
        <v>-2.50399966153461</v>
      </c>
      <c r="K91" s="11">
        <v>-2.4710117397296</v>
      </c>
      <c r="L91" s="11">
        <v>-2.21345518735808</v>
      </c>
      <c r="M91" s="11">
        <v>-1.97987602289843</v>
      </c>
      <c r="N91" s="11">
        <v>-1.51265819345618</v>
      </c>
      <c r="O91" s="11">
        <v>-1.18756316101585</v>
      </c>
      <c r="P91" s="11">
        <v>-0.975168719713122</v>
      </c>
      <c r="Q91" s="11">
        <v>-0.8406130399124691</v>
      </c>
      <c r="R91" s="11">
        <v>-0.840894382066826</v>
      </c>
    </row>
    <row r="92" ht="15" customHeight="1">
      <c r="A92" t="s" s="10">
        <v>204</v>
      </c>
      <c r="B92" t="s" s="10">
        <v>205</v>
      </c>
      <c r="C92" s="11">
        <v>-1.68007306332916</v>
      </c>
      <c r="D92" s="11">
        <v>-1.96255245310062</v>
      </c>
      <c r="E92" s="11">
        <v>-1.83009692042702</v>
      </c>
      <c r="F92" s="11">
        <v>-2.93384013307544</v>
      </c>
      <c r="G92" s="11">
        <v>-3.2390167666036</v>
      </c>
      <c r="H92" s="11">
        <v>-3.14628065998212</v>
      </c>
      <c r="I92" s="11">
        <v>-2.89969940915982</v>
      </c>
      <c r="J92" s="11">
        <v>-2.7232293364925</v>
      </c>
      <c r="K92" s="11">
        <v>-2.69818590206537</v>
      </c>
      <c r="L92" s="11">
        <v>-2.64366561452817</v>
      </c>
      <c r="M92" s="11">
        <v>-2.21031151523016</v>
      </c>
      <c r="N92" s="11">
        <v>-1.50082241914863</v>
      </c>
      <c r="O92" s="11">
        <v>-1.10656120243058</v>
      </c>
      <c r="P92" s="11">
        <v>-0.89974932026677</v>
      </c>
      <c r="Q92" s="11">
        <v>-0.7671418280410029</v>
      </c>
      <c r="R92" s="11">
        <v>-0.745064243036177</v>
      </c>
    </row>
    <row r="93" ht="15" customHeight="1">
      <c r="A93" t="s" s="10">
        <v>206</v>
      </c>
      <c r="B93" t="s" s="10">
        <v>207</v>
      </c>
      <c r="C93" s="11">
        <v>-1.68718347948735</v>
      </c>
      <c r="D93" s="11">
        <v>-1.97300297437003</v>
      </c>
      <c r="E93" s="11">
        <v>-1.84127335864466</v>
      </c>
      <c r="F93" s="11">
        <v>-2.94802215688489</v>
      </c>
      <c r="G93" s="11">
        <v>-3.25557565330139</v>
      </c>
      <c r="H93" s="11">
        <v>-3.16554403845635</v>
      </c>
      <c r="I93" s="11">
        <v>-2.91880470641895</v>
      </c>
      <c r="J93" s="11">
        <v>-2.74082274117576</v>
      </c>
      <c r="K93" s="11">
        <v>-2.71649710143613</v>
      </c>
      <c r="L93" s="11">
        <v>-2.66591688536517</v>
      </c>
      <c r="M93" s="11">
        <v>-2.23494847993985</v>
      </c>
      <c r="N93" s="11">
        <v>-1.51410408419172</v>
      </c>
      <c r="O93" s="11">
        <v>-1.11967642846043</v>
      </c>
      <c r="P93" s="11">
        <v>-0.910779195509365</v>
      </c>
      <c r="Q93" s="11">
        <v>-0.777010148397419</v>
      </c>
      <c r="R93" s="11">
        <v>-0.753744577601454</v>
      </c>
    </row>
    <row r="94" ht="15" customHeight="1">
      <c r="A94" t="s" s="10">
        <v>208</v>
      </c>
      <c r="B94" t="s" s="10">
        <v>209</v>
      </c>
      <c r="C94" s="11">
        <v>-1.70813020096856</v>
      </c>
      <c r="D94" s="11">
        <v>-1.98259890138263</v>
      </c>
      <c r="E94" s="11">
        <v>-1.85650040623915</v>
      </c>
      <c r="F94" s="11">
        <v>-3.12550132291501</v>
      </c>
      <c r="G94" s="11">
        <v>-3.27398016503353</v>
      </c>
      <c r="H94" s="11">
        <v>-3.13563714388457</v>
      </c>
      <c r="I94" s="11">
        <v>-2.86095020193678</v>
      </c>
      <c r="J94" s="11">
        <v>-2.65364140827513</v>
      </c>
      <c r="K94" s="11">
        <v>-2.62289108375137</v>
      </c>
      <c r="L94" s="11">
        <v>-2.36572529355416</v>
      </c>
      <c r="M94" s="11">
        <v>-2.15583656468889</v>
      </c>
      <c r="N94" s="11">
        <v>-1.62024157912063</v>
      </c>
      <c r="O94" s="11">
        <v>-1.2729336946311</v>
      </c>
      <c r="P94" s="11">
        <v>-1.04589518351002</v>
      </c>
      <c r="Q94" s="11">
        <v>-0.9040375465655039</v>
      </c>
      <c r="R94" s="11">
        <v>-0.959948604882831</v>
      </c>
    </row>
    <row r="95" ht="15" customHeight="1">
      <c r="A95" t="s" s="10">
        <v>214</v>
      </c>
      <c r="B95" t="s" s="10">
        <v>215</v>
      </c>
      <c r="C95" s="11">
        <v>-1.85370613712925</v>
      </c>
      <c r="D95" s="11">
        <v>-2.15122145411069</v>
      </c>
      <c r="E95" s="11">
        <v>-1.99987061276802</v>
      </c>
      <c r="F95" s="11">
        <v>-3.23137405948457</v>
      </c>
      <c r="G95" s="11">
        <v>-3.51106296861774</v>
      </c>
      <c r="H95" s="11">
        <v>-3.50553522573834</v>
      </c>
      <c r="I95" s="11">
        <v>-3.22837592149763</v>
      </c>
      <c r="J95" s="11">
        <v>-3.04409624601545</v>
      </c>
      <c r="K95" s="11">
        <v>-3.00434591009382</v>
      </c>
      <c r="L95" s="11">
        <v>-3.00511628157626</v>
      </c>
      <c r="M95" s="11">
        <v>-2.72721224657174</v>
      </c>
      <c r="N95" s="11">
        <v>-2.07400551685442</v>
      </c>
      <c r="O95" s="11">
        <v>-1.67923874151181</v>
      </c>
      <c r="P95" s="11">
        <v>-1.36982397228364</v>
      </c>
      <c r="Q95" s="11">
        <v>-1.20513096305945</v>
      </c>
      <c r="R95" s="11">
        <v>-1.1405229387552</v>
      </c>
    </row>
    <row r="96" ht="15" customHeight="1">
      <c r="A96" t="s" s="10">
        <v>210</v>
      </c>
      <c r="B96" t="s" s="10">
        <v>211</v>
      </c>
      <c r="C96" s="11">
        <v>-1.85575686581522</v>
      </c>
      <c r="D96" s="11">
        <v>-2.12957032780179</v>
      </c>
      <c r="E96" s="11">
        <v>-1.93354018092218</v>
      </c>
      <c r="F96" s="11">
        <v>-3.16837258517538</v>
      </c>
      <c r="G96" s="11">
        <v>-3.5492636605779</v>
      </c>
      <c r="H96" s="11">
        <v>-3.0280705524995</v>
      </c>
      <c r="I96" s="11">
        <v>-2.83843663719038</v>
      </c>
      <c r="J96" s="11">
        <v>-2.71294233914678</v>
      </c>
      <c r="K96" s="11">
        <v>-2.72644354953337</v>
      </c>
      <c r="L96" s="11">
        <v>-2.76134627989392</v>
      </c>
      <c r="M96" s="11">
        <v>-2.48325354791848</v>
      </c>
      <c r="N96" s="11">
        <v>-1.89026694471792</v>
      </c>
      <c r="O96" s="11">
        <v>-1.56376660344925</v>
      </c>
      <c r="P96" s="11">
        <v>-1.31032783277575</v>
      </c>
      <c r="Q96" s="11">
        <v>-1.19561967369566</v>
      </c>
      <c r="R96" s="11">
        <v>-1.13328040851261</v>
      </c>
    </row>
    <row r="97" ht="15" customHeight="1">
      <c r="A97" t="s" s="10">
        <v>341</v>
      </c>
      <c r="B97" t="s" s="10">
        <v>213</v>
      </c>
      <c r="C97" s="11">
        <v>-1.87775565445021</v>
      </c>
      <c r="D97" s="11">
        <v>-2.16533101213366</v>
      </c>
      <c r="E97" s="11">
        <v>-1.94456840715704</v>
      </c>
      <c r="F97" s="11">
        <v>-2.76848705786286</v>
      </c>
      <c r="G97" s="11">
        <v>-3.03941356026128</v>
      </c>
      <c r="H97" s="11">
        <v>-3.11708110193395</v>
      </c>
      <c r="I97" s="11">
        <v>-2.95186359609096</v>
      </c>
      <c r="J97" s="11">
        <v>-2.77566726471397</v>
      </c>
      <c r="K97" s="11">
        <v>-2.69390256020802</v>
      </c>
      <c r="L97" s="11">
        <v>-2.58906281376327</v>
      </c>
      <c r="M97" s="11">
        <v>-2.143061173347</v>
      </c>
      <c r="N97" s="11">
        <v>-1.58448152424928</v>
      </c>
      <c r="O97" s="11">
        <v>-1.19879830728154</v>
      </c>
      <c r="P97" s="11">
        <v>-0.94750930697896</v>
      </c>
      <c r="Q97" s="11">
        <v>-0.8200191204223281</v>
      </c>
      <c r="R97" s="11">
        <v>-0.726627011752713</v>
      </c>
    </row>
    <row r="98" ht="15" customHeight="1">
      <c r="A98" t="s" s="10">
        <v>216</v>
      </c>
      <c r="B98" t="s" s="10">
        <v>217</v>
      </c>
      <c r="C98" s="11">
        <v>-1.91876894505974</v>
      </c>
      <c r="D98" s="11">
        <v>-2.20786911548845</v>
      </c>
      <c r="E98" s="11">
        <v>-1.9932831765235</v>
      </c>
      <c r="F98" s="11">
        <v>-3.2261976252433</v>
      </c>
      <c r="G98" s="11">
        <v>-3.61492545880193</v>
      </c>
      <c r="H98" s="11">
        <v>-3.28004260677587</v>
      </c>
      <c r="I98" s="11">
        <v>-3.03339100464337</v>
      </c>
      <c r="J98" s="11">
        <v>-2.86585429846554</v>
      </c>
      <c r="K98" s="11">
        <v>-2.87979345270553</v>
      </c>
      <c r="L98" s="11">
        <v>-2.96187040624248</v>
      </c>
      <c r="M98" s="11">
        <v>-2.64739457491623</v>
      </c>
      <c r="N98" s="11">
        <v>-2.00075751075798</v>
      </c>
      <c r="O98" s="11">
        <v>-1.61588293973135</v>
      </c>
      <c r="P98" s="11">
        <v>-1.33489170583681</v>
      </c>
      <c r="Q98" s="11">
        <v>-1.20493214675093</v>
      </c>
      <c r="R98" s="11">
        <v>-1.12891134125582</v>
      </c>
    </row>
    <row r="99" ht="15" customHeight="1">
      <c r="A99" t="s" s="10">
        <v>218</v>
      </c>
      <c r="B99" t="s" s="10">
        <v>219</v>
      </c>
      <c r="C99" s="11">
        <v>-1.92654538009364</v>
      </c>
      <c r="D99" s="11">
        <v>-2.22074556398475</v>
      </c>
      <c r="E99" s="11">
        <v>-1.9829656496243</v>
      </c>
      <c r="F99" s="11">
        <v>-3.25550812376446</v>
      </c>
      <c r="G99" s="11">
        <v>-3.62932790314461</v>
      </c>
      <c r="H99" s="11">
        <v>-3.13365881775094</v>
      </c>
      <c r="I99" s="11">
        <v>-2.91216945759101</v>
      </c>
      <c r="J99" s="11">
        <v>-2.77420633540749</v>
      </c>
      <c r="K99" s="11">
        <v>-2.80273575299791</v>
      </c>
      <c r="L99" s="11">
        <v>-2.86546108928152</v>
      </c>
      <c r="M99" s="11">
        <v>-2.58170524089117</v>
      </c>
      <c r="N99" s="11">
        <v>-1.95568301496238</v>
      </c>
      <c r="O99" s="11">
        <v>-1.63308923235178</v>
      </c>
      <c r="P99" s="11">
        <v>-1.35741005613957</v>
      </c>
      <c r="Q99" s="11">
        <v>-1.23555690901736</v>
      </c>
      <c r="R99" s="11">
        <v>-1.17181668108381</v>
      </c>
    </row>
    <row r="100" ht="15" customHeight="1">
      <c r="A100" t="s" s="10">
        <v>222</v>
      </c>
      <c r="B100" t="s" s="10">
        <v>223</v>
      </c>
      <c r="C100" s="11">
        <v>-1.94326034806607</v>
      </c>
      <c r="D100" s="11">
        <v>-2.28689073553212</v>
      </c>
      <c r="E100" s="11">
        <v>-2.10252592346773</v>
      </c>
      <c r="F100" s="11">
        <v>-3.3895387319918</v>
      </c>
      <c r="G100" s="11">
        <v>-3.77976808508724</v>
      </c>
      <c r="H100" s="11">
        <v>-3.61479714640585</v>
      </c>
      <c r="I100" s="11">
        <v>-3.287101071293</v>
      </c>
      <c r="J100" s="11">
        <v>-3.09546143778484</v>
      </c>
      <c r="K100" s="11">
        <v>-3.11931172356111</v>
      </c>
      <c r="L100" s="11">
        <v>-3.18611111267879</v>
      </c>
      <c r="M100" s="11">
        <v>-2.7987404433603</v>
      </c>
      <c r="N100" s="11">
        <v>-2.16776058403333</v>
      </c>
      <c r="O100" s="11">
        <v>-1.67545743440311</v>
      </c>
      <c r="P100" s="11">
        <v>-1.35366102130629</v>
      </c>
      <c r="Q100" s="11">
        <v>-1.20455580585333</v>
      </c>
      <c r="R100" s="11">
        <v>-1.11150186197647</v>
      </c>
    </row>
    <row r="101" ht="15" customHeight="1">
      <c r="A101" t="s" s="10">
        <v>220</v>
      </c>
      <c r="B101" t="s" s="10">
        <v>221</v>
      </c>
      <c r="C101" s="11">
        <v>-1.94419568260724</v>
      </c>
      <c r="D101" s="11">
        <v>-2.26515040877357</v>
      </c>
      <c r="E101" s="11">
        <v>-2.10182589814284</v>
      </c>
      <c r="F101" s="11">
        <v>-3.37045000045117</v>
      </c>
      <c r="G101" s="11">
        <v>-3.71344241424133</v>
      </c>
      <c r="H101" s="11">
        <v>-3.59447388679127</v>
      </c>
      <c r="I101" s="11">
        <v>-3.31845941302221</v>
      </c>
      <c r="J101" s="11">
        <v>-3.11568218264862</v>
      </c>
      <c r="K101" s="11">
        <v>-3.10009775452749</v>
      </c>
      <c r="L101" s="11">
        <v>-3.05690979465091</v>
      </c>
      <c r="M101" s="11">
        <v>-2.57683232732251</v>
      </c>
      <c r="N101" s="11">
        <v>-1.78250288933748</v>
      </c>
      <c r="O101" s="11">
        <v>-1.32989596882468</v>
      </c>
      <c r="P101" s="11">
        <v>-1.08832530152673</v>
      </c>
      <c r="Q101" s="11">
        <v>-0.937889350909978</v>
      </c>
      <c r="R101" s="11">
        <v>-0.9085100837367101</v>
      </c>
    </row>
    <row r="102" ht="15" customHeight="1">
      <c r="A102" t="s" s="10">
        <v>224</v>
      </c>
      <c r="B102" t="s" s="10">
        <v>225</v>
      </c>
      <c r="C102" s="11">
        <v>-1.97805039114145</v>
      </c>
      <c r="D102" s="11">
        <v>-2.29144153685943</v>
      </c>
      <c r="E102" s="11">
        <v>-2.08495575710149</v>
      </c>
      <c r="F102" s="11">
        <v>-3.34793912942766</v>
      </c>
      <c r="G102" s="11">
        <v>-3.68141658902157</v>
      </c>
      <c r="H102" s="11">
        <v>-3.57387808740818</v>
      </c>
      <c r="I102" s="11">
        <v>-3.24639625190655</v>
      </c>
      <c r="J102" s="11">
        <v>-3.05935827483951</v>
      </c>
      <c r="K102" s="11">
        <v>-3.07357332751682</v>
      </c>
      <c r="L102" s="11">
        <v>-3.16591116601473</v>
      </c>
      <c r="M102" s="11">
        <v>-2.83982053485621</v>
      </c>
      <c r="N102" s="11">
        <v>-2.24865773508089</v>
      </c>
      <c r="O102" s="11">
        <v>-1.77642416557193</v>
      </c>
      <c r="P102" s="11">
        <v>-1.45762265241442</v>
      </c>
      <c r="Q102" s="11">
        <v>-1.32566243984284</v>
      </c>
      <c r="R102" s="11">
        <v>-1.26185214789278</v>
      </c>
    </row>
    <row r="103" ht="15" customHeight="1">
      <c r="A103" t="s" s="10">
        <v>226</v>
      </c>
      <c r="B103" t="s" s="10">
        <v>227</v>
      </c>
      <c r="C103" s="11">
        <v>-2.03425559802778</v>
      </c>
      <c r="D103" s="11">
        <v>-2.36200570459257</v>
      </c>
      <c r="E103" s="11">
        <v>-2.18984249594698</v>
      </c>
      <c r="F103" s="11">
        <v>-3.53488811862643</v>
      </c>
      <c r="G103" s="11">
        <v>-3.83454914005637</v>
      </c>
      <c r="H103" s="11">
        <v>-3.82269702475001</v>
      </c>
      <c r="I103" s="11">
        <v>-3.52307905847257</v>
      </c>
      <c r="J103" s="11">
        <v>-3.32376715940601</v>
      </c>
      <c r="K103" s="11">
        <v>-3.28878017454733</v>
      </c>
      <c r="L103" s="11">
        <v>-3.31073165955631</v>
      </c>
      <c r="M103" s="11">
        <v>-2.99339423581899</v>
      </c>
      <c r="N103" s="11">
        <v>-2.28354703614571</v>
      </c>
      <c r="O103" s="11">
        <v>-1.83896256322805</v>
      </c>
      <c r="P103" s="11">
        <v>-1.49220128576753</v>
      </c>
      <c r="Q103" s="11">
        <v>-1.31151871920315</v>
      </c>
      <c r="R103" s="11">
        <v>-1.24331382414772</v>
      </c>
    </row>
    <row r="104" ht="15" customHeight="1">
      <c r="A104" t="s" s="10">
        <v>230</v>
      </c>
      <c r="B104" t="s" s="10">
        <v>231</v>
      </c>
      <c r="C104" s="11">
        <v>-2.07430092923972</v>
      </c>
      <c r="D104" s="11">
        <v>-2.40782181418232</v>
      </c>
      <c r="E104" s="11">
        <v>-2.22728635467128</v>
      </c>
      <c r="F104" s="11">
        <v>-3.59642770915518</v>
      </c>
      <c r="G104" s="11">
        <v>-3.90321406375001</v>
      </c>
      <c r="H104" s="11">
        <v>-3.89863077273496</v>
      </c>
      <c r="I104" s="11">
        <v>-3.5934402326382</v>
      </c>
      <c r="J104" s="11">
        <v>-3.38497291783281</v>
      </c>
      <c r="K104" s="11">
        <v>-3.34435915584839</v>
      </c>
      <c r="L104" s="11">
        <v>-3.3445985367588</v>
      </c>
      <c r="M104" s="11">
        <v>-2.99481496083772</v>
      </c>
      <c r="N104" s="11">
        <v>-2.27783484234848</v>
      </c>
      <c r="O104" s="11">
        <v>-1.82756319385312</v>
      </c>
      <c r="P104" s="11">
        <v>-1.47916401000974</v>
      </c>
      <c r="Q104" s="11">
        <v>-1.29734980436499</v>
      </c>
      <c r="R104" s="11">
        <v>-1.22765988833864</v>
      </c>
    </row>
    <row r="105" ht="15" customHeight="1">
      <c r="A105" t="s" s="10">
        <v>228</v>
      </c>
      <c r="B105" t="s" s="10">
        <v>229</v>
      </c>
      <c r="C105" s="11">
        <v>-2.11264727442639</v>
      </c>
      <c r="D105" s="11">
        <v>-2.44589069525691</v>
      </c>
      <c r="E105" s="11">
        <v>-2.23161707250532</v>
      </c>
      <c r="F105" s="11">
        <v>-3.5952248398707</v>
      </c>
      <c r="G105" s="11">
        <v>-3.91771879343425</v>
      </c>
      <c r="H105" s="11">
        <v>-3.79874651339373</v>
      </c>
      <c r="I105" s="11">
        <v>-3.46811898217757</v>
      </c>
      <c r="J105" s="11">
        <v>-3.26369355377433</v>
      </c>
      <c r="K105" s="11">
        <v>-3.26797303081077</v>
      </c>
      <c r="L105" s="11">
        <v>-3.33888445181513</v>
      </c>
      <c r="M105" s="11">
        <v>-2.95839720269146</v>
      </c>
      <c r="N105" s="11">
        <v>-2.30328249120172</v>
      </c>
      <c r="O105" s="11">
        <v>-1.80846417109051</v>
      </c>
      <c r="P105" s="11">
        <v>-1.48132464181943</v>
      </c>
      <c r="Q105" s="11">
        <v>-1.33893242282979</v>
      </c>
      <c r="R105" s="11">
        <v>-1.26606684374951</v>
      </c>
    </row>
    <row r="106" ht="15" customHeight="1">
      <c r="A106" t="s" s="10">
        <v>232</v>
      </c>
      <c r="B106" t="s" s="10">
        <v>233</v>
      </c>
      <c r="C106" s="11">
        <v>-2.18115182622889</v>
      </c>
      <c r="D106" s="11">
        <v>-2.54180571561182</v>
      </c>
      <c r="E106" s="11">
        <v>-2.35160771647894</v>
      </c>
      <c r="F106" s="11">
        <v>-3.76970153691099</v>
      </c>
      <c r="G106" s="11">
        <v>-4.15302719216037</v>
      </c>
      <c r="H106" s="11">
        <v>-4.02376494653833</v>
      </c>
      <c r="I106" s="11">
        <v>-3.72368602899266</v>
      </c>
      <c r="J106" s="11">
        <v>-3.49323254326767</v>
      </c>
      <c r="K106" s="11">
        <v>-3.48120386326499</v>
      </c>
      <c r="L106" s="11">
        <v>-3.43720534193119</v>
      </c>
      <c r="M106" s="11">
        <v>-2.89690902964881</v>
      </c>
      <c r="N106" s="11">
        <v>-1.99350480412721</v>
      </c>
      <c r="O106" s="11">
        <v>-1.4903928011972</v>
      </c>
      <c r="P106" s="11">
        <v>-1.22088456276153</v>
      </c>
      <c r="Q106" s="11">
        <v>-1.05555756281874</v>
      </c>
      <c r="R106" s="11">
        <v>-1.02007834682926</v>
      </c>
    </row>
    <row r="107" ht="15" customHeight="1">
      <c r="A107" t="s" s="10">
        <v>234</v>
      </c>
      <c r="B107" t="s" s="10">
        <v>235</v>
      </c>
      <c r="C107" s="11">
        <v>-2.25848585290524</v>
      </c>
      <c r="D107" s="11">
        <v>-2.63263654034417</v>
      </c>
      <c r="E107" s="11">
        <v>-2.39143469551763</v>
      </c>
      <c r="F107" s="11">
        <v>-3.72179159000608</v>
      </c>
      <c r="G107" s="11">
        <v>-3.73438875686288</v>
      </c>
      <c r="H107" s="11">
        <v>-3.85138248736329</v>
      </c>
      <c r="I107" s="11">
        <v>-3.59519608196612</v>
      </c>
      <c r="J107" s="11">
        <v>-3.48472195786169</v>
      </c>
      <c r="K107" s="11">
        <v>-3.29884362502727</v>
      </c>
      <c r="L107" s="11">
        <v>-3.09183201169211</v>
      </c>
      <c r="M107" s="11">
        <v>-2.74901971628895</v>
      </c>
      <c r="N107" s="11">
        <v>-1.946453789916</v>
      </c>
      <c r="O107" s="11">
        <v>-1.54304091166214</v>
      </c>
      <c r="P107" s="11">
        <v>-1.30354668805155</v>
      </c>
      <c r="Q107" s="11">
        <v>-1.16339438330256</v>
      </c>
      <c r="R107" s="11">
        <v>-1.04916594469148</v>
      </c>
    </row>
    <row r="108" ht="15" customHeight="1">
      <c r="A108" t="s" s="10">
        <v>240</v>
      </c>
      <c r="B108" t="s" s="10">
        <v>241</v>
      </c>
      <c r="C108" s="11">
        <v>-2.27944271756928</v>
      </c>
      <c r="D108" s="11">
        <v>-2.63616972477166</v>
      </c>
      <c r="E108" s="11">
        <v>-2.34642286606428</v>
      </c>
      <c r="F108" s="11">
        <v>-3.69711577031865</v>
      </c>
      <c r="G108" s="11">
        <v>-3.30646177915191</v>
      </c>
      <c r="H108" s="11">
        <v>-3.81596903334823</v>
      </c>
      <c r="I108" s="11">
        <v>-3.62775987469114</v>
      </c>
      <c r="J108" s="11">
        <v>-3.55056262468315</v>
      </c>
      <c r="K108" s="11">
        <v>-3.33572111116521</v>
      </c>
      <c r="L108" s="11">
        <v>-3.04593667977153</v>
      </c>
      <c r="M108" s="11">
        <v>-2.53111977809673</v>
      </c>
      <c r="N108" s="11">
        <v>-1.97527979206412</v>
      </c>
      <c r="O108" s="11">
        <v>-1.56752755761861</v>
      </c>
      <c r="P108" s="11">
        <v>-1.28005552188874</v>
      </c>
      <c r="Q108" s="11">
        <v>-1.13051332950179</v>
      </c>
      <c r="R108" s="11">
        <v>-0.987808006248337</v>
      </c>
    </row>
    <row r="109" ht="15" customHeight="1">
      <c r="A109" t="s" s="10">
        <v>236</v>
      </c>
      <c r="B109" t="s" s="10">
        <v>237</v>
      </c>
      <c r="C109" s="11">
        <v>-2.32708834949549</v>
      </c>
      <c r="D109" s="11">
        <v>-2.70803678124103</v>
      </c>
      <c r="E109" s="11">
        <v>-2.52084800851264</v>
      </c>
      <c r="F109" s="11">
        <v>-3.82042936039482</v>
      </c>
      <c r="G109" s="11">
        <v>-4.15859459571351</v>
      </c>
      <c r="H109" s="11">
        <v>-4.25869453589482</v>
      </c>
      <c r="I109" s="11">
        <v>-3.99957129707123</v>
      </c>
      <c r="J109" s="11">
        <v>-3.7625368296272</v>
      </c>
      <c r="K109" s="11">
        <v>-3.62827058665361</v>
      </c>
      <c r="L109" s="11">
        <v>-3.27328706515981</v>
      </c>
      <c r="M109" s="11">
        <v>-2.53653899394079</v>
      </c>
      <c r="N109" s="11">
        <v>-1.73052754030383</v>
      </c>
      <c r="O109" s="11">
        <v>-1.26799850540751</v>
      </c>
      <c r="P109" s="11">
        <v>-0.9715699718291499</v>
      </c>
      <c r="Q109" s="11">
        <v>-0.785947501813158</v>
      </c>
      <c r="R109" s="11">
        <v>-0.982846711218785</v>
      </c>
    </row>
    <row r="110" ht="15" customHeight="1">
      <c r="A110" t="s" s="10">
        <v>238</v>
      </c>
      <c r="B110" t="s" s="10">
        <v>239</v>
      </c>
      <c r="C110" s="11">
        <v>-2.356488</v>
      </c>
      <c r="D110" s="11">
        <v>-2.72533232884394</v>
      </c>
      <c r="E110" s="11">
        <v>-2.50719364891801</v>
      </c>
      <c r="F110" s="11">
        <v>-4.05272953616301</v>
      </c>
      <c r="G110" s="11">
        <v>-4.40484696064167</v>
      </c>
      <c r="H110" s="11">
        <v>-4.43200801786145</v>
      </c>
      <c r="I110" s="11">
        <v>-4.09131218813624</v>
      </c>
      <c r="J110" s="11">
        <v>-3.83742889245726</v>
      </c>
      <c r="K110" s="11">
        <v>-3.77140574343573</v>
      </c>
      <c r="L110" s="11">
        <v>-3.71531015073758</v>
      </c>
      <c r="M110" s="11">
        <v>-3.22511636221324</v>
      </c>
      <c r="N110" s="11">
        <v>-2.40865488105957</v>
      </c>
      <c r="O110" s="11">
        <v>-1.90471658946576</v>
      </c>
      <c r="P110" s="11">
        <v>-1.52399354265627</v>
      </c>
      <c r="Q110" s="11">
        <v>-1.32491727692677</v>
      </c>
      <c r="R110" s="11">
        <v>-1.24399238875131</v>
      </c>
    </row>
    <row r="111" ht="15" customHeight="1">
      <c r="A111" t="s" s="10">
        <v>242</v>
      </c>
      <c r="B111" t="s" s="10">
        <v>243</v>
      </c>
      <c r="C111" s="11">
        <v>-2.36291107880059</v>
      </c>
      <c r="D111" s="11">
        <v>-2.78513969300246</v>
      </c>
      <c r="E111" s="11">
        <v>-2.60637979753597</v>
      </c>
      <c r="F111" s="11">
        <v>-4.26557049116476</v>
      </c>
      <c r="G111" s="11">
        <v>-4.75141332993978</v>
      </c>
      <c r="H111" s="11">
        <v>-4.52100692193681</v>
      </c>
      <c r="I111" s="11">
        <v>-4.21822404039266</v>
      </c>
      <c r="J111" s="11">
        <v>-3.93319577715319</v>
      </c>
      <c r="K111" s="11">
        <v>-3.95511854676883</v>
      </c>
      <c r="L111" s="11">
        <v>-4.03753785718394</v>
      </c>
      <c r="M111" s="11">
        <v>-3.50044303276627</v>
      </c>
      <c r="N111" s="11">
        <v>-2.6436175356787</v>
      </c>
      <c r="O111" s="11">
        <v>-2.06185322302373</v>
      </c>
      <c r="P111" s="11">
        <v>-1.63955636592652</v>
      </c>
      <c r="Q111" s="11">
        <v>-1.45041184661105</v>
      </c>
      <c r="R111" s="11">
        <v>-1.34729482442343</v>
      </c>
    </row>
    <row r="112" ht="15" customHeight="1">
      <c r="A112" t="s" s="10">
        <v>246</v>
      </c>
      <c r="B112" t="s" s="10">
        <v>247</v>
      </c>
      <c r="C112" s="11">
        <v>-2.45163502689744</v>
      </c>
      <c r="D112" s="11">
        <v>-2.84670583194967</v>
      </c>
      <c r="E112" s="11">
        <v>-2.62576771528505</v>
      </c>
      <c r="F112" s="11">
        <v>-4.21282098894356</v>
      </c>
      <c r="G112" s="11">
        <v>-4.64838767113356</v>
      </c>
      <c r="H112" s="11">
        <v>-4.54341470654038</v>
      </c>
      <c r="I112" s="11">
        <v>-4.21079732549259</v>
      </c>
      <c r="J112" s="11">
        <v>-3.93406067334198</v>
      </c>
      <c r="K112" s="11">
        <v>-3.89937256305612</v>
      </c>
      <c r="L112" s="11">
        <v>-3.78721998401975</v>
      </c>
      <c r="M112" s="11">
        <v>-3.10103063676224</v>
      </c>
      <c r="N112" s="11">
        <v>-2.09690465711623</v>
      </c>
      <c r="O112" s="11">
        <v>-1.54792395365627</v>
      </c>
      <c r="P112" s="11">
        <v>-1.25288825921866</v>
      </c>
      <c r="Q112" s="11">
        <v>-1.07241911546209</v>
      </c>
      <c r="R112" s="11">
        <v>-1.02537720440406</v>
      </c>
    </row>
    <row r="113" ht="15" customHeight="1">
      <c r="A113" t="s" s="10">
        <v>244</v>
      </c>
      <c r="B113" t="s" s="10">
        <v>245</v>
      </c>
      <c r="C113" s="11">
        <v>-2.46363425144868</v>
      </c>
      <c r="D113" s="11">
        <v>-2.86992116892291</v>
      </c>
      <c r="E113" s="11">
        <v>-2.62929249516496</v>
      </c>
      <c r="F113" s="11">
        <v>-4.33345162548087</v>
      </c>
      <c r="G113" s="11">
        <v>-4.76361845578925</v>
      </c>
      <c r="H113" s="11">
        <v>-4.71186729447551</v>
      </c>
      <c r="I113" s="11">
        <v>-4.3142692724109</v>
      </c>
      <c r="J113" s="11">
        <v>-3.99705722689788</v>
      </c>
      <c r="K113" s="11">
        <v>-3.95413369779068</v>
      </c>
      <c r="L113" s="11">
        <v>-3.94818055514955</v>
      </c>
      <c r="M113" s="11">
        <v>-3.17020777348909</v>
      </c>
      <c r="N113" s="11">
        <v>-2.27554899806054</v>
      </c>
      <c r="O113" s="11">
        <v>-1.69914896382506</v>
      </c>
      <c r="P113" s="11">
        <v>-1.31165633286617</v>
      </c>
      <c r="Q113" s="11">
        <v>-1.12858497682952</v>
      </c>
      <c r="R113" s="11">
        <v>-1.01968042600066</v>
      </c>
    </row>
    <row r="114" ht="15" customHeight="1">
      <c r="A114" t="s" s="10">
        <v>250</v>
      </c>
      <c r="B114" t="s" s="10">
        <v>251</v>
      </c>
      <c r="C114" s="11">
        <v>-2.48833401349759</v>
      </c>
      <c r="D114" s="11">
        <v>-2.8859238120803</v>
      </c>
      <c r="E114" s="11">
        <v>-2.68907725345581</v>
      </c>
      <c r="F114" s="11">
        <v>-4.31639458534704</v>
      </c>
      <c r="G114" s="11">
        <v>-4.95496930925575</v>
      </c>
      <c r="H114" s="11">
        <v>-4.89924610976508</v>
      </c>
      <c r="I114" s="11">
        <v>-4.46772554569086</v>
      </c>
      <c r="J114" s="11">
        <v>-4.17737181271586</v>
      </c>
      <c r="K114" s="11">
        <v>-4.1605518252267</v>
      </c>
      <c r="L114" s="11">
        <v>-4.09357777589509</v>
      </c>
      <c r="M114" s="11">
        <v>-3.34098126379062</v>
      </c>
      <c r="N114" s="11">
        <v>-2.4420304800104</v>
      </c>
      <c r="O114" s="11">
        <v>-1.81897203402622</v>
      </c>
      <c r="P114" s="11">
        <v>-1.4354473999301</v>
      </c>
      <c r="Q114" s="11">
        <v>-1.24349649005866</v>
      </c>
      <c r="R114" s="11">
        <v>-1.1222296507696</v>
      </c>
    </row>
    <row r="115" ht="15" customHeight="1">
      <c r="A115" t="s" s="10">
        <v>248</v>
      </c>
      <c r="B115" t="s" s="10">
        <v>249</v>
      </c>
      <c r="C115" s="11">
        <v>-2.5057097610567</v>
      </c>
      <c r="D115" s="11">
        <v>-2.90717393263407</v>
      </c>
      <c r="E115" s="11">
        <v>-2.61962287381794</v>
      </c>
      <c r="F115" s="11">
        <v>-4.35475948797239</v>
      </c>
      <c r="G115" s="11">
        <v>-4.68004090863712</v>
      </c>
      <c r="H115" s="11">
        <v>-4.46684447313415</v>
      </c>
      <c r="I115" s="11">
        <v>-4.11533068984967</v>
      </c>
      <c r="J115" s="11">
        <v>-3.90365733295554</v>
      </c>
      <c r="K115" s="11">
        <v>-3.82977228494253</v>
      </c>
      <c r="L115" s="11">
        <v>-3.81267882838039</v>
      </c>
      <c r="M115" s="11">
        <v>-3.28162946854519</v>
      </c>
      <c r="N115" s="11">
        <v>-2.4668438853737</v>
      </c>
      <c r="O115" s="11">
        <v>-1.97149026550341</v>
      </c>
      <c r="P115" s="11">
        <v>-1.58403318549969</v>
      </c>
      <c r="Q115" s="11">
        <v>-1.40843814372634</v>
      </c>
      <c r="R115" s="11">
        <v>-1.2945922120589</v>
      </c>
    </row>
    <row r="116" ht="15" customHeight="1">
      <c r="A116" t="s" s="10">
        <v>258</v>
      </c>
      <c r="B116" t="s" s="10">
        <v>259</v>
      </c>
      <c r="C116" s="11">
        <v>-2.52931307305993</v>
      </c>
      <c r="D116" s="11">
        <v>-2.86380652176288</v>
      </c>
      <c r="E116" s="11">
        <v>-2.62000623010258</v>
      </c>
      <c r="F116" s="11">
        <v>-4.05590836639299</v>
      </c>
      <c r="G116" s="11">
        <v>-4.01649068351825</v>
      </c>
      <c r="H116" s="11">
        <v>-5.14111557406136</v>
      </c>
      <c r="I116" s="11">
        <v>-4.62268086343373</v>
      </c>
      <c r="J116" s="11">
        <v>-4.23931435528165</v>
      </c>
      <c r="K116" s="11">
        <v>-3.89484838431882</v>
      </c>
      <c r="L116" s="11">
        <v>-3.83752601978389</v>
      </c>
      <c r="M116" s="11">
        <v>-3.07235836437008</v>
      </c>
      <c r="N116" s="11">
        <v>-2.11823075062932</v>
      </c>
      <c r="O116" s="11">
        <v>-1.64590797108053</v>
      </c>
      <c r="P116" s="11">
        <v>-1.31004032996586</v>
      </c>
      <c r="Q116" s="11">
        <v>-1.13742267760828</v>
      </c>
      <c r="R116" s="11">
        <v>-1.01509105451515</v>
      </c>
    </row>
    <row r="117" ht="15" customHeight="1">
      <c r="A117" t="s" s="10">
        <v>252</v>
      </c>
      <c r="B117" t="s" s="10">
        <v>253</v>
      </c>
      <c r="C117" s="11">
        <v>-2.57920088490381</v>
      </c>
      <c r="D117" s="11">
        <v>-2.98040820726115</v>
      </c>
      <c r="E117" s="11">
        <v>-2.52505121755231</v>
      </c>
      <c r="F117" s="11">
        <v>-4.33399543508246</v>
      </c>
      <c r="G117" s="11">
        <v>-4.84190140688231</v>
      </c>
      <c r="H117" s="11">
        <v>-3.6776396891825</v>
      </c>
      <c r="I117" s="11">
        <v>-3.41724049209108</v>
      </c>
      <c r="J117" s="11">
        <v>-3.2883907865228</v>
      </c>
      <c r="K117" s="11">
        <v>-3.2789907007377</v>
      </c>
      <c r="L117" s="11">
        <v>-3.24591495432982</v>
      </c>
      <c r="M117" s="11">
        <v>-2.89770464314339</v>
      </c>
      <c r="N117" s="11">
        <v>-2.22958677282625</v>
      </c>
      <c r="O117" s="11">
        <v>-1.85788965021011</v>
      </c>
      <c r="P117" s="11">
        <v>-1.50937279312797</v>
      </c>
      <c r="Q117" s="11">
        <v>-1.33811244513436</v>
      </c>
      <c r="R117" s="11">
        <v>-1.235844606403</v>
      </c>
    </row>
    <row r="118" ht="15" customHeight="1">
      <c r="A118" t="s" s="10">
        <v>254</v>
      </c>
      <c r="B118" t="s" s="10">
        <v>255</v>
      </c>
      <c r="C118" s="11">
        <v>-2.67691687352084</v>
      </c>
      <c r="D118" s="11">
        <v>-3.04057212061565</v>
      </c>
      <c r="E118" s="11">
        <v>-2.74528922583304</v>
      </c>
      <c r="F118" s="11">
        <v>-4.41174110520462</v>
      </c>
      <c r="G118" s="11">
        <v>-5.06013227670466</v>
      </c>
      <c r="H118" s="11">
        <v>-4.73482542631785</v>
      </c>
      <c r="I118" s="11">
        <v>-4.42614657119567</v>
      </c>
      <c r="J118" s="11">
        <v>-4.14314349429662</v>
      </c>
      <c r="K118" s="11">
        <v>-4.10836687653214</v>
      </c>
      <c r="L118" s="11">
        <v>-4.09128232804662</v>
      </c>
      <c r="M118" s="11">
        <v>-3.41512147937532</v>
      </c>
      <c r="N118" s="11">
        <v>-2.54191095512893</v>
      </c>
      <c r="O118" s="11">
        <v>-1.97823764236096</v>
      </c>
      <c r="P118" s="11">
        <v>-1.57495219998756</v>
      </c>
      <c r="Q118" s="11">
        <v>-1.38633844025637</v>
      </c>
      <c r="R118" s="11">
        <v>-1.28330694314443</v>
      </c>
    </row>
    <row r="119" ht="15" customHeight="1">
      <c r="A119" t="s" s="10">
        <v>256</v>
      </c>
      <c r="B119" t="s" s="10">
        <v>257</v>
      </c>
      <c r="C119" s="11">
        <v>-2.7631199221272</v>
      </c>
      <c r="D119" s="11">
        <v>-3.17870901681003</v>
      </c>
      <c r="E119" s="11">
        <v>-2.65674942578917</v>
      </c>
      <c r="F119" s="11">
        <v>-4.29890186374099</v>
      </c>
      <c r="G119" s="11">
        <v>-4.90025517267431</v>
      </c>
      <c r="H119" s="11">
        <v>-4.28097147867269</v>
      </c>
      <c r="I119" s="11">
        <v>-4.0527662703164</v>
      </c>
      <c r="J119" s="11">
        <v>-3.84310806396825</v>
      </c>
      <c r="K119" s="11">
        <v>-3.72555508136624</v>
      </c>
      <c r="L119" s="11">
        <v>-3.49246660977349</v>
      </c>
      <c r="M119" s="11">
        <v>-2.7919856119657</v>
      </c>
      <c r="N119" s="11">
        <v>-2.00340518316535</v>
      </c>
      <c r="O119" s="11">
        <v>-1.53898543102595</v>
      </c>
      <c r="P119" s="11">
        <v>-1.17279321045132</v>
      </c>
      <c r="Q119" s="11">
        <v>-0.994159215215568</v>
      </c>
      <c r="R119" s="11">
        <v>-0.865817592146106</v>
      </c>
    </row>
    <row r="120" ht="15" customHeight="1">
      <c r="A120" t="s" s="10">
        <v>260</v>
      </c>
      <c r="B120" t="s" s="10">
        <v>261</v>
      </c>
      <c r="C120" s="11">
        <v>-2.97617602055763</v>
      </c>
      <c r="D120" s="11">
        <v>-3.44079174873738</v>
      </c>
      <c r="E120" s="11">
        <v>-3.17666084317928</v>
      </c>
      <c r="F120" s="11">
        <v>-5.07896843925067</v>
      </c>
      <c r="G120" s="11">
        <v>-5.54741020280014</v>
      </c>
      <c r="H120" s="11">
        <v>-5.76646701936547</v>
      </c>
      <c r="I120" s="11">
        <v>-5.38298616006475</v>
      </c>
      <c r="J120" s="11">
        <v>-5.03665184431346</v>
      </c>
      <c r="K120" s="11">
        <v>-4.90442828523588</v>
      </c>
      <c r="L120" s="11">
        <v>-4.69590906152909</v>
      </c>
      <c r="M120" s="11">
        <v>-3.78535344073409</v>
      </c>
      <c r="N120" s="11">
        <v>-2.68396993962452</v>
      </c>
      <c r="O120" s="11">
        <v>-2.0578616282198</v>
      </c>
      <c r="P120" s="11">
        <v>-1.61010366597202</v>
      </c>
      <c r="Q120" s="11">
        <v>-1.3756783699067</v>
      </c>
      <c r="R120" s="11">
        <v>-1.26827958411551</v>
      </c>
    </row>
    <row r="121" ht="15" customHeight="1">
      <c r="A121" t="s" s="10">
        <v>264</v>
      </c>
      <c r="B121" t="s" s="10">
        <v>265</v>
      </c>
      <c r="C121" s="11">
        <v>-3.04581358568576</v>
      </c>
      <c r="D121" s="11">
        <v>-3.51210647109097</v>
      </c>
      <c r="E121" s="11">
        <v>-3.24641957493519</v>
      </c>
      <c r="F121" s="11">
        <v>-5.20411850557845</v>
      </c>
      <c r="G121" s="11">
        <v>-5.68507204781489</v>
      </c>
      <c r="H121" s="11">
        <v>-5.88807292655429</v>
      </c>
      <c r="I121" s="11">
        <v>-5.51049397820275</v>
      </c>
      <c r="J121" s="11">
        <v>-5.16565888638462</v>
      </c>
      <c r="K121" s="11">
        <v>-5.02570451114882</v>
      </c>
      <c r="L121" s="11">
        <v>-4.77649189532593</v>
      </c>
      <c r="M121" s="11">
        <v>-3.92330915053565</v>
      </c>
      <c r="N121" s="11">
        <v>-2.76949425020111</v>
      </c>
      <c r="O121" s="11">
        <v>-2.13971344841457</v>
      </c>
      <c r="P121" s="11">
        <v>-1.66691958075399</v>
      </c>
      <c r="Q121" s="11">
        <v>-1.42205742753475</v>
      </c>
      <c r="R121" s="11">
        <v>-1.31137768481121</v>
      </c>
    </row>
    <row r="122" ht="15" customHeight="1">
      <c r="A122" t="s" s="10">
        <v>262</v>
      </c>
      <c r="B122" t="s" s="10">
        <v>263</v>
      </c>
      <c r="C122" s="11">
        <v>-3.06961442650551</v>
      </c>
      <c r="D122" s="11">
        <v>-3.5649946218607</v>
      </c>
      <c r="E122" s="11">
        <v>-3.30307965073216</v>
      </c>
      <c r="F122" s="11">
        <v>-5.24224562492445</v>
      </c>
      <c r="G122" s="11">
        <v>-5.8170221234312</v>
      </c>
      <c r="H122" s="11">
        <v>-5.88387080367346</v>
      </c>
      <c r="I122" s="11">
        <v>-5.52050671075977</v>
      </c>
      <c r="J122" s="11">
        <v>-5.14610301987837</v>
      </c>
      <c r="K122" s="11">
        <v>-5.04996868632224</v>
      </c>
      <c r="L122" s="11">
        <v>-4.72657330022631</v>
      </c>
      <c r="M122" s="11">
        <v>-3.60333390067391</v>
      </c>
      <c r="N122" s="11">
        <v>-2.33138350866399</v>
      </c>
      <c r="O122" s="11">
        <v>-1.67912677976083</v>
      </c>
      <c r="P122" s="11">
        <v>-1.32811846367605</v>
      </c>
      <c r="Q122" s="11">
        <v>-1.11515980666192</v>
      </c>
      <c r="R122" s="11">
        <v>-1.04295260796233</v>
      </c>
    </row>
    <row r="123" ht="15" customHeight="1">
      <c r="A123" t="s" s="10">
        <v>268</v>
      </c>
      <c r="B123" t="s" s="10">
        <v>269</v>
      </c>
      <c r="C123" s="11">
        <v>-3.12832193833828</v>
      </c>
      <c r="D123" s="11">
        <v>-3.65090181186036</v>
      </c>
      <c r="E123" s="11">
        <v>-3.4583559303195</v>
      </c>
      <c r="F123" s="11">
        <v>-5.77634317645686</v>
      </c>
      <c r="G123" s="11">
        <v>-6.69868088510059</v>
      </c>
      <c r="H123" s="11">
        <v>-6.58955271631831</v>
      </c>
      <c r="I123" s="11">
        <v>-6.23926705787774</v>
      </c>
      <c r="J123" s="11">
        <v>-5.65686887630202</v>
      </c>
      <c r="K123" s="11">
        <v>-5.53215726715175</v>
      </c>
      <c r="L123" s="11">
        <v>-5.25982142530186</v>
      </c>
      <c r="M123" s="11">
        <v>-3.93531061679447</v>
      </c>
      <c r="N123" s="11">
        <v>-2.67975845248906</v>
      </c>
      <c r="O123" s="11">
        <v>-1.96285947085247</v>
      </c>
      <c r="P123" s="11">
        <v>-1.48169360814027</v>
      </c>
      <c r="Q123" s="11">
        <v>-1.27327724291935</v>
      </c>
      <c r="R123" s="11">
        <v>-1.16830314174205</v>
      </c>
    </row>
    <row r="124" ht="15" customHeight="1">
      <c r="A124" t="s" s="10">
        <v>266</v>
      </c>
      <c r="B124" t="s" s="10">
        <v>267</v>
      </c>
      <c r="C124" s="11">
        <v>-3.14896763684832</v>
      </c>
      <c r="D124" s="11">
        <v>-3.61423791146099</v>
      </c>
      <c r="E124" s="11">
        <v>-3.21048222393199</v>
      </c>
      <c r="F124" s="11">
        <v>-4.46009581688298</v>
      </c>
      <c r="G124" s="11">
        <v>-4.83293360180273</v>
      </c>
      <c r="H124" s="11">
        <v>-5.08278747671307</v>
      </c>
      <c r="I124" s="11">
        <v>-4.92534173112197</v>
      </c>
      <c r="J124" s="11">
        <v>-4.67947906091883</v>
      </c>
      <c r="K124" s="11">
        <v>-4.53565576591278</v>
      </c>
      <c r="L124" s="11">
        <v>-4.20271266141131</v>
      </c>
      <c r="M124" s="11">
        <v>-3.29094927428656</v>
      </c>
      <c r="N124" s="11">
        <v>-2.35158537558371</v>
      </c>
      <c r="O124" s="11">
        <v>-1.73754069451843</v>
      </c>
      <c r="P124" s="11">
        <v>-1.3463196023274</v>
      </c>
      <c r="Q124" s="11">
        <v>-1.1417408874331</v>
      </c>
      <c r="R124" s="11">
        <v>-1.01710370094993</v>
      </c>
    </row>
    <row r="125" ht="15" customHeight="1">
      <c r="A125" t="s" s="10">
        <v>270</v>
      </c>
      <c r="B125" t="s" s="10">
        <v>271</v>
      </c>
      <c r="C125" s="11">
        <v>-3.26054609256844</v>
      </c>
      <c r="D125" s="11">
        <v>-3.72607028727437</v>
      </c>
      <c r="E125" s="11">
        <v>-3.40673876428573</v>
      </c>
      <c r="F125" s="11">
        <v>-5.39558387238836</v>
      </c>
      <c r="G125" s="11">
        <v>-6.39137325373138</v>
      </c>
      <c r="H125" s="11">
        <v>-6.18702227079371</v>
      </c>
      <c r="I125" s="11">
        <v>-5.8088570091488</v>
      </c>
      <c r="J125" s="11">
        <v>-5.42351506815878</v>
      </c>
      <c r="K125" s="11">
        <v>-5.31226925863741</v>
      </c>
      <c r="L125" s="11">
        <v>-5.15343875157177</v>
      </c>
      <c r="M125" s="11">
        <v>-4.00631836861755</v>
      </c>
      <c r="N125" s="11">
        <v>-2.82579290367744</v>
      </c>
      <c r="O125" s="11">
        <v>-2.14633628490374</v>
      </c>
      <c r="P125" s="11">
        <v>-1.68949825174586</v>
      </c>
      <c r="Q125" s="11">
        <v>-1.46370611355674</v>
      </c>
      <c r="R125" s="11">
        <v>-1.3373906430474</v>
      </c>
    </row>
    <row r="126" ht="15" customHeight="1">
      <c r="A126" t="s" s="10">
        <v>284</v>
      </c>
      <c r="B126" t="s" s="10">
        <v>285</v>
      </c>
      <c r="C126" s="11">
        <v>-3.58974190098712</v>
      </c>
      <c r="D126" s="11">
        <v>-4.45487101012517</v>
      </c>
      <c r="E126" s="11">
        <v>-4.35875202658305</v>
      </c>
      <c r="F126" s="11">
        <v>-6.89121235910729</v>
      </c>
      <c r="G126" s="11">
        <v>-8.591099854735569</v>
      </c>
      <c r="H126" s="11">
        <v>-9.335392909215299</v>
      </c>
      <c r="I126" s="11">
        <v>-8.800641314180149</v>
      </c>
      <c r="J126" s="11">
        <v>-8.245603017067269</v>
      </c>
      <c r="K126" s="11">
        <v>-7.80885757200703</v>
      </c>
      <c r="L126" s="11">
        <v>-7.86085727451991</v>
      </c>
      <c r="M126" s="11">
        <v>-6.15317455103851</v>
      </c>
      <c r="N126" s="11">
        <v>-4.23774455435797</v>
      </c>
      <c r="O126" s="11">
        <v>-2.10778988081479</v>
      </c>
      <c r="P126" s="11">
        <v>-2.05402249667882</v>
      </c>
      <c r="Q126" s="11">
        <v>-1.89794046728029</v>
      </c>
      <c r="R126" s="11">
        <v>-1.83085725318639</v>
      </c>
    </row>
    <row r="127" ht="15" customHeight="1">
      <c r="A127" t="s" s="10">
        <v>276</v>
      </c>
      <c r="B127" t="s" s="10">
        <v>277</v>
      </c>
      <c r="C127" s="11">
        <v>-3.65166790438483</v>
      </c>
      <c r="D127" s="11">
        <v>-4.20363191527026</v>
      </c>
      <c r="E127" s="11">
        <v>-3.82841518685614</v>
      </c>
      <c r="F127" s="11">
        <v>-5.33720514590974</v>
      </c>
      <c r="G127" s="11">
        <v>-5.81470869396964</v>
      </c>
      <c r="H127" s="11">
        <v>-6.35442767741899</v>
      </c>
      <c r="I127" s="11">
        <v>-6.17640492332079</v>
      </c>
      <c r="J127" s="11">
        <v>-5.82504793067113</v>
      </c>
      <c r="K127" s="11">
        <v>-5.47194840662682</v>
      </c>
      <c r="L127" s="11">
        <v>-4.80199803503682</v>
      </c>
      <c r="M127" s="11">
        <v>-3.45229487101243</v>
      </c>
      <c r="N127" s="11">
        <v>-2.38739893259545</v>
      </c>
      <c r="O127" s="11">
        <v>-1.72690775376761</v>
      </c>
      <c r="P127" s="11">
        <v>-1.30390438832652</v>
      </c>
      <c r="Q127" s="11">
        <v>-1.10173155582204</v>
      </c>
      <c r="R127" s="11">
        <v>-1.00543909699983</v>
      </c>
    </row>
    <row r="128" ht="15" customHeight="1">
      <c r="A128" t="s" s="10">
        <v>272</v>
      </c>
      <c r="B128" t="s" s="10">
        <v>273</v>
      </c>
      <c r="C128" s="11">
        <v>-3.70879805379521</v>
      </c>
      <c r="D128" s="11">
        <v>-4.22522205880202</v>
      </c>
      <c r="E128" s="11">
        <v>-3.85095032729724</v>
      </c>
      <c r="F128" s="11">
        <v>-6.38055117133111</v>
      </c>
      <c r="G128" s="11">
        <v>-7.34423896313333</v>
      </c>
      <c r="H128" s="11">
        <v>-6.90974054307302</v>
      </c>
      <c r="I128" s="11">
        <v>-6.15571027772594</v>
      </c>
      <c r="J128" s="11">
        <v>-5.56590526694964</v>
      </c>
      <c r="K128" s="11">
        <v>-5.46368741020264</v>
      </c>
      <c r="L128" s="11">
        <v>-5.22231436248879</v>
      </c>
      <c r="M128" s="11">
        <v>-3.98492099435741</v>
      </c>
      <c r="N128" s="11">
        <v>-2.76890458728747</v>
      </c>
      <c r="O128" s="11">
        <v>-2.07933445553619</v>
      </c>
      <c r="P128" s="11">
        <v>-1.59441835925756</v>
      </c>
      <c r="Q128" s="11">
        <v>-1.36861134559301</v>
      </c>
      <c r="R128" s="11">
        <v>-1.23062333978076</v>
      </c>
    </row>
    <row r="129" ht="15" customHeight="1">
      <c r="A129" t="s" s="10">
        <v>282</v>
      </c>
      <c r="B129" t="s" s="10">
        <v>283</v>
      </c>
      <c r="C129" s="11">
        <v>-3.75926310884059</v>
      </c>
      <c r="D129" s="11">
        <v>-4.23745973760591</v>
      </c>
      <c r="E129" s="11">
        <v>-3.96058344807604</v>
      </c>
      <c r="F129" s="11">
        <v>-6.1667098520854</v>
      </c>
      <c r="G129" s="11">
        <v>-6.23112840280178</v>
      </c>
      <c r="H129" s="11">
        <v>-8.499506693945561</v>
      </c>
      <c r="I129" s="11">
        <v>-7.55027599938923</v>
      </c>
      <c r="J129" s="11">
        <v>-6.51098087737965</v>
      </c>
      <c r="K129" s="11">
        <v>-5.93093221033318</v>
      </c>
      <c r="L129" s="11">
        <v>-5.39657488754287</v>
      </c>
      <c r="M129" s="11">
        <v>-3.7465514568894</v>
      </c>
      <c r="N129" s="11">
        <v>-2.39053947394437</v>
      </c>
      <c r="O129" s="11">
        <v>-1.76169034549159</v>
      </c>
      <c r="P129" s="11">
        <v>-1.34420800037771</v>
      </c>
      <c r="Q129" s="11">
        <v>-1.16515073918238</v>
      </c>
      <c r="R129" s="11">
        <v>-1.04448951796813</v>
      </c>
    </row>
    <row r="130" ht="15" customHeight="1">
      <c r="A130" t="s" s="10">
        <v>280</v>
      </c>
      <c r="B130" t="s" s="10">
        <v>281</v>
      </c>
      <c r="C130" s="11">
        <v>-4.50242281586957</v>
      </c>
      <c r="D130" s="11">
        <v>-5.15427348950355</v>
      </c>
      <c r="E130" s="11">
        <v>-4.45952876768645</v>
      </c>
      <c r="F130" s="11">
        <v>-7.45977370836472</v>
      </c>
      <c r="G130" s="11">
        <v>-8.116364784250081</v>
      </c>
      <c r="H130" s="11">
        <v>-7.48268802672184</v>
      </c>
      <c r="I130" s="11">
        <v>-6.33796190226577</v>
      </c>
      <c r="J130" s="11">
        <v>-5.58710932346742</v>
      </c>
      <c r="K130" s="11">
        <v>-5.51609059957352</v>
      </c>
      <c r="L130" s="11">
        <v>-5.29454444601738</v>
      </c>
      <c r="M130" s="11">
        <v>-3.88228913510542</v>
      </c>
      <c r="N130" s="11">
        <v>-2.62535071053884</v>
      </c>
      <c r="O130" s="11">
        <v>-1.87630962870097</v>
      </c>
      <c r="P130" s="11">
        <v>-1.40656109145646</v>
      </c>
      <c r="Q130" s="11">
        <v>-1.16504827616065</v>
      </c>
      <c r="R130" s="11">
        <v>-1.00548891236614</v>
      </c>
    </row>
    <row r="131" ht="15" customHeight="1">
      <c r="A131" t="s" s="10">
        <v>274</v>
      </c>
      <c r="B131" t="s" s="10">
        <v>275</v>
      </c>
      <c r="C131" s="11">
        <v>-4.73056378394938</v>
      </c>
      <c r="D131" s="11">
        <v>-5.36571214121086</v>
      </c>
      <c r="E131" s="11">
        <v>-4.06005949605036</v>
      </c>
      <c r="F131" s="11">
        <v>-7.3675753932263</v>
      </c>
      <c r="G131" s="11">
        <v>-6.66667486126319</v>
      </c>
      <c r="H131" s="11">
        <v>-5.42139313010002</v>
      </c>
      <c r="I131" s="11">
        <v>-4.40633879589042</v>
      </c>
      <c r="J131" s="11">
        <v>-3.90351693394524</v>
      </c>
      <c r="K131" s="11">
        <v>-3.84145320232205</v>
      </c>
      <c r="L131" s="11">
        <v>-3.79658057853177</v>
      </c>
      <c r="M131" s="11">
        <v>-3.30165908480031</v>
      </c>
      <c r="N131" s="11">
        <v>-2.45924927691046</v>
      </c>
      <c r="O131" s="11">
        <v>-1.94436059952678</v>
      </c>
      <c r="P131" s="11">
        <v>-1.55633556876699</v>
      </c>
      <c r="Q131" s="11">
        <v>-1.35963510272059</v>
      </c>
      <c r="R131" s="11">
        <v>-1.27698049415314</v>
      </c>
    </row>
    <row r="132" ht="15" customHeight="1">
      <c r="A132" t="s" s="10">
        <v>278</v>
      </c>
      <c r="B132" t="s" s="10">
        <v>279</v>
      </c>
      <c r="C132" s="11">
        <v>-4.90886010038188</v>
      </c>
      <c r="D132" s="11">
        <v>-5.61533648456054</v>
      </c>
      <c r="E132" s="11">
        <v>-4.28362185822432</v>
      </c>
      <c r="F132" s="11">
        <v>-7.73400518367952</v>
      </c>
      <c r="G132" s="11">
        <v>-7.1357075091479</v>
      </c>
      <c r="H132" s="11">
        <v>-5.60862952639028</v>
      </c>
      <c r="I132" s="11">
        <v>-4.58384800356849</v>
      </c>
      <c r="J132" s="11">
        <v>-4.04075016863324</v>
      </c>
      <c r="K132" s="11">
        <v>-4.01604073324747</v>
      </c>
      <c r="L132" s="11">
        <v>-3.92137910923661</v>
      </c>
      <c r="M132" s="11">
        <v>-3.22203687156514</v>
      </c>
      <c r="N132" s="11">
        <v>-2.18119655121849</v>
      </c>
      <c r="O132" s="11">
        <v>-1.61505583011517</v>
      </c>
      <c r="P132" s="11">
        <v>-1.30951220589845</v>
      </c>
      <c r="Q132" s="11">
        <v>-1.13086744143707</v>
      </c>
      <c r="R132" s="11">
        <v>-1.08314896533585</v>
      </c>
    </row>
    <row r="133" ht="15" customHeight="1">
      <c r="A133" t="s" s="10">
        <v>286</v>
      </c>
      <c r="B133" t="s" s="10">
        <v>287</v>
      </c>
      <c r="C133" s="11">
        <v>-5.05410660328888</v>
      </c>
      <c r="D133" s="11">
        <v>-5.7878265286402</v>
      </c>
      <c r="E133" s="11">
        <v>-5.24711595955101</v>
      </c>
      <c r="F133" s="11">
        <v>-8.52392225747495</v>
      </c>
      <c r="G133" s="11">
        <v>-9.498574487887881</v>
      </c>
      <c r="H133" s="11">
        <v>-9.26748908262992</v>
      </c>
      <c r="I133" s="11">
        <v>-8.069744151464169</v>
      </c>
      <c r="J133" s="11">
        <v>-7.14654714505368</v>
      </c>
      <c r="K133" s="11">
        <v>-6.70346767816709</v>
      </c>
      <c r="L133" s="11">
        <v>-6.10563353103354</v>
      </c>
      <c r="M133" s="11">
        <v>-4.39228406859826</v>
      </c>
      <c r="N133" s="11">
        <v>-2.98499886180122</v>
      </c>
      <c r="O133" s="11">
        <v>-2.12466956691125</v>
      </c>
      <c r="P133" s="11">
        <v>-1.62753828272865</v>
      </c>
      <c r="Q133" s="11">
        <v>-1.3619335590695</v>
      </c>
      <c r="R133" s="11">
        <v>-1.19416891967407</v>
      </c>
    </row>
    <row r="134" ht="15" customHeight="1">
      <c r="A134" t="s" s="10">
        <v>288</v>
      </c>
      <c r="B134" t="s" s="10">
        <v>289</v>
      </c>
      <c r="C134" s="11">
        <v>-5.75378275801615</v>
      </c>
      <c r="D134" s="11">
        <v>-6.63318834647393</v>
      </c>
      <c r="E134" s="11">
        <v>-7.00081171452754</v>
      </c>
      <c r="F134" s="11">
        <v>-11.0710689590783</v>
      </c>
      <c r="G134" s="11">
        <v>-14.9763815094214</v>
      </c>
      <c r="H134" s="11">
        <v>-20.8407815915985</v>
      </c>
      <c r="I134" s="11">
        <v>-20.9244800970987</v>
      </c>
      <c r="J134" s="11">
        <v>-19.3875598665821</v>
      </c>
      <c r="K134" s="11">
        <v>-17.9730483251446</v>
      </c>
      <c r="L134" s="11">
        <v>-13.1846756914601</v>
      </c>
      <c r="M134" s="11">
        <v>-6.76634214744183</v>
      </c>
      <c r="N134" s="11">
        <v>-3.98492540110562</v>
      </c>
      <c r="O134" s="11">
        <v>-2.7278303244032</v>
      </c>
      <c r="P134" s="11">
        <v>-2.05364871923955</v>
      </c>
      <c r="Q134" s="11">
        <v>-1.76659413768328</v>
      </c>
      <c r="R134" s="11">
        <v>-1.63046135854849</v>
      </c>
    </row>
    <row r="135" ht="15" customHeight="1">
      <c r="A135" t="s" s="10">
        <v>290</v>
      </c>
      <c r="B135" t="s" s="10">
        <v>291</v>
      </c>
      <c r="C135" s="11"/>
      <c r="D135" s="11">
        <v>-0.5145172670153521</v>
      </c>
      <c r="E135" s="11">
        <v>-0.461831182439324</v>
      </c>
      <c r="F135" s="11">
        <v>-0.740154956702151</v>
      </c>
      <c r="G135" s="11">
        <v>-0.845451245777796</v>
      </c>
      <c r="H135" s="11">
        <v>-0.86604229645106</v>
      </c>
      <c r="I135" s="11">
        <v>-0.749085472125893</v>
      </c>
      <c r="J135" s="11">
        <v>-0.67577646026673</v>
      </c>
      <c r="K135" s="11">
        <v>-0.645397729039906</v>
      </c>
      <c r="L135" s="11">
        <v>-0.596914665688549</v>
      </c>
      <c r="M135" s="11">
        <v>-0.476666833670773</v>
      </c>
      <c r="N135" s="11">
        <v>-0.310364351158261</v>
      </c>
      <c r="O135" s="11">
        <v>-0.245575871265352</v>
      </c>
      <c r="P135" s="11">
        <v>-0.171939393756808</v>
      </c>
      <c r="Q135" s="11">
        <v>-0.138513252870583</v>
      </c>
      <c r="R135" s="11">
        <v>-0.114420575305298</v>
      </c>
    </row>
    <row r="136" ht="15" customHeight="1">
      <c r="A136" t="s" s="10">
        <v>292</v>
      </c>
      <c r="B136" t="s" s="10">
        <v>293</v>
      </c>
      <c r="C136" s="11"/>
      <c r="D136" s="11"/>
      <c r="E136" s="11">
        <v>-0.29427096900303</v>
      </c>
      <c r="F136" s="11">
        <v>-0.490769935688754</v>
      </c>
      <c r="G136" s="11">
        <v>-0.636926596710738</v>
      </c>
      <c r="H136" s="11">
        <v>-0.609063144238186</v>
      </c>
      <c r="I136" s="11">
        <v>-0.541123976326272</v>
      </c>
      <c r="J136" s="11">
        <v>-0.516683519194218</v>
      </c>
      <c r="K136" s="11">
        <v>-0.359502400741997</v>
      </c>
      <c r="L136" s="11">
        <v>-0.165104210879473</v>
      </c>
      <c r="M136" s="11">
        <v>-0.0185188401773792</v>
      </c>
      <c r="N136" s="11">
        <v>0.114713465378718</v>
      </c>
      <c r="O136" s="11">
        <v>0.15827329186669</v>
      </c>
      <c r="P136" s="11">
        <v>0.180286623011287</v>
      </c>
      <c r="Q136" s="11">
        <v>0.233620270694067</v>
      </c>
      <c r="R136" s="11">
        <v>0.0129892260760316</v>
      </c>
    </row>
    <row r="137" ht="15" customHeight="1">
      <c r="A137" t="s" s="10">
        <v>294</v>
      </c>
      <c r="B137" t="s" s="10">
        <v>295</v>
      </c>
      <c r="C137" s="11"/>
      <c r="D137" s="11"/>
      <c r="E137" s="11">
        <v>-0.305357230536816</v>
      </c>
      <c r="F137" s="11">
        <v>-0.471987870214669</v>
      </c>
      <c r="G137" s="11">
        <v>-0.589639004112579</v>
      </c>
      <c r="H137" s="11">
        <v>-0.6335602027845501</v>
      </c>
      <c r="I137" s="11">
        <v>-0.573935713252144</v>
      </c>
      <c r="J137" s="11">
        <v>-0.516381145141349</v>
      </c>
      <c r="K137" s="11">
        <v>-0.47991324286385</v>
      </c>
      <c r="L137" s="11">
        <v>-0.438520121694994</v>
      </c>
      <c r="M137" s="11">
        <v>-0.352986968332393</v>
      </c>
      <c r="N137" s="11">
        <v>-0.215828911923054</v>
      </c>
      <c r="O137" s="11">
        <v>-0.168227610827658</v>
      </c>
      <c r="P137" s="11">
        <v>-0.122320512566944</v>
      </c>
      <c r="Q137" s="11">
        <v>-0.100656372399235</v>
      </c>
      <c r="R137" s="11">
        <v>-0.0783605530353408</v>
      </c>
    </row>
    <row r="138" ht="15" customHeight="1">
      <c r="A138" t="s" s="10">
        <v>296</v>
      </c>
      <c r="B138" t="s" s="10">
        <v>297</v>
      </c>
      <c r="C138" s="11"/>
      <c r="D138" s="11"/>
      <c r="E138" s="11">
        <v>-0.511931530455089</v>
      </c>
      <c r="F138" s="11">
        <v>-0.903829720905406</v>
      </c>
      <c r="G138" s="11">
        <v>-0.972582273347754</v>
      </c>
      <c r="H138" s="11">
        <v>-0.8477137135659299</v>
      </c>
      <c r="I138" s="11">
        <v>-0.491314777602154</v>
      </c>
      <c r="J138" s="11">
        <v>-0.35889811732929</v>
      </c>
      <c r="K138" s="11">
        <v>-0.220976447938876</v>
      </c>
      <c r="L138" s="11">
        <v>-0.074871838084964</v>
      </c>
      <c r="M138" s="11">
        <v>-0.0116783405157922</v>
      </c>
      <c r="N138" s="11">
        <v>0.0561668525378809</v>
      </c>
      <c r="O138" s="11">
        <v>0.0347406864760948</v>
      </c>
      <c r="P138" s="11">
        <v>0.0435529783053288</v>
      </c>
      <c r="Q138" s="11">
        <v>0.0385235460668568</v>
      </c>
      <c r="R138" s="11">
        <v>0.0405463023831767</v>
      </c>
    </row>
    <row r="139" ht="15" customHeight="1">
      <c r="A139" t="s" s="10">
        <v>298</v>
      </c>
      <c r="B139" t="s" s="10">
        <v>299</v>
      </c>
      <c r="C139" s="11"/>
      <c r="D139" s="11"/>
      <c r="E139" s="11"/>
      <c r="F139" s="11">
        <v>-0.910100381362232</v>
      </c>
      <c r="G139" s="11">
        <v>-0.983855722789981</v>
      </c>
      <c r="H139" s="11">
        <v>-0.911763568838308</v>
      </c>
      <c r="I139" s="11">
        <v>-0.902114260564536</v>
      </c>
      <c r="J139" s="11">
        <v>-0.841804661388271</v>
      </c>
      <c r="K139" s="11">
        <v>-0.8023356993154031</v>
      </c>
      <c r="L139" s="11">
        <v>-0.741082576905294</v>
      </c>
      <c r="M139" s="11">
        <v>-0.636264804799746</v>
      </c>
      <c r="N139" s="11">
        <v>-0.481458303441828</v>
      </c>
      <c r="O139" s="11">
        <v>-0.42140364975017</v>
      </c>
      <c r="P139" s="11">
        <v>-0.359660916502817</v>
      </c>
      <c r="Q139" s="11">
        <v>-0.340373845351937</v>
      </c>
      <c r="R139" s="11">
        <v>-0.325680279626732</v>
      </c>
    </row>
    <row r="140" ht="15" customHeight="1">
      <c r="A140" t="s" s="10">
        <v>300</v>
      </c>
      <c r="B140" t="s" s="10">
        <v>301</v>
      </c>
      <c r="C140" s="11"/>
      <c r="D140" s="11"/>
      <c r="E140" s="11"/>
      <c r="F140" s="11"/>
      <c r="G140" s="11">
        <v>-0.701205257178852</v>
      </c>
      <c r="H140" s="11">
        <v>-0.691260641584323</v>
      </c>
      <c r="I140" s="11">
        <v>-0.529909465798916</v>
      </c>
      <c r="J140" s="11">
        <v>-0.429206154898933</v>
      </c>
      <c r="K140" s="11">
        <v>-0.304638896311093</v>
      </c>
      <c r="L140" s="11">
        <v>-0.174386989240628</v>
      </c>
      <c r="M140" s="11">
        <v>-0.0588369520780715</v>
      </c>
      <c r="N140" s="11">
        <v>0.0257627818916101</v>
      </c>
      <c r="O140" s="11">
        <v>0.0690090303215022</v>
      </c>
      <c r="P140" s="11">
        <v>0.09266033255257609</v>
      </c>
      <c r="Q140" s="11">
        <v>0.15050122245899</v>
      </c>
      <c r="R140" s="11">
        <v>0.255619324888496</v>
      </c>
    </row>
    <row r="141" ht="15" customHeight="1">
      <c r="A141" t="s" s="10">
        <v>302</v>
      </c>
      <c r="B141" t="s" s="10">
        <v>303</v>
      </c>
      <c r="C141" s="11"/>
      <c r="D141" s="11"/>
      <c r="E141" s="11"/>
      <c r="F141" s="11"/>
      <c r="G141" s="11">
        <v>-1.75058096711204</v>
      </c>
      <c r="H141" s="11">
        <v>-1.72761747650086</v>
      </c>
      <c r="I141" s="11">
        <v>-1.57267948726112</v>
      </c>
      <c r="J141" s="11">
        <v>-1.48264438227187</v>
      </c>
      <c r="K141" s="11">
        <v>-1.42922821772834</v>
      </c>
      <c r="L141" s="11">
        <v>-1.3406493426562</v>
      </c>
      <c r="M141" s="11">
        <v>-1.07321276750579</v>
      </c>
      <c r="N141" s="11">
        <v>-0.651827917143558</v>
      </c>
      <c r="O141" s="11">
        <v>-0.438761906799457</v>
      </c>
      <c r="P141" s="11">
        <v>-0.337065660537643</v>
      </c>
      <c r="Q141" s="11">
        <v>-0.256995447588919</v>
      </c>
      <c r="R141" s="11">
        <v>-0.250322182238377</v>
      </c>
    </row>
    <row r="142" ht="15" customHeight="1">
      <c r="A142" t="s" s="10">
        <v>304</v>
      </c>
      <c r="B142" t="s" s="10">
        <v>305</v>
      </c>
      <c r="C142" s="11"/>
      <c r="D142" s="11"/>
      <c r="E142" s="11"/>
      <c r="F142" s="11"/>
      <c r="G142" s="11">
        <v>-2.81863922535713</v>
      </c>
      <c r="H142" s="11">
        <v>-2.69860734072062</v>
      </c>
      <c r="I142" s="11">
        <v>-2.50597838876931</v>
      </c>
      <c r="J142" s="11">
        <v>-2.35519520287582</v>
      </c>
      <c r="K142" s="11">
        <v>-2.33689871192924</v>
      </c>
      <c r="L142" s="11">
        <v>-2.41927020524915</v>
      </c>
      <c r="M142" s="11">
        <v>-2.16586108698974</v>
      </c>
      <c r="N142" s="11">
        <v>-1.67214662833472</v>
      </c>
      <c r="O142" s="11">
        <v>-1.34562962630866</v>
      </c>
      <c r="P142" s="11">
        <v>-1.0958676258913</v>
      </c>
      <c r="Q142" s="11">
        <v>-1.00325095377339</v>
      </c>
      <c r="R142" s="11">
        <v>-0.950803387202204</v>
      </c>
    </row>
    <row r="143" ht="15" customHeight="1">
      <c r="A143" t="s" s="10">
        <v>306</v>
      </c>
      <c r="B143" t="s" s="10">
        <v>307</v>
      </c>
      <c r="C143" s="11"/>
      <c r="D143" s="11"/>
      <c r="E143" s="11"/>
      <c r="F143" s="11"/>
      <c r="G143" s="11"/>
      <c r="H143" s="11"/>
      <c r="I143" s="11"/>
      <c r="J143" s="11">
        <v>-0.469883498272089</v>
      </c>
      <c r="K143" s="11">
        <v>-0.419944056770298</v>
      </c>
      <c r="L143" s="11">
        <v>-0.40673942136215</v>
      </c>
      <c r="M143" s="11">
        <v>-0.273106898531964</v>
      </c>
      <c r="N143" s="11">
        <v>-0.138651629529885</v>
      </c>
      <c r="O143" s="11">
        <v>-0.0845318451630791</v>
      </c>
      <c r="P143" s="11">
        <v>-0.0198869558381943</v>
      </c>
      <c r="Q143" s="11">
        <v>0.0288056164127953</v>
      </c>
      <c r="R143" s="11">
        <v>0.0796177388497559</v>
      </c>
    </row>
    <row r="144" ht="15" customHeight="1">
      <c r="A144" t="s" s="10">
        <v>308</v>
      </c>
      <c r="B144" t="s" s="10">
        <v>309</v>
      </c>
      <c r="C144" s="11"/>
      <c r="D144" s="11"/>
      <c r="E144" s="11"/>
      <c r="F144" s="11"/>
      <c r="G144" s="11"/>
      <c r="H144" s="11"/>
      <c r="I144" s="11"/>
      <c r="J144" s="11">
        <v>-0.712172991723904</v>
      </c>
      <c r="K144" s="11">
        <v>-0.646592658492546</v>
      </c>
      <c r="L144" s="11">
        <v>-0.554187704160002</v>
      </c>
      <c r="M144" s="11">
        <v>-0.409242209833992</v>
      </c>
      <c r="N144" s="11">
        <v>-0.252684410944836</v>
      </c>
      <c r="O144" s="11">
        <v>-0.142652253165165</v>
      </c>
      <c r="P144" s="11">
        <v>-0.0686264692053704</v>
      </c>
      <c r="Q144" s="11">
        <v>0.00134106835870063</v>
      </c>
      <c r="R144" s="11">
        <v>0.114552090755054</v>
      </c>
    </row>
    <row r="145" ht="15" customHeight="1">
      <c r="A145" t="s" s="10">
        <v>310</v>
      </c>
      <c r="B145" t="s" s="10">
        <v>311</v>
      </c>
      <c r="C145" s="11"/>
      <c r="D145" s="11"/>
      <c r="E145" s="11"/>
      <c r="F145" s="11"/>
      <c r="G145" s="11"/>
      <c r="H145" s="11"/>
      <c r="I145" s="11"/>
      <c r="J145" s="11">
        <v>-1.05579117070495</v>
      </c>
      <c r="K145" s="11">
        <v>-0.998012224625825</v>
      </c>
      <c r="L145" s="11">
        <v>-0.913750116368338</v>
      </c>
      <c r="M145" s="11">
        <v>-0.7305899956419331</v>
      </c>
      <c r="N145" s="11">
        <v>-0.511222610437867</v>
      </c>
      <c r="O145" s="11">
        <v>-0.350358195292288</v>
      </c>
      <c r="P145" s="11">
        <v>-0.24295344822073</v>
      </c>
      <c r="Q145" s="11">
        <v>-0.156634331750938</v>
      </c>
      <c r="R145" s="11">
        <v>-0.0415171682801554</v>
      </c>
    </row>
    <row r="146" ht="15" customHeight="1">
      <c r="A146" t="s" s="10">
        <v>312</v>
      </c>
      <c r="B146" t="s" s="10">
        <v>313</v>
      </c>
      <c r="C146" s="11"/>
      <c r="D146" s="11"/>
      <c r="E146" s="11"/>
      <c r="F146" s="11"/>
      <c r="G146" s="11"/>
      <c r="H146" s="11"/>
      <c r="I146" s="11"/>
      <c r="J146" s="11"/>
      <c r="K146" s="11"/>
      <c r="L146" s="11"/>
      <c r="M146" s="11">
        <v>-0.549913138394568</v>
      </c>
      <c r="N146" s="11">
        <v>-0.419251476832645</v>
      </c>
      <c r="O146" s="11">
        <v>-0.307591968758611</v>
      </c>
      <c r="P146" s="11">
        <v>-0.213992026100413</v>
      </c>
      <c r="Q146" s="11">
        <v>-0.102947814177211</v>
      </c>
      <c r="R146" s="11">
        <v>-0.029394788857304</v>
      </c>
    </row>
    <row r="147" ht="15" customHeight="1">
      <c r="A147" t="s" s="10">
        <v>314</v>
      </c>
      <c r="B147" t="s" s="10">
        <v>315</v>
      </c>
      <c r="C147" s="11"/>
      <c r="D147" s="11"/>
      <c r="E147" s="11"/>
      <c r="F147" s="11"/>
      <c r="G147" s="11"/>
      <c r="H147" s="11"/>
      <c r="I147" s="11"/>
      <c r="J147" s="11"/>
      <c r="K147" s="11"/>
      <c r="L147" s="11"/>
      <c r="M147" s="11"/>
      <c r="N147" s="11"/>
      <c r="O147" s="11">
        <v>0.0175758402262755</v>
      </c>
      <c r="P147" s="11">
        <v>0.0229261869466407</v>
      </c>
      <c r="Q147" s="11">
        <v>0.0253369532452134</v>
      </c>
      <c r="R147" s="11">
        <v>0.0399426018266684</v>
      </c>
    </row>
    <row r="148" ht="15" customHeight="1">
      <c r="A148" t="s" s="10">
        <v>316</v>
      </c>
      <c r="B148" t="s" s="10">
        <v>317</v>
      </c>
      <c r="C148" s="11"/>
      <c r="D148" s="11"/>
      <c r="E148" s="11"/>
      <c r="F148" s="11"/>
      <c r="G148" s="11"/>
      <c r="H148" s="11"/>
      <c r="I148" s="11"/>
      <c r="J148" s="11"/>
      <c r="K148" s="11"/>
      <c r="L148" s="11"/>
      <c r="M148" s="11"/>
      <c r="N148" s="11"/>
      <c r="O148" s="11"/>
      <c r="P148" s="11"/>
      <c r="Q148" s="11">
        <v>0.0520133263179828</v>
      </c>
      <c r="R148" s="11">
        <v>0.0615302010216756</v>
      </c>
    </row>
    <row r="149" ht="15" customHeight="1">
      <c r="A149" t="s" s="10">
        <v>318</v>
      </c>
      <c r="B149" t="s" s="10">
        <v>319</v>
      </c>
      <c r="C149" s="11"/>
      <c r="D149" s="11"/>
      <c r="E149" s="11"/>
      <c r="F149" s="11"/>
      <c r="G149" s="11"/>
      <c r="H149" s="11"/>
      <c r="I149" s="11"/>
      <c r="J149" s="11"/>
      <c r="K149" s="11"/>
      <c r="L149" s="11"/>
      <c r="M149" s="11"/>
      <c r="N149" s="11"/>
      <c r="O149" s="11"/>
      <c r="P149" s="11"/>
      <c r="Q149" s="11">
        <v>-0.186226516335994</v>
      </c>
      <c r="R149" s="11">
        <v>-0.148188029837812</v>
      </c>
    </row>
    <row r="150" ht="15" customHeight="1">
      <c r="A150" t="s" s="10">
        <v>320</v>
      </c>
      <c r="B150" t="s" s="10">
        <v>321</v>
      </c>
      <c r="C150" s="11"/>
      <c r="D150" s="11"/>
      <c r="E150" s="11"/>
      <c r="F150" s="11"/>
      <c r="G150" s="11"/>
      <c r="H150" s="11"/>
      <c r="I150" s="11"/>
      <c r="J150" s="11"/>
      <c r="K150" s="11"/>
      <c r="L150" s="11"/>
      <c r="M150" s="11"/>
      <c r="N150" s="11"/>
      <c r="O150" s="11"/>
      <c r="P150" s="11"/>
      <c r="Q150" s="11"/>
      <c r="R150" s="11">
        <v>-0.0581958774003157</v>
      </c>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L152"/>
  <sheetViews>
    <sheetView workbookViewId="0" showGridLines="0" defaultGridColor="1"/>
  </sheetViews>
  <sheetFormatPr defaultColWidth="8.83333" defaultRowHeight="15" customHeight="1" outlineLevelRow="0" outlineLevelCol="0"/>
  <cols>
    <col min="1" max="1" width="41.5" style="13" customWidth="1"/>
    <col min="2" max="2" width="20.5" style="13" customWidth="1"/>
    <col min="3" max="3" width="8.85156" style="13" customWidth="1"/>
    <col min="4" max="4" width="9.17188" style="13" customWidth="1"/>
    <col min="5" max="5" width="8.85156" style="13" customWidth="1"/>
    <col min="6" max="6" width="9.17188" style="13" customWidth="1"/>
    <col min="7" max="7" width="8.85156" style="13" customWidth="1"/>
    <col min="8" max="8" width="9.17188" style="13" customWidth="1"/>
    <col min="9" max="9" width="8.85156" style="13" customWidth="1"/>
    <col min="10" max="10" width="9.17188" style="13" customWidth="1"/>
    <col min="11" max="11" width="8.85156" style="13" customWidth="1"/>
    <col min="12" max="12" width="9.17188" style="13" customWidth="1"/>
    <col min="13" max="13" width="8.85156" style="13" customWidth="1"/>
    <col min="14" max="14" width="9.17188" style="13" customWidth="1"/>
    <col min="15" max="15" width="8.85156" style="13" customWidth="1"/>
    <col min="16" max="16" width="9.17188" style="13" customWidth="1"/>
    <col min="17" max="17" width="8.85156" style="13" customWidth="1"/>
    <col min="18" max="18" width="9.17188" style="13" customWidth="1"/>
    <col min="19" max="19" width="8.85156" style="13" customWidth="1"/>
    <col min="20" max="20" width="9.17188" style="13" customWidth="1"/>
    <col min="21" max="21" width="8.85156" style="13" customWidth="1"/>
    <col min="22" max="22" width="9.17188" style="13" customWidth="1"/>
    <col min="23" max="23" width="8.85156" style="13" customWidth="1"/>
    <col min="24" max="24" width="9.17188" style="13" customWidth="1"/>
    <col min="25" max="25" width="8.85156" style="13" customWidth="1"/>
    <col min="26" max="26" width="9.17188" style="13" customWidth="1"/>
    <col min="27" max="27" width="8.85156" style="13" customWidth="1"/>
    <col min="28" max="28" width="9.17188" style="13" customWidth="1"/>
    <col min="29" max="29" width="8.85156" style="13" customWidth="1"/>
    <col min="30" max="30" width="9.17188" style="13" customWidth="1"/>
    <col min="31" max="31" width="8.85156" style="13" customWidth="1"/>
    <col min="32" max="32" width="9.17188" style="13" customWidth="1"/>
    <col min="33" max="37" width="8.85156" style="13" customWidth="1"/>
    <col min="38" max="38" width="12.5" style="13" customWidth="1"/>
    <col min="39" max="16384" width="8.85156" style="13"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c r="AI1" s="14"/>
      <c r="AJ1" s="19">
        <f>COUNT(AH3:AH152)</f>
        <v>15</v>
      </c>
      <c r="AK1" s="14"/>
      <c r="AL1" s="14"/>
    </row>
    <row r="2" ht="15" customHeight="1">
      <c r="A2" t="s" s="7">
        <v>6</v>
      </c>
      <c r="B2" t="s" s="7">
        <v>7</v>
      </c>
      <c r="C2" t="s" s="20">
        <v>359</v>
      </c>
      <c r="D2" t="s" s="21">
        <v>360</v>
      </c>
      <c r="E2" t="s" s="20">
        <v>359</v>
      </c>
      <c r="F2" t="s" s="21">
        <v>360</v>
      </c>
      <c r="G2" t="s" s="20">
        <v>359</v>
      </c>
      <c r="H2" t="s" s="21">
        <v>360</v>
      </c>
      <c r="I2" t="s" s="20">
        <v>359</v>
      </c>
      <c r="J2" t="s" s="21">
        <v>360</v>
      </c>
      <c r="K2" t="s" s="20">
        <v>359</v>
      </c>
      <c r="L2" t="s" s="21">
        <v>360</v>
      </c>
      <c r="M2" t="s" s="20">
        <v>359</v>
      </c>
      <c r="N2" t="s" s="21">
        <v>360</v>
      </c>
      <c r="O2" t="s" s="20">
        <v>359</v>
      </c>
      <c r="P2" t="s" s="21">
        <v>360</v>
      </c>
      <c r="Q2" t="s" s="20">
        <v>359</v>
      </c>
      <c r="R2" t="s" s="21">
        <v>360</v>
      </c>
      <c r="S2" t="s" s="20">
        <v>359</v>
      </c>
      <c r="T2" t="s" s="21">
        <v>360</v>
      </c>
      <c r="U2" t="s" s="20">
        <v>359</v>
      </c>
      <c r="V2" t="s" s="21">
        <v>360</v>
      </c>
      <c r="W2" t="s" s="20">
        <v>359</v>
      </c>
      <c r="X2" t="s" s="21">
        <v>360</v>
      </c>
      <c r="Y2" t="s" s="20">
        <v>359</v>
      </c>
      <c r="Z2" t="s" s="21">
        <v>360</v>
      </c>
      <c r="AA2" t="s" s="20">
        <v>359</v>
      </c>
      <c r="AB2" t="s" s="21">
        <v>360</v>
      </c>
      <c r="AC2" t="s" s="20">
        <v>359</v>
      </c>
      <c r="AD2" t="s" s="21">
        <v>360</v>
      </c>
      <c r="AE2" t="s" s="20">
        <v>359</v>
      </c>
      <c r="AF2" t="s" s="21">
        <v>360</v>
      </c>
      <c r="AG2" t="s" s="22">
        <v>359</v>
      </c>
      <c r="AH2" t="s" s="22">
        <v>360</v>
      </c>
      <c r="AI2" s="14"/>
      <c r="AJ2" s="14"/>
      <c r="AK2" s="14"/>
      <c r="AL2" s="14"/>
    </row>
    <row r="3" ht="15" customHeight="1">
      <c r="A3" t="s" s="8">
        <v>24</v>
      </c>
      <c r="B3" t="s" s="8">
        <v>25</v>
      </c>
      <c r="C3" s="23">
        <f>IF(VLOOKUP($B3,'DI_Rent'!$B$2:$R$150,2,FALSE)="","",VLOOKUP($B3,'DI_Rent'!$B$2:$R$150,2,FALSE))</f>
        <v>8.791042012543789</v>
      </c>
      <c r="D3" t="s" s="24">
        <f>IF(VLOOKUP($B3,'DI_Sharpe'!$B$2:$R$150,2,FALSE)&gt;0,VLOOKUP($B3,'DI_Sharpe'!$B$2:$R$150,2,FALSE)," ")</f>
        <v>361</v>
      </c>
      <c r="E3" s="23">
        <f>IF(VLOOKUP($B3,'DI_Rent'!$B$2:$R$150,3,FALSE)="","",VLOOKUP($B3,'DI_Rent'!$B$2:$R$150,3,FALSE))</f>
        <v>8.079379803231481</v>
      </c>
      <c r="F3" t="s" s="24">
        <f>IF(VLOOKUP($B3,'DI_Sharpe'!$B$2:$R$150,3,FALSE)&gt;0,VLOOKUP($B3,'DI_Sharpe'!$B$2:$R$150,3,FALSE)," ")</f>
        <v>361</v>
      </c>
      <c r="G3" s="23">
        <f>IF(VLOOKUP($B3,'DI_Rent'!$B$2:$R$150,4,FALSE)="","",VLOOKUP($B3,'DI_Rent'!$B$2:$R$150,4,FALSE))</f>
        <v>7.31973428685024</v>
      </c>
      <c r="H3" t="s" s="24">
        <f>IF(VLOOKUP($B3,'DI_Sharpe'!$B$2:$R$150,4,FALSE)&gt;0,VLOOKUP($B3,'DI_Sharpe'!$B$2:$R$150,4,FALSE)," ")</f>
        <v>361</v>
      </c>
      <c r="I3" s="23">
        <f>IF(VLOOKUP($B3,'DI_Rent'!$B$2:$R$150,5,FALSE)="","",VLOOKUP($B3,'DI_Rent'!$B$2:$R$150,5,FALSE))</f>
        <v>6.35437952164846</v>
      </c>
      <c r="J3" t="s" s="24">
        <f>IF(VLOOKUP($B3,'DI_Sharpe'!$B$2:$R$150,5,FALSE)&gt;0,VLOOKUP($B3,'DI_Sharpe'!$B$2:$R$150,5,FALSE)," ")</f>
        <v>361</v>
      </c>
      <c r="K3" s="23">
        <f>IF(VLOOKUP($B3,'DI_Rent'!$B$2:$R$150,6,FALSE)="","",VLOOKUP($B3,'DI_Rent'!$B$2:$R$150,6,FALSE))</f>
        <v>5.77699107253089</v>
      </c>
      <c r="L3" t="s" s="24">
        <f>IF(VLOOKUP($B3,'DI_Sharpe'!$B$2:$R$150,6,FALSE)&gt;0,VLOOKUP($B3,'DI_Sharpe'!$B$2:$R$150,6,FALSE)," ")</f>
        <v>361</v>
      </c>
      <c r="M3" s="23">
        <f>IF(VLOOKUP($B3,'DI_Rent'!$B$2:$R$150,7,FALSE)="","",VLOOKUP($B3,'DI_Rent'!$B$2:$R$150,7,FALSE))</f>
        <v>5.18351573805569</v>
      </c>
      <c r="N3" t="s" s="24">
        <f>IF(VLOOKUP($B3,'DI_Sharpe'!$B$2:$R$150,7,FALSE)&gt;0,VLOOKUP($B3,'DI_Sharpe'!$B$2:$R$150,7,FALSE)," ")</f>
        <v>361</v>
      </c>
      <c r="O3" s="23">
        <f>IF(VLOOKUP($B3,'DI_Rent'!$B$2:$R$150,8,FALSE)="","",VLOOKUP($B3,'DI_Rent'!$B$2:$R$150,8,FALSE))</f>
        <v>4.75037041132389</v>
      </c>
      <c r="P3" t="s" s="24">
        <f>IF(VLOOKUP($B3,'DI_Sharpe'!$B$2:$R$150,8,FALSE)&gt;0,VLOOKUP($B3,'DI_Sharpe'!$B$2:$R$150,8,FALSE)," ")</f>
        <v>361</v>
      </c>
      <c r="Q3" s="23">
        <f>IF(VLOOKUP($B3,'DI_Rent'!$B$2:$R$150,9,FALSE)="","",VLOOKUP($B3,'DI_Rent'!$B$2:$R$150,9,FALSE))</f>
        <v>4.41570606130945</v>
      </c>
      <c r="R3" t="s" s="24">
        <f>IF(VLOOKUP($B3,'DI_Sharpe'!$B$2:$R$150,9,FALSE)&gt;0,VLOOKUP($B3,'DI_Sharpe'!$B$2:$R$150,9,FALSE)," ")</f>
        <v>361</v>
      </c>
      <c r="S3" s="23">
        <f>IF(VLOOKUP($B3,'DI_Rent'!$B$2:$R$150,10,FALSE)="","",VLOOKUP($B3,'DI_Rent'!$B$2:$R$150,10,FALSE))</f>
        <v>4.18302252747351</v>
      </c>
      <c r="T3" t="s" s="24">
        <f>IF(VLOOKUP($B3,'DI_Sharpe'!$B$2:$R$150,10,FALSE)&gt;0,VLOOKUP($B3,'DI_Sharpe'!$B$2:$R$150,10,FALSE)," ")</f>
        <v>361</v>
      </c>
      <c r="U3" s="23">
        <f>IF(VLOOKUP($B3,'DI_Rent'!$B$2:$R$150,11,FALSE)="","",VLOOKUP($B3,'DI_Rent'!$B$2:$R$150,11,FALSE))</f>
        <v>4.0765803234778</v>
      </c>
      <c r="V3" t="s" s="24">
        <f>IF(VLOOKUP($B3,'DI_Sharpe'!$B$2:$R$150,11,FALSE)&gt;0,VLOOKUP($B3,'DI_Sharpe'!$B$2:$R$150,11,FALSE)," ")</f>
        <v>361</v>
      </c>
      <c r="W3" s="23">
        <f>IF(VLOOKUP($B3,'DI_Rent'!$B$2:$R$150,12,FALSE)="","",VLOOKUP($B3,'DI_Rent'!$B$2:$R$150,12,FALSE))</f>
        <v>4.23846098045872</v>
      </c>
      <c r="X3" t="s" s="24">
        <f>IF(VLOOKUP($B3,'DI_Sharpe'!$B$2:$R$150,12,FALSE)&gt;0,VLOOKUP($B3,'DI_Sharpe'!$B$2:$R$150,12,FALSE)," ")</f>
        <v>361</v>
      </c>
      <c r="Y3" s="23">
        <f>IF(VLOOKUP($B3,'DI_Rent'!$B$2:$R$150,13,FALSE)="","",VLOOKUP($B3,'DI_Rent'!$B$2:$R$150,13,FALSE))</f>
        <v>4.61530415444513</v>
      </c>
      <c r="Z3" t="s" s="24">
        <f>IF(VLOOKUP($B3,'DI_Sharpe'!$B$2:$R$150,13,FALSE)&gt;0,VLOOKUP($B3,'DI_Sharpe'!$B$2:$R$150,13,FALSE)," ")</f>
        <v>361</v>
      </c>
      <c r="AA3" s="23">
        <f>IF(VLOOKUP($B3,'DI_Rent'!$B$2:$R$150,14,FALSE)="","",VLOOKUP($B3,'DI_Rent'!$B$2:$R$150,14,FALSE))</f>
        <v>5.11247322580803</v>
      </c>
      <c r="AB3" t="s" s="24">
        <f>IF(VLOOKUP($B3,'DI_Sharpe'!$B$2:$R$150,14,FALSE)&gt;0,VLOOKUP($B3,'DI_Sharpe'!$B$2:$R$150,14,FALSE)," ")</f>
        <v>361</v>
      </c>
      <c r="AC3" s="23">
        <f>IF(VLOOKUP($B3,'DI_Rent'!$B$2:$R$150,15,FALSE)="","",VLOOKUP($B3,'DI_Rent'!$B$2:$R$150,15,FALSE))</f>
        <v>5.7795790969055</v>
      </c>
      <c r="AD3" s="25">
        <f>IF(VLOOKUP($B3,'DI_Sharpe'!$B$2:$R$150,15,FALSE)&gt;0,VLOOKUP($B3,'DI_Sharpe'!$B$2:$R$150,15,FALSE)," ")</f>
        <v>0.020684625978504</v>
      </c>
      <c r="AE3" s="23">
        <f>IF(VLOOKUP($B3,'DI_Rent'!$B$2:$R$150,16,FALSE)="","",VLOOKUP($B3,'DI_Rent'!$B$2:$R$150,16,FALSE))</f>
        <v>6.51933380779415</v>
      </c>
      <c r="AF3" s="25">
        <f>IF(VLOOKUP($B3,'DI_Sharpe'!$B$2:$R$150,16,FALSE)&gt;0,VLOOKUP($B3,'DI_Sharpe'!$B$2:$R$150,16,FALSE)," ")</f>
        <v>0.06582175709979091</v>
      </c>
      <c r="AG3" s="23">
        <f>IF(VLOOKUP($B3,'DI_Rent'!$B$2:$R$150,17,FALSE)="","",VLOOKUP($B3,'DI_Rent'!$B$2:$R$150,17,FALSE))</f>
        <v>7.36297130058214</v>
      </c>
      <c r="AH3" s="23">
        <f>IF(VLOOKUP($B3,'DI_Sharpe'!$B$2:$R$150,17,FALSE)&gt;0,VLOOKUP($B3,'DI_Sharpe'!$B$2:$R$150,17,FALSE)," ")</f>
        <v>0.118490651812674</v>
      </c>
      <c r="AI3" s="14"/>
      <c r="AJ3" t="s" s="26">
        <v>362</v>
      </c>
      <c r="AK3" s="14"/>
      <c r="AL3" s="14"/>
    </row>
    <row r="4" ht="15" customHeight="1">
      <c r="A4" t="s" s="10">
        <v>26</v>
      </c>
      <c r="B4" t="s" s="10">
        <v>27</v>
      </c>
      <c r="C4" s="23">
        <f>IF(VLOOKUP($B4,'DI_Rent'!$B$2:$R$150,2,FALSE)="","",VLOOKUP($B4,'DI_Rent'!$B$2:$R$150,2,FALSE))</f>
        <v>8.789338302565779</v>
      </c>
      <c r="D4" t="s" s="24">
        <f>IF(VLOOKUP($B4,'DI_Sharpe'!$B$2:$R$150,2,FALSE)&gt;0,VLOOKUP($B4,'DI_Sharpe'!$B$2:$R$150,2,FALSE)," ")</f>
        <v>361</v>
      </c>
      <c r="E4" s="23">
        <f>IF(VLOOKUP($B4,'DI_Rent'!$B$2:$R$150,3,FALSE)="","",VLOOKUP($B4,'DI_Rent'!$B$2:$R$150,3,FALSE))</f>
        <v>8.0735588906151</v>
      </c>
      <c r="F4" t="s" s="24">
        <f>IF(VLOOKUP($B4,'DI_Sharpe'!$B$2:$R$150,3,FALSE)&gt;0,VLOOKUP($B4,'DI_Sharpe'!$B$2:$R$150,3,FALSE)," ")</f>
        <v>361</v>
      </c>
      <c r="G4" s="23">
        <f>IF(VLOOKUP($B4,'DI_Rent'!$B$2:$R$150,4,FALSE)="","",VLOOKUP($B4,'DI_Rent'!$B$2:$R$150,4,FALSE))</f>
        <v>7.32020692035891</v>
      </c>
      <c r="H4" t="s" s="24">
        <f>IF(VLOOKUP($B4,'DI_Sharpe'!$B$2:$R$150,4,FALSE)&gt;0,VLOOKUP($B4,'DI_Sharpe'!$B$2:$R$150,4,FALSE)," ")</f>
        <v>361</v>
      </c>
      <c r="I4" s="23">
        <f>IF(VLOOKUP($B4,'DI_Rent'!$B$2:$R$150,5,FALSE)="","",VLOOKUP($B4,'DI_Rent'!$B$2:$R$150,5,FALSE))</f>
        <v>6.51340309576851</v>
      </c>
      <c r="J4" t="s" s="24">
        <f>IF(VLOOKUP($B4,'DI_Sharpe'!$B$2:$R$150,5,FALSE)&gt;0,VLOOKUP($B4,'DI_Sharpe'!$B$2:$R$150,5,FALSE)," ")</f>
        <v>361</v>
      </c>
      <c r="K4" s="23">
        <f>IF(VLOOKUP($B4,'DI_Rent'!$B$2:$R$150,6,FALSE)="","",VLOOKUP($B4,'DI_Rent'!$B$2:$R$150,6,FALSE))</f>
        <v>5.8244771354611</v>
      </c>
      <c r="L4" t="s" s="24">
        <f>IF(VLOOKUP($B4,'DI_Sharpe'!$B$2:$R$150,6,FALSE)&gt;0,VLOOKUP($B4,'DI_Sharpe'!$B$2:$R$150,6,FALSE)," ")</f>
        <v>361</v>
      </c>
      <c r="M4" s="23">
        <f>IF(VLOOKUP($B4,'DI_Rent'!$B$2:$R$150,7,FALSE)="","",VLOOKUP($B4,'DI_Rent'!$B$2:$R$150,7,FALSE))</f>
        <v>5.16805092601329</v>
      </c>
      <c r="N4" t="s" s="24">
        <f>IF(VLOOKUP($B4,'DI_Sharpe'!$B$2:$R$150,7,FALSE)&gt;0,VLOOKUP($B4,'DI_Sharpe'!$B$2:$R$150,7,FALSE)," ")</f>
        <v>361</v>
      </c>
      <c r="O4" s="23">
        <f>IF(VLOOKUP($B4,'DI_Rent'!$B$2:$R$150,8,FALSE)="","",VLOOKUP($B4,'DI_Rent'!$B$2:$R$150,8,FALSE))</f>
        <v>4.73952049152226</v>
      </c>
      <c r="P4" t="s" s="24">
        <f>IF(VLOOKUP($B4,'DI_Sharpe'!$B$2:$R$150,8,FALSE)&gt;0,VLOOKUP($B4,'DI_Sharpe'!$B$2:$R$150,8,FALSE)," ")</f>
        <v>361</v>
      </c>
      <c r="Q4" s="23">
        <f>IF(VLOOKUP($B4,'DI_Rent'!$B$2:$R$150,9,FALSE)="","",VLOOKUP($B4,'DI_Rent'!$B$2:$R$150,9,FALSE))</f>
        <v>4.40083261836102</v>
      </c>
      <c r="R4" t="s" s="24">
        <f>IF(VLOOKUP($B4,'DI_Sharpe'!$B$2:$R$150,9,FALSE)&gt;0,VLOOKUP($B4,'DI_Sharpe'!$B$2:$R$150,9,FALSE)," ")</f>
        <v>361</v>
      </c>
      <c r="S4" s="23">
        <f>IF(VLOOKUP($B4,'DI_Rent'!$B$2:$R$150,10,FALSE)="","",VLOOKUP($B4,'DI_Rent'!$B$2:$R$150,10,FALSE))</f>
        <v>4.19289394227955</v>
      </c>
      <c r="T4" t="s" s="24">
        <f>IF(VLOOKUP($B4,'DI_Sharpe'!$B$2:$R$150,10,FALSE)&gt;0,VLOOKUP($B4,'DI_Sharpe'!$B$2:$R$150,10,FALSE)," ")</f>
        <v>361</v>
      </c>
      <c r="U4" s="23">
        <f>IF(VLOOKUP($B4,'DI_Rent'!$B$2:$R$150,11,FALSE)="","",VLOOKUP($B4,'DI_Rent'!$B$2:$R$150,11,FALSE))</f>
        <v>4.14342241460806</v>
      </c>
      <c r="V4" t="s" s="24">
        <f>IF(VLOOKUP($B4,'DI_Sharpe'!$B$2:$R$150,11,FALSE)&gt;0,VLOOKUP($B4,'DI_Sharpe'!$B$2:$R$150,11,FALSE)," ")</f>
        <v>361</v>
      </c>
      <c r="W4" s="23">
        <f>IF(VLOOKUP($B4,'DI_Rent'!$B$2:$R$150,12,FALSE)="","",VLOOKUP($B4,'DI_Rent'!$B$2:$R$150,12,FALSE))</f>
        <v>4.31999400948577</v>
      </c>
      <c r="X4" t="s" s="24">
        <f>IF(VLOOKUP($B4,'DI_Sharpe'!$B$2:$R$150,12,FALSE)&gt;0,VLOOKUP($B4,'DI_Sharpe'!$B$2:$R$150,12,FALSE)," ")</f>
        <v>361</v>
      </c>
      <c r="Y4" s="23">
        <f>IF(VLOOKUP($B4,'DI_Rent'!$B$2:$R$150,13,FALSE)="","",VLOOKUP($B4,'DI_Rent'!$B$2:$R$150,13,FALSE))</f>
        <v>4.70833860486375</v>
      </c>
      <c r="Z4" s="25">
        <f>IF(VLOOKUP($B4,'DI_Sharpe'!$B$2:$R$150,13,FALSE)&gt;0,VLOOKUP($B4,'DI_Sharpe'!$B$2:$R$150,13,FALSE)," ")</f>
        <v>0.0362617217574081</v>
      </c>
      <c r="AA4" s="23">
        <f>IF(VLOOKUP($B4,'DI_Rent'!$B$2:$R$150,14,FALSE)="","",VLOOKUP($B4,'DI_Rent'!$B$2:$R$150,14,FALSE))</f>
        <v>5.24686737394955</v>
      </c>
      <c r="AB4" s="25">
        <f>IF(VLOOKUP($B4,'DI_Sharpe'!$B$2:$R$150,14,FALSE)&gt;0,VLOOKUP($B4,'DI_Sharpe'!$B$2:$R$150,14,FALSE)," ")</f>
        <v>0.0995588011166008</v>
      </c>
      <c r="AC4" s="23">
        <f>IF(VLOOKUP($B4,'DI_Rent'!$B$2:$R$150,15,FALSE)="","",VLOOKUP($B4,'DI_Rent'!$B$2:$R$150,15,FALSE))</f>
        <v>5.91249331542056</v>
      </c>
      <c r="AD4" s="25">
        <f>IF(VLOOKUP($B4,'DI_Sharpe'!$B$2:$R$150,15,FALSE)&gt;0,VLOOKUP($B4,'DI_Sharpe'!$B$2:$R$150,15,FALSE)," ")</f>
        <v>0.131647957700392</v>
      </c>
      <c r="AE4" s="23">
        <f>IF(VLOOKUP($B4,'DI_Rent'!$B$2:$R$150,16,FALSE)="","",VLOOKUP($B4,'DI_Rent'!$B$2:$R$150,16,FALSE))</f>
        <v>6.65424673717632</v>
      </c>
      <c r="AF4" s="25">
        <f>IF(VLOOKUP($B4,'DI_Sharpe'!$B$2:$R$150,16,FALSE)&gt;0,VLOOKUP($B4,'DI_Sharpe'!$B$2:$R$150,16,FALSE)," ")</f>
        <v>0.167783806261838</v>
      </c>
      <c r="AG4" s="23">
        <f>IF(VLOOKUP($B4,'DI_Rent'!$B$2:$R$150,17,FALSE)="","",VLOOKUP($B4,'DI_Rent'!$B$2:$R$150,17,FALSE))</f>
        <v>7.53258611482246</v>
      </c>
      <c r="AH4" s="23">
        <f>IF(VLOOKUP($B4,'DI_Sharpe'!$B$2:$R$150,17,FALSE)&gt;0,VLOOKUP($B4,'DI_Sharpe'!$B$2:$R$150,17,FALSE)," ")</f>
        <v>0.232685311178224</v>
      </c>
      <c r="AI4" s="14"/>
      <c r="AJ4" s="23">
        <v>14</v>
      </c>
      <c r="AK4" s="23">
        <f>AJ4/AJ1</f>
        <v>0.933333333333333</v>
      </c>
      <c r="AL4" s="14"/>
    </row>
    <row r="5" ht="15" customHeight="1">
      <c r="A5" t="s" s="10">
        <v>28</v>
      </c>
      <c r="B5" t="s" s="10">
        <v>29</v>
      </c>
      <c r="C5" s="23">
        <f>IF(VLOOKUP($B5,'DI_Rent'!$B$2:$R$150,2,FALSE)="","",VLOOKUP($B5,'DI_Rent'!$B$2:$R$150,2,FALSE))</f>
        <v>8.76169073186905</v>
      </c>
      <c r="D5" t="s" s="24">
        <f>IF(VLOOKUP($B5,'DI_Sharpe'!$B$2:$R$150,2,FALSE)&gt;0,VLOOKUP($B5,'DI_Sharpe'!$B$2:$R$150,2,FALSE)," ")</f>
        <v>361</v>
      </c>
      <c r="E5" s="23">
        <f>IF(VLOOKUP($B5,'DI_Rent'!$B$2:$R$150,3,FALSE)="","",VLOOKUP($B5,'DI_Rent'!$B$2:$R$150,3,FALSE))</f>
        <v>8.069595848908341</v>
      </c>
      <c r="F5" t="s" s="24">
        <f>IF(VLOOKUP($B5,'DI_Sharpe'!$B$2:$R$150,3,FALSE)&gt;0,VLOOKUP($B5,'DI_Sharpe'!$B$2:$R$150,3,FALSE)," ")</f>
        <v>361</v>
      </c>
      <c r="G5" s="23">
        <f>IF(VLOOKUP($B5,'DI_Rent'!$B$2:$R$150,4,FALSE)="","",VLOOKUP($B5,'DI_Rent'!$B$2:$R$150,4,FALSE))</f>
        <v>7.31855126444385</v>
      </c>
      <c r="H5" t="s" s="24">
        <f>IF(VLOOKUP($B5,'DI_Sharpe'!$B$2:$R$150,4,FALSE)&gt;0,VLOOKUP($B5,'DI_Sharpe'!$B$2:$R$150,4,FALSE)," ")</f>
        <v>361</v>
      </c>
      <c r="I5" s="23">
        <f>IF(VLOOKUP($B5,'DI_Rent'!$B$2:$R$150,5,FALSE)="","",VLOOKUP($B5,'DI_Rent'!$B$2:$R$150,5,FALSE))</f>
        <v>6.51816792809807</v>
      </c>
      <c r="J5" t="s" s="24">
        <f>IF(VLOOKUP($B5,'DI_Sharpe'!$B$2:$R$150,5,FALSE)&gt;0,VLOOKUP($B5,'DI_Sharpe'!$B$2:$R$150,5,FALSE)," ")</f>
        <v>361</v>
      </c>
      <c r="K5" s="23">
        <f>IF(VLOOKUP($B5,'DI_Rent'!$B$2:$R$150,6,FALSE)="","",VLOOKUP($B5,'DI_Rent'!$B$2:$R$150,6,FALSE))</f>
        <v>5.81262740998012</v>
      </c>
      <c r="L5" t="s" s="24">
        <f>IF(VLOOKUP($B5,'DI_Sharpe'!$B$2:$R$150,6,FALSE)&gt;0,VLOOKUP($B5,'DI_Sharpe'!$B$2:$R$150,6,FALSE)," ")</f>
        <v>361</v>
      </c>
      <c r="M5" s="23">
        <f>IF(VLOOKUP($B5,'DI_Rent'!$B$2:$R$150,7,FALSE)="","",VLOOKUP($B5,'DI_Rent'!$B$2:$R$150,7,FALSE))</f>
        <v>5.19628376197003</v>
      </c>
      <c r="N5" t="s" s="24">
        <f>IF(VLOOKUP($B5,'DI_Sharpe'!$B$2:$R$150,7,FALSE)&gt;0,VLOOKUP($B5,'DI_Sharpe'!$B$2:$R$150,7,FALSE)," ")</f>
        <v>361</v>
      </c>
      <c r="O5" s="23">
        <f>IF(VLOOKUP($B5,'DI_Rent'!$B$2:$R$150,8,FALSE)="","",VLOOKUP($B5,'DI_Rent'!$B$2:$R$150,8,FALSE))</f>
        <v>4.84191979596154</v>
      </c>
      <c r="P5" t="s" s="24">
        <f>IF(VLOOKUP($B5,'DI_Sharpe'!$B$2:$R$150,8,FALSE)&gt;0,VLOOKUP($B5,'DI_Sharpe'!$B$2:$R$150,8,FALSE)," ")</f>
        <v>361</v>
      </c>
      <c r="Q5" s="23">
        <f>IF(VLOOKUP($B5,'DI_Rent'!$B$2:$R$150,9,FALSE)="","",VLOOKUP($B5,'DI_Rent'!$B$2:$R$150,9,FALSE))</f>
        <v>4.41150438151039</v>
      </c>
      <c r="R5" t="s" s="24">
        <f>IF(VLOOKUP($B5,'DI_Sharpe'!$B$2:$R$150,9,FALSE)&gt;0,VLOOKUP($B5,'DI_Sharpe'!$B$2:$R$150,9,FALSE)," ")</f>
        <v>361</v>
      </c>
      <c r="S5" s="23">
        <f>IF(VLOOKUP($B5,'DI_Rent'!$B$2:$R$150,10,FALSE)="","",VLOOKUP($B5,'DI_Rent'!$B$2:$R$150,10,FALSE))</f>
        <v>4.15862606083519</v>
      </c>
      <c r="T5" t="s" s="24">
        <f>IF(VLOOKUP($B5,'DI_Sharpe'!$B$2:$R$150,10,FALSE)&gt;0,VLOOKUP($B5,'DI_Sharpe'!$B$2:$R$150,10,FALSE)," ")</f>
        <v>361</v>
      </c>
      <c r="U5" s="23">
        <f>IF(VLOOKUP($B5,'DI_Rent'!$B$2:$R$150,11,FALSE)="","",VLOOKUP($B5,'DI_Rent'!$B$2:$R$150,11,FALSE))</f>
        <v>4.17925588107662</v>
      </c>
      <c r="V5" t="s" s="24">
        <f>IF(VLOOKUP($B5,'DI_Sharpe'!$B$2:$R$150,11,FALSE)&gt;0,VLOOKUP($B5,'DI_Sharpe'!$B$2:$R$150,11,FALSE)," ")</f>
        <v>361</v>
      </c>
      <c r="W5" s="23">
        <f>IF(VLOOKUP($B5,'DI_Rent'!$B$2:$R$150,12,FALSE)="","",VLOOKUP($B5,'DI_Rent'!$B$2:$R$150,12,FALSE))</f>
        <v>4.31395115402169</v>
      </c>
      <c r="X5" t="s" s="24">
        <f>IF(VLOOKUP($B5,'DI_Sharpe'!$B$2:$R$150,12,FALSE)&gt;0,VLOOKUP($B5,'DI_Sharpe'!$B$2:$R$150,12,FALSE)," ")</f>
        <v>361</v>
      </c>
      <c r="Y5" s="23">
        <f>IF(VLOOKUP($B5,'DI_Rent'!$B$2:$R$150,13,FALSE)="","",VLOOKUP($B5,'DI_Rent'!$B$2:$R$150,13,FALSE))</f>
        <v>4.70169297540686</v>
      </c>
      <c r="Z5" s="25">
        <f>IF(VLOOKUP($B5,'DI_Sharpe'!$B$2:$R$150,13,FALSE)&gt;0,VLOOKUP($B5,'DI_Sharpe'!$B$2:$R$150,13,FALSE)," ")</f>
        <v>0.0260153351429501</v>
      </c>
      <c r="AA5" s="23">
        <f>IF(VLOOKUP($B5,'DI_Rent'!$B$2:$R$150,14,FALSE)="","",VLOOKUP($B5,'DI_Rent'!$B$2:$R$150,14,FALSE))</f>
        <v>5.21408515135595</v>
      </c>
      <c r="AB5" s="25">
        <f>IF(VLOOKUP($B5,'DI_Sharpe'!$B$2:$R$150,14,FALSE)&gt;0,VLOOKUP($B5,'DI_Sharpe'!$B$2:$R$150,14,FALSE)," ")</f>
        <v>0.064095106337835</v>
      </c>
      <c r="AC5" s="23">
        <f>IF(VLOOKUP($B5,'DI_Rent'!$B$2:$R$150,15,FALSE)="","",VLOOKUP($B5,'DI_Rent'!$B$2:$R$150,15,FALSE))</f>
        <v>5.84534866074644</v>
      </c>
      <c r="AD5" s="25">
        <f>IF(VLOOKUP($B5,'DI_Sharpe'!$B$2:$R$150,15,FALSE)&gt;0,VLOOKUP($B5,'DI_Sharpe'!$B$2:$R$150,15,FALSE)," ")</f>
        <v>0.0746199868733796</v>
      </c>
      <c r="AE5" s="23">
        <f>IF(VLOOKUP($B5,'DI_Rent'!$B$2:$R$150,16,FALSE)="","",VLOOKUP($B5,'DI_Rent'!$B$2:$R$150,16,FALSE))</f>
        <v>6.5950074033521</v>
      </c>
      <c r="AF5" s="25">
        <f>IF(VLOOKUP($B5,'DI_Sharpe'!$B$2:$R$150,16,FALSE)&gt;0,VLOOKUP($B5,'DI_Sharpe'!$B$2:$R$150,16,FALSE)," ")</f>
        <v>0.121909902662665</v>
      </c>
      <c r="AG5" s="23">
        <f>IF(VLOOKUP($B5,'DI_Rent'!$B$2:$R$150,17,FALSE)="","",VLOOKUP($B5,'DI_Rent'!$B$2:$R$150,17,FALSE))</f>
        <v>7.388690231054</v>
      </c>
      <c r="AH5" s="23">
        <f>IF(VLOOKUP($B5,'DI_Sharpe'!$B$2:$R$150,17,FALSE)&gt;0,VLOOKUP($B5,'DI_Sharpe'!$B$2:$R$150,17,FALSE)," ")</f>
        <v>0.128352667085668</v>
      </c>
      <c r="AI5" s="14"/>
      <c r="AJ5" s="23">
        <v>12</v>
      </c>
      <c r="AK5" s="14"/>
      <c r="AL5" s="14"/>
    </row>
    <row r="6" ht="15" customHeight="1">
      <c r="A6" t="s" s="10">
        <v>30</v>
      </c>
      <c r="B6" t="s" s="10">
        <v>31</v>
      </c>
      <c r="C6" s="23">
        <f>IF(VLOOKUP($B6,'DI_Rent'!$B$2:$R$150,2,FALSE)="","",VLOOKUP($B6,'DI_Rent'!$B$2:$R$150,2,FALSE))</f>
        <v>8.740080904103991</v>
      </c>
      <c r="D6" t="s" s="24">
        <f>IF(VLOOKUP($B6,'DI_Sharpe'!$B$2:$R$150,2,FALSE)&gt;0,VLOOKUP($B6,'DI_Sharpe'!$B$2:$R$150,2,FALSE)," ")</f>
        <v>361</v>
      </c>
      <c r="E6" s="23">
        <f>IF(VLOOKUP($B6,'DI_Rent'!$B$2:$R$150,3,FALSE)="","",VLOOKUP($B6,'DI_Rent'!$B$2:$R$150,3,FALSE))</f>
        <v>8.03576043499505</v>
      </c>
      <c r="F6" t="s" s="24">
        <f>IF(VLOOKUP($B6,'DI_Sharpe'!$B$2:$R$150,3,FALSE)&gt;0,VLOOKUP($B6,'DI_Sharpe'!$B$2:$R$150,3,FALSE)," ")</f>
        <v>361</v>
      </c>
      <c r="G6" s="23">
        <f>IF(VLOOKUP($B6,'DI_Rent'!$B$2:$R$150,4,FALSE)="","",VLOOKUP($B6,'DI_Rent'!$B$2:$R$150,4,FALSE))</f>
        <v>7.28458960182201</v>
      </c>
      <c r="H6" t="s" s="24">
        <f>IF(VLOOKUP($B6,'DI_Sharpe'!$B$2:$R$150,4,FALSE)&gt;0,VLOOKUP($B6,'DI_Sharpe'!$B$2:$R$150,4,FALSE)," ")</f>
        <v>361</v>
      </c>
      <c r="I6" s="23">
        <f>IF(VLOOKUP($B6,'DI_Rent'!$B$2:$R$150,5,FALSE)="","",VLOOKUP($B6,'DI_Rent'!$B$2:$R$150,5,FALSE))</f>
        <v>6.45586695740703</v>
      </c>
      <c r="J6" t="s" s="24">
        <f>IF(VLOOKUP($B6,'DI_Sharpe'!$B$2:$R$150,5,FALSE)&gt;0,VLOOKUP($B6,'DI_Sharpe'!$B$2:$R$150,5,FALSE)," ")</f>
        <v>361</v>
      </c>
      <c r="K6" s="23">
        <f>IF(VLOOKUP($B6,'DI_Rent'!$B$2:$R$150,6,FALSE)="","",VLOOKUP($B6,'DI_Rent'!$B$2:$R$150,6,FALSE))</f>
        <v>5.76301756609654</v>
      </c>
      <c r="L6" t="s" s="24">
        <f>IF(VLOOKUP($B6,'DI_Sharpe'!$B$2:$R$150,6,FALSE)&gt;0,VLOOKUP($B6,'DI_Sharpe'!$B$2:$R$150,6,FALSE)," ")</f>
        <v>361</v>
      </c>
      <c r="M6" s="23">
        <f>IF(VLOOKUP($B6,'DI_Rent'!$B$2:$R$150,7,FALSE)="","",VLOOKUP($B6,'DI_Rent'!$B$2:$R$150,7,FALSE))</f>
        <v>5.09989687778825</v>
      </c>
      <c r="N6" t="s" s="24">
        <f>IF(VLOOKUP($B6,'DI_Sharpe'!$B$2:$R$150,7,FALSE)&gt;0,VLOOKUP($B6,'DI_Sharpe'!$B$2:$R$150,7,FALSE)," ")</f>
        <v>361</v>
      </c>
      <c r="O6" s="23">
        <f>IF(VLOOKUP($B6,'DI_Rent'!$B$2:$R$150,8,FALSE)="","",VLOOKUP($B6,'DI_Rent'!$B$2:$R$150,8,FALSE))</f>
        <v>4.64496058606754</v>
      </c>
      <c r="P6" t="s" s="24">
        <f>IF(VLOOKUP($B6,'DI_Sharpe'!$B$2:$R$150,8,FALSE)&gt;0,VLOOKUP($B6,'DI_Sharpe'!$B$2:$R$150,8,FALSE)," ")</f>
        <v>361</v>
      </c>
      <c r="Q6" s="23">
        <f>IF(VLOOKUP($B6,'DI_Rent'!$B$2:$R$150,9,FALSE)="","",VLOOKUP($B6,'DI_Rent'!$B$2:$R$150,9,FALSE))</f>
        <v>4.24545860647401</v>
      </c>
      <c r="R6" t="s" s="24">
        <f>IF(VLOOKUP($B6,'DI_Sharpe'!$B$2:$R$150,9,FALSE)&gt;0,VLOOKUP($B6,'DI_Sharpe'!$B$2:$R$150,9,FALSE)," ")</f>
        <v>361</v>
      </c>
      <c r="S6" s="23">
        <f>IF(VLOOKUP($B6,'DI_Rent'!$B$2:$R$150,10,FALSE)="","",VLOOKUP($B6,'DI_Rent'!$B$2:$R$150,10,FALSE))</f>
        <v>3.98059650575213</v>
      </c>
      <c r="T6" t="s" s="24">
        <f>IF(VLOOKUP($B6,'DI_Sharpe'!$B$2:$R$150,10,FALSE)&gt;0,VLOOKUP($B6,'DI_Sharpe'!$B$2:$R$150,10,FALSE)," ")</f>
        <v>361</v>
      </c>
      <c r="U6" s="23">
        <f>IF(VLOOKUP($B6,'DI_Rent'!$B$2:$R$150,11,FALSE)="","",VLOOKUP($B6,'DI_Rent'!$B$2:$R$150,11,FALSE))</f>
        <v>3.88266859009587</v>
      </c>
      <c r="V6" t="s" s="24">
        <f>IF(VLOOKUP($B6,'DI_Sharpe'!$B$2:$R$150,11,FALSE)&gt;0,VLOOKUP($B6,'DI_Sharpe'!$B$2:$R$150,11,FALSE)," ")</f>
        <v>361</v>
      </c>
      <c r="W6" s="23">
        <f>IF(VLOOKUP($B6,'DI_Rent'!$B$2:$R$150,12,FALSE)="","",VLOOKUP($B6,'DI_Rent'!$B$2:$R$150,12,FALSE))</f>
        <v>4.00257293981237</v>
      </c>
      <c r="X6" t="s" s="24">
        <f>IF(VLOOKUP($B6,'DI_Sharpe'!$B$2:$R$150,12,FALSE)&gt;0,VLOOKUP($B6,'DI_Sharpe'!$B$2:$R$150,12,FALSE)," ")</f>
        <v>361</v>
      </c>
      <c r="Y6" s="23">
        <f>IF(VLOOKUP($B6,'DI_Rent'!$B$2:$R$150,13,FALSE)="","",VLOOKUP($B6,'DI_Rent'!$B$2:$R$150,13,FALSE))</f>
        <v>4.33837671436561</v>
      </c>
      <c r="Z6" t="s" s="24">
        <f>IF(VLOOKUP($B6,'DI_Sharpe'!$B$2:$R$150,13,FALSE)&gt;0,VLOOKUP($B6,'DI_Sharpe'!$B$2:$R$150,13,FALSE)," ")</f>
        <v>361</v>
      </c>
      <c r="AA6" s="23">
        <f>IF(VLOOKUP($B6,'DI_Rent'!$B$2:$R$150,14,FALSE)="","",VLOOKUP($B6,'DI_Rent'!$B$2:$R$150,14,FALSE))</f>
        <v>4.79646492798307</v>
      </c>
      <c r="AB6" t="s" s="24">
        <f>IF(VLOOKUP($B6,'DI_Sharpe'!$B$2:$R$150,14,FALSE)&gt;0,VLOOKUP($B6,'DI_Sharpe'!$B$2:$R$150,14,FALSE)," ")</f>
        <v>361</v>
      </c>
      <c r="AC6" s="23">
        <f>IF(VLOOKUP($B6,'DI_Rent'!$B$2:$R$150,15,FALSE)="","",VLOOKUP($B6,'DI_Rent'!$B$2:$R$150,15,FALSE))</f>
        <v>5.43466378478492</v>
      </c>
      <c r="AD6" t="s" s="24">
        <f>IF(VLOOKUP($B6,'DI_Sharpe'!$B$2:$R$150,15,FALSE)&gt;0,VLOOKUP($B6,'DI_Sharpe'!$B$2:$R$150,15,FALSE)," ")</f>
        <v>361</v>
      </c>
      <c r="AE6" s="23">
        <f>IF(VLOOKUP($B6,'DI_Rent'!$B$2:$R$150,16,FALSE)="","",VLOOKUP($B6,'DI_Rent'!$B$2:$R$150,16,FALSE))</f>
        <v>6.16212986399389</v>
      </c>
      <c r="AF6" t="s" s="24">
        <f>IF(VLOOKUP($B6,'DI_Sharpe'!$B$2:$R$150,16,FALSE)&gt;0,VLOOKUP($B6,'DI_Sharpe'!$B$2:$R$150,16,FALSE)," ")</f>
        <v>361</v>
      </c>
      <c r="AG6" s="23">
        <f>IF(VLOOKUP($B6,'DI_Rent'!$B$2:$R$150,17,FALSE)="","",VLOOKUP($B6,'DI_Rent'!$B$2:$R$150,17,FALSE))</f>
        <v>7.02103141654309</v>
      </c>
      <c r="AH6" t="s" s="26">
        <f>IF(VLOOKUP($B6,'DI_Sharpe'!$B$2:$R$150,17,FALSE)&gt;0,VLOOKUP($B6,'DI_Sharpe'!$B$2:$R$150,17,FALSE)," ")</f>
        <v>361</v>
      </c>
      <c r="AI6" s="14"/>
      <c r="AJ6" t="s" s="26"/>
      <c r="AK6" s="14"/>
      <c r="AL6" s="14"/>
    </row>
    <row r="7" ht="15" customHeight="1">
      <c r="A7" t="s" s="10">
        <v>32</v>
      </c>
      <c r="B7" t="s" s="10">
        <v>33</v>
      </c>
      <c r="C7" s="23">
        <f>IF(VLOOKUP($B7,'DI_Rent'!$B$2:$R$150,2,FALSE)="","",VLOOKUP($B7,'DI_Rent'!$B$2:$R$150,2,FALSE))</f>
        <v>8.73221185102504</v>
      </c>
      <c r="D7" t="s" s="24">
        <f>IF(VLOOKUP($B7,'DI_Sharpe'!$B$2:$R$150,2,FALSE)&gt;0,VLOOKUP($B7,'DI_Sharpe'!$B$2:$R$150,2,FALSE)," ")</f>
        <v>361</v>
      </c>
      <c r="E7" s="23">
        <f>IF(VLOOKUP($B7,'DI_Rent'!$B$2:$R$150,3,FALSE)="","",VLOOKUP($B7,'DI_Rent'!$B$2:$R$150,3,FALSE))</f>
        <v>8.038366117640081</v>
      </c>
      <c r="F7" t="s" s="24">
        <f>IF(VLOOKUP($B7,'DI_Sharpe'!$B$2:$R$150,3,FALSE)&gt;0,VLOOKUP($B7,'DI_Sharpe'!$B$2:$R$150,3,FALSE)," ")</f>
        <v>361</v>
      </c>
      <c r="G7" s="23">
        <f>IF(VLOOKUP($B7,'DI_Rent'!$B$2:$R$150,4,FALSE)="","",VLOOKUP($B7,'DI_Rent'!$B$2:$R$150,4,FALSE))</f>
        <v>7.33313093535815</v>
      </c>
      <c r="H7" t="s" s="24">
        <f>IF(VLOOKUP($B7,'DI_Sharpe'!$B$2:$R$150,4,FALSE)&gt;0,VLOOKUP($B7,'DI_Sharpe'!$B$2:$R$150,4,FALSE)," ")</f>
        <v>361</v>
      </c>
      <c r="I7" s="23">
        <f>IF(VLOOKUP($B7,'DI_Rent'!$B$2:$R$150,5,FALSE)="","",VLOOKUP($B7,'DI_Rent'!$B$2:$R$150,5,FALSE))</f>
        <v>6.61934019996513</v>
      </c>
      <c r="J7" t="s" s="24">
        <f>IF(VLOOKUP($B7,'DI_Sharpe'!$B$2:$R$150,5,FALSE)&gt;0,VLOOKUP($B7,'DI_Sharpe'!$B$2:$R$150,5,FALSE)," ")</f>
        <v>361</v>
      </c>
      <c r="K7" s="23">
        <f>IF(VLOOKUP($B7,'DI_Rent'!$B$2:$R$150,6,FALSE)="","",VLOOKUP($B7,'DI_Rent'!$B$2:$R$150,6,FALSE))</f>
        <v>5.94897137372727</v>
      </c>
      <c r="L7" t="s" s="24">
        <f>IF(VLOOKUP($B7,'DI_Sharpe'!$B$2:$R$150,6,FALSE)&gt;0,VLOOKUP($B7,'DI_Sharpe'!$B$2:$R$150,6,FALSE)," ")</f>
        <v>361</v>
      </c>
      <c r="M7" s="23">
        <f>IF(VLOOKUP($B7,'DI_Rent'!$B$2:$R$150,7,FALSE)="","",VLOOKUP($B7,'DI_Rent'!$B$2:$R$150,7,FALSE))</f>
        <v>5.23252689606326</v>
      </c>
      <c r="N7" t="s" s="24">
        <f>IF(VLOOKUP($B7,'DI_Sharpe'!$B$2:$R$150,7,FALSE)&gt;0,VLOOKUP($B7,'DI_Sharpe'!$B$2:$R$150,7,FALSE)," ")</f>
        <v>361</v>
      </c>
      <c r="O7" s="23">
        <f>IF(VLOOKUP($B7,'DI_Rent'!$B$2:$R$150,8,FALSE)="","",VLOOKUP($B7,'DI_Rent'!$B$2:$R$150,8,FALSE))</f>
        <v>4.78067179542283</v>
      </c>
      <c r="P7" t="s" s="24">
        <f>IF(VLOOKUP($B7,'DI_Sharpe'!$B$2:$R$150,8,FALSE)&gt;0,VLOOKUP($B7,'DI_Sharpe'!$B$2:$R$150,8,FALSE)," ")</f>
        <v>361</v>
      </c>
      <c r="Q7" s="23">
        <f>IF(VLOOKUP($B7,'DI_Rent'!$B$2:$R$150,9,FALSE)="","",VLOOKUP($B7,'DI_Rent'!$B$2:$R$150,9,FALSE))</f>
        <v>4.39459442373837</v>
      </c>
      <c r="R7" t="s" s="24">
        <f>IF(VLOOKUP($B7,'DI_Sharpe'!$B$2:$R$150,9,FALSE)&gt;0,VLOOKUP($B7,'DI_Sharpe'!$B$2:$R$150,9,FALSE)," ")</f>
        <v>361</v>
      </c>
      <c r="S7" s="23">
        <f>IF(VLOOKUP($B7,'DI_Rent'!$B$2:$R$150,10,FALSE)="","",VLOOKUP($B7,'DI_Rent'!$B$2:$R$150,10,FALSE))</f>
        <v>4.12098563108865</v>
      </c>
      <c r="T7" t="s" s="24">
        <f>IF(VLOOKUP($B7,'DI_Sharpe'!$B$2:$R$150,10,FALSE)&gt;0,VLOOKUP($B7,'DI_Sharpe'!$B$2:$R$150,10,FALSE)," ")</f>
        <v>361</v>
      </c>
      <c r="U7" s="23">
        <f>IF(VLOOKUP($B7,'DI_Rent'!$B$2:$R$150,11,FALSE)="","",VLOOKUP($B7,'DI_Rent'!$B$2:$R$150,11,FALSE))</f>
        <v>4.03047732701314</v>
      </c>
      <c r="V7" t="s" s="24">
        <f>IF(VLOOKUP($B7,'DI_Sharpe'!$B$2:$R$150,11,FALSE)&gt;0,VLOOKUP($B7,'DI_Sharpe'!$B$2:$R$150,11,FALSE)," ")</f>
        <v>361</v>
      </c>
      <c r="W7" s="23">
        <f>IF(VLOOKUP($B7,'DI_Rent'!$B$2:$R$150,12,FALSE)="","",VLOOKUP($B7,'DI_Rent'!$B$2:$R$150,12,FALSE))</f>
        <v>4.16400763051208</v>
      </c>
      <c r="X7" t="s" s="24">
        <f>IF(VLOOKUP($B7,'DI_Sharpe'!$B$2:$R$150,12,FALSE)&gt;0,VLOOKUP($B7,'DI_Sharpe'!$B$2:$R$150,12,FALSE)," ")</f>
        <v>361</v>
      </c>
      <c r="Y7" s="23">
        <f>IF(VLOOKUP($B7,'DI_Rent'!$B$2:$R$150,13,FALSE)="","",VLOOKUP($B7,'DI_Rent'!$B$2:$R$150,13,FALSE))</f>
        <v>4.5296958287282</v>
      </c>
      <c r="Z7" t="s" s="24">
        <f>IF(VLOOKUP($B7,'DI_Sharpe'!$B$2:$R$150,13,FALSE)&gt;0,VLOOKUP($B7,'DI_Sharpe'!$B$2:$R$150,13,FALSE)," ")</f>
        <v>361</v>
      </c>
      <c r="AA7" s="23">
        <f>IF(VLOOKUP($B7,'DI_Rent'!$B$2:$R$150,14,FALSE)="","",VLOOKUP($B7,'DI_Rent'!$B$2:$R$150,14,FALSE))</f>
        <v>4.98981890688912</v>
      </c>
      <c r="AB7" t="s" s="24">
        <f>IF(VLOOKUP($B7,'DI_Sharpe'!$B$2:$R$150,14,FALSE)&gt;0,VLOOKUP($B7,'DI_Sharpe'!$B$2:$R$150,14,FALSE)," ")</f>
        <v>361</v>
      </c>
      <c r="AC7" s="23">
        <f>IF(VLOOKUP($B7,'DI_Rent'!$B$2:$R$150,15,FALSE)="","",VLOOKUP($B7,'DI_Rent'!$B$2:$R$150,15,FALSE))</f>
        <v>5.60595218388757</v>
      </c>
      <c r="AD7" t="s" s="24">
        <f>IF(VLOOKUP($B7,'DI_Sharpe'!$B$2:$R$150,15,FALSE)&gt;0,VLOOKUP($B7,'DI_Sharpe'!$B$2:$R$150,15,FALSE)," ")</f>
        <v>361</v>
      </c>
      <c r="AE7" s="23">
        <f>IF(VLOOKUP($B7,'DI_Rent'!$B$2:$R$150,16,FALSE)="","",VLOOKUP($B7,'DI_Rent'!$B$2:$R$150,16,FALSE))</f>
        <v>6.28262940036917</v>
      </c>
      <c r="AF7" t="s" s="24">
        <f>IF(VLOOKUP($B7,'DI_Sharpe'!$B$2:$R$150,16,FALSE)&gt;0,VLOOKUP($B7,'DI_Sharpe'!$B$2:$R$150,16,FALSE)," ")</f>
        <v>361</v>
      </c>
      <c r="AG7" s="23">
        <f>IF(VLOOKUP($B7,'DI_Rent'!$B$2:$R$150,17,FALSE)="","",VLOOKUP($B7,'DI_Rent'!$B$2:$R$150,17,FALSE))</f>
        <v>7.0730057304075</v>
      </c>
      <c r="AH7" t="s" s="26">
        <f>IF(VLOOKUP($B7,'DI_Sharpe'!$B$2:$R$150,17,FALSE)&gt;0,VLOOKUP($B7,'DI_Sharpe'!$B$2:$R$150,17,FALSE)," ")</f>
        <v>361</v>
      </c>
      <c r="AI7" s="14"/>
      <c r="AJ7" t="s" s="26"/>
      <c r="AK7" s="14"/>
      <c r="AL7" s="14"/>
    </row>
    <row r="8" ht="15" customHeight="1">
      <c r="A8" t="s" s="10">
        <v>34</v>
      </c>
      <c r="B8" t="s" s="10">
        <v>35</v>
      </c>
      <c r="C8" s="23">
        <f>IF(VLOOKUP($B8,'DI_Rent'!$B$2:$R$150,2,FALSE)="","",VLOOKUP($B8,'DI_Rent'!$B$2:$R$150,2,FALSE))</f>
        <v>8.691353075530349</v>
      </c>
      <c r="D8" t="s" s="24">
        <f>IF(VLOOKUP($B8,'DI_Sharpe'!$B$2:$R$150,2,FALSE)&gt;0,VLOOKUP($B8,'DI_Sharpe'!$B$2:$R$150,2,FALSE)," ")</f>
        <v>361</v>
      </c>
      <c r="E8" s="23">
        <f>IF(VLOOKUP($B8,'DI_Rent'!$B$2:$R$150,3,FALSE)="","",VLOOKUP($B8,'DI_Rent'!$B$2:$R$150,3,FALSE))</f>
        <v>7.99244046781675</v>
      </c>
      <c r="F8" t="s" s="24">
        <f>IF(VLOOKUP($B8,'DI_Sharpe'!$B$2:$R$150,3,FALSE)&gt;0,VLOOKUP($B8,'DI_Sharpe'!$B$2:$R$150,3,FALSE)," ")</f>
        <v>361</v>
      </c>
      <c r="G8" s="23">
        <f>IF(VLOOKUP($B8,'DI_Rent'!$B$2:$R$150,4,FALSE)="","",VLOOKUP($B8,'DI_Rent'!$B$2:$R$150,4,FALSE))</f>
        <v>7.23136464452456</v>
      </c>
      <c r="H8" t="s" s="24">
        <f>IF(VLOOKUP($B8,'DI_Sharpe'!$B$2:$R$150,4,FALSE)&gt;0,VLOOKUP($B8,'DI_Sharpe'!$B$2:$R$150,4,FALSE)," ")</f>
        <v>361</v>
      </c>
      <c r="I8" s="23">
        <f>IF(VLOOKUP($B8,'DI_Rent'!$B$2:$R$150,5,FALSE)="","",VLOOKUP($B8,'DI_Rent'!$B$2:$R$150,5,FALSE))</f>
        <v>6.42040868727676</v>
      </c>
      <c r="J8" t="s" s="24">
        <f>IF(VLOOKUP($B8,'DI_Sharpe'!$B$2:$R$150,5,FALSE)&gt;0,VLOOKUP($B8,'DI_Sharpe'!$B$2:$R$150,5,FALSE)," ")</f>
        <v>361</v>
      </c>
      <c r="K8" s="23">
        <f>IF(VLOOKUP($B8,'DI_Rent'!$B$2:$R$150,6,FALSE)="","",VLOOKUP($B8,'DI_Rent'!$B$2:$R$150,6,FALSE))</f>
        <v>5.72389099549566</v>
      </c>
      <c r="L8" t="s" s="24">
        <f>IF(VLOOKUP($B8,'DI_Sharpe'!$B$2:$R$150,6,FALSE)&gt;0,VLOOKUP($B8,'DI_Sharpe'!$B$2:$R$150,6,FALSE)," ")</f>
        <v>361</v>
      </c>
      <c r="M8" s="23">
        <f>IF(VLOOKUP($B8,'DI_Rent'!$B$2:$R$150,7,FALSE)="","",VLOOKUP($B8,'DI_Rent'!$B$2:$R$150,7,FALSE))</f>
        <v>5.11769211474102</v>
      </c>
      <c r="N8" t="s" s="24">
        <f>IF(VLOOKUP($B8,'DI_Sharpe'!$B$2:$R$150,7,FALSE)&gt;0,VLOOKUP($B8,'DI_Sharpe'!$B$2:$R$150,7,FALSE)," ")</f>
        <v>361</v>
      </c>
      <c r="O8" s="23">
        <f>IF(VLOOKUP($B8,'DI_Rent'!$B$2:$R$150,8,FALSE)="","",VLOOKUP($B8,'DI_Rent'!$B$2:$R$150,8,FALSE))</f>
        <v>4.76045369136533</v>
      </c>
      <c r="P8" t="s" s="24">
        <f>IF(VLOOKUP($B8,'DI_Sharpe'!$B$2:$R$150,8,FALSE)&gt;0,VLOOKUP($B8,'DI_Sharpe'!$B$2:$R$150,8,FALSE)," ")</f>
        <v>361</v>
      </c>
      <c r="Q8" s="23">
        <f>IF(VLOOKUP($B8,'DI_Rent'!$B$2:$R$150,9,FALSE)="","",VLOOKUP($B8,'DI_Rent'!$B$2:$R$150,9,FALSE))</f>
        <v>4.33073277922611</v>
      </c>
      <c r="R8" t="s" s="24">
        <f>IF(VLOOKUP($B8,'DI_Sharpe'!$B$2:$R$150,9,FALSE)&gt;0,VLOOKUP($B8,'DI_Sharpe'!$B$2:$R$150,9,FALSE)," ")</f>
        <v>361</v>
      </c>
      <c r="S8" s="23">
        <f>IF(VLOOKUP($B8,'DI_Rent'!$B$2:$R$150,10,FALSE)="","",VLOOKUP($B8,'DI_Rent'!$B$2:$R$150,10,FALSE))</f>
        <v>4.08161045336244</v>
      </c>
      <c r="T8" t="s" s="24">
        <f>IF(VLOOKUP($B8,'DI_Sharpe'!$B$2:$R$150,10,FALSE)&gt;0,VLOOKUP($B8,'DI_Sharpe'!$B$2:$R$150,10,FALSE)," ")</f>
        <v>361</v>
      </c>
      <c r="U8" s="23">
        <f>IF(VLOOKUP($B8,'DI_Rent'!$B$2:$R$150,11,FALSE)="","",VLOOKUP($B8,'DI_Rent'!$B$2:$R$150,11,FALSE))</f>
        <v>4.10386930827413</v>
      </c>
      <c r="V8" t="s" s="24">
        <f>IF(VLOOKUP($B8,'DI_Sharpe'!$B$2:$R$150,11,FALSE)&gt;0,VLOOKUP($B8,'DI_Sharpe'!$B$2:$R$150,11,FALSE)," ")</f>
        <v>361</v>
      </c>
      <c r="W8" s="23">
        <f>IF(VLOOKUP($B8,'DI_Rent'!$B$2:$R$150,12,FALSE)="","",VLOOKUP($B8,'DI_Rent'!$B$2:$R$150,12,FALSE))</f>
        <v>4.23988380411369</v>
      </c>
      <c r="X8" t="s" s="24">
        <f>IF(VLOOKUP($B8,'DI_Sharpe'!$B$2:$R$150,12,FALSE)&gt;0,VLOOKUP($B8,'DI_Sharpe'!$B$2:$R$150,12,FALSE)," ")</f>
        <v>361</v>
      </c>
      <c r="Y8" s="23">
        <f>IF(VLOOKUP($B8,'DI_Rent'!$B$2:$R$150,13,FALSE)="","",VLOOKUP($B8,'DI_Rent'!$B$2:$R$150,13,FALSE))</f>
        <v>4.62664405505098</v>
      </c>
      <c r="Z8" t="s" s="24">
        <f>IF(VLOOKUP($B8,'DI_Sharpe'!$B$2:$R$150,13,FALSE)&gt;0,VLOOKUP($B8,'DI_Sharpe'!$B$2:$R$150,13,FALSE)," ")</f>
        <v>361</v>
      </c>
      <c r="AA8" s="23">
        <f>IF(VLOOKUP($B8,'DI_Rent'!$B$2:$R$150,14,FALSE)="","",VLOOKUP($B8,'DI_Rent'!$B$2:$R$150,14,FALSE))</f>
        <v>5.13629461658784</v>
      </c>
      <c r="AB8" t="s" s="24">
        <f>IF(VLOOKUP($B8,'DI_Sharpe'!$B$2:$R$150,14,FALSE)&gt;0,VLOOKUP($B8,'DI_Sharpe'!$B$2:$R$150,14,FALSE)," ")</f>
        <v>361</v>
      </c>
      <c r="AC8" s="23">
        <f>IF(VLOOKUP($B8,'DI_Rent'!$B$2:$R$150,15,FALSE)="","",VLOOKUP($B8,'DI_Rent'!$B$2:$R$150,15,FALSE))</f>
        <v>5.76610440795542</v>
      </c>
      <c r="AD8" s="25">
        <f>IF(VLOOKUP($B8,'DI_Sharpe'!$B$2:$R$150,15,FALSE)&gt;0,VLOOKUP($B8,'DI_Sharpe'!$B$2:$R$150,15,FALSE)," ")</f>
        <v>0.009790344719884179</v>
      </c>
      <c r="AE8" s="23">
        <f>IF(VLOOKUP($B8,'DI_Rent'!$B$2:$R$150,16,FALSE)="","",VLOOKUP($B8,'DI_Rent'!$B$2:$R$150,16,FALSE))</f>
        <v>6.51805648682506</v>
      </c>
      <c r="AF8" s="25">
        <f>IF(VLOOKUP($B8,'DI_Sharpe'!$B$2:$R$150,16,FALSE)&gt;0,VLOOKUP($B8,'DI_Sharpe'!$B$2:$R$150,16,FALSE)," ")</f>
        <v>0.0650886325130228</v>
      </c>
      <c r="AG8" s="23">
        <f>IF(VLOOKUP($B8,'DI_Rent'!$B$2:$R$150,17,FALSE)="","",VLOOKUP($B8,'DI_Rent'!$B$2:$R$150,17,FALSE))</f>
        <v>7.31630112378565</v>
      </c>
      <c r="AH8" s="23">
        <f>IF(VLOOKUP($B8,'DI_Sharpe'!$B$2:$R$150,17,FALSE)&gt;0,VLOOKUP($B8,'DI_Sharpe'!$B$2:$R$150,17,FALSE)," ")</f>
        <v>0.0767418206063611</v>
      </c>
      <c r="AI8" s="14"/>
      <c r="AJ8" s="23">
        <v>7</v>
      </c>
      <c r="AK8" s="14"/>
      <c r="AL8" s="14"/>
    </row>
    <row r="9" ht="15" customHeight="1">
      <c r="A9" t="s" s="10">
        <v>36</v>
      </c>
      <c r="B9" t="s" s="10">
        <v>37</v>
      </c>
      <c r="C9" s="23">
        <f>IF(VLOOKUP($B9,'DI_Rent'!$B$2:$R$150,2,FALSE)="","",VLOOKUP($B9,'DI_Rent'!$B$2:$R$150,2,FALSE))</f>
        <v>8.68867232911645</v>
      </c>
      <c r="D9" t="s" s="24">
        <f>IF(VLOOKUP($B9,'DI_Sharpe'!$B$2:$R$150,2,FALSE)&gt;0,VLOOKUP($B9,'DI_Sharpe'!$B$2:$R$150,2,FALSE)," ")</f>
        <v>361</v>
      </c>
      <c r="E9" s="23">
        <f>IF(VLOOKUP($B9,'DI_Rent'!$B$2:$R$150,3,FALSE)="","",VLOOKUP($B9,'DI_Rent'!$B$2:$R$150,3,FALSE))</f>
        <v>8.027165864356681</v>
      </c>
      <c r="F9" t="s" s="24">
        <f>IF(VLOOKUP($B9,'DI_Sharpe'!$B$2:$R$150,3,FALSE)&gt;0,VLOOKUP($B9,'DI_Sharpe'!$B$2:$R$150,3,FALSE)," ")</f>
        <v>361</v>
      </c>
      <c r="G9" s="23">
        <f>IF(VLOOKUP($B9,'DI_Rent'!$B$2:$R$150,4,FALSE)="","",VLOOKUP($B9,'DI_Rent'!$B$2:$R$150,4,FALSE))</f>
        <v>7.30493808034534</v>
      </c>
      <c r="H9" t="s" s="24">
        <f>IF(VLOOKUP($B9,'DI_Sharpe'!$B$2:$R$150,4,FALSE)&gt;0,VLOOKUP($B9,'DI_Sharpe'!$B$2:$R$150,4,FALSE)," ")</f>
        <v>361</v>
      </c>
      <c r="I9" s="23">
        <f>IF(VLOOKUP($B9,'DI_Rent'!$B$2:$R$150,5,FALSE)="","",VLOOKUP($B9,'DI_Rent'!$B$2:$R$150,5,FALSE))</f>
        <v>6.56033436047982</v>
      </c>
      <c r="J9" t="s" s="24">
        <f>IF(VLOOKUP($B9,'DI_Sharpe'!$B$2:$R$150,5,FALSE)&gt;0,VLOOKUP($B9,'DI_Sharpe'!$B$2:$R$150,5,FALSE)," ")</f>
        <v>361</v>
      </c>
      <c r="K9" s="23">
        <f>IF(VLOOKUP($B9,'DI_Rent'!$B$2:$R$150,6,FALSE)="","",VLOOKUP($B9,'DI_Rent'!$B$2:$R$150,6,FALSE))</f>
        <v>5.50148767116549</v>
      </c>
      <c r="L9" t="s" s="24">
        <f>IF(VLOOKUP($B9,'DI_Sharpe'!$B$2:$R$150,6,FALSE)&gt;0,VLOOKUP($B9,'DI_Sharpe'!$B$2:$R$150,6,FALSE)," ")</f>
        <v>361</v>
      </c>
      <c r="M9" s="23">
        <f>IF(VLOOKUP($B9,'DI_Rent'!$B$2:$R$150,7,FALSE)="","",VLOOKUP($B9,'DI_Rent'!$B$2:$R$150,7,FALSE))</f>
        <v>4.80770136715711</v>
      </c>
      <c r="N9" t="s" s="24">
        <f>IF(VLOOKUP($B9,'DI_Sharpe'!$B$2:$R$150,7,FALSE)&gt;0,VLOOKUP($B9,'DI_Sharpe'!$B$2:$R$150,7,FALSE)," ")</f>
        <v>361</v>
      </c>
      <c r="O9" s="23">
        <f>IF(VLOOKUP($B9,'DI_Rent'!$B$2:$R$150,8,FALSE)="","",VLOOKUP($B9,'DI_Rent'!$B$2:$R$150,8,FALSE))</f>
        <v>4.36834185138109</v>
      </c>
      <c r="P9" t="s" s="24">
        <f>IF(VLOOKUP($B9,'DI_Sharpe'!$B$2:$R$150,8,FALSE)&gt;0,VLOOKUP($B9,'DI_Sharpe'!$B$2:$R$150,8,FALSE)," ")</f>
        <v>361</v>
      </c>
      <c r="Q9" s="23">
        <f>IF(VLOOKUP($B9,'DI_Rent'!$B$2:$R$150,9,FALSE)="","",VLOOKUP($B9,'DI_Rent'!$B$2:$R$150,9,FALSE))</f>
        <v>3.9401596957586</v>
      </c>
      <c r="R9" t="s" s="24">
        <f>IF(VLOOKUP($B9,'DI_Sharpe'!$B$2:$R$150,9,FALSE)&gt;0,VLOOKUP($B9,'DI_Sharpe'!$B$2:$R$150,9,FALSE)," ")</f>
        <v>361</v>
      </c>
      <c r="S9" s="23">
        <f>IF(VLOOKUP($B9,'DI_Rent'!$B$2:$R$150,10,FALSE)="","",VLOOKUP($B9,'DI_Rent'!$B$2:$R$150,10,FALSE))</f>
        <v>3.67192950070052</v>
      </c>
      <c r="T9" t="s" s="24">
        <f>IF(VLOOKUP($B9,'DI_Sharpe'!$B$2:$R$150,10,FALSE)&gt;0,VLOOKUP($B9,'DI_Sharpe'!$B$2:$R$150,10,FALSE)," ")</f>
        <v>361</v>
      </c>
      <c r="U9" s="23">
        <f>IF(VLOOKUP($B9,'DI_Rent'!$B$2:$R$150,11,FALSE)="","",VLOOKUP($B9,'DI_Rent'!$B$2:$R$150,11,FALSE))</f>
        <v>3.58208479574482</v>
      </c>
      <c r="V9" t="s" s="24">
        <f>IF(VLOOKUP($B9,'DI_Sharpe'!$B$2:$R$150,11,FALSE)&gt;0,VLOOKUP($B9,'DI_Sharpe'!$B$2:$R$150,11,FALSE)," ")</f>
        <v>361</v>
      </c>
      <c r="W9" s="23">
        <f>IF(VLOOKUP($B9,'DI_Rent'!$B$2:$R$150,12,FALSE)="","",VLOOKUP($B9,'DI_Rent'!$B$2:$R$150,12,FALSE))</f>
        <v>3.69769954862569</v>
      </c>
      <c r="X9" t="s" s="24">
        <f>IF(VLOOKUP($B9,'DI_Sharpe'!$B$2:$R$150,12,FALSE)&gt;0,VLOOKUP($B9,'DI_Sharpe'!$B$2:$R$150,12,FALSE)," ")</f>
        <v>361</v>
      </c>
      <c r="Y9" s="23">
        <f>IF(VLOOKUP($B9,'DI_Rent'!$B$2:$R$150,13,FALSE)="","",VLOOKUP($B9,'DI_Rent'!$B$2:$R$150,13,FALSE))</f>
        <v>4.04250652139273</v>
      </c>
      <c r="Z9" t="s" s="24">
        <f>IF(VLOOKUP($B9,'DI_Sharpe'!$B$2:$R$150,13,FALSE)&gt;0,VLOOKUP($B9,'DI_Sharpe'!$B$2:$R$150,13,FALSE)," ")</f>
        <v>361</v>
      </c>
      <c r="AA9" s="23">
        <f>IF(VLOOKUP($B9,'DI_Rent'!$B$2:$R$150,14,FALSE)="","",VLOOKUP($B9,'DI_Rent'!$B$2:$R$150,14,FALSE))</f>
        <v>4.49370522575738</v>
      </c>
      <c r="AB9" t="s" s="24">
        <f>IF(VLOOKUP($B9,'DI_Sharpe'!$B$2:$R$150,14,FALSE)&gt;0,VLOOKUP($B9,'DI_Sharpe'!$B$2:$R$150,14,FALSE)," ")</f>
        <v>361</v>
      </c>
      <c r="AC9" s="23">
        <f>IF(VLOOKUP($B9,'DI_Rent'!$B$2:$R$150,15,FALSE)="","",VLOOKUP($B9,'DI_Rent'!$B$2:$R$150,15,FALSE))</f>
        <v>5.09809457834234</v>
      </c>
      <c r="AD9" t="s" s="24">
        <f>IF(VLOOKUP($B9,'DI_Sharpe'!$B$2:$R$150,15,FALSE)&gt;0,VLOOKUP($B9,'DI_Sharpe'!$B$2:$R$150,15,FALSE)," ")</f>
        <v>361</v>
      </c>
      <c r="AE9" s="23">
        <f>IF(VLOOKUP($B9,'DI_Rent'!$B$2:$R$150,16,FALSE)="","",VLOOKUP($B9,'DI_Rent'!$B$2:$R$150,16,FALSE))</f>
        <v>5.80638426958358</v>
      </c>
      <c r="AF9" t="s" s="24">
        <f>IF(VLOOKUP($B9,'DI_Sharpe'!$B$2:$R$150,16,FALSE)&gt;0,VLOOKUP($B9,'DI_Sharpe'!$B$2:$R$150,16,FALSE)," ")</f>
        <v>361</v>
      </c>
      <c r="AG9" s="23">
        <f>IF(VLOOKUP($B9,'DI_Rent'!$B$2:$R$150,17,FALSE)="","",VLOOKUP($B9,'DI_Rent'!$B$2:$R$150,17,FALSE))</f>
        <v>6.66055521244788</v>
      </c>
      <c r="AH9" t="s" s="26">
        <f>IF(VLOOKUP($B9,'DI_Sharpe'!$B$2:$R$150,17,FALSE)&gt;0,VLOOKUP($B9,'DI_Sharpe'!$B$2:$R$150,17,FALSE)," ")</f>
        <v>361</v>
      </c>
      <c r="AI9" s="14"/>
      <c r="AJ9" t="s" s="26"/>
      <c r="AK9" s="14"/>
      <c r="AL9" s="14"/>
    </row>
    <row r="10" ht="15" customHeight="1">
      <c r="A10" t="s" s="10">
        <v>38</v>
      </c>
      <c r="B10" t="s" s="10">
        <v>39</v>
      </c>
      <c r="C10" s="23">
        <f>IF(VLOOKUP($B10,'DI_Rent'!$B$2:$R$150,2,FALSE)="","",VLOOKUP($B10,'DI_Rent'!$B$2:$R$150,2,FALSE))</f>
        <v>8.685787795296649</v>
      </c>
      <c r="D10" t="s" s="24">
        <f>IF(VLOOKUP($B10,'DI_Sharpe'!$B$2:$R$150,2,FALSE)&gt;0,VLOOKUP($B10,'DI_Sharpe'!$B$2:$R$150,2,FALSE)," ")</f>
        <v>361</v>
      </c>
      <c r="E10" s="23">
        <f>IF(VLOOKUP($B10,'DI_Rent'!$B$2:$R$150,3,FALSE)="","",VLOOKUP($B10,'DI_Rent'!$B$2:$R$150,3,FALSE))</f>
        <v>7.98950408133314</v>
      </c>
      <c r="F10" t="s" s="24">
        <f>IF(VLOOKUP($B10,'DI_Sharpe'!$B$2:$R$150,3,FALSE)&gt;0,VLOOKUP($B10,'DI_Sharpe'!$B$2:$R$150,3,FALSE)," ")</f>
        <v>361</v>
      </c>
      <c r="G10" s="23">
        <f>IF(VLOOKUP($B10,'DI_Rent'!$B$2:$R$150,4,FALSE)="","",VLOOKUP($B10,'DI_Rent'!$B$2:$R$150,4,FALSE))</f>
        <v>7.23754333228679</v>
      </c>
      <c r="H10" t="s" s="24">
        <f>IF(VLOOKUP($B10,'DI_Sharpe'!$B$2:$R$150,4,FALSE)&gt;0,VLOOKUP($B10,'DI_Sharpe'!$B$2:$R$150,4,FALSE)," ")</f>
        <v>361</v>
      </c>
      <c r="I10" s="23">
        <f>IF(VLOOKUP($B10,'DI_Rent'!$B$2:$R$150,5,FALSE)="","",VLOOKUP($B10,'DI_Rent'!$B$2:$R$150,5,FALSE))</f>
        <v>6.4342399902011</v>
      </c>
      <c r="J10" t="s" s="24">
        <f>IF(VLOOKUP($B10,'DI_Sharpe'!$B$2:$R$150,5,FALSE)&gt;0,VLOOKUP($B10,'DI_Sharpe'!$B$2:$R$150,5,FALSE)," ")</f>
        <v>361</v>
      </c>
      <c r="K10" s="23">
        <f>IF(VLOOKUP($B10,'DI_Rent'!$B$2:$R$150,6,FALSE)="","",VLOOKUP($B10,'DI_Rent'!$B$2:$R$150,6,FALSE))</f>
        <v>5.78925576863589</v>
      </c>
      <c r="L10" t="s" s="24">
        <f>IF(VLOOKUP($B10,'DI_Sharpe'!$B$2:$R$150,6,FALSE)&gt;0,VLOOKUP($B10,'DI_Sharpe'!$B$2:$R$150,6,FALSE)," ")</f>
        <v>361</v>
      </c>
      <c r="M10" s="23">
        <f>IF(VLOOKUP($B10,'DI_Rent'!$B$2:$R$150,7,FALSE)="","",VLOOKUP($B10,'DI_Rent'!$B$2:$R$150,7,FALSE))</f>
        <v>5.15465018987185</v>
      </c>
      <c r="N10" t="s" s="24">
        <f>IF(VLOOKUP($B10,'DI_Sharpe'!$B$2:$R$150,7,FALSE)&gt;0,VLOOKUP($B10,'DI_Sharpe'!$B$2:$R$150,7,FALSE)," ")</f>
        <v>361</v>
      </c>
      <c r="O10" s="23">
        <f>IF(VLOOKUP($B10,'DI_Rent'!$B$2:$R$150,8,FALSE)="","",VLOOKUP($B10,'DI_Rent'!$B$2:$R$150,8,FALSE))</f>
        <v>4.77367496199053</v>
      </c>
      <c r="P10" t="s" s="24">
        <f>IF(VLOOKUP($B10,'DI_Sharpe'!$B$2:$R$150,8,FALSE)&gt;0,VLOOKUP($B10,'DI_Sharpe'!$B$2:$R$150,8,FALSE)," ")</f>
        <v>361</v>
      </c>
      <c r="Q10" s="23">
        <f>IF(VLOOKUP($B10,'DI_Rent'!$B$2:$R$150,9,FALSE)="","",VLOOKUP($B10,'DI_Rent'!$B$2:$R$150,9,FALSE))</f>
        <v>4.34739791958771</v>
      </c>
      <c r="R10" t="s" s="24">
        <f>IF(VLOOKUP($B10,'DI_Sharpe'!$B$2:$R$150,9,FALSE)&gt;0,VLOOKUP($B10,'DI_Sharpe'!$B$2:$R$150,9,FALSE)," ")</f>
        <v>361</v>
      </c>
      <c r="S10" s="23">
        <f>IF(VLOOKUP($B10,'DI_Rent'!$B$2:$R$150,10,FALSE)="","",VLOOKUP($B10,'DI_Rent'!$B$2:$R$150,10,FALSE))</f>
        <v>4.09849314548163</v>
      </c>
      <c r="T10" t="s" s="24">
        <f>IF(VLOOKUP($B10,'DI_Sharpe'!$B$2:$R$150,10,FALSE)&gt;0,VLOOKUP($B10,'DI_Sharpe'!$B$2:$R$150,10,FALSE)," ")</f>
        <v>361</v>
      </c>
      <c r="U10" s="23">
        <f>IF(VLOOKUP($B10,'DI_Rent'!$B$2:$R$150,11,FALSE)="","",VLOOKUP($B10,'DI_Rent'!$B$2:$R$150,11,FALSE))</f>
        <v>4.10398287276852</v>
      </c>
      <c r="V10" t="s" s="24">
        <f>IF(VLOOKUP($B10,'DI_Sharpe'!$B$2:$R$150,11,FALSE)&gt;0,VLOOKUP($B10,'DI_Sharpe'!$B$2:$R$150,11,FALSE)," ")</f>
        <v>361</v>
      </c>
      <c r="W10" s="23">
        <f>IF(VLOOKUP($B10,'DI_Rent'!$B$2:$R$150,12,FALSE)="","",VLOOKUP($B10,'DI_Rent'!$B$2:$R$150,12,FALSE))</f>
        <v>4.18850852558936</v>
      </c>
      <c r="X10" t="s" s="24">
        <f>IF(VLOOKUP($B10,'DI_Sharpe'!$B$2:$R$150,12,FALSE)&gt;0,VLOOKUP($B10,'DI_Sharpe'!$B$2:$R$150,12,FALSE)," ")</f>
        <v>361</v>
      </c>
      <c r="Y10" s="23">
        <f>IF(VLOOKUP($B10,'DI_Rent'!$B$2:$R$150,13,FALSE)="","",VLOOKUP($B10,'DI_Rent'!$B$2:$R$150,13,FALSE))</f>
        <v>4.58698905163315</v>
      </c>
      <c r="Z10" t="s" s="24">
        <f>IF(VLOOKUP($B10,'DI_Sharpe'!$B$2:$R$150,13,FALSE)&gt;0,VLOOKUP($B10,'DI_Sharpe'!$B$2:$R$150,13,FALSE)," ")</f>
        <v>361</v>
      </c>
      <c r="AA10" s="23">
        <f>IF(VLOOKUP($B10,'DI_Rent'!$B$2:$R$150,14,FALSE)="","",VLOOKUP($B10,'DI_Rent'!$B$2:$R$150,14,FALSE))</f>
        <v>5.06748454068953</v>
      </c>
      <c r="AB10" t="s" s="24">
        <f>IF(VLOOKUP($B10,'DI_Sharpe'!$B$2:$R$150,14,FALSE)&gt;0,VLOOKUP($B10,'DI_Sharpe'!$B$2:$R$150,14,FALSE)," ")</f>
        <v>361</v>
      </c>
      <c r="AC10" s="23">
        <f>IF(VLOOKUP($B10,'DI_Rent'!$B$2:$R$150,15,FALSE)="","",VLOOKUP($B10,'DI_Rent'!$B$2:$R$150,15,FALSE))</f>
        <v>5.70267257998165</v>
      </c>
      <c r="AD10" t="s" s="24">
        <f>IF(VLOOKUP($B10,'DI_Sharpe'!$B$2:$R$150,15,FALSE)&gt;0,VLOOKUP($B10,'DI_Sharpe'!$B$2:$R$150,15,FALSE)," ")</f>
        <v>361</v>
      </c>
      <c r="AE10" s="23">
        <f>IF(VLOOKUP($B10,'DI_Rent'!$B$2:$R$150,16,FALSE)="","",VLOOKUP($B10,'DI_Rent'!$B$2:$R$150,16,FALSE))</f>
        <v>6.43327444155175</v>
      </c>
      <c r="AF10" s="25">
        <f>IF(VLOOKUP($B10,'DI_Sharpe'!$B$2:$R$150,16,FALSE)&gt;0,VLOOKUP($B10,'DI_Sharpe'!$B$2:$R$150,16,FALSE)," ")</f>
        <v>0.00211617192754486</v>
      </c>
      <c r="AG10" s="23">
        <f>IF(VLOOKUP($B10,'DI_Rent'!$B$2:$R$150,17,FALSE)="","",VLOOKUP($B10,'DI_Rent'!$B$2:$R$150,17,FALSE))</f>
        <v>7.09168434974432</v>
      </c>
      <c r="AH10" t="s" s="26">
        <f>IF(VLOOKUP($B10,'DI_Sharpe'!$B$2:$R$150,17,FALSE)&gt;0,VLOOKUP($B10,'DI_Sharpe'!$B$2:$R$150,17,FALSE)," ")</f>
        <v>361</v>
      </c>
      <c r="AI10" s="14"/>
      <c r="AJ10" t="s" s="26"/>
      <c r="AK10" s="14"/>
      <c r="AL10" s="14"/>
    </row>
    <row r="11" ht="15" customHeight="1">
      <c r="A11" t="s" s="10">
        <v>40</v>
      </c>
      <c r="B11" t="s" s="10">
        <v>41</v>
      </c>
      <c r="C11" s="23">
        <f>IF(VLOOKUP($B11,'DI_Rent'!$B$2:$R$150,2,FALSE)="","",VLOOKUP($B11,'DI_Rent'!$B$2:$R$150,2,FALSE))</f>
        <v>8.678348440597579</v>
      </c>
      <c r="D11" t="s" s="24">
        <f>IF(VLOOKUP($B11,'DI_Sharpe'!$B$2:$R$150,2,FALSE)&gt;0,VLOOKUP($B11,'DI_Sharpe'!$B$2:$R$150,2,FALSE)," ")</f>
        <v>361</v>
      </c>
      <c r="E11" s="23">
        <f>IF(VLOOKUP($B11,'DI_Rent'!$B$2:$R$150,3,FALSE)="","",VLOOKUP($B11,'DI_Rent'!$B$2:$R$150,3,FALSE))</f>
        <v>8.00340425885004</v>
      </c>
      <c r="F11" t="s" s="24">
        <f>IF(VLOOKUP($B11,'DI_Sharpe'!$B$2:$R$150,3,FALSE)&gt;0,VLOOKUP($B11,'DI_Sharpe'!$B$2:$R$150,3,FALSE)," ")</f>
        <v>361</v>
      </c>
      <c r="G11" s="23">
        <f>IF(VLOOKUP($B11,'DI_Rent'!$B$2:$R$150,4,FALSE)="","",VLOOKUP($B11,'DI_Rent'!$B$2:$R$150,4,FALSE))</f>
        <v>7.30687828904946</v>
      </c>
      <c r="H11" t="s" s="24">
        <f>IF(VLOOKUP($B11,'DI_Sharpe'!$B$2:$R$150,4,FALSE)&gt;0,VLOOKUP($B11,'DI_Sharpe'!$B$2:$R$150,4,FALSE)," ")</f>
        <v>361</v>
      </c>
      <c r="I11" s="23">
        <f>IF(VLOOKUP($B11,'DI_Rent'!$B$2:$R$150,5,FALSE)="","",VLOOKUP($B11,'DI_Rent'!$B$2:$R$150,5,FALSE))</f>
        <v>6.59488700462405</v>
      </c>
      <c r="J11" t="s" s="24">
        <f>IF(VLOOKUP($B11,'DI_Sharpe'!$B$2:$R$150,5,FALSE)&gt;0,VLOOKUP($B11,'DI_Sharpe'!$B$2:$R$150,5,FALSE)," ")</f>
        <v>361</v>
      </c>
      <c r="K11" s="23">
        <f>IF(VLOOKUP($B11,'DI_Rent'!$B$2:$R$150,6,FALSE)="","",VLOOKUP($B11,'DI_Rent'!$B$2:$R$150,6,FALSE))</f>
        <v>5.9416886124158</v>
      </c>
      <c r="L11" t="s" s="24">
        <f>IF(VLOOKUP($B11,'DI_Sharpe'!$B$2:$R$150,6,FALSE)&gt;0,VLOOKUP($B11,'DI_Sharpe'!$B$2:$R$150,6,FALSE)," ")</f>
        <v>361</v>
      </c>
      <c r="M11" s="23">
        <f>IF(VLOOKUP($B11,'DI_Rent'!$B$2:$R$150,7,FALSE)="","",VLOOKUP($B11,'DI_Rent'!$B$2:$R$150,7,FALSE))</f>
        <v>5.28129720800274</v>
      </c>
      <c r="N11" t="s" s="24">
        <f>IF(VLOOKUP($B11,'DI_Sharpe'!$B$2:$R$150,7,FALSE)&gt;0,VLOOKUP($B11,'DI_Sharpe'!$B$2:$R$150,7,FALSE)," ")</f>
        <v>361</v>
      </c>
      <c r="O11" s="23">
        <f>IF(VLOOKUP($B11,'DI_Rent'!$B$2:$R$150,8,FALSE)="","",VLOOKUP($B11,'DI_Rent'!$B$2:$R$150,8,FALSE))</f>
        <v>4.83707325337186</v>
      </c>
      <c r="P11" t="s" s="24">
        <f>IF(VLOOKUP($B11,'DI_Sharpe'!$B$2:$R$150,8,FALSE)&gt;0,VLOOKUP($B11,'DI_Sharpe'!$B$2:$R$150,8,FALSE)," ")</f>
        <v>361</v>
      </c>
      <c r="Q11" s="23">
        <f>IF(VLOOKUP($B11,'DI_Rent'!$B$2:$R$150,9,FALSE)="","",VLOOKUP($B11,'DI_Rent'!$B$2:$R$150,9,FALSE))</f>
        <v>4.44708706369277</v>
      </c>
      <c r="R11" t="s" s="24">
        <f>IF(VLOOKUP($B11,'DI_Sharpe'!$B$2:$R$150,9,FALSE)&gt;0,VLOOKUP($B11,'DI_Sharpe'!$B$2:$R$150,9,FALSE)," ")</f>
        <v>361</v>
      </c>
      <c r="S11" s="23">
        <f>IF(VLOOKUP($B11,'DI_Rent'!$B$2:$R$150,10,FALSE)="","",VLOOKUP($B11,'DI_Rent'!$B$2:$R$150,10,FALSE))</f>
        <v>4.17906299215576</v>
      </c>
      <c r="T11" t="s" s="24">
        <f>IF(VLOOKUP($B11,'DI_Sharpe'!$B$2:$R$150,10,FALSE)&gt;0,VLOOKUP($B11,'DI_Sharpe'!$B$2:$R$150,10,FALSE)," ")</f>
        <v>361</v>
      </c>
      <c r="U11" s="23">
        <f>IF(VLOOKUP($B11,'DI_Rent'!$B$2:$R$150,11,FALSE)="","",VLOOKUP($B11,'DI_Rent'!$B$2:$R$150,11,FALSE))</f>
        <v>4.07701477208979</v>
      </c>
      <c r="V11" t="s" s="24">
        <f>IF(VLOOKUP($B11,'DI_Sharpe'!$B$2:$R$150,11,FALSE)&gt;0,VLOOKUP($B11,'DI_Sharpe'!$B$2:$R$150,11,FALSE)," ")</f>
        <v>361</v>
      </c>
      <c r="W11" s="23">
        <f>IF(VLOOKUP($B11,'DI_Rent'!$B$2:$R$150,12,FALSE)="","",VLOOKUP($B11,'DI_Rent'!$B$2:$R$150,12,FALSE))</f>
        <v>4.19924172078319</v>
      </c>
      <c r="X11" t="s" s="24">
        <f>IF(VLOOKUP($B11,'DI_Sharpe'!$B$2:$R$150,12,FALSE)&gt;0,VLOOKUP($B11,'DI_Sharpe'!$B$2:$R$150,12,FALSE)," ")</f>
        <v>361</v>
      </c>
      <c r="Y11" s="23">
        <f>IF(VLOOKUP($B11,'DI_Rent'!$B$2:$R$150,13,FALSE)="","",VLOOKUP($B11,'DI_Rent'!$B$2:$R$150,13,FALSE))</f>
        <v>4.54604088472548</v>
      </c>
      <c r="Z11" t="s" s="24">
        <f>IF(VLOOKUP($B11,'DI_Sharpe'!$B$2:$R$150,13,FALSE)&gt;0,VLOOKUP($B11,'DI_Sharpe'!$B$2:$R$150,13,FALSE)," ")</f>
        <v>361</v>
      </c>
      <c r="AA11" s="23">
        <f>IF(VLOOKUP($B11,'DI_Rent'!$B$2:$R$150,14,FALSE)="","",VLOOKUP($B11,'DI_Rent'!$B$2:$R$150,14,FALSE))</f>
        <v>5.01033107307605</v>
      </c>
      <c r="AB11" t="s" s="24">
        <f>IF(VLOOKUP($B11,'DI_Sharpe'!$B$2:$R$150,14,FALSE)&gt;0,VLOOKUP($B11,'DI_Sharpe'!$B$2:$R$150,14,FALSE)," ")</f>
        <v>361</v>
      </c>
      <c r="AC11" s="23">
        <f>IF(VLOOKUP($B11,'DI_Rent'!$B$2:$R$150,15,FALSE)="","",VLOOKUP($B11,'DI_Rent'!$B$2:$R$150,15,FALSE))</f>
        <v>5.62279333961371</v>
      </c>
      <c r="AD11" t="s" s="24">
        <f>IF(VLOOKUP($B11,'DI_Sharpe'!$B$2:$R$150,15,FALSE)&gt;0,VLOOKUP($B11,'DI_Sharpe'!$B$2:$R$150,15,FALSE)," ")</f>
        <v>361</v>
      </c>
      <c r="AE11" s="23">
        <f>IF(VLOOKUP($B11,'DI_Rent'!$B$2:$R$150,16,FALSE)="","",VLOOKUP($B11,'DI_Rent'!$B$2:$R$150,16,FALSE))</f>
        <v>6.30288615211203</v>
      </c>
      <c r="AF11" t="s" s="24">
        <f>IF(VLOOKUP($B11,'DI_Sharpe'!$B$2:$R$150,16,FALSE)&gt;0,VLOOKUP($B11,'DI_Sharpe'!$B$2:$R$150,16,FALSE)," ")</f>
        <v>361</v>
      </c>
      <c r="AG11" s="23">
        <f>IF(VLOOKUP($B11,'DI_Rent'!$B$2:$R$150,17,FALSE)="","",VLOOKUP($B11,'DI_Rent'!$B$2:$R$150,17,FALSE))</f>
        <v>7.09283324661483</v>
      </c>
      <c r="AH11" t="s" s="26">
        <f>IF(VLOOKUP($B11,'DI_Sharpe'!$B$2:$R$150,17,FALSE)&gt;0,VLOOKUP($B11,'DI_Sharpe'!$B$2:$R$150,17,FALSE)," ")</f>
        <v>361</v>
      </c>
      <c r="AI11" s="14"/>
      <c r="AJ11" t="s" s="26"/>
      <c r="AK11" s="14"/>
      <c r="AL11" s="14"/>
    </row>
    <row r="12" ht="15" customHeight="1">
      <c r="A12" t="s" s="10">
        <v>42</v>
      </c>
      <c r="B12" t="s" s="10">
        <v>43</v>
      </c>
      <c r="C12" s="23">
        <f>IF(VLOOKUP($B12,'DI_Rent'!$B$2:$R$150,2,FALSE)="","",VLOOKUP($B12,'DI_Rent'!$B$2:$R$150,2,FALSE))</f>
        <v>8.644912660049449</v>
      </c>
      <c r="D12" t="s" s="24">
        <f>IF(VLOOKUP($B12,'DI_Sharpe'!$B$2:$R$150,2,FALSE)&gt;0,VLOOKUP($B12,'DI_Sharpe'!$B$2:$R$150,2,FALSE)," ")</f>
        <v>361</v>
      </c>
      <c r="E12" s="23">
        <f>IF(VLOOKUP($B12,'DI_Rent'!$B$2:$R$150,3,FALSE)="","",VLOOKUP($B12,'DI_Rent'!$B$2:$R$150,3,FALSE))</f>
        <v>7.95423471034424</v>
      </c>
      <c r="F12" t="s" s="24">
        <f>IF(VLOOKUP($B12,'DI_Sharpe'!$B$2:$R$150,3,FALSE)&gt;0,VLOOKUP($B12,'DI_Sharpe'!$B$2:$R$150,3,FALSE)," ")</f>
        <v>361</v>
      </c>
      <c r="G12" s="23">
        <f>IF(VLOOKUP($B12,'DI_Rent'!$B$2:$R$150,4,FALSE)="","",VLOOKUP($B12,'DI_Rent'!$B$2:$R$150,4,FALSE))</f>
        <v>7.21783540395546</v>
      </c>
      <c r="H12" t="s" s="24">
        <f>IF(VLOOKUP($B12,'DI_Sharpe'!$B$2:$R$150,4,FALSE)&gt;0,VLOOKUP($B12,'DI_Sharpe'!$B$2:$R$150,4,FALSE)," ")</f>
        <v>361</v>
      </c>
      <c r="I12" s="23">
        <f>IF(VLOOKUP($B12,'DI_Rent'!$B$2:$R$150,5,FALSE)="","",VLOOKUP($B12,'DI_Rent'!$B$2:$R$150,5,FALSE))</f>
        <v>6.40824868955105</v>
      </c>
      <c r="J12" t="s" s="24">
        <f>IF(VLOOKUP($B12,'DI_Sharpe'!$B$2:$R$150,5,FALSE)&gt;0,VLOOKUP($B12,'DI_Sharpe'!$B$2:$R$150,5,FALSE)," ")</f>
        <v>361</v>
      </c>
      <c r="K12" s="23">
        <f>IF(VLOOKUP($B12,'DI_Rent'!$B$2:$R$150,6,FALSE)="","",VLOOKUP($B12,'DI_Rent'!$B$2:$R$150,6,FALSE))</f>
        <v>5.71416936375659</v>
      </c>
      <c r="L12" t="s" s="24">
        <f>IF(VLOOKUP($B12,'DI_Sharpe'!$B$2:$R$150,6,FALSE)&gt;0,VLOOKUP($B12,'DI_Sharpe'!$B$2:$R$150,6,FALSE)," ")</f>
        <v>361</v>
      </c>
      <c r="M12" s="23">
        <f>IF(VLOOKUP($B12,'DI_Rent'!$B$2:$R$150,7,FALSE)="","",VLOOKUP($B12,'DI_Rent'!$B$2:$R$150,7,FALSE))</f>
        <v>5.13677910766068</v>
      </c>
      <c r="N12" t="s" s="24">
        <f>IF(VLOOKUP($B12,'DI_Sharpe'!$B$2:$R$150,7,FALSE)&gt;0,VLOOKUP($B12,'DI_Sharpe'!$B$2:$R$150,7,FALSE)," ")</f>
        <v>361</v>
      </c>
      <c r="O12" s="23">
        <f>IF(VLOOKUP($B12,'DI_Rent'!$B$2:$R$150,8,FALSE)="","",VLOOKUP($B12,'DI_Rent'!$B$2:$R$150,8,FALSE))</f>
        <v>4.70688744413361</v>
      </c>
      <c r="P12" t="s" s="24">
        <f>IF(VLOOKUP($B12,'DI_Sharpe'!$B$2:$R$150,8,FALSE)&gt;0,VLOOKUP($B12,'DI_Sharpe'!$B$2:$R$150,8,FALSE)," ")</f>
        <v>361</v>
      </c>
      <c r="Q12" s="23">
        <f>IF(VLOOKUP($B12,'DI_Rent'!$B$2:$R$150,9,FALSE)="","",VLOOKUP($B12,'DI_Rent'!$B$2:$R$150,9,FALSE))</f>
        <v>4.32500041652657</v>
      </c>
      <c r="R12" t="s" s="24">
        <f>IF(VLOOKUP($B12,'DI_Sharpe'!$B$2:$R$150,9,FALSE)&gt;0,VLOOKUP($B12,'DI_Sharpe'!$B$2:$R$150,9,FALSE)," ")</f>
        <v>361</v>
      </c>
      <c r="S12" s="23">
        <f>IF(VLOOKUP($B12,'DI_Rent'!$B$2:$R$150,10,FALSE)="","",VLOOKUP($B12,'DI_Rent'!$B$2:$R$150,10,FALSE))</f>
        <v>4.13861459858249</v>
      </c>
      <c r="T12" t="s" s="24">
        <f>IF(VLOOKUP($B12,'DI_Sharpe'!$B$2:$R$150,10,FALSE)&gt;0,VLOOKUP($B12,'DI_Sharpe'!$B$2:$R$150,10,FALSE)," ")</f>
        <v>361</v>
      </c>
      <c r="U12" s="23">
        <f>IF(VLOOKUP($B12,'DI_Rent'!$B$2:$R$150,11,FALSE)="","",VLOOKUP($B12,'DI_Rent'!$B$2:$R$150,11,FALSE))</f>
        <v>4.11918964810016</v>
      </c>
      <c r="V12" t="s" s="24">
        <f>IF(VLOOKUP($B12,'DI_Sharpe'!$B$2:$R$150,11,FALSE)&gt;0,VLOOKUP($B12,'DI_Sharpe'!$B$2:$R$150,11,FALSE)," ")</f>
        <v>361</v>
      </c>
      <c r="W12" s="23">
        <f>IF(VLOOKUP($B12,'DI_Rent'!$B$2:$R$150,12,FALSE)="","",VLOOKUP($B12,'DI_Rent'!$B$2:$R$150,12,FALSE))</f>
        <v>4.30817044525065</v>
      </c>
      <c r="X12" t="s" s="24">
        <f>IF(VLOOKUP($B12,'DI_Sharpe'!$B$2:$R$150,12,FALSE)&gt;0,VLOOKUP($B12,'DI_Sharpe'!$B$2:$R$150,12,FALSE)," ")</f>
        <v>361</v>
      </c>
      <c r="Y12" s="23">
        <f>IF(VLOOKUP($B12,'DI_Rent'!$B$2:$R$150,13,FALSE)="","",VLOOKUP($B12,'DI_Rent'!$B$2:$R$150,13,FALSE))</f>
        <v>4.73275354385625</v>
      </c>
      <c r="Z12" s="25">
        <f>IF(VLOOKUP($B12,'DI_Sharpe'!$B$2:$R$150,13,FALSE)&gt;0,VLOOKUP($B12,'DI_Sharpe'!$B$2:$R$150,13,FALSE)," ")</f>
        <v>0.0646290079851813</v>
      </c>
      <c r="AA12" s="23">
        <f>IF(VLOOKUP($B12,'DI_Rent'!$B$2:$R$150,14,FALSE)="","",VLOOKUP($B12,'DI_Rent'!$B$2:$R$150,14,FALSE))</f>
        <v>5.27137442273602</v>
      </c>
      <c r="AB12" s="25">
        <f>IF(VLOOKUP($B12,'DI_Sharpe'!$B$2:$R$150,14,FALSE)&gt;0,VLOOKUP($B12,'DI_Sharpe'!$B$2:$R$150,14,FALSE)," ")</f>
        <v>0.120021978824353</v>
      </c>
      <c r="AC12" s="23">
        <f>IF(VLOOKUP($B12,'DI_Rent'!$B$2:$R$150,15,FALSE)="","",VLOOKUP($B12,'DI_Rent'!$B$2:$R$150,15,FALSE))</f>
        <v>5.94259179247714</v>
      </c>
      <c r="AD12" s="25">
        <f>IF(VLOOKUP($B12,'DI_Sharpe'!$B$2:$R$150,15,FALSE)&gt;0,VLOOKUP($B12,'DI_Sharpe'!$B$2:$R$150,15,FALSE)," ")</f>
        <v>0.152481452367885</v>
      </c>
      <c r="AE12" s="23">
        <f>IF(VLOOKUP($B12,'DI_Rent'!$B$2:$R$150,16,FALSE)="","",VLOOKUP($B12,'DI_Rent'!$B$2:$R$150,16,FALSE))</f>
        <v>6.71217171515524</v>
      </c>
      <c r="AF12" s="25">
        <f>IF(VLOOKUP($B12,'DI_Sharpe'!$B$2:$R$150,16,FALSE)&gt;0,VLOOKUP($B12,'DI_Sharpe'!$B$2:$R$150,16,FALSE)," ")</f>
        <v>0.206188476020353</v>
      </c>
      <c r="AG12" s="23">
        <f>IF(VLOOKUP($B12,'DI_Rent'!$B$2:$R$150,17,FALSE)="","",VLOOKUP($B12,'DI_Rent'!$B$2:$R$150,17,FALSE))</f>
        <v>7.15359892576275</v>
      </c>
      <c r="AH12" t="s" s="26">
        <f>IF(VLOOKUP($B12,'DI_Sharpe'!$B$2:$R$150,17,FALSE)&gt;0,VLOOKUP($B12,'DI_Sharpe'!$B$2:$R$150,17,FALSE)," ")</f>
        <v>361</v>
      </c>
      <c r="AI12" s="14"/>
      <c r="AJ12" t="s" s="26"/>
      <c r="AK12" s="14"/>
      <c r="AL12" s="14"/>
    </row>
    <row r="13" ht="15" customHeight="1">
      <c r="A13" t="s" s="10">
        <v>44</v>
      </c>
      <c r="B13" t="s" s="10">
        <v>45</v>
      </c>
      <c r="C13" s="23">
        <f>IF(VLOOKUP($B13,'DI_Rent'!$B$2:$R$150,2,FALSE)="","",VLOOKUP($B13,'DI_Rent'!$B$2:$R$150,2,FALSE))</f>
        <v>8.6300261563498</v>
      </c>
      <c r="D13" t="s" s="24">
        <f>IF(VLOOKUP($B13,'DI_Sharpe'!$B$2:$R$150,2,FALSE)&gt;0,VLOOKUP($B13,'DI_Sharpe'!$B$2:$R$150,2,FALSE)," ")</f>
        <v>361</v>
      </c>
      <c r="E13" s="23">
        <f>IF(VLOOKUP($B13,'DI_Rent'!$B$2:$R$150,3,FALSE)="","",VLOOKUP($B13,'DI_Rent'!$B$2:$R$150,3,FALSE))</f>
        <v>7.97200138111722</v>
      </c>
      <c r="F13" t="s" s="24">
        <f>IF(VLOOKUP($B13,'DI_Sharpe'!$B$2:$R$150,3,FALSE)&gt;0,VLOOKUP($B13,'DI_Sharpe'!$B$2:$R$150,3,FALSE)," ")</f>
        <v>361</v>
      </c>
      <c r="G13" s="23">
        <f>IF(VLOOKUP($B13,'DI_Rent'!$B$2:$R$150,4,FALSE)="","",VLOOKUP($B13,'DI_Rent'!$B$2:$R$150,4,FALSE))</f>
        <v>7.27781487413914</v>
      </c>
      <c r="H13" t="s" s="24">
        <f>IF(VLOOKUP($B13,'DI_Sharpe'!$B$2:$R$150,4,FALSE)&gt;0,VLOOKUP($B13,'DI_Sharpe'!$B$2:$R$150,4,FALSE)," ")</f>
        <v>361</v>
      </c>
      <c r="I13" s="23">
        <f>IF(VLOOKUP($B13,'DI_Rent'!$B$2:$R$150,5,FALSE)="","",VLOOKUP($B13,'DI_Rent'!$B$2:$R$150,5,FALSE))</f>
        <v>6.55843237843181</v>
      </c>
      <c r="J13" t="s" s="24">
        <f>IF(VLOOKUP($B13,'DI_Sharpe'!$B$2:$R$150,5,FALSE)&gt;0,VLOOKUP($B13,'DI_Sharpe'!$B$2:$R$150,5,FALSE)," ")</f>
        <v>361</v>
      </c>
      <c r="K13" s="23">
        <f>IF(VLOOKUP($B13,'DI_Rent'!$B$2:$R$150,6,FALSE)="","",VLOOKUP($B13,'DI_Rent'!$B$2:$R$150,6,FALSE))</f>
        <v>5.87676245956879</v>
      </c>
      <c r="L13" t="s" s="24">
        <f>IF(VLOOKUP($B13,'DI_Sharpe'!$B$2:$R$150,6,FALSE)&gt;0,VLOOKUP($B13,'DI_Sharpe'!$B$2:$R$150,6,FALSE)," ")</f>
        <v>361</v>
      </c>
      <c r="M13" s="23">
        <f>IF(VLOOKUP($B13,'DI_Rent'!$B$2:$R$150,7,FALSE)="","",VLOOKUP($B13,'DI_Rent'!$B$2:$R$150,7,FALSE))</f>
        <v>5.1235267636871</v>
      </c>
      <c r="N13" t="s" s="24">
        <f>IF(VLOOKUP($B13,'DI_Sharpe'!$B$2:$R$150,7,FALSE)&gt;0,VLOOKUP($B13,'DI_Sharpe'!$B$2:$R$150,7,FALSE)," ")</f>
        <v>361</v>
      </c>
      <c r="O13" s="23">
        <f>IF(VLOOKUP($B13,'DI_Rent'!$B$2:$R$150,8,FALSE)="","",VLOOKUP($B13,'DI_Rent'!$B$2:$R$150,8,FALSE))</f>
        <v>4.61482381811493</v>
      </c>
      <c r="P13" t="s" s="24">
        <f>IF(VLOOKUP($B13,'DI_Sharpe'!$B$2:$R$150,8,FALSE)&gt;0,VLOOKUP($B13,'DI_Sharpe'!$B$2:$R$150,8,FALSE)," ")</f>
        <v>361</v>
      </c>
      <c r="Q13" s="23">
        <f>IF(VLOOKUP($B13,'DI_Rent'!$B$2:$R$150,9,FALSE)="","",VLOOKUP($B13,'DI_Rent'!$B$2:$R$150,9,FALSE))</f>
        <v>4.23200171063525</v>
      </c>
      <c r="R13" t="s" s="24">
        <f>IF(VLOOKUP($B13,'DI_Sharpe'!$B$2:$R$150,9,FALSE)&gt;0,VLOOKUP($B13,'DI_Sharpe'!$B$2:$R$150,9,FALSE)," ")</f>
        <v>361</v>
      </c>
      <c r="S13" s="23">
        <f>IF(VLOOKUP($B13,'DI_Rent'!$B$2:$R$150,10,FALSE)="","",VLOOKUP($B13,'DI_Rent'!$B$2:$R$150,10,FALSE))</f>
        <v>3.97317607431324</v>
      </c>
      <c r="T13" t="s" s="24">
        <f>IF(VLOOKUP($B13,'DI_Sharpe'!$B$2:$R$150,10,FALSE)&gt;0,VLOOKUP($B13,'DI_Sharpe'!$B$2:$R$150,10,FALSE)," ")</f>
        <v>361</v>
      </c>
      <c r="U13" s="23">
        <f>IF(VLOOKUP($B13,'DI_Rent'!$B$2:$R$150,11,FALSE)="","",VLOOKUP($B13,'DI_Rent'!$B$2:$R$150,11,FALSE))</f>
        <v>3.86818928167263</v>
      </c>
      <c r="V13" t="s" s="24">
        <f>IF(VLOOKUP($B13,'DI_Sharpe'!$B$2:$R$150,11,FALSE)&gt;0,VLOOKUP($B13,'DI_Sharpe'!$B$2:$R$150,11,FALSE)," ")</f>
        <v>361</v>
      </c>
      <c r="W13" s="23">
        <f>IF(VLOOKUP($B13,'DI_Rent'!$B$2:$R$150,12,FALSE)="","",VLOOKUP($B13,'DI_Rent'!$B$2:$R$150,12,FALSE))</f>
        <v>3.98938410783709</v>
      </c>
      <c r="X13" t="s" s="24">
        <f>IF(VLOOKUP($B13,'DI_Sharpe'!$B$2:$R$150,12,FALSE)&gt;0,VLOOKUP($B13,'DI_Sharpe'!$B$2:$R$150,12,FALSE)," ")</f>
        <v>361</v>
      </c>
      <c r="Y13" s="23">
        <f>IF(VLOOKUP($B13,'DI_Rent'!$B$2:$R$150,13,FALSE)="","",VLOOKUP($B13,'DI_Rent'!$B$2:$R$150,13,FALSE))</f>
        <v>4.33168664418917</v>
      </c>
      <c r="Z13" t="s" s="24">
        <f>IF(VLOOKUP($B13,'DI_Sharpe'!$B$2:$R$150,13,FALSE)&gt;0,VLOOKUP($B13,'DI_Sharpe'!$B$2:$R$150,13,FALSE)," ")</f>
        <v>361</v>
      </c>
      <c r="AA13" s="23">
        <f>IF(VLOOKUP($B13,'DI_Rent'!$B$2:$R$150,14,FALSE)="","",VLOOKUP($B13,'DI_Rent'!$B$2:$R$150,14,FALSE))</f>
        <v>4.78851037811563</v>
      </c>
      <c r="AB13" t="s" s="24">
        <f>IF(VLOOKUP($B13,'DI_Sharpe'!$B$2:$R$150,14,FALSE)&gt;0,VLOOKUP($B13,'DI_Sharpe'!$B$2:$R$150,14,FALSE)," ")</f>
        <v>361</v>
      </c>
      <c r="AC13" s="23">
        <f>IF(VLOOKUP($B13,'DI_Rent'!$B$2:$R$150,15,FALSE)="","",VLOOKUP($B13,'DI_Rent'!$B$2:$R$150,15,FALSE))</f>
        <v>5.39940841025579</v>
      </c>
      <c r="AD13" t="s" s="24">
        <f>IF(VLOOKUP($B13,'DI_Sharpe'!$B$2:$R$150,15,FALSE)&gt;0,VLOOKUP($B13,'DI_Sharpe'!$B$2:$R$150,15,FALSE)," ")</f>
        <v>361</v>
      </c>
      <c r="AE13" s="23">
        <f>IF(VLOOKUP($B13,'DI_Rent'!$B$2:$R$150,16,FALSE)="","",VLOOKUP($B13,'DI_Rent'!$B$2:$R$150,16,FALSE))</f>
        <v>6.07748183577086</v>
      </c>
      <c r="AF13" t="s" s="24">
        <f>IF(VLOOKUP($B13,'DI_Sharpe'!$B$2:$R$150,16,FALSE)&gt;0,VLOOKUP($B13,'DI_Sharpe'!$B$2:$R$150,16,FALSE)," ")</f>
        <v>361</v>
      </c>
      <c r="AG13" s="23">
        <f>IF(VLOOKUP($B13,'DI_Rent'!$B$2:$R$150,17,FALSE)="","",VLOOKUP($B13,'DI_Rent'!$B$2:$R$150,17,FALSE))</f>
        <v>6.86428722656562</v>
      </c>
      <c r="AH13" t="s" s="26">
        <f>IF(VLOOKUP($B13,'DI_Sharpe'!$B$2:$R$150,17,FALSE)&gt;0,VLOOKUP($B13,'DI_Sharpe'!$B$2:$R$150,17,FALSE)," ")</f>
        <v>361</v>
      </c>
      <c r="AI13" s="14"/>
      <c r="AJ13" t="s" s="26"/>
      <c r="AK13" s="14"/>
      <c r="AL13" s="14"/>
    </row>
    <row r="14" ht="15" customHeight="1">
      <c r="A14" t="s" s="10">
        <v>46</v>
      </c>
      <c r="B14" t="s" s="10">
        <v>47</v>
      </c>
      <c r="C14" s="23">
        <f>IF(VLOOKUP($B14,'DI_Rent'!$B$2:$R$150,2,FALSE)="","",VLOOKUP($B14,'DI_Rent'!$B$2:$R$150,2,FALSE))</f>
        <v>8.62691835079519</v>
      </c>
      <c r="D14" t="s" s="24">
        <f>IF(VLOOKUP($B14,'DI_Sharpe'!$B$2:$R$150,2,FALSE)&gt;0,VLOOKUP($B14,'DI_Sharpe'!$B$2:$R$150,2,FALSE)," ")</f>
        <v>361</v>
      </c>
      <c r="E14" s="23">
        <f>IF(VLOOKUP($B14,'DI_Rent'!$B$2:$R$150,3,FALSE)="","",VLOOKUP($B14,'DI_Rent'!$B$2:$R$150,3,FALSE))</f>
        <v>7.94768524602614</v>
      </c>
      <c r="F14" t="s" s="24">
        <f>IF(VLOOKUP($B14,'DI_Sharpe'!$B$2:$R$150,3,FALSE)&gt;0,VLOOKUP($B14,'DI_Sharpe'!$B$2:$R$150,3,FALSE)," ")</f>
        <v>361</v>
      </c>
      <c r="G14" s="23">
        <f>IF(VLOOKUP($B14,'DI_Rent'!$B$2:$R$150,4,FALSE)="","",VLOOKUP($B14,'DI_Rent'!$B$2:$R$150,4,FALSE))</f>
        <v>7.24157992319074</v>
      </c>
      <c r="H14" t="s" s="24">
        <f>IF(VLOOKUP($B14,'DI_Sharpe'!$B$2:$R$150,4,FALSE)&gt;0,VLOOKUP($B14,'DI_Sharpe'!$B$2:$R$150,4,FALSE)," ")</f>
        <v>361</v>
      </c>
      <c r="I14" s="23">
        <f>IF(VLOOKUP($B14,'DI_Rent'!$B$2:$R$150,5,FALSE)="","",VLOOKUP($B14,'DI_Rent'!$B$2:$R$150,5,FALSE))</f>
        <v>6.53061061010152</v>
      </c>
      <c r="J14" t="s" s="24">
        <f>IF(VLOOKUP($B14,'DI_Sharpe'!$B$2:$R$150,5,FALSE)&gt;0,VLOOKUP($B14,'DI_Sharpe'!$B$2:$R$150,5,FALSE)," ")</f>
        <v>361</v>
      </c>
      <c r="K14" s="23">
        <f>IF(VLOOKUP($B14,'DI_Rent'!$B$2:$R$150,6,FALSE)="","",VLOOKUP($B14,'DI_Rent'!$B$2:$R$150,6,FALSE))</f>
        <v>5.86957518014293</v>
      </c>
      <c r="L14" t="s" s="24">
        <f>IF(VLOOKUP($B14,'DI_Sharpe'!$B$2:$R$150,6,FALSE)&gt;0,VLOOKUP($B14,'DI_Sharpe'!$B$2:$R$150,6,FALSE)," ")</f>
        <v>361</v>
      </c>
      <c r="M14" s="23">
        <f>IF(VLOOKUP($B14,'DI_Rent'!$B$2:$R$150,7,FALSE)="","",VLOOKUP($B14,'DI_Rent'!$B$2:$R$150,7,FALSE))</f>
        <v>5.16221001367936</v>
      </c>
      <c r="N14" t="s" s="24">
        <f>IF(VLOOKUP($B14,'DI_Sharpe'!$B$2:$R$150,7,FALSE)&gt;0,VLOOKUP($B14,'DI_Sharpe'!$B$2:$R$150,7,FALSE)," ")</f>
        <v>361</v>
      </c>
      <c r="O14" s="23">
        <f>IF(VLOOKUP($B14,'DI_Rent'!$B$2:$R$150,8,FALSE)="","",VLOOKUP($B14,'DI_Rent'!$B$2:$R$150,8,FALSE))</f>
        <v>4.69202334994421</v>
      </c>
      <c r="P14" t="s" s="24">
        <f>IF(VLOOKUP($B14,'DI_Sharpe'!$B$2:$R$150,8,FALSE)&gt;0,VLOOKUP($B14,'DI_Sharpe'!$B$2:$R$150,8,FALSE)," ")</f>
        <v>361</v>
      </c>
      <c r="Q14" s="23">
        <f>IF(VLOOKUP($B14,'DI_Rent'!$B$2:$R$150,9,FALSE)="","",VLOOKUP($B14,'DI_Rent'!$B$2:$R$150,9,FALSE))</f>
        <v>4.30315742203107</v>
      </c>
      <c r="R14" t="s" s="24">
        <f>IF(VLOOKUP($B14,'DI_Sharpe'!$B$2:$R$150,9,FALSE)&gt;0,VLOOKUP($B14,'DI_Sharpe'!$B$2:$R$150,9,FALSE)," ")</f>
        <v>361</v>
      </c>
      <c r="S14" s="23">
        <f>IF(VLOOKUP($B14,'DI_Rent'!$B$2:$R$150,10,FALSE)="","",VLOOKUP($B14,'DI_Rent'!$B$2:$R$150,10,FALSE))</f>
        <v>4.0412852369015</v>
      </c>
      <c r="T14" t="s" s="24">
        <f>IF(VLOOKUP($B14,'DI_Sharpe'!$B$2:$R$150,10,FALSE)&gt;0,VLOOKUP($B14,'DI_Sharpe'!$B$2:$R$150,10,FALSE)," ")</f>
        <v>361</v>
      </c>
      <c r="U14" s="23">
        <f>IF(VLOOKUP($B14,'DI_Rent'!$B$2:$R$150,11,FALSE)="","",VLOOKUP($B14,'DI_Rent'!$B$2:$R$150,11,FALSE))</f>
        <v>3.98348710243464</v>
      </c>
      <c r="V14" t="s" s="24">
        <f>IF(VLOOKUP($B14,'DI_Sharpe'!$B$2:$R$150,11,FALSE)&gt;0,VLOOKUP($B14,'DI_Sharpe'!$B$2:$R$150,11,FALSE)," ")</f>
        <v>361</v>
      </c>
      <c r="W14" s="23">
        <f>IF(VLOOKUP($B14,'DI_Rent'!$B$2:$R$150,12,FALSE)="","",VLOOKUP($B14,'DI_Rent'!$B$2:$R$150,12,FALSE))</f>
        <v>4.13337195508303</v>
      </c>
      <c r="X14" t="s" s="24">
        <f>IF(VLOOKUP($B14,'DI_Sharpe'!$B$2:$R$150,12,FALSE)&gt;0,VLOOKUP($B14,'DI_Sharpe'!$B$2:$R$150,12,FALSE)," ")</f>
        <v>361</v>
      </c>
      <c r="Y14" s="23">
        <f>IF(VLOOKUP($B14,'DI_Rent'!$B$2:$R$150,13,FALSE)="","",VLOOKUP($B14,'DI_Rent'!$B$2:$R$150,13,FALSE))</f>
        <v>4.49437727015509</v>
      </c>
      <c r="Z14" t="s" s="24">
        <f>IF(VLOOKUP($B14,'DI_Sharpe'!$B$2:$R$150,13,FALSE)&gt;0,VLOOKUP($B14,'DI_Sharpe'!$B$2:$R$150,13,FALSE)," ")</f>
        <v>361</v>
      </c>
      <c r="AA14" s="23">
        <f>IF(VLOOKUP($B14,'DI_Rent'!$B$2:$R$150,14,FALSE)="","",VLOOKUP($B14,'DI_Rent'!$B$2:$R$150,14,FALSE))</f>
        <v>4.95184837725036</v>
      </c>
      <c r="AB14" t="s" s="24">
        <f>IF(VLOOKUP($B14,'DI_Sharpe'!$B$2:$R$150,14,FALSE)&gt;0,VLOOKUP($B14,'DI_Sharpe'!$B$2:$R$150,14,FALSE)," ")</f>
        <v>361</v>
      </c>
      <c r="AC14" s="23">
        <f>IF(VLOOKUP($B14,'DI_Rent'!$B$2:$R$150,15,FALSE)="","",VLOOKUP($B14,'DI_Rent'!$B$2:$R$150,15,FALSE))</f>
        <v>5.59254145407577</v>
      </c>
      <c r="AD14" t="s" s="24">
        <f>IF(VLOOKUP($B14,'DI_Sharpe'!$B$2:$R$150,15,FALSE)&gt;0,VLOOKUP($B14,'DI_Sharpe'!$B$2:$R$150,15,FALSE)," ")</f>
        <v>361</v>
      </c>
      <c r="AE14" s="23">
        <f>IF(VLOOKUP($B14,'DI_Rent'!$B$2:$R$150,16,FALSE)="","",VLOOKUP($B14,'DI_Rent'!$B$2:$R$150,16,FALSE))</f>
        <v>6.28879125318531</v>
      </c>
      <c r="AF14" t="s" s="24">
        <f>IF(VLOOKUP($B14,'DI_Sharpe'!$B$2:$R$150,16,FALSE)&gt;0,VLOOKUP($B14,'DI_Sharpe'!$B$2:$R$150,16,FALSE)," ")</f>
        <v>361</v>
      </c>
      <c r="AG14" s="23">
        <f>IF(VLOOKUP($B14,'DI_Rent'!$B$2:$R$150,17,FALSE)="","",VLOOKUP($B14,'DI_Rent'!$B$2:$R$150,17,FALSE))</f>
        <v>7.07922855884375</v>
      </c>
      <c r="AH14" t="s" s="26">
        <f>IF(VLOOKUP($B14,'DI_Sharpe'!$B$2:$R$150,17,FALSE)&gt;0,VLOOKUP($B14,'DI_Sharpe'!$B$2:$R$150,17,FALSE)," ")</f>
        <v>361</v>
      </c>
      <c r="AI14" s="14"/>
      <c r="AJ14" t="s" s="26"/>
      <c r="AK14" s="14"/>
      <c r="AL14" s="14"/>
    </row>
    <row r="15" ht="15" customHeight="1">
      <c r="A15" t="s" s="10">
        <v>48</v>
      </c>
      <c r="B15" t="s" s="10">
        <v>49</v>
      </c>
      <c r="C15" s="23">
        <f>IF(VLOOKUP($B15,'DI_Rent'!$B$2:$R$150,2,FALSE)="","",VLOOKUP($B15,'DI_Rent'!$B$2:$R$150,2,FALSE))</f>
        <v>8.617670185524171</v>
      </c>
      <c r="D15" t="s" s="24">
        <f>IF(VLOOKUP($B15,'DI_Sharpe'!$B$2:$R$150,2,FALSE)&gt;0,VLOOKUP($B15,'DI_Sharpe'!$B$2:$R$150,2,FALSE)," ")</f>
        <v>361</v>
      </c>
      <c r="E15" s="23">
        <f>IF(VLOOKUP($B15,'DI_Rent'!$B$2:$R$150,3,FALSE)="","",VLOOKUP($B15,'DI_Rent'!$B$2:$R$150,3,FALSE))</f>
        <v>7.91904596245776</v>
      </c>
      <c r="F15" t="s" s="24">
        <f>IF(VLOOKUP($B15,'DI_Sharpe'!$B$2:$R$150,3,FALSE)&gt;0,VLOOKUP($B15,'DI_Sharpe'!$B$2:$R$150,3,FALSE)," ")</f>
        <v>361</v>
      </c>
      <c r="G15" s="23">
        <f>IF(VLOOKUP($B15,'DI_Rent'!$B$2:$R$150,4,FALSE)="","",VLOOKUP($B15,'DI_Rent'!$B$2:$R$150,4,FALSE))</f>
        <v>7.20366811861126</v>
      </c>
      <c r="H15" t="s" s="24">
        <f>IF(VLOOKUP($B15,'DI_Sharpe'!$B$2:$R$150,4,FALSE)&gt;0,VLOOKUP($B15,'DI_Sharpe'!$B$2:$R$150,4,FALSE)," ")</f>
        <v>361</v>
      </c>
      <c r="I15" s="23">
        <f>IF(VLOOKUP($B15,'DI_Rent'!$B$2:$R$150,5,FALSE)="","",VLOOKUP($B15,'DI_Rent'!$B$2:$R$150,5,FALSE))</f>
        <v>6.37060351355079</v>
      </c>
      <c r="J15" t="s" s="24">
        <f>IF(VLOOKUP($B15,'DI_Sharpe'!$B$2:$R$150,5,FALSE)&gt;0,VLOOKUP($B15,'DI_Sharpe'!$B$2:$R$150,5,FALSE)," ")</f>
        <v>361</v>
      </c>
      <c r="K15" s="23">
        <f>IF(VLOOKUP($B15,'DI_Rent'!$B$2:$R$150,6,FALSE)="","",VLOOKUP($B15,'DI_Rent'!$B$2:$R$150,6,FALSE))</f>
        <v>5.77753223798947</v>
      </c>
      <c r="L15" t="s" s="24">
        <f>IF(VLOOKUP($B15,'DI_Sharpe'!$B$2:$R$150,6,FALSE)&gt;0,VLOOKUP($B15,'DI_Sharpe'!$B$2:$R$150,6,FALSE)," ")</f>
        <v>361</v>
      </c>
      <c r="M15" s="23">
        <f>IF(VLOOKUP($B15,'DI_Rent'!$B$2:$R$150,7,FALSE)="","",VLOOKUP($B15,'DI_Rent'!$B$2:$R$150,7,FALSE))</f>
        <v>5.0853445354796</v>
      </c>
      <c r="N15" t="s" s="24">
        <f>IF(VLOOKUP($B15,'DI_Sharpe'!$B$2:$R$150,7,FALSE)&gt;0,VLOOKUP($B15,'DI_Sharpe'!$B$2:$R$150,7,FALSE)," ")</f>
        <v>361</v>
      </c>
      <c r="O15" s="23">
        <f>IF(VLOOKUP($B15,'DI_Rent'!$B$2:$R$150,8,FALSE)="","",VLOOKUP($B15,'DI_Rent'!$B$2:$R$150,8,FALSE))</f>
        <v>4.67950126757926</v>
      </c>
      <c r="P15" t="s" s="24">
        <f>IF(VLOOKUP($B15,'DI_Sharpe'!$B$2:$R$150,8,FALSE)&gt;0,VLOOKUP($B15,'DI_Sharpe'!$B$2:$R$150,8,FALSE)," ")</f>
        <v>361</v>
      </c>
      <c r="Q15" s="23">
        <f>IF(VLOOKUP($B15,'DI_Rent'!$B$2:$R$150,9,FALSE)="","",VLOOKUP($B15,'DI_Rent'!$B$2:$R$150,9,FALSE))</f>
        <v>4.24537524872568</v>
      </c>
      <c r="R15" t="s" s="24">
        <f>IF(VLOOKUP($B15,'DI_Sharpe'!$B$2:$R$150,9,FALSE)&gt;0,VLOOKUP($B15,'DI_Sharpe'!$B$2:$R$150,9,FALSE)," ")</f>
        <v>361</v>
      </c>
      <c r="S15" s="23">
        <f>IF(VLOOKUP($B15,'DI_Rent'!$B$2:$R$150,10,FALSE)="","",VLOOKUP($B15,'DI_Rent'!$B$2:$R$150,10,FALSE))</f>
        <v>4.06624697759834</v>
      </c>
      <c r="T15" t="s" s="24">
        <f>IF(VLOOKUP($B15,'DI_Sharpe'!$B$2:$R$150,10,FALSE)&gt;0,VLOOKUP($B15,'DI_Sharpe'!$B$2:$R$150,10,FALSE)," ")</f>
        <v>361</v>
      </c>
      <c r="U15" s="23">
        <f>IF(VLOOKUP($B15,'DI_Rent'!$B$2:$R$150,11,FALSE)="","",VLOOKUP($B15,'DI_Rent'!$B$2:$R$150,11,FALSE))</f>
        <v>4.02839794993282</v>
      </c>
      <c r="V15" t="s" s="24">
        <f>IF(VLOOKUP($B15,'DI_Sharpe'!$B$2:$R$150,11,FALSE)&gt;0,VLOOKUP($B15,'DI_Sharpe'!$B$2:$R$150,11,FALSE)," ")</f>
        <v>361</v>
      </c>
      <c r="W15" s="23">
        <f>IF(VLOOKUP($B15,'DI_Rent'!$B$2:$R$150,12,FALSE)="","",VLOOKUP($B15,'DI_Rent'!$B$2:$R$150,12,FALSE))</f>
        <v>4.12802278311197</v>
      </c>
      <c r="X15" t="s" s="24">
        <f>IF(VLOOKUP($B15,'DI_Sharpe'!$B$2:$R$150,12,FALSE)&gt;0,VLOOKUP($B15,'DI_Sharpe'!$B$2:$R$150,12,FALSE)," ")</f>
        <v>361</v>
      </c>
      <c r="Y15" s="23">
        <f>IF(VLOOKUP($B15,'DI_Rent'!$B$2:$R$150,13,FALSE)="","",VLOOKUP($B15,'DI_Rent'!$B$2:$R$150,13,FALSE))</f>
        <v>4.48187709301502</v>
      </c>
      <c r="Z15" t="s" s="24">
        <f>IF(VLOOKUP($B15,'DI_Sharpe'!$B$2:$R$150,13,FALSE)&gt;0,VLOOKUP($B15,'DI_Sharpe'!$B$2:$R$150,13,FALSE)," ")</f>
        <v>361</v>
      </c>
      <c r="AA15" s="23">
        <f>IF(VLOOKUP($B15,'DI_Rent'!$B$2:$R$150,14,FALSE)="","",VLOOKUP($B15,'DI_Rent'!$B$2:$R$150,14,FALSE))</f>
        <v>4.92538482401998</v>
      </c>
      <c r="AB15" t="s" s="24">
        <f>IF(VLOOKUP($B15,'DI_Sharpe'!$B$2:$R$150,14,FALSE)&gt;0,VLOOKUP($B15,'DI_Sharpe'!$B$2:$R$150,14,FALSE)," ")</f>
        <v>361</v>
      </c>
      <c r="AC15" s="23">
        <f>IF(VLOOKUP($B15,'DI_Rent'!$B$2:$R$150,15,FALSE)="","",VLOOKUP($B15,'DI_Rent'!$B$2:$R$150,15,FALSE))</f>
        <v>5.52184217507623</v>
      </c>
      <c r="AD15" t="s" s="24">
        <f>IF(VLOOKUP($B15,'DI_Sharpe'!$B$2:$R$150,15,FALSE)&gt;0,VLOOKUP($B15,'DI_Sharpe'!$B$2:$R$150,15,FALSE)," ")</f>
        <v>361</v>
      </c>
      <c r="AE15" s="23">
        <f>IF(VLOOKUP($B15,'DI_Rent'!$B$2:$R$150,16,FALSE)="","",VLOOKUP($B15,'DI_Rent'!$B$2:$R$150,16,FALSE))</f>
        <v>6.15501704815737</v>
      </c>
      <c r="AF15" t="s" s="24">
        <f>IF(VLOOKUP($B15,'DI_Sharpe'!$B$2:$R$150,16,FALSE)&gt;0,VLOOKUP($B15,'DI_Sharpe'!$B$2:$R$150,16,FALSE)," ")</f>
        <v>361</v>
      </c>
      <c r="AG15" s="23">
        <f>IF(VLOOKUP($B15,'DI_Rent'!$B$2:$R$150,17,FALSE)="","",VLOOKUP($B15,'DI_Rent'!$B$2:$R$150,17,FALSE))</f>
        <v>6.98706266810332</v>
      </c>
      <c r="AH15" t="s" s="26">
        <f>IF(VLOOKUP($B15,'DI_Sharpe'!$B$2:$R$150,17,FALSE)&gt;0,VLOOKUP($B15,'DI_Sharpe'!$B$2:$R$150,17,FALSE)," ")</f>
        <v>361</v>
      </c>
      <c r="AI15" s="14"/>
      <c r="AJ15" t="s" s="26"/>
      <c r="AK15" s="14"/>
      <c r="AL15" s="14"/>
    </row>
    <row r="16" ht="15" customHeight="1">
      <c r="A16" t="s" s="10">
        <v>50</v>
      </c>
      <c r="B16" t="s" s="10">
        <v>51</v>
      </c>
      <c r="C16" s="23">
        <f>IF(VLOOKUP($B16,'DI_Rent'!$B$2:$R$150,2,FALSE)="","",VLOOKUP($B16,'DI_Rent'!$B$2:$R$150,2,FALSE))</f>
        <v>8.60869430794515</v>
      </c>
      <c r="D16" t="s" s="24">
        <f>IF(VLOOKUP($B16,'DI_Sharpe'!$B$2:$R$150,2,FALSE)&gt;0,VLOOKUP($B16,'DI_Sharpe'!$B$2:$R$150,2,FALSE)," ")</f>
        <v>361</v>
      </c>
      <c r="E16" s="23">
        <f>IF(VLOOKUP($B16,'DI_Rent'!$B$2:$R$150,3,FALSE)="","",VLOOKUP($B16,'DI_Rent'!$B$2:$R$150,3,FALSE))</f>
        <v>7.90970362855345</v>
      </c>
      <c r="F16" t="s" s="24">
        <f>IF(VLOOKUP($B16,'DI_Sharpe'!$B$2:$R$150,3,FALSE)&gt;0,VLOOKUP($B16,'DI_Sharpe'!$B$2:$R$150,3,FALSE)," ")</f>
        <v>361</v>
      </c>
      <c r="G16" s="23">
        <f>IF(VLOOKUP($B16,'DI_Rent'!$B$2:$R$150,4,FALSE)="","",VLOOKUP($B16,'DI_Rent'!$B$2:$R$150,4,FALSE))</f>
        <v>7.12647504127308</v>
      </c>
      <c r="H16" t="s" s="24">
        <f>IF(VLOOKUP($B16,'DI_Sharpe'!$B$2:$R$150,4,FALSE)&gt;0,VLOOKUP($B16,'DI_Sharpe'!$B$2:$R$150,4,FALSE)," ")</f>
        <v>361</v>
      </c>
      <c r="I16" s="23">
        <f>IF(VLOOKUP($B16,'DI_Rent'!$B$2:$R$150,5,FALSE)="","",VLOOKUP($B16,'DI_Rent'!$B$2:$R$150,5,FALSE))</f>
        <v>6.20658171975117</v>
      </c>
      <c r="J16" t="s" s="24">
        <f>IF(VLOOKUP($B16,'DI_Sharpe'!$B$2:$R$150,5,FALSE)&gt;0,VLOOKUP($B16,'DI_Sharpe'!$B$2:$R$150,5,FALSE)," ")</f>
        <v>361</v>
      </c>
      <c r="K16" s="23">
        <f>IF(VLOOKUP($B16,'DI_Rent'!$B$2:$R$150,6,FALSE)="","",VLOOKUP($B16,'DI_Rent'!$B$2:$R$150,6,FALSE))</f>
        <v>5.45865933528409</v>
      </c>
      <c r="L16" t="s" s="24">
        <f>IF(VLOOKUP($B16,'DI_Sharpe'!$B$2:$R$150,6,FALSE)&gt;0,VLOOKUP($B16,'DI_Sharpe'!$B$2:$R$150,6,FALSE)," ")</f>
        <v>361</v>
      </c>
      <c r="M16" s="23">
        <f>IF(VLOOKUP($B16,'DI_Rent'!$B$2:$R$150,7,FALSE)="","",VLOOKUP($B16,'DI_Rent'!$B$2:$R$150,7,FALSE))</f>
        <v>4.89608177557492</v>
      </c>
      <c r="N16" t="s" s="24">
        <f>IF(VLOOKUP($B16,'DI_Sharpe'!$B$2:$R$150,7,FALSE)&gt;0,VLOOKUP($B16,'DI_Sharpe'!$B$2:$R$150,7,FALSE)," ")</f>
        <v>361</v>
      </c>
      <c r="O16" s="23">
        <f>IF(VLOOKUP($B16,'DI_Rent'!$B$2:$R$150,8,FALSE)="","",VLOOKUP($B16,'DI_Rent'!$B$2:$R$150,8,FALSE))</f>
        <v>4.53707099390535</v>
      </c>
      <c r="P16" t="s" s="24">
        <f>IF(VLOOKUP($B16,'DI_Sharpe'!$B$2:$R$150,8,FALSE)&gt;0,VLOOKUP($B16,'DI_Sharpe'!$B$2:$R$150,8,FALSE)," ")</f>
        <v>361</v>
      </c>
      <c r="Q16" s="23">
        <f>IF(VLOOKUP($B16,'DI_Rent'!$B$2:$R$150,9,FALSE)="","",VLOOKUP($B16,'DI_Rent'!$B$2:$R$150,9,FALSE))</f>
        <v>4.20346084844256</v>
      </c>
      <c r="R16" t="s" s="24">
        <f>IF(VLOOKUP($B16,'DI_Sharpe'!$B$2:$R$150,9,FALSE)&gt;0,VLOOKUP($B16,'DI_Sharpe'!$B$2:$R$150,9,FALSE)," ")</f>
        <v>361</v>
      </c>
      <c r="S16" s="23">
        <f>IF(VLOOKUP($B16,'DI_Rent'!$B$2:$R$150,10,FALSE)="","",VLOOKUP($B16,'DI_Rent'!$B$2:$R$150,10,FALSE))</f>
        <v>4.0091687138003</v>
      </c>
      <c r="T16" t="s" s="24">
        <f>IF(VLOOKUP($B16,'DI_Sharpe'!$B$2:$R$150,10,FALSE)&gt;0,VLOOKUP($B16,'DI_Sharpe'!$B$2:$R$150,10,FALSE)," ")</f>
        <v>361</v>
      </c>
      <c r="U16" s="23">
        <f>IF(VLOOKUP($B16,'DI_Rent'!$B$2:$R$150,11,FALSE)="","",VLOOKUP($B16,'DI_Rent'!$B$2:$R$150,11,FALSE))</f>
        <v>3.96043835328947</v>
      </c>
      <c r="V16" t="s" s="24">
        <f>IF(VLOOKUP($B16,'DI_Sharpe'!$B$2:$R$150,11,FALSE)&gt;0,VLOOKUP($B16,'DI_Sharpe'!$B$2:$R$150,11,FALSE)," ")</f>
        <v>361</v>
      </c>
      <c r="W16" s="23">
        <f>IF(VLOOKUP($B16,'DI_Rent'!$B$2:$R$150,12,FALSE)="","",VLOOKUP($B16,'DI_Rent'!$B$2:$R$150,12,FALSE))</f>
        <v>4.12293083361088</v>
      </c>
      <c r="X16" t="s" s="24">
        <f>IF(VLOOKUP($B16,'DI_Sharpe'!$B$2:$R$150,12,FALSE)&gt;0,VLOOKUP($B16,'DI_Sharpe'!$B$2:$R$150,12,FALSE)," ")</f>
        <v>361</v>
      </c>
      <c r="Y16" s="23">
        <f>IF(VLOOKUP($B16,'DI_Rent'!$B$2:$R$150,13,FALSE)="","",VLOOKUP($B16,'DI_Rent'!$B$2:$R$150,13,FALSE))</f>
        <v>4.49048118543058</v>
      </c>
      <c r="Z16" t="s" s="24">
        <f>IF(VLOOKUP($B16,'DI_Sharpe'!$B$2:$R$150,13,FALSE)&gt;0,VLOOKUP($B16,'DI_Sharpe'!$B$2:$R$150,13,FALSE)," ")</f>
        <v>361</v>
      </c>
      <c r="AA16" s="23">
        <f>IF(VLOOKUP($B16,'DI_Rent'!$B$2:$R$150,14,FALSE)="","",VLOOKUP($B16,'DI_Rent'!$B$2:$R$150,14,FALSE))</f>
        <v>5.00590470734923</v>
      </c>
      <c r="AB16" t="s" s="24">
        <f>IF(VLOOKUP($B16,'DI_Sharpe'!$B$2:$R$150,14,FALSE)&gt;0,VLOOKUP($B16,'DI_Sharpe'!$B$2:$R$150,14,FALSE)," ")</f>
        <v>361</v>
      </c>
      <c r="AC16" s="23">
        <f>IF(VLOOKUP($B16,'DI_Rent'!$B$2:$R$150,15,FALSE)="","",VLOOKUP($B16,'DI_Rent'!$B$2:$R$150,15,FALSE))</f>
        <v>5.65354159487284</v>
      </c>
      <c r="AD16" t="s" s="24">
        <f>IF(VLOOKUP($B16,'DI_Sharpe'!$B$2:$R$150,15,FALSE)&gt;0,VLOOKUP($B16,'DI_Sharpe'!$B$2:$R$150,15,FALSE)," ")</f>
        <v>361</v>
      </c>
      <c r="AE16" s="23">
        <f>IF(VLOOKUP($B16,'DI_Rent'!$B$2:$R$150,16,FALSE)="","",VLOOKUP($B16,'DI_Rent'!$B$2:$R$150,16,FALSE))</f>
        <v>6.41664737129297</v>
      </c>
      <c r="AF16" t="s" s="24">
        <f>IF(VLOOKUP($B16,'DI_Sharpe'!$B$2:$R$150,16,FALSE)&gt;0,VLOOKUP($B16,'DI_Sharpe'!$B$2:$R$150,16,FALSE)," ")</f>
        <v>361</v>
      </c>
      <c r="AG16" s="23">
        <f>IF(VLOOKUP($B16,'DI_Rent'!$B$2:$R$150,17,FALSE)="","",VLOOKUP($B16,'DI_Rent'!$B$2:$R$150,17,FALSE))</f>
        <v>7.33210458752473</v>
      </c>
      <c r="AH16" s="23">
        <f>IF(VLOOKUP($B16,'DI_Sharpe'!$B$2:$R$150,17,FALSE)&gt;0,VLOOKUP($B16,'DI_Sharpe'!$B$2:$R$150,17,FALSE)," ")</f>
        <v>0.0927584222478372</v>
      </c>
      <c r="AI16" s="14"/>
      <c r="AJ16" s="23">
        <v>9</v>
      </c>
      <c r="AK16" s="14"/>
      <c r="AL16" s="14"/>
    </row>
    <row r="17" ht="15" customHeight="1">
      <c r="A17" t="s" s="10">
        <v>52</v>
      </c>
      <c r="B17" t="s" s="10">
        <v>53</v>
      </c>
      <c r="C17" s="23">
        <f>IF(VLOOKUP($B17,'DI_Rent'!$B$2:$R$150,2,FALSE)="","",VLOOKUP($B17,'DI_Rent'!$B$2:$R$150,2,FALSE))</f>
        <v>8.601022255224541</v>
      </c>
      <c r="D17" t="s" s="24">
        <f>IF(VLOOKUP($B17,'DI_Sharpe'!$B$2:$R$150,2,FALSE)&gt;0,VLOOKUP($B17,'DI_Sharpe'!$B$2:$R$150,2,FALSE)," ")</f>
        <v>361</v>
      </c>
      <c r="E17" s="23">
        <f>IF(VLOOKUP($B17,'DI_Rent'!$B$2:$R$150,3,FALSE)="","",VLOOKUP($B17,'DI_Rent'!$B$2:$R$150,3,FALSE))</f>
        <v>7.90963921406076</v>
      </c>
      <c r="F17" t="s" s="24">
        <f>IF(VLOOKUP($B17,'DI_Sharpe'!$B$2:$R$150,3,FALSE)&gt;0,VLOOKUP($B17,'DI_Sharpe'!$B$2:$R$150,3,FALSE)," ")</f>
        <v>361</v>
      </c>
      <c r="G17" s="23">
        <f>IF(VLOOKUP($B17,'DI_Rent'!$B$2:$R$150,4,FALSE)="","",VLOOKUP($B17,'DI_Rent'!$B$2:$R$150,4,FALSE))</f>
        <v>7.15911730473544</v>
      </c>
      <c r="H17" t="s" s="24">
        <f>IF(VLOOKUP($B17,'DI_Sharpe'!$B$2:$R$150,4,FALSE)&gt;0,VLOOKUP($B17,'DI_Sharpe'!$B$2:$R$150,4,FALSE)," ")</f>
        <v>361</v>
      </c>
      <c r="I17" s="23">
        <f>IF(VLOOKUP($B17,'DI_Rent'!$B$2:$R$150,5,FALSE)="","",VLOOKUP($B17,'DI_Rent'!$B$2:$R$150,5,FALSE))</f>
        <v>6.36003504225986</v>
      </c>
      <c r="J17" t="s" s="24">
        <f>IF(VLOOKUP($B17,'DI_Sharpe'!$B$2:$R$150,5,FALSE)&gt;0,VLOOKUP($B17,'DI_Sharpe'!$B$2:$R$150,5,FALSE)," ")</f>
        <v>361</v>
      </c>
      <c r="K17" s="23">
        <f>IF(VLOOKUP($B17,'DI_Rent'!$B$2:$R$150,6,FALSE)="","",VLOOKUP($B17,'DI_Rent'!$B$2:$R$150,6,FALSE))</f>
        <v>5.65549918941715</v>
      </c>
      <c r="L17" t="s" s="24">
        <f>IF(VLOOKUP($B17,'DI_Sharpe'!$B$2:$R$150,6,FALSE)&gt;0,VLOOKUP($B17,'DI_Sharpe'!$B$2:$R$150,6,FALSE)," ")</f>
        <v>361</v>
      </c>
      <c r="M17" s="23">
        <f>IF(VLOOKUP($B17,'DI_Rent'!$B$2:$R$150,7,FALSE)="","",VLOOKUP($B17,'DI_Rent'!$B$2:$R$150,7,FALSE))</f>
        <v>5.03990584234104</v>
      </c>
      <c r="N17" t="s" s="24">
        <f>IF(VLOOKUP($B17,'DI_Sharpe'!$B$2:$R$150,7,FALSE)&gt;0,VLOOKUP($B17,'DI_Sharpe'!$B$2:$R$150,7,FALSE)," ")</f>
        <v>361</v>
      </c>
      <c r="O17" s="23">
        <f>IF(VLOOKUP($B17,'DI_Rent'!$B$2:$R$150,8,FALSE)="","",VLOOKUP($B17,'DI_Rent'!$B$2:$R$150,8,FALSE))</f>
        <v>4.68573064387228</v>
      </c>
      <c r="P17" t="s" s="24">
        <f>IF(VLOOKUP($B17,'DI_Sharpe'!$B$2:$R$150,8,FALSE)&gt;0,VLOOKUP($B17,'DI_Sharpe'!$B$2:$R$150,8,FALSE)," ")</f>
        <v>361</v>
      </c>
      <c r="Q17" s="23">
        <f>IF(VLOOKUP($B17,'DI_Rent'!$B$2:$R$150,9,FALSE)="","",VLOOKUP($B17,'DI_Rent'!$B$2:$R$150,9,FALSE))</f>
        <v>4.25609140335126</v>
      </c>
      <c r="R17" t="s" s="24">
        <f>IF(VLOOKUP($B17,'DI_Sharpe'!$B$2:$R$150,9,FALSE)&gt;0,VLOOKUP($B17,'DI_Sharpe'!$B$2:$R$150,9,FALSE)," ")</f>
        <v>361</v>
      </c>
      <c r="S17" s="23">
        <f>IF(VLOOKUP($B17,'DI_Rent'!$B$2:$R$150,10,FALSE)="","",VLOOKUP($B17,'DI_Rent'!$B$2:$R$150,10,FALSE))</f>
        <v>4.00386933907544</v>
      </c>
      <c r="T17" t="s" s="24">
        <f>IF(VLOOKUP($B17,'DI_Sharpe'!$B$2:$R$150,10,FALSE)&gt;0,VLOOKUP($B17,'DI_Sharpe'!$B$2:$R$150,10,FALSE)," ")</f>
        <v>361</v>
      </c>
      <c r="U17" s="23">
        <f>IF(VLOOKUP($B17,'DI_Rent'!$B$2:$R$150,11,FALSE)="","",VLOOKUP($B17,'DI_Rent'!$B$2:$R$150,11,FALSE))</f>
        <v>4.02440150615948</v>
      </c>
      <c r="V17" t="s" s="24">
        <f>IF(VLOOKUP($B17,'DI_Sharpe'!$B$2:$R$150,11,FALSE)&gt;0,VLOOKUP($B17,'DI_Sharpe'!$B$2:$R$150,11,FALSE)," ")</f>
        <v>361</v>
      </c>
      <c r="W17" s="23">
        <f>IF(VLOOKUP($B17,'DI_Rent'!$B$2:$R$150,12,FALSE)="","",VLOOKUP($B17,'DI_Rent'!$B$2:$R$150,12,FALSE))</f>
        <v>4.15880334248313</v>
      </c>
      <c r="X17" t="s" s="24">
        <f>IF(VLOOKUP($B17,'DI_Sharpe'!$B$2:$R$150,12,FALSE)&gt;0,VLOOKUP($B17,'DI_Sharpe'!$B$2:$R$150,12,FALSE)," ")</f>
        <v>361</v>
      </c>
      <c r="Y17" s="23">
        <f>IF(VLOOKUP($B17,'DI_Rent'!$B$2:$R$150,13,FALSE)="","",VLOOKUP($B17,'DI_Rent'!$B$2:$R$150,13,FALSE))</f>
        <v>4.54583550318439</v>
      </c>
      <c r="Z17" t="s" s="24">
        <f>IF(VLOOKUP($B17,'DI_Sharpe'!$B$2:$R$150,13,FALSE)&gt;0,VLOOKUP($B17,'DI_Sharpe'!$B$2:$R$150,13,FALSE)," ")</f>
        <v>361</v>
      </c>
      <c r="AA17" s="23">
        <f>IF(VLOOKUP($B17,'DI_Rent'!$B$2:$R$150,14,FALSE)="","",VLOOKUP($B17,'DI_Rent'!$B$2:$R$150,14,FALSE))</f>
        <v>5.05753189294984</v>
      </c>
      <c r="AB17" t="s" s="24">
        <f>IF(VLOOKUP($B17,'DI_Sharpe'!$B$2:$R$150,14,FALSE)&gt;0,VLOOKUP($B17,'DI_Sharpe'!$B$2:$R$150,14,FALSE)," ")</f>
        <v>361</v>
      </c>
      <c r="AC17" s="23">
        <f>IF(VLOOKUP($B17,'DI_Rent'!$B$2:$R$150,15,FALSE)="","",VLOOKUP($B17,'DI_Rent'!$B$2:$R$150,15,FALSE))</f>
        <v>5.68815838029171</v>
      </c>
      <c r="AD17" t="s" s="24">
        <f>IF(VLOOKUP($B17,'DI_Sharpe'!$B$2:$R$150,15,FALSE)&gt;0,VLOOKUP($B17,'DI_Sharpe'!$B$2:$R$150,15,FALSE)," ")</f>
        <v>361</v>
      </c>
      <c r="AE17" s="23">
        <f>IF(VLOOKUP($B17,'DI_Rent'!$B$2:$R$150,16,FALSE)="","",VLOOKUP($B17,'DI_Rent'!$B$2:$R$150,16,FALSE))</f>
        <v>6.43720231887297</v>
      </c>
      <c r="AF17" s="25">
        <f>IF(VLOOKUP($B17,'DI_Sharpe'!$B$2:$R$150,16,FALSE)&gt;0,VLOOKUP($B17,'DI_Sharpe'!$B$2:$R$150,16,FALSE)," ")</f>
        <v>0.00499544997023422</v>
      </c>
      <c r="AG17" s="23">
        <f>IF(VLOOKUP($B17,'DI_Rent'!$B$2:$R$150,17,FALSE)="","",VLOOKUP($B17,'DI_Rent'!$B$2:$R$150,17,FALSE))</f>
        <v>7.22954786399468</v>
      </c>
      <c r="AH17" s="23">
        <f>IF(VLOOKUP($B17,'DI_Sharpe'!$B$2:$R$150,17,FALSE)&gt;0,VLOOKUP($B17,'DI_Sharpe'!$B$2:$R$150,17,FALSE)," ")</f>
        <v>0.0139966370850797</v>
      </c>
      <c r="AI17" s="14"/>
      <c r="AJ17" s="23">
        <v>2</v>
      </c>
      <c r="AK17" s="14"/>
      <c r="AL17" s="14"/>
    </row>
    <row r="18" ht="15" customHeight="1">
      <c r="A18" t="s" s="10">
        <v>54</v>
      </c>
      <c r="B18" t="s" s="10">
        <v>55</v>
      </c>
      <c r="C18" s="23">
        <f>IF(VLOOKUP($B18,'DI_Rent'!$B$2:$R$150,2,FALSE)="","",VLOOKUP($B18,'DI_Rent'!$B$2:$R$150,2,FALSE))</f>
        <v>8.57963826857144</v>
      </c>
      <c r="D18" t="s" s="24">
        <f>IF(VLOOKUP($B18,'DI_Sharpe'!$B$2:$R$150,2,FALSE)&gt;0,VLOOKUP($B18,'DI_Sharpe'!$B$2:$R$150,2,FALSE)," ")</f>
        <v>361</v>
      </c>
      <c r="E18" s="23">
        <f>IF(VLOOKUP($B18,'DI_Rent'!$B$2:$R$150,3,FALSE)="","",VLOOKUP($B18,'DI_Rent'!$B$2:$R$150,3,FALSE))</f>
        <v>7.85983216170327</v>
      </c>
      <c r="F18" t="s" s="24">
        <f>IF(VLOOKUP($B18,'DI_Sharpe'!$B$2:$R$150,3,FALSE)&gt;0,VLOOKUP($B18,'DI_Sharpe'!$B$2:$R$150,3,FALSE)," ")</f>
        <v>361</v>
      </c>
      <c r="G18" s="23">
        <f>IF(VLOOKUP($B18,'DI_Rent'!$B$2:$R$150,4,FALSE)="","",VLOOKUP($B18,'DI_Rent'!$B$2:$R$150,4,FALSE))</f>
        <v>7.0856653177142</v>
      </c>
      <c r="H18" t="s" s="24">
        <f>IF(VLOOKUP($B18,'DI_Sharpe'!$B$2:$R$150,4,FALSE)&gt;0,VLOOKUP($B18,'DI_Sharpe'!$B$2:$R$150,4,FALSE)," ")</f>
        <v>361</v>
      </c>
      <c r="I18" s="23">
        <f>IF(VLOOKUP($B18,'DI_Rent'!$B$2:$R$150,5,FALSE)="","",VLOOKUP($B18,'DI_Rent'!$B$2:$R$150,5,FALSE))</f>
        <v>6.211321382440</v>
      </c>
      <c r="J18" t="s" s="24">
        <f>IF(VLOOKUP($B18,'DI_Sharpe'!$B$2:$R$150,5,FALSE)&gt;0,VLOOKUP($B18,'DI_Sharpe'!$B$2:$R$150,5,FALSE)," ")</f>
        <v>361</v>
      </c>
      <c r="K18" s="23">
        <f>IF(VLOOKUP($B18,'DI_Rent'!$B$2:$R$150,6,FALSE)="","",VLOOKUP($B18,'DI_Rent'!$B$2:$R$150,6,FALSE))</f>
        <v>5.4824693057592</v>
      </c>
      <c r="L18" t="s" s="24">
        <f>IF(VLOOKUP($B18,'DI_Sharpe'!$B$2:$R$150,6,FALSE)&gt;0,VLOOKUP($B18,'DI_Sharpe'!$B$2:$R$150,6,FALSE)," ")</f>
        <v>361</v>
      </c>
      <c r="M18" s="23">
        <f>IF(VLOOKUP($B18,'DI_Rent'!$B$2:$R$150,7,FALSE)="","",VLOOKUP($B18,'DI_Rent'!$B$2:$R$150,7,FALSE))</f>
        <v>4.81493960835058</v>
      </c>
      <c r="N18" t="s" s="24">
        <f>IF(VLOOKUP($B18,'DI_Sharpe'!$B$2:$R$150,7,FALSE)&gt;0,VLOOKUP($B18,'DI_Sharpe'!$B$2:$R$150,7,FALSE)," ")</f>
        <v>361</v>
      </c>
      <c r="O18" s="23">
        <f>IF(VLOOKUP($B18,'DI_Rent'!$B$2:$R$150,8,FALSE)="","",VLOOKUP($B18,'DI_Rent'!$B$2:$R$150,8,FALSE))</f>
        <v>4.36190589900471</v>
      </c>
      <c r="P18" t="s" s="24">
        <f>IF(VLOOKUP($B18,'DI_Sharpe'!$B$2:$R$150,8,FALSE)&gt;0,VLOOKUP($B18,'DI_Sharpe'!$B$2:$R$150,8,FALSE)," ")</f>
        <v>361</v>
      </c>
      <c r="Q18" s="23">
        <f>IF(VLOOKUP($B18,'DI_Rent'!$B$2:$R$150,9,FALSE)="","",VLOOKUP($B18,'DI_Rent'!$B$2:$R$150,9,FALSE))</f>
        <v>4.01428939247004</v>
      </c>
      <c r="R18" t="s" s="24">
        <f>IF(VLOOKUP($B18,'DI_Sharpe'!$B$2:$R$150,9,FALSE)&gt;0,VLOOKUP($B18,'DI_Sharpe'!$B$2:$R$150,9,FALSE)," ")</f>
        <v>361</v>
      </c>
      <c r="S18" s="23">
        <f>IF(VLOOKUP($B18,'DI_Rent'!$B$2:$R$150,10,FALSE)="","",VLOOKUP($B18,'DI_Rent'!$B$2:$R$150,10,FALSE))</f>
        <v>3.79813128510127</v>
      </c>
      <c r="T18" t="s" s="24">
        <f>IF(VLOOKUP($B18,'DI_Sharpe'!$B$2:$R$150,10,FALSE)&gt;0,VLOOKUP($B18,'DI_Sharpe'!$B$2:$R$150,10,FALSE)," ")</f>
        <v>361</v>
      </c>
      <c r="U18" s="23">
        <f>IF(VLOOKUP($B18,'DI_Rent'!$B$2:$R$150,11,FALSE)="","",VLOOKUP($B18,'DI_Rent'!$B$2:$R$150,11,FALSE))</f>
        <v>3.7298236344091</v>
      </c>
      <c r="V18" t="s" s="24">
        <f>IF(VLOOKUP($B18,'DI_Sharpe'!$B$2:$R$150,11,FALSE)&gt;0,VLOOKUP($B18,'DI_Sharpe'!$B$2:$R$150,11,FALSE)," ")</f>
        <v>361</v>
      </c>
      <c r="W18" s="23">
        <f>IF(VLOOKUP($B18,'DI_Rent'!$B$2:$R$150,12,FALSE)="","",VLOOKUP($B18,'DI_Rent'!$B$2:$R$150,12,FALSE))</f>
        <v>3.86719360856711</v>
      </c>
      <c r="X18" t="s" s="24">
        <f>IF(VLOOKUP($B18,'DI_Sharpe'!$B$2:$R$150,12,FALSE)&gt;0,VLOOKUP($B18,'DI_Sharpe'!$B$2:$R$150,12,FALSE)," ")</f>
        <v>361</v>
      </c>
      <c r="Y18" s="23">
        <f>IF(VLOOKUP($B18,'DI_Rent'!$B$2:$R$150,13,FALSE)="","",VLOOKUP($B18,'DI_Rent'!$B$2:$R$150,13,FALSE))</f>
        <v>4.23759902618037</v>
      </c>
      <c r="Z18" t="s" s="24">
        <f>IF(VLOOKUP($B18,'DI_Sharpe'!$B$2:$R$150,13,FALSE)&gt;0,VLOOKUP($B18,'DI_Sharpe'!$B$2:$R$150,13,FALSE)," ")</f>
        <v>361</v>
      </c>
      <c r="AA18" s="23">
        <f>IF(VLOOKUP($B18,'DI_Rent'!$B$2:$R$150,14,FALSE)="","",VLOOKUP($B18,'DI_Rent'!$B$2:$R$150,14,FALSE))</f>
        <v>4.74665570023995</v>
      </c>
      <c r="AB18" t="s" s="24">
        <f>IF(VLOOKUP($B18,'DI_Sharpe'!$B$2:$R$150,14,FALSE)&gt;0,VLOOKUP($B18,'DI_Sharpe'!$B$2:$R$150,14,FALSE)," ")</f>
        <v>361</v>
      </c>
      <c r="AC18" s="23">
        <f>IF(VLOOKUP($B18,'DI_Rent'!$B$2:$R$150,15,FALSE)="","",VLOOKUP($B18,'DI_Rent'!$B$2:$R$150,15,FALSE))</f>
        <v>5.3982162739828</v>
      </c>
      <c r="AD18" t="s" s="24">
        <f>IF(VLOOKUP($B18,'DI_Sharpe'!$B$2:$R$150,15,FALSE)&gt;0,VLOOKUP($B18,'DI_Sharpe'!$B$2:$R$150,15,FALSE)," ")</f>
        <v>361</v>
      </c>
      <c r="AE18" s="23">
        <f>IF(VLOOKUP($B18,'DI_Rent'!$B$2:$R$150,16,FALSE)="","",VLOOKUP($B18,'DI_Rent'!$B$2:$R$150,16,FALSE))</f>
        <v>6.15288971956207</v>
      </c>
      <c r="AF18" t="s" s="24">
        <f>IF(VLOOKUP($B18,'DI_Sharpe'!$B$2:$R$150,16,FALSE)&gt;0,VLOOKUP($B18,'DI_Sharpe'!$B$2:$R$150,16,FALSE)," ")</f>
        <v>361</v>
      </c>
      <c r="AG18" s="23">
        <f>IF(VLOOKUP($B18,'DI_Rent'!$B$2:$R$150,17,FALSE)="","",VLOOKUP($B18,'DI_Rent'!$B$2:$R$150,17,FALSE))</f>
        <v>7.03025000861739</v>
      </c>
      <c r="AH18" t="s" s="26">
        <f>IF(VLOOKUP($B18,'DI_Sharpe'!$B$2:$R$150,17,FALSE)&gt;0,VLOOKUP($B18,'DI_Sharpe'!$B$2:$R$150,17,FALSE)," ")</f>
        <v>361</v>
      </c>
      <c r="AI18" s="14"/>
      <c r="AJ18" t="s" s="26"/>
      <c r="AK18" s="14"/>
      <c r="AL18" s="14"/>
    </row>
    <row r="19" ht="15" customHeight="1">
      <c r="A19" t="s" s="10">
        <v>56</v>
      </c>
      <c r="B19" t="s" s="10">
        <v>57</v>
      </c>
      <c r="C19" s="23">
        <f>IF(VLOOKUP($B19,'DI_Rent'!$B$2:$R$150,2,FALSE)="","",VLOOKUP($B19,'DI_Rent'!$B$2:$R$150,2,FALSE))</f>
        <v>8.573724898962711</v>
      </c>
      <c r="D19" t="s" s="24">
        <f>IF(VLOOKUP($B19,'DI_Sharpe'!$B$2:$R$150,2,FALSE)&gt;0,VLOOKUP($B19,'DI_Sharpe'!$B$2:$R$150,2,FALSE)," ")</f>
        <v>361</v>
      </c>
      <c r="E19" s="23">
        <f>IF(VLOOKUP($B19,'DI_Rent'!$B$2:$R$150,3,FALSE)="","",VLOOKUP($B19,'DI_Rent'!$B$2:$R$150,3,FALSE))</f>
        <v>7.90175886775237</v>
      </c>
      <c r="F19" t="s" s="24">
        <f>IF(VLOOKUP($B19,'DI_Sharpe'!$B$2:$R$150,3,FALSE)&gt;0,VLOOKUP($B19,'DI_Sharpe'!$B$2:$R$150,3,FALSE)," ")</f>
        <v>361</v>
      </c>
      <c r="G19" s="23">
        <f>IF(VLOOKUP($B19,'DI_Rent'!$B$2:$R$150,4,FALSE)="","",VLOOKUP($B19,'DI_Rent'!$B$2:$R$150,4,FALSE))</f>
        <v>7.22505776720552</v>
      </c>
      <c r="H19" t="s" s="24">
        <f>IF(VLOOKUP($B19,'DI_Sharpe'!$B$2:$R$150,4,FALSE)&gt;0,VLOOKUP($B19,'DI_Sharpe'!$B$2:$R$150,4,FALSE)," ")</f>
        <v>361</v>
      </c>
      <c r="I19" s="23">
        <f>IF(VLOOKUP($B19,'DI_Rent'!$B$2:$R$150,5,FALSE)="","",VLOOKUP($B19,'DI_Rent'!$B$2:$R$150,5,FALSE))</f>
        <v>6.48853862947243</v>
      </c>
      <c r="J19" t="s" s="24">
        <f>IF(VLOOKUP($B19,'DI_Sharpe'!$B$2:$R$150,5,FALSE)&gt;0,VLOOKUP($B19,'DI_Sharpe'!$B$2:$R$150,5,FALSE)," ")</f>
        <v>361</v>
      </c>
      <c r="K19" s="23">
        <f>IF(VLOOKUP($B19,'DI_Rent'!$B$2:$R$150,6,FALSE)="","",VLOOKUP($B19,'DI_Rent'!$B$2:$R$150,6,FALSE))</f>
        <v>5.82674279818327</v>
      </c>
      <c r="L19" t="s" s="24">
        <f>IF(VLOOKUP($B19,'DI_Sharpe'!$B$2:$R$150,6,FALSE)&gt;0,VLOOKUP($B19,'DI_Sharpe'!$B$2:$R$150,6,FALSE)," ")</f>
        <v>361</v>
      </c>
      <c r="M19" s="23">
        <f>IF(VLOOKUP($B19,'DI_Rent'!$B$2:$R$150,7,FALSE)="","",VLOOKUP($B19,'DI_Rent'!$B$2:$R$150,7,FALSE))</f>
        <v>5.07985267223985</v>
      </c>
      <c r="N19" t="s" s="24">
        <f>IF(VLOOKUP($B19,'DI_Sharpe'!$B$2:$R$150,7,FALSE)&gt;0,VLOOKUP($B19,'DI_Sharpe'!$B$2:$R$150,7,FALSE)," ")</f>
        <v>361</v>
      </c>
      <c r="O19" s="23">
        <f>IF(VLOOKUP($B19,'DI_Rent'!$B$2:$R$150,8,FALSE)="","",VLOOKUP($B19,'DI_Rent'!$B$2:$R$150,8,FALSE))</f>
        <v>4.61892425602093</v>
      </c>
      <c r="P19" t="s" s="24">
        <f>IF(VLOOKUP($B19,'DI_Sharpe'!$B$2:$R$150,8,FALSE)&gt;0,VLOOKUP($B19,'DI_Sharpe'!$B$2:$R$150,8,FALSE)," ")</f>
        <v>361</v>
      </c>
      <c r="Q19" s="23">
        <f>IF(VLOOKUP($B19,'DI_Rent'!$B$2:$R$150,9,FALSE)="","",VLOOKUP($B19,'DI_Rent'!$B$2:$R$150,9,FALSE))</f>
        <v>4.22419237322942</v>
      </c>
      <c r="R19" t="s" s="24">
        <f>IF(VLOOKUP($B19,'DI_Sharpe'!$B$2:$R$150,9,FALSE)&gt;0,VLOOKUP($B19,'DI_Sharpe'!$B$2:$R$150,9,FALSE)," ")</f>
        <v>361</v>
      </c>
      <c r="S19" s="23">
        <f>IF(VLOOKUP($B19,'DI_Rent'!$B$2:$R$150,10,FALSE)="","",VLOOKUP($B19,'DI_Rent'!$B$2:$R$150,10,FALSE))</f>
        <v>3.93841294343726</v>
      </c>
      <c r="T19" t="s" s="24">
        <f>IF(VLOOKUP($B19,'DI_Sharpe'!$B$2:$R$150,10,FALSE)&gt;0,VLOOKUP($B19,'DI_Sharpe'!$B$2:$R$150,10,FALSE)," ")</f>
        <v>361</v>
      </c>
      <c r="U19" s="23">
        <f>IF(VLOOKUP($B19,'DI_Rent'!$B$2:$R$150,11,FALSE)="","",VLOOKUP($B19,'DI_Rent'!$B$2:$R$150,11,FALSE))</f>
        <v>3.84968906453689</v>
      </c>
      <c r="V19" t="s" s="24">
        <f>IF(VLOOKUP($B19,'DI_Sharpe'!$B$2:$R$150,11,FALSE)&gt;0,VLOOKUP($B19,'DI_Sharpe'!$B$2:$R$150,11,FALSE)," ")</f>
        <v>361</v>
      </c>
      <c r="W19" s="23">
        <f>IF(VLOOKUP($B19,'DI_Rent'!$B$2:$R$150,12,FALSE)="","",VLOOKUP($B19,'DI_Rent'!$B$2:$R$150,12,FALSE))</f>
        <v>3.99193374566595</v>
      </c>
      <c r="X19" t="s" s="24">
        <f>IF(VLOOKUP($B19,'DI_Sharpe'!$B$2:$R$150,12,FALSE)&gt;0,VLOOKUP($B19,'DI_Sharpe'!$B$2:$R$150,12,FALSE)," ")</f>
        <v>361</v>
      </c>
      <c r="Y19" s="23">
        <f>IF(VLOOKUP($B19,'DI_Rent'!$B$2:$R$150,13,FALSE)="","",VLOOKUP($B19,'DI_Rent'!$B$2:$R$150,13,FALSE))</f>
        <v>4.38123271037736</v>
      </c>
      <c r="Z19" t="s" s="24">
        <f>IF(VLOOKUP($B19,'DI_Sharpe'!$B$2:$R$150,13,FALSE)&gt;0,VLOOKUP($B19,'DI_Sharpe'!$B$2:$R$150,13,FALSE)," ")</f>
        <v>361</v>
      </c>
      <c r="AA19" s="23">
        <f>IF(VLOOKUP($B19,'DI_Rent'!$B$2:$R$150,14,FALSE)="","",VLOOKUP($B19,'DI_Rent'!$B$2:$R$150,14,FALSE))</f>
        <v>4.83085432966031</v>
      </c>
      <c r="AB19" t="s" s="24">
        <f>IF(VLOOKUP($B19,'DI_Sharpe'!$B$2:$R$150,14,FALSE)&gt;0,VLOOKUP($B19,'DI_Sharpe'!$B$2:$R$150,14,FALSE)," ")</f>
        <v>361</v>
      </c>
      <c r="AC19" s="23">
        <f>IF(VLOOKUP($B19,'DI_Rent'!$B$2:$R$150,15,FALSE)="","",VLOOKUP($B19,'DI_Rent'!$B$2:$R$150,15,FALSE))</f>
        <v>5.4631365278744</v>
      </c>
      <c r="AD19" t="s" s="24">
        <f>IF(VLOOKUP($B19,'DI_Sharpe'!$B$2:$R$150,15,FALSE)&gt;0,VLOOKUP($B19,'DI_Sharpe'!$B$2:$R$150,15,FALSE)," ")</f>
        <v>361</v>
      </c>
      <c r="AE19" s="23">
        <f>IF(VLOOKUP($B19,'DI_Rent'!$B$2:$R$150,16,FALSE)="","",VLOOKUP($B19,'DI_Rent'!$B$2:$R$150,16,FALSE))</f>
        <v>6.14991567016614</v>
      </c>
      <c r="AF19" t="s" s="24">
        <f>IF(VLOOKUP($B19,'DI_Sharpe'!$B$2:$R$150,16,FALSE)&gt;0,VLOOKUP($B19,'DI_Sharpe'!$B$2:$R$150,16,FALSE)," ")</f>
        <v>361</v>
      </c>
      <c r="AG19" s="23">
        <f>IF(VLOOKUP($B19,'DI_Rent'!$B$2:$R$150,17,FALSE)="","",VLOOKUP($B19,'DI_Rent'!$B$2:$R$150,17,FALSE))</f>
        <v>6.94431156582642</v>
      </c>
      <c r="AH19" t="s" s="26">
        <f>IF(VLOOKUP($B19,'DI_Sharpe'!$B$2:$R$150,17,FALSE)&gt;0,VLOOKUP($B19,'DI_Sharpe'!$B$2:$R$150,17,FALSE)," ")</f>
        <v>361</v>
      </c>
      <c r="AI19" s="14"/>
      <c r="AJ19" t="s" s="26"/>
      <c r="AK19" s="14"/>
      <c r="AL19" s="14"/>
    </row>
    <row r="20" ht="15" customHeight="1">
      <c r="A20" t="s" s="10">
        <v>58</v>
      </c>
      <c r="B20" t="s" s="10">
        <v>59</v>
      </c>
      <c r="C20" s="23">
        <f>IF(VLOOKUP($B20,'DI_Rent'!$B$2:$R$150,2,FALSE)="","",VLOOKUP($B20,'DI_Rent'!$B$2:$R$150,2,FALSE))</f>
        <v>8.543902263883799</v>
      </c>
      <c r="D20" t="s" s="24">
        <f>IF(VLOOKUP($B20,'DI_Sharpe'!$B$2:$R$150,2,FALSE)&gt;0,VLOOKUP($B20,'DI_Sharpe'!$B$2:$R$150,2,FALSE)," ")</f>
        <v>361</v>
      </c>
      <c r="E20" s="23">
        <f>IF(VLOOKUP($B20,'DI_Rent'!$B$2:$R$150,3,FALSE)="","",VLOOKUP($B20,'DI_Rent'!$B$2:$R$150,3,FALSE))</f>
        <v>7.86879296840421</v>
      </c>
      <c r="F20" t="s" s="24">
        <f>IF(VLOOKUP($B20,'DI_Sharpe'!$B$2:$R$150,3,FALSE)&gt;0,VLOOKUP($B20,'DI_Sharpe'!$B$2:$R$150,3,FALSE)," ")</f>
        <v>361</v>
      </c>
      <c r="G20" s="23">
        <f>IF(VLOOKUP($B20,'DI_Rent'!$B$2:$R$150,4,FALSE)="","",VLOOKUP($B20,'DI_Rent'!$B$2:$R$150,4,FALSE))</f>
        <v>7.18619613441234</v>
      </c>
      <c r="H20" t="s" s="24">
        <f>IF(VLOOKUP($B20,'DI_Sharpe'!$B$2:$R$150,4,FALSE)&gt;0,VLOOKUP($B20,'DI_Sharpe'!$B$2:$R$150,4,FALSE)," ")</f>
        <v>361</v>
      </c>
      <c r="I20" s="23">
        <f>IF(VLOOKUP($B20,'DI_Rent'!$B$2:$R$150,5,FALSE)="","",VLOOKUP($B20,'DI_Rent'!$B$2:$R$150,5,FALSE))</f>
        <v>6.46176988233276</v>
      </c>
      <c r="J20" t="s" s="24">
        <f>IF(VLOOKUP($B20,'DI_Sharpe'!$B$2:$R$150,5,FALSE)&gt;0,VLOOKUP($B20,'DI_Sharpe'!$B$2:$R$150,5,FALSE)," ")</f>
        <v>361</v>
      </c>
      <c r="K20" s="23">
        <f>IF(VLOOKUP($B20,'DI_Rent'!$B$2:$R$150,6,FALSE)="","",VLOOKUP($B20,'DI_Rent'!$B$2:$R$150,6,FALSE))</f>
        <v>5.80475110316918</v>
      </c>
      <c r="L20" t="s" s="24">
        <f>IF(VLOOKUP($B20,'DI_Sharpe'!$B$2:$R$150,6,FALSE)&gt;0,VLOOKUP($B20,'DI_Sharpe'!$B$2:$R$150,6,FALSE)," ")</f>
        <v>361</v>
      </c>
      <c r="M20" s="23">
        <f>IF(VLOOKUP($B20,'DI_Rent'!$B$2:$R$150,7,FALSE)="","",VLOOKUP($B20,'DI_Rent'!$B$2:$R$150,7,FALSE))</f>
        <v>5.15763011876724</v>
      </c>
      <c r="N20" t="s" s="24">
        <f>IF(VLOOKUP($B20,'DI_Sharpe'!$B$2:$R$150,7,FALSE)&gt;0,VLOOKUP($B20,'DI_Sharpe'!$B$2:$R$150,7,FALSE)," ")</f>
        <v>361</v>
      </c>
      <c r="O20" s="23">
        <f>IF(VLOOKUP($B20,'DI_Rent'!$B$2:$R$150,8,FALSE)="","",VLOOKUP($B20,'DI_Rent'!$B$2:$R$150,8,FALSE))</f>
        <v>4.7088866201265</v>
      </c>
      <c r="P20" t="s" s="24">
        <f>IF(VLOOKUP($B20,'DI_Sharpe'!$B$2:$R$150,8,FALSE)&gt;0,VLOOKUP($B20,'DI_Sharpe'!$B$2:$R$150,8,FALSE)," ")</f>
        <v>361</v>
      </c>
      <c r="Q20" s="23">
        <f>IF(VLOOKUP($B20,'DI_Rent'!$B$2:$R$150,9,FALSE)="","",VLOOKUP($B20,'DI_Rent'!$B$2:$R$150,9,FALSE))</f>
        <v>4.33618689174533</v>
      </c>
      <c r="R20" t="s" s="24">
        <f>IF(VLOOKUP($B20,'DI_Sharpe'!$B$2:$R$150,9,FALSE)&gt;0,VLOOKUP($B20,'DI_Sharpe'!$B$2:$R$150,9,FALSE)," ")</f>
        <v>361</v>
      </c>
      <c r="S20" s="23">
        <f>IF(VLOOKUP($B20,'DI_Rent'!$B$2:$R$150,10,FALSE)="","",VLOOKUP($B20,'DI_Rent'!$B$2:$R$150,10,FALSE))</f>
        <v>4.06643836528329</v>
      </c>
      <c r="T20" t="s" s="24">
        <f>IF(VLOOKUP($B20,'DI_Sharpe'!$B$2:$R$150,10,FALSE)&gt;0,VLOOKUP($B20,'DI_Sharpe'!$B$2:$R$150,10,FALSE)," ")</f>
        <v>361</v>
      </c>
      <c r="U20" s="23">
        <f>IF(VLOOKUP($B20,'DI_Rent'!$B$2:$R$150,11,FALSE)="","",VLOOKUP($B20,'DI_Rent'!$B$2:$R$150,11,FALSE))</f>
        <v>3.98540761630459</v>
      </c>
      <c r="V20" t="s" s="24">
        <f>IF(VLOOKUP($B20,'DI_Sharpe'!$B$2:$R$150,11,FALSE)&gt;0,VLOOKUP($B20,'DI_Sharpe'!$B$2:$R$150,11,FALSE)," ")</f>
        <v>361</v>
      </c>
      <c r="W20" s="23">
        <f>IF(VLOOKUP($B20,'DI_Rent'!$B$2:$R$150,12,FALSE)="","",VLOOKUP($B20,'DI_Rent'!$B$2:$R$150,12,FALSE))</f>
        <v>4.09471063425797</v>
      </c>
      <c r="X20" t="s" s="24">
        <f>IF(VLOOKUP($B20,'DI_Sharpe'!$B$2:$R$150,12,FALSE)&gt;0,VLOOKUP($B20,'DI_Sharpe'!$B$2:$R$150,12,FALSE)," ")</f>
        <v>361</v>
      </c>
      <c r="Y20" s="23">
        <f>IF(VLOOKUP($B20,'DI_Rent'!$B$2:$R$150,13,FALSE)="","",VLOOKUP($B20,'DI_Rent'!$B$2:$R$150,13,FALSE))</f>
        <v>4.42568724474541</v>
      </c>
      <c r="Z20" t="s" s="24">
        <f>IF(VLOOKUP($B20,'DI_Sharpe'!$B$2:$R$150,13,FALSE)&gt;0,VLOOKUP($B20,'DI_Sharpe'!$B$2:$R$150,13,FALSE)," ")</f>
        <v>361</v>
      </c>
      <c r="AA20" s="23">
        <f>IF(VLOOKUP($B20,'DI_Rent'!$B$2:$R$150,14,FALSE)="","",VLOOKUP($B20,'DI_Rent'!$B$2:$R$150,14,FALSE))</f>
        <v>4.89830186939637</v>
      </c>
      <c r="AB20" t="s" s="24">
        <f>IF(VLOOKUP($B20,'DI_Sharpe'!$B$2:$R$150,14,FALSE)&gt;0,VLOOKUP($B20,'DI_Sharpe'!$B$2:$R$150,14,FALSE)," ")</f>
        <v>361</v>
      </c>
      <c r="AC20" s="23">
        <f>IF(VLOOKUP($B20,'DI_Rent'!$B$2:$R$150,15,FALSE)="","",VLOOKUP($B20,'DI_Rent'!$B$2:$R$150,15,FALSE))</f>
        <v>5.51616484185944</v>
      </c>
      <c r="AD20" t="s" s="24">
        <f>IF(VLOOKUP($B20,'DI_Sharpe'!$B$2:$R$150,15,FALSE)&gt;0,VLOOKUP($B20,'DI_Sharpe'!$B$2:$R$150,15,FALSE)," ")</f>
        <v>361</v>
      </c>
      <c r="AE20" s="23">
        <f>IF(VLOOKUP($B20,'DI_Rent'!$B$2:$R$150,16,FALSE)="","",VLOOKUP($B20,'DI_Rent'!$B$2:$R$150,16,FALSE))</f>
        <v>6.20566882004914</v>
      </c>
      <c r="AF20" t="s" s="24">
        <f>IF(VLOOKUP($B20,'DI_Sharpe'!$B$2:$R$150,16,FALSE)&gt;0,VLOOKUP($B20,'DI_Sharpe'!$B$2:$R$150,16,FALSE)," ")</f>
        <v>361</v>
      </c>
      <c r="AG20" s="23">
        <f>IF(VLOOKUP($B20,'DI_Rent'!$B$2:$R$150,17,FALSE)="","",VLOOKUP($B20,'DI_Rent'!$B$2:$R$150,17,FALSE))</f>
        <v>6.98087033322434</v>
      </c>
      <c r="AH20" t="s" s="26">
        <f>IF(VLOOKUP($B20,'DI_Sharpe'!$B$2:$R$150,17,FALSE)&gt;0,VLOOKUP($B20,'DI_Sharpe'!$B$2:$R$150,17,FALSE)," ")</f>
        <v>361</v>
      </c>
      <c r="AI20" s="14"/>
      <c r="AJ20" t="s" s="26"/>
      <c r="AK20" s="14"/>
      <c r="AL20" s="14"/>
    </row>
    <row r="21" ht="15" customHeight="1">
      <c r="A21" t="s" s="10">
        <v>60</v>
      </c>
      <c r="B21" t="s" s="10">
        <v>61</v>
      </c>
      <c r="C21" s="23">
        <f>IF(VLOOKUP($B21,'DI_Rent'!$B$2:$R$150,2,FALSE)="","",VLOOKUP($B21,'DI_Rent'!$B$2:$R$150,2,FALSE))</f>
        <v>8.538107176307561</v>
      </c>
      <c r="D21" t="s" s="24">
        <f>IF(VLOOKUP($B21,'DI_Sharpe'!$B$2:$R$150,2,FALSE)&gt;0,VLOOKUP($B21,'DI_Sharpe'!$B$2:$R$150,2,FALSE)," ")</f>
        <v>361</v>
      </c>
      <c r="E21" s="23">
        <f>IF(VLOOKUP($B21,'DI_Rent'!$B$2:$R$150,3,FALSE)="","",VLOOKUP($B21,'DI_Rent'!$B$2:$R$150,3,FALSE))</f>
        <v>7.81981407185095</v>
      </c>
      <c r="F21" t="s" s="24">
        <f>IF(VLOOKUP($B21,'DI_Sharpe'!$B$2:$R$150,3,FALSE)&gt;0,VLOOKUP($B21,'DI_Sharpe'!$B$2:$R$150,3,FALSE)," ")</f>
        <v>361</v>
      </c>
      <c r="G21" s="23">
        <f>IF(VLOOKUP($B21,'DI_Rent'!$B$2:$R$150,4,FALSE)="","",VLOOKUP($B21,'DI_Rent'!$B$2:$R$150,4,FALSE))</f>
        <v>7.06459412644194</v>
      </c>
      <c r="H21" t="s" s="24">
        <f>IF(VLOOKUP($B21,'DI_Sharpe'!$B$2:$R$150,4,FALSE)&gt;0,VLOOKUP($B21,'DI_Sharpe'!$B$2:$R$150,4,FALSE)," ")</f>
        <v>361</v>
      </c>
      <c r="I21" s="23">
        <f>IF(VLOOKUP($B21,'DI_Rent'!$B$2:$R$150,5,FALSE)="","",VLOOKUP($B21,'DI_Rent'!$B$2:$R$150,5,FALSE))</f>
        <v>6.22401697887909</v>
      </c>
      <c r="J21" t="s" s="24">
        <f>IF(VLOOKUP($B21,'DI_Sharpe'!$B$2:$R$150,5,FALSE)&gt;0,VLOOKUP($B21,'DI_Sharpe'!$B$2:$R$150,5,FALSE)," ")</f>
        <v>361</v>
      </c>
      <c r="K21" s="23">
        <f>IF(VLOOKUP($B21,'DI_Rent'!$B$2:$R$150,6,FALSE)="","",VLOOKUP($B21,'DI_Rent'!$B$2:$R$150,6,FALSE))</f>
        <v>5.50606445895621</v>
      </c>
      <c r="L21" t="s" s="24">
        <f>IF(VLOOKUP($B21,'DI_Sharpe'!$B$2:$R$150,6,FALSE)&gt;0,VLOOKUP($B21,'DI_Sharpe'!$B$2:$R$150,6,FALSE)," ")</f>
        <v>361</v>
      </c>
      <c r="M21" s="23">
        <f>IF(VLOOKUP($B21,'DI_Rent'!$B$2:$R$150,7,FALSE)="","",VLOOKUP($B21,'DI_Rent'!$B$2:$R$150,7,FALSE))</f>
        <v>4.85166987641339</v>
      </c>
      <c r="N21" t="s" s="24">
        <f>IF(VLOOKUP($B21,'DI_Sharpe'!$B$2:$R$150,7,FALSE)&gt;0,VLOOKUP($B21,'DI_Sharpe'!$B$2:$R$150,7,FALSE)," ")</f>
        <v>361</v>
      </c>
      <c r="O21" s="23">
        <f>IF(VLOOKUP($B21,'DI_Rent'!$B$2:$R$150,8,FALSE)="","",VLOOKUP($B21,'DI_Rent'!$B$2:$R$150,8,FALSE))</f>
        <v>4.44756518763871</v>
      </c>
      <c r="P21" t="s" s="24">
        <f>IF(VLOOKUP($B21,'DI_Sharpe'!$B$2:$R$150,8,FALSE)&gt;0,VLOOKUP($B21,'DI_Sharpe'!$B$2:$R$150,8,FALSE)," ")</f>
        <v>361</v>
      </c>
      <c r="Q21" s="23">
        <f>IF(VLOOKUP($B21,'DI_Rent'!$B$2:$R$150,9,FALSE)="","",VLOOKUP($B21,'DI_Rent'!$B$2:$R$150,9,FALSE))</f>
        <v>4.09962041219214</v>
      </c>
      <c r="R21" t="s" s="24">
        <f>IF(VLOOKUP($B21,'DI_Sharpe'!$B$2:$R$150,9,FALSE)&gt;0,VLOOKUP($B21,'DI_Sharpe'!$B$2:$R$150,9,FALSE)," ")</f>
        <v>361</v>
      </c>
      <c r="S21" s="23">
        <f>IF(VLOOKUP($B21,'DI_Rent'!$B$2:$R$150,10,FALSE)="","",VLOOKUP($B21,'DI_Rent'!$B$2:$R$150,10,FALSE))</f>
        <v>3.87277408600537</v>
      </c>
      <c r="T21" t="s" s="24">
        <f>IF(VLOOKUP($B21,'DI_Sharpe'!$B$2:$R$150,10,FALSE)&gt;0,VLOOKUP($B21,'DI_Sharpe'!$B$2:$R$150,10,FALSE)," ")</f>
        <v>361</v>
      </c>
      <c r="U21" s="23">
        <f>IF(VLOOKUP($B21,'DI_Rent'!$B$2:$R$150,11,FALSE)="","",VLOOKUP($B21,'DI_Rent'!$B$2:$R$150,11,FALSE))</f>
        <v>3.83527850255043</v>
      </c>
      <c r="V21" t="s" s="24">
        <f>IF(VLOOKUP($B21,'DI_Sharpe'!$B$2:$R$150,11,FALSE)&gt;0,VLOOKUP($B21,'DI_Sharpe'!$B$2:$R$150,11,FALSE)," ")</f>
        <v>361</v>
      </c>
      <c r="W21" s="23">
        <f>IF(VLOOKUP($B21,'DI_Rent'!$B$2:$R$150,12,FALSE)="","",VLOOKUP($B21,'DI_Rent'!$B$2:$R$150,12,FALSE))</f>
        <v>3.98449725181744</v>
      </c>
      <c r="X21" t="s" s="24">
        <f>IF(VLOOKUP($B21,'DI_Sharpe'!$B$2:$R$150,12,FALSE)&gt;0,VLOOKUP($B21,'DI_Sharpe'!$B$2:$R$150,12,FALSE)," ")</f>
        <v>361</v>
      </c>
      <c r="Y21" s="23">
        <f>IF(VLOOKUP($B21,'DI_Rent'!$B$2:$R$150,13,FALSE)="","",VLOOKUP($B21,'DI_Rent'!$B$2:$R$150,13,FALSE))</f>
        <v>4.37140597284222</v>
      </c>
      <c r="Z21" t="s" s="24">
        <f>IF(VLOOKUP($B21,'DI_Sharpe'!$B$2:$R$150,13,FALSE)&gt;0,VLOOKUP($B21,'DI_Sharpe'!$B$2:$R$150,13,FALSE)," ")</f>
        <v>361</v>
      </c>
      <c r="AA21" s="23">
        <f>IF(VLOOKUP($B21,'DI_Rent'!$B$2:$R$150,14,FALSE)="","",VLOOKUP($B21,'DI_Rent'!$B$2:$R$150,14,FALSE))</f>
        <v>4.87884628149386</v>
      </c>
      <c r="AB21" t="s" s="24">
        <f>IF(VLOOKUP($B21,'DI_Sharpe'!$B$2:$R$150,14,FALSE)&gt;0,VLOOKUP($B21,'DI_Sharpe'!$B$2:$R$150,14,FALSE)," ")</f>
        <v>361</v>
      </c>
      <c r="AC21" s="23">
        <f>IF(VLOOKUP($B21,'DI_Rent'!$B$2:$R$150,15,FALSE)="","",VLOOKUP($B21,'DI_Rent'!$B$2:$R$150,15,FALSE))</f>
        <v>5.54259788886773</v>
      </c>
      <c r="AD21" t="s" s="24">
        <f>IF(VLOOKUP($B21,'DI_Sharpe'!$B$2:$R$150,15,FALSE)&gt;0,VLOOKUP($B21,'DI_Sharpe'!$B$2:$R$150,15,FALSE)," ")</f>
        <v>361</v>
      </c>
      <c r="AE21" s="23">
        <f>IF(VLOOKUP($B21,'DI_Rent'!$B$2:$R$150,16,FALSE)="","",VLOOKUP($B21,'DI_Rent'!$B$2:$R$150,16,FALSE))</f>
        <v>6.30015330770999</v>
      </c>
      <c r="AF21" t="s" s="24">
        <f>IF(VLOOKUP($B21,'DI_Sharpe'!$B$2:$R$150,16,FALSE)&gt;0,VLOOKUP($B21,'DI_Sharpe'!$B$2:$R$150,16,FALSE)," ")</f>
        <v>361</v>
      </c>
      <c r="AG21" s="23">
        <f>IF(VLOOKUP($B21,'DI_Rent'!$B$2:$R$150,17,FALSE)="","",VLOOKUP($B21,'DI_Rent'!$B$2:$R$150,17,FALSE))</f>
        <v>6.97180128705917</v>
      </c>
      <c r="AH21" t="s" s="26">
        <f>IF(VLOOKUP($B21,'DI_Sharpe'!$B$2:$R$150,17,FALSE)&gt;0,VLOOKUP($B21,'DI_Sharpe'!$B$2:$R$150,17,FALSE)," ")</f>
        <v>361</v>
      </c>
      <c r="AI21" s="14"/>
      <c r="AJ21" t="s" s="26"/>
      <c r="AK21" s="14"/>
      <c r="AL21" s="14"/>
    </row>
    <row r="22" ht="15" customHeight="1">
      <c r="A22" t="s" s="10">
        <v>62</v>
      </c>
      <c r="B22" t="s" s="10">
        <v>63</v>
      </c>
      <c r="C22" s="23">
        <f>IF(VLOOKUP($B22,'DI_Rent'!$B$2:$R$150,2,FALSE)="","",VLOOKUP($B22,'DI_Rent'!$B$2:$R$150,2,FALSE))</f>
        <v>8.523337512099751</v>
      </c>
      <c r="D22" t="s" s="24">
        <f>IF(VLOOKUP($B22,'DI_Sharpe'!$B$2:$R$150,2,FALSE)&gt;0,VLOOKUP($B22,'DI_Sharpe'!$B$2:$R$150,2,FALSE)," ")</f>
        <v>361</v>
      </c>
      <c r="E22" s="23">
        <f>IF(VLOOKUP($B22,'DI_Rent'!$B$2:$R$150,3,FALSE)="","",VLOOKUP($B22,'DI_Rent'!$B$2:$R$150,3,FALSE))</f>
        <v>7.83698914467872</v>
      </c>
      <c r="F22" t="s" s="24">
        <f>IF(VLOOKUP($B22,'DI_Sharpe'!$B$2:$R$150,3,FALSE)&gt;0,VLOOKUP($B22,'DI_Sharpe'!$B$2:$R$150,3,FALSE)," ")</f>
        <v>361</v>
      </c>
      <c r="G22" s="23">
        <f>IF(VLOOKUP($B22,'DI_Rent'!$B$2:$R$150,4,FALSE)="","",VLOOKUP($B22,'DI_Rent'!$B$2:$R$150,4,FALSE))</f>
        <v>7.11894245417934</v>
      </c>
      <c r="H22" t="s" s="24">
        <f>IF(VLOOKUP($B22,'DI_Sharpe'!$B$2:$R$150,4,FALSE)&gt;0,VLOOKUP($B22,'DI_Sharpe'!$B$2:$R$150,4,FALSE)," ")</f>
        <v>361</v>
      </c>
      <c r="I22" s="23">
        <f>IF(VLOOKUP($B22,'DI_Rent'!$B$2:$R$150,5,FALSE)="","",VLOOKUP($B22,'DI_Rent'!$B$2:$R$150,5,FALSE))</f>
        <v>6.29367251158279</v>
      </c>
      <c r="J22" t="s" s="24">
        <f>IF(VLOOKUP($B22,'DI_Sharpe'!$B$2:$R$150,5,FALSE)&gt;0,VLOOKUP($B22,'DI_Sharpe'!$B$2:$R$150,5,FALSE)," ")</f>
        <v>361</v>
      </c>
      <c r="K22" s="23">
        <f>IF(VLOOKUP($B22,'DI_Rent'!$B$2:$R$150,6,FALSE)="","",VLOOKUP($B22,'DI_Rent'!$B$2:$R$150,6,FALSE))</f>
        <v>5.67328178298583</v>
      </c>
      <c r="L22" t="s" s="24">
        <f>IF(VLOOKUP($B22,'DI_Sharpe'!$B$2:$R$150,6,FALSE)&gt;0,VLOOKUP($B22,'DI_Sharpe'!$B$2:$R$150,6,FALSE)," ")</f>
        <v>361</v>
      </c>
      <c r="M22" s="23">
        <f>IF(VLOOKUP($B22,'DI_Rent'!$B$2:$R$150,7,FALSE)="","",VLOOKUP($B22,'DI_Rent'!$B$2:$R$150,7,FALSE))</f>
        <v>5.01895207353242</v>
      </c>
      <c r="N22" t="s" s="24">
        <f>IF(VLOOKUP($B22,'DI_Sharpe'!$B$2:$R$150,7,FALSE)&gt;0,VLOOKUP($B22,'DI_Sharpe'!$B$2:$R$150,7,FALSE)," ")</f>
        <v>361</v>
      </c>
      <c r="O22" s="23">
        <f>IF(VLOOKUP($B22,'DI_Rent'!$B$2:$R$150,8,FALSE)="","",VLOOKUP($B22,'DI_Rent'!$B$2:$R$150,8,FALSE))</f>
        <v>4.60155457512288</v>
      </c>
      <c r="P22" t="s" s="24">
        <f>IF(VLOOKUP($B22,'DI_Sharpe'!$B$2:$R$150,8,FALSE)&gt;0,VLOOKUP($B22,'DI_Sharpe'!$B$2:$R$150,8,FALSE)," ")</f>
        <v>361</v>
      </c>
      <c r="Q22" s="23">
        <f>IF(VLOOKUP($B22,'DI_Rent'!$B$2:$R$150,9,FALSE)="","",VLOOKUP($B22,'DI_Rent'!$B$2:$R$150,9,FALSE))</f>
        <v>4.17991607079751</v>
      </c>
      <c r="R22" t="s" s="24">
        <f>IF(VLOOKUP($B22,'DI_Sharpe'!$B$2:$R$150,9,FALSE)&gt;0,VLOOKUP($B22,'DI_Sharpe'!$B$2:$R$150,9,FALSE)," ")</f>
        <v>361</v>
      </c>
      <c r="S22" s="23">
        <f>IF(VLOOKUP($B22,'DI_Rent'!$B$2:$R$150,10,FALSE)="","",VLOOKUP($B22,'DI_Rent'!$B$2:$R$150,10,FALSE))</f>
        <v>4.01081122167364</v>
      </c>
      <c r="T22" t="s" s="24">
        <f>IF(VLOOKUP($B22,'DI_Sharpe'!$B$2:$R$150,10,FALSE)&gt;0,VLOOKUP($B22,'DI_Sharpe'!$B$2:$R$150,10,FALSE)," ")</f>
        <v>361</v>
      </c>
      <c r="U22" s="23">
        <f>IF(VLOOKUP($B22,'DI_Rent'!$B$2:$R$150,11,FALSE)="","",VLOOKUP($B22,'DI_Rent'!$B$2:$R$150,11,FALSE))</f>
        <v>3.97819750085355</v>
      </c>
      <c r="V22" t="s" s="24">
        <f>IF(VLOOKUP($B22,'DI_Sharpe'!$B$2:$R$150,11,FALSE)&gt;0,VLOOKUP($B22,'DI_Sharpe'!$B$2:$R$150,11,FALSE)," ")</f>
        <v>361</v>
      </c>
      <c r="W22" s="23">
        <f>IF(VLOOKUP($B22,'DI_Rent'!$B$2:$R$150,12,FALSE)="","",VLOOKUP($B22,'DI_Rent'!$B$2:$R$150,12,FALSE))</f>
        <v>4.09674253167847</v>
      </c>
      <c r="X22" t="s" s="24">
        <f>IF(VLOOKUP($B22,'DI_Sharpe'!$B$2:$R$150,12,FALSE)&gt;0,VLOOKUP($B22,'DI_Sharpe'!$B$2:$R$150,12,FALSE)," ")</f>
        <v>361</v>
      </c>
      <c r="Y22" s="23">
        <f>IF(VLOOKUP($B22,'DI_Rent'!$B$2:$R$150,13,FALSE)="","",VLOOKUP($B22,'DI_Rent'!$B$2:$R$150,13,FALSE))</f>
        <v>4.51199959602637</v>
      </c>
      <c r="Z22" t="s" s="24">
        <f>IF(VLOOKUP($B22,'DI_Sharpe'!$B$2:$R$150,13,FALSE)&gt;0,VLOOKUP($B22,'DI_Sharpe'!$B$2:$R$150,13,FALSE)," ")</f>
        <v>361</v>
      </c>
      <c r="AA22" s="23">
        <f>IF(VLOOKUP($B22,'DI_Rent'!$B$2:$R$150,14,FALSE)="","",VLOOKUP($B22,'DI_Rent'!$B$2:$R$150,14,FALSE))</f>
        <v>5.00606004605899</v>
      </c>
      <c r="AB22" t="s" s="24">
        <f>IF(VLOOKUP($B22,'DI_Sharpe'!$B$2:$R$150,14,FALSE)&gt;0,VLOOKUP($B22,'DI_Sharpe'!$B$2:$R$150,14,FALSE)," ")</f>
        <v>361</v>
      </c>
      <c r="AC22" s="23">
        <f>IF(VLOOKUP($B22,'DI_Rent'!$B$2:$R$150,15,FALSE)="","",VLOOKUP($B22,'DI_Rent'!$B$2:$R$150,15,FALSE))</f>
        <v>5.61239575413137</v>
      </c>
      <c r="AD22" t="s" s="24">
        <f>IF(VLOOKUP($B22,'DI_Sharpe'!$B$2:$R$150,15,FALSE)&gt;0,VLOOKUP($B22,'DI_Sharpe'!$B$2:$R$150,15,FALSE)," ")</f>
        <v>361</v>
      </c>
      <c r="AE22" s="23">
        <f>IF(VLOOKUP($B22,'DI_Rent'!$B$2:$R$150,16,FALSE)="","",VLOOKUP($B22,'DI_Rent'!$B$2:$R$150,16,FALSE))</f>
        <v>6.31357477751437</v>
      </c>
      <c r="AF22" t="s" s="24">
        <f>IF(VLOOKUP($B22,'DI_Sharpe'!$B$2:$R$150,16,FALSE)&gt;0,VLOOKUP($B22,'DI_Sharpe'!$B$2:$R$150,16,FALSE)," ")</f>
        <v>361</v>
      </c>
      <c r="AG22" s="23">
        <f>IF(VLOOKUP($B22,'DI_Rent'!$B$2:$R$150,17,FALSE)="","",VLOOKUP($B22,'DI_Rent'!$B$2:$R$150,17,FALSE))</f>
        <v>7.18598961680443</v>
      </c>
      <c r="AH22" t="s" s="26">
        <f>IF(VLOOKUP($B22,'DI_Sharpe'!$B$2:$R$150,17,FALSE)&gt;0,VLOOKUP($B22,'DI_Sharpe'!$B$2:$R$150,17,FALSE)," ")</f>
        <v>361</v>
      </c>
      <c r="AI22" s="14"/>
      <c r="AJ22" t="s" s="26"/>
      <c r="AK22" s="14"/>
      <c r="AL22" s="14"/>
    </row>
    <row r="23" ht="15" customHeight="1">
      <c r="A23" t="s" s="10">
        <v>64</v>
      </c>
      <c r="B23" t="s" s="10">
        <v>65</v>
      </c>
      <c r="C23" s="23">
        <f>IF(VLOOKUP($B23,'DI_Rent'!$B$2:$R$150,2,FALSE)="","",VLOOKUP($B23,'DI_Rent'!$B$2:$R$150,2,FALSE))</f>
        <v>8.518006076933201</v>
      </c>
      <c r="D23" t="s" s="24">
        <f>IF(VLOOKUP($B23,'DI_Sharpe'!$B$2:$R$150,2,FALSE)&gt;0,VLOOKUP($B23,'DI_Sharpe'!$B$2:$R$150,2,FALSE)," ")</f>
        <v>361</v>
      </c>
      <c r="E23" s="23">
        <f>IF(VLOOKUP($B23,'DI_Rent'!$B$2:$R$150,3,FALSE)="","",VLOOKUP($B23,'DI_Rent'!$B$2:$R$150,3,FALSE))</f>
        <v>7.84405012531688</v>
      </c>
      <c r="F23" t="s" s="24">
        <f>IF(VLOOKUP($B23,'DI_Sharpe'!$B$2:$R$150,3,FALSE)&gt;0,VLOOKUP($B23,'DI_Sharpe'!$B$2:$R$150,3,FALSE)," ")</f>
        <v>361</v>
      </c>
      <c r="G23" s="23">
        <f>IF(VLOOKUP($B23,'DI_Rent'!$B$2:$R$150,4,FALSE)="","",VLOOKUP($B23,'DI_Rent'!$B$2:$R$150,4,FALSE))</f>
        <v>7.14474617994756</v>
      </c>
      <c r="H23" t="s" s="24">
        <f>IF(VLOOKUP($B23,'DI_Sharpe'!$B$2:$R$150,4,FALSE)&gt;0,VLOOKUP($B23,'DI_Sharpe'!$B$2:$R$150,4,FALSE)," ")</f>
        <v>361</v>
      </c>
      <c r="I23" s="23">
        <f>IF(VLOOKUP($B23,'DI_Rent'!$B$2:$R$150,5,FALSE)="","",VLOOKUP($B23,'DI_Rent'!$B$2:$R$150,5,FALSE))</f>
        <v>6.43015333439405</v>
      </c>
      <c r="J23" t="s" s="24">
        <f>IF(VLOOKUP($B23,'DI_Sharpe'!$B$2:$R$150,5,FALSE)&gt;0,VLOOKUP($B23,'DI_Sharpe'!$B$2:$R$150,5,FALSE)," ")</f>
        <v>361</v>
      </c>
      <c r="K23" s="23">
        <f>IF(VLOOKUP($B23,'DI_Rent'!$B$2:$R$150,6,FALSE)="","",VLOOKUP($B23,'DI_Rent'!$B$2:$R$150,6,FALSE))</f>
        <v>5.76343513382185</v>
      </c>
      <c r="L23" t="s" s="24">
        <f>IF(VLOOKUP($B23,'DI_Sharpe'!$B$2:$R$150,6,FALSE)&gt;0,VLOOKUP($B23,'DI_Sharpe'!$B$2:$R$150,6,FALSE)," ")</f>
        <v>361</v>
      </c>
      <c r="M23" s="23">
        <f>IF(VLOOKUP($B23,'DI_Rent'!$B$2:$R$150,7,FALSE)="","",VLOOKUP($B23,'DI_Rent'!$B$2:$R$150,7,FALSE))</f>
        <v>5.0820443853993</v>
      </c>
      <c r="N23" t="s" s="24">
        <f>IF(VLOOKUP($B23,'DI_Sharpe'!$B$2:$R$150,7,FALSE)&gt;0,VLOOKUP($B23,'DI_Sharpe'!$B$2:$R$150,7,FALSE)," ")</f>
        <v>361</v>
      </c>
      <c r="O23" s="23">
        <f>IF(VLOOKUP($B23,'DI_Rent'!$B$2:$R$150,8,FALSE)="","",VLOOKUP($B23,'DI_Rent'!$B$2:$R$150,8,FALSE))</f>
        <v>4.62778173982028</v>
      </c>
      <c r="P23" t="s" s="24">
        <f>IF(VLOOKUP($B23,'DI_Sharpe'!$B$2:$R$150,8,FALSE)&gt;0,VLOOKUP($B23,'DI_Sharpe'!$B$2:$R$150,8,FALSE)," ")</f>
        <v>361</v>
      </c>
      <c r="Q23" s="23">
        <f>IF(VLOOKUP($B23,'DI_Rent'!$B$2:$R$150,9,FALSE)="","",VLOOKUP($B23,'DI_Rent'!$B$2:$R$150,9,FALSE))</f>
        <v>4.25413205571601</v>
      </c>
      <c r="R23" t="s" s="24">
        <f>IF(VLOOKUP($B23,'DI_Sharpe'!$B$2:$R$150,9,FALSE)&gt;0,VLOOKUP($B23,'DI_Sharpe'!$B$2:$R$150,9,FALSE)," ")</f>
        <v>361</v>
      </c>
      <c r="S23" s="23">
        <f>IF(VLOOKUP($B23,'DI_Rent'!$B$2:$R$150,10,FALSE)="","",VLOOKUP($B23,'DI_Rent'!$B$2:$R$150,10,FALSE))</f>
        <v>3.9905684029327</v>
      </c>
      <c r="T23" t="s" s="24">
        <f>IF(VLOOKUP($B23,'DI_Sharpe'!$B$2:$R$150,10,FALSE)&gt;0,VLOOKUP($B23,'DI_Sharpe'!$B$2:$R$150,10,FALSE)," ")</f>
        <v>361</v>
      </c>
      <c r="U23" s="23">
        <f>IF(VLOOKUP($B23,'DI_Rent'!$B$2:$R$150,11,FALSE)="","",VLOOKUP($B23,'DI_Rent'!$B$2:$R$150,11,FALSE))</f>
        <v>3.89354266519446</v>
      </c>
      <c r="V23" t="s" s="24">
        <f>IF(VLOOKUP($B23,'DI_Sharpe'!$B$2:$R$150,11,FALSE)&gt;0,VLOOKUP($B23,'DI_Sharpe'!$B$2:$R$150,11,FALSE)," ")</f>
        <v>361</v>
      </c>
      <c r="W23" s="23">
        <f>IF(VLOOKUP($B23,'DI_Rent'!$B$2:$R$150,12,FALSE)="","",VLOOKUP($B23,'DI_Rent'!$B$2:$R$150,12,FALSE))</f>
        <v>4.01542418502898</v>
      </c>
      <c r="X23" t="s" s="24">
        <f>IF(VLOOKUP($B23,'DI_Sharpe'!$B$2:$R$150,12,FALSE)&gt;0,VLOOKUP($B23,'DI_Sharpe'!$B$2:$R$150,12,FALSE)," ")</f>
        <v>361</v>
      </c>
      <c r="Y23" s="23">
        <f>IF(VLOOKUP($B23,'DI_Rent'!$B$2:$R$150,13,FALSE)="","",VLOOKUP($B23,'DI_Rent'!$B$2:$R$150,13,FALSE))</f>
        <v>4.35881109776464</v>
      </c>
      <c r="Z23" t="s" s="24">
        <f>IF(VLOOKUP($B23,'DI_Sharpe'!$B$2:$R$150,13,FALSE)&gt;0,VLOOKUP($B23,'DI_Sharpe'!$B$2:$R$150,13,FALSE)," ")</f>
        <v>361</v>
      </c>
      <c r="AA23" s="23">
        <f>IF(VLOOKUP($B23,'DI_Rent'!$B$2:$R$150,14,FALSE)="","",VLOOKUP($B23,'DI_Rent'!$B$2:$R$150,14,FALSE))</f>
        <v>4.82061147508985</v>
      </c>
      <c r="AB23" t="s" s="24">
        <f>IF(VLOOKUP($B23,'DI_Sharpe'!$B$2:$R$150,14,FALSE)&gt;0,VLOOKUP($B23,'DI_Sharpe'!$B$2:$R$150,14,FALSE)," ")</f>
        <v>361</v>
      </c>
      <c r="AC23" s="23">
        <f>IF(VLOOKUP($B23,'DI_Rent'!$B$2:$R$150,15,FALSE)="","",VLOOKUP($B23,'DI_Rent'!$B$2:$R$150,15,FALSE))</f>
        <v>5.44322551653278</v>
      </c>
      <c r="AD23" t="s" s="24">
        <f>IF(VLOOKUP($B23,'DI_Sharpe'!$B$2:$R$150,15,FALSE)&gt;0,VLOOKUP($B23,'DI_Sharpe'!$B$2:$R$150,15,FALSE)," ")</f>
        <v>361</v>
      </c>
      <c r="AE23" s="23">
        <f>IF(VLOOKUP($B23,'DI_Rent'!$B$2:$R$150,16,FALSE)="","",VLOOKUP($B23,'DI_Rent'!$B$2:$R$150,16,FALSE))</f>
        <v>6.1232773819514</v>
      </c>
      <c r="AF23" t="s" s="24">
        <f>IF(VLOOKUP($B23,'DI_Sharpe'!$B$2:$R$150,16,FALSE)&gt;0,VLOOKUP($B23,'DI_Sharpe'!$B$2:$R$150,16,FALSE)," ")</f>
        <v>361</v>
      </c>
      <c r="AG23" s="23">
        <f>IF(VLOOKUP($B23,'DI_Rent'!$B$2:$R$150,17,FALSE)="","",VLOOKUP($B23,'DI_Rent'!$B$2:$R$150,17,FALSE))</f>
        <v>6.91379925139837</v>
      </c>
      <c r="AH23" t="s" s="26">
        <f>IF(VLOOKUP($B23,'DI_Sharpe'!$B$2:$R$150,17,FALSE)&gt;0,VLOOKUP($B23,'DI_Sharpe'!$B$2:$R$150,17,FALSE)," ")</f>
        <v>361</v>
      </c>
      <c r="AI23" s="14"/>
      <c r="AJ23" t="s" s="26"/>
      <c r="AK23" s="14"/>
      <c r="AL23" s="14"/>
    </row>
    <row r="24" ht="15" customHeight="1">
      <c r="A24" t="s" s="10">
        <v>66</v>
      </c>
      <c r="B24" t="s" s="10">
        <v>67</v>
      </c>
      <c r="C24" s="23">
        <f>IF(VLOOKUP($B24,'DI_Rent'!$B$2:$R$150,2,FALSE)="","",VLOOKUP($B24,'DI_Rent'!$B$2:$R$150,2,FALSE))</f>
        <v>8.50513556341939</v>
      </c>
      <c r="D24" t="s" s="24">
        <f>IF(VLOOKUP($B24,'DI_Sharpe'!$B$2:$R$150,2,FALSE)&gt;0,VLOOKUP($B24,'DI_Sharpe'!$B$2:$R$150,2,FALSE)," ")</f>
        <v>361</v>
      </c>
      <c r="E24" s="23">
        <f>IF(VLOOKUP($B24,'DI_Rent'!$B$2:$R$150,3,FALSE)="","",VLOOKUP($B24,'DI_Rent'!$B$2:$R$150,3,FALSE))</f>
        <v>7.82763805503672</v>
      </c>
      <c r="F24" t="s" s="24">
        <f>IF(VLOOKUP($B24,'DI_Sharpe'!$B$2:$R$150,3,FALSE)&gt;0,VLOOKUP($B24,'DI_Sharpe'!$B$2:$R$150,3,FALSE)," ")</f>
        <v>361</v>
      </c>
      <c r="G24" s="23">
        <f>IF(VLOOKUP($B24,'DI_Rent'!$B$2:$R$150,4,FALSE)="","",VLOOKUP($B24,'DI_Rent'!$B$2:$R$150,4,FALSE))</f>
        <v>7.08521242500328</v>
      </c>
      <c r="H24" t="s" s="24">
        <f>IF(VLOOKUP($B24,'DI_Sharpe'!$B$2:$R$150,4,FALSE)&gt;0,VLOOKUP($B24,'DI_Sharpe'!$B$2:$R$150,4,FALSE)," ")</f>
        <v>361</v>
      </c>
      <c r="I24" s="23">
        <f>IF(VLOOKUP($B24,'DI_Rent'!$B$2:$R$150,5,FALSE)="","",VLOOKUP($B24,'DI_Rent'!$B$2:$R$150,5,FALSE))</f>
        <v>6.29616669547532</v>
      </c>
      <c r="J24" t="s" s="24">
        <f>IF(VLOOKUP($B24,'DI_Sharpe'!$B$2:$R$150,5,FALSE)&gt;0,VLOOKUP($B24,'DI_Sharpe'!$B$2:$R$150,5,FALSE)," ")</f>
        <v>361</v>
      </c>
      <c r="K24" s="23">
        <f>IF(VLOOKUP($B24,'DI_Rent'!$B$2:$R$150,6,FALSE)="","",VLOOKUP($B24,'DI_Rent'!$B$2:$R$150,6,FALSE))</f>
        <v>5.62564433477186</v>
      </c>
      <c r="L24" t="s" s="24">
        <f>IF(VLOOKUP($B24,'DI_Sharpe'!$B$2:$R$150,6,FALSE)&gt;0,VLOOKUP($B24,'DI_Sharpe'!$B$2:$R$150,6,FALSE)," ")</f>
        <v>361</v>
      </c>
      <c r="M24" s="23">
        <f>IF(VLOOKUP($B24,'DI_Rent'!$B$2:$R$150,7,FALSE)="","",VLOOKUP($B24,'DI_Rent'!$B$2:$R$150,7,FALSE))</f>
        <v>4.98492869543603</v>
      </c>
      <c r="N24" t="s" s="24">
        <f>IF(VLOOKUP($B24,'DI_Sharpe'!$B$2:$R$150,7,FALSE)&gt;0,VLOOKUP($B24,'DI_Sharpe'!$B$2:$R$150,7,FALSE)," ")</f>
        <v>361</v>
      </c>
      <c r="O24" s="23">
        <f>IF(VLOOKUP($B24,'DI_Rent'!$B$2:$R$150,8,FALSE)="","",VLOOKUP($B24,'DI_Rent'!$B$2:$R$150,8,FALSE))</f>
        <v>4.57015678768864</v>
      </c>
      <c r="P24" t="s" s="24">
        <f>IF(VLOOKUP($B24,'DI_Sharpe'!$B$2:$R$150,8,FALSE)&gt;0,VLOOKUP($B24,'DI_Sharpe'!$B$2:$R$150,8,FALSE)," ")</f>
        <v>361</v>
      </c>
      <c r="Q24" s="23">
        <f>IF(VLOOKUP($B24,'DI_Rent'!$B$2:$R$150,9,FALSE)="","",VLOOKUP($B24,'DI_Rent'!$B$2:$R$150,9,FALSE))</f>
        <v>4.24818364570616</v>
      </c>
      <c r="R24" t="s" s="24">
        <f>IF(VLOOKUP($B24,'DI_Sharpe'!$B$2:$R$150,9,FALSE)&gt;0,VLOOKUP($B24,'DI_Sharpe'!$B$2:$R$150,9,FALSE)," ")</f>
        <v>361</v>
      </c>
      <c r="S24" s="23">
        <f>IF(VLOOKUP($B24,'DI_Rent'!$B$2:$R$150,10,FALSE)="","",VLOOKUP($B24,'DI_Rent'!$B$2:$R$150,10,FALSE))</f>
        <v>4.05674197300292</v>
      </c>
      <c r="T24" t="s" s="24">
        <f>IF(VLOOKUP($B24,'DI_Sharpe'!$B$2:$R$150,10,FALSE)&gt;0,VLOOKUP($B24,'DI_Sharpe'!$B$2:$R$150,10,FALSE)," ")</f>
        <v>361</v>
      </c>
      <c r="U24" s="23">
        <f>IF(VLOOKUP($B24,'DI_Rent'!$B$2:$R$150,11,FALSE)="","",VLOOKUP($B24,'DI_Rent'!$B$2:$R$150,11,FALSE))</f>
        <v>4.02026993832449</v>
      </c>
      <c r="V24" t="s" s="24">
        <f>IF(VLOOKUP($B24,'DI_Sharpe'!$B$2:$R$150,11,FALSE)&gt;0,VLOOKUP($B24,'DI_Sharpe'!$B$2:$R$150,11,FALSE)," ")</f>
        <v>361</v>
      </c>
      <c r="W24" s="23">
        <f>IF(VLOOKUP($B24,'DI_Rent'!$B$2:$R$150,12,FALSE)="","",VLOOKUP($B24,'DI_Rent'!$B$2:$R$150,12,FALSE))</f>
        <v>4.21126899209805</v>
      </c>
      <c r="X24" t="s" s="24">
        <f>IF(VLOOKUP($B24,'DI_Sharpe'!$B$2:$R$150,12,FALSE)&gt;0,VLOOKUP($B24,'DI_Sharpe'!$B$2:$R$150,12,FALSE)," ")</f>
        <v>361</v>
      </c>
      <c r="Y24" s="23">
        <f>IF(VLOOKUP($B24,'DI_Rent'!$B$2:$R$150,13,FALSE)="","",VLOOKUP($B24,'DI_Rent'!$B$2:$R$150,13,FALSE))</f>
        <v>4.60057410308832</v>
      </c>
      <c r="Z24" t="s" s="24">
        <f>IF(VLOOKUP($B24,'DI_Sharpe'!$B$2:$R$150,13,FALSE)&gt;0,VLOOKUP($B24,'DI_Sharpe'!$B$2:$R$150,13,FALSE)," ")</f>
        <v>361</v>
      </c>
      <c r="AA24" s="23">
        <f>IF(VLOOKUP($B24,'DI_Rent'!$B$2:$R$150,14,FALSE)="","",VLOOKUP($B24,'DI_Rent'!$B$2:$R$150,14,FALSE))</f>
        <v>5.13379723269298</v>
      </c>
      <c r="AB24" t="s" s="24">
        <f>IF(VLOOKUP($B24,'DI_Sharpe'!$B$2:$R$150,14,FALSE)&gt;0,VLOOKUP($B24,'DI_Sharpe'!$B$2:$R$150,14,FALSE)," ")</f>
        <v>361</v>
      </c>
      <c r="AC24" s="23">
        <f>IF(VLOOKUP($B24,'DI_Rent'!$B$2:$R$150,15,FALSE)="","",VLOOKUP($B24,'DI_Rent'!$B$2:$R$150,15,FALSE))</f>
        <v>5.79690556715826</v>
      </c>
      <c r="AD24" s="25">
        <f>IF(VLOOKUP($B24,'DI_Sharpe'!$B$2:$R$150,15,FALSE)&gt;0,VLOOKUP($B24,'DI_Sharpe'!$B$2:$R$150,15,FALSE)," ")</f>
        <v>0.0354544382112387</v>
      </c>
      <c r="AE24" s="23">
        <f>IF(VLOOKUP($B24,'DI_Rent'!$B$2:$R$150,16,FALSE)="","",VLOOKUP($B24,'DI_Rent'!$B$2:$R$150,16,FALSE))</f>
        <v>6.54035666791757</v>
      </c>
      <c r="AF24" s="25">
        <f>IF(VLOOKUP($B24,'DI_Sharpe'!$B$2:$R$150,16,FALSE)&gt;0,VLOOKUP($B24,'DI_Sharpe'!$B$2:$R$150,16,FALSE)," ")</f>
        <v>0.08221300227537739</v>
      </c>
      <c r="AG24" s="23">
        <f>IF(VLOOKUP($B24,'DI_Rent'!$B$2:$R$150,17,FALSE)="","",VLOOKUP($B24,'DI_Rent'!$B$2:$R$150,17,FALSE))</f>
        <v>7.42191829868371</v>
      </c>
      <c r="AH24" s="23">
        <f>IF(VLOOKUP($B24,'DI_Sharpe'!$B$2:$R$150,17,FALSE)&gt;0,VLOOKUP($B24,'DI_Sharpe'!$B$2:$R$150,17,FALSE)," ")</f>
        <v>0.152440424368689</v>
      </c>
      <c r="AI24" s="14"/>
      <c r="AJ24" s="23">
        <v>13</v>
      </c>
      <c r="AK24" s="14"/>
      <c r="AL24" s="14"/>
    </row>
    <row r="25" ht="15" customHeight="1">
      <c r="A25" t="s" s="10">
        <v>68</v>
      </c>
      <c r="B25" t="s" s="10">
        <v>69</v>
      </c>
      <c r="C25" s="23">
        <f>IF(VLOOKUP($B25,'DI_Rent'!$B$2:$R$150,2,FALSE)="","",VLOOKUP($B25,'DI_Rent'!$B$2:$R$150,2,FALSE))</f>
        <v>8.488913859190991</v>
      </c>
      <c r="D25" t="s" s="24">
        <f>IF(VLOOKUP($B25,'DI_Sharpe'!$B$2:$R$150,2,FALSE)&gt;0,VLOOKUP($B25,'DI_Sharpe'!$B$2:$R$150,2,FALSE)," ")</f>
        <v>361</v>
      </c>
      <c r="E25" s="23">
        <f>IF(VLOOKUP($B25,'DI_Rent'!$B$2:$R$150,3,FALSE)="","",VLOOKUP($B25,'DI_Rent'!$B$2:$R$150,3,FALSE))</f>
        <v>7.77655518871365</v>
      </c>
      <c r="F25" t="s" s="24">
        <f>IF(VLOOKUP($B25,'DI_Sharpe'!$B$2:$R$150,3,FALSE)&gt;0,VLOOKUP($B25,'DI_Sharpe'!$B$2:$R$150,3,FALSE)," ")</f>
        <v>361</v>
      </c>
      <c r="G25" s="23">
        <f>IF(VLOOKUP($B25,'DI_Rent'!$B$2:$R$150,4,FALSE)="","",VLOOKUP($B25,'DI_Rent'!$B$2:$R$150,4,FALSE))</f>
        <v>7.03046776317016</v>
      </c>
      <c r="H25" t="s" s="24">
        <f>IF(VLOOKUP($B25,'DI_Sharpe'!$B$2:$R$150,4,FALSE)&gt;0,VLOOKUP($B25,'DI_Sharpe'!$B$2:$R$150,4,FALSE)," ")</f>
        <v>361</v>
      </c>
      <c r="I25" s="23">
        <f>IF(VLOOKUP($B25,'DI_Rent'!$B$2:$R$150,5,FALSE)="","",VLOOKUP($B25,'DI_Rent'!$B$2:$R$150,5,FALSE))</f>
        <v>6.16528275207111</v>
      </c>
      <c r="J25" t="s" s="24">
        <f>IF(VLOOKUP($B25,'DI_Sharpe'!$B$2:$R$150,5,FALSE)&gt;0,VLOOKUP($B25,'DI_Sharpe'!$B$2:$R$150,5,FALSE)," ")</f>
        <v>361</v>
      </c>
      <c r="K25" s="23">
        <f>IF(VLOOKUP($B25,'DI_Rent'!$B$2:$R$150,6,FALSE)="","",VLOOKUP($B25,'DI_Rent'!$B$2:$R$150,6,FALSE))</f>
        <v>5.54054889331783</v>
      </c>
      <c r="L25" t="s" s="24">
        <f>IF(VLOOKUP($B25,'DI_Sharpe'!$B$2:$R$150,6,FALSE)&gt;0,VLOOKUP($B25,'DI_Sharpe'!$B$2:$R$150,6,FALSE)," ")</f>
        <v>361</v>
      </c>
      <c r="M25" s="23">
        <f>IF(VLOOKUP($B25,'DI_Rent'!$B$2:$R$150,7,FALSE)="","",VLOOKUP($B25,'DI_Rent'!$B$2:$R$150,7,FALSE))</f>
        <v>4.91613772246233</v>
      </c>
      <c r="N25" t="s" s="24">
        <f>IF(VLOOKUP($B25,'DI_Sharpe'!$B$2:$R$150,7,FALSE)&gt;0,VLOOKUP($B25,'DI_Sharpe'!$B$2:$R$150,7,FALSE)," ")</f>
        <v>361</v>
      </c>
      <c r="O25" s="23">
        <f>IF(VLOOKUP($B25,'DI_Rent'!$B$2:$R$150,8,FALSE)="","",VLOOKUP($B25,'DI_Rent'!$B$2:$R$150,8,FALSE))</f>
        <v>4.49313373450837</v>
      </c>
      <c r="P25" t="s" s="24">
        <f>IF(VLOOKUP($B25,'DI_Sharpe'!$B$2:$R$150,8,FALSE)&gt;0,VLOOKUP($B25,'DI_Sharpe'!$B$2:$R$150,8,FALSE)," ")</f>
        <v>361</v>
      </c>
      <c r="Q25" s="23">
        <f>IF(VLOOKUP($B25,'DI_Rent'!$B$2:$R$150,9,FALSE)="","",VLOOKUP($B25,'DI_Rent'!$B$2:$R$150,9,FALSE))</f>
        <v>4.14043276460463</v>
      </c>
      <c r="R25" t="s" s="24">
        <f>IF(VLOOKUP($B25,'DI_Sharpe'!$B$2:$R$150,9,FALSE)&gt;0,VLOOKUP($B25,'DI_Sharpe'!$B$2:$R$150,9,FALSE)," ")</f>
        <v>361</v>
      </c>
      <c r="S25" s="23">
        <f>IF(VLOOKUP($B25,'DI_Rent'!$B$2:$R$150,10,FALSE)="","",VLOOKUP($B25,'DI_Rent'!$B$2:$R$150,10,FALSE))</f>
        <v>3.90751119738733</v>
      </c>
      <c r="T25" t="s" s="24">
        <f>IF(VLOOKUP($B25,'DI_Sharpe'!$B$2:$R$150,10,FALSE)&gt;0,VLOOKUP($B25,'DI_Sharpe'!$B$2:$R$150,10,FALSE)," ")</f>
        <v>361</v>
      </c>
      <c r="U25" s="23">
        <f>IF(VLOOKUP($B25,'DI_Rent'!$B$2:$R$150,11,FALSE)="","",VLOOKUP($B25,'DI_Rent'!$B$2:$R$150,11,FALSE))</f>
        <v>3.82103891651306</v>
      </c>
      <c r="V25" t="s" s="24">
        <f>IF(VLOOKUP($B25,'DI_Sharpe'!$B$2:$R$150,11,FALSE)&gt;0,VLOOKUP($B25,'DI_Sharpe'!$B$2:$R$150,11,FALSE)," ")</f>
        <v>361</v>
      </c>
      <c r="W25" s="23">
        <f>IF(VLOOKUP($B25,'DI_Rent'!$B$2:$R$150,12,FALSE)="","",VLOOKUP($B25,'DI_Rent'!$B$2:$R$150,12,FALSE))</f>
        <v>3.97049455511134</v>
      </c>
      <c r="X25" t="s" s="24">
        <f>IF(VLOOKUP($B25,'DI_Sharpe'!$B$2:$R$150,12,FALSE)&gt;0,VLOOKUP($B25,'DI_Sharpe'!$B$2:$R$150,12,FALSE)," ")</f>
        <v>361</v>
      </c>
      <c r="Y25" s="23">
        <f>IF(VLOOKUP($B25,'DI_Rent'!$B$2:$R$150,13,FALSE)="","",VLOOKUP($B25,'DI_Rent'!$B$2:$R$150,13,FALSE))</f>
        <v>4.34004271691568</v>
      </c>
      <c r="Z25" t="s" s="24">
        <f>IF(VLOOKUP($B25,'DI_Sharpe'!$B$2:$R$150,13,FALSE)&gt;0,VLOOKUP($B25,'DI_Sharpe'!$B$2:$R$150,13,FALSE)," ")</f>
        <v>361</v>
      </c>
      <c r="AA25" s="23">
        <f>IF(VLOOKUP($B25,'DI_Rent'!$B$2:$R$150,14,FALSE)="","",VLOOKUP($B25,'DI_Rent'!$B$2:$R$150,14,FALSE))</f>
        <v>4.81804324890418</v>
      </c>
      <c r="AB25" t="s" s="24">
        <f>IF(VLOOKUP($B25,'DI_Sharpe'!$B$2:$R$150,14,FALSE)&gt;0,VLOOKUP($B25,'DI_Sharpe'!$B$2:$R$150,14,FALSE)," ")</f>
        <v>361</v>
      </c>
      <c r="AC25" s="23">
        <f>IF(VLOOKUP($B25,'DI_Rent'!$B$2:$R$150,15,FALSE)="","",VLOOKUP($B25,'DI_Rent'!$B$2:$R$150,15,FALSE))</f>
        <v>5.45074716939209</v>
      </c>
      <c r="AD25" t="s" s="24">
        <f>IF(VLOOKUP($B25,'DI_Sharpe'!$B$2:$R$150,15,FALSE)&gt;0,VLOOKUP($B25,'DI_Sharpe'!$B$2:$R$150,15,FALSE)," ")</f>
        <v>361</v>
      </c>
      <c r="AE25" s="23">
        <f>IF(VLOOKUP($B25,'DI_Rent'!$B$2:$R$150,16,FALSE)="","",VLOOKUP($B25,'DI_Rent'!$B$2:$R$150,16,FALSE))</f>
        <v>6.1674648360565</v>
      </c>
      <c r="AF25" t="s" s="24">
        <f>IF(VLOOKUP($B25,'DI_Sharpe'!$B$2:$R$150,16,FALSE)&gt;0,VLOOKUP($B25,'DI_Sharpe'!$B$2:$R$150,16,FALSE)," ")</f>
        <v>361</v>
      </c>
      <c r="AG25" s="23">
        <f>IF(VLOOKUP($B25,'DI_Rent'!$B$2:$R$150,17,FALSE)="","",VLOOKUP($B25,'DI_Rent'!$B$2:$R$150,17,FALSE))</f>
        <v>7.05164822365105</v>
      </c>
      <c r="AH25" t="s" s="26">
        <f>IF(VLOOKUP($B25,'DI_Sharpe'!$B$2:$R$150,17,FALSE)&gt;0,VLOOKUP($B25,'DI_Sharpe'!$B$2:$R$150,17,FALSE)," ")</f>
        <v>361</v>
      </c>
      <c r="AI25" s="14"/>
      <c r="AJ25" t="s" s="26"/>
      <c r="AK25" s="14"/>
      <c r="AL25" s="14"/>
    </row>
    <row r="26" ht="15" customHeight="1">
      <c r="A26" t="s" s="10">
        <v>70</v>
      </c>
      <c r="B26" t="s" s="10">
        <v>71</v>
      </c>
      <c r="C26" s="23">
        <f>IF(VLOOKUP($B26,'DI_Rent'!$B$2:$R$150,2,FALSE)="","",VLOOKUP($B26,'DI_Rent'!$B$2:$R$150,2,FALSE))</f>
        <v>8.477614159538939</v>
      </c>
      <c r="D26" t="s" s="24">
        <f>IF(VLOOKUP($B26,'DI_Sharpe'!$B$2:$R$150,2,FALSE)&gt;0,VLOOKUP($B26,'DI_Sharpe'!$B$2:$R$150,2,FALSE)," ")</f>
        <v>361</v>
      </c>
      <c r="E26" s="23">
        <f>IF(VLOOKUP($B26,'DI_Rent'!$B$2:$R$150,3,FALSE)="","",VLOOKUP($B26,'DI_Rent'!$B$2:$R$150,3,FALSE))</f>
        <v>7.79759110342251</v>
      </c>
      <c r="F26" t="s" s="24">
        <f>IF(VLOOKUP($B26,'DI_Sharpe'!$B$2:$R$150,3,FALSE)&gt;0,VLOOKUP($B26,'DI_Sharpe'!$B$2:$R$150,3,FALSE)," ")</f>
        <v>361</v>
      </c>
      <c r="G26" s="23">
        <f>IF(VLOOKUP($B26,'DI_Rent'!$B$2:$R$150,4,FALSE)="","",VLOOKUP($B26,'DI_Rent'!$B$2:$R$150,4,FALSE))</f>
        <v>7.08510243991614</v>
      </c>
      <c r="H26" t="s" s="24">
        <f>IF(VLOOKUP($B26,'DI_Sharpe'!$B$2:$R$150,4,FALSE)&gt;0,VLOOKUP($B26,'DI_Sharpe'!$B$2:$R$150,4,FALSE)," ")</f>
        <v>361</v>
      </c>
      <c r="I26" s="23">
        <f>IF(VLOOKUP($B26,'DI_Rent'!$B$2:$R$150,5,FALSE)="","",VLOOKUP($B26,'DI_Rent'!$B$2:$R$150,5,FALSE))</f>
        <v>6.25678557163112</v>
      </c>
      <c r="J26" t="s" s="24">
        <f>IF(VLOOKUP($B26,'DI_Sharpe'!$B$2:$R$150,5,FALSE)&gt;0,VLOOKUP($B26,'DI_Sharpe'!$B$2:$R$150,5,FALSE)," ")</f>
        <v>361</v>
      </c>
      <c r="K26" s="23">
        <f>IF(VLOOKUP($B26,'DI_Rent'!$B$2:$R$150,6,FALSE)="","",VLOOKUP($B26,'DI_Rent'!$B$2:$R$150,6,FALSE))</f>
        <v>5.7808679096611</v>
      </c>
      <c r="L26" t="s" s="24">
        <f>IF(VLOOKUP($B26,'DI_Sharpe'!$B$2:$R$150,6,FALSE)&gt;0,VLOOKUP($B26,'DI_Sharpe'!$B$2:$R$150,6,FALSE)," ")</f>
        <v>361</v>
      </c>
      <c r="M26" s="23">
        <f>IF(VLOOKUP($B26,'DI_Rent'!$B$2:$R$150,7,FALSE)="","",VLOOKUP($B26,'DI_Rent'!$B$2:$R$150,7,FALSE))</f>
        <v>5.02933256620537</v>
      </c>
      <c r="N26" t="s" s="24">
        <f>IF(VLOOKUP($B26,'DI_Sharpe'!$B$2:$R$150,7,FALSE)&gt;0,VLOOKUP($B26,'DI_Sharpe'!$B$2:$R$150,7,FALSE)," ")</f>
        <v>361</v>
      </c>
      <c r="O26" s="23">
        <f>IF(VLOOKUP($B26,'DI_Rent'!$B$2:$R$150,8,FALSE)="","",VLOOKUP($B26,'DI_Rent'!$B$2:$R$150,8,FALSE))</f>
        <v>4.59145157355401</v>
      </c>
      <c r="P26" t="s" s="24">
        <f>IF(VLOOKUP($B26,'DI_Sharpe'!$B$2:$R$150,8,FALSE)&gt;0,VLOOKUP($B26,'DI_Sharpe'!$B$2:$R$150,8,FALSE)," ")</f>
        <v>361</v>
      </c>
      <c r="Q26" s="23">
        <f>IF(VLOOKUP($B26,'DI_Rent'!$B$2:$R$150,9,FALSE)="","",VLOOKUP($B26,'DI_Rent'!$B$2:$R$150,9,FALSE))</f>
        <v>4.05055733624833</v>
      </c>
      <c r="R26" t="s" s="24">
        <f>IF(VLOOKUP($B26,'DI_Sharpe'!$B$2:$R$150,9,FALSE)&gt;0,VLOOKUP($B26,'DI_Sharpe'!$B$2:$R$150,9,FALSE)," ")</f>
        <v>361</v>
      </c>
      <c r="S26" s="23">
        <f>IF(VLOOKUP($B26,'DI_Rent'!$B$2:$R$150,10,FALSE)="","",VLOOKUP($B26,'DI_Rent'!$B$2:$R$150,10,FALSE))</f>
        <v>3.89716154300368</v>
      </c>
      <c r="T26" t="s" s="24">
        <f>IF(VLOOKUP($B26,'DI_Sharpe'!$B$2:$R$150,10,FALSE)&gt;0,VLOOKUP($B26,'DI_Sharpe'!$B$2:$R$150,10,FALSE)," ")</f>
        <v>361</v>
      </c>
      <c r="U26" s="23">
        <f>IF(VLOOKUP($B26,'DI_Rent'!$B$2:$R$150,11,FALSE)="","",VLOOKUP($B26,'DI_Rent'!$B$2:$R$150,11,FALSE))</f>
        <v>3.74973461187298</v>
      </c>
      <c r="V26" t="s" s="24">
        <f>IF(VLOOKUP($B26,'DI_Sharpe'!$B$2:$R$150,11,FALSE)&gt;0,VLOOKUP($B26,'DI_Sharpe'!$B$2:$R$150,11,FALSE)," ")</f>
        <v>361</v>
      </c>
      <c r="W26" s="23">
        <f>IF(VLOOKUP($B26,'DI_Rent'!$B$2:$R$150,12,FALSE)="","",VLOOKUP($B26,'DI_Rent'!$B$2:$R$150,12,FALSE))</f>
        <v>3.83280365203125</v>
      </c>
      <c r="X26" t="s" s="24">
        <f>IF(VLOOKUP($B26,'DI_Sharpe'!$B$2:$R$150,12,FALSE)&gt;0,VLOOKUP($B26,'DI_Sharpe'!$B$2:$R$150,12,FALSE)," ")</f>
        <v>361</v>
      </c>
      <c r="Y26" s="23">
        <f>IF(VLOOKUP($B26,'DI_Rent'!$B$2:$R$150,13,FALSE)="","",VLOOKUP($B26,'DI_Rent'!$B$2:$R$150,13,FALSE))</f>
        <v>4.20539778765099</v>
      </c>
      <c r="Z26" t="s" s="24">
        <f>IF(VLOOKUP($B26,'DI_Sharpe'!$B$2:$R$150,13,FALSE)&gt;0,VLOOKUP($B26,'DI_Sharpe'!$B$2:$R$150,13,FALSE)," ")</f>
        <v>361</v>
      </c>
      <c r="AA26" s="23">
        <f>IF(VLOOKUP($B26,'DI_Rent'!$B$2:$R$150,14,FALSE)="","",VLOOKUP($B26,'DI_Rent'!$B$2:$R$150,14,FALSE))</f>
        <v>4.6445170282063</v>
      </c>
      <c r="AB26" t="s" s="24">
        <f>IF(VLOOKUP($B26,'DI_Sharpe'!$B$2:$R$150,14,FALSE)&gt;0,VLOOKUP($B26,'DI_Sharpe'!$B$2:$R$150,14,FALSE)," ")</f>
        <v>361</v>
      </c>
      <c r="AC26" s="23">
        <f>IF(VLOOKUP($B26,'DI_Rent'!$B$2:$R$150,15,FALSE)="","",VLOOKUP($B26,'DI_Rent'!$B$2:$R$150,15,FALSE))</f>
        <v>5.23403226736467</v>
      </c>
      <c r="AD26" t="s" s="24">
        <f>IF(VLOOKUP($B26,'DI_Sharpe'!$B$2:$R$150,15,FALSE)&gt;0,VLOOKUP($B26,'DI_Sharpe'!$B$2:$R$150,15,FALSE)," ")</f>
        <v>361</v>
      </c>
      <c r="AE26" s="23">
        <f>IF(VLOOKUP($B26,'DI_Rent'!$B$2:$R$150,16,FALSE)="","",VLOOKUP($B26,'DI_Rent'!$B$2:$R$150,16,FALSE))</f>
        <v>5.91431071981128</v>
      </c>
      <c r="AF26" t="s" s="24">
        <f>IF(VLOOKUP($B26,'DI_Sharpe'!$B$2:$R$150,16,FALSE)&gt;0,VLOOKUP($B26,'DI_Sharpe'!$B$2:$R$150,16,FALSE)," ")</f>
        <v>361</v>
      </c>
      <c r="AG26" s="23">
        <f>IF(VLOOKUP($B26,'DI_Rent'!$B$2:$R$150,17,FALSE)="","",VLOOKUP($B26,'DI_Rent'!$B$2:$R$150,17,FALSE))</f>
        <v>6.73746887002531</v>
      </c>
      <c r="AH26" t="s" s="26">
        <f>IF(VLOOKUP($B26,'DI_Sharpe'!$B$2:$R$150,17,FALSE)&gt;0,VLOOKUP($B26,'DI_Sharpe'!$B$2:$R$150,17,FALSE)," ")</f>
        <v>361</v>
      </c>
      <c r="AI26" s="14"/>
      <c r="AJ26" t="s" s="26"/>
      <c r="AK26" s="14"/>
      <c r="AL26" s="14"/>
    </row>
    <row r="27" ht="15" customHeight="1">
      <c r="A27" t="s" s="10">
        <v>72</v>
      </c>
      <c r="B27" t="s" s="10">
        <v>73</v>
      </c>
      <c r="C27" s="23">
        <f>IF(VLOOKUP($B27,'DI_Rent'!$B$2:$R$150,2,FALSE)="","",VLOOKUP($B27,'DI_Rent'!$B$2:$R$150,2,FALSE))</f>
        <v>8.47570429163391</v>
      </c>
      <c r="D27" t="s" s="24">
        <f>IF(VLOOKUP($B27,'DI_Sharpe'!$B$2:$R$150,2,FALSE)&gt;0,VLOOKUP($B27,'DI_Sharpe'!$B$2:$R$150,2,FALSE)," ")</f>
        <v>361</v>
      </c>
      <c r="E27" s="23">
        <f>IF(VLOOKUP($B27,'DI_Rent'!$B$2:$R$150,3,FALSE)="","",VLOOKUP($B27,'DI_Rent'!$B$2:$R$150,3,FALSE))</f>
        <v>7.79741849399596</v>
      </c>
      <c r="F27" t="s" s="24">
        <f>IF(VLOOKUP($B27,'DI_Sharpe'!$B$2:$R$150,3,FALSE)&gt;0,VLOOKUP($B27,'DI_Sharpe'!$B$2:$R$150,3,FALSE)," ")</f>
        <v>361</v>
      </c>
      <c r="G27" s="23">
        <f>IF(VLOOKUP($B27,'DI_Rent'!$B$2:$R$150,4,FALSE)="","",VLOOKUP($B27,'DI_Rent'!$B$2:$R$150,4,FALSE))</f>
        <v>7.09812681356854</v>
      </c>
      <c r="H27" t="s" s="24">
        <f>IF(VLOOKUP($B27,'DI_Sharpe'!$B$2:$R$150,4,FALSE)&gt;0,VLOOKUP($B27,'DI_Sharpe'!$B$2:$R$150,4,FALSE)," ")</f>
        <v>361</v>
      </c>
      <c r="I27" s="23">
        <f>IF(VLOOKUP($B27,'DI_Rent'!$B$2:$R$150,5,FALSE)="","",VLOOKUP($B27,'DI_Rent'!$B$2:$R$150,5,FALSE))</f>
        <v>6.39230283297323</v>
      </c>
      <c r="J27" t="s" s="24">
        <f>IF(VLOOKUP($B27,'DI_Sharpe'!$B$2:$R$150,5,FALSE)&gt;0,VLOOKUP($B27,'DI_Sharpe'!$B$2:$R$150,5,FALSE)," ")</f>
        <v>361</v>
      </c>
      <c r="K27" s="23">
        <f>IF(VLOOKUP($B27,'DI_Rent'!$B$2:$R$150,6,FALSE)="","",VLOOKUP($B27,'DI_Rent'!$B$2:$R$150,6,FALSE))</f>
        <v>5.75011790011706</v>
      </c>
      <c r="L27" t="s" s="24">
        <f>IF(VLOOKUP($B27,'DI_Sharpe'!$B$2:$R$150,6,FALSE)&gt;0,VLOOKUP($B27,'DI_Sharpe'!$B$2:$R$150,6,FALSE)," ")</f>
        <v>361</v>
      </c>
      <c r="M27" s="23">
        <f>IF(VLOOKUP($B27,'DI_Rent'!$B$2:$R$150,7,FALSE)="","",VLOOKUP($B27,'DI_Rent'!$B$2:$R$150,7,FALSE))</f>
        <v>5.08104626957924</v>
      </c>
      <c r="N27" t="s" s="24">
        <f>IF(VLOOKUP($B27,'DI_Sharpe'!$B$2:$R$150,7,FALSE)&gt;0,VLOOKUP($B27,'DI_Sharpe'!$B$2:$R$150,7,FALSE)," ")</f>
        <v>361</v>
      </c>
      <c r="O27" s="23">
        <f>IF(VLOOKUP($B27,'DI_Rent'!$B$2:$R$150,8,FALSE)="","",VLOOKUP($B27,'DI_Rent'!$B$2:$R$150,8,FALSE))</f>
        <v>4.64111019415232</v>
      </c>
      <c r="P27" t="s" s="24">
        <f>IF(VLOOKUP($B27,'DI_Sharpe'!$B$2:$R$150,8,FALSE)&gt;0,VLOOKUP($B27,'DI_Sharpe'!$B$2:$R$150,8,FALSE)," ")</f>
        <v>361</v>
      </c>
      <c r="Q27" s="23">
        <f>IF(VLOOKUP($B27,'DI_Rent'!$B$2:$R$150,9,FALSE)="","",VLOOKUP($B27,'DI_Rent'!$B$2:$R$150,9,FALSE))</f>
        <v>4.26155141311018</v>
      </c>
      <c r="R27" t="s" s="24">
        <f>IF(VLOOKUP($B27,'DI_Sharpe'!$B$2:$R$150,9,FALSE)&gt;0,VLOOKUP($B27,'DI_Sharpe'!$B$2:$R$150,9,FALSE)," ")</f>
        <v>361</v>
      </c>
      <c r="S27" s="23">
        <f>IF(VLOOKUP($B27,'DI_Rent'!$B$2:$R$150,10,FALSE)="","",VLOOKUP($B27,'DI_Rent'!$B$2:$R$150,10,FALSE))</f>
        <v>4.00653412016043</v>
      </c>
      <c r="T27" t="s" s="24">
        <f>IF(VLOOKUP($B27,'DI_Sharpe'!$B$2:$R$150,10,FALSE)&gt;0,VLOOKUP($B27,'DI_Sharpe'!$B$2:$R$150,10,FALSE)," ")</f>
        <v>361</v>
      </c>
      <c r="U27" s="23">
        <f>IF(VLOOKUP($B27,'DI_Rent'!$B$2:$R$150,11,FALSE)="","",VLOOKUP($B27,'DI_Rent'!$B$2:$R$150,11,FALSE))</f>
        <v>3.91433730857549</v>
      </c>
      <c r="V27" t="s" s="24">
        <f>IF(VLOOKUP($B27,'DI_Sharpe'!$B$2:$R$150,11,FALSE)&gt;0,VLOOKUP($B27,'DI_Sharpe'!$B$2:$R$150,11,FALSE)," ")</f>
        <v>361</v>
      </c>
      <c r="W27" s="23">
        <f>IF(VLOOKUP($B27,'DI_Rent'!$B$2:$R$150,12,FALSE)="","",VLOOKUP($B27,'DI_Rent'!$B$2:$R$150,12,FALSE))</f>
        <v>4.04246079287993</v>
      </c>
      <c r="X27" t="s" s="24">
        <f>IF(VLOOKUP($B27,'DI_Sharpe'!$B$2:$R$150,12,FALSE)&gt;0,VLOOKUP($B27,'DI_Sharpe'!$B$2:$R$150,12,FALSE)," ")</f>
        <v>361</v>
      </c>
      <c r="Y27" s="23">
        <f>IF(VLOOKUP($B27,'DI_Rent'!$B$2:$R$150,13,FALSE)="","",VLOOKUP($B27,'DI_Rent'!$B$2:$R$150,13,FALSE))</f>
        <v>4.39047858685508</v>
      </c>
      <c r="Z27" t="s" s="24">
        <f>IF(VLOOKUP($B27,'DI_Sharpe'!$B$2:$R$150,13,FALSE)&gt;0,VLOOKUP($B27,'DI_Sharpe'!$B$2:$R$150,13,FALSE)," ")</f>
        <v>361</v>
      </c>
      <c r="AA27" s="23">
        <f>IF(VLOOKUP($B27,'DI_Rent'!$B$2:$R$150,14,FALSE)="","",VLOOKUP($B27,'DI_Rent'!$B$2:$R$150,14,FALSE))</f>
        <v>4.84864098161333</v>
      </c>
      <c r="AB27" t="s" s="24">
        <f>IF(VLOOKUP($B27,'DI_Sharpe'!$B$2:$R$150,14,FALSE)&gt;0,VLOOKUP($B27,'DI_Sharpe'!$B$2:$R$150,14,FALSE)," ")</f>
        <v>361</v>
      </c>
      <c r="AC27" s="23">
        <f>IF(VLOOKUP($B27,'DI_Rent'!$B$2:$R$150,15,FALSE)="","",VLOOKUP($B27,'DI_Rent'!$B$2:$R$150,15,FALSE))</f>
        <v>5.47665672198334</v>
      </c>
      <c r="AD27" t="s" s="24">
        <f>IF(VLOOKUP($B27,'DI_Sharpe'!$B$2:$R$150,15,FALSE)&gt;0,VLOOKUP($B27,'DI_Sharpe'!$B$2:$R$150,15,FALSE)," ")</f>
        <v>361</v>
      </c>
      <c r="AE27" s="23">
        <f>IF(VLOOKUP($B27,'DI_Rent'!$B$2:$R$150,16,FALSE)="","",VLOOKUP($B27,'DI_Rent'!$B$2:$R$150,16,FALSE))</f>
        <v>6.16239749534924</v>
      </c>
      <c r="AF27" t="s" s="24">
        <f>IF(VLOOKUP($B27,'DI_Sharpe'!$B$2:$R$150,16,FALSE)&gt;0,VLOOKUP($B27,'DI_Sharpe'!$B$2:$R$150,16,FALSE)," ")</f>
        <v>361</v>
      </c>
      <c r="AG27" s="23">
        <f>IF(VLOOKUP($B27,'DI_Rent'!$B$2:$R$150,17,FALSE)="","",VLOOKUP($B27,'DI_Rent'!$B$2:$R$150,17,FALSE))</f>
        <v>6.94575061181586</v>
      </c>
      <c r="AH27" t="s" s="26">
        <f>IF(VLOOKUP($B27,'DI_Sharpe'!$B$2:$R$150,17,FALSE)&gt;0,VLOOKUP($B27,'DI_Sharpe'!$B$2:$R$150,17,FALSE)," ")</f>
        <v>361</v>
      </c>
      <c r="AI27" s="14"/>
      <c r="AJ27" t="s" s="26"/>
      <c r="AK27" s="14"/>
      <c r="AL27" s="14"/>
    </row>
    <row r="28" ht="15" customHeight="1">
      <c r="A28" t="s" s="10">
        <v>74</v>
      </c>
      <c r="B28" t="s" s="10">
        <v>75</v>
      </c>
      <c r="C28" s="23">
        <f>IF(VLOOKUP($B28,'DI_Rent'!$B$2:$R$150,2,FALSE)="","",VLOOKUP($B28,'DI_Rent'!$B$2:$R$150,2,FALSE))</f>
        <v>8.474707747453539</v>
      </c>
      <c r="D28" t="s" s="24">
        <f>IF(VLOOKUP($B28,'DI_Sharpe'!$B$2:$R$150,2,FALSE)&gt;0,VLOOKUP($B28,'DI_Sharpe'!$B$2:$R$150,2,FALSE)," ")</f>
        <v>361</v>
      </c>
      <c r="E28" s="23">
        <f>IF(VLOOKUP($B28,'DI_Rent'!$B$2:$R$150,3,FALSE)="","",VLOOKUP($B28,'DI_Rent'!$B$2:$R$150,3,FALSE))</f>
        <v>7.79470869090961</v>
      </c>
      <c r="F28" t="s" s="24">
        <f>IF(VLOOKUP($B28,'DI_Sharpe'!$B$2:$R$150,3,FALSE)&gt;0,VLOOKUP($B28,'DI_Sharpe'!$B$2:$R$150,3,FALSE)," ")</f>
        <v>361</v>
      </c>
      <c r="G28" s="23">
        <f>IF(VLOOKUP($B28,'DI_Rent'!$B$2:$R$150,4,FALSE)="","",VLOOKUP($B28,'DI_Rent'!$B$2:$R$150,4,FALSE))</f>
        <v>7.08257491121351</v>
      </c>
      <c r="H28" t="s" s="24">
        <f>IF(VLOOKUP($B28,'DI_Sharpe'!$B$2:$R$150,4,FALSE)&gt;0,VLOOKUP($B28,'DI_Sharpe'!$B$2:$R$150,4,FALSE)," ")</f>
        <v>361</v>
      </c>
      <c r="I28" s="23">
        <f>IF(VLOOKUP($B28,'DI_Rent'!$B$2:$R$150,5,FALSE)="","",VLOOKUP($B28,'DI_Rent'!$B$2:$R$150,5,FALSE))</f>
        <v>6.25394497141758</v>
      </c>
      <c r="J28" t="s" s="24">
        <f>IF(VLOOKUP($B28,'DI_Sharpe'!$B$2:$R$150,5,FALSE)&gt;0,VLOOKUP($B28,'DI_Sharpe'!$B$2:$R$150,5,FALSE)," ")</f>
        <v>361</v>
      </c>
      <c r="K28" s="23">
        <f>IF(VLOOKUP($B28,'DI_Rent'!$B$2:$R$150,6,FALSE)="","",VLOOKUP($B28,'DI_Rent'!$B$2:$R$150,6,FALSE))</f>
        <v>5.77700923581612</v>
      </c>
      <c r="L28" t="s" s="24">
        <f>IF(VLOOKUP($B28,'DI_Sharpe'!$B$2:$R$150,6,FALSE)&gt;0,VLOOKUP($B28,'DI_Sharpe'!$B$2:$R$150,6,FALSE)," ")</f>
        <v>361</v>
      </c>
      <c r="M28" s="23">
        <f>IF(VLOOKUP($B28,'DI_Rent'!$B$2:$R$150,7,FALSE)="","",VLOOKUP($B28,'DI_Rent'!$B$2:$R$150,7,FALSE))</f>
        <v>5.02478995791704</v>
      </c>
      <c r="N28" t="s" s="24">
        <f>IF(VLOOKUP($B28,'DI_Sharpe'!$B$2:$R$150,7,FALSE)&gt;0,VLOOKUP($B28,'DI_Sharpe'!$B$2:$R$150,7,FALSE)," ")</f>
        <v>361</v>
      </c>
      <c r="O28" s="23">
        <f>IF(VLOOKUP($B28,'DI_Rent'!$B$2:$R$150,8,FALSE)="","",VLOOKUP($B28,'DI_Rent'!$B$2:$R$150,8,FALSE))</f>
        <v>4.58620908239142</v>
      </c>
      <c r="P28" t="s" s="24">
        <f>IF(VLOOKUP($B28,'DI_Sharpe'!$B$2:$R$150,8,FALSE)&gt;0,VLOOKUP($B28,'DI_Sharpe'!$B$2:$R$150,8,FALSE)," ")</f>
        <v>361</v>
      </c>
      <c r="Q28" s="23">
        <f>IF(VLOOKUP($B28,'DI_Rent'!$B$2:$R$150,9,FALSE)="","",VLOOKUP($B28,'DI_Rent'!$B$2:$R$150,9,FALSE))</f>
        <v>4.04395561124329</v>
      </c>
      <c r="R28" t="s" s="24">
        <f>IF(VLOOKUP($B28,'DI_Sharpe'!$B$2:$R$150,9,FALSE)&gt;0,VLOOKUP($B28,'DI_Sharpe'!$B$2:$R$150,9,FALSE)," ")</f>
        <v>361</v>
      </c>
      <c r="S28" s="23">
        <f>IF(VLOOKUP($B28,'DI_Rent'!$B$2:$R$150,10,FALSE)="","",VLOOKUP($B28,'DI_Rent'!$B$2:$R$150,10,FALSE))</f>
        <v>3.88963980878765</v>
      </c>
      <c r="T28" t="s" s="24">
        <f>IF(VLOOKUP($B28,'DI_Sharpe'!$B$2:$R$150,10,FALSE)&gt;0,VLOOKUP($B28,'DI_Sharpe'!$B$2:$R$150,10,FALSE)," ")</f>
        <v>361</v>
      </c>
      <c r="U28" s="23">
        <f>IF(VLOOKUP($B28,'DI_Rent'!$B$2:$R$150,11,FALSE)="","",VLOOKUP($B28,'DI_Rent'!$B$2:$R$150,11,FALSE))</f>
        <v>3.74354147519695</v>
      </c>
      <c r="V28" t="s" s="24">
        <f>IF(VLOOKUP($B28,'DI_Sharpe'!$B$2:$R$150,11,FALSE)&gt;0,VLOOKUP($B28,'DI_Sharpe'!$B$2:$R$150,11,FALSE)," ")</f>
        <v>361</v>
      </c>
      <c r="W28" s="23">
        <f>IF(VLOOKUP($B28,'DI_Rent'!$B$2:$R$150,12,FALSE)="","",VLOOKUP($B28,'DI_Rent'!$B$2:$R$150,12,FALSE))</f>
        <v>3.83288267974966</v>
      </c>
      <c r="X28" t="s" s="24">
        <f>IF(VLOOKUP($B28,'DI_Sharpe'!$B$2:$R$150,12,FALSE)&gt;0,VLOOKUP($B28,'DI_Sharpe'!$B$2:$R$150,12,FALSE)," ")</f>
        <v>361</v>
      </c>
      <c r="Y28" s="23">
        <f>IF(VLOOKUP($B28,'DI_Rent'!$B$2:$R$150,13,FALSE)="","",VLOOKUP($B28,'DI_Rent'!$B$2:$R$150,13,FALSE))</f>
        <v>4.20179325619843</v>
      </c>
      <c r="Z28" t="s" s="24">
        <f>IF(VLOOKUP($B28,'DI_Sharpe'!$B$2:$R$150,13,FALSE)&gt;0,VLOOKUP($B28,'DI_Sharpe'!$B$2:$R$150,13,FALSE)," ")</f>
        <v>361</v>
      </c>
      <c r="AA28" s="23">
        <f>IF(VLOOKUP($B28,'DI_Rent'!$B$2:$R$150,14,FALSE)="","",VLOOKUP($B28,'DI_Rent'!$B$2:$R$150,14,FALSE))</f>
        <v>4.64096677484913</v>
      </c>
      <c r="AB28" t="s" s="24">
        <f>IF(VLOOKUP($B28,'DI_Sharpe'!$B$2:$R$150,14,FALSE)&gt;0,VLOOKUP($B28,'DI_Sharpe'!$B$2:$R$150,14,FALSE)," ")</f>
        <v>361</v>
      </c>
      <c r="AC28" s="23">
        <f>IF(VLOOKUP($B28,'DI_Rent'!$B$2:$R$150,15,FALSE)="","",VLOOKUP($B28,'DI_Rent'!$B$2:$R$150,15,FALSE))</f>
        <v>5.22623583782247</v>
      </c>
      <c r="AD28" t="s" s="24">
        <f>IF(VLOOKUP($B28,'DI_Sharpe'!$B$2:$R$150,15,FALSE)&gt;0,VLOOKUP($B28,'DI_Sharpe'!$B$2:$R$150,15,FALSE)," ")</f>
        <v>361</v>
      </c>
      <c r="AE28" s="23">
        <f>IF(VLOOKUP($B28,'DI_Rent'!$B$2:$R$150,16,FALSE)="","",VLOOKUP($B28,'DI_Rent'!$B$2:$R$150,16,FALSE))</f>
        <v>5.88724376184204</v>
      </c>
      <c r="AF28" t="s" s="24">
        <f>IF(VLOOKUP($B28,'DI_Sharpe'!$B$2:$R$150,16,FALSE)&gt;0,VLOOKUP($B28,'DI_Sharpe'!$B$2:$R$150,16,FALSE)," ")</f>
        <v>361</v>
      </c>
      <c r="AG28" s="23">
        <f>IF(VLOOKUP($B28,'DI_Rent'!$B$2:$R$150,17,FALSE)="","",VLOOKUP($B28,'DI_Rent'!$B$2:$R$150,17,FALSE))</f>
        <v>6.68941093304138</v>
      </c>
      <c r="AH28" t="s" s="26">
        <f>IF(VLOOKUP($B28,'DI_Sharpe'!$B$2:$R$150,17,FALSE)&gt;0,VLOOKUP($B28,'DI_Sharpe'!$B$2:$R$150,17,FALSE)," ")</f>
        <v>361</v>
      </c>
      <c r="AI28" s="14"/>
      <c r="AJ28" t="s" s="26"/>
      <c r="AK28" s="14"/>
      <c r="AL28" s="14"/>
    </row>
    <row r="29" ht="15" customHeight="1">
      <c r="A29" t="s" s="10">
        <v>76</v>
      </c>
      <c r="B29" t="s" s="10">
        <v>77</v>
      </c>
      <c r="C29" s="23">
        <f>IF(VLOOKUP($B29,'DI_Rent'!$B$2:$R$150,2,FALSE)="","",VLOOKUP($B29,'DI_Rent'!$B$2:$R$150,2,FALSE))</f>
        <v>8.47121447759185</v>
      </c>
      <c r="D29" t="s" s="24">
        <f>IF(VLOOKUP($B29,'DI_Sharpe'!$B$2:$R$150,2,FALSE)&gt;0,VLOOKUP($B29,'DI_Sharpe'!$B$2:$R$150,2,FALSE)," ")</f>
        <v>361</v>
      </c>
      <c r="E29" s="23">
        <f>IF(VLOOKUP($B29,'DI_Rent'!$B$2:$R$150,3,FALSE)="","",VLOOKUP($B29,'DI_Rent'!$B$2:$R$150,3,FALSE))</f>
        <v>7.77598951610579</v>
      </c>
      <c r="F29" t="s" s="24">
        <f>IF(VLOOKUP($B29,'DI_Sharpe'!$B$2:$R$150,3,FALSE)&gt;0,VLOOKUP($B29,'DI_Sharpe'!$B$2:$R$150,3,FALSE)," ")</f>
        <v>361</v>
      </c>
      <c r="G29" s="23">
        <f>IF(VLOOKUP($B29,'DI_Rent'!$B$2:$R$150,4,FALSE)="","",VLOOKUP($B29,'DI_Rent'!$B$2:$R$150,4,FALSE))</f>
        <v>7.02492766362022</v>
      </c>
      <c r="H29" t="s" s="24">
        <f>IF(VLOOKUP($B29,'DI_Sharpe'!$B$2:$R$150,4,FALSE)&gt;0,VLOOKUP($B29,'DI_Sharpe'!$B$2:$R$150,4,FALSE)," ")</f>
        <v>361</v>
      </c>
      <c r="I29" s="23">
        <f>IF(VLOOKUP($B29,'DI_Rent'!$B$2:$R$150,5,FALSE)="","",VLOOKUP($B29,'DI_Rent'!$B$2:$R$150,5,FALSE))</f>
        <v>6.22345682050016</v>
      </c>
      <c r="J29" t="s" s="24">
        <f>IF(VLOOKUP($B29,'DI_Sharpe'!$B$2:$R$150,5,FALSE)&gt;0,VLOOKUP($B29,'DI_Sharpe'!$B$2:$R$150,5,FALSE)," ")</f>
        <v>361</v>
      </c>
      <c r="K29" s="23">
        <f>IF(VLOOKUP($B29,'DI_Rent'!$B$2:$R$150,6,FALSE)="","",VLOOKUP($B29,'DI_Rent'!$B$2:$R$150,6,FALSE))</f>
        <v>5.57974790261826</v>
      </c>
      <c r="L29" t="s" s="24">
        <f>IF(VLOOKUP($B29,'DI_Sharpe'!$B$2:$R$150,6,FALSE)&gt;0,VLOOKUP($B29,'DI_Sharpe'!$B$2:$R$150,6,FALSE)," ")</f>
        <v>361</v>
      </c>
      <c r="M29" s="23">
        <f>IF(VLOOKUP($B29,'DI_Rent'!$B$2:$R$150,7,FALSE)="","",VLOOKUP($B29,'DI_Rent'!$B$2:$R$150,7,FALSE))</f>
        <v>4.94590799368491</v>
      </c>
      <c r="N29" t="s" s="24">
        <f>IF(VLOOKUP($B29,'DI_Sharpe'!$B$2:$R$150,7,FALSE)&gt;0,VLOOKUP($B29,'DI_Sharpe'!$B$2:$R$150,7,FALSE)," ")</f>
        <v>361</v>
      </c>
      <c r="O29" s="23">
        <f>IF(VLOOKUP($B29,'DI_Rent'!$B$2:$R$150,8,FALSE)="","",VLOOKUP($B29,'DI_Rent'!$B$2:$R$150,8,FALSE))</f>
        <v>4.56512019461466</v>
      </c>
      <c r="P29" t="s" s="24">
        <f>IF(VLOOKUP($B29,'DI_Sharpe'!$B$2:$R$150,8,FALSE)&gt;0,VLOOKUP($B29,'DI_Sharpe'!$B$2:$R$150,8,FALSE)," ")</f>
        <v>361</v>
      </c>
      <c r="Q29" s="23">
        <f>IF(VLOOKUP($B29,'DI_Rent'!$B$2:$R$150,9,FALSE)="","",VLOOKUP($B29,'DI_Rent'!$B$2:$R$150,9,FALSE))</f>
        <v>4.13975396462367</v>
      </c>
      <c r="R29" t="s" s="24">
        <f>IF(VLOOKUP($B29,'DI_Sharpe'!$B$2:$R$150,9,FALSE)&gt;0,VLOOKUP($B29,'DI_Sharpe'!$B$2:$R$150,9,FALSE)," ")</f>
        <v>361</v>
      </c>
      <c r="S29" s="23">
        <f>IF(VLOOKUP($B29,'DI_Rent'!$B$2:$R$150,10,FALSE)="","",VLOOKUP($B29,'DI_Rent'!$B$2:$R$150,10,FALSE))</f>
        <v>3.89164877083066</v>
      </c>
      <c r="T29" t="s" s="24">
        <f>IF(VLOOKUP($B29,'DI_Sharpe'!$B$2:$R$150,10,FALSE)&gt;0,VLOOKUP($B29,'DI_Sharpe'!$B$2:$R$150,10,FALSE)," ")</f>
        <v>361</v>
      </c>
      <c r="U29" s="23">
        <f>IF(VLOOKUP($B29,'DI_Rent'!$B$2:$R$150,11,FALSE)="","",VLOOKUP($B29,'DI_Rent'!$B$2:$R$150,11,FALSE))</f>
        <v>3.89676601175126</v>
      </c>
      <c r="V29" t="s" s="24">
        <f>IF(VLOOKUP($B29,'DI_Sharpe'!$B$2:$R$150,11,FALSE)&gt;0,VLOOKUP($B29,'DI_Sharpe'!$B$2:$R$150,11,FALSE)," ")</f>
        <v>361</v>
      </c>
      <c r="W29" s="23">
        <f>IF(VLOOKUP($B29,'DI_Rent'!$B$2:$R$150,12,FALSE)="","",VLOOKUP($B29,'DI_Rent'!$B$2:$R$150,12,FALSE))</f>
        <v>3.98093505571329</v>
      </c>
      <c r="X29" t="s" s="24">
        <f>IF(VLOOKUP($B29,'DI_Sharpe'!$B$2:$R$150,12,FALSE)&gt;0,VLOOKUP($B29,'DI_Sharpe'!$B$2:$R$150,12,FALSE)," ")</f>
        <v>361</v>
      </c>
      <c r="Y29" s="23">
        <f>IF(VLOOKUP($B29,'DI_Rent'!$B$2:$R$150,13,FALSE)="","",VLOOKUP($B29,'DI_Rent'!$B$2:$R$150,13,FALSE))</f>
        <v>4.37838562418957</v>
      </c>
      <c r="Z29" t="s" s="24">
        <f>IF(VLOOKUP($B29,'DI_Sharpe'!$B$2:$R$150,13,FALSE)&gt;0,VLOOKUP($B29,'DI_Sharpe'!$B$2:$R$150,13,FALSE)," ")</f>
        <v>361</v>
      </c>
      <c r="AA29" s="23">
        <f>IF(VLOOKUP($B29,'DI_Rent'!$B$2:$R$150,14,FALSE)="","",VLOOKUP($B29,'DI_Rent'!$B$2:$R$150,14,FALSE))</f>
        <v>4.85798140322231</v>
      </c>
      <c r="AB29" t="s" s="24">
        <f>IF(VLOOKUP($B29,'DI_Sharpe'!$B$2:$R$150,14,FALSE)&gt;0,VLOOKUP($B29,'DI_Sharpe'!$B$2:$R$150,14,FALSE)," ")</f>
        <v>361</v>
      </c>
      <c r="AC29" s="23">
        <f>IF(VLOOKUP($B29,'DI_Rent'!$B$2:$R$150,15,FALSE)="","",VLOOKUP($B29,'DI_Rent'!$B$2:$R$150,15,FALSE))</f>
        <v>5.49225371307616</v>
      </c>
      <c r="AD29" t="s" s="24">
        <f>IF(VLOOKUP($B29,'DI_Sharpe'!$B$2:$R$150,15,FALSE)&gt;0,VLOOKUP($B29,'DI_Sharpe'!$B$2:$R$150,15,FALSE)," ")</f>
        <v>361</v>
      </c>
      <c r="AE29" s="23">
        <f>IF(VLOOKUP($B29,'DI_Rent'!$B$2:$R$150,16,FALSE)="","",VLOOKUP($B29,'DI_Rent'!$B$2:$R$150,16,FALSE))</f>
        <v>6.22205322914298</v>
      </c>
      <c r="AF29" t="s" s="24">
        <f>IF(VLOOKUP($B29,'DI_Sharpe'!$B$2:$R$150,16,FALSE)&gt;0,VLOOKUP($B29,'DI_Sharpe'!$B$2:$R$150,16,FALSE)," ")</f>
        <v>361</v>
      </c>
      <c r="AG29" s="23">
        <f>IF(VLOOKUP($B29,'DI_Rent'!$B$2:$R$150,17,FALSE)="","",VLOOKUP($B29,'DI_Rent'!$B$2:$R$150,17,FALSE))</f>
        <v>6.87895466298594</v>
      </c>
      <c r="AH29" t="s" s="26">
        <f>IF(VLOOKUP($B29,'DI_Sharpe'!$B$2:$R$150,17,FALSE)&gt;0,VLOOKUP($B29,'DI_Sharpe'!$B$2:$R$150,17,FALSE)," ")</f>
        <v>361</v>
      </c>
      <c r="AI29" s="14"/>
      <c r="AJ29" t="s" s="26"/>
      <c r="AK29" s="14"/>
      <c r="AL29" s="14"/>
    </row>
    <row r="30" ht="15" customHeight="1">
      <c r="A30" t="s" s="10">
        <v>78</v>
      </c>
      <c r="B30" t="s" s="10">
        <v>79</v>
      </c>
      <c r="C30" s="23">
        <f>IF(VLOOKUP($B30,'DI_Rent'!$B$2:$R$150,2,FALSE)="","",VLOOKUP($B30,'DI_Rent'!$B$2:$R$150,2,FALSE))</f>
        <v>8.469360757237339</v>
      </c>
      <c r="D30" t="s" s="24">
        <f>IF(VLOOKUP($B30,'DI_Sharpe'!$B$2:$R$150,2,FALSE)&gt;0,VLOOKUP($B30,'DI_Sharpe'!$B$2:$R$150,2,FALSE)," ")</f>
        <v>361</v>
      </c>
      <c r="E30" s="23">
        <f>IF(VLOOKUP($B30,'DI_Rent'!$B$2:$R$150,3,FALSE)="","",VLOOKUP($B30,'DI_Rent'!$B$2:$R$150,3,FALSE))</f>
        <v>7.79564838065594</v>
      </c>
      <c r="F30" t="s" s="24">
        <f>IF(VLOOKUP($B30,'DI_Sharpe'!$B$2:$R$150,3,FALSE)&gt;0,VLOOKUP($B30,'DI_Sharpe'!$B$2:$R$150,3,FALSE)," ")</f>
        <v>361</v>
      </c>
      <c r="G30" s="23">
        <f>IF(VLOOKUP($B30,'DI_Rent'!$B$2:$R$150,4,FALSE)="","",VLOOKUP($B30,'DI_Rent'!$B$2:$R$150,4,FALSE))</f>
        <v>7.09912085974926</v>
      </c>
      <c r="H30" t="s" s="24">
        <f>IF(VLOOKUP($B30,'DI_Sharpe'!$B$2:$R$150,4,FALSE)&gt;0,VLOOKUP($B30,'DI_Sharpe'!$B$2:$R$150,4,FALSE)," ")</f>
        <v>361</v>
      </c>
      <c r="I30" s="23">
        <f>IF(VLOOKUP($B30,'DI_Rent'!$B$2:$R$150,5,FALSE)="","",VLOOKUP($B30,'DI_Rent'!$B$2:$R$150,5,FALSE))</f>
        <v>6.38953542265366</v>
      </c>
      <c r="J30" t="s" s="24">
        <f>IF(VLOOKUP($B30,'DI_Sharpe'!$B$2:$R$150,5,FALSE)&gt;0,VLOOKUP($B30,'DI_Sharpe'!$B$2:$R$150,5,FALSE)," ")</f>
        <v>361</v>
      </c>
      <c r="K30" s="23">
        <f>IF(VLOOKUP($B30,'DI_Rent'!$B$2:$R$150,6,FALSE)="","",VLOOKUP($B30,'DI_Rent'!$B$2:$R$150,6,FALSE))</f>
        <v>5.74564034205221</v>
      </c>
      <c r="L30" t="s" s="24">
        <f>IF(VLOOKUP($B30,'DI_Sharpe'!$B$2:$R$150,6,FALSE)&gt;0,VLOOKUP($B30,'DI_Sharpe'!$B$2:$R$150,6,FALSE)," ")</f>
        <v>361</v>
      </c>
      <c r="M30" s="23">
        <f>IF(VLOOKUP($B30,'DI_Rent'!$B$2:$R$150,7,FALSE)="","",VLOOKUP($B30,'DI_Rent'!$B$2:$R$150,7,FALSE))</f>
        <v>5.0788788232994</v>
      </c>
      <c r="N30" t="s" s="24">
        <f>IF(VLOOKUP($B30,'DI_Sharpe'!$B$2:$R$150,7,FALSE)&gt;0,VLOOKUP($B30,'DI_Sharpe'!$B$2:$R$150,7,FALSE)," ")</f>
        <v>361</v>
      </c>
      <c r="O30" s="23">
        <f>IF(VLOOKUP($B30,'DI_Rent'!$B$2:$R$150,8,FALSE)="","",VLOOKUP($B30,'DI_Rent'!$B$2:$R$150,8,FALSE))</f>
        <v>4.65549933372402</v>
      </c>
      <c r="P30" t="s" s="24">
        <f>IF(VLOOKUP($B30,'DI_Sharpe'!$B$2:$R$150,8,FALSE)&gt;0,VLOOKUP($B30,'DI_Sharpe'!$B$2:$R$150,8,FALSE)," ")</f>
        <v>361</v>
      </c>
      <c r="Q30" s="23">
        <f>IF(VLOOKUP($B30,'DI_Rent'!$B$2:$R$150,9,FALSE)="","",VLOOKUP($B30,'DI_Rent'!$B$2:$R$150,9,FALSE))</f>
        <v>4.266190648079</v>
      </c>
      <c r="R30" t="s" s="24">
        <f>IF(VLOOKUP($B30,'DI_Sharpe'!$B$2:$R$150,9,FALSE)&gt;0,VLOOKUP($B30,'DI_Sharpe'!$B$2:$R$150,9,FALSE)," ")</f>
        <v>361</v>
      </c>
      <c r="S30" s="23">
        <f>IF(VLOOKUP($B30,'DI_Rent'!$B$2:$R$150,10,FALSE)="","",VLOOKUP($B30,'DI_Rent'!$B$2:$R$150,10,FALSE))</f>
        <v>4.00110924261534</v>
      </c>
      <c r="T30" t="s" s="24">
        <f>IF(VLOOKUP($B30,'DI_Sharpe'!$B$2:$R$150,10,FALSE)&gt;0,VLOOKUP($B30,'DI_Sharpe'!$B$2:$R$150,10,FALSE)," ")</f>
        <v>361</v>
      </c>
      <c r="U30" s="23">
        <f>IF(VLOOKUP($B30,'DI_Rent'!$B$2:$R$150,11,FALSE)="","",VLOOKUP($B30,'DI_Rent'!$B$2:$R$150,11,FALSE))</f>
        <v>3.90327422694683</v>
      </c>
      <c r="V30" t="s" s="24">
        <f>IF(VLOOKUP($B30,'DI_Sharpe'!$B$2:$R$150,11,FALSE)&gt;0,VLOOKUP($B30,'DI_Sharpe'!$B$2:$R$150,11,FALSE)," ")</f>
        <v>361</v>
      </c>
      <c r="W30" s="23">
        <f>IF(VLOOKUP($B30,'DI_Rent'!$B$2:$R$150,12,FALSE)="","",VLOOKUP($B30,'DI_Rent'!$B$2:$R$150,12,FALSE))</f>
        <v>4.0266319611175</v>
      </c>
      <c r="X30" t="s" s="24">
        <f>IF(VLOOKUP($B30,'DI_Sharpe'!$B$2:$R$150,12,FALSE)&gt;0,VLOOKUP($B30,'DI_Sharpe'!$B$2:$R$150,12,FALSE)," ")</f>
        <v>361</v>
      </c>
      <c r="Y30" s="23">
        <f>IF(VLOOKUP($B30,'DI_Rent'!$B$2:$R$150,13,FALSE)="","",VLOOKUP($B30,'DI_Rent'!$B$2:$R$150,13,FALSE))</f>
        <v>4.37149707028608</v>
      </c>
      <c r="Z30" t="s" s="24">
        <f>IF(VLOOKUP($B30,'DI_Sharpe'!$B$2:$R$150,13,FALSE)&gt;0,VLOOKUP($B30,'DI_Sharpe'!$B$2:$R$150,13,FALSE)," ")</f>
        <v>361</v>
      </c>
      <c r="AA30" s="23">
        <f>IF(VLOOKUP($B30,'DI_Rent'!$B$2:$R$150,14,FALSE)="","",VLOOKUP($B30,'DI_Rent'!$B$2:$R$150,14,FALSE))</f>
        <v>4.82892460083444</v>
      </c>
      <c r="AB30" t="s" s="24">
        <f>IF(VLOOKUP($B30,'DI_Sharpe'!$B$2:$R$150,14,FALSE)&gt;0,VLOOKUP($B30,'DI_Sharpe'!$B$2:$R$150,14,FALSE)," ")</f>
        <v>361</v>
      </c>
      <c r="AC30" s="23">
        <f>IF(VLOOKUP($B30,'DI_Rent'!$B$2:$R$150,15,FALSE)="","",VLOOKUP($B30,'DI_Rent'!$B$2:$R$150,15,FALSE))</f>
        <v>5.44955625935077</v>
      </c>
      <c r="AD30" t="s" s="24">
        <f>IF(VLOOKUP($B30,'DI_Sharpe'!$B$2:$R$150,15,FALSE)&gt;0,VLOOKUP($B30,'DI_Sharpe'!$B$2:$R$150,15,FALSE)," ")</f>
        <v>361</v>
      </c>
      <c r="AE30" s="23">
        <f>IF(VLOOKUP($B30,'DI_Rent'!$B$2:$R$150,16,FALSE)="","",VLOOKUP($B30,'DI_Rent'!$B$2:$R$150,16,FALSE))</f>
        <v>6.13272774507525</v>
      </c>
      <c r="AF30" t="s" s="24">
        <f>IF(VLOOKUP($B30,'DI_Sharpe'!$B$2:$R$150,16,FALSE)&gt;0,VLOOKUP($B30,'DI_Sharpe'!$B$2:$R$150,16,FALSE)," ")</f>
        <v>361</v>
      </c>
      <c r="AG30" s="23">
        <f>IF(VLOOKUP($B30,'DI_Rent'!$B$2:$R$150,17,FALSE)="","",VLOOKUP($B30,'DI_Rent'!$B$2:$R$150,17,FALSE))</f>
        <v>6.92034760162707</v>
      </c>
      <c r="AH30" t="s" s="26">
        <f>IF(VLOOKUP($B30,'DI_Sharpe'!$B$2:$R$150,17,FALSE)&gt;0,VLOOKUP($B30,'DI_Sharpe'!$B$2:$R$150,17,FALSE)," ")</f>
        <v>361</v>
      </c>
      <c r="AI30" s="14"/>
      <c r="AJ30" t="s" s="26"/>
      <c r="AK30" s="14"/>
      <c r="AL30" s="14"/>
    </row>
    <row r="31" ht="15" customHeight="1">
      <c r="A31" t="s" s="10">
        <v>80</v>
      </c>
      <c r="B31" t="s" s="10">
        <v>81</v>
      </c>
      <c r="C31" s="23">
        <f>IF(VLOOKUP($B31,'DI_Rent'!$B$2:$R$150,2,FALSE)="","",VLOOKUP($B31,'DI_Rent'!$B$2:$R$150,2,FALSE))</f>
        <v>8.46424755587598</v>
      </c>
      <c r="D31" t="s" s="24">
        <f>IF(VLOOKUP($B31,'DI_Sharpe'!$B$2:$R$150,2,FALSE)&gt;0,VLOOKUP($B31,'DI_Sharpe'!$B$2:$R$150,2,FALSE)," ")</f>
        <v>361</v>
      </c>
      <c r="E31" s="23">
        <f>IF(VLOOKUP($B31,'DI_Rent'!$B$2:$R$150,3,FALSE)="","",VLOOKUP($B31,'DI_Rent'!$B$2:$R$150,3,FALSE))</f>
        <v>7.83916515889524</v>
      </c>
      <c r="F31" t="s" s="24">
        <f>IF(VLOOKUP($B31,'DI_Sharpe'!$B$2:$R$150,3,FALSE)&gt;0,VLOOKUP($B31,'DI_Sharpe'!$B$2:$R$150,3,FALSE)," ")</f>
        <v>361</v>
      </c>
      <c r="G31" s="23">
        <f>IF(VLOOKUP($B31,'DI_Rent'!$B$2:$R$150,4,FALSE)="","",VLOOKUP($B31,'DI_Rent'!$B$2:$R$150,4,FALSE))</f>
        <v>7.19478112182019</v>
      </c>
      <c r="H31" t="s" s="24">
        <f>IF(VLOOKUP($B31,'DI_Sharpe'!$B$2:$R$150,4,FALSE)&gt;0,VLOOKUP($B31,'DI_Sharpe'!$B$2:$R$150,4,FALSE)," ")</f>
        <v>361</v>
      </c>
      <c r="I31" s="23">
        <f>IF(VLOOKUP($B31,'DI_Rent'!$B$2:$R$150,5,FALSE)="","",VLOOKUP($B31,'DI_Rent'!$B$2:$R$150,5,FALSE))</f>
        <v>6.52711041196383</v>
      </c>
      <c r="J31" t="s" s="24">
        <f>IF(VLOOKUP($B31,'DI_Sharpe'!$B$2:$R$150,5,FALSE)&gt;0,VLOOKUP($B31,'DI_Sharpe'!$B$2:$R$150,5,FALSE)," ")</f>
        <v>361</v>
      </c>
      <c r="K31" s="23">
        <f>IF(VLOOKUP($B31,'DI_Rent'!$B$2:$R$150,6,FALSE)="","",VLOOKUP($B31,'DI_Rent'!$B$2:$R$150,6,FALSE))</f>
        <v>5.90159746082186</v>
      </c>
      <c r="L31" t="s" s="24">
        <f>IF(VLOOKUP($B31,'DI_Sharpe'!$B$2:$R$150,6,FALSE)&gt;0,VLOOKUP($B31,'DI_Sharpe'!$B$2:$R$150,6,FALSE)," ")</f>
        <v>361</v>
      </c>
      <c r="M31" s="23">
        <f>IF(VLOOKUP($B31,'DI_Rent'!$B$2:$R$150,7,FALSE)="","",VLOOKUP($B31,'DI_Rent'!$B$2:$R$150,7,FALSE))</f>
        <v>5.23820482640216</v>
      </c>
      <c r="N31" t="s" s="24">
        <f>IF(VLOOKUP($B31,'DI_Sharpe'!$B$2:$R$150,7,FALSE)&gt;0,VLOOKUP($B31,'DI_Sharpe'!$B$2:$R$150,7,FALSE)," ")</f>
        <v>361</v>
      </c>
      <c r="O31" s="23">
        <f>IF(VLOOKUP($B31,'DI_Rent'!$B$2:$R$150,8,FALSE)="","",VLOOKUP($B31,'DI_Rent'!$B$2:$R$150,8,FALSE))</f>
        <v>4.82212444773216</v>
      </c>
      <c r="P31" t="s" s="24">
        <f>IF(VLOOKUP($B31,'DI_Sharpe'!$B$2:$R$150,8,FALSE)&gt;0,VLOOKUP($B31,'DI_Sharpe'!$B$2:$R$150,8,FALSE)," ")</f>
        <v>361</v>
      </c>
      <c r="Q31" s="23">
        <f>IF(VLOOKUP($B31,'DI_Rent'!$B$2:$R$150,9,FALSE)="","",VLOOKUP($B31,'DI_Rent'!$B$2:$R$150,9,FALSE))</f>
        <v>4.46189030926087</v>
      </c>
      <c r="R31" t="s" s="24">
        <f>IF(VLOOKUP($B31,'DI_Sharpe'!$B$2:$R$150,9,FALSE)&gt;0,VLOOKUP($B31,'DI_Sharpe'!$B$2:$R$150,9,FALSE)," ")</f>
        <v>361</v>
      </c>
      <c r="S31" s="23">
        <f>IF(VLOOKUP($B31,'DI_Rent'!$B$2:$R$150,10,FALSE)="","",VLOOKUP($B31,'DI_Rent'!$B$2:$R$150,10,FALSE))</f>
        <v>4.22718668752939</v>
      </c>
      <c r="T31" t="s" s="24">
        <f>IF(VLOOKUP($B31,'DI_Sharpe'!$B$2:$R$150,10,FALSE)&gt;0,VLOOKUP($B31,'DI_Sharpe'!$B$2:$R$150,10,FALSE)," ")</f>
        <v>361</v>
      </c>
      <c r="U31" s="23">
        <f>IF(VLOOKUP($B31,'DI_Rent'!$B$2:$R$150,11,FALSE)="","",VLOOKUP($B31,'DI_Rent'!$B$2:$R$150,11,FALSE))</f>
        <v>4.17204261904047</v>
      </c>
      <c r="V31" t="s" s="24">
        <f>IF(VLOOKUP($B31,'DI_Sharpe'!$B$2:$R$150,11,FALSE)&gt;0,VLOOKUP($B31,'DI_Sharpe'!$B$2:$R$150,11,FALSE)," ")</f>
        <v>361</v>
      </c>
      <c r="W31" s="23">
        <f>IF(VLOOKUP($B31,'DI_Rent'!$B$2:$R$150,12,FALSE)="","",VLOOKUP($B31,'DI_Rent'!$B$2:$R$150,12,FALSE))</f>
        <v>4.33343587259785</v>
      </c>
      <c r="X31" t="s" s="24">
        <f>IF(VLOOKUP($B31,'DI_Sharpe'!$B$2:$R$150,12,FALSE)&gt;0,VLOOKUP($B31,'DI_Sharpe'!$B$2:$R$150,12,FALSE)," ")</f>
        <v>361</v>
      </c>
      <c r="Y31" s="23">
        <f>IF(VLOOKUP($B31,'DI_Rent'!$B$2:$R$150,13,FALSE)="","",VLOOKUP($B31,'DI_Rent'!$B$2:$R$150,13,FALSE))</f>
        <v>4.72069527871473</v>
      </c>
      <c r="Z31" s="25">
        <f>IF(VLOOKUP($B31,'DI_Sharpe'!$B$2:$R$150,13,FALSE)&gt;0,VLOOKUP($B31,'DI_Sharpe'!$B$2:$R$150,13,FALSE)," ")</f>
        <v>0.0518505258013917</v>
      </c>
      <c r="AA31" s="23">
        <f>IF(VLOOKUP($B31,'DI_Rent'!$B$2:$R$150,14,FALSE)="","",VLOOKUP($B31,'DI_Rent'!$B$2:$R$150,14,FALSE))</f>
        <v>5.18025426903252</v>
      </c>
      <c r="AB31" s="25">
        <f>IF(VLOOKUP($B31,'DI_Sharpe'!$B$2:$R$150,14,FALSE)&gt;0,VLOOKUP($B31,'DI_Sharpe'!$B$2:$R$150,14,FALSE)," ")</f>
        <v>0.0330212646873827</v>
      </c>
      <c r="AC31" s="23">
        <f>IF(VLOOKUP($B31,'DI_Rent'!$B$2:$R$150,15,FALSE)="","",VLOOKUP($B31,'DI_Rent'!$B$2:$R$150,15,FALSE))</f>
        <v>5.78850973966394</v>
      </c>
      <c r="AD31" s="25">
        <f>IF(VLOOKUP($B31,'DI_Sharpe'!$B$2:$R$150,15,FALSE)&gt;0,VLOOKUP($B31,'DI_Sharpe'!$B$2:$R$150,15,FALSE)," ")</f>
        <v>0.0294001013368318</v>
      </c>
      <c r="AE31" s="23">
        <f>IF(VLOOKUP($B31,'DI_Rent'!$B$2:$R$150,16,FALSE)="","",VLOOKUP($B31,'DI_Rent'!$B$2:$R$150,16,FALSE))</f>
        <v>6.46384978888328</v>
      </c>
      <c r="AF31" s="25">
        <f>IF(VLOOKUP($B31,'DI_Sharpe'!$B$2:$R$150,16,FALSE)&gt;0,VLOOKUP($B31,'DI_Sharpe'!$B$2:$R$150,16,FALSE)," ")</f>
        <v>0.0257982758302081</v>
      </c>
      <c r="AG31" s="23">
        <f>IF(VLOOKUP($B31,'DI_Rent'!$B$2:$R$150,17,FALSE)="","",VLOOKUP($B31,'DI_Rent'!$B$2:$R$150,17,FALSE))</f>
        <v>7.25808636775525</v>
      </c>
      <c r="AH31" s="23">
        <f>IF(VLOOKUP($B31,'DI_Sharpe'!$B$2:$R$150,17,FALSE)&gt;0,VLOOKUP($B31,'DI_Sharpe'!$B$2:$R$150,17,FALSE)," ")</f>
        <v>0.0347236917180674</v>
      </c>
      <c r="AI31" s="14"/>
      <c r="AJ31" s="23">
        <v>3</v>
      </c>
      <c r="AK31" s="14"/>
      <c r="AL31" s="14"/>
    </row>
    <row r="32" ht="15" customHeight="1">
      <c r="A32" t="s" s="10">
        <v>82</v>
      </c>
      <c r="B32" t="s" s="10">
        <v>83</v>
      </c>
      <c r="C32" s="23">
        <f>IF(VLOOKUP($B32,'DI_Rent'!$B$2:$R$150,2,FALSE)="","",VLOOKUP($B32,'DI_Rent'!$B$2:$R$150,2,FALSE))</f>
        <v>8.449923214134429</v>
      </c>
      <c r="D32" t="s" s="24">
        <f>IF(VLOOKUP($B32,'DI_Sharpe'!$B$2:$R$150,2,FALSE)&gt;0,VLOOKUP($B32,'DI_Sharpe'!$B$2:$R$150,2,FALSE)," ")</f>
        <v>361</v>
      </c>
      <c r="E32" s="23">
        <f>IF(VLOOKUP($B32,'DI_Rent'!$B$2:$R$150,3,FALSE)="","",VLOOKUP($B32,'DI_Rent'!$B$2:$R$150,3,FALSE))</f>
        <v>7.78577589549441</v>
      </c>
      <c r="F32" t="s" s="24">
        <f>IF(VLOOKUP($B32,'DI_Sharpe'!$B$2:$R$150,3,FALSE)&gt;0,VLOOKUP($B32,'DI_Sharpe'!$B$2:$R$150,3,FALSE)," ")</f>
        <v>361</v>
      </c>
      <c r="G32" s="23">
        <f>IF(VLOOKUP($B32,'DI_Rent'!$B$2:$R$150,4,FALSE)="","",VLOOKUP($B32,'DI_Rent'!$B$2:$R$150,4,FALSE))</f>
        <v>7.1077001419489</v>
      </c>
      <c r="H32" t="s" s="24">
        <f>IF(VLOOKUP($B32,'DI_Sharpe'!$B$2:$R$150,4,FALSE)&gt;0,VLOOKUP($B32,'DI_Sharpe'!$B$2:$R$150,4,FALSE)," ")</f>
        <v>361</v>
      </c>
      <c r="I32" s="23">
        <f>IF(VLOOKUP($B32,'DI_Rent'!$B$2:$R$150,5,FALSE)="","",VLOOKUP($B32,'DI_Rent'!$B$2:$R$150,5,FALSE))</f>
        <v>6.41284246708484</v>
      </c>
      <c r="J32" t="s" s="24">
        <f>IF(VLOOKUP($B32,'DI_Sharpe'!$B$2:$R$150,5,FALSE)&gt;0,VLOOKUP($B32,'DI_Sharpe'!$B$2:$R$150,5,FALSE)," ")</f>
        <v>361</v>
      </c>
      <c r="K32" s="23">
        <f>IF(VLOOKUP($B32,'DI_Rent'!$B$2:$R$150,6,FALSE)="","",VLOOKUP($B32,'DI_Rent'!$B$2:$R$150,6,FALSE))</f>
        <v>5.77004275919286</v>
      </c>
      <c r="L32" t="s" s="24">
        <f>IF(VLOOKUP($B32,'DI_Sharpe'!$B$2:$R$150,6,FALSE)&gt;0,VLOOKUP($B32,'DI_Sharpe'!$B$2:$R$150,6,FALSE)," ")</f>
        <v>361</v>
      </c>
      <c r="M32" s="23">
        <f>IF(VLOOKUP($B32,'DI_Rent'!$B$2:$R$150,7,FALSE)="","",VLOOKUP($B32,'DI_Rent'!$B$2:$R$150,7,FALSE))</f>
        <v>5.08499513827245</v>
      </c>
      <c r="N32" t="s" s="24">
        <f>IF(VLOOKUP($B32,'DI_Sharpe'!$B$2:$R$150,7,FALSE)&gt;0,VLOOKUP($B32,'DI_Sharpe'!$B$2:$R$150,7,FALSE)," ")</f>
        <v>361</v>
      </c>
      <c r="O32" s="23">
        <f>IF(VLOOKUP($B32,'DI_Rent'!$B$2:$R$150,8,FALSE)="","",VLOOKUP($B32,'DI_Rent'!$B$2:$R$150,8,FALSE))</f>
        <v>4.60786641515185</v>
      </c>
      <c r="P32" t="s" s="24">
        <f>IF(VLOOKUP($B32,'DI_Sharpe'!$B$2:$R$150,8,FALSE)&gt;0,VLOOKUP($B32,'DI_Sharpe'!$B$2:$R$150,8,FALSE)," ")</f>
        <v>361</v>
      </c>
      <c r="Q32" s="23">
        <f>IF(VLOOKUP($B32,'DI_Rent'!$B$2:$R$150,9,FALSE)="","",VLOOKUP($B32,'DI_Rent'!$B$2:$R$150,9,FALSE))</f>
        <v>4.23890765958412</v>
      </c>
      <c r="R32" t="s" s="24">
        <f>IF(VLOOKUP($B32,'DI_Sharpe'!$B$2:$R$150,9,FALSE)&gt;0,VLOOKUP($B32,'DI_Sharpe'!$B$2:$R$150,9,FALSE)," ")</f>
        <v>361</v>
      </c>
      <c r="S32" s="23">
        <f>IF(VLOOKUP($B32,'DI_Rent'!$B$2:$R$150,10,FALSE)="","",VLOOKUP($B32,'DI_Rent'!$B$2:$R$150,10,FALSE))</f>
        <v>3.99061066271298</v>
      </c>
      <c r="T32" t="s" s="24">
        <f>IF(VLOOKUP($B32,'DI_Sharpe'!$B$2:$R$150,10,FALSE)&gt;0,VLOOKUP($B32,'DI_Sharpe'!$B$2:$R$150,10,FALSE)," ")</f>
        <v>361</v>
      </c>
      <c r="U32" s="23">
        <f>IF(VLOOKUP($B32,'DI_Rent'!$B$2:$R$150,11,FALSE)="","",VLOOKUP($B32,'DI_Rent'!$B$2:$R$150,11,FALSE))</f>
        <v>3.91752361467861</v>
      </c>
      <c r="V32" t="s" s="24">
        <f>IF(VLOOKUP($B32,'DI_Sharpe'!$B$2:$R$150,11,FALSE)&gt;0,VLOOKUP($B32,'DI_Sharpe'!$B$2:$R$150,11,FALSE)," ")</f>
        <v>361</v>
      </c>
      <c r="W32" s="23">
        <f>IF(VLOOKUP($B32,'DI_Rent'!$B$2:$R$150,12,FALSE)="","",VLOOKUP($B32,'DI_Rent'!$B$2:$R$150,12,FALSE))</f>
        <v>4.05717165051489</v>
      </c>
      <c r="X32" t="s" s="24">
        <f>IF(VLOOKUP($B32,'DI_Sharpe'!$B$2:$R$150,12,FALSE)&gt;0,VLOOKUP($B32,'DI_Sharpe'!$B$2:$R$150,12,FALSE)," ")</f>
        <v>361</v>
      </c>
      <c r="Y32" s="23">
        <f>IF(VLOOKUP($B32,'DI_Rent'!$B$2:$R$150,13,FALSE)="","",VLOOKUP($B32,'DI_Rent'!$B$2:$R$150,13,FALSE))</f>
        <v>4.42061774725364</v>
      </c>
      <c r="Z32" t="s" s="24">
        <f>IF(VLOOKUP($B32,'DI_Sharpe'!$B$2:$R$150,13,FALSE)&gt;0,VLOOKUP($B32,'DI_Sharpe'!$B$2:$R$150,13,FALSE)," ")</f>
        <v>361</v>
      </c>
      <c r="AA32" s="23">
        <f>IF(VLOOKUP($B32,'DI_Rent'!$B$2:$R$150,14,FALSE)="","",VLOOKUP($B32,'DI_Rent'!$B$2:$R$150,14,FALSE))</f>
        <v>4.88732293139282</v>
      </c>
      <c r="AB32" t="s" s="24">
        <f>IF(VLOOKUP($B32,'DI_Sharpe'!$B$2:$R$150,14,FALSE)&gt;0,VLOOKUP($B32,'DI_Sharpe'!$B$2:$R$150,14,FALSE)," ")</f>
        <v>361</v>
      </c>
      <c r="AC32" s="23">
        <f>IF(VLOOKUP($B32,'DI_Rent'!$B$2:$R$150,15,FALSE)="","",VLOOKUP($B32,'DI_Rent'!$B$2:$R$150,15,FALSE))</f>
        <v>5.52460609637724</v>
      </c>
      <c r="AD32" t="s" s="24">
        <f>IF(VLOOKUP($B32,'DI_Sharpe'!$B$2:$R$150,15,FALSE)&gt;0,VLOOKUP($B32,'DI_Sharpe'!$B$2:$R$150,15,FALSE)," ")</f>
        <v>361</v>
      </c>
      <c r="AE32" s="23">
        <f>IF(VLOOKUP($B32,'DI_Rent'!$B$2:$R$150,16,FALSE)="","",VLOOKUP($B32,'DI_Rent'!$B$2:$R$150,16,FALSE))</f>
        <v>6.20957799225965</v>
      </c>
      <c r="AF32" t="s" s="24">
        <f>IF(VLOOKUP($B32,'DI_Sharpe'!$B$2:$R$150,16,FALSE)&gt;0,VLOOKUP($B32,'DI_Sharpe'!$B$2:$R$150,16,FALSE)," ")</f>
        <v>361</v>
      </c>
      <c r="AG32" s="23">
        <f>IF(VLOOKUP($B32,'DI_Rent'!$B$2:$R$150,17,FALSE)="","",VLOOKUP($B32,'DI_Rent'!$B$2:$R$150,17,FALSE))</f>
        <v>6.99845784507023</v>
      </c>
      <c r="AH32" t="s" s="26">
        <f>IF(VLOOKUP($B32,'DI_Sharpe'!$B$2:$R$150,17,FALSE)&gt;0,VLOOKUP($B32,'DI_Sharpe'!$B$2:$R$150,17,FALSE)," ")</f>
        <v>361</v>
      </c>
      <c r="AI32" s="14"/>
      <c r="AJ32" t="s" s="26"/>
      <c r="AK32" s="14"/>
      <c r="AL32" s="14"/>
    </row>
    <row r="33" ht="15" customHeight="1">
      <c r="A33" t="s" s="10">
        <v>84</v>
      </c>
      <c r="B33" t="s" s="10">
        <v>85</v>
      </c>
      <c r="C33" s="23">
        <f>IF(VLOOKUP($B33,'DI_Rent'!$B$2:$R$150,2,FALSE)="","",VLOOKUP($B33,'DI_Rent'!$B$2:$R$150,2,FALSE))</f>
        <v>8.4479434568975</v>
      </c>
      <c r="D33" t="s" s="24">
        <f>IF(VLOOKUP($B33,'DI_Sharpe'!$B$2:$R$150,2,FALSE)&gt;0,VLOOKUP($B33,'DI_Sharpe'!$B$2:$R$150,2,FALSE)," ")</f>
        <v>361</v>
      </c>
      <c r="E33" s="23">
        <f>IF(VLOOKUP($B33,'DI_Rent'!$B$2:$R$150,3,FALSE)="","",VLOOKUP($B33,'DI_Rent'!$B$2:$R$150,3,FALSE))</f>
        <v>7.77690681970247</v>
      </c>
      <c r="F33" t="s" s="24">
        <f>IF(VLOOKUP($B33,'DI_Sharpe'!$B$2:$R$150,3,FALSE)&gt;0,VLOOKUP($B33,'DI_Sharpe'!$B$2:$R$150,3,FALSE)," ")</f>
        <v>361</v>
      </c>
      <c r="G33" s="23">
        <f>IF(VLOOKUP($B33,'DI_Rent'!$B$2:$R$150,4,FALSE)="","",VLOOKUP($B33,'DI_Rent'!$B$2:$R$150,4,FALSE))</f>
        <v>7.07983570766688</v>
      </c>
      <c r="H33" t="s" s="24">
        <f>IF(VLOOKUP($B33,'DI_Sharpe'!$B$2:$R$150,4,FALSE)&gt;0,VLOOKUP($B33,'DI_Sharpe'!$B$2:$R$150,4,FALSE)," ")</f>
        <v>361</v>
      </c>
      <c r="I33" s="23">
        <f>IF(VLOOKUP($B33,'DI_Rent'!$B$2:$R$150,5,FALSE)="","",VLOOKUP($B33,'DI_Rent'!$B$2:$R$150,5,FALSE))</f>
        <v>6.36782581925159</v>
      </c>
      <c r="J33" t="s" s="24">
        <f>IF(VLOOKUP($B33,'DI_Sharpe'!$B$2:$R$150,5,FALSE)&gt;0,VLOOKUP($B33,'DI_Sharpe'!$B$2:$R$150,5,FALSE)," ")</f>
        <v>361</v>
      </c>
      <c r="K33" s="23">
        <f>IF(VLOOKUP($B33,'DI_Rent'!$B$2:$R$150,6,FALSE)="","",VLOOKUP($B33,'DI_Rent'!$B$2:$R$150,6,FALSE))</f>
        <v>5.71859299144737</v>
      </c>
      <c r="L33" t="s" s="24">
        <f>IF(VLOOKUP($B33,'DI_Sharpe'!$B$2:$R$150,6,FALSE)&gt;0,VLOOKUP($B33,'DI_Sharpe'!$B$2:$R$150,6,FALSE)," ")</f>
        <v>361</v>
      </c>
      <c r="M33" s="23">
        <f>IF(VLOOKUP($B33,'DI_Rent'!$B$2:$R$150,7,FALSE)="","",VLOOKUP($B33,'DI_Rent'!$B$2:$R$150,7,FALSE))</f>
        <v>5.06769759770349</v>
      </c>
      <c r="N33" t="s" s="24">
        <f>IF(VLOOKUP($B33,'DI_Sharpe'!$B$2:$R$150,7,FALSE)&gt;0,VLOOKUP($B33,'DI_Sharpe'!$B$2:$R$150,7,FALSE)," ")</f>
        <v>361</v>
      </c>
      <c r="O33" s="23">
        <f>IF(VLOOKUP($B33,'DI_Rent'!$B$2:$R$150,8,FALSE)="","",VLOOKUP($B33,'DI_Rent'!$B$2:$R$150,8,FALSE))</f>
        <v>4.63188636922895</v>
      </c>
      <c r="P33" t="s" s="24">
        <f>IF(VLOOKUP($B33,'DI_Sharpe'!$B$2:$R$150,8,FALSE)&gt;0,VLOOKUP($B33,'DI_Sharpe'!$B$2:$R$150,8,FALSE)," ")</f>
        <v>361</v>
      </c>
      <c r="Q33" s="23">
        <f>IF(VLOOKUP($B33,'DI_Rent'!$B$2:$R$150,9,FALSE)="","",VLOOKUP($B33,'DI_Rent'!$B$2:$R$150,9,FALSE))</f>
        <v>4.24906156790474</v>
      </c>
      <c r="R33" t="s" s="24">
        <f>IF(VLOOKUP($B33,'DI_Sharpe'!$B$2:$R$150,9,FALSE)&gt;0,VLOOKUP($B33,'DI_Sharpe'!$B$2:$R$150,9,FALSE)," ")</f>
        <v>361</v>
      </c>
      <c r="S33" s="23">
        <f>IF(VLOOKUP($B33,'DI_Rent'!$B$2:$R$150,10,FALSE)="","",VLOOKUP($B33,'DI_Rent'!$B$2:$R$150,10,FALSE))</f>
        <v>3.97753620482058</v>
      </c>
      <c r="T33" t="s" s="24">
        <f>IF(VLOOKUP($B33,'DI_Sharpe'!$B$2:$R$150,10,FALSE)&gt;0,VLOOKUP($B33,'DI_Sharpe'!$B$2:$R$150,10,FALSE)," ")</f>
        <v>361</v>
      </c>
      <c r="U33" s="23">
        <f>IF(VLOOKUP($B33,'DI_Rent'!$B$2:$R$150,11,FALSE)="","",VLOOKUP($B33,'DI_Rent'!$B$2:$R$150,11,FALSE))</f>
        <v>3.88005363947048</v>
      </c>
      <c r="V33" t="s" s="24">
        <f>IF(VLOOKUP($B33,'DI_Sharpe'!$B$2:$R$150,11,FALSE)&gt;0,VLOOKUP($B33,'DI_Sharpe'!$B$2:$R$150,11,FALSE)," ")</f>
        <v>361</v>
      </c>
      <c r="W33" s="23">
        <f>IF(VLOOKUP($B33,'DI_Rent'!$B$2:$R$150,12,FALSE)="","",VLOOKUP($B33,'DI_Rent'!$B$2:$R$150,12,FALSE))</f>
        <v>4.0014054853357</v>
      </c>
      <c r="X33" t="s" s="24">
        <f>IF(VLOOKUP($B33,'DI_Sharpe'!$B$2:$R$150,12,FALSE)&gt;0,VLOOKUP($B33,'DI_Sharpe'!$B$2:$R$150,12,FALSE)," ")</f>
        <v>361</v>
      </c>
      <c r="Y33" s="23">
        <f>IF(VLOOKUP($B33,'DI_Rent'!$B$2:$R$150,13,FALSE)="","",VLOOKUP($B33,'DI_Rent'!$B$2:$R$150,13,FALSE))</f>
        <v>4.34342775536565</v>
      </c>
      <c r="Z33" t="s" s="24">
        <f>IF(VLOOKUP($B33,'DI_Sharpe'!$B$2:$R$150,13,FALSE)&gt;0,VLOOKUP($B33,'DI_Sharpe'!$B$2:$R$150,13,FALSE)," ")</f>
        <v>361</v>
      </c>
      <c r="AA33" s="23">
        <f>IF(VLOOKUP($B33,'DI_Rent'!$B$2:$R$150,14,FALSE)="","",VLOOKUP($B33,'DI_Rent'!$B$2:$R$150,14,FALSE))</f>
        <v>4.79405650139422</v>
      </c>
      <c r="AB33" t="s" s="24">
        <f>IF(VLOOKUP($B33,'DI_Sharpe'!$B$2:$R$150,14,FALSE)&gt;0,VLOOKUP($B33,'DI_Sharpe'!$B$2:$R$150,14,FALSE)," ")</f>
        <v>361</v>
      </c>
      <c r="AC33" s="23">
        <f>IF(VLOOKUP($B33,'DI_Rent'!$B$2:$R$150,15,FALSE)="","",VLOOKUP($B33,'DI_Rent'!$B$2:$R$150,15,FALSE))</f>
        <v>5.41695662983603</v>
      </c>
      <c r="AD33" t="s" s="24">
        <f>IF(VLOOKUP($B33,'DI_Sharpe'!$B$2:$R$150,15,FALSE)&gt;0,VLOOKUP($B33,'DI_Sharpe'!$B$2:$R$150,15,FALSE)," ")</f>
        <v>361</v>
      </c>
      <c r="AE33" s="23">
        <f>IF(VLOOKUP($B33,'DI_Rent'!$B$2:$R$150,16,FALSE)="","",VLOOKUP($B33,'DI_Rent'!$B$2:$R$150,16,FALSE))</f>
        <v>6.10138065220505</v>
      </c>
      <c r="AF33" t="s" s="24">
        <f>IF(VLOOKUP($B33,'DI_Sharpe'!$B$2:$R$150,16,FALSE)&gt;0,VLOOKUP($B33,'DI_Sharpe'!$B$2:$R$150,16,FALSE)," ")</f>
        <v>361</v>
      </c>
      <c r="AG33" s="23">
        <f>IF(VLOOKUP($B33,'DI_Rent'!$B$2:$R$150,17,FALSE)="","",VLOOKUP($B33,'DI_Rent'!$B$2:$R$150,17,FALSE))</f>
        <v>6.89024488683887</v>
      </c>
      <c r="AH33" t="s" s="26">
        <f>IF(VLOOKUP($B33,'DI_Sharpe'!$B$2:$R$150,17,FALSE)&gt;0,VLOOKUP($B33,'DI_Sharpe'!$B$2:$R$150,17,FALSE)," ")</f>
        <v>361</v>
      </c>
      <c r="AI33" s="14"/>
      <c r="AJ33" t="s" s="26"/>
      <c r="AK33" s="14"/>
      <c r="AL33" s="14"/>
    </row>
    <row r="34" ht="15" customHeight="1">
      <c r="A34" t="s" s="10">
        <v>86</v>
      </c>
      <c r="B34" t="s" s="10">
        <v>87</v>
      </c>
      <c r="C34" s="23">
        <f>IF(VLOOKUP($B34,'DI_Rent'!$B$2:$R$150,2,FALSE)="","",VLOOKUP($B34,'DI_Rent'!$B$2:$R$150,2,FALSE))</f>
        <v>8.442838296836429</v>
      </c>
      <c r="D34" t="s" s="24">
        <f>IF(VLOOKUP($B34,'DI_Sharpe'!$B$2:$R$150,2,FALSE)&gt;0,VLOOKUP($B34,'DI_Sharpe'!$B$2:$R$150,2,FALSE)," ")</f>
        <v>361</v>
      </c>
      <c r="E34" s="23">
        <f>IF(VLOOKUP($B34,'DI_Rent'!$B$2:$R$150,3,FALSE)="","",VLOOKUP($B34,'DI_Rent'!$B$2:$R$150,3,FALSE))</f>
        <v>7.76999845666233</v>
      </c>
      <c r="F34" t="s" s="24">
        <f>IF(VLOOKUP($B34,'DI_Sharpe'!$B$2:$R$150,3,FALSE)&gt;0,VLOOKUP($B34,'DI_Sharpe'!$B$2:$R$150,3,FALSE)," ")</f>
        <v>361</v>
      </c>
      <c r="G34" s="23">
        <f>IF(VLOOKUP($B34,'DI_Rent'!$B$2:$R$150,4,FALSE)="","",VLOOKUP($B34,'DI_Rent'!$B$2:$R$150,4,FALSE))</f>
        <v>7.07258854537878</v>
      </c>
      <c r="H34" t="s" s="24">
        <f>IF(VLOOKUP($B34,'DI_Sharpe'!$B$2:$R$150,4,FALSE)&gt;0,VLOOKUP($B34,'DI_Sharpe'!$B$2:$R$150,4,FALSE)," ")</f>
        <v>361</v>
      </c>
      <c r="I34" s="23">
        <f>IF(VLOOKUP($B34,'DI_Rent'!$B$2:$R$150,5,FALSE)="","",VLOOKUP($B34,'DI_Rent'!$B$2:$R$150,5,FALSE))</f>
        <v>6.36190662011387</v>
      </c>
      <c r="J34" t="s" s="24">
        <f>IF(VLOOKUP($B34,'DI_Sharpe'!$B$2:$R$150,5,FALSE)&gt;0,VLOOKUP($B34,'DI_Sharpe'!$B$2:$R$150,5,FALSE)," ")</f>
        <v>361</v>
      </c>
      <c r="K34" s="23">
        <f>IF(VLOOKUP($B34,'DI_Rent'!$B$2:$R$150,6,FALSE)="","",VLOOKUP($B34,'DI_Rent'!$B$2:$R$150,6,FALSE))</f>
        <v>5.71174082578076</v>
      </c>
      <c r="L34" t="s" s="24">
        <f>IF(VLOOKUP($B34,'DI_Sharpe'!$B$2:$R$150,6,FALSE)&gt;0,VLOOKUP($B34,'DI_Sharpe'!$B$2:$R$150,6,FALSE)," ")</f>
        <v>361</v>
      </c>
      <c r="M34" s="23">
        <f>IF(VLOOKUP($B34,'DI_Rent'!$B$2:$R$150,7,FALSE)="","",VLOOKUP($B34,'DI_Rent'!$B$2:$R$150,7,FALSE))</f>
        <v>5.02932958303062</v>
      </c>
      <c r="N34" t="s" s="24">
        <f>IF(VLOOKUP($B34,'DI_Sharpe'!$B$2:$R$150,7,FALSE)&gt;0,VLOOKUP($B34,'DI_Sharpe'!$B$2:$R$150,7,FALSE)," ")</f>
        <v>361</v>
      </c>
      <c r="O34" s="23">
        <f>IF(VLOOKUP($B34,'DI_Rent'!$B$2:$R$150,8,FALSE)="","",VLOOKUP($B34,'DI_Rent'!$B$2:$R$150,8,FALSE))</f>
        <v>4.59889100254152</v>
      </c>
      <c r="P34" t="s" s="24">
        <f>IF(VLOOKUP($B34,'DI_Sharpe'!$B$2:$R$150,8,FALSE)&gt;0,VLOOKUP($B34,'DI_Sharpe'!$B$2:$R$150,8,FALSE)," ")</f>
        <v>361</v>
      </c>
      <c r="Q34" s="23">
        <f>IF(VLOOKUP($B34,'DI_Rent'!$B$2:$R$150,9,FALSE)="","",VLOOKUP($B34,'DI_Rent'!$B$2:$R$150,9,FALSE))</f>
        <v>4.21607326219651</v>
      </c>
      <c r="R34" t="s" s="24">
        <f>IF(VLOOKUP($B34,'DI_Sharpe'!$B$2:$R$150,9,FALSE)&gt;0,VLOOKUP($B34,'DI_Sharpe'!$B$2:$R$150,9,FALSE)," ")</f>
        <v>361</v>
      </c>
      <c r="S34" s="23">
        <f>IF(VLOOKUP($B34,'DI_Rent'!$B$2:$R$150,10,FALSE)="","",VLOOKUP($B34,'DI_Rent'!$B$2:$R$150,10,FALSE))</f>
        <v>3.94879993245181</v>
      </c>
      <c r="T34" t="s" s="24">
        <f>IF(VLOOKUP($B34,'DI_Sharpe'!$B$2:$R$150,10,FALSE)&gt;0,VLOOKUP($B34,'DI_Sharpe'!$B$2:$R$150,10,FALSE)," ")</f>
        <v>361</v>
      </c>
      <c r="U34" s="23">
        <f>IF(VLOOKUP($B34,'DI_Rent'!$B$2:$R$150,11,FALSE)="","",VLOOKUP($B34,'DI_Rent'!$B$2:$R$150,11,FALSE))</f>
        <v>3.84805146300111</v>
      </c>
      <c r="V34" t="s" s="24">
        <f>IF(VLOOKUP($B34,'DI_Sharpe'!$B$2:$R$150,11,FALSE)&gt;0,VLOOKUP($B34,'DI_Sharpe'!$B$2:$R$150,11,FALSE)," ")</f>
        <v>361</v>
      </c>
      <c r="W34" s="23">
        <f>IF(VLOOKUP($B34,'DI_Rent'!$B$2:$R$150,12,FALSE)="","",VLOOKUP($B34,'DI_Rent'!$B$2:$R$150,12,FALSE))</f>
        <v>3.97578910889653</v>
      </c>
      <c r="X34" t="s" s="24">
        <f>IF(VLOOKUP($B34,'DI_Sharpe'!$B$2:$R$150,12,FALSE)&gt;0,VLOOKUP($B34,'DI_Sharpe'!$B$2:$R$150,12,FALSE)," ")</f>
        <v>361</v>
      </c>
      <c r="Y34" s="23">
        <f>IF(VLOOKUP($B34,'DI_Rent'!$B$2:$R$150,13,FALSE)="","",VLOOKUP($B34,'DI_Rent'!$B$2:$R$150,13,FALSE))</f>
        <v>4.34648235443542</v>
      </c>
      <c r="Z34" t="s" s="24">
        <f>IF(VLOOKUP($B34,'DI_Sharpe'!$B$2:$R$150,13,FALSE)&gt;0,VLOOKUP($B34,'DI_Sharpe'!$B$2:$R$150,13,FALSE)," ")</f>
        <v>361</v>
      </c>
      <c r="AA34" s="23">
        <f>IF(VLOOKUP($B34,'DI_Rent'!$B$2:$R$150,14,FALSE)="","",VLOOKUP($B34,'DI_Rent'!$B$2:$R$150,14,FALSE))</f>
        <v>4.81427774243841</v>
      </c>
      <c r="AB34" t="s" s="24">
        <f>IF(VLOOKUP($B34,'DI_Sharpe'!$B$2:$R$150,14,FALSE)&gt;0,VLOOKUP($B34,'DI_Sharpe'!$B$2:$R$150,14,FALSE)," ")</f>
        <v>361</v>
      </c>
      <c r="AC34" s="23">
        <f>IF(VLOOKUP($B34,'DI_Rent'!$B$2:$R$150,15,FALSE)="","",VLOOKUP($B34,'DI_Rent'!$B$2:$R$150,15,FALSE))</f>
        <v>5.42613870916531</v>
      </c>
      <c r="AD34" t="s" s="24">
        <f>IF(VLOOKUP($B34,'DI_Sharpe'!$B$2:$R$150,15,FALSE)&gt;0,VLOOKUP($B34,'DI_Sharpe'!$B$2:$R$150,15,FALSE)," ")</f>
        <v>361</v>
      </c>
      <c r="AE34" s="23">
        <f>IF(VLOOKUP($B34,'DI_Rent'!$B$2:$R$150,16,FALSE)="","",VLOOKUP($B34,'DI_Rent'!$B$2:$R$150,16,FALSE))</f>
        <v>6.10437042302017</v>
      </c>
      <c r="AF34" t="s" s="24">
        <f>IF(VLOOKUP($B34,'DI_Sharpe'!$B$2:$R$150,16,FALSE)&gt;0,VLOOKUP($B34,'DI_Sharpe'!$B$2:$R$150,16,FALSE)," ")</f>
        <v>361</v>
      </c>
      <c r="AG34" s="23">
        <f>IF(VLOOKUP($B34,'DI_Rent'!$B$2:$R$150,17,FALSE)="","",VLOOKUP($B34,'DI_Rent'!$B$2:$R$150,17,FALSE))</f>
        <v>6.89414738435346</v>
      </c>
      <c r="AH34" t="s" s="26">
        <f>IF(VLOOKUP($B34,'DI_Sharpe'!$B$2:$R$150,17,FALSE)&gt;0,VLOOKUP($B34,'DI_Sharpe'!$B$2:$R$150,17,FALSE)," ")</f>
        <v>361</v>
      </c>
      <c r="AI34" s="14"/>
      <c r="AJ34" t="s" s="26"/>
      <c r="AK34" s="14"/>
      <c r="AL34" s="14"/>
    </row>
    <row r="35" ht="15" customHeight="1">
      <c r="A35" t="s" s="10">
        <v>88</v>
      </c>
      <c r="B35" t="s" s="10">
        <v>89</v>
      </c>
      <c r="C35" s="23">
        <f>IF(VLOOKUP($B35,'DI_Rent'!$B$2:$R$150,2,FALSE)="","",VLOOKUP($B35,'DI_Rent'!$B$2:$R$150,2,FALSE))</f>
        <v>8.43434962050784</v>
      </c>
      <c r="D35" t="s" s="24">
        <f>IF(VLOOKUP($B35,'DI_Sharpe'!$B$2:$R$150,2,FALSE)&gt;0,VLOOKUP($B35,'DI_Sharpe'!$B$2:$R$150,2,FALSE)," ")</f>
        <v>361</v>
      </c>
      <c r="E35" s="23">
        <f>IF(VLOOKUP($B35,'DI_Rent'!$B$2:$R$150,3,FALSE)="","",VLOOKUP($B35,'DI_Rent'!$B$2:$R$150,3,FALSE))</f>
        <v>7.75833931562826</v>
      </c>
      <c r="F35" t="s" s="24">
        <f>IF(VLOOKUP($B35,'DI_Sharpe'!$B$2:$R$150,3,FALSE)&gt;0,VLOOKUP($B35,'DI_Sharpe'!$B$2:$R$150,3,FALSE)," ")</f>
        <v>361</v>
      </c>
      <c r="G35" s="23">
        <f>IF(VLOOKUP($B35,'DI_Rent'!$B$2:$R$150,4,FALSE)="","",VLOOKUP($B35,'DI_Rent'!$B$2:$R$150,4,FALSE))</f>
        <v>7.05935855905819</v>
      </c>
      <c r="H35" t="s" s="24">
        <f>IF(VLOOKUP($B35,'DI_Sharpe'!$B$2:$R$150,4,FALSE)&gt;0,VLOOKUP($B35,'DI_Sharpe'!$B$2:$R$150,4,FALSE)," ")</f>
        <v>361</v>
      </c>
      <c r="I35" s="23">
        <f>IF(VLOOKUP($B35,'DI_Rent'!$B$2:$R$150,5,FALSE)="","",VLOOKUP($B35,'DI_Rent'!$B$2:$R$150,5,FALSE))</f>
        <v>6.34489394261799</v>
      </c>
      <c r="J35" t="s" s="24">
        <f>IF(VLOOKUP($B35,'DI_Sharpe'!$B$2:$R$150,5,FALSE)&gt;0,VLOOKUP($B35,'DI_Sharpe'!$B$2:$R$150,5,FALSE)," ")</f>
        <v>361</v>
      </c>
      <c r="K35" s="23">
        <f>IF(VLOOKUP($B35,'DI_Rent'!$B$2:$R$150,6,FALSE)="","",VLOOKUP($B35,'DI_Rent'!$B$2:$R$150,6,FALSE))</f>
        <v>5.6735221054097</v>
      </c>
      <c r="L35" t="s" s="24">
        <f>IF(VLOOKUP($B35,'DI_Sharpe'!$B$2:$R$150,6,FALSE)&gt;0,VLOOKUP($B35,'DI_Sharpe'!$B$2:$R$150,6,FALSE)," ")</f>
        <v>361</v>
      </c>
      <c r="M35" s="23">
        <f>IF(VLOOKUP($B35,'DI_Rent'!$B$2:$R$150,7,FALSE)="","",VLOOKUP($B35,'DI_Rent'!$B$2:$R$150,7,FALSE))</f>
        <v>5.01325414532923</v>
      </c>
      <c r="N35" t="s" s="24">
        <f>IF(VLOOKUP($B35,'DI_Sharpe'!$B$2:$R$150,7,FALSE)&gt;0,VLOOKUP($B35,'DI_Sharpe'!$B$2:$R$150,7,FALSE)," ")</f>
        <v>361</v>
      </c>
      <c r="O35" s="23">
        <f>IF(VLOOKUP($B35,'DI_Rent'!$B$2:$R$150,8,FALSE)="","",VLOOKUP($B35,'DI_Rent'!$B$2:$R$150,8,FALSE))</f>
        <v>4.5965799089791</v>
      </c>
      <c r="P35" t="s" s="24">
        <f>IF(VLOOKUP($B35,'DI_Sharpe'!$B$2:$R$150,8,FALSE)&gt;0,VLOOKUP($B35,'DI_Sharpe'!$B$2:$R$150,8,FALSE)," ")</f>
        <v>361</v>
      </c>
      <c r="Q35" s="23">
        <f>IF(VLOOKUP($B35,'DI_Rent'!$B$2:$R$150,9,FALSE)="","",VLOOKUP($B35,'DI_Rent'!$B$2:$R$150,9,FALSE))</f>
        <v>4.2309470887989</v>
      </c>
      <c r="R35" t="s" s="24">
        <f>IF(VLOOKUP($B35,'DI_Sharpe'!$B$2:$R$150,9,FALSE)&gt;0,VLOOKUP($B35,'DI_Sharpe'!$B$2:$R$150,9,FALSE)," ")</f>
        <v>361</v>
      </c>
      <c r="S35" s="23">
        <f>IF(VLOOKUP($B35,'DI_Rent'!$B$2:$R$150,10,FALSE)="","",VLOOKUP($B35,'DI_Rent'!$B$2:$R$150,10,FALSE))</f>
        <v>3.98538358534875</v>
      </c>
      <c r="T35" t="s" s="24">
        <f>IF(VLOOKUP($B35,'DI_Sharpe'!$B$2:$R$150,10,FALSE)&gt;0,VLOOKUP($B35,'DI_Sharpe'!$B$2:$R$150,10,FALSE)," ")</f>
        <v>361</v>
      </c>
      <c r="U35" s="23">
        <f>IF(VLOOKUP($B35,'DI_Rent'!$B$2:$R$150,11,FALSE)="","",VLOOKUP($B35,'DI_Rent'!$B$2:$R$150,11,FALSE))</f>
        <v>3.90716499474877</v>
      </c>
      <c r="V35" t="s" s="24">
        <f>IF(VLOOKUP($B35,'DI_Sharpe'!$B$2:$R$150,11,FALSE)&gt;0,VLOOKUP($B35,'DI_Sharpe'!$B$2:$R$150,11,FALSE)," ")</f>
        <v>361</v>
      </c>
      <c r="W35" s="23">
        <f>IF(VLOOKUP($B35,'DI_Rent'!$B$2:$R$150,12,FALSE)="","",VLOOKUP($B35,'DI_Rent'!$B$2:$R$150,12,FALSE))</f>
        <v>4.04524443735921</v>
      </c>
      <c r="X35" t="s" s="24">
        <f>IF(VLOOKUP($B35,'DI_Sharpe'!$B$2:$R$150,12,FALSE)&gt;0,VLOOKUP($B35,'DI_Sharpe'!$B$2:$R$150,12,FALSE)," ")</f>
        <v>361</v>
      </c>
      <c r="Y35" s="23">
        <f>IF(VLOOKUP($B35,'DI_Rent'!$B$2:$R$150,13,FALSE)="","",VLOOKUP($B35,'DI_Rent'!$B$2:$R$150,13,FALSE))</f>
        <v>4.40398991968123</v>
      </c>
      <c r="Z35" t="s" s="24">
        <f>IF(VLOOKUP($B35,'DI_Sharpe'!$B$2:$R$150,13,FALSE)&gt;0,VLOOKUP($B35,'DI_Sharpe'!$B$2:$R$150,13,FALSE)," ")</f>
        <v>361</v>
      </c>
      <c r="AA35" s="23">
        <f>IF(VLOOKUP($B35,'DI_Rent'!$B$2:$R$150,14,FALSE)="","",VLOOKUP($B35,'DI_Rent'!$B$2:$R$150,14,FALSE))</f>
        <v>4.88034221341211</v>
      </c>
      <c r="AB35" t="s" s="24">
        <f>IF(VLOOKUP($B35,'DI_Sharpe'!$B$2:$R$150,14,FALSE)&gt;0,VLOOKUP($B35,'DI_Sharpe'!$B$2:$R$150,14,FALSE)," ")</f>
        <v>361</v>
      </c>
      <c r="AC35" s="23">
        <f>IF(VLOOKUP($B35,'DI_Rent'!$B$2:$R$150,15,FALSE)="","",VLOOKUP($B35,'DI_Rent'!$B$2:$R$150,15,FALSE))</f>
        <v>5.51780073018062</v>
      </c>
      <c r="AD35" t="s" s="24">
        <f>IF(VLOOKUP($B35,'DI_Sharpe'!$B$2:$R$150,15,FALSE)&gt;0,VLOOKUP($B35,'DI_Sharpe'!$B$2:$R$150,15,FALSE)," ")</f>
        <v>361</v>
      </c>
      <c r="AE35" s="23">
        <f>IF(VLOOKUP($B35,'DI_Rent'!$B$2:$R$150,16,FALSE)="","",VLOOKUP($B35,'DI_Rent'!$B$2:$R$150,16,FALSE))</f>
        <v>6.21599470485275</v>
      </c>
      <c r="AF35" t="s" s="24">
        <f>IF(VLOOKUP($B35,'DI_Sharpe'!$B$2:$R$150,16,FALSE)&gt;0,VLOOKUP($B35,'DI_Sharpe'!$B$2:$R$150,16,FALSE)," ")</f>
        <v>361</v>
      </c>
      <c r="AG35" s="23">
        <f>IF(VLOOKUP($B35,'DI_Rent'!$B$2:$R$150,17,FALSE)="","",VLOOKUP($B35,'DI_Rent'!$B$2:$R$150,17,FALSE))</f>
        <v>7.02258699505078</v>
      </c>
      <c r="AH35" t="s" s="26">
        <f>IF(VLOOKUP($B35,'DI_Sharpe'!$B$2:$R$150,17,FALSE)&gt;0,VLOOKUP($B35,'DI_Sharpe'!$B$2:$R$150,17,FALSE)," ")</f>
        <v>361</v>
      </c>
      <c r="AI35" s="14"/>
      <c r="AJ35" t="s" s="26"/>
      <c r="AK35" s="14"/>
      <c r="AL35" s="14"/>
    </row>
    <row r="36" ht="15" customHeight="1">
      <c r="A36" t="s" s="10">
        <v>90</v>
      </c>
      <c r="B36" t="s" s="10">
        <v>91</v>
      </c>
      <c r="C36" s="23">
        <f>IF(VLOOKUP($B36,'DI_Rent'!$B$2:$R$150,2,FALSE)="","",VLOOKUP($B36,'DI_Rent'!$B$2:$R$150,2,FALSE))</f>
        <v>8.427094956943471</v>
      </c>
      <c r="D36" t="s" s="24">
        <f>IF(VLOOKUP($B36,'DI_Sharpe'!$B$2:$R$150,2,FALSE)&gt;0,VLOOKUP($B36,'DI_Sharpe'!$B$2:$R$150,2,FALSE)," ")</f>
        <v>361</v>
      </c>
      <c r="E36" s="23">
        <f>IF(VLOOKUP($B36,'DI_Rent'!$B$2:$R$150,3,FALSE)="","",VLOOKUP($B36,'DI_Rent'!$B$2:$R$150,3,FALSE))</f>
        <v>7.73696375539463</v>
      </c>
      <c r="F36" t="s" s="24">
        <f>IF(VLOOKUP($B36,'DI_Sharpe'!$B$2:$R$150,3,FALSE)&gt;0,VLOOKUP($B36,'DI_Sharpe'!$B$2:$R$150,3,FALSE)," ")</f>
        <v>361</v>
      </c>
      <c r="G36" s="23">
        <f>IF(VLOOKUP($B36,'DI_Rent'!$B$2:$R$150,4,FALSE)="","",VLOOKUP($B36,'DI_Rent'!$B$2:$R$150,4,FALSE))</f>
        <v>7.00560369989496</v>
      </c>
      <c r="H36" t="s" s="24">
        <f>IF(VLOOKUP($B36,'DI_Sharpe'!$B$2:$R$150,4,FALSE)&gt;0,VLOOKUP($B36,'DI_Sharpe'!$B$2:$R$150,4,FALSE)," ")</f>
        <v>361</v>
      </c>
      <c r="I36" s="23">
        <f>IF(VLOOKUP($B36,'DI_Rent'!$B$2:$R$150,5,FALSE)="","",VLOOKUP($B36,'DI_Rent'!$B$2:$R$150,5,FALSE))</f>
        <v>6.19626001048414</v>
      </c>
      <c r="J36" t="s" s="24">
        <f>IF(VLOOKUP($B36,'DI_Sharpe'!$B$2:$R$150,5,FALSE)&gt;0,VLOOKUP($B36,'DI_Sharpe'!$B$2:$R$150,5,FALSE)," ")</f>
        <v>361</v>
      </c>
      <c r="K36" s="23">
        <f>IF(VLOOKUP($B36,'DI_Rent'!$B$2:$R$150,6,FALSE)="","",VLOOKUP($B36,'DI_Rent'!$B$2:$R$150,6,FALSE))</f>
        <v>5.50465763299612</v>
      </c>
      <c r="L36" t="s" s="24">
        <f>IF(VLOOKUP($B36,'DI_Sharpe'!$B$2:$R$150,6,FALSE)&gt;0,VLOOKUP($B36,'DI_Sharpe'!$B$2:$R$150,6,FALSE)," ")</f>
        <v>361</v>
      </c>
      <c r="M36" s="23">
        <f>IF(VLOOKUP($B36,'DI_Rent'!$B$2:$R$150,7,FALSE)="","",VLOOKUP($B36,'DI_Rent'!$B$2:$R$150,7,FALSE))</f>
        <v>4.9289032849176</v>
      </c>
      <c r="N36" t="s" s="24">
        <f>IF(VLOOKUP($B36,'DI_Sharpe'!$B$2:$R$150,7,FALSE)&gt;0,VLOOKUP($B36,'DI_Sharpe'!$B$2:$R$150,7,FALSE)," ")</f>
        <v>361</v>
      </c>
      <c r="O36" s="23">
        <f>IF(VLOOKUP($B36,'DI_Rent'!$B$2:$R$150,8,FALSE)="","",VLOOKUP($B36,'DI_Rent'!$B$2:$R$150,8,FALSE))</f>
        <v>4.50005637972422</v>
      </c>
      <c r="P36" t="s" s="24">
        <f>IF(VLOOKUP($B36,'DI_Sharpe'!$B$2:$R$150,8,FALSE)&gt;0,VLOOKUP($B36,'DI_Sharpe'!$B$2:$R$150,8,FALSE)," ")</f>
        <v>361</v>
      </c>
      <c r="Q36" s="23">
        <f>IF(VLOOKUP($B36,'DI_Rent'!$B$2:$R$150,9,FALSE)="","",VLOOKUP($B36,'DI_Rent'!$B$2:$R$150,9,FALSE))</f>
        <v>4.11945102752809</v>
      </c>
      <c r="R36" t="s" s="24">
        <f>IF(VLOOKUP($B36,'DI_Sharpe'!$B$2:$R$150,9,FALSE)&gt;0,VLOOKUP($B36,'DI_Sharpe'!$B$2:$R$150,9,FALSE)," ")</f>
        <v>361</v>
      </c>
      <c r="S36" s="23">
        <f>IF(VLOOKUP($B36,'DI_Rent'!$B$2:$R$150,10,FALSE)="","",VLOOKUP($B36,'DI_Rent'!$B$2:$R$150,10,FALSE))</f>
        <v>3.93404779526096</v>
      </c>
      <c r="T36" t="s" s="24">
        <f>IF(VLOOKUP($B36,'DI_Sharpe'!$B$2:$R$150,10,FALSE)&gt;0,VLOOKUP($B36,'DI_Sharpe'!$B$2:$R$150,10,FALSE)," ")</f>
        <v>361</v>
      </c>
      <c r="U36" s="23">
        <f>IF(VLOOKUP($B36,'DI_Rent'!$B$2:$R$150,11,FALSE)="","",VLOOKUP($B36,'DI_Rent'!$B$2:$R$150,11,FALSE))</f>
        <v>3.91489855307505</v>
      </c>
      <c r="V36" t="s" s="24">
        <f>IF(VLOOKUP($B36,'DI_Sharpe'!$B$2:$R$150,11,FALSE)&gt;0,VLOOKUP($B36,'DI_Sharpe'!$B$2:$R$150,11,FALSE)," ")</f>
        <v>361</v>
      </c>
      <c r="W36" s="23">
        <f>IF(VLOOKUP($B36,'DI_Rent'!$B$2:$R$150,12,FALSE)="","",VLOOKUP($B36,'DI_Rent'!$B$2:$R$150,12,FALSE))</f>
        <v>4.10367473898794</v>
      </c>
      <c r="X36" t="s" s="24">
        <f>IF(VLOOKUP($B36,'DI_Sharpe'!$B$2:$R$150,12,FALSE)&gt;0,VLOOKUP($B36,'DI_Sharpe'!$B$2:$R$150,12,FALSE)," ")</f>
        <v>361</v>
      </c>
      <c r="Y36" s="23">
        <f>IF(VLOOKUP($B36,'DI_Rent'!$B$2:$R$150,13,FALSE)="","",VLOOKUP($B36,'DI_Rent'!$B$2:$R$150,13,FALSE))</f>
        <v>4.52741670162236</v>
      </c>
      <c r="Z36" t="s" s="24">
        <f>IF(VLOOKUP($B36,'DI_Sharpe'!$B$2:$R$150,13,FALSE)&gt;0,VLOOKUP($B36,'DI_Sharpe'!$B$2:$R$150,13,FALSE)," ")</f>
        <v>361</v>
      </c>
      <c r="AA36" s="23">
        <f>IF(VLOOKUP($B36,'DI_Rent'!$B$2:$R$150,14,FALSE)="","",VLOOKUP($B36,'DI_Rent'!$B$2:$R$150,14,FALSE))</f>
        <v>5.06602655032533</v>
      </c>
      <c r="AB36" t="s" s="24">
        <f>IF(VLOOKUP($B36,'DI_Sharpe'!$B$2:$R$150,14,FALSE)&gt;0,VLOOKUP($B36,'DI_Sharpe'!$B$2:$R$150,14,FALSE)," ")</f>
        <v>361</v>
      </c>
      <c r="AC36" s="23">
        <f>IF(VLOOKUP($B36,'DI_Rent'!$B$2:$R$150,15,FALSE)="","",VLOOKUP($B36,'DI_Rent'!$B$2:$R$150,15,FALSE))</f>
        <v>5.73758267583033</v>
      </c>
      <c r="AD36" t="s" s="24">
        <f>IF(VLOOKUP($B36,'DI_Sharpe'!$B$2:$R$150,15,FALSE)&gt;0,VLOOKUP($B36,'DI_Sharpe'!$B$2:$R$150,15,FALSE)," ")</f>
        <v>361</v>
      </c>
      <c r="AE36" s="23">
        <f>IF(VLOOKUP($B36,'DI_Rent'!$B$2:$R$150,16,FALSE)="","",VLOOKUP($B36,'DI_Rent'!$B$2:$R$150,16,FALSE))</f>
        <v>6.50689456036482</v>
      </c>
      <c r="AF36" s="25">
        <f>IF(VLOOKUP($B36,'DI_Sharpe'!$B$2:$R$150,16,FALSE)&gt;0,VLOOKUP($B36,'DI_Sharpe'!$B$2:$R$150,16,FALSE)," ")</f>
        <v>0.0559662840786602</v>
      </c>
      <c r="AG36" s="23">
        <f>IF(VLOOKUP($B36,'DI_Rent'!$B$2:$R$150,17,FALSE)="","",VLOOKUP($B36,'DI_Rent'!$B$2:$R$150,17,FALSE))</f>
        <v>6.94726861614685</v>
      </c>
      <c r="AH36" t="s" s="26">
        <f>IF(VLOOKUP($B36,'DI_Sharpe'!$B$2:$R$150,17,FALSE)&gt;0,VLOOKUP($B36,'DI_Sharpe'!$B$2:$R$150,17,FALSE)," ")</f>
        <v>361</v>
      </c>
      <c r="AI36" s="14"/>
      <c r="AJ36" t="s" s="26"/>
      <c r="AK36" s="14"/>
      <c r="AL36" s="14"/>
    </row>
    <row r="37" ht="15" customHeight="1">
      <c r="A37" t="s" s="10">
        <v>92</v>
      </c>
      <c r="B37" t="s" s="10">
        <v>93</v>
      </c>
      <c r="C37" s="23">
        <f>IF(VLOOKUP($B37,'DI_Rent'!$B$2:$R$150,2,FALSE)="","",VLOOKUP($B37,'DI_Rent'!$B$2:$R$150,2,FALSE))</f>
        <v>8.426768243695809</v>
      </c>
      <c r="D37" t="s" s="24">
        <f>IF(VLOOKUP($B37,'DI_Sharpe'!$B$2:$R$150,2,FALSE)&gt;0,VLOOKUP($B37,'DI_Sharpe'!$B$2:$R$150,2,FALSE)," ")</f>
        <v>361</v>
      </c>
      <c r="E37" s="23">
        <f>IF(VLOOKUP($B37,'DI_Rent'!$B$2:$R$150,3,FALSE)="","",VLOOKUP($B37,'DI_Rent'!$B$2:$R$150,3,FALSE))</f>
        <v>7.7372040217756</v>
      </c>
      <c r="F37" t="s" s="24">
        <f>IF(VLOOKUP($B37,'DI_Sharpe'!$B$2:$R$150,3,FALSE)&gt;0,VLOOKUP($B37,'DI_Sharpe'!$B$2:$R$150,3,FALSE)," ")</f>
        <v>361</v>
      </c>
      <c r="G37" s="23">
        <f>IF(VLOOKUP($B37,'DI_Rent'!$B$2:$R$150,4,FALSE)="","",VLOOKUP($B37,'DI_Rent'!$B$2:$R$150,4,FALSE))</f>
        <v>7.00566453307185</v>
      </c>
      <c r="H37" t="s" s="24">
        <f>IF(VLOOKUP($B37,'DI_Sharpe'!$B$2:$R$150,4,FALSE)&gt;0,VLOOKUP($B37,'DI_Sharpe'!$B$2:$R$150,4,FALSE)," ")</f>
        <v>361</v>
      </c>
      <c r="I37" s="23">
        <f>IF(VLOOKUP($B37,'DI_Rent'!$B$2:$R$150,5,FALSE)="","",VLOOKUP($B37,'DI_Rent'!$B$2:$R$150,5,FALSE))</f>
        <v>6.19594844541176</v>
      </c>
      <c r="J37" t="s" s="24">
        <f>IF(VLOOKUP($B37,'DI_Sharpe'!$B$2:$R$150,5,FALSE)&gt;0,VLOOKUP($B37,'DI_Sharpe'!$B$2:$R$150,5,FALSE)," ")</f>
        <v>361</v>
      </c>
      <c r="K37" s="23">
        <f>IF(VLOOKUP($B37,'DI_Rent'!$B$2:$R$150,6,FALSE)="","",VLOOKUP($B37,'DI_Rent'!$B$2:$R$150,6,FALSE))</f>
        <v>5.50395780959789</v>
      </c>
      <c r="L37" t="s" s="24">
        <f>IF(VLOOKUP($B37,'DI_Sharpe'!$B$2:$R$150,6,FALSE)&gt;0,VLOOKUP($B37,'DI_Sharpe'!$B$2:$R$150,6,FALSE)," ")</f>
        <v>361</v>
      </c>
      <c r="M37" s="23">
        <f>IF(VLOOKUP($B37,'DI_Rent'!$B$2:$R$150,7,FALSE)="","",VLOOKUP($B37,'DI_Rent'!$B$2:$R$150,7,FALSE))</f>
        <v>4.92763500494153</v>
      </c>
      <c r="N37" t="s" s="24">
        <f>IF(VLOOKUP($B37,'DI_Sharpe'!$B$2:$R$150,7,FALSE)&gt;0,VLOOKUP($B37,'DI_Sharpe'!$B$2:$R$150,7,FALSE)," ")</f>
        <v>361</v>
      </c>
      <c r="O37" s="23">
        <f>IF(VLOOKUP($B37,'DI_Rent'!$B$2:$R$150,8,FALSE)="","",VLOOKUP($B37,'DI_Rent'!$B$2:$R$150,8,FALSE))</f>
        <v>4.49842417291235</v>
      </c>
      <c r="P37" t="s" s="24">
        <f>IF(VLOOKUP($B37,'DI_Sharpe'!$B$2:$R$150,8,FALSE)&gt;0,VLOOKUP($B37,'DI_Sharpe'!$B$2:$R$150,8,FALSE)," ")</f>
        <v>361</v>
      </c>
      <c r="Q37" s="23">
        <f>IF(VLOOKUP($B37,'DI_Rent'!$B$2:$R$150,9,FALSE)="","",VLOOKUP($B37,'DI_Rent'!$B$2:$R$150,9,FALSE))</f>
        <v>4.11750957252808</v>
      </c>
      <c r="R37" t="s" s="24">
        <f>IF(VLOOKUP($B37,'DI_Sharpe'!$B$2:$R$150,9,FALSE)&gt;0,VLOOKUP($B37,'DI_Sharpe'!$B$2:$R$150,9,FALSE)," ")</f>
        <v>361</v>
      </c>
      <c r="S37" s="23">
        <f>IF(VLOOKUP($B37,'DI_Rent'!$B$2:$R$150,10,FALSE)="","",VLOOKUP($B37,'DI_Rent'!$B$2:$R$150,10,FALSE))</f>
        <v>3.93165372811164</v>
      </c>
      <c r="T37" t="s" s="24">
        <f>IF(VLOOKUP($B37,'DI_Sharpe'!$B$2:$R$150,10,FALSE)&gt;0,VLOOKUP($B37,'DI_Sharpe'!$B$2:$R$150,10,FALSE)," ")</f>
        <v>361</v>
      </c>
      <c r="U37" s="23">
        <f>IF(VLOOKUP($B37,'DI_Rent'!$B$2:$R$150,11,FALSE)="","",VLOOKUP($B37,'DI_Rent'!$B$2:$R$150,11,FALSE))</f>
        <v>3.91192912780358</v>
      </c>
      <c r="V37" t="s" s="24">
        <f>IF(VLOOKUP($B37,'DI_Sharpe'!$B$2:$R$150,11,FALSE)&gt;0,VLOOKUP($B37,'DI_Sharpe'!$B$2:$R$150,11,FALSE)," ")</f>
        <v>361</v>
      </c>
      <c r="W37" s="23">
        <f>IF(VLOOKUP($B37,'DI_Rent'!$B$2:$R$150,12,FALSE)="","",VLOOKUP($B37,'DI_Rent'!$B$2:$R$150,12,FALSE))</f>
        <v>4.10011743248113</v>
      </c>
      <c r="X37" t="s" s="24">
        <f>IF(VLOOKUP($B37,'DI_Sharpe'!$B$2:$R$150,12,FALSE)&gt;0,VLOOKUP($B37,'DI_Sharpe'!$B$2:$R$150,12,FALSE)," ")</f>
        <v>361</v>
      </c>
      <c r="Y37" s="23">
        <f>IF(VLOOKUP($B37,'DI_Rent'!$B$2:$R$150,13,FALSE)="","",VLOOKUP($B37,'DI_Rent'!$B$2:$R$150,13,FALSE))</f>
        <v>4.52348977895403</v>
      </c>
      <c r="Z37" t="s" s="24">
        <f>IF(VLOOKUP($B37,'DI_Sharpe'!$B$2:$R$150,13,FALSE)&gt;0,VLOOKUP($B37,'DI_Sharpe'!$B$2:$R$150,13,FALSE)," ")</f>
        <v>361</v>
      </c>
      <c r="AA37" s="23">
        <f>IF(VLOOKUP($B37,'DI_Rent'!$B$2:$R$150,14,FALSE)="","",VLOOKUP($B37,'DI_Rent'!$B$2:$R$150,14,FALSE))</f>
        <v>5.06110344494406</v>
      </c>
      <c r="AB37" t="s" s="24">
        <f>IF(VLOOKUP($B37,'DI_Sharpe'!$B$2:$R$150,14,FALSE)&gt;0,VLOOKUP($B37,'DI_Sharpe'!$B$2:$R$150,14,FALSE)," ")</f>
        <v>361</v>
      </c>
      <c r="AC37" s="23">
        <f>IF(VLOOKUP($B37,'DI_Rent'!$B$2:$R$150,15,FALSE)="","",VLOOKUP($B37,'DI_Rent'!$B$2:$R$150,15,FALSE))</f>
        <v>5.73128609207538</v>
      </c>
      <c r="AD37" t="s" s="24">
        <f>IF(VLOOKUP($B37,'DI_Sharpe'!$B$2:$R$150,15,FALSE)&gt;0,VLOOKUP($B37,'DI_Sharpe'!$B$2:$R$150,15,FALSE)," ")</f>
        <v>361</v>
      </c>
      <c r="AE37" s="23">
        <f>IF(VLOOKUP($B37,'DI_Rent'!$B$2:$R$150,16,FALSE)="","",VLOOKUP($B37,'DI_Rent'!$B$2:$R$150,16,FALSE))</f>
        <v>6.49981258452654</v>
      </c>
      <c r="AF37" s="25">
        <f>IF(VLOOKUP($B37,'DI_Sharpe'!$B$2:$R$150,16,FALSE)&gt;0,VLOOKUP($B37,'DI_Sharpe'!$B$2:$R$150,16,FALSE)," ")</f>
        <v>0.0507961130073754</v>
      </c>
      <c r="AG37" s="23">
        <f>IF(VLOOKUP($B37,'DI_Rent'!$B$2:$R$150,17,FALSE)="","",VLOOKUP($B37,'DI_Rent'!$B$2:$R$150,17,FALSE))</f>
        <v>6.9397520460829</v>
      </c>
      <c r="AH37" t="s" s="26">
        <f>IF(VLOOKUP($B37,'DI_Sharpe'!$B$2:$R$150,17,FALSE)&gt;0,VLOOKUP($B37,'DI_Sharpe'!$B$2:$R$150,17,FALSE)," ")</f>
        <v>361</v>
      </c>
      <c r="AI37" s="14"/>
      <c r="AJ37" t="s" s="26"/>
      <c r="AK37" s="14"/>
      <c r="AL37" s="14"/>
    </row>
    <row r="38" ht="15" customHeight="1">
      <c r="A38" t="s" s="10">
        <v>94</v>
      </c>
      <c r="B38" t="s" s="10">
        <v>95</v>
      </c>
      <c r="C38" s="23">
        <f>IF(VLOOKUP($B38,'DI_Rent'!$B$2:$R$150,2,FALSE)="","",VLOOKUP($B38,'DI_Rent'!$B$2:$R$150,2,FALSE))</f>
        <v>8.42458996445585</v>
      </c>
      <c r="D38" t="s" s="24">
        <f>IF(VLOOKUP($B38,'DI_Sharpe'!$B$2:$R$150,2,FALSE)&gt;0,VLOOKUP($B38,'DI_Sharpe'!$B$2:$R$150,2,FALSE)," ")</f>
        <v>361</v>
      </c>
      <c r="E38" s="23">
        <f>IF(VLOOKUP($B38,'DI_Rent'!$B$2:$R$150,3,FALSE)="","",VLOOKUP($B38,'DI_Rent'!$B$2:$R$150,3,FALSE))</f>
        <v>7.73459676874149</v>
      </c>
      <c r="F38" t="s" s="24">
        <f>IF(VLOOKUP($B38,'DI_Sharpe'!$B$2:$R$150,3,FALSE)&gt;0,VLOOKUP($B38,'DI_Sharpe'!$B$2:$R$150,3,FALSE)," ")</f>
        <v>361</v>
      </c>
      <c r="G38" s="23">
        <f>IF(VLOOKUP($B38,'DI_Rent'!$B$2:$R$150,4,FALSE)="","",VLOOKUP($B38,'DI_Rent'!$B$2:$R$150,4,FALSE))</f>
        <v>7.0026336156042</v>
      </c>
      <c r="H38" t="s" s="24">
        <f>IF(VLOOKUP($B38,'DI_Sharpe'!$B$2:$R$150,4,FALSE)&gt;0,VLOOKUP($B38,'DI_Sharpe'!$B$2:$R$150,4,FALSE)," ")</f>
        <v>361</v>
      </c>
      <c r="I38" s="23">
        <f>IF(VLOOKUP($B38,'DI_Rent'!$B$2:$R$150,5,FALSE)="","",VLOOKUP($B38,'DI_Rent'!$B$2:$R$150,5,FALSE))</f>
        <v>6.19269317665045</v>
      </c>
      <c r="J38" t="s" s="24">
        <f>IF(VLOOKUP($B38,'DI_Sharpe'!$B$2:$R$150,5,FALSE)&gt;0,VLOOKUP($B38,'DI_Sharpe'!$B$2:$R$150,5,FALSE)," ")</f>
        <v>361</v>
      </c>
      <c r="K38" s="23">
        <f>IF(VLOOKUP($B38,'DI_Rent'!$B$2:$R$150,6,FALSE)="","",VLOOKUP($B38,'DI_Rent'!$B$2:$R$150,6,FALSE))</f>
        <v>5.50047016888742</v>
      </c>
      <c r="L38" t="s" s="24">
        <f>IF(VLOOKUP($B38,'DI_Sharpe'!$B$2:$R$150,6,FALSE)&gt;0,VLOOKUP($B38,'DI_Sharpe'!$B$2:$R$150,6,FALSE)," ")</f>
        <v>361</v>
      </c>
      <c r="M38" s="23">
        <f>IF(VLOOKUP($B38,'DI_Rent'!$B$2:$R$150,7,FALSE)="","",VLOOKUP($B38,'DI_Rent'!$B$2:$R$150,7,FALSE))</f>
        <v>4.92386519391703</v>
      </c>
      <c r="N38" t="s" s="24">
        <f>IF(VLOOKUP($B38,'DI_Sharpe'!$B$2:$R$150,7,FALSE)&gt;0,VLOOKUP($B38,'DI_Sharpe'!$B$2:$R$150,7,FALSE)," ")</f>
        <v>361</v>
      </c>
      <c r="O38" s="23">
        <f>IF(VLOOKUP($B38,'DI_Rent'!$B$2:$R$150,8,FALSE)="","",VLOOKUP($B38,'DI_Rent'!$B$2:$R$150,8,FALSE))</f>
        <v>4.49452258214391</v>
      </c>
      <c r="P38" t="s" s="24">
        <f>IF(VLOOKUP($B38,'DI_Sharpe'!$B$2:$R$150,8,FALSE)&gt;0,VLOOKUP($B38,'DI_Sharpe'!$B$2:$R$150,8,FALSE)," ")</f>
        <v>361</v>
      </c>
      <c r="Q38" s="23">
        <f>IF(VLOOKUP($B38,'DI_Rent'!$B$2:$R$150,9,FALSE)="","",VLOOKUP($B38,'DI_Rent'!$B$2:$R$150,9,FALSE))</f>
        <v>4.11300822727949</v>
      </c>
      <c r="R38" t="s" s="24">
        <f>IF(VLOOKUP($B38,'DI_Sharpe'!$B$2:$R$150,9,FALSE)&gt;0,VLOOKUP($B38,'DI_Sharpe'!$B$2:$R$150,9,FALSE)," ")</f>
        <v>361</v>
      </c>
      <c r="S38" s="23">
        <f>IF(VLOOKUP($B38,'DI_Rent'!$B$2:$R$150,10,FALSE)="","",VLOOKUP($B38,'DI_Rent'!$B$2:$R$150,10,FALSE))</f>
        <v>3.92676629816016</v>
      </c>
      <c r="T38" t="s" s="24">
        <f>IF(VLOOKUP($B38,'DI_Sharpe'!$B$2:$R$150,10,FALSE)&gt;0,VLOOKUP($B38,'DI_Sharpe'!$B$2:$R$150,10,FALSE)," ")</f>
        <v>361</v>
      </c>
      <c r="U38" s="23">
        <f>IF(VLOOKUP($B38,'DI_Rent'!$B$2:$R$150,11,FALSE)="","",VLOOKUP($B38,'DI_Rent'!$B$2:$R$150,11,FALSE))</f>
        <v>3.90643247739475</v>
      </c>
      <c r="V38" t="s" s="24">
        <f>IF(VLOOKUP($B38,'DI_Sharpe'!$B$2:$R$150,11,FALSE)&gt;0,VLOOKUP($B38,'DI_Sharpe'!$B$2:$R$150,11,FALSE)," ")</f>
        <v>361</v>
      </c>
      <c r="W38" s="23">
        <f>IF(VLOOKUP($B38,'DI_Rent'!$B$2:$R$150,12,FALSE)="","",VLOOKUP($B38,'DI_Rent'!$B$2:$R$150,12,FALSE))</f>
        <v>4.08362281309973</v>
      </c>
      <c r="X38" t="s" s="24">
        <f>IF(VLOOKUP($B38,'DI_Sharpe'!$B$2:$R$150,12,FALSE)&gt;0,VLOOKUP($B38,'DI_Sharpe'!$B$2:$R$150,12,FALSE)," ")</f>
        <v>361</v>
      </c>
      <c r="Y38" s="23">
        <f>IF(VLOOKUP($B38,'DI_Rent'!$B$2:$R$150,13,FALSE)="","",VLOOKUP($B38,'DI_Rent'!$B$2:$R$150,13,FALSE))</f>
        <v>4.516890751436</v>
      </c>
      <c r="Z38" t="s" s="24">
        <f>IF(VLOOKUP($B38,'DI_Sharpe'!$B$2:$R$150,13,FALSE)&gt;0,VLOOKUP($B38,'DI_Sharpe'!$B$2:$R$150,13,FALSE)," ")</f>
        <v>361</v>
      </c>
      <c r="AA38" s="23">
        <f>IF(VLOOKUP($B38,'DI_Rent'!$B$2:$R$150,14,FALSE)="","",VLOOKUP($B38,'DI_Rent'!$B$2:$R$150,14,FALSE))</f>
        <v>5.05224179206061</v>
      </c>
      <c r="AB38" t="s" s="24">
        <f>IF(VLOOKUP($B38,'DI_Sharpe'!$B$2:$R$150,14,FALSE)&gt;0,VLOOKUP($B38,'DI_Sharpe'!$B$2:$R$150,14,FALSE)," ")</f>
        <v>361</v>
      </c>
      <c r="AC38" s="23">
        <f>IF(VLOOKUP($B38,'DI_Rent'!$B$2:$R$150,15,FALSE)="","",VLOOKUP($B38,'DI_Rent'!$B$2:$R$150,15,FALSE))</f>
        <v>5.72172901959753</v>
      </c>
      <c r="AD38" t="s" s="24">
        <f>IF(VLOOKUP($B38,'DI_Sharpe'!$B$2:$R$150,15,FALSE)&gt;0,VLOOKUP($B38,'DI_Sharpe'!$B$2:$R$150,15,FALSE)," ")</f>
        <v>361</v>
      </c>
      <c r="AE38" s="23">
        <f>IF(VLOOKUP($B38,'DI_Rent'!$B$2:$R$150,16,FALSE)="","",VLOOKUP($B38,'DI_Rent'!$B$2:$R$150,16,FALSE))</f>
        <v>6.48939977590361</v>
      </c>
      <c r="AF38" s="25">
        <f>IF(VLOOKUP($B38,'DI_Sharpe'!$B$2:$R$150,16,FALSE)&gt;0,VLOOKUP($B38,'DI_Sharpe'!$B$2:$R$150,16,FALSE)," ")</f>
        <v>0.0431951605529883</v>
      </c>
      <c r="AG38" s="23">
        <f>IF(VLOOKUP($B38,'DI_Rent'!$B$2:$R$150,17,FALSE)="","",VLOOKUP($B38,'DI_Rent'!$B$2:$R$150,17,FALSE))</f>
        <v>6.8755825900636</v>
      </c>
      <c r="AH38" t="s" s="26">
        <f>IF(VLOOKUP($B38,'DI_Sharpe'!$B$2:$R$150,17,FALSE)&gt;0,VLOOKUP($B38,'DI_Sharpe'!$B$2:$R$150,17,FALSE)," ")</f>
        <v>361</v>
      </c>
      <c r="AI38" s="14"/>
      <c r="AJ38" t="s" s="26"/>
      <c r="AK38" s="14"/>
      <c r="AL38" s="14"/>
    </row>
    <row r="39" ht="15" customHeight="1">
      <c r="A39" t="s" s="10">
        <v>96</v>
      </c>
      <c r="B39" t="s" s="10">
        <v>97</v>
      </c>
      <c r="C39" s="23">
        <f>IF(VLOOKUP($B39,'DI_Rent'!$B$2:$R$150,2,FALSE)="","",VLOOKUP($B39,'DI_Rent'!$B$2:$R$150,2,FALSE))</f>
        <v>8.400982347078401</v>
      </c>
      <c r="D39" t="s" s="24">
        <f>IF(VLOOKUP($B39,'DI_Sharpe'!$B$2:$R$150,2,FALSE)&gt;0,VLOOKUP($B39,'DI_Sharpe'!$B$2:$R$150,2,FALSE)," ")</f>
        <v>361</v>
      </c>
      <c r="E39" s="23">
        <f>IF(VLOOKUP($B39,'DI_Rent'!$B$2:$R$150,3,FALSE)="","",VLOOKUP($B39,'DI_Rent'!$B$2:$R$150,3,FALSE))</f>
        <v>7.69885629165361</v>
      </c>
      <c r="F39" t="s" s="24">
        <f>IF(VLOOKUP($B39,'DI_Sharpe'!$B$2:$R$150,3,FALSE)&gt;0,VLOOKUP($B39,'DI_Sharpe'!$B$2:$R$150,3,FALSE)," ")</f>
        <v>361</v>
      </c>
      <c r="G39" s="23">
        <f>IF(VLOOKUP($B39,'DI_Rent'!$B$2:$R$150,4,FALSE)="","",VLOOKUP($B39,'DI_Rent'!$B$2:$R$150,4,FALSE))</f>
        <v>6.91629730049854</v>
      </c>
      <c r="H39" t="s" s="24">
        <f>IF(VLOOKUP($B39,'DI_Sharpe'!$B$2:$R$150,4,FALSE)&gt;0,VLOOKUP($B39,'DI_Sharpe'!$B$2:$R$150,4,FALSE)," ")</f>
        <v>361</v>
      </c>
      <c r="I39" s="23">
        <f>IF(VLOOKUP($B39,'DI_Rent'!$B$2:$R$150,5,FALSE)="","",VLOOKUP($B39,'DI_Rent'!$B$2:$R$150,5,FALSE))</f>
        <v>5.99728872900647</v>
      </c>
      <c r="J39" t="s" s="24">
        <f>IF(VLOOKUP($B39,'DI_Sharpe'!$B$2:$R$150,5,FALSE)&gt;0,VLOOKUP($B39,'DI_Sharpe'!$B$2:$R$150,5,FALSE)," ")</f>
        <v>361</v>
      </c>
      <c r="K39" s="23">
        <f>IF(VLOOKUP($B39,'DI_Rent'!$B$2:$R$150,6,FALSE)="","",VLOOKUP($B39,'DI_Rent'!$B$2:$R$150,6,FALSE))</f>
        <v>5.25040912522732</v>
      </c>
      <c r="L39" t="s" s="24">
        <f>IF(VLOOKUP($B39,'DI_Sharpe'!$B$2:$R$150,6,FALSE)&gt;0,VLOOKUP($B39,'DI_Sharpe'!$B$2:$R$150,6,FALSE)," ")</f>
        <v>361</v>
      </c>
      <c r="M39" s="23">
        <f>IF(VLOOKUP($B39,'DI_Rent'!$B$2:$R$150,7,FALSE)="","",VLOOKUP($B39,'DI_Rent'!$B$2:$R$150,7,FALSE))</f>
        <v>4.68850717804952</v>
      </c>
      <c r="N39" t="s" s="24">
        <f>IF(VLOOKUP($B39,'DI_Sharpe'!$B$2:$R$150,7,FALSE)&gt;0,VLOOKUP($B39,'DI_Sharpe'!$B$2:$R$150,7,FALSE)," ")</f>
        <v>361</v>
      </c>
      <c r="O39" s="23">
        <f>IF(VLOOKUP($B39,'DI_Rent'!$B$2:$R$150,8,FALSE)="","",VLOOKUP($B39,'DI_Rent'!$B$2:$R$150,8,FALSE))</f>
        <v>4.3292295730909</v>
      </c>
      <c r="P39" t="s" s="24">
        <f>IF(VLOOKUP($B39,'DI_Sharpe'!$B$2:$R$150,8,FALSE)&gt;0,VLOOKUP($B39,'DI_Sharpe'!$B$2:$R$150,8,FALSE)," ")</f>
        <v>361</v>
      </c>
      <c r="Q39" s="23">
        <f>IF(VLOOKUP($B39,'DI_Rent'!$B$2:$R$150,9,FALSE)="","",VLOOKUP($B39,'DI_Rent'!$B$2:$R$150,9,FALSE))</f>
        <v>3.99555779312604</v>
      </c>
      <c r="R39" t="s" s="24">
        <f>IF(VLOOKUP($B39,'DI_Sharpe'!$B$2:$R$150,9,FALSE)&gt;0,VLOOKUP($B39,'DI_Sharpe'!$B$2:$R$150,9,FALSE)," ")</f>
        <v>361</v>
      </c>
      <c r="S39" s="23">
        <f>IF(VLOOKUP($B39,'DI_Rent'!$B$2:$R$150,10,FALSE)="","",VLOOKUP($B39,'DI_Rent'!$B$2:$R$150,10,FALSE))</f>
        <v>3.8020181694961</v>
      </c>
      <c r="T39" t="s" s="24">
        <f>IF(VLOOKUP($B39,'DI_Sharpe'!$B$2:$R$150,10,FALSE)&gt;0,VLOOKUP($B39,'DI_Sharpe'!$B$2:$R$150,10,FALSE)," ")</f>
        <v>361</v>
      </c>
      <c r="U39" s="23">
        <f>IF(VLOOKUP($B39,'DI_Rent'!$B$2:$R$150,11,FALSE)="","",VLOOKUP($B39,'DI_Rent'!$B$2:$R$150,11,FALSE))</f>
        <v>3.753028076860</v>
      </c>
      <c r="V39" t="s" s="24">
        <f>IF(VLOOKUP($B39,'DI_Sharpe'!$B$2:$R$150,11,FALSE)&gt;0,VLOOKUP($B39,'DI_Sharpe'!$B$2:$R$150,11,FALSE)," ")</f>
        <v>361</v>
      </c>
      <c r="W39" s="23">
        <f>IF(VLOOKUP($B39,'DI_Rent'!$B$2:$R$150,12,FALSE)="","",VLOOKUP($B39,'DI_Rent'!$B$2:$R$150,12,FALSE))</f>
        <v>3.91481169679146</v>
      </c>
      <c r="X39" t="s" s="24">
        <f>IF(VLOOKUP($B39,'DI_Sharpe'!$B$2:$R$150,12,FALSE)&gt;0,VLOOKUP($B39,'DI_Sharpe'!$B$2:$R$150,12,FALSE)," ")</f>
        <v>361</v>
      </c>
      <c r="Y39" s="23">
        <f>IF(VLOOKUP($B39,'DI_Rent'!$B$2:$R$150,13,FALSE)="","",VLOOKUP($B39,'DI_Rent'!$B$2:$R$150,13,FALSE))</f>
        <v>4.28070433841705</v>
      </c>
      <c r="Z39" t="s" s="24">
        <f>IF(VLOOKUP($B39,'DI_Sharpe'!$B$2:$R$150,13,FALSE)&gt;0,VLOOKUP($B39,'DI_Sharpe'!$B$2:$R$150,13,FALSE)," ")</f>
        <v>361</v>
      </c>
      <c r="AA39" s="23">
        <f>IF(VLOOKUP($B39,'DI_Rent'!$B$2:$R$150,14,FALSE)="","",VLOOKUP($B39,'DI_Rent'!$B$2:$R$150,14,FALSE))</f>
        <v>4.79401678465998</v>
      </c>
      <c r="AB39" t="s" s="24">
        <f>IF(VLOOKUP($B39,'DI_Sharpe'!$B$2:$R$150,14,FALSE)&gt;0,VLOOKUP($B39,'DI_Sharpe'!$B$2:$R$150,14,FALSE)," ")</f>
        <v>361</v>
      </c>
      <c r="AC39" s="23">
        <f>IF(VLOOKUP($B39,'DI_Rent'!$B$2:$R$150,15,FALSE)="","",VLOOKUP($B39,'DI_Rent'!$B$2:$R$150,15,FALSE))</f>
        <v>5.43978941104708</v>
      </c>
      <c r="AD39" t="s" s="24">
        <f>IF(VLOOKUP($B39,'DI_Sharpe'!$B$2:$R$150,15,FALSE)&gt;0,VLOOKUP($B39,'DI_Sharpe'!$B$2:$R$150,15,FALSE)," ")</f>
        <v>361</v>
      </c>
      <c r="AE39" s="23">
        <f>IF(VLOOKUP($B39,'DI_Rent'!$B$2:$R$150,16,FALSE)="","",VLOOKUP($B39,'DI_Rent'!$B$2:$R$150,16,FALSE))</f>
        <v>6.200936527886</v>
      </c>
      <c r="AF39" t="s" s="24">
        <f>IF(VLOOKUP($B39,'DI_Sharpe'!$B$2:$R$150,16,FALSE)&gt;0,VLOOKUP($B39,'DI_Sharpe'!$B$2:$R$150,16,FALSE)," ")</f>
        <v>361</v>
      </c>
      <c r="AG39" s="23">
        <f>IF(VLOOKUP($B39,'DI_Rent'!$B$2:$R$150,17,FALSE)="","",VLOOKUP($B39,'DI_Rent'!$B$2:$R$150,17,FALSE))</f>
        <v>7.11414186087513</v>
      </c>
      <c r="AH39" t="s" s="26">
        <f>IF(VLOOKUP($B39,'DI_Sharpe'!$B$2:$R$150,17,FALSE)&gt;0,VLOOKUP($B39,'DI_Sharpe'!$B$2:$R$150,17,FALSE)," ")</f>
        <v>361</v>
      </c>
      <c r="AI39" s="14"/>
      <c r="AJ39" t="s" s="26"/>
      <c r="AK39" s="14"/>
      <c r="AL39" s="14"/>
    </row>
    <row r="40" ht="15" customHeight="1">
      <c r="A40" t="s" s="10">
        <v>98</v>
      </c>
      <c r="B40" t="s" s="10">
        <v>99</v>
      </c>
      <c r="C40" s="23">
        <f>IF(VLOOKUP($B40,'DI_Rent'!$B$2:$R$150,2,FALSE)="","",VLOOKUP($B40,'DI_Rent'!$B$2:$R$150,2,FALSE))</f>
        <v>8.372493476222949</v>
      </c>
      <c r="D40" t="s" s="24">
        <f>IF(VLOOKUP($B40,'DI_Sharpe'!$B$2:$R$150,2,FALSE)&gt;0,VLOOKUP($B40,'DI_Sharpe'!$B$2:$R$150,2,FALSE)," ")</f>
        <v>361</v>
      </c>
      <c r="E40" s="23">
        <f>IF(VLOOKUP($B40,'DI_Rent'!$B$2:$R$150,3,FALSE)="","",VLOOKUP($B40,'DI_Rent'!$B$2:$R$150,3,FALSE))</f>
        <v>7.66654663605431</v>
      </c>
      <c r="F40" t="s" s="24">
        <f>IF(VLOOKUP($B40,'DI_Sharpe'!$B$2:$R$150,3,FALSE)&gt;0,VLOOKUP($B40,'DI_Sharpe'!$B$2:$R$150,3,FALSE)," ")</f>
        <v>361</v>
      </c>
      <c r="G40" s="23">
        <f>IF(VLOOKUP($B40,'DI_Rent'!$B$2:$R$150,4,FALSE)="","",VLOOKUP($B40,'DI_Rent'!$B$2:$R$150,4,FALSE))</f>
        <v>7.13387623666901</v>
      </c>
      <c r="H40" t="s" s="24">
        <f>IF(VLOOKUP($B40,'DI_Sharpe'!$B$2:$R$150,4,FALSE)&gt;0,VLOOKUP($B40,'DI_Sharpe'!$B$2:$R$150,4,FALSE)," ")</f>
        <v>361</v>
      </c>
      <c r="I40" s="23">
        <f>IF(VLOOKUP($B40,'DI_Rent'!$B$2:$R$150,5,FALSE)="","",VLOOKUP($B40,'DI_Rent'!$B$2:$R$150,5,FALSE))</f>
        <v>6.33887819249079</v>
      </c>
      <c r="J40" t="s" s="24">
        <f>IF(VLOOKUP($B40,'DI_Sharpe'!$B$2:$R$150,5,FALSE)&gt;0,VLOOKUP($B40,'DI_Sharpe'!$B$2:$R$150,5,FALSE)," ")</f>
        <v>361</v>
      </c>
      <c r="K40" s="23">
        <f>IF(VLOOKUP($B40,'DI_Rent'!$B$2:$R$150,6,FALSE)="","",VLOOKUP($B40,'DI_Rent'!$B$2:$R$150,6,FALSE))</f>
        <v>5.76698512694376</v>
      </c>
      <c r="L40" t="s" s="24">
        <f>IF(VLOOKUP($B40,'DI_Sharpe'!$B$2:$R$150,6,FALSE)&gt;0,VLOOKUP($B40,'DI_Sharpe'!$B$2:$R$150,6,FALSE)," ")</f>
        <v>361</v>
      </c>
      <c r="M40" s="23">
        <f>IF(VLOOKUP($B40,'DI_Rent'!$B$2:$R$150,7,FALSE)="","",VLOOKUP($B40,'DI_Rent'!$B$2:$R$150,7,FALSE))</f>
        <v>5.0418905980943</v>
      </c>
      <c r="N40" t="s" s="24">
        <f>IF(VLOOKUP($B40,'DI_Sharpe'!$B$2:$R$150,7,FALSE)&gt;0,VLOOKUP($B40,'DI_Sharpe'!$B$2:$R$150,7,FALSE)," ")</f>
        <v>361</v>
      </c>
      <c r="O40" s="23">
        <f>IF(VLOOKUP($B40,'DI_Rent'!$B$2:$R$150,8,FALSE)="","",VLOOKUP($B40,'DI_Rent'!$B$2:$R$150,8,FALSE))</f>
        <v>4.66610045666025</v>
      </c>
      <c r="P40" t="s" s="24">
        <f>IF(VLOOKUP($B40,'DI_Sharpe'!$B$2:$R$150,8,FALSE)&gt;0,VLOOKUP($B40,'DI_Sharpe'!$B$2:$R$150,8,FALSE)," ")</f>
        <v>361</v>
      </c>
      <c r="Q40" s="23">
        <f>IF(VLOOKUP($B40,'DI_Rent'!$B$2:$R$150,9,FALSE)="","",VLOOKUP($B40,'DI_Rent'!$B$2:$R$150,9,FALSE))</f>
        <v>4.25445030014937</v>
      </c>
      <c r="R40" t="s" s="24">
        <f>IF(VLOOKUP($B40,'DI_Sharpe'!$B$2:$R$150,9,FALSE)&gt;0,VLOOKUP($B40,'DI_Sharpe'!$B$2:$R$150,9,FALSE)," ")</f>
        <v>361</v>
      </c>
      <c r="S40" s="23">
        <f>IF(VLOOKUP($B40,'DI_Rent'!$B$2:$R$150,10,FALSE)="","",VLOOKUP($B40,'DI_Rent'!$B$2:$R$150,10,FALSE))</f>
        <v>4.01026363656896</v>
      </c>
      <c r="T40" t="s" s="24">
        <f>IF(VLOOKUP($B40,'DI_Sharpe'!$B$2:$R$150,10,FALSE)&gt;0,VLOOKUP($B40,'DI_Sharpe'!$B$2:$R$150,10,FALSE)," ")</f>
        <v>361</v>
      </c>
      <c r="U40" s="23">
        <f>IF(VLOOKUP($B40,'DI_Rent'!$B$2:$R$150,11,FALSE)="","",VLOOKUP($B40,'DI_Rent'!$B$2:$R$150,11,FALSE))</f>
        <v>3.94794335894397</v>
      </c>
      <c r="V40" t="s" s="24">
        <f>IF(VLOOKUP($B40,'DI_Sharpe'!$B$2:$R$150,11,FALSE)&gt;0,VLOOKUP($B40,'DI_Sharpe'!$B$2:$R$150,11,FALSE)," ")</f>
        <v>361</v>
      </c>
      <c r="W40" s="23">
        <f>IF(VLOOKUP($B40,'DI_Rent'!$B$2:$R$150,12,FALSE)="","",VLOOKUP($B40,'DI_Rent'!$B$2:$R$150,12,FALSE))</f>
        <v>4.09334465917968</v>
      </c>
      <c r="X40" t="s" s="24">
        <f>IF(VLOOKUP($B40,'DI_Sharpe'!$B$2:$R$150,12,FALSE)&gt;0,VLOOKUP($B40,'DI_Sharpe'!$B$2:$R$150,12,FALSE)," ")</f>
        <v>361</v>
      </c>
      <c r="Y40" s="23">
        <f>IF(VLOOKUP($B40,'DI_Rent'!$B$2:$R$150,13,FALSE)="","",VLOOKUP($B40,'DI_Rent'!$B$2:$R$150,13,FALSE))</f>
        <v>4.43801795093872</v>
      </c>
      <c r="Z40" t="s" s="24">
        <f>IF(VLOOKUP($B40,'DI_Sharpe'!$B$2:$R$150,13,FALSE)&gt;0,VLOOKUP($B40,'DI_Sharpe'!$B$2:$R$150,13,FALSE)," ")</f>
        <v>361</v>
      </c>
      <c r="AA40" s="23">
        <f>IF(VLOOKUP($B40,'DI_Rent'!$B$2:$R$150,14,FALSE)="","",VLOOKUP($B40,'DI_Rent'!$B$2:$R$150,14,FALSE))</f>
        <v>4.87447682601634</v>
      </c>
      <c r="AB40" t="s" s="24">
        <f>IF(VLOOKUP($B40,'DI_Sharpe'!$B$2:$R$150,14,FALSE)&gt;0,VLOOKUP($B40,'DI_Sharpe'!$B$2:$R$150,14,FALSE)," ")</f>
        <v>361</v>
      </c>
      <c r="AC40" s="23">
        <f>IF(VLOOKUP($B40,'DI_Rent'!$B$2:$R$150,15,FALSE)="","",VLOOKUP($B40,'DI_Rent'!$B$2:$R$150,15,FALSE))</f>
        <v>5.48516731533732</v>
      </c>
      <c r="AD40" t="s" s="24">
        <f>IF(VLOOKUP($B40,'DI_Sharpe'!$B$2:$R$150,15,FALSE)&gt;0,VLOOKUP($B40,'DI_Sharpe'!$B$2:$R$150,15,FALSE)," ")</f>
        <v>361</v>
      </c>
      <c r="AE40" s="23">
        <f>IF(VLOOKUP($B40,'DI_Rent'!$B$2:$R$150,16,FALSE)="","",VLOOKUP($B40,'DI_Rent'!$B$2:$R$150,16,FALSE))</f>
        <v>6.1603701581574</v>
      </c>
      <c r="AF40" t="s" s="24">
        <f>IF(VLOOKUP($B40,'DI_Sharpe'!$B$2:$R$150,16,FALSE)&gt;0,VLOOKUP($B40,'DI_Sharpe'!$B$2:$R$150,16,FALSE)," ")</f>
        <v>361</v>
      </c>
      <c r="AG40" s="23">
        <f>IF(VLOOKUP($B40,'DI_Rent'!$B$2:$R$150,17,FALSE)="","",VLOOKUP($B40,'DI_Rent'!$B$2:$R$150,17,FALSE))</f>
        <v>7.00803440858597</v>
      </c>
      <c r="AH40" t="s" s="26">
        <f>IF(VLOOKUP($B40,'DI_Sharpe'!$B$2:$R$150,17,FALSE)&gt;0,VLOOKUP($B40,'DI_Sharpe'!$B$2:$R$150,17,FALSE)," ")</f>
        <v>361</v>
      </c>
      <c r="AI40" s="14"/>
      <c r="AJ40" t="s" s="26"/>
      <c r="AK40" s="14"/>
      <c r="AL40" s="14"/>
    </row>
    <row r="41" ht="15" customHeight="1">
      <c r="A41" t="s" s="10">
        <v>100</v>
      </c>
      <c r="B41" t="s" s="10">
        <v>101</v>
      </c>
      <c r="C41" s="23">
        <f>IF(VLOOKUP($B41,'DI_Rent'!$B$2:$R$150,2,FALSE)="","",VLOOKUP($B41,'DI_Rent'!$B$2:$R$150,2,FALSE))</f>
        <v>8.36853859513951</v>
      </c>
      <c r="D41" t="s" s="24">
        <f>IF(VLOOKUP($B41,'DI_Sharpe'!$B$2:$R$150,2,FALSE)&gt;0,VLOOKUP($B41,'DI_Sharpe'!$B$2:$R$150,2,FALSE)," ")</f>
        <v>361</v>
      </c>
      <c r="E41" s="23">
        <f>IF(VLOOKUP($B41,'DI_Rent'!$B$2:$R$150,3,FALSE)="","",VLOOKUP($B41,'DI_Rent'!$B$2:$R$150,3,FALSE))</f>
        <v>7.67929874670026</v>
      </c>
      <c r="F41" t="s" s="24">
        <f>IF(VLOOKUP($B41,'DI_Sharpe'!$B$2:$R$150,3,FALSE)&gt;0,VLOOKUP($B41,'DI_Sharpe'!$B$2:$R$150,3,FALSE)," ")</f>
        <v>361</v>
      </c>
      <c r="G41" s="23">
        <f>IF(VLOOKUP($B41,'DI_Rent'!$B$2:$R$150,4,FALSE)="","",VLOOKUP($B41,'DI_Rent'!$B$2:$R$150,4,FALSE))</f>
        <v>6.97151175566972</v>
      </c>
      <c r="H41" t="s" s="24">
        <f>IF(VLOOKUP($B41,'DI_Sharpe'!$B$2:$R$150,4,FALSE)&gt;0,VLOOKUP($B41,'DI_Sharpe'!$B$2:$R$150,4,FALSE)," ")</f>
        <v>361</v>
      </c>
      <c r="I41" s="23">
        <f>IF(VLOOKUP($B41,'DI_Rent'!$B$2:$R$150,5,FALSE)="","",VLOOKUP($B41,'DI_Rent'!$B$2:$R$150,5,FALSE))</f>
        <v>6.25084894429151</v>
      </c>
      <c r="J41" t="s" s="24">
        <f>IF(VLOOKUP($B41,'DI_Sharpe'!$B$2:$R$150,5,FALSE)&gt;0,VLOOKUP($B41,'DI_Sharpe'!$B$2:$R$150,5,FALSE)," ")</f>
        <v>361</v>
      </c>
      <c r="K41" s="23">
        <f>IF(VLOOKUP($B41,'DI_Rent'!$B$2:$R$150,6,FALSE)="","",VLOOKUP($B41,'DI_Rent'!$B$2:$R$150,6,FALSE))</f>
        <v>5.59357431500507</v>
      </c>
      <c r="L41" t="s" s="24">
        <f>IF(VLOOKUP($B41,'DI_Sharpe'!$B$2:$R$150,6,FALSE)&gt;0,VLOOKUP($B41,'DI_Sharpe'!$B$2:$R$150,6,FALSE)," ")</f>
        <v>361</v>
      </c>
      <c r="M41" s="23">
        <f>IF(VLOOKUP($B41,'DI_Rent'!$B$2:$R$150,7,FALSE)="","",VLOOKUP($B41,'DI_Rent'!$B$2:$R$150,7,FALSE))</f>
        <v>4.8435750002314</v>
      </c>
      <c r="N41" t="s" s="24">
        <f>IF(VLOOKUP($B41,'DI_Sharpe'!$B$2:$R$150,7,FALSE)&gt;0,VLOOKUP($B41,'DI_Sharpe'!$B$2:$R$150,7,FALSE)," ")</f>
        <v>361</v>
      </c>
      <c r="O41" s="23">
        <f>IF(VLOOKUP($B41,'DI_Rent'!$B$2:$R$150,8,FALSE)="","",VLOOKUP($B41,'DI_Rent'!$B$2:$R$150,8,FALSE))</f>
        <v>4.38978475308018</v>
      </c>
      <c r="P41" t="s" s="24">
        <f>IF(VLOOKUP($B41,'DI_Sharpe'!$B$2:$R$150,8,FALSE)&gt;0,VLOOKUP($B41,'DI_Sharpe'!$B$2:$R$150,8,FALSE)," ")</f>
        <v>361</v>
      </c>
      <c r="Q41" s="23">
        <f>IF(VLOOKUP($B41,'DI_Rent'!$B$2:$R$150,9,FALSE)="","",VLOOKUP($B41,'DI_Rent'!$B$2:$R$150,9,FALSE))</f>
        <v>3.98972563595761</v>
      </c>
      <c r="R41" t="s" s="24">
        <f>IF(VLOOKUP($B41,'DI_Sharpe'!$B$2:$R$150,9,FALSE)&gt;0,VLOOKUP($B41,'DI_Sharpe'!$B$2:$R$150,9,FALSE)," ")</f>
        <v>361</v>
      </c>
      <c r="S41" s="23">
        <f>IF(VLOOKUP($B41,'DI_Rent'!$B$2:$R$150,10,FALSE)="","",VLOOKUP($B41,'DI_Rent'!$B$2:$R$150,10,FALSE))</f>
        <v>3.71223473389486</v>
      </c>
      <c r="T41" t="s" s="24">
        <f>IF(VLOOKUP($B41,'DI_Sharpe'!$B$2:$R$150,10,FALSE)&gt;0,VLOOKUP($B41,'DI_Sharpe'!$B$2:$R$150,10,FALSE)," ")</f>
        <v>361</v>
      </c>
      <c r="U41" s="23">
        <f>IF(VLOOKUP($B41,'DI_Rent'!$B$2:$R$150,11,FALSE)="","",VLOOKUP($B41,'DI_Rent'!$B$2:$R$150,11,FALSE))</f>
        <v>3.62629566015589</v>
      </c>
      <c r="V41" t="s" s="24">
        <f>IF(VLOOKUP($B41,'DI_Sharpe'!$B$2:$R$150,11,FALSE)&gt;0,VLOOKUP($B41,'DI_Sharpe'!$B$2:$R$150,11,FALSE)," ")</f>
        <v>361</v>
      </c>
      <c r="W41" s="23">
        <f>IF(VLOOKUP($B41,'DI_Rent'!$B$2:$R$150,12,FALSE)="","",VLOOKUP($B41,'DI_Rent'!$B$2:$R$150,12,FALSE))</f>
        <v>3.75912060900527</v>
      </c>
      <c r="X41" t="s" s="24">
        <f>IF(VLOOKUP($B41,'DI_Sharpe'!$B$2:$R$150,12,FALSE)&gt;0,VLOOKUP($B41,'DI_Sharpe'!$B$2:$R$150,12,FALSE)," ")</f>
        <v>361</v>
      </c>
      <c r="Y41" s="23">
        <f>IF(VLOOKUP($B41,'DI_Rent'!$B$2:$R$150,13,FALSE)="","",VLOOKUP($B41,'DI_Rent'!$B$2:$R$150,13,FALSE))</f>
        <v>4.1344441656191</v>
      </c>
      <c r="Z41" t="s" s="24">
        <f>IF(VLOOKUP($B41,'DI_Sharpe'!$B$2:$R$150,13,FALSE)&gt;0,VLOOKUP($B41,'DI_Sharpe'!$B$2:$R$150,13,FALSE)," ")</f>
        <v>361</v>
      </c>
      <c r="AA41" s="23">
        <f>IF(VLOOKUP($B41,'DI_Rent'!$B$2:$R$150,14,FALSE)="","",VLOOKUP($B41,'DI_Rent'!$B$2:$R$150,14,FALSE))</f>
        <v>4.61568877357501</v>
      </c>
      <c r="AB41" t="s" s="24">
        <f>IF(VLOOKUP($B41,'DI_Sharpe'!$B$2:$R$150,14,FALSE)&gt;0,VLOOKUP($B41,'DI_Sharpe'!$B$2:$R$150,14,FALSE)," ")</f>
        <v>361</v>
      </c>
      <c r="AC41" s="23">
        <f>IF(VLOOKUP($B41,'DI_Rent'!$B$2:$R$150,15,FALSE)="","",VLOOKUP($B41,'DI_Rent'!$B$2:$R$150,15,FALSE))</f>
        <v>5.25646043962282</v>
      </c>
      <c r="AD41" t="s" s="24">
        <f>IF(VLOOKUP($B41,'DI_Sharpe'!$B$2:$R$150,15,FALSE)&gt;0,VLOOKUP($B41,'DI_Sharpe'!$B$2:$R$150,15,FALSE)," ")</f>
        <v>361</v>
      </c>
      <c r="AE41" s="23">
        <f>IF(VLOOKUP($B41,'DI_Rent'!$B$2:$R$150,16,FALSE)="","",VLOOKUP($B41,'DI_Rent'!$B$2:$R$150,16,FALSE))</f>
        <v>5.96559709674696</v>
      </c>
      <c r="AF41" t="s" s="24">
        <f>IF(VLOOKUP($B41,'DI_Sharpe'!$B$2:$R$150,16,FALSE)&gt;0,VLOOKUP($B41,'DI_Sharpe'!$B$2:$R$150,16,FALSE)," ")</f>
        <v>361</v>
      </c>
      <c r="AG41" s="23">
        <f>IF(VLOOKUP($B41,'DI_Rent'!$B$2:$R$150,17,FALSE)="","",VLOOKUP($B41,'DI_Rent'!$B$2:$R$150,17,FALSE))</f>
        <v>6.77612434259351</v>
      </c>
      <c r="AH41" t="s" s="26">
        <f>IF(VLOOKUP($B41,'DI_Sharpe'!$B$2:$R$150,17,FALSE)&gt;0,VLOOKUP($B41,'DI_Sharpe'!$B$2:$R$150,17,FALSE)," ")</f>
        <v>361</v>
      </c>
      <c r="AI41" s="14"/>
      <c r="AJ41" t="s" s="26"/>
      <c r="AK41" s="14"/>
      <c r="AL41" s="14"/>
    </row>
    <row r="42" ht="15" customHeight="1">
      <c r="A42" t="s" s="10">
        <v>102</v>
      </c>
      <c r="B42" t="s" s="10">
        <v>103</v>
      </c>
      <c r="C42" s="23">
        <f>IF(VLOOKUP($B42,'DI_Rent'!$B$2:$R$150,2,FALSE)="","",VLOOKUP($B42,'DI_Rent'!$B$2:$R$150,2,FALSE))</f>
        <v>8.3536841706972</v>
      </c>
      <c r="D42" t="s" s="24">
        <f>IF(VLOOKUP($B42,'DI_Sharpe'!$B$2:$R$150,2,FALSE)&gt;0,VLOOKUP($B42,'DI_Sharpe'!$B$2:$R$150,2,FALSE)," ")</f>
        <v>361</v>
      </c>
      <c r="E42" s="23">
        <f>IF(VLOOKUP($B42,'DI_Rent'!$B$2:$R$150,3,FALSE)="","",VLOOKUP($B42,'DI_Rent'!$B$2:$R$150,3,FALSE))</f>
        <v>7.63351693302519</v>
      </c>
      <c r="F42" t="s" s="24">
        <f>IF(VLOOKUP($B42,'DI_Sharpe'!$B$2:$R$150,3,FALSE)&gt;0,VLOOKUP($B42,'DI_Sharpe'!$B$2:$R$150,3,FALSE)," ")</f>
        <v>361</v>
      </c>
      <c r="G42" s="23">
        <f>IF(VLOOKUP($B42,'DI_Rent'!$B$2:$R$150,4,FALSE)="","",VLOOKUP($B42,'DI_Rent'!$B$2:$R$150,4,FALSE))</f>
        <v>6.86151619420057</v>
      </c>
      <c r="H42" t="s" s="24">
        <f>IF(VLOOKUP($B42,'DI_Sharpe'!$B$2:$R$150,4,FALSE)&gt;0,VLOOKUP($B42,'DI_Sharpe'!$B$2:$R$150,4,FALSE)," ")</f>
        <v>361</v>
      </c>
      <c r="I42" s="23">
        <f>IF(VLOOKUP($B42,'DI_Rent'!$B$2:$R$150,5,FALSE)="","",VLOOKUP($B42,'DI_Rent'!$B$2:$R$150,5,FALSE))</f>
        <v>5.994461729498</v>
      </c>
      <c r="J42" t="s" s="24">
        <f>IF(VLOOKUP($B42,'DI_Sharpe'!$B$2:$R$150,5,FALSE)&gt;0,VLOOKUP($B42,'DI_Sharpe'!$B$2:$R$150,5,FALSE)," ")</f>
        <v>361</v>
      </c>
      <c r="K42" s="23">
        <f>IF(VLOOKUP($B42,'DI_Rent'!$B$2:$R$150,6,FALSE)="","",VLOOKUP($B42,'DI_Rent'!$B$2:$R$150,6,FALSE))</f>
        <v>5.26984733028519</v>
      </c>
      <c r="L42" t="s" s="24">
        <f>IF(VLOOKUP($B42,'DI_Sharpe'!$B$2:$R$150,6,FALSE)&gt;0,VLOOKUP($B42,'DI_Sharpe'!$B$2:$R$150,6,FALSE)," ")</f>
        <v>361</v>
      </c>
      <c r="M42" s="23">
        <f>IF(VLOOKUP($B42,'DI_Rent'!$B$2:$R$150,7,FALSE)="","",VLOOKUP($B42,'DI_Rent'!$B$2:$R$150,7,FALSE))</f>
        <v>4.60047666486234</v>
      </c>
      <c r="N42" t="s" s="24">
        <f>IF(VLOOKUP($B42,'DI_Sharpe'!$B$2:$R$150,7,FALSE)&gt;0,VLOOKUP($B42,'DI_Sharpe'!$B$2:$R$150,7,FALSE)," ")</f>
        <v>361</v>
      </c>
      <c r="O42" s="23">
        <f>IF(VLOOKUP($B42,'DI_Rent'!$B$2:$R$150,8,FALSE)="","",VLOOKUP($B42,'DI_Rent'!$B$2:$R$150,8,FALSE))</f>
        <v>4.14696967937755</v>
      </c>
      <c r="P42" t="s" s="24">
        <f>IF(VLOOKUP($B42,'DI_Sharpe'!$B$2:$R$150,8,FALSE)&gt;0,VLOOKUP($B42,'DI_Sharpe'!$B$2:$R$150,8,FALSE)," ")</f>
        <v>361</v>
      </c>
      <c r="Q42" s="23">
        <f>IF(VLOOKUP($B42,'DI_Rent'!$B$2:$R$150,9,FALSE)="","",VLOOKUP($B42,'DI_Rent'!$B$2:$R$150,9,FALSE))</f>
        <v>3.79771455125388</v>
      </c>
      <c r="R42" t="s" s="24">
        <f>IF(VLOOKUP($B42,'DI_Sharpe'!$B$2:$R$150,9,FALSE)&gt;0,VLOOKUP($B42,'DI_Sharpe'!$B$2:$R$150,9,FALSE)," ")</f>
        <v>361</v>
      </c>
      <c r="S42" s="23">
        <f>IF(VLOOKUP($B42,'DI_Rent'!$B$2:$R$150,10,FALSE)="","",VLOOKUP($B42,'DI_Rent'!$B$2:$R$150,10,FALSE))</f>
        <v>3.57937031389375</v>
      </c>
      <c r="T42" t="s" s="24">
        <f>IF(VLOOKUP($B42,'DI_Sharpe'!$B$2:$R$150,10,FALSE)&gt;0,VLOOKUP($B42,'DI_Sharpe'!$B$2:$R$150,10,FALSE)," ")</f>
        <v>361</v>
      </c>
      <c r="U42" s="23">
        <f>IF(VLOOKUP($B42,'DI_Rent'!$B$2:$R$150,11,FALSE)="","",VLOOKUP($B42,'DI_Rent'!$B$2:$R$150,11,FALSE))</f>
        <v>3.5082500438111</v>
      </c>
      <c r="V42" t="s" s="24">
        <f>IF(VLOOKUP($B42,'DI_Sharpe'!$B$2:$R$150,11,FALSE)&gt;0,VLOOKUP($B42,'DI_Sharpe'!$B$2:$R$150,11,FALSE)," ")</f>
        <v>361</v>
      </c>
      <c r="W42" s="23">
        <f>IF(VLOOKUP($B42,'DI_Rent'!$B$2:$R$150,12,FALSE)="","",VLOOKUP($B42,'DI_Rent'!$B$2:$R$150,12,FALSE))</f>
        <v>3.6566894593266</v>
      </c>
      <c r="X42" t="s" s="24">
        <f>IF(VLOOKUP($B42,'DI_Sharpe'!$B$2:$R$150,12,FALSE)&gt;0,VLOOKUP($B42,'DI_Sharpe'!$B$2:$R$150,12,FALSE)," ")</f>
        <v>361</v>
      </c>
      <c r="Y42" s="23">
        <f>IF(VLOOKUP($B42,'DI_Rent'!$B$2:$R$150,13,FALSE)="","",VLOOKUP($B42,'DI_Rent'!$B$2:$R$150,13,FALSE))</f>
        <v>4.01203819415532</v>
      </c>
      <c r="Z42" t="s" s="24">
        <f>IF(VLOOKUP($B42,'DI_Sharpe'!$B$2:$R$150,13,FALSE)&gt;0,VLOOKUP($B42,'DI_Sharpe'!$B$2:$R$150,13,FALSE)," ")</f>
        <v>361</v>
      </c>
      <c r="AA42" s="23">
        <f>IF(VLOOKUP($B42,'DI_Rent'!$B$2:$R$150,14,FALSE)="","",VLOOKUP($B42,'DI_Rent'!$B$2:$R$150,14,FALSE))</f>
        <v>4.51830172413576</v>
      </c>
      <c r="AB42" t="s" s="24">
        <f>IF(VLOOKUP($B42,'DI_Sharpe'!$B$2:$R$150,14,FALSE)&gt;0,VLOOKUP($B42,'DI_Sharpe'!$B$2:$R$150,14,FALSE)," ")</f>
        <v>361</v>
      </c>
      <c r="AC42" s="23">
        <f>IF(VLOOKUP($B42,'DI_Rent'!$B$2:$R$150,15,FALSE)="","",VLOOKUP($B42,'DI_Rent'!$B$2:$R$150,15,FALSE))</f>
        <v>5.16587153759682</v>
      </c>
      <c r="AD42" t="s" s="24">
        <f>IF(VLOOKUP($B42,'DI_Sharpe'!$B$2:$R$150,15,FALSE)&gt;0,VLOOKUP($B42,'DI_Sharpe'!$B$2:$R$150,15,FALSE)," ")</f>
        <v>361</v>
      </c>
      <c r="AE42" s="23">
        <f>IF(VLOOKUP($B42,'DI_Rent'!$B$2:$R$150,16,FALSE)="","",VLOOKUP($B42,'DI_Rent'!$B$2:$R$150,16,FALSE))</f>
        <v>5.91060819788833</v>
      </c>
      <c r="AF42" t="s" s="24">
        <f>IF(VLOOKUP($B42,'DI_Sharpe'!$B$2:$R$150,16,FALSE)&gt;0,VLOOKUP($B42,'DI_Sharpe'!$B$2:$R$150,16,FALSE)," ")</f>
        <v>361</v>
      </c>
      <c r="AG42" s="23">
        <f>IF(VLOOKUP($B42,'DI_Rent'!$B$2:$R$150,17,FALSE)="","",VLOOKUP($B42,'DI_Rent'!$B$2:$R$150,17,FALSE))</f>
        <v>6.82794426501807</v>
      </c>
      <c r="AH42" t="s" s="26">
        <f>IF(VLOOKUP($B42,'DI_Sharpe'!$B$2:$R$150,17,FALSE)&gt;0,VLOOKUP($B42,'DI_Sharpe'!$B$2:$R$150,17,FALSE)," ")</f>
        <v>361</v>
      </c>
      <c r="AI42" s="14"/>
      <c r="AJ42" t="s" s="26"/>
      <c r="AK42" s="14"/>
      <c r="AL42" s="14"/>
    </row>
    <row r="43" ht="15" customHeight="1">
      <c r="A43" t="s" s="10">
        <v>104</v>
      </c>
      <c r="B43" t="s" s="10">
        <v>105</v>
      </c>
      <c r="C43" s="23">
        <f>IF(VLOOKUP($B43,'DI_Rent'!$B$2:$R$150,2,FALSE)="","",VLOOKUP($B43,'DI_Rent'!$B$2:$R$150,2,FALSE))</f>
        <v>8.34909169663891</v>
      </c>
      <c r="D43" t="s" s="24">
        <f>IF(VLOOKUP($B43,'DI_Sharpe'!$B$2:$R$150,2,FALSE)&gt;0,VLOOKUP($B43,'DI_Sharpe'!$B$2:$R$150,2,FALSE)," ")</f>
        <v>361</v>
      </c>
      <c r="E43" s="23">
        <f>IF(VLOOKUP($B43,'DI_Rent'!$B$2:$R$150,3,FALSE)="","",VLOOKUP($B43,'DI_Rent'!$B$2:$R$150,3,FALSE))</f>
        <v>7.66029281736904</v>
      </c>
      <c r="F43" t="s" s="24">
        <f>IF(VLOOKUP($B43,'DI_Sharpe'!$B$2:$R$150,3,FALSE)&gt;0,VLOOKUP($B43,'DI_Sharpe'!$B$2:$R$150,3,FALSE)," ")</f>
        <v>361</v>
      </c>
      <c r="G43" s="23">
        <f>IF(VLOOKUP($B43,'DI_Rent'!$B$2:$R$150,4,FALSE)="","",VLOOKUP($B43,'DI_Rent'!$B$2:$R$150,4,FALSE))</f>
        <v>6.94485278782713</v>
      </c>
      <c r="H43" t="s" s="24">
        <f>IF(VLOOKUP($B43,'DI_Sharpe'!$B$2:$R$150,4,FALSE)&gt;0,VLOOKUP($B43,'DI_Sharpe'!$B$2:$R$150,4,FALSE)," ")</f>
        <v>361</v>
      </c>
      <c r="I43" s="23">
        <f>IF(VLOOKUP($B43,'DI_Rent'!$B$2:$R$150,5,FALSE)="","",VLOOKUP($B43,'DI_Rent'!$B$2:$R$150,5,FALSE))</f>
        <v>6.20505115931345</v>
      </c>
      <c r="J43" t="s" s="24">
        <f>IF(VLOOKUP($B43,'DI_Sharpe'!$B$2:$R$150,5,FALSE)&gt;0,VLOOKUP($B43,'DI_Sharpe'!$B$2:$R$150,5,FALSE)," ")</f>
        <v>361</v>
      </c>
      <c r="K43" s="23">
        <f>IF(VLOOKUP($B43,'DI_Rent'!$B$2:$R$150,6,FALSE)="","",VLOOKUP($B43,'DI_Rent'!$B$2:$R$150,6,FALSE))</f>
        <v>5.54199811235028</v>
      </c>
      <c r="L43" t="s" s="24">
        <f>IF(VLOOKUP($B43,'DI_Sharpe'!$B$2:$R$150,6,FALSE)&gt;0,VLOOKUP($B43,'DI_Sharpe'!$B$2:$R$150,6,FALSE)," ")</f>
        <v>361</v>
      </c>
      <c r="M43" s="23">
        <f>IF(VLOOKUP($B43,'DI_Rent'!$B$2:$R$150,7,FALSE)="","",VLOOKUP($B43,'DI_Rent'!$B$2:$R$150,7,FALSE))</f>
        <v>4.91783327446345</v>
      </c>
      <c r="N43" t="s" s="24">
        <f>IF(VLOOKUP($B43,'DI_Sharpe'!$B$2:$R$150,7,FALSE)&gt;0,VLOOKUP($B43,'DI_Sharpe'!$B$2:$R$150,7,FALSE)," ")</f>
        <v>361</v>
      </c>
      <c r="O43" s="23">
        <f>IF(VLOOKUP($B43,'DI_Rent'!$B$2:$R$150,8,FALSE)="","",VLOOKUP($B43,'DI_Rent'!$B$2:$R$150,8,FALSE))</f>
        <v>4.49192292664764</v>
      </c>
      <c r="P43" t="s" s="24">
        <f>IF(VLOOKUP($B43,'DI_Sharpe'!$B$2:$R$150,8,FALSE)&gt;0,VLOOKUP($B43,'DI_Sharpe'!$B$2:$R$150,8,FALSE)," ")</f>
        <v>361</v>
      </c>
      <c r="Q43" s="23">
        <f>IF(VLOOKUP($B43,'DI_Rent'!$B$2:$R$150,9,FALSE)="","",VLOOKUP($B43,'DI_Rent'!$B$2:$R$150,9,FALSE))</f>
        <v>4.1022395011475</v>
      </c>
      <c r="R43" t="s" s="24">
        <f>IF(VLOOKUP($B43,'DI_Sharpe'!$B$2:$R$150,9,FALSE)&gt;0,VLOOKUP($B43,'DI_Sharpe'!$B$2:$R$150,9,FALSE)," ")</f>
        <v>361</v>
      </c>
      <c r="S43" s="23">
        <f>IF(VLOOKUP($B43,'DI_Rent'!$B$2:$R$150,10,FALSE)="","",VLOOKUP($B43,'DI_Rent'!$B$2:$R$150,10,FALSE))</f>
        <v>3.88232942115405</v>
      </c>
      <c r="T43" t="s" s="24">
        <f>IF(VLOOKUP($B43,'DI_Sharpe'!$B$2:$R$150,10,FALSE)&gt;0,VLOOKUP($B43,'DI_Sharpe'!$B$2:$R$150,10,FALSE)," ")</f>
        <v>361</v>
      </c>
      <c r="U43" s="23">
        <f>IF(VLOOKUP($B43,'DI_Rent'!$B$2:$R$150,11,FALSE)="","",VLOOKUP($B43,'DI_Rent'!$B$2:$R$150,11,FALSE))</f>
        <v>3.82626059016999</v>
      </c>
      <c r="V43" t="s" s="24">
        <f>IF(VLOOKUP($B43,'DI_Sharpe'!$B$2:$R$150,11,FALSE)&gt;0,VLOOKUP($B43,'DI_Sharpe'!$B$2:$R$150,11,FALSE)," ")</f>
        <v>361</v>
      </c>
      <c r="W43" s="23">
        <f>IF(VLOOKUP($B43,'DI_Rent'!$B$2:$R$150,12,FALSE)="","",VLOOKUP($B43,'DI_Rent'!$B$2:$R$150,12,FALSE))</f>
        <v>3.99042828122889</v>
      </c>
      <c r="X43" t="s" s="24">
        <f>IF(VLOOKUP($B43,'DI_Sharpe'!$B$2:$R$150,12,FALSE)&gt;0,VLOOKUP($B43,'DI_Sharpe'!$B$2:$R$150,12,FALSE)," ")</f>
        <v>361</v>
      </c>
      <c r="Y43" s="23">
        <f>IF(VLOOKUP($B43,'DI_Rent'!$B$2:$R$150,13,FALSE)="","",VLOOKUP($B43,'DI_Rent'!$B$2:$R$150,13,FALSE))</f>
        <v>4.42139544781064</v>
      </c>
      <c r="Z43" t="s" s="24">
        <f>IF(VLOOKUP($B43,'DI_Sharpe'!$B$2:$R$150,13,FALSE)&gt;0,VLOOKUP($B43,'DI_Sharpe'!$B$2:$R$150,13,FALSE)," ")</f>
        <v>361</v>
      </c>
      <c r="AA43" s="23">
        <f>IF(VLOOKUP($B43,'DI_Rent'!$B$2:$R$150,14,FALSE)="","",VLOOKUP($B43,'DI_Rent'!$B$2:$R$150,14,FALSE))</f>
        <v>4.96527992003861</v>
      </c>
      <c r="AB43" t="s" s="24">
        <f>IF(VLOOKUP($B43,'DI_Sharpe'!$B$2:$R$150,14,FALSE)&gt;0,VLOOKUP($B43,'DI_Sharpe'!$B$2:$R$150,14,FALSE)," ")</f>
        <v>361</v>
      </c>
      <c r="AC43" s="23">
        <f>IF(VLOOKUP($B43,'DI_Rent'!$B$2:$R$150,15,FALSE)="","",VLOOKUP($B43,'DI_Rent'!$B$2:$R$150,15,FALSE))</f>
        <v>5.60995680919674</v>
      </c>
      <c r="AD43" t="s" s="24">
        <f>IF(VLOOKUP($B43,'DI_Sharpe'!$B$2:$R$150,15,FALSE)&gt;0,VLOOKUP($B43,'DI_Sharpe'!$B$2:$R$150,15,FALSE)," ")</f>
        <v>361</v>
      </c>
      <c r="AE43" s="23">
        <f>IF(VLOOKUP($B43,'DI_Rent'!$B$2:$R$150,16,FALSE)="","",VLOOKUP($B43,'DI_Rent'!$B$2:$R$150,16,FALSE))</f>
        <v>6.35186899025395</v>
      </c>
      <c r="AF43" t="s" s="24">
        <f>IF(VLOOKUP($B43,'DI_Sharpe'!$B$2:$R$150,16,FALSE)&gt;0,VLOOKUP($B43,'DI_Sharpe'!$B$2:$R$150,16,FALSE)," ")</f>
        <v>361</v>
      </c>
      <c r="AG43" s="23">
        <f>IF(VLOOKUP($B43,'DI_Rent'!$B$2:$R$150,17,FALSE)="","",VLOOKUP($B43,'DI_Rent'!$B$2:$R$150,17,FALSE))</f>
        <v>7.1281061386087</v>
      </c>
      <c r="AH43" t="s" s="26">
        <f>IF(VLOOKUP($B43,'DI_Sharpe'!$B$2:$R$150,17,FALSE)&gt;0,VLOOKUP($B43,'DI_Sharpe'!$B$2:$R$150,17,FALSE)," ")</f>
        <v>361</v>
      </c>
      <c r="AI43" s="14"/>
      <c r="AJ43" t="s" s="26"/>
      <c r="AK43" s="14"/>
      <c r="AL43" s="14"/>
    </row>
    <row r="44" ht="15" customHeight="1">
      <c r="A44" t="s" s="10">
        <v>106</v>
      </c>
      <c r="B44" t="s" s="10">
        <v>107</v>
      </c>
      <c r="C44" s="23">
        <f>IF(VLOOKUP($B44,'DI_Rent'!$B$2:$R$150,2,FALSE)="","",VLOOKUP($B44,'DI_Rent'!$B$2:$R$150,2,FALSE))</f>
        <v>8.348762105642299</v>
      </c>
      <c r="D44" t="s" s="24">
        <f>IF(VLOOKUP($B44,'DI_Sharpe'!$B$2:$R$150,2,FALSE)&gt;0,VLOOKUP($B44,'DI_Sharpe'!$B$2:$R$150,2,FALSE)," ")</f>
        <v>361</v>
      </c>
      <c r="E44" s="23">
        <f>IF(VLOOKUP($B44,'DI_Rent'!$B$2:$R$150,3,FALSE)="","",VLOOKUP($B44,'DI_Rent'!$B$2:$R$150,3,FALSE))</f>
        <v>7.65412176809706</v>
      </c>
      <c r="F44" t="s" s="24">
        <f>IF(VLOOKUP($B44,'DI_Sharpe'!$B$2:$R$150,3,FALSE)&gt;0,VLOOKUP($B44,'DI_Sharpe'!$B$2:$R$150,3,FALSE)," ")</f>
        <v>361</v>
      </c>
      <c r="G44" s="23">
        <f>IF(VLOOKUP($B44,'DI_Rent'!$B$2:$R$150,4,FALSE)="","",VLOOKUP($B44,'DI_Rent'!$B$2:$R$150,4,FALSE))</f>
        <v>6.90338465374338</v>
      </c>
      <c r="H44" t="s" s="24">
        <f>IF(VLOOKUP($B44,'DI_Sharpe'!$B$2:$R$150,4,FALSE)&gt;0,VLOOKUP($B44,'DI_Sharpe'!$B$2:$R$150,4,FALSE)," ")</f>
        <v>361</v>
      </c>
      <c r="I44" s="23">
        <f>IF(VLOOKUP($B44,'DI_Rent'!$B$2:$R$150,5,FALSE)="","",VLOOKUP($B44,'DI_Rent'!$B$2:$R$150,5,FALSE))</f>
        <v>6.10337984309051</v>
      </c>
      <c r="J44" t="s" s="24">
        <f>IF(VLOOKUP($B44,'DI_Sharpe'!$B$2:$R$150,5,FALSE)&gt;0,VLOOKUP($B44,'DI_Sharpe'!$B$2:$R$150,5,FALSE)," ")</f>
        <v>361</v>
      </c>
      <c r="K44" s="23">
        <f>IF(VLOOKUP($B44,'DI_Rent'!$B$2:$R$150,6,FALSE)="","",VLOOKUP($B44,'DI_Rent'!$B$2:$R$150,6,FALSE))</f>
        <v>5.46076722897892</v>
      </c>
      <c r="L44" t="s" s="24">
        <f>IF(VLOOKUP($B44,'DI_Sharpe'!$B$2:$R$150,6,FALSE)&gt;0,VLOOKUP($B44,'DI_Sharpe'!$B$2:$R$150,6,FALSE)," ")</f>
        <v>361</v>
      </c>
      <c r="M44" s="23">
        <f>IF(VLOOKUP($B44,'DI_Rent'!$B$2:$R$150,7,FALSE)="","",VLOOKUP($B44,'DI_Rent'!$B$2:$R$150,7,FALSE))</f>
        <v>4.82778764677012</v>
      </c>
      <c r="N44" t="s" s="24">
        <f>IF(VLOOKUP($B44,'DI_Sharpe'!$B$2:$R$150,7,FALSE)&gt;0,VLOOKUP($B44,'DI_Sharpe'!$B$2:$R$150,7,FALSE)," ")</f>
        <v>361</v>
      </c>
      <c r="O44" s="23">
        <f>IF(VLOOKUP($B44,'DI_Rent'!$B$2:$R$150,8,FALSE)="","",VLOOKUP($B44,'DI_Rent'!$B$2:$R$150,8,FALSE))</f>
        <v>4.44742861706255</v>
      </c>
      <c r="P44" t="s" s="24">
        <f>IF(VLOOKUP($B44,'DI_Sharpe'!$B$2:$R$150,8,FALSE)&gt;0,VLOOKUP($B44,'DI_Sharpe'!$B$2:$R$150,8,FALSE)," ")</f>
        <v>361</v>
      </c>
      <c r="Q44" s="23">
        <f>IF(VLOOKUP($B44,'DI_Rent'!$B$2:$R$150,9,FALSE)="","",VLOOKUP($B44,'DI_Rent'!$B$2:$R$150,9,FALSE))</f>
        <v>4.02302085018431</v>
      </c>
      <c r="R44" t="s" s="24">
        <f>IF(VLOOKUP($B44,'DI_Sharpe'!$B$2:$R$150,9,FALSE)&gt;0,VLOOKUP($B44,'DI_Sharpe'!$B$2:$R$150,9,FALSE)," ")</f>
        <v>361</v>
      </c>
      <c r="S44" s="23">
        <f>IF(VLOOKUP($B44,'DI_Rent'!$B$2:$R$150,10,FALSE)="","",VLOOKUP($B44,'DI_Rent'!$B$2:$R$150,10,FALSE))</f>
        <v>3.77572220131073</v>
      </c>
      <c r="T44" t="s" s="24">
        <f>IF(VLOOKUP($B44,'DI_Sharpe'!$B$2:$R$150,10,FALSE)&gt;0,VLOOKUP($B44,'DI_Sharpe'!$B$2:$R$150,10,FALSE)," ")</f>
        <v>361</v>
      </c>
      <c r="U44" s="23">
        <f>IF(VLOOKUP($B44,'DI_Rent'!$B$2:$R$150,11,FALSE)="","",VLOOKUP($B44,'DI_Rent'!$B$2:$R$150,11,FALSE))</f>
        <v>3.78110928125961</v>
      </c>
      <c r="V44" t="s" s="24">
        <f>IF(VLOOKUP($B44,'DI_Sharpe'!$B$2:$R$150,11,FALSE)&gt;0,VLOOKUP($B44,'DI_Sharpe'!$B$2:$R$150,11,FALSE)," ")</f>
        <v>361</v>
      </c>
      <c r="W44" s="23">
        <f>IF(VLOOKUP($B44,'DI_Rent'!$B$2:$R$150,12,FALSE)="","",VLOOKUP($B44,'DI_Rent'!$B$2:$R$150,12,FALSE))</f>
        <v>3.86547536740973</v>
      </c>
      <c r="X44" t="s" s="24">
        <f>IF(VLOOKUP($B44,'DI_Sharpe'!$B$2:$R$150,12,FALSE)&gt;0,VLOOKUP($B44,'DI_Sharpe'!$B$2:$R$150,12,FALSE)," ")</f>
        <v>361</v>
      </c>
      <c r="Y44" s="23">
        <f>IF(VLOOKUP($B44,'DI_Rent'!$B$2:$R$150,13,FALSE)="","",VLOOKUP($B44,'DI_Rent'!$B$2:$R$150,13,FALSE))</f>
        <v>4.26241098770332</v>
      </c>
      <c r="Z44" t="s" s="24">
        <f>IF(VLOOKUP($B44,'DI_Sharpe'!$B$2:$R$150,13,FALSE)&gt;0,VLOOKUP($B44,'DI_Sharpe'!$B$2:$R$150,13,FALSE)," ")</f>
        <v>361</v>
      </c>
      <c r="AA44" s="23">
        <f>IF(VLOOKUP($B44,'DI_Rent'!$B$2:$R$150,14,FALSE)="","",VLOOKUP($B44,'DI_Rent'!$B$2:$R$150,14,FALSE))</f>
        <v>4.74142956532106</v>
      </c>
      <c r="AB44" t="s" s="24">
        <f>IF(VLOOKUP($B44,'DI_Sharpe'!$B$2:$R$150,14,FALSE)&gt;0,VLOOKUP($B44,'DI_Sharpe'!$B$2:$R$150,14,FALSE)," ")</f>
        <v>361</v>
      </c>
      <c r="AC44" s="23">
        <f>IF(VLOOKUP($B44,'DI_Rent'!$B$2:$R$150,15,FALSE)="","",VLOOKUP($B44,'DI_Rent'!$B$2:$R$150,15,FALSE))</f>
        <v>5.37504984263717</v>
      </c>
      <c r="AD44" t="s" s="24">
        <f>IF(VLOOKUP($B44,'DI_Sharpe'!$B$2:$R$150,15,FALSE)&gt;0,VLOOKUP($B44,'DI_Sharpe'!$B$2:$R$150,15,FALSE)," ")</f>
        <v>361</v>
      </c>
      <c r="AE44" s="23">
        <f>IF(VLOOKUP($B44,'DI_Rent'!$B$2:$R$150,16,FALSE)="","",VLOOKUP($B44,'DI_Rent'!$B$2:$R$150,16,FALSE))</f>
        <v>6.10440076288694</v>
      </c>
      <c r="AF44" t="s" s="24">
        <f>IF(VLOOKUP($B44,'DI_Sharpe'!$B$2:$R$150,16,FALSE)&gt;0,VLOOKUP($B44,'DI_Sharpe'!$B$2:$R$150,16,FALSE)," ")</f>
        <v>361</v>
      </c>
      <c r="AG44" s="23">
        <f>IF(VLOOKUP($B44,'DI_Rent'!$B$2:$R$150,17,FALSE)="","",VLOOKUP($B44,'DI_Rent'!$B$2:$R$150,17,FALSE))</f>
        <v>6.75966887631898</v>
      </c>
      <c r="AH44" t="s" s="26">
        <f>IF(VLOOKUP($B44,'DI_Sharpe'!$B$2:$R$150,17,FALSE)&gt;0,VLOOKUP($B44,'DI_Sharpe'!$B$2:$R$150,17,FALSE)," ")</f>
        <v>361</v>
      </c>
      <c r="AI44" s="14"/>
      <c r="AJ44" t="s" s="26"/>
      <c r="AK44" s="14"/>
      <c r="AL44" s="14"/>
    </row>
    <row r="45" ht="15" customHeight="1">
      <c r="A45" t="s" s="10">
        <v>108</v>
      </c>
      <c r="B45" t="s" s="10">
        <v>109</v>
      </c>
      <c r="C45" s="23">
        <f>IF(VLOOKUP($B45,'DI_Rent'!$B$2:$R$150,2,FALSE)="","",VLOOKUP($B45,'DI_Rent'!$B$2:$R$150,2,FALSE))</f>
        <v>8.34163318367904</v>
      </c>
      <c r="D45" t="s" s="24">
        <f>IF(VLOOKUP($B45,'DI_Sharpe'!$B$2:$R$150,2,FALSE)&gt;0,VLOOKUP($B45,'DI_Sharpe'!$B$2:$R$150,2,FALSE)," ")</f>
        <v>361</v>
      </c>
      <c r="E45" s="23">
        <f>IF(VLOOKUP($B45,'DI_Rent'!$B$2:$R$150,3,FALSE)="","",VLOOKUP($B45,'DI_Rent'!$B$2:$R$150,3,FALSE))</f>
        <v>7.64712665989604</v>
      </c>
      <c r="F45" t="s" s="24">
        <f>IF(VLOOKUP($B45,'DI_Sharpe'!$B$2:$R$150,3,FALSE)&gt;0,VLOOKUP($B45,'DI_Sharpe'!$B$2:$R$150,3,FALSE)," ")</f>
        <v>361</v>
      </c>
      <c r="G45" s="23">
        <f>IF(VLOOKUP($B45,'DI_Rent'!$B$2:$R$150,4,FALSE)="","",VLOOKUP($B45,'DI_Rent'!$B$2:$R$150,4,FALSE))</f>
        <v>6.8962066672519</v>
      </c>
      <c r="H45" t="s" s="24">
        <f>IF(VLOOKUP($B45,'DI_Sharpe'!$B$2:$R$150,4,FALSE)&gt;0,VLOOKUP($B45,'DI_Sharpe'!$B$2:$R$150,4,FALSE)," ")</f>
        <v>361</v>
      </c>
      <c r="I45" s="23">
        <f>IF(VLOOKUP($B45,'DI_Rent'!$B$2:$R$150,5,FALSE)="","",VLOOKUP($B45,'DI_Rent'!$B$2:$R$150,5,FALSE))</f>
        <v>6.09574255519181</v>
      </c>
      <c r="J45" t="s" s="24">
        <f>IF(VLOOKUP($B45,'DI_Sharpe'!$B$2:$R$150,5,FALSE)&gt;0,VLOOKUP($B45,'DI_Sharpe'!$B$2:$R$150,5,FALSE)," ")</f>
        <v>361</v>
      </c>
      <c r="K45" s="23">
        <f>IF(VLOOKUP($B45,'DI_Rent'!$B$2:$R$150,6,FALSE)="","",VLOOKUP($B45,'DI_Rent'!$B$2:$R$150,6,FALSE))</f>
        <v>5.4521677743425</v>
      </c>
      <c r="L45" t="s" s="24">
        <f>IF(VLOOKUP($B45,'DI_Sharpe'!$B$2:$R$150,6,FALSE)&gt;0,VLOOKUP($B45,'DI_Sharpe'!$B$2:$R$150,6,FALSE)," ")</f>
        <v>361</v>
      </c>
      <c r="M45" s="23">
        <f>IF(VLOOKUP($B45,'DI_Rent'!$B$2:$R$150,7,FALSE)="","",VLOOKUP($B45,'DI_Rent'!$B$2:$R$150,7,FALSE))</f>
        <v>4.81855770028778</v>
      </c>
      <c r="N45" t="s" s="24">
        <f>IF(VLOOKUP($B45,'DI_Sharpe'!$B$2:$R$150,7,FALSE)&gt;0,VLOOKUP($B45,'DI_Sharpe'!$B$2:$R$150,7,FALSE)," ")</f>
        <v>361</v>
      </c>
      <c r="O45" s="23">
        <f>IF(VLOOKUP($B45,'DI_Rent'!$B$2:$R$150,8,FALSE)="","",VLOOKUP($B45,'DI_Rent'!$B$2:$R$150,8,FALSE))</f>
        <v>4.4400595647361</v>
      </c>
      <c r="P45" t="s" s="24">
        <f>IF(VLOOKUP($B45,'DI_Sharpe'!$B$2:$R$150,8,FALSE)&gt;0,VLOOKUP($B45,'DI_Sharpe'!$B$2:$R$150,8,FALSE)," ")</f>
        <v>361</v>
      </c>
      <c r="Q45" s="23">
        <f>IF(VLOOKUP($B45,'DI_Rent'!$B$2:$R$150,9,FALSE)="","",VLOOKUP($B45,'DI_Rent'!$B$2:$R$150,9,FALSE))</f>
        <v>4.01894023621521</v>
      </c>
      <c r="R45" t="s" s="24">
        <f>IF(VLOOKUP($B45,'DI_Sharpe'!$B$2:$R$150,9,FALSE)&gt;0,VLOOKUP($B45,'DI_Sharpe'!$B$2:$R$150,9,FALSE)," ")</f>
        <v>361</v>
      </c>
      <c r="S45" s="23">
        <f>IF(VLOOKUP($B45,'DI_Rent'!$B$2:$R$150,10,FALSE)="","",VLOOKUP($B45,'DI_Rent'!$B$2:$R$150,10,FALSE))</f>
        <v>3.77268283448702</v>
      </c>
      <c r="T45" t="s" s="24">
        <f>IF(VLOOKUP($B45,'DI_Sharpe'!$B$2:$R$150,10,FALSE)&gt;0,VLOOKUP($B45,'DI_Sharpe'!$B$2:$R$150,10,FALSE)," ")</f>
        <v>361</v>
      </c>
      <c r="U45" s="23">
        <f>IF(VLOOKUP($B45,'DI_Rent'!$B$2:$R$150,11,FALSE)="","",VLOOKUP($B45,'DI_Rent'!$B$2:$R$150,11,FALSE))</f>
        <v>3.77179140617747</v>
      </c>
      <c r="V45" t="s" s="24">
        <f>IF(VLOOKUP($B45,'DI_Sharpe'!$B$2:$R$150,11,FALSE)&gt;0,VLOOKUP($B45,'DI_Sharpe'!$B$2:$R$150,11,FALSE)," ")</f>
        <v>361</v>
      </c>
      <c r="W45" s="23">
        <f>IF(VLOOKUP($B45,'DI_Rent'!$B$2:$R$150,12,FALSE)="","",VLOOKUP($B45,'DI_Rent'!$B$2:$R$150,12,FALSE))</f>
        <v>3.85653561189392</v>
      </c>
      <c r="X45" t="s" s="24">
        <f>IF(VLOOKUP($B45,'DI_Sharpe'!$B$2:$R$150,12,FALSE)&gt;0,VLOOKUP($B45,'DI_Sharpe'!$B$2:$R$150,12,FALSE)," ")</f>
        <v>361</v>
      </c>
      <c r="Y45" s="23">
        <f>IF(VLOOKUP($B45,'DI_Rent'!$B$2:$R$150,13,FALSE)="","",VLOOKUP($B45,'DI_Rent'!$B$2:$R$150,13,FALSE))</f>
        <v>4.24897622901041</v>
      </c>
      <c r="Z45" t="s" s="24">
        <f>IF(VLOOKUP($B45,'DI_Sharpe'!$B$2:$R$150,13,FALSE)&gt;0,VLOOKUP($B45,'DI_Sharpe'!$B$2:$R$150,13,FALSE)," ")</f>
        <v>361</v>
      </c>
      <c r="AA45" s="23">
        <f>IF(VLOOKUP($B45,'DI_Rent'!$B$2:$R$150,14,FALSE)="","",VLOOKUP($B45,'DI_Rent'!$B$2:$R$150,14,FALSE))</f>
        <v>4.72897825519007</v>
      </c>
      <c r="AB45" t="s" s="24">
        <f>IF(VLOOKUP($B45,'DI_Sharpe'!$B$2:$R$150,14,FALSE)&gt;0,VLOOKUP($B45,'DI_Sharpe'!$B$2:$R$150,14,FALSE)," ")</f>
        <v>361</v>
      </c>
      <c r="AC45" s="23">
        <f>IF(VLOOKUP($B45,'DI_Rent'!$B$2:$R$150,15,FALSE)="","",VLOOKUP($B45,'DI_Rent'!$B$2:$R$150,15,FALSE))</f>
        <v>5.35662976539943</v>
      </c>
      <c r="AD45" t="s" s="24">
        <f>IF(VLOOKUP($B45,'DI_Sharpe'!$B$2:$R$150,15,FALSE)&gt;0,VLOOKUP($B45,'DI_Sharpe'!$B$2:$R$150,15,FALSE)," ")</f>
        <v>361</v>
      </c>
      <c r="AE45" s="23">
        <f>IF(VLOOKUP($B45,'DI_Rent'!$B$2:$R$150,16,FALSE)="","",VLOOKUP($B45,'DI_Rent'!$B$2:$R$150,16,FALSE))</f>
        <v>6.08479857017055</v>
      </c>
      <c r="AF45" t="s" s="24">
        <f>IF(VLOOKUP($B45,'DI_Sharpe'!$B$2:$R$150,16,FALSE)&gt;0,VLOOKUP($B45,'DI_Sharpe'!$B$2:$R$150,16,FALSE)," ")</f>
        <v>361</v>
      </c>
      <c r="AG45" s="23">
        <f>IF(VLOOKUP($B45,'DI_Rent'!$B$2:$R$150,17,FALSE)="","",VLOOKUP($B45,'DI_Rent'!$B$2:$R$150,17,FALSE))</f>
        <v>6.73173461213921</v>
      </c>
      <c r="AH45" t="s" s="26">
        <f>IF(VLOOKUP($B45,'DI_Sharpe'!$B$2:$R$150,17,FALSE)&gt;0,VLOOKUP($B45,'DI_Sharpe'!$B$2:$R$150,17,FALSE)," ")</f>
        <v>361</v>
      </c>
      <c r="AI45" s="14"/>
      <c r="AJ45" t="s" s="26"/>
      <c r="AK45" s="14"/>
      <c r="AL45" s="14"/>
    </row>
    <row r="46" ht="15" customHeight="1">
      <c r="A46" t="s" s="10">
        <v>110</v>
      </c>
      <c r="B46" t="s" s="10">
        <v>111</v>
      </c>
      <c r="C46" s="23">
        <f>IF(VLOOKUP($B46,'DI_Rent'!$B$2:$R$150,2,FALSE)="","",VLOOKUP($B46,'DI_Rent'!$B$2:$R$150,2,FALSE))</f>
        <v>8.32638319577768</v>
      </c>
      <c r="D46" t="s" s="24">
        <f>IF(VLOOKUP($B46,'DI_Sharpe'!$B$2:$R$150,2,FALSE)&gt;0,VLOOKUP($B46,'DI_Sharpe'!$B$2:$R$150,2,FALSE)," ")</f>
        <v>361</v>
      </c>
      <c r="E46" s="23">
        <f>IF(VLOOKUP($B46,'DI_Rent'!$B$2:$R$150,3,FALSE)="","",VLOOKUP($B46,'DI_Rent'!$B$2:$R$150,3,FALSE))</f>
        <v>7.55455304835539</v>
      </c>
      <c r="F46" t="s" s="24">
        <f>IF(VLOOKUP($B46,'DI_Sharpe'!$B$2:$R$150,3,FALSE)&gt;0,VLOOKUP($B46,'DI_Sharpe'!$B$2:$R$150,3,FALSE)," ")</f>
        <v>361</v>
      </c>
      <c r="G46" s="23">
        <f>IF(VLOOKUP($B46,'DI_Rent'!$B$2:$R$150,4,FALSE)="","",VLOOKUP($B46,'DI_Rent'!$B$2:$R$150,4,FALSE))</f>
        <v>6.5820480102587</v>
      </c>
      <c r="H46" t="s" s="24">
        <f>IF(VLOOKUP($B46,'DI_Sharpe'!$B$2:$R$150,4,FALSE)&gt;0,VLOOKUP($B46,'DI_Sharpe'!$B$2:$R$150,4,FALSE)," ")</f>
        <v>361</v>
      </c>
      <c r="I46" s="23">
        <f>IF(VLOOKUP($B46,'DI_Rent'!$B$2:$R$150,5,FALSE)="","",VLOOKUP($B46,'DI_Rent'!$B$2:$R$150,5,FALSE))</f>
        <v>5.22443202943412</v>
      </c>
      <c r="J46" t="s" s="24">
        <f>IF(VLOOKUP($B46,'DI_Sharpe'!$B$2:$R$150,5,FALSE)&gt;0,VLOOKUP($B46,'DI_Sharpe'!$B$2:$R$150,5,FALSE)," ")</f>
        <v>361</v>
      </c>
      <c r="K46" s="23">
        <f>IF(VLOOKUP($B46,'DI_Rent'!$B$2:$R$150,6,FALSE)="","",VLOOKUP($B46,'DI_Rent'!$B$2:$R$150,6,FALSE))</f>
        <v>4.0180448861209</v>
      </c>
      <c r="L46" t="s" s="24">
        <f>IF(VLOOKUP($B46,'DI_Sharpe'!$B$2:$R$150,6,FALSE)&gt;0,VLOOKUP($B46,'DI_Sharpe'!$B$2:$R$150,6,FALSE)," ")</f>
        <v>361</v>
      </c>
      <c r="M46" s="23">
        <f>IF(VLOOKUP($B46,'DI_Rent'!$B$2:$R$150,7,FALSE)="","",VLOOKUP($B46,'DI_Rent'!$B$2:$R$150,7,FALSE))</f>
        <v>3.38875246894308</v>
      </c>
      <c r="N46" t="s" s="24">
        <f>IF(VLOOKUP($B46,'DI_Sharpe'!$B$2:$R$150,7,FALSE)&gt;0,VLOOKUP($B46,'DI_Sharpe'!$B$2:$R$150,7,FALSE)," ")</f>
        <v>361</v>
      </c>
      <c r="O46" s="23">
        <f>IF(VLOOKUP($B46,'DI_Rent'!$B$2:$R$150,8,FALSE)="","",VLOOKUP($B46,'DI_Rent'!$B$2:$R$150,8,FALSE))</f>
        <v>3.06003644987811</v>
      </c>
      <c r="P46" t="s" s="24">
        <f>IF(VLOOKUP($B46,'DI_Sharpe'!$B$2:$R$150,8,FALSE)&gt;0,VLOOKUP($B46,'DI_Sharpe'!$B$2:$R$150,8,FALSE)," ")</f>
        <v>361</v>
      </c>
      <c r="Q46" s="23">
        <f>IF(VLOOKUP($B46,'DI_Rent'!$B$2:$R$150,9,FALSE)="","",VLOOKUP($B46,'DI_Rent'!$B$2:$R$150,9,FALSE))</f>
        <v>2.63324801515443</v>
      </c>
      <c r="R46" t="s" s="24">
        <f>IF(VLOOKUP($B46,'DI_Sharpe'!$B$2:$R$150,9,FALSE)&gt;0,VLOOKUP($B46,'DI_Sharpe'!$B$2:$R$150,9,FALSE)," ")</f>
        <v>361</v>
      </c>
      <c r="S46" s="23">
        <f>IF(VLOOKUP($B46,'DI_Rent'!$B$2:$R$150,10,FALSE)="","",VLOOKUP($B46,'DI_Rent'!$B$2:$R$150,10,FALSE))</f>
        <v>2.4148033675544</v>
      </c>
      <c r="T46" t="s" s="24">
        <f>IF(VLOOKUP($B46,'DI_Sharpe'!$B$2:$R$150,10,FALSE)&gt;0,VLOOKUP($B46,'DI_Sharpe'!$B$2:$R$150,10,FALSE)," ")</f>
        <v>361</v>
      </c>
      <c r="U46" s="23">
        <f>IF(VLOOKUP($B46,'DI_Rent'!$B$2:$R$150,11,FALSE)="","",VLOOKUP($B46,'DI_Rent'!$B$2:$R$150,11,FALSE))</f>
        <v>2.4224792615394</v>
      </c>
      <c r="V46" t="s" s="24">
        <f>IF(VLOOKUP($B46,'DI_Sharpe'!$B$2:$R$150,11,FALSE)&gt;0,VLOOKUP($B46,'DI_Sharpe'!$B$2:$R$150,11,FALSE)," ")</f>
        <v>361</v>
      </c>
      <c r="W46" s="23">
        <f>IF(VLOOKUP($B46,'DI_Rent'!$B$2:$R$150,12,FALSE)="","",VLOOKUP($B46,'DI_Rent'!$B$2:$R$150,12,FALSE))</f>
        <v>2.84652595620476</v>
      </c>
      <c r="X46" t="s" s="24">
        <f>IF(VLOOKUP($B46,'DI_Sharpe'!$B$2:$R$150,12,FALSE)&gt;0,VLOOKUP($B46,'DI_Sharpe'!$B$2:$R$150,12,FALSE)," ")</f>
        <v>361</v>
      </c>
      <c r="Y46" s="23">
        <f>IF(VLOOKUP($B46,'DI_Rent'!$B$2:$R$150,13,FALSE)="","",VLOOKUP($B46,'DI_Rent'!$B$2:$R$150,13,FALSE))</f>
        <v>3.36349667932954</v>
      </c>
      <c r="Z46" t="s" s="24">
        <f>IF(VLOOKUP($B46,'DI_Sharpe'!$B$2:$R$150,13,FALSE)&gt;0,VLOOKUP($B46,'DI_Sharpe'!$B$2:$R$150,13,FALSE)," ")</f>
        <v>361</v>
      </c>
      <c r="AA46" s="23">
        <f>IF(VLOOKUP($B46,'DI_Rent'!$B$2:$R$150,14,FALSE)="","",VLOOKUP($B46,'DI_Rent'!$B$2:$R$150,14,FALSE))</f>
        <v>3.91327449753169</v>
      </c>
      <c r="AB46" t="s" s="24">
        <f>IF(VLOOKUP($B46,'DI_Sharpe'!$B$2:$R$150,14,FALSE)&gt;0,VLOOKUP($B46,'DI_Sharpe'!$B$2:$R$150,14,FALSE)," ")</f>
        <v>361</v>
      </c>
      <c r="AC46" s="23">
        <f>IF(VLOOKUP($B46,'DI_Rent'!$B$2:$R$150,15,FALSE)="","",VLOOKUP($B46,'DI_Rent'!$B$2:$R$150,15,FALSE))</f>
        <v>4.59368081168983</v>
      </c>
      <c r="AD46" t="s" s="24">
        <f>IF(VLOOKUP($B46,'DI_Sharpe'!$B$2:$R$150,15,FALSE)&gt;0,VLOOKUP($B46,'DI_Sharpe'!$B$2:$R$150,15,FALSE)," ")</f>
        <v>361</v>
      </c>
      <c r="AE46" s="23">
        <f>IF(VLOOKUP($B46,'DI_Rent'!$B$2:$R$150,16,FALSE)="","",VLOOKUP($B46,'DI_Rent'!$B$2:$R$150,16,FALSE))</f>
        <v>5.5868951673935</v>
      </c>
      <c r="AF46" t="s" s="24">
        <f>IF(VLOOKUP($B46,'DI_Sharpe'!$B$2:$R$150,16,FALSE)&gt;0,VLOOKUP($B46,'DI_Sharpe'!$B$2:$R$150,16,FALSE)," ")</f>
        <v>361</v>
      </c>
      <c r="AG46" s="23">
        <f>IF(VLOOKUP($B46,'DI_Rent'!$B$2:$R$150,17,FALSE)="","",VLOOKUP($B46,'DI_Rent'!$B$2:$R$150,17,FALSE))</f>
        <v>6.99373616876648</v>
      </c>
      <c r="AH46" t="s" s="26">
        <f>IF(VLOOKUP($B46,'DI_Sharpe'!$B$2:$R$150,17,FALSE)&gt;0,VLOOKUP($B46,'DI_Sharpe'!$B$2:$R$150,17,FALSE)," ")</f>
        <v>361</v>
      </c>
      <c r="AI46" s="14"/>
      <c r="AJ46" t="s" s="26"/>
      <c r="AK46" s="14"/>
      <c r="AL46" s="14"/>
    </row>
    <row r="47" ht="15" customHeight="1">
      <c r="A47" t="s" s="10">
        <v>112</v>
      </c>
      <c r="B47" t="s" s="10">
        <v>113</v>
      </c>
      <c r="C47" s="23">
        <f>IF(VLOOKUP($B47,'DI_Rent'!$B$2:$R$150,2,FALSE)="","",VLOOKUP($B47,'DI_Rent'!$B$2:$R$150,2,FALSE))</f>
        <v>8.314989101396121</v>
      </c>
      <c r="D47" t="s" s="24">
        <f>IF(VLOOKUP($B47,'DI_Sharpe'!$B$2:$R$150,2,FALSE)&gt;0,VLOOKUP($B47,'DI_Sharpe'!$B$2:$R$150,2,FALSE)," ")</f>
        <v>361</v>
      </c>
      <c r="E47" s="23">
        <f>IF(VLOOKUP($B47,'DI_Rent'!$B$2:$R$150,3,FALSE)="","",VLOOKUP($B47,'DI_Rent'!$B$2:$R$150,3,FALSE))</f>
        <v>7.62394106430631</v>
      </c>
      <c r="F47" t="s" s="24">
        <f>IF(VLOOKUP($B47,'DI_Sharpe'!$B$2:$R$150,3,FALSE)&gt;0,VLOOKUP($B47,'DI_Sharpe'!$B$2:$R$150,3,FALSE)," ")</f>
        <v>361</v>
      </c>
      <c r="G47" s="23">
        <f>IF(VLOOKUP($B47,'DI_Rent'!$B$2:$R$150,4,FALSE)="","",VLOOKUP($B47,'DI_Rent'!$B$2:$R$150,4,FALSE))</f>
        <v>6.86556910158789</v>
      </c>
      <c r="H47" t="s" s="24">
        <f>IF(VLOOKUP($B47,'DI_Sharpe'!$B$2:$R$150,4,FALSE)&gt;0,VLOOKUP($B47,'DI_Sharpe'!$B$2:$R$150,4,FALSE)," ")</f>
        <v>361</v>
      </c>
      <c r="I47" s="23">
        <f>IF(VLOOKUP($B47,'DI_Rent'!$B$2:$R$150,5,FALSE)="","",VLOOKUP($B47,'DI_Rent'!$B$2:$R$150,5,FALSE))</f>
        <v>5.99844229345792</v>
      </c>
      <c r="J47" t="s" s="24">
        <f>IF(VLOOKUP($B47,'DI_Sharpe'!$B$2:$R$150,5,FALSE)&gt;0,VLOOKUP($B47,'DI_Sharpe'!$B$2:$R$150,5,FALSE)," ")</f>
        <v>361</v>
      </c>
      <c r="K47" s="23">
        <f>IF(VLOOKUP($B47,'DI_Rent'!$B$2:$R$150,6,FALSE)="","",VLOOKUP($B47,'DI_Rent'!$B$2:$R$150,6,FALSE))</f>
        <v>5.36678899076537</v>
      </c>
      <c r="L47" t="s" s="24">
        <f>IF(VLOOKUP($B47,'DI_Sharpe'!$B$2:$R$150,6,FALSE)&gt;0,VLOOKUP($B47,'DI_Sharpe'!$B$2:$R$150,6,FALSE)," ")</f>
        <v>361</v>
      </c>
      <c r="M47" s="23">
        <f>IF(VLOOKUP($B47,'DI_Rent'!$B$2:$R$150,7,FALSE)="","",VLOOKUP($B47,'DI_Rent'!$B$2:$R$150,7,FALSE))</f>
        <v>4.77893027803542</v>
      </c>
      <c r="N47" t="s" s="24">
        <f>IF(VLOOKUP($B47,'DI_Sharpe'!$B$2:$R$150,7,FALSE)&gt;0,VLOOKUP($B47,'DI_Sharpe'!$B$2:$R$150,7,FALSE)," ")</f>
        <v>361</v>
      </c>
      <c r="O47" s="23">
        <f>IF(VLOOKUP($B47,'DI_Rent'!$B$2:$R$150,8,FALSE)="","",VLOOKUP($B47,'DI_Rent'!$B$2:$R$150,8,FALSE))</f>
        <v>4.42388462281418</v>
      </c>
      <c r="P47" t="s" s="24">
        <f>IF(VLOOKUP($B47,'DI_Sharpe'!$B$2:$R$150,8,FALSE)&gt;0,VLOOKUP($B47,'DI_Sharpe'!$B$2:$R$150,8,FALSE)," ")</f>
        <v>361</v>
      </c>
      <c r="Q47" s="23">
        <f>IF(VLOOKUP($B47,'DI_Rent'!$B$2:$R$150,9,FALSE)="","",VLOOKUP($B47,'DI_Rent'!$B$2:$R$150,9,FALSE))</f>
        <v>3.99991987925614</v>
      </c>
      <c r="R47" t="s" s="24">
        <f>IF(VLOOKUP($B47,'DI_Sharpe'!$B$2:$R$150,9,FALSE)&gt;0,VLOOKUP($B47,'DI_Sharpe'!$B$2:$R$150,9,FALSE)," ")</f>
        <v>361</v>
      </c>
      <c r="S47" s="23">
        <f>IF(VLOOKUP($B47,'DI_Rent'!$B$2:$R$150,10,FALSE)="","",VLOOKUP($B47,'DI_Rent'!$B$2:$R$150,10,FALSE))</f>
        <v>3.75974750016548</v>
      </c>
      <c r="T47" t="s" s="24">
        <f>IF(VLOOKUP($B47,'DI_Sharpe'!$B$2:$R$150,10,FALSE)&gt;0,VLOOKUP($B47,'DI_Sharpe'!$B$2:$R$150,10,FALSE)," ")</f>
        <v>361</v>
      </c>
      <c r="U47" s="23">
        <f>IF(VLOOKUP($B47,'DI_Rent'!$B$2:$R$150,11,FALSE)="","",VLOOKUP($B47,'DI_Rent'!$B$2:$R$150,11,FALSE))</f>
        <v>3.76409901387182</v>
      </c>
      <c r="V47" t="s" s="24">
        <f>IF(VLOOKUP($B47,'DI_Sharpe'!$B$2:$R$150,11,FALSE)&gt;0,VLOOKUP($B47,'DI_Sharpe'!$B$2:$R$150,11,FALSE)," ")</f>
        <v>361</v>
      </c>
      <c r="W47" s="23">
        <f>IF(VLOOKUP($B47,'DI_Rent'!$B$2:$R$150,12,FALSE)="","",VLOOKUP($B47,'DI_Rent'!$B$2:$R$150,12,FALSE))</f>
        <v>3.83611714886281</v>
      </c>
      <c r="X47" t="s" s="24">
        <f>IF(VLOOKUP($B47,'DI_Sharpe'!$B$2:$R$150,12,FALSE)&gt;0,VLOOKUP($B47,'DI_Sharpe'!$B$2:$R$150,12,FALSE)," ")</f>
        <v>361</v>
      </c>
      <c r="Y47" s="23">
        <f>IF(VLOOKUP($B47,'DI_Rent'!$B$2:$R$150,13,FALSE)="","",VLOOKUP($B47,'DI_Rent'!$B$2:$R$150,13,FALSE))</f>
        <v>4.23179464355004</v>
      </c>
      <c r="Z47" t="s" s="24">
        <f>IF(VLOOKUP($B47,'DI_Sharpe'!$B$2:$R$150,13,FALSE)&gt;0,VLOOKUP($B47,'DI_Sharpe'!$B$2:$R$150,13,FALSE)," ")</f>
        <v>361</v>
      </c>
      <c r="AA47" s="23">
        <f>IF(VLOOKUP($B47,'DI_Rent'!$B$2:$R$150,14,FALSE)="","",VLOOKUP($B47,'DI_Rent'!$B$2:$R$150,14,FALSE))</f>
        <v>4.69060532259737</v>
      </c>
      <c r="AB47" t="s" s="24">
        <f>IF(VLOOKUP($B47,'DI_Sharpe'!$B$2:$R$150,14,FALSE)&gt;0,VLOOKUP($B47,'DI_Sharpe'!$B$2:$R$150,14,FALSE)," ")</f>
        <v>361</v>
      </c>
      <c r="AC47" s="23">
        <f>IF(VLOOKUP($B47,'DI_Rent'!$B$2:$R$150,15,FALSE)="","",VLOOKUP($B47,'DI_Rent'!$B$2:$R$150,15,FALSE))</f>
        <v>5.31663857323768</v>
      </c>
      <c r="AD47" t="s" s="24">
        <f>IF(VLOOKUP($B47,'DI_Sharpe'!$B$2:$R$150,15,FALSE)&gt;0,VLOOKUP($B47,'DI_Sharpe'!$B$2:$R$150,15,FALSE)," ")</f>
        <v>361</v>
      </c>
      <c r="AE47" s="23">
        <f>IF(VLOOKUP($B47,'DI_Rent'!$B$2:$R$150,16,FALSE)="","",VLOOKUP($B47,'DI_Rent'!$B$2:$R$150,16,FALSE))</f>
        <v>6.03368918916003</v>
      </c>
      <c r="AF47" t="s" s="24">
        <f>IF(VLOOKUP($B47,'DI_Sharpe'!$B$2:$R$150,16,FALSE)&gt;0,VLOOKUP($B47,'DI_Sharpe'!$B$2:$R$150,16,FALSE)," ")</f>
        <v>361</v>
      </c>
      <c r="AG47" s="23">
        <f>IF(VLOOKUP($B47,'DI_Rent'!$B$2:$R$150,17,FALSE)="","",VLOOKUP($B47,'DI_Rent'!$B$2:$R$150,17,FALSE))</f>
        <v>6.73483192761652</v>
      </c>
      <c r="AH47" t="s" s="26">
        <f>IF(VLOOKUP($B47,'DI_Sharpe'!$B$2:$R$150,17,FALSE)&gt;0,VLOOKUP($B47,'DI_Sharpe'!$B$2:$R$150,17,FALSE)," ")</f>
        <v>361</v>
      </c>
      <c r="AI47" s="14"/>
      <c r="AJ47" t="s" s="26"/>
      <c r="AK47" s="14"/>
      <c r="AL47" s="14"/>
    </row>
    <row r="48" ht="15" customHeight="1">
      <c r="A48" t="s" s="10">
        <v>114</v>
      </c>
      <c r="B48" t="s" s="10">
        <v>115</v>
      </c>
      <c r="C48" s="23">
        <f>IF(VLOOKUP($B48,'DI_Rent'!$B$2:$R$150,2,FALSE)="","",VLOOKUP($B48,'DI_Rent'!$B$2:$R$150,2,FALSE))</f>
        <v>8.277586570073559</v>
      </c>
      <c r="D48" t="s" s="24">
        <f>IF(VLOOKUP($B48,'DI_Sharpe'!$B$2:$R$150,2,FALSE)&gt;0,VLOOKUP($B48,'DI_Sharpe'!$B$2:$R$150,2,FALSE)," ")</f>
        <v>361</v>
      </c>
      <c r="E48" s="23">
        <f>IF(VLOOKUP($B48,'DI_Rent'!$B$2:$R$150,3,FALSE)="","",VLOOKUP($B48,'DI_Rent'!$B$2:$R$150,3,FALSE))</f>
        <v>7.58783402950138</v>
      </c>
      <c r="F48" t="s" s="24">
        <f>IF(VLOOKUP($B48,'DI_Sharpe'!$B$2:$R$150,3,FALSE)&gt;0,VLOOKUP($B48,'DI_Sharpe'!$B$2:$R$150,3,FALSE)," ")</f>
        <v>361</v>
      </c>
      <c r="G48" s="23">
        <f>IF(VLOOKUP($B48,'DI_Rent'!$B$2:$R$150,4,FALSE)="","",VLOOKUP($B48,'DI_Rent'!$B$2:$R$150,4,FALSE))</f>
        <v>6.83865993316124</v>
      </c>
      <c r="H48" t="s" s="24">
        <f>IF(VLOOKUP($B48,'DI_Sharpe'!$B$2:$R$150,4,FALSE)&gt;0,VLOOKUP($B48,'DI_Sharpe'!$B$2:$R$150,4,FALSE)," ")</f>
        <v>361</v>
      </c>
      <c r="I48" s="23">
        <f>IF(VLOOKUP($B48,'DI_Rent'!$B$2:$R$150,5,FALSE)="","",VLOOKUP($B48,'DI_Rent'!$B$2:$R$150,5,FALSE))</f>
        <v>6.04213848676556</v>
      </c>
      <c r="J48" t="s" s="24">
        <f>IF(VLOOKUP($B48,'DI_Sharpe'!$B$2:$R$150,5,FALSE)&gt;0,VLOOKUP($B48,'DI_Sharpe'!$B$2:$R$150,5,FALSE)," ")</f>
        <v>361</v>
      </c>
      <c r="K48" s="23">
        <f>IF(VLOOKUP($B48,'DI_Rent'!$B$2:$R$150,6,FALSE)="","",VLOOKUP($B48,'DI_Rent'!$B$2:$R$150,6,FALSE))</f>
        <v>5.33944965474564</v>
      </c>
      <c r="L48" t="s" s="24">
        <f>IF(VLOOKUP($B48,'DI_Sharpe'!$B$2:$R$150,6,FALSE)&gt;0,VLOOKUP($B48,'DI_Sharpe'!$B$2:$R$150,6,FALSE)," ")</f>
        <v>361</v>
      </c>
      <c r="M48" s="23">
        <f>IF(VLOOKUP($B48,'DI_Rent'!$B$2:$R$150,7,FALSE)="","",VLOOKUP($B48,'DI_Rent'!$B$2:$R$150,7,FALSE))</f>
        <v>4.72500127516629</v>
      </c>
      <c r="N48" t="s" s="24">
        <f>IF(VLOOKUP($B48,'DI_Sharpe'!$B$2:$R$150,7,FALSE)&gt;0,VLOOKUP($B48,'DI_Sharpe'!$B$2:$R$150,7,FALSE)," ")</f>
        <v>361</v>
      </c>
      <c r="O48" s="23">
        <f>IF(VLOOKUP($B48,'DI_Rent'!$B$2:$R$150,8,FALSE)="","",VLOOKUP($B48,'DI_Rent'!$B$2:$R$150,8,FALSE))</f>
        <v>4.37081689566905</v>
      </c>
      <c r="P48" t="s" s="24">
        <f>IF(VLOOKUP($B48,'DI_Sharpe'!$B$2:$R$150,8,FALSE)&gt;0,VLOOKUP($B48,'DI_Sharpe'!$B$2:$R$150,8,FALSE)," ")</f>
        <v>361</v>
      </c>
      <c r="Q48" s="23">
        <f>IF(VLOOKUP($B48,'DI_Rent'!$B$2:$R$150,9,FALSE)="","",VLOOKUP($B48,'DI_Rent'!$B$2:$R$150,9,FALSE))</f>
        <v>3.94220904114955</v>
      </c>
      <c r="R48" t="s" s="24">
        <f>IF(VLOOKUP($B48,'DI_Sharpe'!$B$2:$R$150,9,FALSE)&gt;0,VLOOKUP($B48,'DI_Sharpe'!$B$2:$R$150,9,FALSE)," ")</f>
        <v>361</v>
      </c>
      <c r="S48" s="23">
        <f>IF(VLOOKUP($B48,'DI_Rent'!$B$2:$R$150,10,FALSE)="","",VLOOKUP($B48,'DI_Rent'!$B$2:$R$150,10,FALSE))</f>
        <v>3.6909626298343</v>
      </c>
      <c r="T48" t="s" s="24">
        <f>IF(VLOOKUP($B48,'DI_Sharpe'!$B$2:$R$150,10,FALSE)&gt;0,VLOOKUP($B48,'DI_Sharpe'!$B$2:$R$150,10,FALSE)," ")</f>
        <v>361</v>
      </c>
      <c r="U48" s="23">
        <f>IF(VLOOKUP($B48,'DI_Rent'!$B$2:$R$150,11,FALSE)="","",VLOOKUP($B48,'DI_Rent'!$B$2:$R$150,11,FALSE))</f>
        <v>3.71077989540609</v>
      </c>
      <c r="V48" t="s" s="24">
        <f>IF(VLOOKUP($B48,'DI_Sharpe'!$B$2:$R$150,11,FALSE)&gt;0,VLOOKUP($B48,'DI_Sharpe'!$B$2:$R$150,11,FALSE)," ")</f>
        <v>361</v>
      </c>
      <c r="W48" s="23">
        <f>IF(VLOOKUP($B48,'DI_Rent'!$B$2:$R$150,12,FALSE)="","",VLOOKUP($B48,'DI_Rent'!$B$2:$R$150,12,FALSE))</f>
        <v>3.84412272408967</v>
      </c>
      <c r="X48" t="s" s="24">
        <f>IF(VLOOKUP($B48,'DI_Sharpe'!$B$2:$R$150,12,FALSE)&gt;0,VLOOKUP($B48,'DI_Sharpe'!$B$2:$R$150,12,FALSE)," ")</f>
        <v>361</v>
      </c>
      <c r="Y48" s="23">
        <f>IF(VLOOKUP($B48,'DI_Rent'!$B$2:$R$150,13,FALSE)="","",VLOOKUP($B48,'DI_Rent'!$B$2:$R$150,13,FALSE))</f>
        <v>4.22910763897693</v>
      </c>
      <c r="Z48" t="s" s="24">
        <f>IF(VLOOKUP($B48,'DI_Sharpe'!$B$2:$R$150,13,FALSE)&gt;0,VLOOKUP($B48,'DI_Sharpe'!$B$2:$R$150,13,FALSE)," ")</f>
        <v>361</v>
      </c>
      <c r="AA48" s="23">
        <f>IF(VLOOKUP($B48,'DI_Rent'!$B$2:$R$150,14,FALSE)="","",VLOOKUP($B48,'DI_Rent'!$B$2:$R$150,14,FALSE))</f>
        <v>4.73879320822672</v>
      </c>
      <c r="AB48" t="s" s="24">
        <f>IF(VLOOKUP($B48,'DI_Sharpe'!$B$2:$R$150,14,FALSE)&gt;0,VLOOKUP($B48,'DI_Sharpe'!$B$2:$R$150,14,FALSE)," ")</f>
        <v>361</v>
      </c>
      <c r="AC48" s="23">
        <f>IF(VLOOKUP($B48,'DI_Rent'!$B$2:$R$150,15,FALSE)="","",VLOOKUP($B48,'DI_Rent'!$B$2:$R$150,15,FALSE))</f>
        <v>5.36722376981924</v>
      </c>
      <c r="AD48" t="s" s="24">
        <f>IF(VLOOKUP($B48,'DI_Sharpe'!$B$2:$R$150,15,FALSE)&gt;0,VLOOKUP($B48,'DI_Sharpe'!$B$2:$R$150,15,FALSE)," ")</f>
        <v>361</v>
      </c>
      <c r="AE48" s="23">
        <f>IF(VLOOKUP($B48,'DI_Rent'!$B$2:$R$150,16,FALSE)="","",VLOOKUP($B48,'DI_Rent'!$B$2:$R$150,16,FALSE))</f>
        <v>6.1141449187178</v>
      </c>
      <c r="AF48" t="s" s="24">
        <f>IF(VLOOKUP($B48,'DI_Sharpe'!$B$2:$R$150,16,FALSE)&gt;0,VLOOKUP($B48,'DI_Sharpe'!$B$2:$R$150,16,FALSE)," ")</f>
        <v>361</v>
      </c>
      <c r="AG48" s="23">
        <f>IF(VLOOKUP($B48,'DI_Rent'!$B$2:$R$150,17,FALSE)="","",VLOOKUP($B48,'DI_Rent'!$B$2:$R$150,17,FALSE))</f>
        <v>6.90293556962684</v>
      </c>
      <c r="AH48" t="s" s="26">
        <f>IF(VLOOKUP($B48,'DI_Sharpe'!$B$2:$R$150,17,FALSE)&gt;0,VLOOKUP($B48,'DI_Sharpe'!$B$2:$R$150,17,FALSE)," ")</f>
        <v>361</v>
      </c>
      <c r="AI48" s="14"/>
      <c r="AJ48" t="s" s="26"/>
      <c r="AK48" s="14"/>
      <c r="AL48" s="14"/>
    </row>
    <row r="49" ht="15" customHeight="1">
      <c r="A49" t="s" s="10">
        <v>116</v>
      </c>
      <c r="B49" t="s" s="10">
        <v>117</v>
      </c>
      <c r="C49" s="23">
        <f>IF(VLOOKUP($B49,'DI_Rent'!$B$2:$R$150,2,FALSE)="","",VLOOKUP($B49,'DI_Rent'!$B$2:$R$150,2,FALSE))</f>
        <v>8.27294677208037</v>
      </c>
      <c r="D49" t="s" s="24">
        <f>IF(VLOOKUP($B49,'DI_Sharpe'!$B$2:$R$150,2,FALSE)&gt;0,VLOOKUP($B49,'DI_Sharpe'!$B$2:$R$150,2,FALSE)," ")</f>
        <v>361</v>
      </c>
      <c r="E49" s="23">
        <f>IF(VLOOKUP($B49,'DI_Rent'!$B$2:$R$150,3,FALSE)="","",VLOOKUP($B49,'DI_Rent'!$B$2:$R$150,3,FALSE))</f>
        <v>7.56237503452926</v>
      </c>
      <c r="F49" t="s" s="24">
        <f>IF(VLOOKUP($B49,'DI_Sharpe'!$B$2:$R$150,3,FALSE)&gt;0,VLOOKUP($B49,'DI_Sharpe'!$B$2:$R$150,3,FALSE)," ")</f>
        <v>361</v>
      </c>
      <c r="G49" s="23">
        <f>IF(VLOOKUP($B49,'DI_Rent'!$B$2:$R$150,4,FALSE)="","",VLOOKUP($B49,'DI_Rent'!$B$2:$R$150,4,FALSE))</f>
        <v>6.81682979696934</v>
      </c>
      <c r="H49" t="s" s="24">
        <f>IF(VLOOKUP($B49,'DI_Sharpe'!$B$2:$R$150,4,FALSE)&gt;0,VLOOKUP($B49,'DI_Sharpe'!$B$2:$R$150,4,FALSE)," ")</f>
        <v>361</v>
      </c>
      <c r="I49" s="23">
        <f>IF(VLOOKUP($B49,'DI_Rent'!$B$2:$R$150,5,FALSE)="","",VLOOKUP($B49,'DI_Rent'!$B$2:$R$150,5,FALSE))</f>
        <v>5.95398763382757</v>
      </c>
      <c r="J49" t="s" s="24">
        <f>IF(VLOOKUP($B49,'DI_Sharpe'!$B$2:$R$150,5,FALSE)&gt;0,VLOOKUP($B49,'DI_Sharpe'!$B$2:$R$150,5,FALSE)," ")</f>
        <v>361</v>
      </c>
      <c r="K49" s="23">
        <f>IF(VLOOKUP($B49,'DI_Rent'!$B$2:$R$150,6,FALSE)="","",VLOOKUP($B49,'DI_Rent'!$B$2:$R$150,6,FALSE))</f>
        <v>5.33073202961445</v>
      </c>
      <c r="L49" t="s" s="24">
        <f>IF(VLOOKUP($B49,'DI_Sharpe'!$B$2:$R$150,6,FALSE)&gt;0,VLOOKUP($B49,'DI_Sharpe'!$B$2:$R$150,6,FALSE)," ")</f>
        <v>361</v>
      </c>
      <c r="M49" s="23">
        <f>IF(VLOOKUP($B49,'DI_Rent'!$B$2:$R$150,7,FALSE)="","",VLOOKUP($B49,'DI_Rent'!$B$2:$R$150,7,FALSE))</f>
        <v>4.70772628918241</v>
      </c>
      <c r="N49" t="s" s="24">
        <f>IF(VLOOKUP($B49,'DI_Sharpe'!$B$2:$R$150,7,FALSE)&gt;0,VLOOKUP($B49,'DI_Sharpe'!$B$2:$R$150,7,FALSE)," ")</f>
        <v>361</v>
      </c>
      <c r="O49" s="23">
        <f>IF(VLOOKUP($B49,'DI_Rent'!$B$2:$R$150,8,FALSE)="","",VLOOKUP($B49,'DI_Rent'!$B$2:$R$150,8,FALSE))</f>
        <v>4.28549111518532</v>
      </c>
      <c r="P49" t="s" s="24">
        <f>IF(VLOOKUP($B49,'DI_Sharpe'!$B$2:$R$150,8,FALSE)&gt;0,VLOOKUP($B49,'DI_Sharpe'!$B$2:$R$150,8,FALSE)," ")</f>
        <v>361</v>
      </c>
      <c r="Q49" s="23">
        <f>IF(VLOOKUP($B49,'DI_Rent'!$B$2:$R$150,9,FALSE)="","",VLOOKUP($B49,'DI_Rent'!$B$2:$R$150,9,FALSE))</f>
        <v>3.93432357624408</v>
      </c>
      <c r="R49" t="s" s="24">
        <f>IF(VLOOKUP($B49,'DI_Sharpe'!$B$2:$R$150,9,FALSE)&gt;0,VLOOKUP($B49,'DI_Sharpe'!$B$2:$R$150,9,FALSE)," ")</f>
        <v>361</v>
      </c>
      <c r="S49" s="23">
        <f>IF(VLOOKUP($B49,'DI_Rent'!$B$2:$R$150,10,FALSE)="","",VLOOKUP($B49,'DI_Rent'!$B$2:$R$150,10,FALSE))</f>
        <v>3.70329563522571</v>
      </c>
      <c r="T49" t="s" s="24">
        <f>IF(VLOOKUP($B49,'DI_Sharpe'!$B$2:$R$150,10,FALSE)&gt;0,VLOOKUP($B49,'DI_Sharpe'!$B$2:$R$150,10,FALSE)," ")</f>
        <v>361</v>
      </c>
      <c r="U49" s="23">
        <f>IF(VLOOKUP($B49,'DI_Rent'!$B$2:$R$150,11,FALSE)="","",VLOOKUP($B49,'DI_Rent'!$B$2:$R$150,11,FALSE))</f>
        <v>3.61704367071396</v>
      </c>
      <c r="V49" t="s" s="24">
        <f>IF(VLOOKUP($B49,'DI_Sharpe'!$B$2:$R$150,11,FALSE)&gt;0,VLOOKUP($B49,'DI_Sharpe'!$B$2:$R$150,11,FALSE)," ")</f>
        <v>361</v>
      </c>
      <c r="W49" s="23">
        <f>IF(VLOOKUP($B49,'DI_Rent'!$B$2:$R$150,12,FALSE)="","",VLOOKUP($B49,'DI_Rent'!$B$2:$R$150,12,FALSE))</f>
        <v>3.76610129421022</v>
      </c>
      <c r="X49" t="s" s="24">
        <f>IF(VLOOKUP($B49,'DI_Sharpe'!$B$2:$R$150,12,FALSE)&gt;0,VLOOKUP($B49,'DI_Sharpe'!$B$2:$R$150,12,FALSE)," ")</f>
        <v>361</v>
      </c>
      <c r="Y49" s="23">
        <f>IF(VLOOKUP($B49,'DI_Rent'!$B$2:$R$150,13,FALSE)="","",VLOOKUP($B49,'DI_Rent'!$B$2:$R$150,13,FALSE))</f>
        <v>4.13375445042852</v>
      </c>
      <c r="Z49" t="s" s="24">
        <f>IF(VLOOKUP($B49,'DI_Sharpe'!$B$2:$R$150,13,FALSE)&gt;0,VLOOKUP($B49,'DI_Sharpe'!$B$2:$R$150,13,FALSE)," ")</f>
        <v>361</v>
      </c>
      <c r="AA49" s="23">
        <f>IF(VLOOKUP($B49,'DI_Rent'!$B$2:$R$150,14,FALSE)="","",VLOOKUP($B49,'DI_Rent'!$B$2:$R$150,14,FALSE))</f>
        <v>4.61139142638143</v>
      </c>
      <c r="AB49" t="s" s="24">
        <f>IF(VLOOKUP($B49,'DI_Sharpe'!$B$2:$R$150,14,FALSE)&gt;0,VLOOKUP($B49,'DI_Sharpe'!$B$2:$R$150,14,FALSE)," ")</f>
        <v>361</v>
      </c>
      <c r="AC49" s="23">
        <f>IF(VLOOKUP($B49,'DI_Rent'!$B$2:$R$150,15,FALSE)="","",VLOOKUP($B49,'DI_Rent'!$B$2:$R$150,15,FALSE))</f>
        <v>5.24333350597037</v>
      </c>
      <c r="AD49" t="s" s="24">
        <f>IF(VLOOKUP($B49,'DI_Sharpe'!$B$2:$R$150,15,FALSE)&gt;0,VLOOKUP($B49,'DI_Sharpe'!$B$2:$R$150,15,FALSE)," ")</f>
        <v>361</v>
      </c>
      <c r="AE49" s="23">
        <f>IF(VLOOKUP($B49,'DI_Rent'!$B$2:$R$150,16,FALSE)="","",VLOOKUP($B49,'DI_Rent'!$B$2:$R$150,16,FALSE))</f>
        <v>5.9595924230728</v>
      </c>
      <c r="AF49" t="s" s="24">
        <f>IF(VLOOKUP($B49,'DI_Sharpe'!$B$2:$R$150,16,FALSE)&gt;0,VLOOKUP($B49,'DI_Sharpe'!$B$2:$R$150,16,FALSE)," ")</f>
        <v>361</v>
      </c>
      <c r="AG49" s="23">
        <f>IF(VLOOKUP($B49,'DI_Rent'!$B$2:$R$150,17,FALSE)="","",VLOOKUP($B49,'DI_Rent'!$B$2:$R$150,17,FALSE))</f>
        <v>6.83996029852052</v>
      </c>
      <c r="AH49" t="s" s="26">
        <f>IF(VLOOKUP($B49,'DI_Sharpe'!$B$2:$R$150,17,FALSE)&gt;0,VLOOKUP($B49,'DI_Sharpe'!$B$2:$R$150,17,FALSE)," ")</f>
        <v>361</v>
      </c>
      <c r="AI49" s="14"/>
      <c r="AJ49" t="s" s="26"/>
      <c r="AK49" s="14"/>
      <c r="AL49" s="14"/>
    </row>
    <row r="50" ht="15" customHeight="1">
      <c r="A50" t="s" s="10">
        <v>118</v>
      </c>
      <c r="B50" t="s" s="10">
        <v>119</v>
      </c>
      <c r="C50" s="23">
        <f>IF(VLOOKUP($B50,'DI_Rent'!$B$2:$R$150,2,FALSE)="","",VLOOKUP($B50,'DI_Rent'!$B$2:$R$150,2,FALSE))</f>
        <v>8.271801031013171</v>
      </c>
      <c r="D50" t="s" s="24">
        <f>IF(VLOOKUP($B50,'DI_Sharpe'!$B$2:$R$150,2,FALSE)&gt;0,VLOOKUP($B50,'DI_Sharpe'!$B$2:$R$150,2,FALSE)," ")</f>
        <v>361</v>
      </c>
      <c r="E50" s="23">
        <f>IF(VLOOKUP($B50,'DI_Rent'!$B$2:$R$150,3,FALSE)="","",VLOOKUP($B50,'DI_Rent'!$B$2:$R$150,3,FALSE))</f>
        <v>7.60436063328773</v>
      </c>
      <c r="F50" t="s" s="24">
        <f>IF(VLOOKUP($B50,'DI_Sharpe'!$B$2:$R$150,3,FALSE)&gt;0,VLOOKUP($B50,'DI_Sharpe'!$B$2:$R$150,3,FALSE)," ")</f>
        <v>361</v>
      </c>
      <c r="G50" s="23">
        <f>IF(VLOOKUP($B50,'DI_Rent'!$B$2:$R$150,4,FALSE)="","",VLOOKUP($B50,'DI_Rent'!$B$2:$R$150,4,FALSE))</f>
        <v>6.91639795646926</v>
      </c>
      <c r="H50" t="s" s="24">
        <f>IF(VLOOKUP($B50,'DI_Sharpe'!$B$2:$R$150,4,FALSE)&gt;0,VLOOKUP($B50,'DI_Sharpe'!$B$2:$R$150,4,FALSE)," ")</f>
        <v>361</v>
      </c>
      <c r="I50" s="23">
        <f>IF(VLOOKUP($B50,'DI_Rent'!$B$2:$R$150,5,FALSE)="","",VLOOKUP($B50,'DI_Rent'!$B$2:$R$150,5,FALSE))</f>
        <v>6.22514217794414</v>
      </c>
      <c r="J50" t="s" s="24">
        <f>IF(VLOOKUP($B50,'DI_Sharpe'!$B$2:$R$150,5,FALSE)&gt;0,VLOOKUP($B50,'DI_Sharpe'!$B$2:$R$150,5,FALSE)," ")</f>
        <v>361</v>
      </c>
      <c r="K50" s="23">
        <f>IF(VLOOKUP($B50,'DI_Rent'!$B$2:$R$150,6,FALSE)="","",VLOOKUP($B50,'DI_Rent'!$B$2:$R$150,6,FALSE))</f>
        <v>5.59675366201118</v>
      </c>
      <c r="L50" t="s" s="24">
        <f>IF(VLOOKUP($B50,'DI_Sharpe'!$B$2:$R$150,6,FALSE)&gt;0,VLOOKUP($B50,'DI_Sharpe'!$B$2:$R$150,6,FALSE)," ")</f>
        <v>361</v>
      </c>
      <c r="M50" s="23">
        <f>IF(VLOOKUP($B50,'DI_Rent'!$B$2:$R$150,7,FALSE)="","",VLOOKUP($B50,'DI_Rent'!$B$2:$R$150,7,FALSE))</f>
        <v>4.95015394005553</v>
      </c>
      <c r="N50" t="s" s="24">
        <f>IF(VLOOKUP($B50,'DI_Sharpe'!$B$2:$R$150,7,FALSE)&gt;0,VLOOKUP($B50,'DI_Sharpe'!$B$2:$R$150,7,FALSE)," ")</f>
        <v>361</v>
      </c>
      <c r="O50" s="23">
        <f>IF(VLOOKUP($B50,'DI_Rent'!$B$2:$R$150,8,FALSE)="","",VLOOKUP($B50,'DI_Rent'!$B$2:$R$150,8,FALSE))</f>
        <v>4.53421644217042</v>
      </c>
      <c r="P50" t="s" s="24">
        <f>IF(VLOOKUP($B50,'DI_Sharpe'!$B$2:$R$150,8,FALSE)&gt;0,VLOOKUP($B50,'DI_Sharpe'!$B$2:$R$150,8,FALSE)," ")</f>
        <v>361</v>
      </c>
      <c r="Q50" s="23">
        <f>IF(VLOOKUP($B50,'DI_Rent'!$B$2:$R$150,9,FALSE)="","",VLOOKUP($B50,'DI_Rent'!$B$2:$R$150,9,FALSE))</f>
        <v>4.16646016313418</v>
      </c>
      <c r="R50" t="s" s="24">
        <f>IF(VLOOKUP($B50,'DI_Sharpe'!$B$2:$R$150,9,FALSE)&gt;0,VLOOKUP($B50,'DI_Sharpe'!$B$2:$R$150,9,FALSE)," ")</f>
        <v>361</v>
      </c>
      <c r="S50" s="23">
        <f>IF(VLOOKUP($B50,'DI_Rent'!$B$2:$R$150,10,FALSE)="","",VLOOKUP($B50,'DI_Rent'!$B$2:$R$150,10,FALSE))</f>
        <v>3.92075965326641</v>
      </c>
      <c r="T50" t="s" s="24">
        <f>IF(VLOOKUP($B50,'DI_Sharpe'!$B$2:$R$150,10,FALSE)&gt;0,VLOOKUP($B50,'DI_Sharpe'!$B$2:$R$150,10,FALSE)," ")</f>
        <v>361</v>
      </c>
      <c r="U50" s="23">
        <f>IF(VLOOKUP($B50,'DI_Rent'!$B$2:$R$150,11,FALSE)="","",VLOOKUP($B50,'DI_Rent'!$B$2:$R$150,11,FALSE))</f>
        <v>3.83354438907397</v>
      </c>
      <c r="V50" t="s" s="24">
        <f>IF(VLOOKUP($B50,'DI_Sharpe'!$B$2:$R$150,11,FALSE)&gt;0,VLOOKUP($B50,'DI_Sharpe'!$B$2:$R$150,11,FALSE)," ")</f>
        <v>361</v>
      </c>
      <c r="W50" s="23">
        <f>IF(VLOOKUP($B50,'DI_Rent'!$B$2:$R$150,12,FALSE)="","",VLOOKUP($B50,'DI_Rent'!$B$2:$R$150,12,FALSE))</f>
        <v>3.9669056385452</v>
      </c>
      <c r="X50" t="s" s="24">
        <f>IF(VLOOKUP($B50,'DI_Sharpe'!$B$2:$R$150,12,FALSE)&gt;0,VLOOKUP($B50,'DI_Sharpe'!$B$2:$R$150,12,FALSE)," ")</f>
        <v>361</v>
      </c>
      <c r="Y50" s="23">
        <f>IF(VLOOKUP($B50,'DI_Rent'!$B$2:$R$150,13,FALSE)="","",VLOOKUP($B50,'DI_Rent'!$B$2:$R$150,13,FALSE))</f>
        <v>4.32275694663116</v>
      </c>
      <c r="Z50" t="s" s="24">
        <f>IF(VLOOKUP($B50,'DI_Sharpe'!$B$2:$R$150,13,FALSE)&gt;0,VLOOKUP($B50,'DI_Sharpe'!$B$2:$R$150,13,FALSE)," ")</f>
        <v>361</v>
      </c>
      <c r="AA50" s="23">
        <f>IF(VLOOKUP($B50,'DI_Rent'!$B$2:$R$150,14,FALSE)="","",VLOOKUP($B50,'DI_Rent'!$B$2:$R$150,14,FALSE))</f>
        <v>4.78941296275726</v>
      </c>
      <c r="AB50" t="s" s="24">
        <f>IF(VLOOKUP($B50,'DI_Sharpe'!$B$2:$R$150,14,FALSE)&gt;0,VLOOKUP($B50,'DI_Sharpe'!$B$2:$R$150,14,FALSE)," ")</f>
        <v>361</v>
      </c>
      <c r="AC50" s="23">
        <f>IF(VLOOKUP($B50,'DI_Rent'!$B$2:$R$150,15,FALSE)="","",VLOOKUP($B50,'DI_Rent'!$B$2:$R$150,15,FALSE))</f>
        <v>5.42362024445093</v>
      </c>
      <c r="AD50" t="s" s="24">
        <f>IF(VLOOKUP($B50,'DI_Sharpe'!$B$2:$R$150,15,FALSE)&gt;0,VLOOKUP($B50,'DI_Sharpe'!$B$2:$R$150,15,FALSE)," ")</f>
        <v>361</v>
      </c>
      <c r="AE50" s="23">
        <f>IF(VLOOKUP($B50,'DI_Rent'!$B$2:$R$150,16,FALSE)="","",VLOOKUP($B50,'DI_Rent'!$B$2:$R$150,16,FALSE))</f>
        <v>6.11125669331434</v>
      </c>
      <c r="AF50" t="s" s="24">
        <f>IF(VLOOKUP($B50,'DI_Sharpe'!$B$2:$R$150,16,FALSE)&gt;0,VLOOKUP($B50,'DI_Sharpe'!$B$2:$R$150,16,FALSE)," ")</f>
        <v>361</v>
      </c>
      <c r="AG50" s="23">
        <f>IF(VLOOKUP($B50,'DI_Rent'!$B$2:$R$150,17,FALSE)="","",VLOOKUP($B50,'DI_Rent'!$B$2:$R$150,17,FALSE))</f>
        <v>6.8961673329321</v>
      </c>
      <c r="AH50" t="s" s="26">
        <f>IF(VLOOKUP($B50,'DI_Sharpe'!$B$2:$R$150,17,FALSE)&gt;0,VLOOKUP($B50,'DI_Sharpe'!$B$2:$R$150,17,FALSE)," ")</f>
        <v>361</v>
      </c>
      <c r="AI50" s="14"/>
      <c r="AJ50" t="s" s="26"/>
      <c r="AK50" s="14"/>
      <c r="AL50" s="14"/>
    </row>
    <row r="51" ht="15" customHeight="1">
      <c r="A51" t="s" s="10">
        <v>120</v>
      </c>
      <c r="B51" t="s" s="10">
        <v>121</v>
      </c>
      <c r="C51" s="23">
        <f>IF(VLOOKUP($B51,'DI_Rent'!$B$2:$R$150,2,FALSE)="","",VLOOKUP($B51,'DI_Rent'!$B$2:$R$150,2,FALSE))</f>
        <v>8.265882739905431</v>
      </c>
      <c r="D51" t="s" s="24">
        <f>IF(VLOOKUP($B51,'DI_Sharpe'!$B$2:$R$150,2,FALSE)&gt;0,VLOOKUP($B51,'DI_Sharpe'!$B$2:$R$150,2,FALSE)," ")</f>
        <v>361</v>
      </c>
      <c r="E51" s="23">
        <f>IF(VLOOKUP($B51,'DI_Rent'!$B$2:$R$150,3,FALSE)="","",VLOOKUP($B51,'DI_Rent'!$B$2:$R$150,3,FALSE))</f>
        <v>7.57496428212079</v>
      </c>
      <c r="F51" t="s" s="24">
        <f>IF(VLOOKUP($B51,'DI_Sharpe'!$B$2:$R$150,3,FALSE)&gt;0,VLOOKUP($B51,'DI_Sharpe'!$B$2:$R$150,3,FALSE)," ")</f>
        <v>361</v>
      </c>
      <c r="G51" s="23">
        <f>IF(VLOOKUP($B51,'DI_Rent'!$B$2:$R$150,4,FALSE)="","",VLOOKUP($B51,'DI_Rent'!$B$2:$R$150,4,FALSE))</f>
        <v>6.81670399198908</v>
      </c>
      <c r="H51" t="s" s="24">
        <f>IF(VLOOKUP($B51,'DI_Sharpe'!$B$2:$R$150,4,FALSE)&gt;0,VLOOKUP($B51,'DI_Sharpe'!$B$2:$R$150,4,FALSE)," ")</f>
        <v>361</v>
      </c>
      <c r="I51" s="23">
        <f>IF(VLOOKUP($B51,'DI_Rent'!$B$2:$R$150,5,FALSE)="","",VLOOKUP($B51,'DI_Rent'!$B$2:$R$150,5,FALSE))</f>
        <v>5.94948205769548</v>
      </c>
      <c r="J51" t="s" s="24">
        <f>IF(VLOOKUP($B51,'DI_Sharpe'!$B$2:$R$150,5,FALSE)&gt;0,VLOOKUP($B51,'DI_Sharpe'!$B$2:$R$150,5,FALSE)," ")</f>
        <v>361</v>
      </c>
      <c r="K51" s="23">
        <f>IF(VLOOKUP($B51,'DI_Rent'!$B$2:$R$150,6,FALSE)="","",VLOOKUP($B51,'DI_Rent'!$B$2:$R$150,6,FALSE))</f>
        <v>5.31765576437513</v>
      </c>
      <c r="L51" t="s" s="24">
        <f>IF(VLOOKUP($B51,'DI_Sharpe'!$B$2:$R$150,6,FALSE)&gt;0,VLOOKUP($B51,'DI_Sharpe'!$B$2:$R$150,6,FALSE)," ")</f>
        <v>361</v>
      </c>
      <c r="M51" s="23">
        <f>IF(VLOOKUP($B51,'DI_Rent'!$B$2:$R$150,7,FALSE)="","",VLOOKUP($B51,'DI_Rent'!$B$2:$R$150,7,FALSE))</f>
        <v>4.72955297468518</v>
      </c>
      <c r="N51" t="s" s="24">
        <f>IF(VLOOKUP($B51,'DI_Sharpe'!$B$2:$R$150,7,FALSE)&gt;0,VLOOKUP($B51,'DI_Sharpe'!$B$2:$R$150,7,FALSE)," ")</f>
        <v>361</v>
      </c>
      <c r="O51" s="23">
        <f>IF(VLOOKUP($B51,'DI_Rent'!$B$2:$R$150,8,FALSE)="","",VLOOKUP($B51,'DI_Rent'!$B$2:$R$150,8,FALSE))</f>
        <v>4.37403662508686</v>
      </c>
      <c r="P51" t="s" s="24">
        <f>IF(VLOOKUP($B51,'DI_Sharpe'!$B$2:$R$150,8,FALSE)&gt;0,VLOOKUP($B51,'DI_Sharpe'!$B$2:$R$150,8,FALSE)," ")</f>
        <v>361</v>
      </c>
      <c r="Q51" s="23">
        <f>IF(VLOOKUP($B51,'DI_Rent'!$B$2:$R$150,9,FALSE)="","",VLOOKUP($B51,'DI_Rent'!$B$2:$R$150,9,FALSE))</f>
        <v>3.94984619620731</v>
      </c>
      <c r="R51" t="s" s="24">
        <f>IF(VLOOKUP($B51,'DI_Sharpe'!$B$2:$R$150,9,FALSE)&gt;0,VLOOKUP($B51,'DI_Sharpe'!$B$2:$R$150,9,FALSE)," ")</f>
        <v>361</v>
      </c>
      <c r="S51" s="23">
        <f>IF(VLOOKUP($B51,'DI_Rent'!$B$2:$R$150,10,FALSE)="","",VLOOKUP($B51,'DI_Rent'!$B$2:$R$150,10,FALSE))</f>
        <v>3.709635251824</v>
      </c>
      <c r="T51" t="s" s="24">
        <f>IF(VLOOKUP($B51,'DI_Sharpe'!$B$2:$R$150,10,FALSE)&gt;0,VLOOKUP($B51,'DI_Sharpe'!$B$2:$R$150,10,FALSE)," ")</f>
        <v>361</v>
      </c>
      <c r="U51" s="23">
        <f>IF(VLOOKUP($B51,'DI_Rent'!$B$2:$R$150,11,FALSE)="","",VLOOKUP($B51,'DI_Rent'!$B$2:$R$150,11,FALSE))</f>
        <v>3.7132896219944</v>
      </c>
      <c r="V51" t="s" s="24">
        <f>IF(VLOOKUP($B51,'DI_Sharpe'!$B$2:$R$150,11,FALSE)&gt;0,VLOOKUP($B51,'DI_Sharpe'!$B$2:$R$150,11,FALSE)," ")</f>
        <v>361</v>
      </c>
      <c r="W51" s="23">
        <f>IF(VLOOKUP($B51,'DI_Rent'!$B$2:$R$150,12,FALSE)="","",VLOOKUP($B51,'DI_Rent'!$B$2:$R$150,12,FALSE))</f>
        <v>3.78462532714756</v>
      </c>
      <c r="X51" t="s" s="24">
        <f>IF(VLOOKUP($B51,'DI_Sharpe'!$B$2:$R$150,12,FALSE)&gt;0,VLOOKUP($B51,'DI_Sharpe'!$B$2:$R$150,12,FALSE)," ")</f>
        <v>361</v>
      </c>
      <c r="Y51" s="23">
        <f>IF(VLOOKUP($B51,'DI_Rent'!$B$2:$R$150,13,FALSE)="","",VLOOKUP($B51,'DI_Rent'!$B$2:$R$150,13,FALSE))</f>
        <v>4.1798492483625</v>
      </c>
      <c r="Z51" t="s" s="24">
        <f>IF(VLOOKUP($B51,'DI_Sharpe'!$B$2:$R$150,13,FALSE)&gt;0,VLOOKUP($B51,'DI_Sharpe'!$B$2:$R$150,13,FALSE)," ")</f>
        <v>361</v>
      </c>
      <c r="AA51" s="23">
        <f>IF(VLOOKUP($B51,'DI_Rent'!$B$2:$R$150,14,FALSE)="","",VLOOKUP($B51,'DI_Rent'!$B$2:$R$150,14,FALSE))</f>
        <v>4.63833114481924</v>
      </c>
      <c r="AB51" t="s" s="24">
        <f>IF(VLOOKUP($B51,'DI_Sharpe'!$B$2:$R$150,14,FALSE)&gt;0,VLOOKUP($B51,'DI_Sharpe'!$B$2:$R$150,14,FALSE)," ")</f>
        <v>361</v>
      </c>
      <c r="AC51" s="23">
        <f>IF(VLOOKUP($B51,'DI_Rent'!$B$2:$R$150,15,FALSE)="","",VLOOKUP($B51,'DI_Rent'!$B$2:$R$150,15,FALSE))</f>
        <v>5.26393116174901</v>
      </c>
      <c r="AD51" t="s" s="24">
        <f>IF(VLOOKUP($B51,'DI_Sharpe'!$B$2:$R$150,15,FALSE)&gt;0,VLOOKUP($B51,'DI_Sharpe'!$B$2:$R$150,15,FALSE)," ")</f>
        <v>361</v>
      </c>
      <c r="AE51" s="23">
        <f>IF(VLOOKUP($B51,'DI_Rent'!$B$2:$R$150,16,FALSE)="","",VLOOKUP($B51,'DI_Rent'!$B$2:$R$150,16,FALSE))</f>
        <v>5.98064016075348</v>
      </c>
      <c r="AF51" t="s" s="24">
        <f>IF(VLOOKUP($B51,'DI_Sharpe'!$B$2:$R$150,16,FALSE)&gt;0,VLOOKUP($B51,'DI_Sharpe'!$B$2:$R$150,16,FALSE)," ")</f>
        <v>361</v>
      </c>
      <c r="AG51" s="23">
        <f>IF(VLOOKUP($B51,'DI_Rent'!$B$2:$R$150,17,FALSE)="","",VLOOKUP($B51,'DI_Rent'!$B$2:$R$150,17,FALSE))</f>
        <v>6.68170622844164</v>
      </c>
      <c r="AH51" t="s" s="26">
        <f>IF(VLOOKUP($B51,'DI_Sharpe'!$B$2:$R$150,17,FALSE)&gt;0,VLOOKUP($B51,'DI_Sharpe'!$B$2:$R$150,17,FALSE)," ")</f>
        <v>361</v>
      </c>
      <c r="AI51" s="14"/>
      <c r="AJ51" t="s" s="26"/>
      <c r="AK51" s="14"/>
      <c r="AL51" s="14"/>
    </row>
    <row r="52" ht="15" customHeight="1">
      <c r="A52" t="s" s="10">
        <v>122</v>
      </c>
      <c r="B52" t="s" s="10">
        <v>123</v>
      </c>
      <c r="C52" s="23">
        <f>IF(VLOOKUP($B52,'DI_Rent'!$B$2:$R$150,2,FALSE)="","",VLOOKUP($B52,'DI_Rent'!$B$2:$R$150,2,FALSE))</f>
        <v>8.255297052651221</v>
      </c>
      <c r="D52" t="s" s="24">
        <f>IF(VLOOKUP($B52,'DI_Sharpe'!$B$2:$R$150,2,FALSE)&gt;0,VLOOKUP($B52,'DI_Sharpe'!$B$2:$R$150,2,FALSE)," ")</f>
        <v>361</v>
      </c>
      <c r="E52" s="23">
        <f>IF(VLOOKUP($B52,'DI_Rent'!$B$2:$R$150,3,FALSE)="","",VLOOKUP($B52,'DI_Rent'!$B$2:$R$150,3,FALSE))</f>
        <v>7.58415667737156</v>
      </c>
      <c r="F52" t="s" s="24">
        <f>IF(VLOOKUP($B52,'DI_Sharpe'!$B$2:$R$150,3,FALSE)&gt;0,VLOOKUP($B52,'DI_Sharpe'!$B$2:$R$150,3,FALSE)," ")</f>
        <v>361</v>
      </c>
      <c r="G52" s="23">
        <f>IF(VLOOKUP($B52,'DI_Rent'!$B$2:$R$150,4,FALSE)="","",VLOOKUP($B52,'DI_Rent'!$B$2:$R$150,4,FALSE))</f>
        <v>6.88859006255502</v>
      </c>
      <c r="H52" t="s" s="24">
        <f>IF(VLOOKUP($B52,'DI_Sharpe'!$B$2:$R$150,4,FALSE)&gt;0,VLOOKUP($B52,'DI_Sharpe'!$B$2:$R$150,4,FALSE)," ")</f>
        <v>361</v>
      </c>
      <c r="I52" s="23">
        <f>IF(VLOOKUP($B52,'DI_Rent'!$B$2:$R$150,5,FALSE)="","",VLOOKUP($B52,'DI_Rent'!$B$2:$R$150,5,FALSE))</f>
        <v>6.175876912537</v>
      </c>
      <c r="J52" t="s" s="24">
        <f>IF(VLOOKUP($B52,'DI_Sharpe'!$B$2:$R$150,5,FALSE)&gt;0,VLOOKUP($B52,'DI_Sharpe'!$B$2:$R$150,5,FALSE)," ")</f>
        <v>361</v>
      </c>
      <c r="K52" s="23">
        <f>IF(VLOOKUP($B52,'DI_Rent'!$B$2:$R$150,6,FALSE)="","",VLOOKUP($B52,'DI_Rent'!$B$2:$R$150,6,FALSE))</f>
        <v>5.52087099099863</v>
      </c>
      <c r="L52" t="s" s="24">
        <f>IF(VLOOKUP($B52,'DI_Sharpe'!$B$2:$R$150,6,FALSE)&gt;0,VLOOKUP($B52,'DI_Sharpe'!$B$2:$R$150,6,FALSE)," ")</f>
        <v>361</v>
      </c>
      <c r="M52" s="23">
        <f>IF(VLOOKUP($B52,'DI_Rent'!$B$2:$R$150,7,FALSE)="","",VLOOKUP($B52,'DI_Rent'!$B$2:$R$150,7,FALSE))</f>
        <v>4.77598812265312</v>
      </c>
      <c r="N52" t="s" s="24">
        <f>IF(VLOOKUP($B52,'DI_Sharpe'!$B$2:$R$150,7,FALSE)&gt;0,VLOOKUP($B52,'DI_Sharpe'!$B$2:$R$150,7,FALSE)," ")</f>
        <v>361</v>
      </c>
      <c r="O52" s="23">
        <f>IF(VLOOKUP($B52,'DI_Rent'!$B$2:$R$150,8,FALSE)="","",VLOOKUP($B52,'DI_Rent'!$B$2:$R$150,8,FALSE))</f>
        <v>4.30878434697257</v>
      </c>
      <c r="P52" t="s" s="24">
        <f>IF(VLOOKUP($B52,'DI_Sharpe'!$B$2:$R$150,8,FALSE)&gt;0,VLOOKUP($B52,'DI_Sharpe'!$B$2:$R$150,8,FALSE)," ")</f>
        <v>361</v>
      </c>
      <c r="Q52" s="23">
        <f>IF(VLOOKUP($B52,'DI_Rent'!$B$2:$R$150,9,FALSE)="","",VLOOKUP($B52,'DI_Rent'!$B$2:$R$150,9,FALSE))</f>
        <v>3.92328100146484</v>
      </c>
      <c r="R52" t="s" s="24">
        <f>IF(VLOOKUP($B52,'DI_Sharpe'!$B$2:$R$150,9,FALSE)&gt;0,VLOOKUP($B52,'DI_Sharpe'!$B$2:$R$150,9,FALSE)," ")</f>
        <v>361</v>
      </c>
      <c r="S52" s="23">
        <f>IF(VLOOKUP($B52,'DI_Rent'!$B$2:$R$150,10,FALSE)="","",VLOOKUP($B52,'DI_Rent'!$B$2:$R$150,10,FALSE))</f>
        <v>3.65759003321116</v>
      </c>
      <c r="T52" t="s" s="24">
        <f>IF(VLOOKUP($B52,'DI_Sharpe'!$B$2:$R$150,10,FALSE)&gt;0,VLOOKUP($B52,'DI_Sharpe'!$B$2:$R$150,10,FALSE)," ")</f>
        <v>361</v>
      </c>
      <c r="U52" s="23">
        <f>IF(VLOOKUP($B52,'DI_Rent'!$B$2:$R$150,11,FALSE)="","",VLOOKUP($B52,'DI_Rent'!$B$2:$R$150,11,FALSE))</f>
        <v>3.56708344311822</v>
      </c>
      <c r="V52" t="s" s="24">
        <f>IF(VLOOKUP($B52,'DI_Sharpe'!$B$2:$R$150,11,FALSE)&gt;0,VLOOKUP($B52,'DI_Sharpe'!$B$2:$R$150,11,FALSE)," ")</f>
        <v>361</v>
      </c>
      <c r="W52" s="23">
        <f>IF(VLOOKUP($B52,'DI_Rent'!$B$2:$R$150,12,FALSE)="","",VLOOKUP($B52,'DI_Rent'!$B$2:$R$150,12,FALSE))</f>
        <v>3.7031324635165</v>
      </c>
      <c r="X52" t="s" s="24">
        <f>IF(VLOOKUP($B52,'DI_Sharpe'!$B$2:$R$150,12,FALSE)&gt;0,VLOOKUP($B52,'DI_Sharpe'!$B$2:$R$150,12,FALSE)," ")</f>
        <v>361</v>
      </c>
      <c r="Y52" s="23">
        <f>IF(VLOOKUP($B52,'DI_Rent'!$B$2:$R$150,13,FALSE)="","",VLOOKUP($B52,'DI_Rent'!$B$2:$R$150,13,FALSE))</f>
        <v>4.08772884885984</v>
      </c>
      <c r="Z52" t="s" s="24">
        <f>IF(VLOOKUP($B52,'DI_Sharpe'!$B$2:$R$150,13,FALSE)&gt;0,VLOOKUP($B52,'DI_Sharpe'!$B$2:$R$150,13,FALSE)," ")</f>
        <v>361</v>
      </c>
      <c r="AA52" s="23">
        <f>IF(VLOOKUP($B52,'DI_Rent'!$B$2:$R$150,14,FALSE)="","",VLOOKUP($B52,'DI_Rent'!$B$2:$R$150,14,FALSE))</f>
        <v>4.54379794406214</v>
      </c>
      <c r="AB52" t="s" s="24">
        <f>IF(VLOOKUP($B52,'DI_Sharpe'!$B$2:$R$150,14,FALSE)&gt;0,VLOOKUP($B52,'DI_Sharpe'!$B$2:$R$150,14,FALSE)," ")</f>
        <v>361</v>
      </c>
      <c r="AC52" s="23">
        <f>IF(VLOOKUP($B52,'DI_Rent'!$B$2:$R$150,15,FALSE)="","",VLOOKUP($B52,'DI_Rent'!$B$2:$R$150,15,FALSE))</f>
        <v>5.16718751182319</v>
      </c>
      <c r="AD52" t="s" s="24">
        <f>IF(VLOOKUP($B52,'DI_Sharpe'!$B$2:$R$150,15,FALSE)&gt;0,VLOOKUP($B52,'DI_Sharpe'!$B$2:$R$150,15,FALSE)," ")</f>
        <v>361</v>
      </c>
      <c r="AE52" s="23">
        <f>IF(VLOOKUP($B52,'DI_Rent'!$B$2:$R$150,16,FALSE)="","",VLOOKUP($B52,'DI_Rent'!$B$2:$R$150,16,FALSE))</f>
        <v>5.85181796148544</v>
      </c>
      <c r="AF52" t="s" s="24">
        <f>IF(VLOOKUP($B52,'DI_Sharpe'!$B$2:$R$150,16,FALSE)&gt;0,VLOOKUP($B52,'DI_Sharpe'!$B$2:$R$150,16,FALSE)," ")</f>
        <v>361</v>
      </c>
      <c r="AG52" s="23">
        <f>IF(VLOOKUP($B52,'DI_Rent'!$B$2:$R$150,17,FALSE)="","",VLOOKUP($B52,'DI_Rent'!$B$2:$R$150,17,FALSE))</f>
        <v>6.64921807553498</v>
      </c>
      <c r="AH52" t="s" s="26">
        <f>IF(VLOOKUP($B52,'DI_Sharpe'!$B$2:$R$150,17,FALSE)&gt;0,VLOOKUP($B52,'DI_Sharpe'!$B$2:$R$150,17,FALSE)," ")</f>
        <v>361</v>
      </c>
      <c r="AI52" s="14"/>
      <c r="AJ52" t="s" s="26"/>
      <c r="AK52" s="14"/>
      <c r="AL52" s="14"/>
    </row>
    <row r="53" ht="15" customHeight="1">
      <c r="A53" t="s" s="10">
        <v>124</v>
      </c>
      <c r="B53" t="s" s="10">
        <v>125</v>
      </c>
      <c r="C53" s="23">
        <f>IF(VLOOKUP($B53,'DI_Rent'!$B$2:$R$150,2,FALSE)="","",VLOOKUP($B53,'DI_Rent'!$B$2:$R$150,2,FALSE))</f>
        <v>8.253317891176779</v>
      </c>
      <c r="D53" t="s" s="24">
        <f>IF(VLOOKUP($B53,'DI_Sharpe'!$B$2:$R$150,2,FALSE)&gt;0,VLOOKUP($B53,'DI_Sharpe'!$B$2:$R$150,2,FALSE)," ")</f>
        <v>361</v>
      </c>
      <c r="E53" s="23">
        <f>IF(VLOOKUP($B53,'DI_Rent'!$B$2:$R$150,3,FALSE)="","",VLOOKUP($B53,'DI_Rent'!$B$2:$R$150,3,FALSE))</f>
        <v>7.56829106054226</v>
      </c>
      <c r="F53" t="s" s="24">
        <f>IF(VLOOKUP($B53,'DI_Sharpe'!$B$2:$R$150,3,FALSE)&gt;0,VLOOKUP($B53,'DI_Sharpe'!$B$2:$R$150,3,FALSE)," ")</f>
        <v>361</v>
      </c>
      <c r="G53" s="23">
        <f>IF(VLOOKUP($B53,'DI_Rent'!$B$2:$R$150,4,FALSE)="","",VLOOKUP($B53,'DI_Rent'!$B$2:$R$150,4,FALSE))</f>
        <v>6.85135103829582</v>
      </c>
      <c r="H53" t="s" s="24">
        <f>IF(VLOOKUP($B53,'DI_Sharpe'!$B$2:$R$150,4,FALSE)&gt;0,VLOOKUP($B53,'DI_Sharpe'!$B$2:$R$150,4,FALSE)," ")</f>
        <v>361</v>
      </c>
      <c r="I53" s="23">
        <f>IF(VLOOKUP($B53,'DI_Rent'!$B$2:$R$150,5,FALSE)="","",VLOOKUP($B53,'DI_Rent'!$B$2:$R$150,5,FALSE))</f>
        <v>6.02835850774321</v>
      </c>
      <c r="J53" t="s" s="24">
        <f>IF(VLOOKUP($B53,'DI_Sharpe'!$B$2:$R$150,5,FALSE)&gt;0,VLOOKUP($B53,'DI_Sharpe'!$B$2:$R$150,5,FALSE)," ")</f>
        <v>361</v>
      </c>
      <c r="K53" s="23">
        <f>IF(VLOOKUP($B53,'DI_Rent'!$B$2:$R$150,6,FALSE)="","",VLOOKUP($B53,'DI_Rent'!$B$2:$R$150,6,FALSE))</f>
        <v>5.40959414191131</v>
      </c>
      <c r="L53" t="s" s="24">
        <f>IF(VLOOKUP($B53,'DI_Sharpe'!$B$2:$R$150,6,FALSE)&gt;0,VLOOKUP($B53,'DI_Sharpe'!$B$2:$R$150,6,FALSE)," ")</f>
        <v>361</v>
      </c>
      <c r="M53" s="23">
        <f>IF(VLOOKUP($B53,'DI_Rent'!$B$2:$R$150,7,FALSE)="","",VLOOKUP($B53,'DI_Rent'!$B$2:$R$150,7,FALSE))</f>
        <v>4.75646634536271</v>
      </c>
      <c r="N53" t="s" s="24">
        <f>IF(VLOOKUP($B53,'DI_Sharpe'!$B$2:$R$150,7,FALSE)&gt;0,VLOOKUP($B53,'DI_Sharpe'!$B$2:$R$150,7,FALSE)," ")</f>
        <v>361</v>
      </c>
      <c r="O53" s="23">
        <f>IF(VLOOKUP($B53,'DI_Rent'!$B$2:$R$150,8,FALSE)="","",VLOOKUP($B53,'DI_Rent'!$B$2:$R$150,8,FALSE))</f>
        <v>4.33955605767562</v>
      </c>
      <c r="P53" t="s" s="24">
        <f>IF(VLOOKUP($B53,'DI_Sharpe'!$B$2:$R$150,8,FALSE)&gt;0,VLOOKUP($B53,'DI_Sharpe'!$B$2:$R$150,8,FALSE)," ")</f>
        <v>361</v>
      </c>
      <c r="Q53" s="23">
        <f>IF(VLOOKUP($B53,'DI_Rent'!$B$2:$R$150,9,FALSE)="","",VLOOKUP($B53,'DI_Rent'!$B$2:$R$150,9,FALSE))</f>
        <v>3.9187047470107</v>
      </c>
      <c r="R53" t="s" s="24">
        <f>IF(VLOOKUP($B53,'DI_Sharpe'!$B$2:$R$150,9,FALSE)&gt;0,VLOOKUP($B53,'DI_Sharpe'!$B$2:$R$150,9,FALSE)," ")</f>
        <v>361</v>
      </c>
      <c r="S53" s="23">
        <f>IF(VLOOKUP($B53,'DI_Rent'!$B$2:$R$150,10,FALSE)="","",VLOOKUP($B53,'DI_Rent'!$B$2:$R$150,10,FALSE))</f>
        <v>3.75040950656844</v>
      </c>
      <c r="T53" t="s" s="24">
        <f>IF(VLOOKUP($B53,'DI_Sharpe'!$B$2:$R$150,10,FALSE)&gt;0,VLOOKUP($B53,'DI_Sharpe'!$B$2:$R$150,10,FALSE)," ")</f>
        <v>361</v>
      </c>
      <c r="U53" s="23">
        <f>IF(VLOOKUP($B53,'DI_Rent'!$B$2:$R$150,11,FALSE)="","",VLOOKUP($B53,'DI_Rent'!$B$2:$R$150,11,FALSE))</f>
        <v>3.71740510010268</v>
      </c>
      <c r="V53" t="s" s="24">
        <f>IF(VLOOKUP($B53,'DI_Sharpe'!$B$2:$R$150,11,FALSE)&gt;0,VLOOKUP($B53,'DI_Sharpe'!$B$2:$R$150,11,FALSE)," ")</f>
        <v>361</v>
      </c>
      <c r="W53" s="23">
        <f>IF(VLOOKUP($B53,'DI_Rent'!$B$2:$R$150,12,FALSE)="","",VLOOKUP($B53,'DI_Rent'!$B$2:$R$150,12,FALSE))</f>
        <v>3.83458408503634</v>
      </c>
      <c r="X53" t="s" s="24">
        <f>IF(VLOOKUP($B53,'DI_Sharpe'!$B$2:$R$150,12,FALSE)&gt;0,VLOOKUP($B53,'DI_Sharpe'!$B$2:$R$150,12,FALSE)," ")</f>
        <v>361</v>
      </c>
      <c r="Y53" s="23">
        <f>IF(VLOOKUP($B53,'DI_Rent'!$B$2:$R$150,13,FALSE)="","",VLOOKUP($B53,'DI_Rent'!$B$2:$R$150,13,FALSE))</f>
        <v>4.24913636878501</v>
      </c>
      <c r="Z53" t="s" s="24">
        <f>IF(VLOOKUP($B53,'DI_Sharpe'!$B$2:$R$150,13,FALSE)&gt;0,VLOOKUP($B53,'DI_Sharpe'!$B$2:$R$150,13,FALSE)," ")</f>
        <v>361</v>
      </c>
      <c r="AA53" s="23">
        <f>IF(VLOOKUP($B53,'DI_Rent'!$B$2:$R$150,14,FALSE)="","",VLOOKUP($B53,'DI_Rent'!$B$2:$R$150,14,FALSE))</f>
        <v>4.74293169743067</v>
      </c>
      <c r="AB53" t="s" s="24">
        <f>IF(VLOOKUP($B53,'DI_Sharpe'!$B$2:$R$150,14,FALSE)&gt;0,VLOOKUP($B53,'DI_Sharpe'!$B$2:$R$150,14,FALSE)," ")</f>
        <v>361</v>
      </c>
      <c r="AC53" s="23">
        <f>IF(VLOOKUP($B53,'DI_Rent'!$B$2:$R$150,15,FALSE)="","",VLOOKUP($B53,'DI_Rent'!$B$2:$R$150,15,FALSE))</f>
        <v>5.34792897513428</v>
      </c>
      <c r="AD53" t="s" s="24">
        <f>IF(VLOOKUP($B53,'DI_Sharpe'!$B$2:$R$150,15,FALSE)&gt;0,VLOOKUP($B53,'DI_Sharpe'!$B$2:$R$150,15,FALSE)," ")</f>
        <v>361</v>
      </c>
      <c r="AE53" s="23">
        <f>IF(VLOOKUP($B53,'DI_Rent'!$B$2:$R$150,16,FALSE)="","",VLOOKUP($B53,'DI_Rent'!$B$2:$R$150,16,FALSE))</f>
        <v>6.04787044450426</v>
      </c>
      <c r="AF53" t="s" s="24">
        <f>IF(VLOOKUP($B53,'DI_Sharpe'!$B$2:$R$150,16,FALSE)&gt;0,VLOOKUP($B53,'DI_Sharpe'!$B$2:$R$150,16,FALSE)," ")</f>
        <v>361</v>
      </c>
      <c r="AG53" s="23">
        <f>IF(VLOOKUP($B53,'DI_Rent'!$B$2:$R$150,17,FALSE)="","",VLOOKUP($B53,'DI_Rent'!$B$2:$R$150,17,FALSE))</f>
        <v>6.91768705218698</v>
      </c>
      <c r="AH53" t="s" s="26">
        <f>IF(VLOOKUP($B53,'DI_Sharpe'!$B$2:$R$150,17,FALSE)&gt;0,VLOOKUP($B53,'DI_Sharpe'!$B$2:$R$150,17,FALSE)," ")</f>
        <v>361</v>
      </c>
      <c r="AI53" s="14"/>
      <c r="AJ53" t="s" s="26"/>
      <c r="AK53" s="14"/>
      <c r="AL53" s="14"/>
    </row>
    <row r="54" ht="15" customHeight="1">
      <c r="A54" t="s" s="10">
        <v>126</v>
      </c>
      <c r="B54" t="s" s="10">
        <v>127</v>
      </c>
      <c r="C54" s="23">
        <f>IF(VLOOKUP($B54,'DI_Rent'!$B$2:$R$150,2,FALSE)="","",VLOOKUP($B54,'DI_Rent'!$B$2:$R$150,2,FALSE))</f>
        <v>8.23636401552621</v>
      </c>
      <c r="D54" t="s" s="24">
        <f>IF(VLOOKUP($B54,'DI_Sharpe'!$B$2:$R$150,2,FALSE)&gt;0,VLOOKUP($B54,'DI_Sharpe'!$B$2:$R$150,2,FALSE)," ")</f>
        <v>361</v>
      </c>
      <c r="E54" s="23">
        <f>IF(VLOOKUP($B54,'DI_Rent'!$B$2:$R$150,3,FALSE)="","",VLOOKUP($B54,'DI_Rent'!$B$2:$R$150,3,FALSE))</f>
        <v>7.57243735254034</v>
      </c>
      <c r="F54" t="s" s="24">
        <f>IF(VLOOKUP($B54,'DI_Sharpe'!$B$2:$R$150,3,FALSE)&gt;0,VLOOKUP($B54,'DI_Sharpe'!$B$2:$R$150,3,FALSE)," ")</f>
        <v>361</v>
      </c>
      <c r="G54" s="23">
        <f>IF(VLOOKUP($B54,'DI_Rent'!$B$2:$R$150,4,FALSE)="","",VLOOKUP($B54,'DI_Rent'!$B$2:$R$150,4,FALSE))</f>
        <v>6.88231222563236</v>
      </c>
      <c r="H54" t="s" s="24">
        <f>IF(VLOOKUP($B54,'DI_Sharpe'!$B$2:$R$150,4,FALSE)&gt;0,VLOOKUP($B54,'DI_Sharpe'!$B$2:$R$150,4,FALSE)," ")</f>
        <v>361</v>
      </c>
      <c r="I54" s="23">
        <f>IF(VLOOKUP($B54,'DI_Rent'!$B$2:$R$150,5,FALSE)="","",VLOOKUP($B54,'DI_Rent'!$B$2:$R$150,5,FALSE))</f>
        <v>6.17040764144692</v>
      </c>
      <c r="J54" t="s" s="24">
        <f>IF(VLOOKUP($B54,'DI_Sharpe'!$B$2:$R$150,5,FALSE)&gt;0,VLOOKUP($B54,'DI_Sharpe'!$B$2:$R$150,5,FALSE)," ")</f>
        <v>361</v>
      </c>
      <c r="K54" s="23">
        <f>IF(VLOOKUP($B54,'DI_Rent'!$B$2:$R$150,6,FALSE)="","",VLOOKUP($B54,'DI_Rent'!$B$2:$R$150,6,FALSE))</f>
        <v>5.51617164398601</v>
      </c>
      <c r="L54" t="s" s="24">
        <f>IF(VLOOKUP($B54,'DI_Sharpe'!$B$2:$R$150,6,FALSE)&gt;0,VLOOKUP($B54,'DI_Sharpe'!$B$2:$R$150,6,FALSE)," ")</f>
        <v>361</v>
      </c>
      <c r="M54" s="23">
        <f>IF(VLOOKUP($B54,'DI_Rent'!$B$2:$R$150,7,FALSE)="","",VLOOKUP($B54,'DI_Rent'!$B$2:$R$150,7,FALSE))</f>
        <v>4.796360118887</v>
      </c>
      <c r="N54" t="s" s="24">
        <f>IF(VLOOKUP($B54,'DI_Sharpe'!$B$2:$R$150,7,FALSE)&gt;0,VLOOKUP($B54,'DI_Sharpe'!$B$2:$R$150,7,FALSE)," ")</f>
        <v>361</v>
      </c>
      <c r="O54" s="23">
        <f>IF(VLOOKUP($B54,'DI_Rent'!$B$2:$R$150,8,FALSE)="","",VLOOKUP($B54,'DI_Rent'!$B$2:$R$150,8,FALSE))</f>
        <v>4.32629764508172</v>
      </c>
      <c r="P54" t="s" s="24">
        <f>IF(VLOOKUP($B54,'DI_Sharpe'!$B$2:$R$150,8,FALSE)&gt;0,VLOOKUP($B54,'DI_Sharpe'!$B$2:$R$150,8,FALSE)," ")</f>
        <v>361</v>
      </c>
      <c r="Q54" s="23">
        <f>IF(VLOOKUP($B54,'DI_Rent'!$B$2:$R$150,9,FALSE)="","",VLOOKUP($B54,'DI_Rent'!$B$2:$R$150,9,FALSE))</f>
        <v>3.95424358277567</v>
      </c>
      <c r="R54" t="s" s="24">
        <f>IF(VLOOKUP($B54,'DI_Sharpe'!$B$2:$R$150,9,FALSE)&gt;0,VLOOKUP($B54,'DI_Sharpe'!$B$2:$R$150,9,FALSE)," ")</f>
        <v>361</v>
      </c>
      <c r="S54" s="23">
        <f>IF(VLOOKUP($B54,'DI_Rent'!$B$2:$R$150,10,FALSE)="","",VLOOKUP($B54,'DI_Rent'!$B$2:$R$150,10,FALSE))</f>
        <v>3.70442122898085</v>
      </c>
      <c r="T54" t="s" s="24">
        <f>IF(VLOOKUP($B54,'DI_Sharpe'!$B$2:$R$150,10,FALSE)&gt;0,VLOOKUP($B54,'DI_Sharpe'!$B$2:$R$150,10,FALSE)," ")</f>
        <v>361</v>
      </c>
      <c r="U54" s="23">
        <f>IF(VLOOKUP($B54,'DI_Rent'!$B$2:$R$150,11,FALSE)="","",VLOOKUP($B54,'DI_Rent'!$B$2:$R$150,11,FALSE))</f>
        <v>3.64595824421965</v>
      </c>
      <c r="V54" t="s" s="24">
        <f>IF(VLOOKUP($B54,'DI_Sharpe'!$B$2:$R$150,11,FALSE)&gt;0,VLOOKUP($B54,'DI_Sharpe'!$B$2:$R$150,11,FALSE)," ")</f>
        <v>361</v>
      </c>
      <c r="W54" s="23">
        <f>IF(VLOOKUP($B54,'DI_Rent'!$B$2:$R$150,12,FALSE)="","",VLOOKUP($B54,'DI_Rent'!$B$2:$R$150,12,FALSE))</f>
        <v>3.80303911494786</v>
      </c>
      <c r="X54" t="s" s="24">
        <f>IF(VLOOKUP($B54,'DI_Sharpe'!$B$2:$R$150,12,FALSE)&gt;0,VLOOKUP($B54,'DI_Sharpe'!$B$2:$R$150,12,FALSE)," ")</f>
        <v>361</v>
      </c>
      <c r="Y54" s="23">
        <f>IF(VLOOKUP($B54,'DI_Rent'!$B$2:$R$150,13,FALSE)="","",VLOOKUP($B54,'DI_Rent'!$B$2:$R$150,13,FALSE))</f>
        <v>4.17080819825821</v>
      </c>
      <c r="Z54" t="s" s="24">
        <f>IF(VLOOKUP($B54,'DI_Sharpe'!$B$2:$R$150,13,FALSE)&gt;0,VLOOKUP($B54,'DI_Sharpe'!$B$2:$R$150,13,FALSE)," ")</f>
        <v>361</v>
      </c>
      <c r="AA54" s="23">
        <f>IF(VLOOKUP($B54,'DI_Rent'!$B$2:$R$150,14,FALSE)="","",VLOOKUP($B54,'DI_Rent'!$B$2:$R$150,14,FALSE))</f>
        <v>4.63956310533291</v>
      </c>
      <c r="AB54" t="s" s="24">
        <f>IF(VLOOKUP($B54,'DI_Sharpe'!$B$2:$R$150,14,FALSE)&gt;0,VLOOKUP($B54,'DI_Sharpe'!$B$2:$R$150,14,FALSE)," ")</f>
        <v>361</v>
      </c>
      <c r="AC54" s="23">
        <f>IF(VLOOKUP($B54,'DI_Rent'!$B$2:$R$150,15,FALSE)="","",VLOOKUP($B54,'DI_Rent'!$B$2:$R$150,15,FALSE))</f>
        <v>5.28676949387832</v>
      </c>
      <c r="AD54" t="s" s="24">
        <f>IF(VLOOKUP($B54,'DI_Sharpe'!$B$2:$R$150,15,FALSE)&gt;0,VLOOKUP($B54,'DI_Sharpe'!$B$2:$R$150,15,FALSE)," ")</f>
        <v>361</v>
      </c>
      <c r="AE54" s="23">
        <f>IF(VLOOKUP($B54,'DI_Rent'!$B$2:$R$150,16,FALSE)="","",VLOOKUP($B54,'DI_Rent'!$B$2:$R$150,16,FALSE))</f>
        <v>5.99465962894214</v>
      </c>
      <c r="AF54" t="s" s="24">
        <f>IF(VLOOKUP($B54,'DI_Sharpe'!$B$2:$R$150,16,FALSE)&gt;0,VLOOKUP($B54,'DI_Sharpe'!$B$2:$R$150,16,FALSE)," ")</f>
        <v>361</v>
      </c>
      <c r="AG54" s="23">
        <f>IF(VLOOKUP($B54,'DI_Rent'!$B$2:$R$150,17,FALSE)="","",VLOOKUP($B54,'DI_Rent'!$B$2:$R$150,17,FALSE))</f>
        <v>6.81160298798236</v>
      </c>
      <c r="AH54" t="s" s="26">
        <f>IF(VLOOKUP($B54,'DI_Sharpe'!$B$2:$R$150,17,FALSE)&gt;0,VLOOKUP($B54,'DI_Sharpe'!$B$2:$R$150,17,FALSE)," ")</f>
        <v>361</v>
      </c>
      <c r="AI54" s="14"/>
      <c r="AJ54" t="s" s="26"/>
      <c r="AK54" s="14"/>
      <c r="AL54" s="14"/>
    </row>
    <row r="55" ht="15" customHeight="1">
      <c r="A55" t="s" s="10">
        <v>128</v>
      </c>
      <c r="B55" t="s" s="10">
        <v>129</v>
      </c>
      <c r="C55" s="23">
        <f>IF(VLOOKUP($B55,'DI_Rent'!$B$2:$R$150,2,FALSE)="","",VLOOKUP($B55,'DI_Rent'!$B$2:$R$150,2,FALSE))</f>
        <v>8.234979152938781</v>
      </c>
      <c r="D55" t="s" s="24">
        <f>IF(VLOOKUP($B55,'DI_Sharpe'!$B$2:$R$150,2,FALSE)&gt;0,VLOOKUP($B55,'DI_Sharpe'!$B$2:$R$150,2,FALSE)," ")</f>
        <v>361</v>
      </c>
      <c r="E55" s="23">
        <f>IF(VLOOKUP($B55,'DI_Rent'!$B$2:$R$150,3,FALSE)="","",VLOOKUP($B55,'DI_Rent'!$B$2:$R$150,3,FALSE))</f>
        <v>7.5220437046847</v>
      </c>
      <c r="F55" t="s" s="24">
        <f>IF(VLOOKUP($B55,'DI_Sharpe'!$B$2:$R$150,3,FALSE)&gt;0,VLOOKUP($B55,'DI_Sharpe'!$B$2:$R$150,3,FALSE)," ")</f>
        <v>361</v>
      </c>
      <c r="G55" s="23">
        <f>IF(VLOOKUP($B55,'DI_Rent'!$B$2:$R$150,4,FALSE)="","",VLOOKUP($B55,'DI_Rent'!$B$2:$R$150,4,FALSE))</f>
        <v>6.76442266093271</v>
      </c>
      <c r="H55" t="s" s="24">
        <f>IF(VLOOKUP($B55,'DI_Sharpe'!$B$2:$R$150,4,FALSE)&gt;0,VLOOKUP($B55,'DI_Sharpe'!$B$2:$R$150,4,FALSE)," ")</f>
        <v>361</v>
      </c>
      <c r="I55" s="23">
        <f>IF(VLOOKUP($B55,'DI_Rent'!$B$2:$R$150,5,FALSE)="","",VLOOKUP($B55,'DI_Rent'!$B$2:$R$150,5,FALSE))</f>
        <v>5.8095945668605</v>
      </c>
      <c r="J55" t="s" s="24">
        <f>IF(VLOOKUP($B55,'DI_Sharpe'!$B$2:$R$150,5,FALSE)&gt;0,VLOOKUP($B55,'DI_Sharpe'!$B$2:$R$150,5,FALSE)," ")</f>
        <v>361</v>
      </c>
      <c r="K55" s="23">
        <f>IF(VLOOKUP($B55,'DI_Rent'!$B$2:$R$150,6,FALSE)="","",VLOOKUP($B55,'DI_Rent'!$B$2:$R$150,6,FALSE))</f>
        <v>5.23463173162433</v>
      </c>
      <c r="L55" t="s" s="24">
        <f>IF(VLOOKUP($B55,'DI_Sharpe'!$B$2:$R$150,6,FALSE)&gt;0,VLOOKUP($B55,'DI_Sharpe'!$B$2:$R$150,6,FALSE)," ")</f>
        <v>361</v>
      </c>
      <c r="M55" s="23">
        <f>IF(VLOOKUP($B55,'DI_Rent'!$B$2:$R$150,7,FALSE)="","",VLOOKUP($B55,'DI_Rent'!$B$2:$R$150,7,FALSE))</f>
        <v>4.64829951190238</v>
      </c>
      <c r="N55" t="s" s="24">
        <f>IF(VLOOKUP($B55,'DI_Sharpe'!$B$2:$R$150,7,FALSE)&gt;0,VLOOKUP($B55,'DI_Sharpe'!$B$2:$R$150,7,FALSE)," ")</f>
        <v>361</v>
      </c>
      <c r="O55" s="23">
        <f>IF(VLOOKUP($B55,'DI_Rent'!$B$2:$R$150,8,FALSE)="","",VLOOKUP($B55,'DI_Rent'!$B$2:$R$150,8,FALSE))</f>
        <v>4.21699165724199</v>
      </c>
      <c r="P55" t="s" s="24">
        <f>IF(VLOOKUP($B55,'DI_Sharpe'!$B$2:$R$150,8,FALSE)&gt;0,VLOOKUP($B55,'DI_Sharpe'!$B$2:$R$150,8,FALSE)," ")</f>
        <v>361</v>
      </c>
      <c r="Q55" s="23">
        <f>IF(VLOOKUP($B55,'DI_Rent'!$B$2:$R$150,9,FALSE)="","",VLOOKUP($B55,'DI_Rent'!$B$2:$R$150,9,FALSE))</f>
        <v>3.88581273554989</v>
      </c>
      <c r="R55" t="s" s="24">
        <f>IF(VLOOKUP($B55,'DI_Sharpe'!$B$2:$R$150,9,FALSE)&gt;0,VLOOKUP($B55,'DI_Sharpe'!$B$2:$R$150,9,FALSE)," ")</f>
        <v>361</v>
      </c>
      <c r="S55" s="23">
        <f>IF(VLOOKUP($B55,'DI_Rent'!$B$2:$R$150,10,FALSE)="","",VLOOKUP($B55,'DI_Rent'!$B$2:$R$150,10,FALSE))</f>
        <v>3.65891238495353</v>
      </c>
      <c r="T55" t="s" s="24">
        <f>IF(VLOOKUP($B55,'DI_Sharpe'!$B$2:$R$150,10,FALSE)&gt;0,VLOOKUP($B55,'DI_Sharpe'!$B$2:$R$150,10,FALSE)," ")</f>
        <v>361</v>
      </c>
      <c r="U55" s="23">
        <f>IF(VLOOKUP($B55,'DI_Rent'!$B$2:$R$150,11,FALSE)="","",VLOOKUP($B55,'DI_Rent'!$B$2:$R$150,11,FALSE))</f>
        <v>3.55551470298456</v>
      </c>
      <c r="V55" t="s" s="24">
        <f>IF(VLOOKUP($B55,'DI_Sharpe'!$B$2:$R$150,11,FALSE)&gt;0,VLOOKUP($B55,'DI_Sharpe'!$B$2:$R$150,11,FALSE)," ")</f>
        <v>361</v>
      </c>
      <c r="W55" s="23">
        <f>IF(VLOOKUP($B55,'DI_Rent'!$B$2:$R$150,12,FALSE)="","",VLOOKUP($B55,'DI_Rent'!$B$2:$R$150,12,FALSE))</f>
        <v>3.7130290822863</v>
      </c>
      <c r="X55" t="s" s="24">
        <f>IF(VLOOKUP($B55,'DI_Sharpe'!$B$2:$R$150,12,FALSE)&gt;0,VLOOKUP($B55,'DI_Sharpe'!$B$2:$R$150,12,FALSE)," ")</f>
        <v>361</v>
      </c>
      <c r="Y55" s="23">
        <f>IF(VLOOKUP($B55,'DI_Rent'!$B$2:$R$150,13,FALSE)="","",VLOOKUP($B55,'DI_Rent'!$B$2:$R$150,13,FALSE))</f>
        <v>4.08617285098358</v>
      </c>
      <c r="Z55" t="s" s="24">
        <f>IF(VLOOKUP($B55,'DI_Sharpe'!$B$2:$R$150,13,FALSE)&gt;0,VLOOKUP($B55,'DI_Sharpe'!$B$2:$R$150,13,FALSE)," ")</f>
        <v>361</v>
      </c>
      <c r="AA55" s="23">
        <f>IF(VLOOKUP($B55,'DI_Rent'!$B$2:$R$150,14,FALSE)="","",VLOOKUP($B55,'DI_Rent'!$B$2:$R$150,14,FALSE))</f>
        <v>4.57880924493603</v>
      </c>
      <c r="AB55" t="s" s="24">
        <f>IF(VLOOKUP($B55,'DI_Sharpe'!$B$2:$R$150,14,FALSE)&gt;0,VLOOKUP($B55,'DI_Sharpe'!$B$2:$R$150,14,FALSE)," ")</f>
        <v>361</v>
      </c>
      <c r="AC55" s="23">
        <f>IF(VLOOKUP($B55,'DI_Rent'!$B$2:$R$150,15,FALSE)="","",VLOOKUP($B55,'DI_Rent'!$B$2:$R$150,15,FALSE))</f>
        <v>5.24445765909183</v>
      </c>
      <c r="AD55" t="s" s="24">
        <f>IF(VLOOKUP($B55,'DI_Sharpe'!$B$2:$R$150,15,FALSE)&gt;0,VLOOKUP($B55,'DI_Sharpe'!$B$2:$R$150,15,FALSE)," ")</f>
        <v>361</v>
      </c>
      <c r="AE55" s="23">
        <f>IF(VLOOKUP($B55,'DI_Rent'!$B$2:$R$150,16,FALSE)="","",VLOOKUP($B55,'DI_Rent'!$B$2:$R$150,16,FALSE))</f>
        <v>5.9808072687844</v>
      </c>
      <c r="AF55" t="s" s="24">
        <f>IF(VLOOKUP($B55,'DI_Sharpe'!$B$2:$R$150,16,FALSE)&gt;0,VLOOKUP($B55,'DI_Sharpe'!$B$2:$R$150,16,FALSE)," ")</f>
        <v>361</v>
      </c>
      <c r="AG55" s="23">
        <f>IF(VLOOKUP($B55,'DI_Rent'!$B$2:$R$150,17,FALSE)="","",VLOOKUP($B55,'DI_Rent'!$B$2:$R$150,17,FALSE))</f>
        <v>6.81849729454675</v>
      </c>
      <c r="AH55" t="s" s="26">
        <f>IF(VLOOKUP($B55,'DI_Sharpe'!$B$2:$R$150,17,FALSE)&gt;0,VLOOKUP($B55,'DI_Sharpe'!$B$2:$R$150,17,FALSE)," ")</f>
        <v>361</v>
      </c>
      <c r="AI55" s="14"/>
      <c r="AJ55" t="s" s="26"/>
      <c r="AK55" s="14"/>
      <c r="AL55" s="14"/>
    </row>
    <row r="56" ht="15" customHeight="1">
      <c r="A56" t="s" s="10">
        <v>130</v>
      </c>
      <c r="B56" t="s" s="10">
        <v>131</v>
      </c>
      <c r="C56" s="23">
        <f>IF(VLOOKUP($B56,'DI_Rent'!$B$2:$R$150,2,FALSE)="","",VLOOKUP($B56,'DI_Rent'!$B$2:$R$150,2,FALSE))</f>
        <v>8.22845224774518</v>
      </c>
      <c r="D56" t="s" s="24">
        <f>IF(VLOOKUP($B56,'DI_Sharpe'!$B$2:$R$150,2,FALSE)&gt;0,VLOOKUP($B56,'DI_Sharpe'!$B$2:$R$150,2,FALSE)," ")</f>
        <v>361</v>
      </c>
      <c r="E56" s="23">
        <f>IF(VLOOKUP($B56,'DI_Rent'!$B$2:$R$150,3,FALSE)="","",VLOOKUP($B56,'DI_Rent'!$B$2:$R$150,3,FALSE))</f>
        <v>7.51888852358547</v>
      </c>
      <c r="F56" t="s" s="24">
        <f>IF(VLOOKUP($B56,'DI_Sharpe'!$B$2:$R$150,3,FALSE)&gt;0,VLOOKUP($B56,'DI_Sharpe'!$B$2:$R$150,3,FALSE)," ")</f>
        <v>361</v>
      </c>
      <c r="G56" s="23">
        <f>IF(VLOOKUP($B56,'DI_Rent'!$B$2:$R$150,4,FALSE)="","",VLOOKUP($B56,'DI_Rent'!$B$2:$R$150,4,FALSE))</f>
        <v>6.76302131418773</v>
      </c>
      <c r="H56" t="s" s="24">
        <f>IF(VLOOKUP($B56,'DI_Sharpe'!$B$2:$R$150,4,FALSE)&gt;0,VLOOKUP($B56,'DI_Sharpe'!$B$2:$R$150,4,FALSE)," ")</f>
        <v>361</v>
      </c>
      <c r="I56" s="23">
        <f>IF(VLOOKUP($B56,'DI_Rent'!$B$2:$R$150,5,FALSE)="","",VLOOKUP($B56,'DI_Rent'!$B$2:$R$150,5,FALSE))</f>
        <v>5.80830578237177</v>
      </c>
      <c r="J56" t="s" s="24">
        <f>IF(VLOOKUP($B56,'DI_Sharpe'!$B$2:$R$150,5,FALSE)&gt;0,VLOOKUP($B56,'DI_Sharpe'!$B$2:$R$150,5,FALSE)," ")</f>
        <v>361</v>
      </c>
      <c r="K56" s="23">
        <f>IF(VLOOKUP($B56,'DI_Rent'!$B$2:$R$150,6,FALSE)="","",VLOOKUP($B56,'DI_Rent'!$B$2:$R$150,6,FALSE))</f>
        <v>5.23404401260479</v>
      </c>
      <c r="L56" t="s" s="24">
        <f>IF(VLOOKUP($B56,'DI_Sharpe'!$B$2:$R$150,6,FALSE)&gt;0,VLOOKUP($B56,'DI_Sharpe'!$B$2:$R$150,6,FALSE)," ")</f>
        <v>361</v>
      </c>
      <c r="M56" s="23">
        <f>IF(VLOOKUP($B56,'DI_Rent'!$B$2:$R$150,7,FALSE)="","",VLOOKUP($B56,'DI_Rent'!$B$2:$R$150,7,FALSE))</f>
        <v>4.64958495051953</v>
      </c>
      <c r="N56" t="s" s="24">
        <f>IF(VLOOKUP($B56,'DI_Sharpe'!$B$2:$R$150,7,FALSE)&gt;0,VLOOKUP($B56,'DI_Sharpe'!$B$2:$R$150,7,FALSE)," ")</f>
        <v>361</v>
      </c>
      <c r="O56" s="23">
        <f>IF(VLOOKUP($B56,'DI_Rent'!$B$2:$R$150,8,FALSE)="","",VLOOKUP($B56,'DI_Rent'!$B$2:$R$150,8,FALSE))</f>
        <v>4.21859834711964</v>
      </c>
      <c r="P56" t="s" s="24">
        <f>IF(VLOOKUP($B56,'DI_Sharpe'!$B$2:$R$150,8,FALSE)&gt;0,VLOOKUP($B56,'DI_Sharpe'!$B$2:$R$150,8,FALSE)," ")</f>
        <v>361</v>
      </c>
      <c r="Q56" s="23">
        <f>IF(VLOOKUP($B56,'DI_Rent'!$B$2:$R$150,9,FALSE)="","",VLOOKUP($B56,'DI_Rent'!$B$2:$R$150,9,FALSE))</f>
        <v>3.88787763737559</v>
      </c>
      <c r="R56" t="s" s="24">
        <f>IF(VLOOKUP($B56,'DI_Sharpe'!$B$2:$R$150,9,FALSE)&gt;0,VLOOKUP($B56,'DI_Sharpe'!$B$2:$R$150,9,FALSE)," ")</f>
        <v>361</v>
      </c>
      <c r="S56" s="23">
        <f>IF(VLOOKUP($B56,'DI_Rent'!$B$2:$R$150,10,FALSE)="","",VLOOKUP($B56,'DI_Rent'!$B$2:$R$150,10,FALSE))</f>
        <v>3.66113873648963</v>
      </c>
      <c r="T56" t="s" s="24">
        <f>IF(VLOOKUP($B56,'DI_Sharpe'!$B$2:$R$150,10,FALSE)&gt;0,VLOOKUP($B56,'DI_Sharpe'!$B$2:$R$150,10,FALSE)," ")</f>
        <v>361</v>
      </c>
      <c r="U56" s="23">
        <f>IF(VLOOKUP($B56,'DI_Rent'!$B$2:$R$150,11,FALSE)="","",VLOOKUP($B56,'DI_Rent'!$B$2:$R$150,11,FALSE))</f>
        <v>3.55962523199573</v>
      </c>
      <c r="V56" t="s" s="24">
        <f>IF(VLOOKUP($B56,'DI_Sharpe'!$B$2:$R$150,11,FALSE)&gt;0,VLOOKUP($B56,'DI_Sharpe'!$B$2:$R$150,11,FALSE)," ")</f>
        <v>361</v>
      </c>
      <c r="W56" s="23">
        <f>IF(VLOOKUP($B56,'DI_Rent'!$B$2:$R$150,12,FALSE)="","",VLOOKUP($B56,'DI_Rent'!$B$2:$R$150,12,FALSE))</f>
        <v>3.71743751192843</v>
      </c>
      <c r="X56" t="s" s="24">
        <f>IF(VLOOKUP($B56,'DI_Sharpe'!$B$2:$R$150,12,FALSE)&gt;0,VLOOKUP($B56,'DI_Sharpe'!$B$2:$R$150,12,FALSE)," ")</f>
        <v>361</v>
      </c>
      <c r="Y56" s="23">
        <f>IF(VLOOKUP($B56,'DI_Rent'!$B$2:$R$150,13,FALSE)="","",VLOOKUP($B56,'DI_Rent'!$B$2:$R$150,13,FALSE))</f>
        <v>4.08756073225898</v>
      </c>
      <c r="Z56" t="s" s="24">
        <f>IF(VLOOKUP($B56,'DI_Sharpe'!$B$2:$R$150,13,FALSE)&gt;0,VLOOKUP($B56,'DI_Sharpe'!$B$2:$R$150,13,FALSE)," ")</f>
        <v>361</v>
      </c>
      <c r="AA56" s="23">
        <f>IF(VLOOKUP($B56,'DI_Rent'!$B$2:$R$150,14,FALSE)="","",VLOOKUP($B56,'DI_Rent'!$B$2:$R$150,14,FALSE))</f>
        <v>4.58146981091192</v>
      </c>
      <c r="AB56" t="s" s="24">
        <f>IF(VLOOKUP($B56,'DI_Sharpe'!$B$2:$R$150,14,FALSE)&gt;0,VLOOKUP($B56,'DI_Sharpe'!$B$2:$R$150,14,FALSE)," ")</f>
        <v>361</v>
      </c>
      <c r="AC56" s="23">
        <f>IF(VLOOKUP($B56,'DI_Rent'!$B$2:$R$150,15,FALSE)="","",VLOOKUP($B56,'DI_Rent'!$B$2:$R$150,15,FALSE))</f>
        <v>5.24816176776295</v>
      </c>
      <c r="AD56" t="s" s="24">
        <f>IF(VLOOKUP($B56,'DI_Sharpe'!$B$2:$R$150,15,FALSE)&gt;0,VLOOKUP($B56,'DI_Sharpe'!$B$2:$R$150,15,FALSE)," ")</f>
        <v>361</v>
      </c>
      <c r="AE56" s="23">
        <f>IF(VLOOKUP($B56,'DI_Rent'!$B$2:$R$150,16,FALSE)="","",VLOOKUP($B56,'DI_Rent'!$B$2:$R$150,16,FALSE))</f>
        <v>5.98582221874797</v>
      </c>
      <c r="AF56" t="s" s="24">
        <f>IF(VLOOKUP($B56,'DI_Sharpe'!$B$2:$R$150,16,FALSE)&gt;0,VLOOKUP($B56,'DI_Sharpe'!$B$2:$R$150,16,FALSE)," ")</f>
        <v>361</v>
      </c>
      <c r="AG56" s="23">
        <f>IF(VLOOKUP($B56,'DI_Rent'!$B$2:$R$150,17,FALSE)="","",VLOOKUP($B56,'DI_Rent'!$B$2:$R$150,17,FALSE))</f>
        <v>6.82390989871096</v>
      </c>
      <c r="AH56" t="s" s="26">
        <f>IF(VLOOKUP($B56,'DI_Sharpe'!$B$2:$R$150,17,FALSE)&gt;0,VLOOKUP($B56,'DI_Sharpe'!$B$2:$R$150,17,FALSE)," ")</f>
        <v>361</v>
      </c>
      <c r="AI56" s="14"/>
      <c r="AJ56" t="s" s="26"/>
      <c r="AK56" s="14"/>
      <c r="AL56" s="14"/>
    </row>
    <row r="57" ht="15" customHeight="1">
      <c r="A57" t="s" s="10">
        <v>132</v>
      </c>
      <c r="B57" t="s" s="10">
        <v>133</v>
      </c>
      <c r="C57" s="23">
        <f>IF(VLOOKUP($B57,'DI_Rent'!$B$2:$R$150,2,FALSE)="","",VLOOKUP($B57,'DI_Rent'!$B$2:$R$150,2,FALSE))</f>
        <v>8.19427313447088</v>
      </c>
      <c r="D57" t="s" s="24">
        <f>IF(VLOOKUP($B57,'DI_Sharpe'!$B$2:$R$150,2,FALSE)&gt;0,VLOOKUP($B57,'DI_Sharpe'!$B$2:$R$150,2,FALSE)," ")</f>
        <v>361</v>
      </c>
      <c r="E57" s="23">
        <f>IF(VLOOKUP($B57,'DI_Rent'!$B$2:$R$150,3,FALSE)="","",VLOOKUP($B57,'DI_Rent'!$B$2:$R$150,3,FALSE))</f>
        <v>7.48525975500685</v>
      </c>
      <c r="F57" t="s" s="24">
        <f>IF(VLOOKUP($B57,'DI_Sharpe'!$B$2:$R$150,3,FALSE)&gt;0,VLOOKUP($B57,'DI_Sharpe'!$B$2:$R$150,3,FALSE)," ")</f>
        <v>361</v>
      </c>
      <c r="G57" s="23">
        <f>IF(VLOOKUP($B57,'DI_Rent'!$B$2:$R$150,4,FALSE)="","",VLOOKUP($B57,'DI_Rent'!$B$2:$R$150,4,FALSE))</f>
        <v>6.70302326028027</v>
      </c>
      <c r="H57" t="s" s="24">
        <f>IF(VLOOKUP($B57,'DI_Sharpe'!$B$2:$R$150,4,FALSE)&gt;0,VLOOKUP($B57,'DI_Sharpe'!$B$2:$R$150,4,FALSE)," ")</f>
        <v>361</v>
      </c>
      <c r="I57" s="23">
        <f>IF(VLOOKUP($B57,'DI_Rent'!$B$2:$R$150,5,FALSE)="","",VLOOKUP($B57,'DI_Rent'!$B$2:$R$150,5,FALSE))</f>
        <v>5.78508294778421</v>
      </c>
      <c r="J57" t="s" s="24">
        <f>IF(VLOOKUP($B57,'DI_Sharpe'!$B$2:$R$150,5,FALSE)&gt;0,VLOOKUP($B57,'DI_Sharpe'!$B$2:$R$150,5,FALSE)," ")</f>
        <v>361</v>
      </c>
      <c r="K57" s="23">
        <f>IF(VLOOKUP($B57,'DI_Rent'!$B$2:$R$150,6,FALSE)="","",VLOOKUP($B57,'DI_Rent'!$B$2:$R$150,6,FALSE))</f>
        <v>5.03884867647775</v>
      </c>
      <c r="L57" t="s" s="24">
        <f>IF(VLOOKUP($B57,'DI_Sharpe'!$B$2:$R$150,6,FALSE)&gt;0,VLOOKUP($B57,'DI_Sharpe'!$B$2:$R$150,6,FALSE)," ")</f>
        <v>361</v>
      </c>
      <c r="M57" s="23">
        <f>IF(VLOOKUP($B57,'DI_Rent'!$B$2:$R$150,7,FALSE)="","",VLOOKUP($B57,'DI_Rent'!$B$2:$R$150,7,FALSE))</f>
        <v>4.47719158619928</v>
      </c>
      <c r="N57" t="s" s="24">
        <f>IF(VLOOKUP($B57,'DI_Sharpe'!$B$2:$R$150,7,FALSE)&gt;0,VLOOKUP($B57,'DI_Sharpe'!$B$2:$R$150,7,FALSE)," ")</f>
        <v>361</v>
      </c>
      <c r="O57" s="23">
        <f>IF(VLOOKUP($B57,'DI_Rent'!$B$2:$R$150,8,FALSE)="","",VLOOKUP($B57,'DI_Rent'!$B$2:$R$150,8,FALSE))</f>
        <v>4.11731023843829</v>
      </c>
      <c r="P57" t="s" s="24">
        <f>IF(VLOOKUP($B57,'DI_Sharpe'!$B$2:$R$150,8,FALSE)&gt;0,VLOOKUP($B57,'DI_Sharpe'!$B$2:$R$150,8,FALSE)," ")</f>
        <v>361</v>
      </c>
      <c r="Q57" s="23">
        <f>IF(VLOOKUP($B57,'DI_Rent'!$B$2:$R$150,9,FALSE)="","",VLOOKUP($B57,'DI_Rent'!$B$2:$R$150,9,FALSE))</f>
        <v>3.78369447707894</v>
      </c>
      <c r="R57" t="s" s="24">
        <f>IF(VLOOKUP($B57,'DI_Sharpe'!$B$2:$R$150,9,FALSE)&gt;0,VLOOKUP($B57,'DI_Sharpe'!$B$2:$R$150,9,FALSE)," ")</f>
        <v>361</v>
      </c>
      <c r="S57" s="23">
        <f>IF(VLOOKUP($B57,'DI_Rent'!$B$2:$R$150,10,FALSE)="","",VLOOKUP($B57,'DI_Rent'!$B$2:$R$150,10,FALSE))</f>
        <v>3.58968356840652</v>
      </c>
      <c r="T57" t="s" s="24">
        <f>IF(VLOOKUP($B57,'DI_Sharpe'!$B$2:$R$150,10,FALSE)&gt;0,VLOOKUP($B57,'DI_Sharpe'!$B$2:$R$150,10,FALSE)," ")</f>
        <v>361</v>
      </c>
      <c r="U57" s="23">
        <f>IF(VLOOKUP($B57,'DI_Rent'!$B$2:$R$150,11,FALSE)="","",VLOOKUP($B57,'DI_Rent'!$B$2:$R$150,11,FALSE))</f>
        <v>3.53932724396169</v>
      </c>
      <c r="V57" t="s" s="24">
        <f>IF(VLOOKUP($B57,'DI_Sharpe'!$B$2:$R$150,11,FALSE)&gt;0,VLOOKUP($B57,'DI_Sharpe'!$B$2:$R$150,11,FALSE)," ")</f>
        <v>361</v>
      </c>
      <c r="W57" s="23">
        <f>IF(VLOOKUP($B57,'DI_Rent'!$B$2:$R$150,12,FALSE)="","",VLOOKUP($B57,'DI_Rent'!$B$2:$R$150,12,FALSE))</f>
        <v>3.69930386717714</v>
      </c>
      <c r="X57" t="s" s="24">
        <f>IF(VLOOKUP($B57,'DI_Sharpe'!$B$2:$R$150,12,FALSE)&gt;0,VLOOKUP($B57,'DI_Sharpe'!$B$2:$R$150,12,FALSE)," ")</f>
        <v>361</v>
      </c>
      <c r="Y57" s="23">
        <f>IF(VLOOKUP($B57,'DI_Rent'!$B$2:$R$150,13,FALSE)="","",VLOOKUP($B57,'DI_Rent'!$B$2:$R$150,13,FALSE))</f>
        <v>4.06361094012151</v>
      </c>
      <c r="Z57" t="s" s="24">
        <f>IF(VLOOKUP($B57,'DI_Sharpe'!$B$2:$R$150,13,FALSE)&gt;0,VLOOKUP($B57,'DI_Sharpe'!$B$2:$R$150,13,FALSE)," ")</f>
        <v>361</v>
      </c>
      <c r="AA57" s="23">
        <f>IF(VLOOKUP($B57,'DI_Rent'!$B$2:$R$150,14,FALSE)="","",VLOOKUP($B57,'DI_Rent'!$B$2:$R$150,14,FALSE))</f>
        <v>4.57516565882563</v>
      </c>
      <c r="AB57" t="s" s="24">
        <f>IF(VLOOKUP($B57,'DI_Sharpe'!$B$2:$R$150,14,FALSE)&gt;0,VLOOKUP($B57,'DI_Sharpe'!$B$2:$R$150,14,FALSE)," ")</f>
        <v>361</v>
      </c>
      <c r="AC57" s="23">
        <f>IF(VLOOKUP($B57,'DI_Rent'!$B$2:$R$150,15,FALSE)="","",VLOOKUP($B57,'DI_Rent'!$B$2:$R$150,15,FALSE))</f>
        <v>5.21893568206453</v>
      </c>
      <c r="AD57" t="s" s="24">
        <f>IF(VLOOKUP($B57,'DI_Sharpe'!$B$2:$R$150,15,FALSE)&gt;0,VLOOKUP($B57,'DI_Sharpe'!$B$2:$R$150,15,FALSE)," ")</f>
        <v>361</v>
      </c>
      <c r="AE57" s="23">
        <f>IF(VLOOKUP($B57,'DI_Rent'!$B$2:$R$150,16,FALSE)="","",VLOOKUP($B57,'DI_Rent'!$B$2:$R$150,16,FALSE))</f>
        <v>5.97813795579376</v>
      </c>
      <c r="AF57" t="s" s="24">
        <f>IF(VLOOKUP($B57,'DI_Sharpe'!$B$2:$R$150,16,FALSE)&gt;0,VLOOKUP($B57,'DI_Sharpe'!$B$2:$R$150,16,FALSE)," ")</f>
        <v>361</v>
      </c>
      <c r="AG57" s="23">
        <f>IF(VLOOKUP($B57,'DI_Rent'!$B$2:$R$150,17,FALSE)="","",VLOOKUP($B57,'DI_Rent'!$B$2:$R$150,17,FALSE))</f>
        <v>6.88909218555711</v>
      </c>
      <c r="AH57" t="s" s="26">
        <f>IF(VLOOKUP($B57,'DI_Sharpe'!$B$2:$R$150,17,FALSE)&gt;0,VLOOKUP($B57,'DI_Sharpe'!$B$2:$R$150,17,FALSE)," ")</f>
        <v>361</v>
      </c>
      <c r="AI57" s="14"/>
      <c r="AJ57" t="s" s="26"/>
      <c r="AK57" s="14"/>
      <c r="AL57" s="14"/>
    </row>
    <row r="58" ht="15" customHeight="1">
      <c r="A58" t="s" s="10">
        <v>134</v>
      </c>
      <c r="B58" t="s" s="10">
        <v>135</v>
      </c>
      <c r="C58" s="23">
        <f>IF(VLOOKUP($B58,'DI_Rent'!$B$2:$R$150,2,FALSE)="","",VLOOKUP($B58,'DI_Rent'!$B$2:$R$150,2,FALSE))</f>
        <v>8.18885535572611</v>
      </c>
      <c r="D58" t="s" s="24">
        <f>IF(VLOOKUP($B58,'DI_Sharpe'!$B$2:$R$150,2,FALSE)&gt;0,VLOOKUP($B58,'DI_Sharpe'!$B$2:$R$150,2,FALSE)," ")</f>
        <v>361</v>
      </c>
      <c r="E58" s="23">
        <f>IF(VLOOKUP($B58,'DI_Rent'!$B$2:$R$150,3,FALSE)="","",VLOOKUP($B58,'DI_Rent'!$B$2:$R$150,3,FALSE))</f>
        <v>7.48144299356044</v>
      </c>
      <c r="F58" t="s" s="24">
        <f>IF(VLOOKUP($B58,'DI_Sharpe'!$B$2:$R$150,3,FALSE)&gt;0,VLOOKUP($B58,'DI_Sharpe'!$B$2:$R$150,3,FALSE)," ")</f>
        <v>361</v>
      </c>
      <c r="G58" s="23">
        <f>IF(VLOOKUP($B58,'DI_Rent'!$B$2:$R$150,4,FALSE)="","",VLOOKUP($B58,'DI_Rent'!$B$2:$R$150,4,FALSE))</f>
        <v>6.75576084420804</v>
      </c>
      <c r="H58" t="s" s="24">
        <f>IF(VLOOKUP($B58,'DI_Sharpe'!$B$2:$R$150,4,FALSE)&gt;0,VLOOKUP($B58,'DI_Sharpe'!$B$2:$R$150,4,FALSE)," ")</f>
        <v>361</v>
      </c>
      <c r="I58" s="23">
        <f>IF(VLOOKUP($B58,'DI_Rent'!$B$2:$R$150,5,FALSE)="","",VLOOKUP($B58,'DI_Rent'!$B$2:$R$150,5,FALSE))</f>
        <v>6.03083858431188</v>
      </c>
      <c r="J58" t="s" s="24">
        <f>IF(VLOOKUP($B58,'DI_Sharpe'!$B$2:$R$150,5,FALSE)&gt;0,VLOOKUP($B58,'DI_Sharpe'!$B$2:$R$150,5,FALSE)," ")</f>
        <v>361</v>
      </c>
      <c r="K58" s="23">
        <f>IF(VLOOKUP($B58,'DI_Rent'!$B$2:$R$150,6,FALSE)="","",VLOOKUP($B58,'DI_Rent'!$B$2:$R$150,6,FALSE))</f>
        <v>5.39624178778728</v>
      </c>
      <c r="L58" t="s" s="24">
        <f>IF(VLOOKUP($B58,'DI_Sharpe'!$B$2:$R$150,6,FALSE)&gt;0,VLOOKUP($B58,'DI_Sharpe'!$B$2:$R$150,6,FALSE)," ")</f>
        <v>361</v>
      </c>
      <c r="M58" s="23">
        <f>IF(VLOOKUP($B58,'DI_Rent'!$B$2:$R$150,7,FALSE)="","",VLOOKUP($B58,'DI_Rent'!$B$2:$R$150,7,FALSE))</f>
        <v>4.7600473392007</v>
      </c>
      <c r="N58" t="s" s="24">
        <f>IF(VLOOKUP($B58,'DI_Sharpe'!$B$2:$R$150,7,FALSE)&gt;0,VLOOKUP($B58,'DI_Sharpe'!$B$2:$R$150,7,FALSE)," ")</f>
        <v>361</v>
      </c>
      <c r="O58" s="23">
        <f>IF(VLOOKUP($B58,'DI_Rent'!$B$2:$R$150,8,FALSE)="","",VLOOKUP($B58,'DI_Rent'!$B$2:$R$150,8,FALSE))</f>
        <v>4.29989051005819</v>
      </c>
      <c r="P58" t="s" s="24">
        <f>IF(VLOOKUP($B58,'DI_Sharpe'!$B$2:$R$150,8,FALSE)&gt;0,VLOOKUP($B58,'DI_Sharpe'!$B$2:$R$150,8,FALSE)," ")</f>
        <v>361</v>
      </c>
      <c r="Q58" s="23">
        <f>IF(VLOOKUP($B58,'DI_Rent'!$B$2:$R$150,9,FALSE)="","",VLOOKUP($B58,'DI_Rent'!$B$2:$R$150,9,FALSE))</f>
        <v>3.9212153043775</v>
      </c>
      <c r="R58" t="s" s="24">
        <f>IF(VLOOKUP($B58,'DI_Sharpe'!$B$2:$R$150,9,FALSE)&gt;0,VLOOKUP($B58,'DI_Sharpe'!$B$2:$R$150,9,FALSE)," ")</f>
        <v>361</v>
      </c>
      <c r="S58" s="23">
        <f>IF(VLOOKUP($B58,'DI_Rent'!$B$2:$R$150,10,FALSE)="","",VLOOKUP($B58,'DI_Rent'!$B$2:$R$150,10,FALSE))</f>
        <v>3.65781315780485</v>
      </c>
      <c r="T58" t="s" s="24">
        <f>IF(VLOOKUP($B58,'DI_Sharpe'!$B$2:$R$150,10,FALSE)&gt;0,VLOOKUP($B58,'DI_Sharpe'!$B$2:$R$150,10,FALSE)," ")</f>
        <v>361</v>
      </c>
      <c r="U58" s="23">
        <f>IF(VLOOKUP($B58,'DI_Rent'!$B$2:$R$150,11,FALSE)="","",VLOOKUP($B58,'DI_Rent'!$B$2:$R$150,11,FALSE))</f>
        <v>3.55086124377886</v>
      </c>
      <c r="V58" t="s" s="24">
        <f>IF(VLOOKUP($B58,'DI_Sharpe'!$B$2:$R$150,11,FALSE)&gt;0,VLOOKUP($B58,'DI_Sharpe'!$B$2:$R$150,11,FALSE)," ")</f>
        <v>361</v>
      </c>
      <c r="W58" s="23">
        <f>IF(VLOOKUP($B58,'DI_Rent'!$B$2:$R$150,12,FALSE)="","",VLOOKUP($B58,'DI_Rent'!$B$2:$R$150,12,FALSE))</f>
        <v>3.66536980430061</v>
      </c>
      <c r="X58" t="s" s="24">
        <f>IF(VLOOKUP($B58,'DI_Sharpe'!$B$2:$R$150,12,FALSE)&gt;0,VLOOKUP($B58,'DI_Sharpe'!$B$2:$R$150,12,FALSE)," ")</f>
        <v>361</v>
      </c>
      <c r="Y58" s="23">
        <f>IF(VLOOKUP($B58,'DI_Rent'!$B$2:$R$150,13,FALSE)="","",VLOOKUP($B58,'DI_Rent'!$B$2:$R$150,13,FALSE))</f>
        <v>3.99288265536386</v>
      </c>
      <c r="Z58" t="s" s="24">
        <f>IF(VLOOKUP($B58,'DI_Sharpe'!$B$2:$R$150,13,FALSE)&gt;0,VLOOKUP($B58,'DI_Sharpe'!$B$2:$R$150,13,FALSE)," ")</f>
        <v>361</v>
      </c>
      <c r="AA58" s="23">
        <f>IF(VLOOKUP($B58,'DI_Rent'!$B$2:$R$150,14,FALSE)="","",VLOOKUP($B58,'DI_Rent'!$B$2:$R$150,14,FALSE))</f>
        <v>4.44862890966795</v>
      </c>
      <c r="AB58" t="s" s="24">
        <f>IF(VLOOKUP($B58,'DI_Sharpe'!$B$2:$R$150,14,FALSE)&gt;0,VLOOKUP($B58,'DI_Sharpe'!$B$2:$R$150,14,FALSE)," ")</f>
        <v>361</v>
      </c>
      <c r="AC58" s="23">
        <f>IF(VLOOKUP($B58,'DI_Rent'!$B$2:$R$150,15,FALSE)="","",VLOOKUP($B58,'DI_Rent'!$B$2:$R$150,15,FALSE))</f>
        <v>5.06455988460865</v>
      </c>
      <c r="AD58" t="s" s="24">
        <f>IF(VLOOKUP($B58,'DI_Sharpe'!$B$2:$R$150,15,FALSE)&gt;0,VLOOKUP($B58,'DI_Sharpe'!$B$2:$R$150,15,FALSE)," ")</f>
        <v>361</v>
      </c>
      <c r="AE58" s="23">
        <f>IF(VLOOKUP($B58,'DI_Rent'!$B$2:$R$150,16,FALSE)="","",VLOOKUP($B58,'DI_Rent'!$B$2:$R$150,16,FALSE))</f>
        <v>5.74405017429225</v>
      </c>
      <c r="AF58" t="s" s="24">
        <f>IF(VLOOKUP($B58,'DI_Sharpe'!$B$2:$R$150,16,FALSE)&gt;0,VLOOKUP($B58,'DI_Sharpe'!$B$2:$R$150,16,FALSE)," ")</f>
        <v>361</v>
      </c>
      <c r="AG58" s="23">
        <f>IF(VLOOKUP($B58,'DI_Rent'!$B$2:$R$150,17,FALSE)="","",VLOOKUP($B58,'DI_Rent'!$B$2:$R$150,17,FALSE))</f>
        <v>6.52794624685022</v>
      </c>
      <c r="AH58" t="s" s="26">
        <f>IF(VLOOKUP($B58,'DI_Sharpe'!$B$2:$R$150,17,FALSE)&gt;0,VLOOKUP($B58,'DI_Sharpe'!$B$2:$R$150,17,FALSE)," ")</f>
        <v>361</v>
      </c>
      <c r="AI58" s="14"/>
      <c r="AJ58" t="s" s="26"/>
      <c r="AK58" s="14"/>
      <c r="AL58" s="14"/>
    </row>
    <row r="59" ht="15" customHeight="1">
      <c r="A59" t="s" s="10">
        <v>136</v>
      </c>
      <c r="B59" t="s" s="10">
        <v>137</v>
      </c>
      <c r="C59" s="23">
        <f>IF(VLOOKUP($B59,'DI_Rent'!$B$2:$R$150,2,FALSE)="","",VLOOKUP($B59,'DI_Rent'!$B$2:$R$150,2,FALSE))</f>
        <v>8.167227641884841</v>
      </c>
      <c r="D59" t="s" s="24">
        <f>IF(VLOOKUP($B59,'DI_Sharpe'!$B$2:$R$150,2,FALSE)&gt;0,VLOOKUP($B59,'DI_Sharpe'!$B$2:$R$150,2,FALSE)," ")</f>
        <v>361</v>
      </c>
      <c r="E59" s="23">
        <f>IF(VLOOKUP($B59,'DI_Rent'!$B$2:$R$150,3,FALSE)="","",VLOOKUP($B59,'DI_Rent'!$B$2:$R$150,3,FALSE))</f>
        <v>7.47804925292332</v>
      </c>
      <c r="F59" t="s" s="24">
        <f>IF(VLOOKUP($B59,'DI_Sharpe'!$B$2:$R$150,3,FALSE)&gt;0,VLOOKUP($B59,'DI_Sharpe'!$B$2:$R$150,3,FALSE)," ")</f>
        <v>361</v>
      </c>
      <c r="G59" s="23">
        <f>IF(VLOOKUP($B59,'DI_Rent'!$B$2:$R$150,4,FALSE)="","",VLOOKUP($B59,'DI_Rent'!$B$2:$R$150,4,FALSE))</f>
        <v>6.72932859000503</v>
      </c>
      <c r="H59" t="s" s="24">
        <f>IF(VLOOKUP($B59,'DI_Sharpe'!$B$2:$R$150,4,FALSE)&gt;0,VLOOKUP($B59,'DI_Sharpe'!$B$2:$R$150,4,FALSE)," ")</f>
        <v>361</v>
      </c>
      <c r="I59" s="23">
        <f>IF(VLOOKUP($B59,'DI_Rent'!$B$2:$R$150,5,FALSE)="","",VLOOKUP($B59,'DI_Rent'!$B$2:$R$150,5,FALSE))</f>
        <v>5.93417277073245</v>
      </c>
      <c r="J59" t="s" s="24">
        <f>IF(VLOOKUP($B59,'DI_Sharpe'!$B$2:$R$150,5,FALSE)&gt;0,VLOOKUP($B59,'DI_Sharpe'!$B$2:$R$150,5,FALSE)," ")</f>
        <v>361</v>
      </c>
      <c r="K59" s="23">
        <f>IF(VLOOKUP($B59,'DI_Rent'!$B$2:$R$150,6,FALSE)="","",VLOOKUP($B59,'DI_Rent'!$B$2:$R$150,6,FALSE))</f>
        <v>5.23254677742111</v>
      </c>
      <c r="L59" t="s" s="24">
        <f>IF(VLOOKUP($B59,'DI_Sharpe'!$B$2:$R$150,6,FALSE)&gt;0,VLOOKUP($B59,'DI_Sharpe'!$B$2:$R$150,6,FALSE)," ")</f>
        <v>361</v>
      </c>
      <c r="M59" s="23">
        <f>IF(VLOOKUP($B59,'DI_Rent'!$B$2:$R$150,7,FALSE)="","",VLOOKUP($B59,'DI_Rent'!$B$2:$R$150,7,FALSE))</f>
        <v>4.61894061759498</v>
      </c>
      <c r="N59" t="s" s="24">
        <f>IF(VLOOKUP($B59,'DI_Sharpe'!$B$2:$R$150,7,FALSE)&gt;0,VLOOKUP($B59,'DI_Sharpe'!$B$2:$R$150,7,FALSE)," ")</f>
        <v>361</v>
      </c>
      <c r="O59" s="23">
        <f>IF(VLOOKUP($B59,'DI_Rent'!$B$2:$R$150,8,FALSE)="","",VLOOKUP($B59,'DI_Rent'!$B$2:$R$150,8,FALSE))</f>
        <v>4.26523164831145</v>
      </c>
      <c r="P59" t="s" s="24">
        <f>IF(VLOOKUP($B59,'DI_Sharpe'!$B$2:$R$150,8,FALSE)&gt;0,VLOOKUP($B59,'DI_Sharpe'!$B$2:$R$150,8,FALSE)," ")</f>
        <v>361</v>
      </c>
      <c r="Q59" s="23">
        <f>IF(VLOOKUP($B59,'DI_Rent'!$B$2:$R$150,9,FALSE)="","",VLOOKUP($B59,'DI_Rent'!$B$2:$R$150,9,FALSE))</f>
        <v>3.83755751587487</v>
      </c>
      <c r="R59" t="s" s="24">
        <f>IF(VLOOKUP($B59,'DI_Sharpe'!$B$2:$R$150,9,FALSE)&gt;0,VLOOKUP($B59,'DI_Sharpe'!$B$2:$R$150,9,FALSE)," ")</f>
        <v>361</v>
      </c>
      <c r="S59" s="23">
        <f>IF(VLOOKUP($B59,'DI_Rent'!$B$2:$R$150,10,FALSE)="","",VLOOKUP($B59,'DI_Rent'!$B$2:$R$150,10,FALSE))</f>
        <v>3.58708009694386</v>
      </c>
      <c r="T59" t="s" s="24">
        <f>IF(VLOOKUP($B59,'DI_Sharpe'!$B$2:$R$150,10,FALSE)&gt;0,VLOOKUP($B59,'DI_Sharpe'!$B$2:$R$150,10,FALSE)," ")</f>
        <v>361</v>
      </c>
      <c r="U59" s="23">
        <f>IF(VLOOKUP($B59,'DI_Rent'!$B$2:$R$150,11,FALSE)="","",VLOOKUP($B59,'DI_Rent'!$B$2:$R$150,11,FALSE))</f>
        <v>3.60732561833526</v>
      </c>
      <c r="V59" t="s" s="24">
        <f>IF(VLOOKUP($B59,'DI_Sharpe'!$B$2:$R$150,11,FALSE)&gt;0,VLOOKUP($B59,'DI_Sharpe'!$B$2:$R$150,11,FALSE)," ")</f>
        <v>361</v>
      </c>
      <c r="W59" s="23">
        <f>IF(VLOOKUP($B59,'DI_Rent'!$B$2:$R$150,12,FALSE)="","",VLOOKUP($B59,'DI_Rent'!$B$2:$R$150,12,FALSE))</f>
        <v>3.7410489707649</v>
      </c>
      <c r="X59" t="s" s="24">
        <f>IF(VLOOKUP($B59,'DI_Sharpe'!$B$2:$R$150,12,FALSE)&gt;0,VLOOKUP($B59,'DI_Sharpe'!$B$2:$R$150,12,FALSE)," ")</f>
        <v>361</v>
      </c>
      <c r="Y59" s="23">
        <f>IF(VLOOKUP($B59,'DI_Rent'!$B$2:$R$150,13,FALSE)="","",VLOOKUP($B59,'DI_Rent'!$B$2:$R$150,13,FALSE))</f>
        <v>4.12636522959151</v>
      </c>
      <c r="Z59" t="s" s="24">
        <f>IF(VLOOKUP($B59,'DI_Sharpe'!$B$2:$R$150,13,FALSE)&gt;0,VLOOKUP($B59,'DI_Sharpe'!$B$2:$R$150,13,FALSE)," ")</f>
        <v>361</v>
      </c>
      <c r="AA59" s="23">
        <f>IF(VLOOKUP($B59,'DI_Rent'!$B$2:$R$150,14,FALSE)="","",VLOOKUP($B59,'DI_Rent'!$B$2:$R$150,14,FALSE))</f>
        <v>4.63637961108943</v>
      </c>
      <c r="AB59" t="s" s="24">
        <f>IF(VLOOKUP($B59,'DI_Sharpe'!$B$2:$R$150,14,FALSE)&gt;0,VLOOKUP($B59,'DI_Sharpe'!$B$2:$R$150,14,FALSE)," ")</f>
        <v>361</v>
      </c>
      <c r="AC59" s="23">
        <f>IF(VLOOKUP($B59,'DI_Rent'!$B$2:$R$150,15,FALSE)="","",VLOOKUP($B59,'DI_Rent'!$B$2:$R$150,15,FALSE))</f>
        <v>5.26550219571786</v>
      </c>
      <c r="AD59" t="s" s="24">
        <f>IF(VLOOKUP($B59,'DI_Sharpe'!$B$2:$R$150,15,FALSE)&gt;0,VLOOKUP($B59,'DI_Sharpe'!$B$2:$R$150,15,FALSE)," ")</f>
        <v>361</v>
      </c>
      <c r="AE59" s="23">
        <f>IF(VLOOKUP($B59,'DI_Rent'!$B$2:$R$150,16,FALSE)="","",VLOOKUP($B59,'DI_Rent'!$B$2:$R$150,16,FALSE))</f>
        <v>6.01317315879475</v>
      </c>
      <c r="AF59" t="s" s="24">
        <f>IF(VLOOKUP($B59,'DI_Sharpe'!$B$2:$R$150,16,FALSE)&gt;0,VLOOKUP($B59,'DI_Sharpe'!$B$2:$R$150,16,FALSE)," ")</f>
        <v>361</v>
      </c>
      <c r="AG59" s="23">
        <f>IF(VLOOKUP($B59,'DI_Rent'!$B$2:$R$150,17,FALSE)="","",VLOOKUP($B59,'DI_Rent'!$B$2:$R$150,17,FALSE))</f>
        <v>6.80214974246158</v>
      </c>
      <c r="AH59" t="s" s="26">
        <f>IF(VLOOKUP($B59,'DI_Sharpe'!$B$2:$R$150,17,FALSE)&gt;0,VLOOKUP($B59,'DI_Sharpe'!$B$2:$R$150,17,FALSE)," ")</f>
        <v>361</v>
      </c>
      <c r="AI59" s="14"/>
      <c r="AJ59" t="s" s="26"/>
      <c r="AK59" s="14"/>
      <c r="AL59" s="14"/>
    </row>
    <row r="60" ht="15" customHeight="1">
      <c r="A60" t="s" s="10">
        <v>138</v>
      </c>
      <c r="B60" t="s" s="10">
        <v>139</v>
      </c>
      <c r="C60" s="23">
        <f>IF(VLOOKUP($B60,'DI_Rent'!$B$2:$R$150,2,FALSE)="","",VLOOKUP($B60,'DI_Rent'!$B$2:$R$150,2,FALSE))</f>
        <v>8.166245340132109</v>
      </c>
      <c r="D60" t="s" s="24">
        <f>IF(VLOOKUP($B60,'DI_Sharpe'!$B$2:$R$150,2,FALSE)&gt;0,VLOOKUP($B60,'DI_Sharpe'!$B$2:$R$150,2,FALSE)," ")</f>
        <v>361</v>
      </c>
      <c r="E60" s="23">
        <f>IF(VLOOKUP($B60,'DI_Rent'!$B$2:$R$150,3,FALSE)="","",VLOOKUP($B60,'DI_Rent'!$B$2:$R$150,3,FALSE))</f>
        <v>7.45543656107814</v>
      </c>
      <c r="F60" t="s" s="24">
        <f>IF(VLOOKUP($B60,'DI_Sharpe'!$B$2:$R$150,3,FALSE)&gt;0,VLOOKUP($B60,'DI_Sharpe'!$B$2:$R$150,3,FALSE)," ")</f>
        <v>361</v>
      </c>
      <c r="G60" s="23">
        <f>IF(VLOOKUP($B60,'DI_Rent'!$B$2:$R$150,4,FALSE)="","",VLOOKUP($B60,'DI_Rent'!$B$2:$R$150,4,FALSE))</f>
        <v>6.70907712357838</v>
      </c>
      <c r="H60" t="s" s="24">
        <f>IF(VLOOKUP($B60,'DI_Sharpe'!$B$2:$R$150,4,FALSE)&gt;0,VLOOKUP($B60,'DI_Sharpe'!$B$2:$R$150,4,FALSE)," ")</f>
        <v>361</v>
      </c>
      <c r="I60" s="23">
        <f>IF(VLOOKUP($B60,'DI_Rent'!$B$2:$R$150,5,FALSE)="","",VLOOKUP($B60,'DI_Rent'!$B$2:$R$150,5,FALSE))</f>
        <v>5.85292902069074</v>
      </c>
      <c r="J60" t="s" s="24">
        <f>IF(VLOOKUP($B60,'DI_Sharpe'!$B$2:$R$150,5,FALSE)&gt;0,VLOOKUP($B60,'DI_Sharpe'!$B$2:$R$150,5,FALSE)," ")</f>
        <v>361</v>
      </c>
      <c r="K60" s="23">
        <f>IF(VLOOKUP($B60,'DI_Rent'!$B$2:$R$150,6,FALSE)="","",VLOOKUP($B60,'DI_Rent'!$B$2:$R$150,6,FALSE))</f>
        <v>5.22635324322764</v>
      </c>
      <c r="L60" t="s" s="24">
        <f>IF(VLOOKUP($B60,'DI_Sharpe'!$B$2:$R$150,6,FALSE)&gt;0,VLOOKUP($B60,'DI_Sharpe'!$B$2:$R$150,6,FALSE)," ")</f>
        <v>361</v>
      </c>
      <c r="M60" s="23">
        <f>IF(VLOOKUP($B60,'DI_Rent'!$B$2:$R$150,7,FALSE)="","",VLOOKUP($B60,'DI_Rent'!$B$2:$R$150,7,FALSE))</f>
        <v>4.60113263704913</v>
      </c>
      <c r="N60" t="s" s="24">
        <f>IF(VLOOKUP($B60,'DI_Sharpe'!$B$2:$R$150,7,FALSE)&gt;0,VLOOKUP($B60,'DI_Sharpe'!$B$2:$R$150,7,FALSE)," ")</f>
        <v>361</v>
      </c>
      <c r="O60" s="23">
        <f>IF(VLOOKUP($B60,'DI_Rent'!$B$2:$R$150,8,FALSE)="","",VLOOKUP($B60,'DI_Rent'!$B$2:$R$150,8,FALSE))</f>
        <v>4.1712997097991</v>
      </c>
      <c r="P60" t="s" s="24">
        <f>IF(VLOOKUP($B60,'DI_Sharpe'!$B$2:$R$150,8,FALSE)&gt;0,VLOOKUP($B60,'DI_Sharpe'!$B$2:$R$150,8,FALSE)," ")</f>
        <v>361</v>
      </c>
      <c r="Q60" s="23">
        <f>IF(VLOOKUP($B60,'DI_Rent'!$B$2:$R$150,9,FALSE)="","",VLOOKUP($B60,'DI_Rent'!$B$2:$R$150,9,FALSE))</f>
        <v>3.80814412483808</v>
      </c>
      <c r="R60" t="s" s="24">
        <f>IF(VLOOKUP($B60,'DI_Sharpe'!$B$2:$R$150,9,FALSE)&gt;0,VLOOKUP($B60,'DI_Sharpe'!$B$2:$R$150,9,FALSE)," ")</f>
        <v>361</v>
      </c>
      <c r="S60" s="23">
        <f>IF(VLOOKUP($B60,'DI_Rent'!$B$2:$R$150,10,FALSE)="","",VLOOKUP($B60,'DI_Rent'!$B$2:$R$150,10,FALSE))</f>
        <v>3.5678656726303</v>
      </c>
      <c r="T60" t="s" s="24">
        <f>IF(VLOOKUP($B60,'DI_Sharpe'!$B$2:$R$150,10,FALSE)&gt;0,VLOOKUP($B60,'DI_Sharpe'!$B$2:$R$150,10,FALSE)," ")</f>
        <v>361</v>
      </c>
      <c r="U60" s="23">
        <f>IF(VLOOKUP($B60,'DI_Rent'!$B$2:$R$150,11,FALSE)="","",VLOOKUP($B60,'DI_Rent'!$B$2:$R$150,11,FALSE))</f>
        <v>3.47425854565304</v>
      </c>
      <c r="V60" t="s" s="24">
        <f>IF(VLOOKUP($B60,'DI_Sharpe'!$B$2:$R$150,11,FALSE)&gt;0,VLOOKUP($B60,'DI_Sharpe'!$B$2:$R$150,11,FALSE)," ")</f>
        <v>361</v>
      </c>
      <c r="W60" s="23">
        <f>IF(VLOOKUP($B60,'DI_Rent'!$B$2:$R$150,12,FALSE)="","",VLOOKUP($B60,'DI_Rent'!$B$2:$R$150,12,FALSE))</f>
        <v>3.62044321567141</v>
      </c>
      <c r="X60" t="s" s="24">
        <f>IF(VLOOKUP($B60,'DI_Sharpe'!$B$2:$R$150,12,FALSE)&gt;0,VLOOKUP($B60,'DI_Sharpe'!$B$2:$R$150,12,FALSE)," ")</f>
        <v>361</v>
      </c>
      <c r="Y60" s="23">
        <f>IF(VLOOKUP($B60,'DI_Rent'!$B$2:$R$150,13,FALSE)="","",VLOOKUP($B60,'DI_Rent'!$B$2:$R$150,13,FALSE))</f>
        <v>3.98456777107148</v>
      </c>
      <c r="Z60" t="s" s="24">
        <f>IF(VLOOKUP($B60,'DI_Sharpe'!$B$2:$R$150,13,FALSE)&gt;0,VLOOKUP($B60,'DI_Sharpe'!$B$2:$R$150,13,FALSE)," ")</f>
        <v>361</v>
      </c>
      <c r="AA60" s="23">
        <f>IF(VLOOKUP($B60,'DI_Rent'!$B$2:$R$150,14,FALSE)="","",VLOOKUP($B60,'DI_Rent'!$B$2:$R$150,14,FALSE))</f>
        <v>4.46068515706382</v>
      </c>
      <c r="AB60" t="s" s="24">
        <f>IF(VLOOKUP($B60,'DI_Sharpe'!$B$2:$R$150,14,FALSE)&gt;0,VLOOKUP($B60,'DI_Sharpe'!$B$2:$R$150,14,FALSE)," ")</f>
        <v>361</v>
      </c>
      <c r="AC60" s="23">
        <f>IF(VLOOKUP($B60,'DI_Rent'!$B$2:$R$150,15,FALSE)="","",VLOOKUP($B60,'DI_Rent'!$B$2:$R$150,15,FALSE))</f>
        <v>5.091436816547</v>
      </c>
      <c r="AD60" t="s" s="24">
        <f>IF(VLOOKUP($B60,'DI_Sharpe'!$B$2:$R$150,15,FALSE)&gt;0,VLOOKUP($B60,'DI_Sharpe'!$B$2:$R$150,15,FALSE)," ")</f>
        <v>361</v>
      </c>
      <c r="AE60" s="23">
        <f>IF(VLOOKUP($B60,'DI_Rent'!$B$2:$R$150,16,FALSE)="","",VLOOKUP($B60,'DI_Rent'!$B$2:$R$150,16,FALSE))</f>
        <v>5.80797899894334</v>
      </c>
      <c r="AF60" t="s" s="24">
        <f>IF(VLOOKUP($B60,'DI_Sharpe'!$B$2:$R$150,16,FALSE)&gt;0,VLOOKUP($B60,'DI_Sharpe'!$B$2:$R$150,16,FALSE)," ")</f>
        <v>361</v>
      </c>
      <c r="AG60" s="23">
        <f>IF(VLOOKUP($B60,'DI_Rent'!$B$2:$R$150,17,FALSE)="","",VLOOKUP($B60,'DI_Rent'!$B$2:$R$150,17,FALSE))</f>
        <v>6.70296268611377</v>
      </c>
      <c r="AH60" t="s" s="26">
        <f>IF(VLOOKUP($B60,'DI_Sharpe'!$B$2:$R$150,17,FALSE)&gt;0,VLOOKUP($B60,'DI_Sharpe'!$B$2:$R$150,17,FALSE)," ")</f>
        <v>361</v>
      </c>
      <c r="AI60" s="14"/>
      <c r="AJ60" t="s" s="26"/>
      <c r="AK60" s="14"/>
      <c r="AL60" s="14"/>
    </row>
    <row r="61" ht="15" customHeight="1">
      <c r="A61" t="s" s="10">
        <v>140</v>
      </c>
      <c r="B61" t="s" s="10">
        <v>141</v>
      </c>
      <c r="C61" s="23">
        <f>IF(VLOOKUP($B61,'DI_Rent'!$B$2:$R$150,2,FALSE)="","",VLOOKUP($B61,'DI_Rent'!$B$2:$R$150,2,FALSE))</f>
        <v>8.161351507118191</v>
      </c>
      <c r="D61" t="s" s="24">
        <f>IF(VLOOKUP($B61,'DI_Sharpe'!$B$2:$R$150,2,FALSE)&gt;0,VLOOKUP($B61,'DI_Sharpe'!$B$2:$R$150,2,FALSE)," ")</f>
        <v>361</v>
      </c>
      <c r="E61" s="23">
        <f>IF(VLOOKUP($B61,'DI_Rent'!$B$2:$R$150,3,FALSE)="","",VLOOKUP($B61,'DI_Rent'!$B$2:$R$150,3,FALSE))</f>
        <v>7.47490917161659</v>
      </c>
      <c r="F61" t="s" s="24">
        <f>IF(VLOOKUP($B61,'DI_Sharpe'!$B$2:$R$150,3,FALSE)&gt;0,VLOOKUP($B61,'DI_Sharpe'!$B$2:$R$150,3,FALSE)," ")</f>
        <v>361</v>
      </c>
      <c r="G61" s="23">
        <f>IF(VLOOKUP($B61,'DI_Rent'!$B$2:$R$150,4,FALSE)="","",VLOOKUP($B61,'DI_Rent'!$B$2:$R$150,4,FALSE))</f>
        <v>6.74536254747531</v>
      </c>
      <c r="H61" t="s" s="24">
        <f>IF(VLOOKUP($B61,'DI_Sharpe'!$B$2:$R$150,4,FALSE)&gt;0,VLOOKUP($B61,'DI_Sharpe'!$B$2:$R$150,4,FALSE)," ")</f>
        <v>361</v>
      </c>
      <c r="I61" s="23">
        <f>IF(VLOOKUP($B61,'DI_Rent'!$B$2:$R$150,5,FALSE)="","",VLOOKUP($B61,'DI_Rent'!$B$2:$R$150,5,FALSE))</f>
        <v>5.88801866517155</v>
      </c>
      <c r="J61" t="s" s="24">
        <f>IF(VLOOKUP($B61,'DI_Sharpe'!$B$2:$R$150,5,FALSE)&gt;0,VLOOKUP($B61,'DI_Sharpe'!$B$2:$R$150,5,FALSE)," ")</f>
        <v>361</v>
      </c>
      <c r="K61" s="23">
        <f>IF(VLOOKUP($B61,'DI_Rent'!$B$2:$R$150,6,FALSE)="","",VLOOKUP($B61,'DI_Rent'!$B$2:$R$150,6,FALSE))</f>
        <v>5.17777880298507</v>
      </c>
      <c r="L61" t="s" s="24">
        <f>IF(VLOOKUP($B61,'DI_Sharpe'!$B$2:$R$150,6,FALSE)&gt;0,VLOOKUP($B61,'DI_Sharpe'!$B$2:$R$150,6,FALSE)," ")</f>
        <v>361</v>
      </c>
      <c r="M61" s="23">
        <f>IF(VLOOKUP($B61,'DI_Rent'!$B$2:$R$150,7,FALSE)="","",VLOOKUP($B61,'DI_Rent'!$B$2:$R$150,7,FALSE))</f>
        <v>4.58274626591442</v>
      </c>
      <c r="N61" t="s" s="24">
        <f>IF(VLOOKUP($B61,'DI_Sharpe'!$B$2:$R$150,7,FALSE)&gt;0,VLOOKUP($B61,'DI_Sharpe'!$B$2:$R$150,7,FALSE)," ")</f>
        <v>361</v>
      </c>
      <c r="O61" s="23">
        <f>IF(VLOOKUP($B61,'DI_Rent'!$B$2:$R$150,8,FALSE)="","",VLOOKUP($B61,'DI_Rent'!$B$2:$R$150,8,FALSE))</f>
        <v>4.14075315783413</v>
      </c>
      <c r="P61" t="s" s="24">
        <f>IF(VLOOKUP($B61,'DI_Sharpe'!$B$2:$R$150,8,FALSE)&gt;0,VLOOKUP($B61,'DI_Sharpe'!$B$2:$R$150,8,FALSE)," ")</f>
        <v>361</v>
      </c>
      <c r="Q61" s="23">
        <f>IF(VLOOKUP($B61,'DI_Rent'!$B$2:$R$150,9,FALSE)="","",VLOOKUP($B61,'DI_Rent'!$B$2:$R$150,9,FALSE))</f>
        <v>3.80852588611524</v>
      </c>
      <c r="R61" t="s" s="24">
        <f>IF(VLOOKUP($B61,'DI_Sharpe'!$B$2:$R$150,9,FALSE)&gt;0,VLOOKUP($B61,'DI_Sharpe'!$B$2:$R$150,9,FALSE)," ")</f>
        <v>361</v>
      </c>
      <c r="S61" s="23">
        <f>IF(VLOOKUP($B61,'DI_Rent'!$B$2:$R$150,10,FALSE)="","",VLOOKUP($B61,'DI_Rent'!$B$2:$R$150,10,FALSE))</f>
        <v>3.60094238584316</v>
      </c>
      <c r="T61" t="s" s="24">
        <f>IF(VLOOKUP($B61,'DI_Sharpe'!$B$2:$R$150,10,FALSE)&gt;0,VLOOKUP($B61,'DI_Sharpe'!$B$2:$R$150,10,FALSE)," ")</f>
        <v>361</v>
      </c>
      <c r="U61" s="23">
        <f>IF(VLOOKUP($B61,'DI_Rent'!$B$2:$R$150,11,FALSE)="","",VLOOKUP($B61,'DI_Rent'!$B$2:$R$150,11,FALSE))</f>
        <v>3.56257116188534</v>
      </c>
      <c r="V61" t="s" s="24">
        <f>IF(VLOOKUP($B61,'DI_Sharpe'!$B$2:$R$150,11,FALSE)&gt;0,VLOOKUP($B61,'DI_Sharpe'!$B$2:$R$150,11,FALSE)," ")</f>
        <v>361</v>
      </c>
      <c r="W61" s="23">
        <f>IF(VLOOKUP($B61,'DI_Rent'!$B$2:$R$150,12,FALSE)="","",VLOOKUP($B61,'DI_Rent'!$B$2:$R$150,12,FALSE))</f>
        <v>3.72750515504918</v>
      </c>
      <c r="X61" t="s" s="24">
        <f>IF(VLOOKUP($B61,'DI_Sharpe'!$B$2:$R$150,12,FALSE)&gt;0,VLOOKUP($B61,'DI_Sharpe'!$B$2:$R$150,12,FALSE)," ")</f>
        <v>361</v>
      </c>
      <c r="Y61" s="23">
        <f>IF(VLOOKUP($B61,'DI_Rent'!$B$2:$R$150,13,FALSE)="","",VLOOKUP($B61,'DI_Rent'!$B$2:$R$150,13,FALSE))</f>
        <v>4.08994782195042</v>
      </c>
      <c r="Z61" t="s" s="24">
        <f>IF(VLOOKUP($B61,'DI_Sharpe'!$B$2:$R$150,13,FALSE)&gt;0,VLOOKUP($B61,'DI_Sharpe'!$B$2:$R$150,13,FALSE)," ")</f>
        <v>361</v>
      </c>
      <c r="AA61" s="23">
        <f>IF(VLOOKUP($B61,'DI_Rent'!$B$2:$R$150,14,FALSE)="","",VLOOKUP($B61,'DI_Rent'!$B$2:$R$150,14,FALSE))</f>
        <v>4.61638201618007</v>
      </c>
      <c r="AB61" t="s" s="24">
        <f>IF(VLOOKUP($B61,'DI_Sharpe'!$B$2:$R$150,14,FALSE)&gt;0,VLOOKUP($B61,'DI_Sharpe'!$B$2:$R$150,14,FALSE)," ")</f>
        <v>361</v>
      </c>
      <c r="AC61" s="23">
        <f>IF(VLOOKUP($B61,'DI_Rent'!$B$2:$R$150,15,FALSE)="","",VLOOKUP($B61,'DI_Rent'!$B$2:$R$150,15,FALSE))</f>
        <v>5.28197265501376</v>
      </c>
      <c r="AD61" t="s" s="24">
        <f>IF(VLOOKUP($B61,'DI_Sharpe'!$B$2:$R$150,15,FALSE)&gt;0,VLOOKUP($B61,'DI_Sharpe'!$B$2:$R$150,15,FALSE)," ")</f>
        <v>361</v>
      </c>
      <c r="AE61" s="23">
        <f>IF(VLOOKUP($B61,'DI_Rent'!$B$2:$R$150,16,FALSE)="","",VLOOKUP($B61,'DI_Rent'!$B$2:$R$150,16,FALSE))</f>
        <v>6.04499069589335</v>
      </c>
      <c r="AF61" t="s" s="24">
        <f>IF(VLOOKUP($B61,'DI_Sharpe'!$B$2:$R$150,16,FALSE)&gt;0,VLOOKUP($B61,'DI_Sharpe'!$B$2:$R$150,16,FALSE)," ")</f>
        <v>361</v>
      </c>
      <c r="AG61" s="23">
        <f>IF(VLOOKUP($B61,'DI_Rent'!$B$2:$R$150,17,FALSE)="","",VLOOKUP($B61,'DI_Rent'!$B$2:$R$150,17,FALSE))</f>
        <v>6.98151857686984</v>
      </c>
      <c r="AH61" t="s" s="26">
        <f>IF(VLOOKUP($B61,'DI_Sharpe'!$B$2:$R$150,17,FALSE)&gt;0,VLOOKUP($B61,'DI_Sharpe'!$B$2:$R$150,17,FALSE)," ")</f>
        <v>361</v>
      </c>
      <c r="AI61" s="14"/>
      <c r="AJ61" t="s" s="26"/>
      <c r="AK61" s="14"/>
      <c r="AL61" s="14"/>
    </row>
    <row r="62" ht="15" customHeight="1">
      <c r="A62" t="s" s="10">
        <v>142</v>
      </c>
      <c r="B62" t="s" s="10">
        <v>143</v>
      </c>
      <c r="C62" s="23">
        <f>IF(VLOOKUP($B62,'DI_Rent'!$B$2:$R$150,2,FALSE)="","",VLOOKUP($B62,'DI_Rent'!$B$2:$R$150,2,FALSE))</f>
        <v>8.15847266951042</v>
      </c>
      <c r="D62" t="s" s="24">
        <f>IF(VLOOKUP($B62,'DI_Sharpe'!$B$2:$R$150,2,FALSE)&gt;0,VLOOKUP($B62,'DI_Sharpe'!$B$2:$R$150,2,FALSE)," ")</f>
        <v>361</v>
      </c>
      <c r="E62" s="23">
        <f>IF(VLOOKUP($B62,'DI_Rent'!$B$2:$R$150,3,FALSE)="","",VLOOKUP($B62,'DI_Rent'!$B$2:$R$150,3,FALSE))</f>
        <v>7.47026028357123</v>
      </c>
      <c r="F62" t="s" s="24">
        <f>IF(VLOOKUP($B62,'DI_Sharpe'!$B$2:$R$150,3,FALSE)&gt;0,VLOOKUP($B62,'DI_Sharpe'!$B$2:$R$150,3,FALSE)," ")</f>
        <v>361</v>
      </c>
      <c r="G62" s="23">
        <f>IF(VLOOKUP($B62,'DI_Rent'!$B$2:$R$150,4,FALSE)="","",VLOOKUP($B62,'DI_Rent'!$B$2:$R$150,4,FALSE))</f>
        <v>6.73972385070336</v>
      </c>
      <c r="H62" t="s" s="24">
        <f>IF(VLOOKUP($B62,'DI_Sharpe'!$B$2:$R$150,4,FALSE)&gt;0,VLOOKUP($B62,'DI_Sharpe'!$B$2:$R$150,4,FALSE)," ")</f>
        <v>361</v>
      </c>
      <c r="I62" s="23">
        <f>IF(VLOOKUP($B62,'DI_Rent'!$B$2:$R$150,5,FALSE)="","",VLOOKUP($B62,'DI_Rent'!$B$2:$R$150,5,FALSE))</f>
        <v>5.93225131864212</v>
      </c>
      <c r="J62" t="s" s="24">
        <f>IF(VLOOKUP($B62,'DI_Sharpe'!$B$2:$R$150,5,FALSE)&gt;0,VLOOKUP($B62,'DI_Sharpe'!$B$2:$R$150,5,FALSE)," ")</f>
        <v>361</v>
      </c>
      <c r="K62" s="23">
        <f>IF(VLOOKUP($B62,'DI_Rent'!$B$2:$R$150,6,FALSE)="","",VLOOKUP($B62,'DI_Rent'!$B$2:$R$150,6,FALSE))</f>
        <v>5.24197203215198</v>
      </c>
      <c r="L62" t="s" s="24">
        <f>IF(VLOOKUP($B62,'DI_Sharpe'!$B$2:$R$150,6,FALSE)&gt;0,VLOOKUP($B62,'DI_Sharpe'!$B$2:$R$150,6,FALSE)," ")</f>
        <v>361</v>
      </c>
      <c r="M62" s="23">
        <f>IF(VLOOKUP($B62,'DI_Rent'!$B$2:$R$150,7,FALSE)="","",VLOOKUP($B62,'DI_Rent'!$B$2:$R$150,7,FALSE))</f>
        <v>4.66665534658159</v>
      </c>
      <c r="N62" t="s" s="24">
        <f>IF(VLOOKUP($B62,'DI_Sharpe'!$B$2:$R$150,7,FALSE)&gt;0,VLOOKUP($B62,'DI_Sharpe'!$B$2:$R$150,7,FALSE)," ")</f>
        <v>361</v>
      </c>
      <c r="O62" s="23">
        <f>IF(VLOOKUP($B62,'DI_Rent'!$B$2:$R$150,8,FALSE)="","",VLOOKUP($B62,'DI_Rent'!$B$2:$R$150,8,FALSE))</f>
        <v>4.23783821924233</v>
      </c>
      <c r="P62" t="s" s="24">
        <f>IF(VLOOKUP($B62,'DI_Sharpe'!$B$2:$R$150,8,FALSE)&gt;0,VLOOKUP($B62,'DI_Sharpe'!$B$2:$R$150,8,FALSE)," ")</f>
        <v>361</v>
      </c>
      <c r="Q62" s="23">
        <f>IF(VLOOKUP($B62,'DI_Rent'!$B$2:$R$150,9,FALSE)="","",VLOOKUP($B62,'DI_Rent'!$B$2:$R$150,9,FALSE))</f>
        <v>3.85714667155879</v>
      </c>
      <c r="R62" t="s" s="24">
        <f>IF(VLOOKUP($B62,'DI_Sharpe'!$B$2:$R$150,9,FALSE)&gt;0,VLOOKUP($B62,'DI_Sharpe'!$B$2:$R$150,9,FALSE)," ")</f>
        <v>361</v>
      </c>
      <c r="S62" s="23">
        <f>IF(VLOOKUP($B62,'DI_Rent'!$B$2:$R$150,10,FALSE)="","",VLOOKUP($B62,'DI_Rent'!$B$2:$R$150,10,FALSE))</f>
        <v>3.67211686026736</v>
      </c>
      <c r="T62" t="s" s="24">
        <f>IF(VLOOKUP($B62,'DI_Sharpe'!$B$2:$R$150,10,FALSE)&gt;0,VLOOKUP($B62,'DI_Sharpe'!$B$2:$R$150,10,FALSE)," ")</f>
        <v>361</v>
      </c>
      <c r="U62" s="23">
        <f>IF(VLOOKUP($B62,'DI_Rent'!$B$2:$R$150,11,FALSE)="","",VLOOKUP($B62,'DI_Rent'!$B$2:$R$150,11,FALSE))</f>
        <v>3.65187601770343</v>
      </c>
      <c r="V62" t="s" s="24">
        <f>IF(VLOOKUP($B62,'DI_Sharpe'!$B$2:$R$150,11,FALSE)&gt;0,VLOOKUP($B62,'DI_Sharpe'!$B$2:$R$150,11,FALSE)," ")</f>
        <v>361</v>
      </c>
      <c r="W62" s="23">
        <f>IF(VLOOKUP($B62,'DI_Rent'!$B$2:$R$150,12,FALSE)="","",VLOOKUP($B62,'DI_Rent'!$B$2:$R$150,12,FALSE))</f>
        <v>3.83867297113751</v>
      </c>
      <c r="X62" t="s" s="24">
        <f>IF(VLOOKUP($B62,'DI_Sharpe'!$B$2:$R$150,12,FALSE)&gt;0,VLOOKUP($B62,'DI_Sharpe'!$B$2:$R$150,12,FALSE)," ")</f>
        <v>361</v>
      </c>
      <c r="Y62" s="23">
        <f>IF(VLOOKUP($B62,'DI_Rent'!$B$2:$R$150,13,FALSE)="","",VLOOKUP($B62,'DI_Rent'!$B$2:$R$150,13,FALSE))</f>
        <v>4.26038758107135</v>
      </c>
      <c r="Z62" t="s" s="24">
        <f>IF(VLOOKUP($B62,'DI_Sharpe'!$B$2:$R$150,13,FALSE)&gt;0,VLOOKUP($B62,'DI_Sharpe'!$B$2:$R$150,13,FALSE)," ")</f>
        <v>361</v>
      </c>
      <c r="AA62" s="23">
        <f>IF(VLOOKUP($B62,'DI_Rent'!$B$2:$R$150,14,FALSE)="","",VLOOKUP($B62,'DI_Rent'!$B$2:$R$150,14,FALSE))</f>
        <v>4.7962919732754</v>
      </c>
      <c r="AB62" t="s" s="24">
        <f>IF(VLOOKUP($B62,'DI_Sharpe'!$B$2:$R$150,14,FALSE)&gt;0,VLOOKUP($B62,'DI_Sharpe'!$B$2:$R$150,14,FALSE)," ")</f>
        <v>361</v>
      </c>
      <c r="AC62" s="23">
        <f>IF(VLOOKUP($B62,'DI_Rent'!$B$2:$R$150,15,FALSE)="","",VLOOKUP($B62,'DI_Rent'!$B$2:$R$150,15,FALSE))</f>
        <v>5.46474315729975</v>
      </c>
      <c r="AD62" t="s" s="24">
        <f>IF(VLOOKUP($B62,'DI_Sharpe'!$B$2:$R$150,15,FALSE)&gt;0,VLOOKUP($B62,'DI_Sharpe'!$B$2:$R$150,15,FALSE)," ")</f>
        <v>361</v>
      </c>
      <c r="AE62" s="23">
        <f>IF(VLOOKUP($B62,'DI_Rent'!$B$2:$R$150,16,FALSE)="","",VLOOKUP($B62,'DI_Rent'!$B$2:$R$150,16,FALSE))</f>
        <v>6.23154454615524</v>
      </c>
      <c r="AF62" t="s" s="24">
        <f>IF(VLOOKUP($B62,'DI_Sharpe'!$B$2:$R$150,16,FALSE)&gt;0,VLOOKUP($B62,'DI_Sharpe'!$B$2:$R$150,16,FALSE)," ")</f>
        <v>361</v>
      </c>
      <c r="AG62" s="23">
        <f>IF(VLOOKUP($B62,'DI_Rent'!$B$2:$R$150,17,FALSE)="","",VLOOKUP($B62,'DI_Rent'!$B$2:$R$150,17,FALSE))</f>
        <v>6.66978157945219</v>
      </c>
      <c r="AH62" t="s" s="26">
        <f>IF(VLOOKUP($B62,'DI_Sharpe'!$B$2:$R$150,17,FALSE)&gt;0,VLOOKUP($B62,'DI_Sharpe'!$B$2:$R$150,17,FALSE)," ")</f>
        <v>361</v>
      </c>
      <c r="AI62" s="14"/>
      <c r="AJ62" t="s" s="26"/>
      <c r="AK62" s="14"/>
      <c r="AL62" s="14"/>
    </row>
    <row r="63" ht="15" customHeight="1">
      <c r="A63" t="s" s="10">
        <v>144</v>
      </c>
      <c r="B63" t="s" s="10">
        <v>145</v>
      </c>
      <c r="C63" s="23">
        <f>IF(VLOOKUP($B63,'DI_Rent'!$B$2:$R$150,2,FALSE)="","",VLOOKUP($B63,'DI_Rent'!$B$2:$R$150,2,FALSE))</f>
        <v>8.15399660174703</v>
      </c>
      <c r="D63" t="s" s="24">
        <f>IF(VLOOKUP($B63,'DI_Sharpe'!$B$2:$R$150,2,FALSE)&gt;0,VLOOKUP($B63,'DI_Sharpe'!$B$2:$R$150,2,FALSE)," ")</f>
        <v>361</v>
      </c>
      <c r="E63" s="23">
        <f>IF(VLOOKUP($B63,'DI_Rent'!$B$2:$R$150,3,FALSE)="","",VLOOKUP($B63,'DI_Rent'!$B$2:$R$150,3,FALSE))</f>
        <v>7.47511042905866</v>
      </c>
      <c r="F63" t="s" s="24">
        <f>IF(VLOOKUP($B63,'DI_Sharpe'!$B$2:$R$150,3,FALSE)&gt;0,VLOOKUP($B63,'DI_Sharpe'!$B$2:$R$150,3,FALSE)," ")</f>
        <v>361</v>
      </c>
      <c r="G63" s="23">
        <f>IF(VLOOKUP($B63,'DI_Rent'!$B$2:$R$150,4,FALSE)="","",VLOOKUP($B63,'DI_Rent'!$B$2:$R$150,4,FALSE))</f>
        <v>6.76347333522247</v>
      </c>
      <c r="H63" t="s" s="24">
        <f>IF(VLOOKUP($B63,'DI_Sharpe'!$B$2:$R$150,4,FALSE)&gt;0,VLOOKUP($B63,'DI_Sharpe'!$B$2:$R$150,4,FALSE)," ")</f>
        <v>361</v>
      </c>
      <c r="I63" s="23">
        <f>IF(VLOOKUP($B63,'DI_Rent'!$B$2:$R$150,5,FALSE)="","",VLOOKUP($B63,'DI_Rent'!$B$2:$R$150,5,FALSE))</f>
        <v>5.93741646522714</v>
      </c>
      <c r="J63" t="s" s="24">
        <f>IF(VLOOKUP($B63,'DI_Sharpe'!$B$2:$R$150,5,FALSE)&gt;0,VLOOKUP($B63,'DI_Sharpe'!$B$2:$R$150,5,FALSE)," ")</f>
        <v>361</v>
      </c>
      <c r="K63" s="23">
        <f>IF(VLOOKUP($B63,'DI_Rent'!$B$2:$R$150,6,FALSE)="","",VLOOKUP($B63,'DI_Rent'!$B$2:$R$150,6,FALSE))</f>
        <v>5.46181464574882</v>
      </c>
      <c r="L63" t="s" s="24">
        <f>IF(VLOOKUP($B63,'DI_Sharpe'!$B$2:$R$150,6,FALSE)&gt;0,VLOOKUP($B63,'DI_Sharpe'!$B$2:$R$150,6,FALSE)," ")</f>
        <v>361</v>
      </c>
      <c r="M63" s="23">
        <f>IF(VLOOKUP($B63,'DI_Rent'!$B$2:$R$150,7,FALSE)="","",VLOOKUP($B63,'DI_Rent'!$B$2:$R$150,7,FALSE))</f>
        <v>4.71114588439467</v>
      </c>
      <c r="N63" t="s" s="24">
        <f>IF(VLOOKUP($B63,'DI_Sharpe'!$B$2:$R$150,7,FALSE)&gt;0,VLOOKUP($B63,'DI_Sharpe'!$B$2:$R$150,7,FALSE)," ")</f>
        <v>361</v>
      </c>
      <c r="O63" s="23">
        <f>IF(VLOOKUP($B63,'DI_Rent'!$B$2:$R$150,8,FALSE)="","",VLOOKUP($B63,'DI_Rent'!$B$2:$R$150,8,FALSE))</f>
        <v>4.27211803494341</v>
      </c>
      <c r="P63" t="s" s="24">
        <f>IF(VLOOKUP($B63,'DI_Sharpe'!$B$2:$R$150,8,FALSE)&gt;0,VLOOKUP($B63,'DI_Sharpe'!$B$2:$R$150,8,FALSE)," ")</f>
        <v>361</v>
      </c>
      <c r="Q63" s="23">
        <f>IF(VLOOKUP($B63,'DI_Rent'!$B$2:$R$150,9,FALSE)="","",VLOOKUP($B63,'DI_Rent'!$B$2:$R$150,9,FALSE))</f>
        <v>3.73182217150483</v>
      </c>
      <c r="R63" t="s" s="24">
        <f>IF(VLOOKUP($B63,'DI_Sharpe'!$B$2:$R$150,9,FALSE)&gt;0,VLOOKUP($B63,'DI_Sharpe'!$B$2:$R$150,9,FALSE)," ")</f>
        <v>361</v>
      </c>
      <c r="S63" s="23">
        <f>IF(VLOOKUP($B63,'DI_Rent'!$B$2:$R$150,10,FALSE)="","",VLOOKUP($B63,'DI_Rent'!$B$2:$R$150,10,FALSE))</f>
        <v>3.57877166259593</v>
      </c>
      <c r="T63" t="s" s="24">
        <f>IF(VLOOKUP($B63,'DI_Sharpe'!$B$2:$R$150,10,FALSE)&gt;0,VLOOKUP($B63,'DI_Sharpe'!$B$2:$R$150,10,FALSE)," ")</f>
        <v>361</v>
      </c>
      <c r="U63" s="23">
        <f>IF(VLOOKUP($B63,'DI_Rent'!$B$2:$R$150,11,FALSE)="","",VLOOKUP($B63,'DI_Rent'!$B$2:$R$150,11,FALSE))</f>
        <v>3.43383877512848</v>
      </c>
      <c r="V63" t="s" s="24">
        <f>IF(VLOOKUP($B63,'DI_Sharpe'!$B$2:$R$150,11,FALSE)&gt;0,VLOOKUP($B63,'DI_Sharpe'!$B$2:$R$150,11,FALSE)," ")</f>
        <v>361</v>
      </c>
      <c r="W63" s="23">
        <f>IF(VLOOKUP($B63,'DI_Rent'!$B$2:$R$150,12,FALSE)="","",VLOOKUP($B63,'DI_Rent'!$B$2:$R$150,12,FALSE))</f>
        <v>3.52490192827986</v>
      </c>
      <c r="X63" t="s" s="24">
        <f>IF(VLOOKUP($B63,'DI_Sharpe'!$B$2:$R$150,12,FALSE)&gt;0,VLOOKUP($B63,'DI_Sharpe'!$B$2:$R$150,12,FALSE)," ")</f>
        <v>361</v>
      </c>
      <c r="Y63" s="23">
        <f>IF(VLOOKUP($B63,'DI_Rent'!$B$2:$R$150,13,FALSE)="","",VLOOKUP($B63,'DI_Rent'!$B$2:$R$150,13,FALSE))</f>
        <v>3.89584061305521</v>
      </c>
      <c r="Z63" t="s" s="24">
        <f>IF(VLOOKUP($B63,'DI_Sharpe'!$B$2:$R$150,13,FALSE)&gt;0,VLOOKUP($B63,'DI_Sharpe'!$B$2:$R$150,13,FALSE)," ")</f>
        <v>361</v>
      </c>
      <c r="AA63" s="23">
        <f>IF(VLOOKUP($B63,'DI_Rent'!$B$2:$R$150,14,FALSE)="","",VLOOKUP($B63,'DI_Rent'!$B$2:$R$150,14,FALSE))</f>
        <v>4.33707305922022</v>
      </c>
      <c r="AB63" t="s" s="24">
        <f>IF(VLOOKUP($B63,'DI_Sharpe'!$B$2:$R$150,14,FALSE)&gt;0,VLOOKUP($B63,'DI_Sharpe'!$B$2:$R$150,14,FALSE)," ")</f>
        <v>361</v>
      </c>
      <c r="AC63" s="23">
        <f>IF(VLOOKUP($B63,'DI_Rent'!$B$2:$R$150,15,FALSE)="","",VLOOKUP($B63,'DI_Rent'!$B$2:$R$150,15,FALSE))</f>
        <v>4.94385916844147</v>
      </c>
      <c r="AD63" t="s" s="24">
        <f>IF(VLOOKUP($B63,'DI_Sharpe'!$B$2:$R$150,15,FALSE)&gt;0,VLOOKUP($B63,'DI_Sharpe'!$B$2:$R$150,15,FALSE)," ")</f>
        <v>361</v>
      </c>
      <c r="AE63" s="23">
        <f>IF(VLOOKUP($B63,'DI_Rent'!$B$2:$R$150,16,FALSE)="","",VLOOKUP($B63,'DI_Rent'!$B$2:$R$150,16,FALSE))</f>
        <v>5.6050096345021</v>
      </c>
      <c r="AF63" t="s" s="24">
        <f>IF(VLOOKUP($B63,'DI_Sharpe'!$B$2:$R$150,16,FALSE)&gt;0,VLOOKUP($B63,'DI_Sharpe'!$B$2:$R$150,16,FALSE)," ")</f>
        <v>361</v>
      </c>
      <c r="AG63" s="23">
        <f>IF(VLOOKUP($B63,'DI_Rent'!$B$2:$R$150,17,FALSE)="","",VLOOKUP($B63,'DI_Rent'!$B$2:$R$150,17,FALSE))</f>
        <v>6.42648576928391</v>
      </c>
      <c r="AH63" t="s" s="26">
        <f>IF(VLOOKUP($B63,'DI_Sharpe'!$B$2:$R$150,17,FALSE)&gt;0,VLOOKUP($B63,'DI_Sharpe'!$B$2:$R$150,17,FALSE)," ")</f>
        <v>361</v>
      </c>
      <c r="AI63" s="14"/>
      <c r="AJ63" t="s" s="26"/>
      <c r="AK63" s="14"/>
      <c r="AL63" s="14"/>
    </row>
    <row r="64" ht="15" customHeight="1">
      <c r="A64" t="s" s="10">
        <v>146</v>
      </c>
      <c r="B64" t="s" s="10">
        <v>147</v>
      </c>
      <c r="C64" s="23">
        <f>IF(VLOOKUP($B64,'DI_Rent'!$B$2:$R$150,2,FALSE)="","",VLOOKUP($B64,'DI_Rent'!$B$2:$R$150,2,FALSE))</f>
        <v>8.15238796187869</v>
      </c>
      <c r="D64" t="s" s="24">
        <f>IF(VLOOKUP($B64,'DI_Sharpe'!$B$2:$R$150,2,FALSE)&gt;0,VLOOKUP($B64,'DI_Sharpe'!$B$2:$R$150,2,FALSE)," ")</f>
        <v>361</v>
      </c>
      <c r="E64" s="23">
        <f>IF(VLOOKUP($B64,'DI_Rent'!$B$2:$R$150,3,FALSE)="","",VLOOKUP($B64,'DI_Rent'!$B$2:$R$150,3,FALSE))</f>
        <v>7.45840246213645</v>
      </c>
      <c r="F64" t="s" s="24">
        <f>IF(VLOOKUP($B64,'DI_Sharpe'!$B$2:$R$150,3,FALSE)&gt;0,VLOOKUP($B64,'DI_Sharpe'!$B$2:$R$150,3,FALSE)," ")</f>
        <v>361</v>
      </c>
      <c r="G64" s="23">
        <f>IF(VLOOKUP($B64,'DI_Rent'!$B$2:$R$150,4,FALSE)="","",VLOOKUP($B64,'DI_Rent'!$B$2:$R$150,4,FALSE))</f>
        <v>6.70994225355517</v>
      </c>
      <c r="H64" t="s" s="24">
        <f>IF(VLOOKUP($B64,'DI_Sharpe'!$B$2:$R$150,4,FALSE)&gt;0,VLOOKUP($B64,'DI_Sharpe'!$B$2:$R$150,4,FALSE)," ")</f>
        <v>361</v>
      </c>
      <c r="I64" s="23">
        <f>IF(VLOOKUP($B64,'DI_Rent'!$B$2:$R$150,5,FALSE)="","",VLOOKUP($B64,'DI_Rent'!$B$2:$R$150,5,FALSE))</f>
        <v>5.85346381366481</v>
      </c>
      <c r="J64" t="s" s="24">
        <f>IF(VLOOKUP($B64,'DI_Sharpe'!$B$2:$R$150,5,FALSE)&gt;0,VLOOKUP($B64,'DI_Sharpe'!$B$2:$R$150,5,FALSE)," ")</f>
        <v>361</v>
      </c>
      <c r="K64" s="23">
        <f>IF(VLOOKUP($B64,'DI_Rent'!$B$2:$R$150,6,FALSE)="","",VLOOKUP($B64,'DI_Rent'!$B$2:$R$150,6,FALSE))</f>
        <v>5.19188546011247</v>
      </c>
      <c r="L64" t="s" s="24">
        <f>IF(VLOOKUP($B64,'DI_Sharpe'!$B$2:$R$150,6,FALSE)&gt;0,VLOOKUP($B64,'DI_Sharpe'!$B$2:$R$150,6,FALSE)," ")</f>
        <v>361</v>
      </c>
      <c r="M64" s="23">
        <f>IF(VLOOKUP($B64,'DI_Rent'!$B$2:$R$150,7,FALSE)="","",VLOOKUP($B64,'DI_Rent'!$B$2:$R$150,7,FALSE))</f>
        <v>4.59084925268427</v>
      </c>
      <c r="N64" t="s" s="24">
        <f>IF(VLOOKUP($B64,'DI_Sharpe'!$B$2:$R$150,7,FALSE)&gt;0,VLOOKUP($B64,'DI_Sharpe'!$B$2:$R$150,7,FALSE)," ")</f>
        <v>361</v>
      </c>
      <c r="O64" s="23">
        <f>IF(VLOOKUP($B64,'DI_Rent'!$B$2:$R$150,8,FALSE)="","",VLOOKUP($B64,'DI_Rent'!$B$2:$R$150,8,FALSE))</f>
        <v>4.17372903171864</v>
      </c>
      <c r="P64" t="s" s="24">
        <f>IF(VLOOKUP($B64,'DI_Sharpe'!$B$2:$R$150,8,FALSE)&gt;0,VLOOKUP($B64,'DI_Sharpe'!$B$2:$R$150,8,FALSE)," ")</f>
        <v>361</v>
      </c>
      <c r="Q64" s="23">
        <f>IF(VLOOKUP($B64,'DI_Rent'!$B$2:$R$150,9,FALSE)="","",VLOOKUP($B64,'DI_Rent'!$B$2:$R$150,9,FALSE))</f>
        <v>3.76826901086891</v>
      </c>
      <c r="R64" t="s" s="24">
        <f>IF(VLOOKUP($B64,'DI_Sharpe'!$B$2:$R$150,9,FALSE)&gt;0,VLOOKUP($B64,'DI_Sharpe'!$B$2:$R$150,9,FALSE)," ")</f>
        <v>361</v>
      </c>
      <c r="S64" s="23">
        <f>IF(VLOOKUP($B64,'DI_Rent'!$B$2:$R$150,10,FALSE)="","",VLOOKUP($B64,'DI_Rent'!$B$2:$R$150,10,FALSE))</f>
        <v>3.51393425032638</v>
      </c>
      <c r="T64" t="s" s="24">
        <f>IF(VLOOKUP($B64,'DI_Sharpe'!$B$2:$R$150,10,FALSE)&gt;0,VLOOKUP($B64,'DI_Sharpe'!$B$2:$R$150,10,FALSE)," ")</f>
        <v>361</v>
      </c>
      <c r="U64" s="23">
        <f>IF(VLOOKUP($B64,'DI_Rent'!$B$2:$R$150,11,FALSE)="","",VLOOKUP($B64,'DI_Rent'!$B$2:$R$150,11,FALSE))</f>
        <v>3.47117922794633</v>
      </c>
      <c r="V64" t="s" s="24">
        <f>IF(VLOOKUP($B64,'DI_Sharpe'!$B$2:$R$150,11,FALSE)&gt;0,VLOOKUP($B64,'DI_Sharpe'!$B$2:$R$150,11,FALSE)," ")</f>
        <v>361</v>
      </c>
      <c r="W64" s="23">
        <f>IF(VLOOKUP($B64,'DI_Rent'!$B$2:$R$150,12,FALSE)="","",VLOOKUP($B64,'DI_Rent'!$B$2:$R$150,12,FALSE))</f>
        <v>3.62154990755286</v>
      </c>
      <c r="X64" t="s" s="24">
        <f>IF(VLOOKUP($B64,'DI_Sharpe'!$B$2:$R$150,12,FALSE)&gt;0,VLOOKUP($B64,'DI_Sharpe'!$B$2:$R$150,12,FALSE)," ")</f>
        <v>361</v>
      </c>
      <c r="Y64" s="23">
        <f>IF(VLOOKUP($B64,'DI_Rent'!$B$2:$R$150,13,FALSE)="","",VLOOKUP($B64,'DI_Rent'!$B$2:$R$150,13,FALSE))</f>
        <v>3.99180313379506</v>
      </c>
      <c r="Z64" t="s" s="24">
        <f>IF(VLOOKUP($B64,'DI_Sharpe'!$B$2:$R$150,13,FALSE)&gt;0,VLOOKUP($B64,'DI_Sharpe'!$B$2:$R$150,13,FALSE)," ")</f>
        <v>361</v>
      </c>
      <c r="AA64" s="23">
        <f>IF(VLOOKUP($B64,'DI_Rent'!$B$2:$R$150,14,FALSE)="","",VLOOKUP($B64,'DI_Rent'!$B$2:$R$150,14,FALSE))</f>
        <v>4.44728115935427</v>
      </c>
      <c r="AB64" t="s" s="24">
        <f>IF(VLOOKUP($B64,'DI_Sharpe'!$B$2:$R$150,14,FALSE)&gt;0,VLOOKUP($B64,'DI_Sharpe'!$B$2:$R$150,14,FALSE)," ")</f>
        <v>361</v>
      </c>
      <c r="AC64" s="23">
        <f>IF(VLOOKUP($B64,'DI_Rent'!$B$2:$R$150,15,FALSE)="","",VLOOKUP($B64,'DI_Rent'!$B$2:$R$150,15,FALSE))</f>
        <v>5.0743243154034</v>
      </c>
      <c r="AD64" t="s" s="24">
        <f>IF(VLOOKUP($B64,'DI_Sharpe'!$B$2:$R$150,15,FALSE)&gt;0,VLOOKUP($B64,'DI_Sharpe'!$B$2:$R$150,15,FALSE)," ")</f>
        <v>361</v>
      </c>
      <c r="AE64" s="23">
        <f>IF(VLOOKUP($B64,'DI_Rent'!$B$2:$R$150,16,FALSE)="","",VLOOKUP($B64,'DI_Rent'!$B$2:$R$150,16,FALSE))</f>
        <v>5.78560124973575</v>
      </c>
      <c r="AF64" t="s" s="24">
        <f>IF(VLOOKUP($B64,'DI_Sharpe'!$B$2:$R$150,16,FALSE)&gt;0,VLOOKUP($B64,'DI_Sharpe'!$B$2:$R$150,16,FALSE)," ")</f>
        <v>361</v>
      </c>
      <c r="AG64" s="23">
        <f>IF(VLOOKUP($B64,'DI_Rent'!$B$2:$R$150,17,FALSE)="","",VLOOKUP($B64,'DI_Rent'!$B$2:$R$150,17,FALSE))</f>
        <v>6.65673526301884</v>
      </c>
      <c r="AH64" t="s" s="26">
        <f>IF(VLOOKUP($B64,'DI_Sharpe'!$B$2:$R$150,17,FALSE)&gt;0,VLOOKUP($B64,'DI_Sharpe'!$B$2:$R$150,17,FALSE)," ")</f>
        <v>361</v>
      </c>
      <c r="AI64" s="14"/>
      <c r="AJ64" t="s" s="26"/>
      <c r="AK64" s="14"/>
      <c r="AL64" s="14"/>
    </row>
    <row r="65" ht="15" customHeight="1">
      <c r="A65" t="s" s="10">
        <v>148</v>
      </c>
      <c r="B65" t="s" s="10">
        <v>149</v>
      </c>
      <c r="C65" s="23">
        <f>IF(VLOOKUP($B65,'DI_Rent'!$B$2:$R$150,2,FALSE)="","",VLOOKUP($B65,'DI_Rent'!$B$2:$R$150,2,FALSE))</f>
        <v>8.14646246892003</v>
      </c>
      <c r="D65" t="s" s="24">
        <f>IF(VLOOKUP($B65,'DI_Sharpe'!$B$2:$R$150,2,FALSE)&gt;0,VLOOKUP($B65,'DI_Sharpe'!$B$2:$R$150,2,FALSE)," ")</f>
        <v>361</v>
      </c>
      <c r="E65" s="23">
        <f>IF(VLOOKUP($B65,'DI_Rent'!$B$2:$R$150,3,FALSE)="","",VLOOKUP($B65,'DI_Rent'!$B$2:$R$150,3,FALSE))</f>
        <v>7.4679891409174</v>
      </c>
      <c r="F65" t="s" s="24">
        <f>IF(VLOOKUP($B65,'DI_Sharpe'!$B$2:$R$150,3,FALSE)&gt;0,VLOOKUP($B65,'DI_Sharpe'!$B$2:$R$150,3,FALSE)," ")</f>
        <v>361</v>
      </c>
      <c r="G65" s="23">
        <f>IF(VLOOKUP($B65,'DI_Rent'!$B$2:$R$150,4,FALSE)="","",VLOOKUP($B65,'DI_Rent'!$B$2:$R$150,4,FALSE))</f>
        <v>6.75819844812804</v>
      </c>
      <c r="H65" t="s" s="24">
        <f>IF(VLOOKUP($B65,'DI_Sharpe'!$B$2:$R$150,4,FALSE)&gt;0,VLOOKUP($B65,'DI_Sharpe'!$B$2:$R$150,4,FALSE)," ")</f>
        <v>361</v>
      </c>
      <c r="I65" s="23">
        <f>IF(VLOOKUP($B65,'DI_Rent'!$B$2:$R$150,5,FALSE)="","",VLOOKUP($B65,'DI_Rent'!$B$2:$R$150,5,FALSE))</f>
        <v>5.93308972971558</v>
      </c>
      <c r="J65" t="s" s="24">
        <f>IF(VLOOKUP($B65,'DI_Sharpe'!$B$2:$R$150,5,FALSE)&gt;0,VLOOKUP($B65,'DI_Sharpe'!$B$2:$R$150,5,FALSE)," ")</f>
        <v>361</v>
      </c>
      <c r="K65" s="23">
        <f>IF(VLOOKUP($B65,'DI_Rent'!$B$2:$R$150,6,FALSE)="","",VLOOKUP($B65,'DI_Rent'!$B$2:$R$150,6,FALSE))</f>
        <v>5.45869633285598</v>
      </c>
      <c r="L65" t="s" s="24">
        <f>IF(VLOOKUP($B65,'DI_Sharpe'!$B$2:$R$150,6,FALSE)&gt;0,VLOOKUP($B65,'DI_Sharpe'!$B$2:$R$150,6,FALSE)," ")</f>
        <v>361</v>
      </c>
      <c r="M65" s="23">
        <f>IF(VLOOKUP($B65,'DI_Rent'!$B$2:$R$150,7,FALSE)="","",VLOOKUP($B65,'DI_Rent'!$B$2:$R$150,7,FALSE))</f>
        <v>4.70841397171076</v>
      </c>
      <c r="N65" t="s" s="24">
        <f>IF(VLOOKUP($B65,'DI_Sharpe'!$B$2:$R$150,7,FALSE)&gt;0,VLOOKUP($B65,'DI_Sharpe'!$B$2:$R$150,7,FALSE)," ")</f>
        <v>361</v>
      </c>
      <c r="O65" s="23">
        <f>IF(VLOOKUP($B65,'DI_Rent'!$B$2:$R$150,8,FALSE)="","",VLOOKUP($B65,'DI_Rent'!$B$2:$R$150,8,FALSE))</f>
        <v>4.27177176294475</v>
      </c>
      <c r="P65" t="s" s="24">
        <f>IF(VLOOKUP($B65,'DI_Sharpe'!$B$2:$R$150,8,FALSE)&gt;0,VLOOKUP($B65,'DI_Sharpe'!$B$2:$R$150,8,FALSE)," ")</f>
        <v>361</v>
      </c>
      <c r="Q65" s="23">
        <f>IF(VLOOKUP($B65,'DI_Rent'!$B$2:$R$150,9,FALSE)="","",VLOOKUP($B65,'DI_Rent'!$B$2:$R$150,9,FALSE))</f>
        <v>3.73233533072053</v>
      </c>
      <c r="R65" t="s" s="24">
        <f>IF(VLOOKUP($B65,'DI_Sharpe'!$B$2:$R$150,9,FALSE)&gt;0,VLOOKUP($B65,'DI_Sharpe'!$B$2:$R$150,9,FALSE)," ")</f>
        <v>361</v>
      </c>
      <c r="S65" s="23">
        <f>IF(VLOOKUP($B65,'DI_Rent'!$B$2:$R$150,10,FALSE)="","",VLOOKUP($B65,'DI_Rent'!$B$2:$R$150,10,FALSE))</f>
        <v>3.57888771109722</v>
      </c>
      <c r="T65" t="s" s="24">
        <f>IF(VLOOKUP($B65,'DI_Sharpe'!$B$2:$R$150,10,FALSE)&gt;0,VLOOKUP($B65,'DI_Sharpe'!$B$2:$R$150,10,FALSE)," ")</f>
        <v>361</v>
      </c>
      <c r="U65" s="23">
        <f>IF(VLOOKUP($B65,'DI_Rent'!$B$2:$R$150,11,FALSE)="","",VLOOKUP($B65,'DI_Rent'!$B$2:$R$150,11,FALSE))</f>
        <v>3.43358349724971</v>
      </c>
      <c r="V65" t="s" s="24">
        <f>IF(VLOOKUP($B65,'DI_Sharpe'!$B$2:$R$150,11,FALSE)&gt;0,VLOOKUP($B65,'DI_Sharpe'!$B$2:$R$150,11,FALSE)," ")</f>
        <v>361</v>
      </c>
      <c r="W65" s="23">
        <f>IF(VLOOKUP($B65,'DI_Rent'!$B$2:$R$150,12,FALSE)="","",VLOOKUP($B65,'DI_Rent'!$B$2:$R$150,12,FALSE))</f>
        <v>3.52195249941443</v>
      </c>
      <c r="X65" t="s" s="24">
        <f>IF(VLOOKUP($B65,'DI_Sharpe'!$B$2:$R$150,12,FALSE)&gt;0,VLOOKUP($B65,'DI_Sharpe'!$B$2:$R$150,12,FALSE)," ")</f>
        <v>361</v>
      </c>
      <c r="Y65" s="23">
        <f>IF(VLOOKUP($B65,'DI_Rent'!$B$2:$R$150,13,FALSE)="","",VLOOKUP($B65,'DI_Rent'!$B$2:$R$150,13,FALSE))</f>
        <v>3.89356765516535</v>
      </c>
      <c r="Z65" t="s" s="24">
        <f>IF(VLOOKUP($B65,'DI_Sharpe'!$B$2:$R$150,13,FALSE)&gt;0,VLOOKUP($B65,'DI_Sharpe'!$B$2:$R$150,13,FALSE)," ")</f>
        <v>361</v>
      </c>
      <c r="AA65" s="23">
        <f>IF(VLOOKUP($B65,'DI_Rent'!$B$2:$R$150,14,FALSE)="","",VLOOKUP($B65,'DI_Rent'!$B$2:$R$150,14,FALSE))</f>
        <v>4.33280622425907</v>
      </c>
      <c r="AB65" t="s" s="24">
        <f>IF(VLOOKUP($B65,'DI_Sharpe'!$B$2:$R$150,14,FALSE)&gt;0,VLOOKUP($B65,'DI_Sharpe'!$B$2:$R$150,14,FALSE)," ")</f>
        <v>361</v>
      </c>
      <c r="AC65" s="23">
        <f>IF(VLOOKUP($B65,'DI_Rent'!$B$2:$R$150,15,FALSE)="","",VLOOKUP($B65,'DI_Rent'!$B$2:$R$150,15,FALSE))</f>
        <v>4.91736063716177</v>
      </c>
      <c r="AD65" t="s" s="24">
        <f>IF(VLOOKUP($B65,'DI_Sharpe'!$B$2:$R$150,15,FALSE)&gt;0,VLOOKUP($B65,'DI_Sharpe'!$B$2:$R$150,15,FALSE)," ")</f>
        <v>361</v>
      </c>
      <c r="AE65" s="23">
        <f>IF(VLOOKUP($B65,'DI_Rent'!$B$2:$R$150,16,FALSE)="","",VLOOKUP($B65,'DI_Rent'!$B$2:$R$150,16,FALSE))</f>
        <v>5.58088534227825</v>
      </c>
      <c r="AF65" t="s" s="24">
        <f>IF(VLOOKUP($B65,'DI_Sharpe'!$B$2:$R$150,16,FALSE)&gt;0,VLOOKUP($B65,'DI_Sharpe'!$B$2:$R$150,16,FALSE)," ")</f>
        <v>361</v>
      </c>
      <c r="AG65" s="23">
        <f>IF(VLOOKUP($B65,'DI_Rent'!$B$2:$R$150,17,FALSE)="","",VLOOKUP($B65,'DI_Rent'!$B$2:$R$150,17,FALSE))</f>
        <v>6.38295481806661</v>
      </c>
      <c r="AH65" t="s" s="26">
        <f>IF(VLOOKUP($B65,'DI_Sharpe'!$B$2:$R$150,17,FALSE)&gt;0,VLOOKUP($B65,'DI_Sharpe'!$B$2:$R$150,17,FALSE)," ")</f>
        <v>361</v>
      </c>
      <c r="AI65" s="14"/>
      <c r="AJ65" t="s" s="26"/>
      <c r="AK65" s="14"/>
      <c r="AL65" s="14"/>
    </row>
    <row r="66" ht="15" customHeight="1">
      <c r="A66" t="s" s="10">
        <v>150</v>
      </c>
      <c r="B66" t="s" s="10">
        <v>151</v>
      </c>
      <c r="C66" s="23">
        <f>IF(VLOOKUP($B66,'DI_Rent'!$B$2:$R$150,2,FALSE)="","",VLOOKUP($B66,'DI_Rent'!$B$2:$R$150,2,FALSE))</f>
        <v>8.10780186834341</v>
      </c>
      <c r="D66" t="s" s="24">
        <f>IF(VLOOKUP($B66,'DI_Sharpe'!$B$2:$R$150,2,FALSE)&gt;0,VLOOKUP($B66,'DI_Sharpe'!$B$2:$R$150,2,FALSE)," ")</f>
        <v>361</v>
      </c>
      <c r="E66" s="23">
        <f>IF(VLOOKUP($B66,'DI_Rent'!$B$2:$R$150,3,FALSE)="","",VLOOKUP($B66,'DI_Rent'!$B$2:$R$150,3,FALSE))</f>
        <v>7.44671015509759</v>
      </c>
      <c r="F66" t="s" s="24">
        <f>IF(VLOOKUP($B66,'DI_Sharpe'!$B$2:$R$150,3,FALSE)&gt;0,VLOOKUP($B66,'DI_Sharpe'!$B$2:$R$150,3,FALSE)," ")</f>
        <v>361</v>
      </c>
      <c r="G66" s="23">
        <f>IF(VLOOKUP($B66,'DI_Rent'!$B$2:$R$150,4,FALSE)="","",VLOOKUP($B66,'DI_Rent'!$B$2:$R$150,4,FALSE))</f>
        <v>6.71921218586797</v>
      </c>
      <c r="H66" t="s" s="24">
        <f>IF(VLOOKUP($B66,'DI_Sharpe'!$B$2:$R$150,4,FALSE)&gt;0,VLOOKUP($B66,'DI_Sharpe'!$B$2:$R$150,4,FALSE)," ")</f>
        <v>361</v>
      </c>
      <c r="I66" s="23">
        <f>IF(VLOOKUP($B66,'DI_Rent'!$B$2:$R$150,5,FALSE)="","",VLOOKUP($B66,'DI_Rent'!$B$2:$R$150,5,FALSE))</f>
        <v>5.96800448967689</v>
      </c>
      <c r="J66" t="s" s="24">
        <f>IF(VLOOKUP($B66,'DI_Sharpe'!$B$2:$R$150,5,FALSE)&gt;0,VLOOKUP($B66,'DI_Sharpe'!$B$2:$R$150,5,FALSE)," ")</f>
        <v>361</v>
      </c>
      <c r="K66" s="23">
        <f>IF(VLOOKUP($B66,'DI_Rent'!$B$2:$R$150,6,FALSE)="","",VLOOKUP($B66,'DI_Rent'!$B$2:$R$150,6,FALSE))</f>
        <v>5.3497628848584</v>
      </c>
      <c r="L66" t="s" s="24">
        <f>IF(VLOOKUP($B66,'DI_Sharpe'!$B$2:$R$150,6,FALSE)&gt;0,VLOOKUP($B66,'DI_Sharpe'!$B$2:$R$150,6,FALSE)," ")</f>
        <v>361</v>
      </c>
      <c r="M66" s="23">
        <f>IF(VLOOKUP($B66,'DI_Rent'!$B$2:$R$150,7,FALSE)="","",VLOOKUP($B66,'DI_Rent'!$B$2:$R$150,7,FALSE))</f>
        <v>4.74613739689964</v>
      </c>
      <c r="N66" t="s" s="24">
        <f>IF(VLOOKUP($B66,'DI_Sharpe'!$B$2:$R$150,7,FALSE)&gt;0,VLOOKUP($B66,'DI_Sharpe'!$B$2:$R$150,7,FALSE)," ")</f>
        <v>361</v>
      </c>
      <c r="O66" s="23">
        <f>IF(VLOOKUP($B66,'DI_Rent'!$B$2:$R$150,8,FALSE)="","",VLOOKUP($B66,'DI_Rent'!$B$2:$R$150,8,FALSE))</f>
        <v>4.30076329557221</v>
      </c>
      <c r="P66" t="s" s="24">
        <f>IF(VLOOKUP($B66,'DI_Sharpe'!$B$2:$R$150,8,FALSE)&gt;0,VLOOKUP($B66,'DI_Sharpe'!$B$2:$R$150,8,FALSE)," ")</f>
        <v>361</v>
      </c>
      <c r="Q66" s="23">
        <f>IF(VLOOKUP($B66,'DI_Rent'!$B$2:$R$150,9,FALSE)="","",VLOOKUP($B66,'DI_Rent'!$B$2:$R$150,9,FALSE))</f>
        <v>3.94956222200742</v>
      </c>
      <c r="R66" t="s" s="24">
        <f>IF(VLOOKUP($B66,'DI_Sharpe'!$B$2:$R$150,9,FALSE)&gt;0,VLOOKUP($B66,'DI_Sharpe'!$B$2:$R$150,9,FALSE)," ")</f>
        <v>361</v>
      </c>
      <c r="S66" s="23">
        <f>IF(VLOOKUP($B66,'DI_Rent'!$B$2:$R$150,10,FALSE)="","",VLOOKUP($B66,'DI_Rent'!$B$2:$R$150,10,FALSE))</f>
        <v>3.69498565542483</v>
      </c>
      <c r="T66" t="s" s="24">
        <f>IF(VLOOKUP($B66,'DI_Sharpe'!$B$2:$R$150,10,FALSE)&gt;0,VLOOKUP($B66,'DI_Sharpe'!$B$2:$R$150,10,FALSE)," ")</f>
        <v>361</v>
      </c>
      <c r="U66" s="23">
        <f>IF(VLOOKUP($B66,'DI_Rent'!$B$2:$R$150,11,FALSE)="","",VLOOKUP($B66,'DI_Rent'!$B$2:$R$150,11,FALSE))</f>
        <v>3.631374142209</v>
      </c>
      <c r="V66" t="s" s="24">
        <f>IF(VLOOKUP($B66,'DI_Sharpe'!$B$2:$R$150,11,FALSE)&gt;0,VLOOKUP($B66,'DI_Sharpe'!$B$2:$R$150,11,FALSE)," ")</f>
        <v>361</v>
      </c>
      <c r="W66" s="23">
        <f>IF(VLOOKUP($B66,'DI_Rent'!$B$2:$R$150,12,FALSE)="","",VLOOKUP($B66,'DI_Rent'!$B$2:$R$150,12,FALSE))</f>
        <v>3.75745719362113</v>
      </c>
      <c r="X66" t="s" s="24">
        <f>IF(VLOOKUP($B66,'DI_Sharpe'!$B$2:$R$150,12,FALSE)&gt;0,VLOOKUP($B66,'DI_Sharpe'!$B$2:$R$150,12,FALSE)," ")</f>
        <v>361</v>
      </c>
      <c r="Y66" s="23">
        <f>IF(VLOOKUP($B66,'DI_Rent'!$B$2:$R$150,13,FALSE)="","",VLOOKUP($B66,'DI_Rent'!$B$2:$R$150,13,FALSE))</f>
        <v>4.09687983124036</v>
      </c>
      <c r="Z66" t="s" s="24">
        <f>IF(VLOOKUP($B66,'DI_Sharpe'!$B$2:$R$150,13,FALSE)&gt;0,VLOOKUP($B66,'DI_Sharpe'!$B$2:$R$150,13,FALSE)," ")</f>
        <v>361</v>
      </c>
      <c r="AA66" s="23">
        <f>IF(VLOOKUP($B66,'DI_Rent'!$B$2:$R$150,14,FALSE)="","",VLOOKUP($B66,'DI_Rent'!$B$2:$R$150,14,FALSE))</f>
        <v>4.57135821336887</v>
      </c>
      <c r="AB66" t="s" s="24">
        <f>IF(VLOOKUP($B66,'DI_Sharpe'!$B$2:$R$150,14,FALSE)&gt;0,VLOOKUP($B66,'DI_Sharpe'!$B$2:$R$150,14,FALSE)," ")</f>
        <v>361</v>
      </c>
      <c r="AC66" s="23">
        <f>IF(VLOOKUP($B66,'DI_Rent'!$B$2:$R$150,15,FALSE)="","",VLOOKUP($B66,'DI_Rent'!$B$2:$R$150,15,FALSE))</f>
        <v>5.18427086042601</v>
      </c>
      <c r="AD66" t="s" s="24">
        <f>IF(VLOOKUP($B66,'DI_Sharpe'!$B$2:$R$150,15,FALSE)&gt;0,VLOOKUP($B66,'DI_Sharpe'!$B$2:$R$150,15,FALSE)," ")</f>
        <v>361</v>
      </c>
      <c r="AE66" s="23">
        <f>IF(VLOOKUP($B66,'DI_Rent'!$B$2:$R$150,16,FALSE)="","",VLOOKUP($B66,'DI_Rent'!$B$2:$R$150,16,FALSE))</f>
        <v>5.87939034398837</v>
      </c>
      <c r="AF66" t="s" s="24">
        <f>IF(VLOOKUP($B66,'DI_Sharpe'!$B$2:$R$150,16,FALSE)&gt;0,VLOOKUP($B66,'DI_Sharpe'!$B$2:$R$150,16,FALSE)," ")</f>
        <v>361</v>
      </c>
      <c r="AG66" s="23">
        <f>IF(VLOOKUP($B66,'DI_Rent'!$B$2:$R$150,17,FALSE)="","",VLOOKUP($B66,'DI_Rent'!$B$2:$R$150,17,FALSE))</f>
        <v>6.70524282516769</v>
      </c>
      <c r="AH66" t="s" s="26">
        <f>IF(VLOOKUP($B66,'DI_Sharpe'!$B$2:$R$150,17,FALSE)&gt;0,VLOOKUP($B66,'DI_Sharpe'!$B$2:$R$150,17,FALSE)," ")</f>
        <v>361</v>
      </c>
      <c r="AI66" s="14"/>
      <c r="AJ66" t="s" s="26"/>
      <c r="AK66" s="14"/>
      <c r="AL66" s="14"/>
    </row>
    <row r="67" ht="15" customHeight="1">
      <c r="A67" t="s" s="10">
        <v>152</v>
      </c>
      <c r="B67" t="s" s="10">
        <v>153</v>
      </c>
      <c r="C67" s="23">
        <f>IF(VLOOKUP($B67,'DI_Rent'!$B$2:$R$150,2,FALSE)="","",VLOOKUP($B67,'DI_Rent'!$B$2:$R$150,2,FALSE))</f>
        <v>7.99150874901096</v>
      </c>
      <c r="D67" t="s" s="24">
        <f>IF(VLOOKUP($B67,'DI_Sharpe'!$B$2:$R$150,2,FALSE)&gt;0,VLOOKUP($B67,'DI_Sharpe'!$B$2:$R$150,2,FALSE)," ")</f>
        <v>361</v>
      </c>
      <c r="E67" s="23">
        <f>IF(VLOOKUP($B67,'DI_Rent'!$B$2:$R$150,3,FALSE)="","",VLOOKUP($B67,'DI_Rent'!$B$2:$R$150,3,FALSE))</f>
        <v>7.30361857916531</v>
      </c>
      <c r="F67" t="s" s="24">
        <f>IF(VLOOKUP($B67,'DI_Sharpe'!$B$2:$R$150,3,FALSE)&gt;0,VLOOKUP($B67,'DI_Sharpe'!$B$2:$R$150,3,FALSE)," ")</f>
        <v>361</v>
      </c>
      <c r="G67" s="23">
        <f>IF(VLOOKUP($B67,'DI_Rent'!$B$2:$R$150,4,FALSE)="","",VLOOKUP($B67,'DI_Rent'!$B$2:$R$150,4,FALSE))</f>
        <v>6.53699264078718</v>
      </c>
      <c r="H67" t="s" s="24">
        <f>IF(VLOOKUP($B67,'DI_Sharpe'!$B$2:$R$150,4,FALSE)&gt;0,VLOOKUP($B67,'DI_Sharpe'!$B$2:$R$150,4,FALSE)," ")</f>
        <v>361</v>
      </c>
      <c r="I67" s="23">
        <f>IF(VLOOKUP($B67,'DI_Rent'!$B$2:$R$150,5,FALSE)="","",VLOOKUP($B67,'DI_Rent'!$B$2:$R$150,5,FALSE))</f>
        <v>5.64433904154347</v>
      </c>
      <c r="J67" t="s" s="24">
        <f>IF(VLOOKUP($B67,'DI_Sharpe'!$B$2:$R$150,5,FALSE)&gt;0,VLOOKUP($B67,'DI_Sharpe'!$B$2:$R$150,5,FALSE)," ")</f>
        <v>361</v>
      </c>
      <c r="K67" s="23">
        <f>IF(VLOOKUP($B67,'DI_Rent'!$B$2:$R$150,6,FALSE)="","",VLOOKUP($B67,'DI_Rent'!$B$2:$R$150,6,FALSE))</f>
        <v>4.90640974576773</v>
      </c>
      <c r="L67" t="s" s="24">
        <f>IF(VLOOKUP($B67,'DI_Sharpe'!$B$2:$R$150,6,FALSE)&gt;0,VLOOKUP($B67,'DI_Sharpe'!$B$2:$R$150,6,FALSE)," ")</f>
        <v>361</v>
      </c>
      <c r="M67" s="23">
        <f>IF(VLOOKUP($B67,'DI_Rent'!$B$2:$R$150,7,FALSE)="","",VLOOKUP($B67,'DI_Rent'!$B$2:$R$150,7,FALSE))</f>
        <v>4.36054248598829</v>
      </c>
      <c r="N67" t="s" s="24">
        <f>IF(VLOOKUP($B67,'DI_Sharpe'!$B$2:$R$150,7,FALSE)&gt;0,VLOOKUP($B67,'DI_Sharpe'!$B$2:$R$150,7,FALSE)," ")</f>
        <v>361</v>
      </c>
      <c r="O67" s="23">
        <f>IF(VLOOKUP($B67,'DI_Rent'!$B$2:$R$150,8,FALSE)="","",VLOOKUP($B67,'DI_Rent'!$B$2:$R$150,8,FALSE))</f>
        <v>4.00548260096774</v>
      </c>
      <c r="P67" t="s" s="24">
        <f>IF(VLOOKUP($B67,'DI_Sharpe'!$B$2:$R$150,8,FALSE)&gt;0,VLOOKUP($B67,'DI_Sharpe'!$B$2:$R$150,8,FALSE)," ")</f>
        <v>361</v>
      </c>
      <c r="Q67" s="23">
        <f>IF(VLOOKUP($B67,'DI_Rent'!$B$2:$R$150,9,FALSE)="","",VLOOKUP($B67,'DI_Rent'!$B$2:$R$150,9,FALSE))</f>
        <v>3.67420379340364</v>
      </c>
      <c r="R67" t="s" s="24">
        <f>IF(VLOOKUP($B67,'DI_Sharpe'!$B$2:$R$150,9,FALSE)&gt;0,VLOOKUP($B67,'DI_Sharpe'!$B$2:$R$150,9,FALSE)," ")</f>
        <v>361</v>
      </c>
      <c r="S67" s="23">
        <f>IF(VLOOKUP($B67,'DI_Rent'!$B$2:$R$150,10,FALSE)="","",VLOOKUP($B67,'DI_Rent'!$B$2:$R$150,10,FALSE))</f>
        <v>3.48285528837815</v>
      </c>
      <c r="T67" t="s" s="24">
        <f>IF(VLOOKUP($B67,'DI_Sharpe'!$B$2:$R$150,10,FALSE)&gt;0,VLOOKUP($B67,'DI_Sharpe'!$B$2:$R$150,10,FALSE)," ")</f>
        <v>361</v>
      </c>
      <c r="U67" s="23">
        <f>IF(VLOOKUP($B67,'DI_Rent'!$B$2:$R$150,11,FALSE)="","",VLOOKUP($B67,'DI_Rent'!$B$2:$R$150,11,FALSE))</f>
        <v>3.43344579347433</v>
      </c>
      <c r="V67" t="s" s="24">
        <f>IF(VLOOKUP($B67,'DI_Sharpe'!$B$2:$R$150,11,FALSE)&gt;0,VLOOKUP($B67,'DI_Sharpe'!$B$2:$R$150,11,FALSE)," ")</f>
        <v>361</v>
      </c>
      <c r="W67" s="23">
        <f>IF(VLOOKUP($B67,'DI_Rent'!$B$2:$R$150,12,FALSE)="","",VLOOKUP($B67,'DI_Rent'!$B$2:$R$150,12,FALSE))</f>
        <v>3.59490125973854</v>
      </c>
      <c r="X67" t="s" s="24">
        <f>IF(VLOOKUP($B67,'DI_Sharpe'!$B$2:$R$150,12,FALSE)&gt;0,VLOOKUP($B67,'DI_Sharpe'!$B$2:$R$150,12,FALSE)," ")</f>
        <v>361</v>
      </c>
      <c r="Y67" s="23">
        <f>IF(VLOOKUP($B67,'DI_Rent'!$B$2:$R$150,13,FALSE)="","",VLOOKUP($B67,'DI_Rent'!$B$2:$R$150,13,FALSE))</f>
        <v>3.95893320322176</v>
      </c>
      <c r="Z67" t="s" s="24">
        <f>IF(VLOOKUP($B67,'DI_Sharpe'!$B$2:$R$150,13,FALSE)&gt;0,VLOOKUP($B67,'DI_Sharpe'!$B$2:$R$150,13,FALSE)," ")</f>
        <v>361</v>
      </c>
      <c r="AA67" s="23">
        <f>IF(VLOOKUP($B67,'DI_Rent'!$B$2:$R$150,14,FALSE)="","",VLOOKUP($B67,'DI_Rent'!$B$2:$R$150,14,FALSE))</f>
        <v>4.47116048493181</v>
      </c>
      <c r="AB67" t="s" s="24">
        <f>IF(VLOOKUP($B67,'DI_Sharpe'!$B$2:$R$150,14,FALSE)&gt;0,VLOOKUP($B67,'DI_Sharpe'!$B$2:$R$150,14,FALSE)," ")</f>
        <v>361</v>
      </c>
      <c r="AC67" s="23">
        <f>IF(VLOOKUP($B67,'DI_Rent'!$B$2:$R$150,15,FALSE)="","",VLOOKUP($B67,'DI_Rent'!$B$2:$R$150,15,FALSE))</f>
        <v>5.115729522760</v>
      </c>
      <c r="AD67" t="s" s="24">
        <f>IF(VLOOKUP($B67,'DI_Sharpe'!$B$2:$R$150,15,FALSE)&gt;0,VLOOKUP($B67,'DI_Sharpe'!$B$2:$R$150,15,FALSE)," ")</f>
        <v>361</v>
      </c>
      <c r="AE67" s="23">
        <f>IF(VLOOKUP($B67,'DI_Rent'!$B$2:$R$150,16,FALSE)="","",VLOOKUP($B67,'DI_Rent'!$B$2:$R$150,16,FALSE))</f>
        <v>5.8769714692863</v>
      </c>
      <c r="AF67" t="s" s="24">
        <f>IF(VLOOKUP($B67,'DI_Sharpe'!$B$2:$R$150,16,FALSE)&gt;0,VLOOKUP($B67,'DI_Sharpe'!$B$2:$R$150,16,FALSE)," ")</f>
        <v>361</v>
      </c>
      <c r="AG67" s="23">
        <f>IF(VLOOKUP($B67,'DI_Rent'!$B$2:$R$150,17,FALSE)="","",VLOOKUP($B67,'DI_Rent'!$B$2:$R$150,17,FALSE))</f>
        <v>6.7869126862838</v>
      </c>
      <c r="AH67" t="s" s="26">
        <f>IF(VLOOKUP($B67,'DI_Sharpe'!$B$2:$R$150,17,FALSE)&gt;0,VLOOKUP($B67,'DI_Sharpe'!$B$2:$R$150,17,FALSE)," ")</f>
        <v>361</v>
      </c>
      <c r="AI67" s="14"/>
      <c r="AJ67" t="s" s="26"/>
      <c r="AK67" s="14"/>
      <c r="AL67" s="14"/>
    </row>
    <row r="68" ht="15" customHeight="1">
      <c r="A68" t="s" s="10">
        <v>154</v>
      </c>
      <c r="B68" t="s" s="10">
        <v>155</v>
      </c>
      <c r="C68" s="23">
        <f>IF(VLOOKUP($B68,'DI_Rent'!$B$2:$R$150,2,FALSE)="","",VLOOKUP($B68,'DI_Rent'!$B$2:$R$150,2,FALSE))</f>
        <v>7.98498079953147</v>
      </c>
      <c r="D68" t="s" s="24">
        <f>IF(VLOOKUP($B68,'DI_Sharpe'!$B$2:$R$150,2,FALSE)&gt;0,VLOOKUP($B68,'DI_Sharpe'!$B$2:$R$150,2,FALSE)," ")</f>
        <v>361</v>
      </c>
      <c r="E68" s="23">
        <f>IF(VLOOKUP($B68,'DI_Rent'!$B$2:$R$150,3,FALSE)="","",VLOOKUP($B68,'DI_Rent'!$B$2:$R$150,3,FALSE))</f>
        <v>7.30136951544318</v>
      </c>
      <c r="F68" t="s" s="24">
        <f>IF(VLOOKUP($B68,'DI_Sharpe'!$B$2:$R$150,3,FALSE)&gt;0,VLOOKUP($B68,'DI_Sharpe'!$B$2:$R$150,3,FALSE)," ")</f>
        <v>361</v>
      </c>
      <c r="G68" s="23">
        <f>IF(VLOOKUP($B68,'DI_Rent'!$B$2:$R$150,4,FALSE)="","",VLOOKUP($B68,'DI_Rent'!$B$2:$R$150,4,FALSE))</f>
        <v>6.58553484026769</v>
      </c>
      <c r="H68" t="s" s="24">
        <f>IF(VLOOKUP($B68,'DI_Sharpe'!$B$2:$R$150,4,FALSE)&gt;0,VLOOKUP($B68,'DI_Sharpe'!$B$2:$R$150,4,FALSE)," ")</f>
        <v>361</v>
      </c>
      <c r="I68" s="23">
        <f>IF(VLOOKUP($B68,'DI_Rent'!$B$2:$R$150,5,FALSE)="","",VLOOKUP($B68,'DI_Rent'!$B$2:$R$150,5,FALSE))</f>
        <v>5.76506845889269</v>
      </c>
      <c r="J68" t="s" s="24">
        <f>IF(VLOOKUP($B68,'DI_Sharpe'!$B$2:$R$150,5,FALSE)&gt;0,VLOOKUP($B68,'DI_Sharpe'!$B$2:$R$150,5,FALSE)," ")</f>
        <v>361</v>
      </c>
      <c r="K68" s="23">
        <f>IF(VLOOKUP($B68,'DI_Rent'!$B$2:$R$150,6,FALSE)="","",VLOOKUP($B68,'DI_Rent'!$B$2:$R$150,6,FALSE))</f>
        <v>5.14712595566964</v>
      </c>
      <c r="L68" t="s" s="24">
        <f>IF(VLOOKUP($B68,'DI_Sharpe'!$B$2:$R$150,6,FALSE)&gt;0,VLOOKUP($B68,'DI_Sharpe'!$B$2:$R$150,6,FALSE)," ")</f>
        <v>361</v>
      </c>
      <c r="M68" s="23">
        <f>IF(VLOOKUP($B68,'DI_Rent'!$B$2:$R$150,7,FALSE)="","",VLOOKUP($B68,'DI_Rent'!$B$2:$R$150,7,FALSE))</f>
        <v>4.49528141925146</v>
      </c>
      <c r="N68" t="s" s="24">
        <f>IF(VLOOKUP($B68,'DI_Sharpe'!$B$2:$R$150,7,FALSE)&gt;0,VLOOKUP($B68,'DI_Sharpe'!$B$2:$R$150,7,FALSE)," ")</f>
        <v>361</v>
      </c>
      <c r="O68" s="23">
        <f>IF(VLOOKUP($B68,'DI_Rent'!$B$2:$R$150,8,FALSE)="","",VLOOKUP($B68,'DI_Rent'!$B$2:$R$150,8,FALSE))</f>
        <v>4.07872758250281</v>
      </c>
      <c r="P68" t="s" s="24">
        <f>IF(VLOOKUP($B68,'DI_Sharpe'!$B$2:$R$150,8,FALSE)&gt;0,VLOOKUP($B68,'DI_Sharpe'!$B$2:$R$150,8,FALSE)," ")</f>
        <v>361</v>
      </c>
      <c r="Q68" s="23">
        <f>IF(VLOOKUP($B68,'DI_Rent'!$B$2:$R$150,9,FALSE)="","",VLOOKUP($B68,'DI_Rent'!$B$2:$R$150,9,FALSE))</f>
        <v>3.65841597260954</v>
      </c>
      <c r="R68" t="s" s="24">
        <f>IF(VLOOKUP($B68,'DI_Sharpe'!$B$2:$R$150,9,FALSE)&gt;0,VLOOKUP($B68,'DI_Sharpe'!$B$2:$R$150,9,FALSE)," ")</f>
        <v>361</v>
      </c>
      <c r="S68" s="23">
        <f>IF(VLOOKUP($B68,'DI_Rent'!$B$2:$R$150,10,FALSE)="","",VLOOKUP($B68,'DI_Rent'!$B$2:$R$150,10,FALSE))</f>
        <v>3.49114730544176</v>
      </c>
      <c r="T68" t="s" s="24">
        <f>IF(VLOOKUP($B68,'DI_Sharpe'!$B$2:$R$150,10,FALSE)&gt;0,VLOOKUP($B68,'DI_Sharpe'!$B$2:$R$150,10,FALSE)," ")</f>
        <v>361</v>
      </c>
      <c r="U68" s="23">
        <f>IF(VLOOKUP($B68,'DI_Rent'!$B$2:$R$150,11,FALSE)="","",VLOOKUP($B68,'DI_Rent'!$B$2:$R$150,11,FALSE))</f>
        <v>3.45790169843325</v>
      </c>
      <c r="V68" t="s" s="24">
        <f>IF(VLOOKUP($B68,'DI_Sharpe'!$B$2:$R$150,11,FALSE)&gt;0,VLOOKUP($B68,'DI_Sharpe'!$B$2:$R$150,11,FALSE)," ")</f>
        <v>361</v>
      </c>
      <c r="W68" s="23">
        <f>IF(VLOOKUP($B68,'DI_Rent'!$B$2:$R$150,12,FALSE)="","",VLOOKUP($B68,'DI_Rent'!$B$2:$R$150,12,FALSE))</f>
        <v>3.57410175486601</v>
      </c>
      <c r="X68" t="s" s="24">
        <f>IF(VLOOKUP($B68,'DI_Sharpe'!$B$2:$R$150,12,FALSE)&gt;0,VLOOKUP($B68,'DI_Sharpe'!$B$2:$R$150,12,FALSE)," ")</f>
        <v>361</v>
      </c>
      <c r="Y68" s="23">
        <f>IF(VLOOKUP($B68,'DI_Rent'!$B$2:$R$150,13,FALSE)="","",VLOOKUP($B68,'DI_Rent'!$B$2:$R$150,13,FALSE))</f>
        <v>3.98714943184508</v>
      </c>
      <c r="Z68" t="s" s="24">
        <f>IF(VLOOKUP($B68,'DI_Sharpe'!$B$2:$R$150,13,FALSE)&gt;0,VLOOKUP($B68,'DI_Sharpe'!$B$2:$R$150,13,FALSE)," ")</f>
        <v>361</v>
      </c>
      <c r="AA68" s="23">
        <f>IF(VLOOKUP($B68,'DI_Rent'!$B$2:$R$150,14,FALSE)="","",VLOOKUP($B68,'DI_Rent'!$B$2:$R$150,14,FALSE))</f>
        <v>4.48000113787759</v>
      </c>
      <c r="AB68" t="s" s="24">
        <f>IF(VLOOKUP($B68,'DI_Sharpe'!$B$2:$R$150,14,FALSE)&gt;0,VLOOKUP($B68,'DI_Sharpe'!$B$2:$R$150,14,FALSE)," ")</f>
        <v>361</v>
      </c>
      <c r="AC68" s="23">
        <f>IF(VLOOKUP($B68,'DI_Rent'!$B$2:$R$150,15,FALSE)="","",VLOOKUP($B68,'DI_Rent'!$B$2:$R$150,15,FALSE))</f>
        <v>5.08388191239342</v>
      </c>
      <c r="AD68" t="s" s="24">
        <f>IF(VLOOKUP($B68,'DI_Sharpe'!$B$2:$R$150,15,FALSE)&gt;0,VLOOKUP($B68,'DI_Sharpe'!$B$2:$R$150,15,FALSE)," ")</f>
        <v>361</v>
      </c>
      <c r="AE68" s="23">
        <f>IF(VLOOKUP($B68,'DI_Rent'!$B$2:$R$150,16,FALSE)="","",VLOOKUP($B68,'DI_Rent'!$B$2:$R$150,16,FALSE))</f>
        <v>5.78283026715931</v>
      </c>
      <c r="AF68" t="s" s="24">
        <f>IF(VLOOKUP($B68,'DI_Sharpe'!$B$2:$R$150,16,FALSE)&gt;0,VLOOKUP($B68,'DI_Sharpe'!$B$2:$R$150,16,FALSE)," ")</f>
        <v>361</v>
      </c>
      <c r="AG68" s="23">
        <f>IF(VLOOKUP($B68,'DI_Rent'!$B$2:$R$150,17,FALSE)="","",VLOOKUP($B68,'DI_Rent'!$B$2:$R$150,17,FALSE))</f>
        <v>6.65006474722165</v>
      </c>
      <c r="AH68" t="s" s="26">
        <f>IF(VLOOKUP($B68,'DI_Sharpe'!$B$2:$R$150,17,FALSE)&gt;0,VLOOKUP($B68,'DI_Sharpe'!$B$2:$R$150,17,FALSE)," ")</f>
        <v>361</v>
      </c>
      <c r="AI68" s="14"/>
      <c r="AJ68" t="s" s="26"/>
      <c r="AK68" s="14"/>
      <c r="AL68" s="14"/>
    </row>
    <row r="69" ht="15" customHeight="1">
      <c r="A69" t="s" s="10">
        <v>156</v>
      </c>
      <c r="B69" t="s" s="10">
        <v>157</v>
      </c>
      <c r="C69" s="23">
        <f>IF(VLOOKUP($B69,'DI_Rent'!$B$2:$R$150,2,FALSE)="","",VLOOKUP($B69,'DI_Rent'!$B$2:$R$150,2,FALSE))</f>
        <v>7.9653336428213</v>
      </c>
      <c r="D69" t="s" s="24">
        <f>IF(VLOOKUP($B69,'DI_Sharpe'!$B$2:$R$150,2,FALSE)&gt;0,VLOOKUP($B69,'DI_Sharpe'!$B$2:$R$150,2,FALSE)," ")</f>
        <v>361</v>
      </c>
      <c r="E69" s="23">
        <f>IF(VLOOKUP($B69,'DI_Rent'!$B$2:$R$150,3,FALSE)="","",VLOOKUP($B69,'DI_Rent'!$B$2:$R$150,3,FALSE))</f>
        <v>7.27158521681956</v>
      </c>
      <c r="F69" t="s" s="24">
        <f>IF(VLOOKUP($B69,'DI_Sharpe'!$B$2:$R$150,3,FALSE)&gt;0,VLOOKUP($B69,'DI_Sharpe'!$B$2:$R$150,3,FALSE)," ")</f>
        <v>361</v>
      </c>
      <c r="G69" s="23">
        <f>IF(VLOOKUP($B69,'DI_Rent'!$B$2:$R$150,4,FALSE)="","",VLOOKUP($B69,'DI_Rent'!$B$2:$R$150,4,FALSE))</f>
        <v>6.56858942292704</v>
      </c>
      <c r="H69" t="s" s="24">
        <f>IF(VLOOKUP($B69,'DI_Sharpe'!$B$2:$R$150,4,FALSE)&gt;0,VLOOKUP($B69,'DI_Sharpe'!$B$2:$R$150,4,FALSE)," ")</f>
        <v>361</v>
      </c>
      <c r="I69" s="23">
        <f>IF(VLOOKUP($B69,'DI_Rent'!$B$2:$R$150,5,FALSE)="","",VLOOKUP($B69,'DI_Rent'!$B$2:$R$150,5,FALSE))</f>
        <v>5.83650956474626</v>
      </c>
      <c r="J69" t="s" s="24">
        <f>IF(VLOOKUP($B69,'DI_Sharpe'!$B$2:$R$150,5,FALSE)&gt;0,VLOOKUP($B69,'DI_Sharpe'!$B$2:$R$150,5,FALSE)," ")</f>
        <v>361</v>
      </c>
      <c r="K69" s="23">
        <f>IF(VLOOKUP($B69,'DI_Rent'!$B$2:$R$150,6,FALSE)="","",VLOOKUP($B69,'DI_Rent'!$B$2:$R$150,6,FALSE))</f>
        <v>5.18773171742031</v>
      </c>
      <c r="L69" t="s" s="24">
        <f>IF(VLOOKUP($B69,'DI_Sharpe'!$B$2:$R$150,6,FALSE)&gt;0,VLOOKUP($B69,'DI_Sharpe'!$B$2:$R$150,6,FALSE)," ")</f>
        <v>361</v>
      </c>
      <c r="M69" s="23">
        <f>IF(VLOOKUP($B69,'DI_Rent'!$B$2:$R$150,7,FALSE)="","",VLOOKUP($B69,'DI_Rent'!$B$2:$R$150,7,FALSE))</f>
        <v>4.5740408436143</v>
      </c>
      <c r="N69" t="s" s="24">
        <f>IF(VLOOKUP($B69,'DI_Sharpe'!$B$2:$R$150,7,FALSE)&gt;0,VLOOKUP($B69,'DI_Sharpe'!$B$2:$R$150,7,FALSE)," ")</f>
        <v>361</v>
      </c>
      <c r="O69" s="23">
        <f>IF(VLOOKUP($B69,'DI_Rent'!$B$2:$R$150,8,FALSE)="","",VLOOKUP($B69,'DI_Rent'!$B$2:$R$150,8,FALSE))</f>
        <v>4.12148648166688</v>
      </c>
      <c r="P69" t="s" s="24">
        <f>IF(VLOOKUP($B69,'DI_Sharpe'!$B$2:$R$150,8,FALSE)&gt;0,VLOOKUP($B69,'DI_Sharpe'!$B$2:$R$150,8,FALSE)," ")</f>
        <v>361</v>
      </c>
      <c r="Q69" s="23">
        <f>IF(VLOOKUP($B69,'DI_Rent'!$B$2:$R$150,9,FALSE)="","",VLOOKUP($B69,'DI_Rent'!$B$2:$R$150,9,FALSE))</f>
        <v>3.75561631675225</v>
      </c>
      <c r="R69" t="s" s="24">
        <f>IF(VLOOKUP($B69,'DI_Sharpe'!$B$2:$R$150,9,FALSE)&gt;0,VLOOKUP($B69,'DI_Sharpe'!$B$2:$R$150,9,FALSE)," ")</f>
        <v>361</v>
      </c>
      <c r="S69" s="23">
        <f>IF(VLOOKUP($B69,'DI_Rent'!$B$2:$R$150,10,FALSE)="","",VLOOKUP($B69,'DI_Rent'!$B$2:$R$150,10,FALSE))</f>
        <v>3.51215199176973</v>
      </c>
      <c r="T69" t="s" s="24">
        <f>IF(VLOOKUP($B69,'DI_Sharpe'!$B$2:$R$150,10,FALSE)&gt;0,VLOOKUP($B69,'DI_Sharpe'!$B$2:$R$150,10,FALSE)," ")</f>
        <v>361</v>
      </c>
      <c r="U69" s="23">
        <f>IF(VLOOKUP($B69,'DI_Rent'!$B$2:$R$150,11,FALSE)="","",VLOOKUP($B69,'DI_Rent'!$B$2:$R$150,11,FALSE))</f>
        <v>3.42384961043194</v>
      </c>
      <c r="V69" t="s" s="24">
        <f>IF(VLOOKUP($B69,'DI_Sharpe'!$B$2:$R$150,11,FALSE)&gt;0,VLOOKUP($B69,'DI_Sharpe'!$B$2:$R$150,11,FALSE)," ")</f>
        <v>361</v>
      </c>
      <c r="W69" s="23">
        <f>IF(VLOOKUP($B69,'DI_Rent'!$B$2:$R$150,12,FALSE)="","",VLOOKUP($B69,'DI_Rent'!$B$2:$R$150,12,FALSE))</f>
        <v>3.55738642096772</v>
      </c>
      <c r="X69" t="s" s="24">
        <f>IF(VLOOKUP($B69,'DI_Sharpe'!$B$2:$R$150,12,FALSE)&gt;0,VLOOKUP($B69,'DI_Sharpe'!$B$2:$R$150,12,FALSE)," ")</f>
        <v>361</v>
      </c>
      <c r="Y69" s="23">
        <f>IF(VLOOKUP($B69,'DI_Rent'!$B$2:$R$150,13,FALSE)="","",VLOOKUP($B69,'DI_Rent'!$B$2:$R$150,13,FALSE))</f>
        <v>3.8961594002787</v>
      </c>
      <c r="Z69" t="s" s="24">
        <f>IF(VLOOKUP($B69,'DI_Sharpe'!$B$2:$R$150,13,FALSE)&gt;0,VLOOKUP($B69,'DI_Sharpe'!$B$2:$R$150,13,FALSE)," ")</f>
        <v>361</v>
      </c>
      <c r="AA69" s="23">
        <f>IF(VLOOKUP($B69,'DI_Rent'!$B$2:$R$150,14,FALSE)="","",VLOOKUP($B69,'DI_Rent'!$B$2:$R$150,14,FALSE))</f>
        <v>4.3818933838675</v>
      </c>
      <c r="AB69" t="s" s="24">
        <f>IF(VLOOKUP($B69,'DI_Sharpe'!$B$2:$R$150,14,FALSE)&gt;0,VLOOKUP($B69,'DI_Sharpe'!$B$2:$R$150,14,FALSE)," ")</f>
        <v>361</v>
      </c>
      <c r="AC69" s="23">
        <f>IF(VLOOKUP($B69,'DI_Rent'!$B$2:$R$150,15,FALSE)="","",VLOOKUP($B69,'DI_Rent'!$B$2:$R$150,15,FALSE))</f>
        <v>5.00557849784993</v>
      </c>
      <c r="AD69" t="s" s="24">
        <f>IF(VLOOKUP($B69,'DI_Sharpe'!$B$2:$R$150,15,FALSE)&gt;0,VLOOKUP($B69,'DI_Sharpe'!$B$2:$R$150,15,FALSE)," ")</f>
        <v>361</v>
      </c>
      <c r="AE69" s="23">
        <f>IF(VLOOKUP($B69,'DI_Rent'!$B$2:$R$150,16,FALSE)="","",VLOOKUP($B69,'DI_Rent'!$B$2:$R$150,16,FALSE))</f>
        <v>5.6975160382674</v>
      </c>
      <c r="AF69" t="s" s="24">
        <f>IF(VLOOKUP($B69,'DI_Sharpe'!$B$2:$R$150,16,FALSE)&gt;0,VLOOKUP($B69,'DI_Sharpe'!$B$2:$R$150,16,FALSE)," ")</f>
        <v>361</v>
      </c>
      <c r="AG69" s="23">
        <f>IF(VLOOKUP($B69,'DI_Rent'!$B$2:$R$150,17,FALSE)="","",VLOOKUP($B69,'DI_Rent'!$B$2:$R$150,17,FALSE))</f>
        <v>6.50977085343809</v>
      </c>
      <c r="AH69" t="s" s="26">
        <f>IF(VLOOKUP($B69,'DI_Sharpe'!$B$2:$R$150,17,FALSE)&gt;0,VLOOKUP($B69,'DI_Sharpe'!$B$2:$R$150,17,FALSE)," ")</f>
        <v>361</v>
      </c>
      <c r="AI69" s="14"/>
      <c r="AJ69" t="s" s="26"/>
      <c r="AK69" s="14"/>
      <c r="AL69" s="14"/>
    </row>
    <row r="70" ht="15" customHeight="1">
      <c r="A70" t="s" s="10">
        <v>158</v>
      </c>
      <c r="B70" t="s" s="10">
        <v>159</v>
      </c>
      <c r="C70" s="23">
        <f>IF(VLOOKUP($B70,'DI_Rent'!$B$2:$R$150,2,FALSE)="","",VLOOKUP($B70,'DI_Rent'!$B$2:$R$150,2,FALSE))</f>
        <v>7.94876893245211</v>
      </c>
      <c r="D70" t="s" s="24">
        <f>IF(VLOOKUP($B70,'DI_Sharpe'!$B$2:$R$150,2,FALSE)&gt;0,VLOOKUP($B70,'DI_Sharpe'!$B$2:$R$150,2,FALSE)," ")</f>
        <v>361</v>
      </c>
      <c r="E70" s="23">
        <f>IF(VLOOKUP($B70,'DI_Rent'!$B$2:$R$150,3,FALSE)="","",VLOOKUP($B70,'DI_Rent'!$B$2:$R$150,3,FALSE))</f>
        <v>7.23987103440262</v>
      </c>
      <c r="F70" t="s" s="24">
        <f>IF(VLOOKUP($B70,'DI_Sharpe'!$B$2:$R$150,3,FALSE)&gt;0,VLOOKUP($B70,'DI_Sharpe'!$B$2:$R$150,3,FALSE)," ")</f>
        <v>361</v>
      </c>
      <c r="G70" s="23">
        <f>IF(VLOOKUP($B70,'DI_Rent'!$B$2:$R$150,4,FALSE)="","",VLOOKUP($B70,'DI_Rent'!$B$2:$R$150,4,FALSE))</f>
        <v>6.49707641354225</v>
      </c>
      <c r="H70" t="s" s="24">
        <f>IF(VLOOKUP($B70,'DI_Sharpe'!$B$2:$R$150,4,FALSE)&gt;0,VLOOKUP($B70,'DI_Sharpe'!$B$2:$R$150,4,FALSE)," ")</f>
        <v>361</v>
      </c>
      <c r="I70" s="23">
        <f>IF(VLOOKUP($B70,'DI_Rent'!$B$2:$R$150,5,FALSE)="","",VLOOKUP($B70,'DI_Rent'!$B$2:$R$150,5,FALSE))</f>
        <v>5.63261398691715</v>
      </c>
      <c r="J70" t="s" s="24">
        <f>IF(VLOOKUP($B70,'DI_Sharpe'!$B$2:$R$150,5,FALSE)&gt;0,VLOOKUP($B70,'DI_Sharpe'!$B$2:$R$150,5,FALSE)," ")</f>
        <v>361</v>
      </c>
      <c r="K70" s="23">
        <f>IF(VLOOKUP($B70,'DI_Rent'!$B$2:$R$150,6,FALSE)="","",VLOOKUP($B70,'DI_Rent'!$B$2:$R$150,6,FALSE))</f>
        <v>5.0134594576023</v>
      </c>
      <c r="L70" t="s" s="24">
        <f>IF(VLOOKUP($B70,'DI_Sharpe'!$B$2:$R$150,6,FALSE)&gt;0,VLOOKUP($B70,'DI_Sharpe'!$B$2:$R$150,6,FALSE)," ")</f>
        <v>361</v>
      </c>
      <c r="M70" s="23">
        <f>IF(VLOOKUP($B70,'DI_Rent'!$B$2:$R$150,7,FALSE)="","",VLOOKUP($B70,'DI_Rent'!$B$2:$R$150,7,FALSE))</f>
        <v>4.39286885982384</v>
      </c>
      <c r="N70" t="s" s="24">
        <f>IF(VLOOKUP($B70,'DI_Sharpe'!$B$2:$R$150,7,FALSE)&gt;0,VLOOKUP($B70,'DI_Sharpe'!$B$2:$R$150,7,FALSE)," ")</f>
        <v>361</v>
      </c>
      <c r="O70" s="23">
        <f>IF(VLOOKUP($B70,'DI_Rent'!$B$2:$R$150,8,FALSE)="","",VLOOKUP($B70,'DI_Rent'!$B$2:$R$150,8,FALSE))</f>
        <v>3.97480277777069</v>
      </c>
      <c r="P70" t="s" s="24">
        <f>IF(VLOOKUP($B70,'DI_Sharpe'!$B$2:$R$150,8,FALSE)&gt;0,VLOOKUP($B70,'DI_Sharpe'!$B$2:$R$150,8,FALSE)," ")</f>
        <v>361</v>
      </c>
      <c r="Q70" s="23">
        <f>IF(VLOOKUP($B70,'DI_Rent'!$B$2:$R$150,9,FALSE)="","",VLOOKUP($B70,'DI_Rent'!$B$2:$R$150,9,FALSE))</f>
        <v>3.63193305972471</v>
      </c>
      <c r="R70" t="s" s="24">
        <f>IF(VLOOKUP($B70,'DI_Sharpe'!$B$2:$R$150,9,FALSE)&gt;0,VLOOKUP($B70,'DI_Sharpe'!$B$2:$R$150,9,FALSE)," ")</f>
        <v>361</v>
      </c>
      <c r="S70" s="23">
        <f>IF(VLOOKUP($B70,'DI_Rent'!$B$2:$R$150,10,FALSE)="","",VLOOKUP($B70,'DI_Rent'!$B$2:$R$150,10,FALSE))</f>
        <v>3.40692515332472</v>
      </c>
      <c r="T70" t="s" s="24">
        <f>IF(VLOOKUP($B70,'DI_Sharpe'!$B$2:$R$150,10,FALSE)&gt;0,VLOOKUP($B70,'DI_Sharpe'!$B$2:$R$150,10,FALSE)," ")</f>
        <v>361</v>
      </c>
      <c r="U70" s="23">
        <f>IF(VLOOKUP($B70,'DI_Rent'!$B$2:$R$150,11,FALSE)="","",VLOOKUP($B70,'DI_Rent'!$B$2:$R$150,11,FALSE))</f>
        <v>3.32462076274747</v>
      </c>
      <c r="V70" t="s" s="24">
        <f>IF(VLOOKUP($B70,'DI_Sharpe'!$B$2:$R$150,11,FALSE)&gt;0,VLOOKUP($B70,'DI_Sharpe'!$B$2:$R$150,11,FALSE)," ")</f>
        <v>361</v>
      </c>
      <c r="W70" s="23">
        <f>IF(VLOOKUP($B70,'DI_Rent'!$B$2:$R$150,12,FALSE)="","",VLOOKUP($B70,'DI_Rent'!$B$2:$R$150,12,FALSE))</f>
        <v>3.47328548548826</v>
      </c>
      <c r="X70" t="s" s="24">
        <f>IF(VLOOKUP($B70,'DI_Sharpe'!$B$2:$R$150,12,FALSE)&gt;0,VLOOKUP($B70,'DI_Sharpe'!$B$2:$R$150,12,FALSE)," ")</f>
        <v>361</v>
      </c>
      <c r="Y70" s="23">
        <f>IF(VLOOKUP($B70,'DI_Rent'!$B$2:$R$150,13,FALSE)="","",VLOOKUP($B70,'DI_Rent'!$B$2:$R$150,13,FALSE))</f>
        <v>3.84010656424043</v>
      </c>
      <c r="Z70" t="s" s="24">
        <f>IF(VLOOKUP($B70,'DI_Sharpe'!$B$2:$R$150,13,FALSE)&gt;0,VLOOKUP($B70,'DI_Sharpe'!$B$2:$R$150,13,FALSE)," ")</f>
        <v>361</v>
      </c>
      <c r="AA70" s="23">
        <f>IF(VLOOKUP($B70,'DI_Rent'!$B$2:$R$150,14,FALSE)="","",VLOOKUP($B70,'DI_Rent'!$B$2:$R$150,14,FALSE))</f>
        <v>4.3162507347781</v>
      </c>
      <c r="AB70" t="s" s="24">
        <f>IF(VLOOKUP($B70,'DI_Sharpe'!$B$2:$R$150,14,FALSE)&gt;0,VLOOKUP($B70,'DI_Sharpe'!$B$2:$R$150,14,FALSE)," ")</f>
        <v>361</v>
      </c>
      <c r="AC70" s="23">
        <f>IF(VLOOKUP($B70,'DI_Rent'!$B$2:$R$150,15,FALSE)="","",VLOOKUP($B70,'DI_Rent'!$B$2:$R$150,15,FALSE))</f>
        <v>4.94618064242771</v>
      </c>
      <c r="AD70" t="s" s="24">
        <f>IF(VLOOKUP($B70,'DI_Sharpe'!$B$2:$R$150,15,FALSE)&gt;0,VLOOKUP($B70,'DI_Sharpe'!$B$2:$R$150,15,FALSE)," ")</f>
        <v>361</v>
      </c>
      <c r="AE70" s="23">
        <f>IF(VLOOKUP($B70,'DI_Rent'!$B$2:$R$150,16,FALSE)="","",VLOOKUP($B70,'DI_Rent'!$B$2:$R$150,16,FALSE))</f>
        <v>5.65974488827354</v>
      </c>
      <c r="AF70" t="s" s="24">
        <f>IF(VLOOKUP($B70,'DI_Sharpe'!$B$2:$R$150,16,FALSE)&gt;0,VLOOKUP($B70,'DI_Sharpe'!$B$2:$R$150,16,FALSE)," ")</f>
        <v>361</v>
      </c>
      <c r="AG70" s="23">
        <f>IF(VLOOKUP($B70,'DI_Rent'!$B$2:$R$150,17,FALSE)="","",VLOOKUP($B70,'DI_Rent'!$B$2:$R$150,17,FALSE))</f>
        <v>6.52737245643131</v>
      </c>
      <c r="AH70" t="s" s="26">
        <f>IF(VLOOKUP($B70,'DI_Sharpe'!$B$2:$R$150,17,FALSE)&gt;0,VLOOKUP($B70,'DI_Sharpe'!$B$2:$R$150,17,FALSE)," ")</f>
        <v>361</v>
      </c>
      <c r="AI70" s="14"/>
      <c r="AJ70" t="s" s="26"/>
      <c r="AK70" s="14"/>
      <c r="AL70" s="14"/>
    </row>
    <row r="71" ht="15" customHeight="1">
      <c r="A71" t="s" s="10">
        <v>160</v>
      </c>
      <c r="B71" t="s" s="10">
        <v>161</v>
      </c>
      <c r="C71" s="23">
        <f>IF(VLOOKUP($B71,'DI_Rent'!$B$2:$R$150,2,FALSE)="","",VLOOKUP($B71,'DI_Rent'!$B$2:$R$150,2,FALSE))</f>
        <v>7.93938074245342</v>
      </c>
      <c r="D71" t="s" s="24">
        <f>IF(VLOOKUP($B71,'DI_Sharpe'!$B$2:$R$150,2,FALSE)&gt;0,VLOOKUP($B71,'DI_Sharpe'!$B$2:$R$150,2,FALSE)," ")</f>
        <v>361</v>
      </c>
      <c r="E71" s="23">
        <f>IF(VLOOKUP($B71,'DI_Rent'!$B$2:$R$150,3,FALSE)="","",VLOOKUP($B71,'DI_Rent'!$B$2:$R$150,3,FALSE))</f>
        <v>7.23093275396565</v>
      </c>
      <c r="F71" t="s" s="24">
        <f>IF(VLOOKUP($B71,'DI_Sharpe'!$B$2:$R$150,3,FALSE)&gt;0,VLOOKUP($B71,'DI_Sharpe'!$B$2:$R$150,3,FALSE)," ")</f>
        <v>361</v>
      </c>
      <c r="G71" s="23">
        <f>IF(VLOOKUP($B71,'DI_Rent'!$B$2:$R$150,4,FALSE)="","",VLOOKUP($B71,'DI_Rent'!$B$2:$R$150,4,FALSE))</f>
        <v>6.48500914282448</v>
      </c>
      <c r="H71" t="s" s="24">
        <f>IF(VLOOKUP($B71,'DI_Sharpe'!$B$2:$R$150,4,FALSE)&gt;0,VLOOKUP($B71,'DI_Sharpe'!$B$2:$R$150,4,FALSE)," ")</f>
        <v>361</v>
      </c>
      <c r="I71" s="23">
        <f>IF(VLOOKUP($B71,'DI_Rent'!$B$2:$R$150,5,FALSE)="","",VLOOKUP($B71,'DI_Rent'!$B$2:$R$150,5,FALSE))</f>
        <v>5.63392808130523</v>
      </c>
      <c r="J71" t="s" s="24">
        <f>IF(VLOOKUP($B71,'DI_Sharpe'!$B$2:$R$150,5,FALSE)&gt;0,VLOOKUP($B71,'DI_Sharpe'!$B$2:$R$150,5,FALSE)," ")</f>
        <v>361</v>
      </c>
      <c r="K71" s="23">
        <f>IF(VLOOKUP($B71,'DI_Rent'!$B$2:$R$150,6,FALSE)="","",VLOOKUP($B71,'DI_Rent'!$B$2:$R$150,6,FALSE))</f>
        <v>5.01063397432375</v>
      </c>
      <c r="L71" t="s" s="24">
        <f>IF(VLOOKUP($B71,'DI_Sharpe'!$B$2:$R$150,6,FALSE)&gt;0,VLOOKUP($B71,'DI_Sharpe'!$B$2:$R$150,6,FALSE)," ")</f>
        <v>361</v>
      </c>
      <c r="M71" s="23">
        <f>IF(VLOOKUP($B71,'DI_Rent'!$B$2:$R$150,7,FALSE)="","",VLOOKUP($B71,'DI_Rent'!$B$2:$R$150,7,FALSE))</f>
        <v>4.38754517319178</v>
      </c>
      <c r="N71" t="s" s="24">
        <f>IF(VLOOKUP($B71,'DI_Sharpe'!$B$2:$R$150,7,FALSE)&gt;0,VLOOKUP($B71,'DI_Sharpe'!$B$2:$R$150,7,FALSE)," ")</f>
        <v>361</v>
      </c>
      <c r="O71" s="23">
        <f>IF(VLOOKUP($B71,'DI_Rent'!$B$2:$R$150,8,FALSE)="","",VLOOKUP($B71,'DI_Rent'!$B$2:$R$150,8,FALSE))</f>
        <v>3.95950767179807</v>
      </c>
      <c r="P71" t="s" s="24">
        <f>IF(VLOOKUP($B71,'DI_Sharpe'!$B$2:$R$150,8,FALSE)&gt;0,VLOOKUP($B71,'DI_Sharpe'!$B$2:$R$150,8,FALSE)," ")</f>
        <v>361</v>
      </c>
      <c r="Q71" s="23">
        <f>IF(VLOOKUP($B71,'DI_Rent'!$B$2:$R$150,9,FALSE)="","",VLOOKUP($B71,'DI_Rent'!$B$2:$R$150,9,FALSE))</f>
        <v>3.59771015455919</v>
      </c>
      <c r="R71" t="s" s="24">
        <f>IF(VLOOKUP($B71,'DI_Sharpe'!$B$2:$R$150,9,FALSE)&gt;0,VLOOKUP($B71,'DI_Sharpe'!$B$2:$R$150,9,FALSE)," ")</f>
        <v>361</v>
      </c>
      <c r="S71" s="23">
        <f>IF(VLOOKUP($B71,'DI_Rent'!$B$2:$R$150,10,FALSE)="","",VLOOKUP($B71,'DI_Rent'!$B$2:$R$150,10,FALSE))</f>
        <v>3.36021226994869</v>
      </c>
      <c r="T71" t="s" s="24">
        <f>IF(VLOOKUP($B71,'DI_Sharpe'!$B$2:$R$150,10,FALSE)&gt;0,VLOOKUP($B71,'DI_Sharpe'!$B$2:$R$150,10,FALSE)," ")</f>
        <v>361</v>
      </c>
      <c r="U71" s="23">
        <f>IF(VLOOKUP($B71,'DI_Rent'!$B$2:$R$150,11,FALSE)="","",VLOOKUP($B71,'DI_Rent'!$B$2:$R$150,11,FALSE))</f>
        <v>3.26714313100709</v>
      </c>
      <c r="V71" t="s" s="24">
        <f>IF(VLOOKUP($B71,'DI_Sharpe'!$B$2:$R$150,11,FALSE)&gt;0,VLOOKUP($B71,'DI_Sharpe'!$B$2:$R$150,11,FALSE)," ")</f>
        <v>361</v>
      </c>
      <c r="W71" s="23">
        <f>IF(VLOOKUP($B71,'DI_Rent'!$B$2:$R$150,12,FALSE)="","",VLOOKUP($B71,'DI_Rent'!$B$2:$R$150,12,FALSE))</f>
        <v>3.41362297177377</v>
      </c>
      <c r="X71" t="s" s="24">
        <f>IF(VLOOKUP($B71,'DI_Sharpe'!$B$2:$R$150,12,FALSE)&gt;0,VLOOKUP($B71,'DI_Sharpe'!$B$2:$R$150,12,FALSE)," ")</f>
        <v>361</v>
      </c>
      <c r="Y71" s="23">
        <f>IF(VLOOKUP($B71,'DI_Rent'!$B$2:$R$150,13,FALSE)="","",VLOOKUP($B71,'DI_Rent'!$B$2:$R$150,13,FALSE))</f>
        <v>3.77493629371954</v>
      </c>
      <c r="Z71" t="s" s="24">
        <f>IF(VLOOKUP($B71,'DI_Sharpe'!$B$2:$R$150,13,FALSE)&gt;0,VLOOKUP($B71,'DI_Sharpe'!$B$2:$R$150,13,FALSE)," ")</f>
        <v>361</v>
      </c>
      <c r="AA71" s="23">
        <f>IF(VLOOKUP($B71,'DI_Rent'!$B$2:$R$150,14,FALSE)="","",VLOOKUP($B71,'DI_Rent'!$B$2:$R$150,14,FALSE))</f>
        <v>4.25208855586658</v>
      </c>
      <c r="AB71" t="s" s="24">
        <f>IF(VLOOKUP($B71,'DI_Sharpe'!$B$2:$R$150,14,FALSE)&gt;0,VLOOKUP($B71,'DI_Sharpe'!$B$2:$R$150,14,FALSE)," ")</f>
        <v>361</v>
      </c>
      <c r="AC71" s="23">
        <f>IF(VLOOKUP($B71,'DI_Rent'!$B$2:$R$150,15,FALSE)="","",VLOOKUP($B71,'DI_Rent'!$B$2:$R$150,15,FALSE))</f>
        <v>4.88314410631339</v>
      </c>
      <c r="AD71" t="s" s="24">
        <f>IF(VLOOKUP($B71,'DI_Sharpe'!$B$2:$R$150,15,FALSE)&gt;0,VLOOKUP($B71,'DI_Sharpe'!$B$2:$R$150,15,FALSE)," ")</f>
        <v>361</v>
      </c>
      <c r="AE71" s="23">
        <f>IF(VLOOKUP($B71,'DI_Rent'!$B$2:$R$150,16,FALSE)="","",VLOOKUP($B71,'DI_Rent'!$B$2:$R$150,16,FALSE))</f>
        <v>5.59973959027309</v>
      </c>
      <c r="AF71" t="s" s="24">
        <f>IF(VLOOKUP($B71,'DI_Sharpe'!$B$2:$R$150,16,FALSE)&gt;0,VLOOKUP($B71,'DI_Sharpe'!$B$2:$R$150,16,FALSE)," ")</f>
        <v>361</v>
      </c>
      <c r="AG71" s="23">
        <f>IF(VLOOKUP($B71,'DI_Rent'!$B$2:$R$150,17,FALSE)="","",VLOOKUP($B71,'DI_Rent'!$B$2:$R$150,17,FALSE))</f>
        <v>6.49033490430801</v>
      </c>
      <c r="AH71" t="s" s="26">
        <f>IF(VLOOKUP($B71,'DI_Sharpe'!$B$2:$R$150,17,FALSE)&gt;0,VLOOKUP($B71,'DI_Sharpe'!$B$2:$R$150,17,FALSE)," ")</f>
        <v>361</v>
      </c>
      <c r="AI71" s="14"/>
      <c r="AJ71" t="s" s="26"/>
      <c r="AK71" s="14"/>
      <c r="AL71" s="14"/>
    </row>
    <row r="72" ht="15" customHeight="1">
      <c r="A72" t="s" s="10">
        <v>162</v>
      </c>
      <c r="B72" t="s" s="10">
        <v>163</v>
      </c>
      <c r="C72" s="23">
        <f>IF(VLOOKUP($B72,'DI_Rent'!$B$2:$R$150,2,FALSE)="","",VLOOKUP($B72,'DI_Rent'!$B$2:$R$150,2,FALSE))</f>
        <v>7.90692811927023</v>
      </c>
      <c r="D72" t="s" s="24">
        <f>IF(VLOOKUP($B72,'DI_Sharpe'!$B$2:$R$150,2,FALSE)&gt;0,VLOOKUP($B72,'DI_Sharpe'!$B$2:$R$150,2,FALSE)," ")</f>
        <v>361</v>
      </c>
      <c r="E72" s="23">
        <f>IF(VLOOKUP($B72,'DI_Rent'!$B$2:$R$150,3,FALSE)="","",VLOOKUP($B72,'DI_Rent'!$B$2:$R$150,3,FALSE))</f>
        <v>7.23093971893054</v>
      </c>
      <c r="F72" t="s" s="24">
        <f>IF(VLOOKUP($B72,'DI_Sharpe'!$B$2:$R$150,3,FALSE)&gt;0,VLOOKUP($B72,'DI_Sharpe'!$B$2:$R$150,3,FALSE)," ")</f>
        <v>361</v>
      </c>
      <c r="G72" s="23">
        <f>IF(VLOOKUP($B72,'DI_Rent'!$B$2:$R$150,4,FALSE)="","",VLOOKUP($B72,'DI_Rent'!$B$2:$R$150,4,FALSE))</f>
        <v>6.54607621959626</v>
      </c>
      <c r="H72" t="s" s="24">
        <f>IF(VLOOKUP($B72,'DI_Sharpe'!$B$2:$R$150,4,FALSE)&gt;0,VLOOKUP($B72,'DI_Sharpe'!$B$2:$R$150,4,FALSE)," ")</f>
        <v>361</v>
      </c>
      <c r="I72" s="23">
        <f>IF(VLOOKUP($B72,'DI_Rent'!$B$2:$R$150,5,FALSE)="","",VLOOKUP($B72,'DI_Rent'!$B$2:$R$150,5,FALSE))</f>
        <v>5.79969104639817</v>
      </c>
      <c r="J72" t="s" s="24">
        <f>IF(VLOOKUP($B72,'DI_Sharpe'!$B$2:$R$150,5,FALSE)&gt;0,VLOOKUP($B72,'DI_Sharpe'!$B$2:$R$150,5,FALSE)," ")</f>
        <v>361</v>
      </c>
      <c r="K72" s="23">
        <f>IF(VLOOKUP($B72,'DI_Rent'!$B$2:$R$150,6,FALSE)="","",VLOOKUP($B72,'DI_Rent'!$B$2:$R$150,6,FALSE))</f>
        <v>5.17569092130485</v>
      </c>
      <c r="L72" t="s" s="24">
        <f>IF(VLOOKUP($B72,'DI_Sharpe'!$B$2:$R$150,6,FALSE)&gt;0,VLOOKUP($B72,'DI_Sharpe'!$B$2:$R$150,6,FALSE)," ")</f>
        <v>361</v>
      </c>
      <c r="M72" s="23">
        <f>IF(VLOOKUP($B72,'DI_Rent'!$B$2:$R$150,7,FALSE)="","",VLOOKUP($B72,'DI_Rent'!$B$2:$R$150,7,FALSE))</f>
        <v>4.50989194316229</v>
      </c>
      <c r="N72" t="s" s="24">
        <f>IF(VLOOKUP($B72,'DI_Sharpe'!$B$2:$R$150,7,FALSE)&gt;0,VLOOKUP($B72,'DI_Sharpe'!$B$2:$R$150,7,FALSE)," ")</f>
        <v>361</v>
      </c>
      <c r="O72" s="23">
        <f>IF(VLOOKUP($B72,'DI_Rent'!$B$2:$R$150,8,FALSE)="","",VLOOKUP($B72,'DI_Rent'!$B$2:$R$150,8,FALSE))</f>
        <v>4.07487676476836</v>
      </c>
      <c r="P72" t="s" s="24">
        <f>IF(VLOOKUP($B72,'DI_Sharpe'!$B$2:$R$150,8,FALSE)&gt;0,VLOOKUP($B72,'DI_Sharpe'!$B$2:$R$150,8,FALSE)," ")</f>
        <v>361</v>
      </c>
      <c r="Q72" s="23">
        <f>IF(VLOOKUP($B72,'DI_Rent'!$B$2:$R$150,9,FALSE)="","",VLOOKUP($B72,'DI_Rent'!$B$2:$R$150,9,FALSE))</f>
        <v>3.71181204102353</v>
      </c>
      <c r="R72" t="s" s="24">
        <f>IF(VLOOKUP($B72,'DI_Sharpe'!$B$2:$R$150,9,FALSE)&gt;0,VLOOKUP($B72,'DI_Sharpe'!$B$2:$R$150,9,FALSE)," ")</f>
        <v>361</v>
      </c>
      <c r="S72" s="23">
        <f>IF(VLOOKUP($B72,'DI_Rent'!$B$2:$R$150,10,FALSE)="","",VLOOKUP($B72,'DI_Rent'!$B$2:$R$150,10,FALSE))</f>
        <v>3.47124568868737</v>
      </c>
      <c r="T72" t="s" s="24">
        <f>IF(VLOOKUP($B72,'DI_Sharpe'!$B$2:$R$150,10,FALSE)&gt;0,VLOOKUP($B72,'DI_Sharpe'!$B$2:$R$150,10,FALSE)," ")</f>
        <v>361</v>
      </c>
      <c r="U72" s="23">
        <f>IF(VLOOKUP($B72,'DI_Rent'!$B$2:$R$150,11,FALSE)="","",VLOOKUP($B72,'DI_Rent'!$B$2:$R$150,11,FALSE))</f>
        <v>3.38966420097666</v>
      </c>
      <c r="V72" t="s" s="24">
        <f>IF(VLOOKUP($B72,'DI_Sharpe'!$B$2:$R$150,11,FALSE)&gt;0,VLOOKUP($B72,'DI_Sharpe'!$B$2:$R$150,11,FALSE)," ")</f>
        <v>361</v>
      </c>
      <c r="W72" s="23">
        <f>IF(VLOOKUP($B72,'DI_Rent'!$B$2:$R$150,12,FALSE)="","",VLOOKUP($B72,'DI_Rent'!$B$2:$R$150,12,FALSE))</f>
        <v>3.51700655744835</v>
      </c>
      <c r="X72" t="s" s="24">
        <f>IF(VLOOKUP($B72,'DI_Sharpe'!$B$2:$R$150,12,FALSE)&gt;0,VLOOKUP($B72,'DI_Sharpe'!$B$2:$R$150,12,FALSE)," ")</f>
        <v>361</v>
      </c>
      <c r="Y72" s="23">
        <f>IF(VLOOKUP($B72,'DI_Rent'!$B$2:$R$150,13,FALSE)="","",VLOOKUP($B72,'DI_Rent'!$B$2:$R$150,13,FALSE))</f>
        <v>3.85757121910071</v>
      </c>
      <c r="Z72" t="s" s="24">
        <f>IF(VLOOKUP($B72,'DI_Sharpe'!$B$2:$R$150,13,FALSE)&gt;0,VLOOKUP($B72,'DI_Sharpe'!$B$2:$R$150,13,FALSE)," ")</f>
        <v>361</v>
      </c>
      <c r="AA72" s="23">
        <f>IF(VLOOKUP($B72,'DI_Rent'!$B$2:$R$150,14,FALSE)="","",VLOOKUP($B72,'DI_Rent'!$B$2:$R$150,14,FALSE))</f>
        <v>4.30213591604189</v>
      </c>
      <c r="AB72" t="s" s="24">
        <f>IF(VLOOKUP($B72,'DI_Sharpe'!$B$2:$R$150,14,FALSE)&gt;0,VLOOKUP($B72,'DI_Sharpe'!$B$2:$R$150,14,FALSE)," ")</f>
        <v>361</v>
      </c>
      <c r="AC72" s="23">
        <f>IF(VLOOKUP($B72,'DI_Rent'!$B$2:$R$150,15,FALSE)="","",VLOOKUP($B72,'DI_Rent'!$B$2:$R$150,15,FALSE))</f>
        <v>4.90591679354482</v>
      </c>
      <c r="AD72" t="s" s="24">
        <f>IF(VLOOKUP($B72,'DI_Sharpe'!$B$2:$R$150,15,FALSE)&gt;0,VLOOKUP($B72,'DI_Sharpe'!$B$2:$R$150,15,FALSE)," ")</f>
        <v>361</v>
      </c>
      <c r="AE72" s="23">
        <f>IF(VLOOKUP($B72,'DI_Rent'!$B$2:$R$150,16,FALSE)="","",VLOOKUP($B72,'DI_Rent'!$B$2:$R$150,16,FALSE))</f>
        <v>5.57027560459742</v>
      </c>
      <c r="AF72" t="s" s="24">
        <f>IF(VLOOKUP($B72,'DI_Sharpe'!$B$2:$R$150,16,FALSE)&gt;0,VLOOKUP($B72,'DI_Sharpe'!$B$2:$R$150,16,FALSE)," ")</f>
        <v>361</v>
      </c>
      <c r="AG72" s="23">
        <f>IF(VLOOKUP($B72,'DI_Rent'!$B$2:$R$150,17,FALSE)="","",VLOOKUP($B72,'DI_Rent'!$B$2:$R$150,17,FALSE))</f>
        <v>6.36334982222497</v>
      </c>
      <c r="AH72" t="s" s="26">
        <f>IF(VLOOKUP($B72,'DI_Sharpe'!$B$2:$R$150,17,FALSE)&gt;0,VLOOKUP($B72,'DI_Sharpe'!$B$2:$R$150,17,FALSE)," ")</f>
        <v>361</v>
      </c>
      <c r="AI72" s="14"/>
      <c r="AJ72" t="s" s="26"/>
      <c r="AK72" s="14"/>
      <c r="AL72" s="14"/>
    </row>
    <row r="73" ht="15" customHeight="1">
      <c r="A73" t="s" s="10">
        <v>164</v>
      </c>
      <c r="B73" t="s" s="10">
        <v>165</v>
      </c>
      <c r="C73" s="23">
        <f>IF(VLOOKUP($B73,'DI_Rent'!$B$2:$R$150,2,FALSE)="","",VLOOKUP($B73,'DI_Rent'!$B$2:$R$150,2,FALSE))</f>
        <v>7.89078573251047</v>
      </c>
      <c r="D73" t="s" s="24">
        <f>IF(VLOOKUP($B73,'DI_Sharpe'!$B$2:$R$150,2,FALSE)&gt;0,VLOOKUP($B73,'DI_Sharpe'!$B$2:$R$150,2,FALSE)," ")</f>
        <v>361</v>
      </c>
      <c r="E73" s="23">
        <f>IF(VLOOKUP($B73,'DI_Rent'!$B$2:$R$150,3,FALSE)="","",VLOOKUP($B73,'DI_Rent'!$B$2:$R$150,3,FALSE))</f>
        <v>7.20393694476229</v>
      </c>
      <c r="F73" t="s" s="24">
        <f>IF(VLOOKUP($B73,'DI_Sharpe'!$B$2:$R$150,3,FALSE)&gt;0,VLOOKUP($B73,'DI_Sharpe'!$B$2:$R$150,3,FALSE)," ")</f>
        <v>361</v>
      </c>
      <c r="G73" s="23">
        <f>IF(VLOOKUP($B73,'DI_Rent'!$B$2:$R$150,4,FALSE)="","",VLOOKUP($B73,'DI_Rent'!$B$2:$R$150,4,FALSE))</f>
        <v>6.47450185707297</v>
      </c>
      <c r="H73" t="s" s="24">
        <f>IF(VLOOKUP($B73,'DI_Sharpe'!$B$2:$R$150,4,FALSE)&gt;0,VLOOKUP($B73,'DI_Sharpe'!$B$2:$R$150,4,FALSE)," ")</f>
        <v>361</v>
      </c>
      <c r="I73" s="23">
        <f>IF(VLOOKUP($B73,'DI_Rent'!$B$2:$R$150,5,FALSE)="","",VLOOKUP($B73,'DI_Rent'!$B$2:$R$150,5,FALSE))</f>
        <v>5.66977327646698</v>
      </c>
      <c r="J73" t="s" s="24">
        <f>IF(VLOOKUP($B73,'DI_Sharpe'!$B$2:$R$150,5,FALSE)&gt;0,VLOOKUP($B73,'DI_Sharpe'!$B$2:$R$150,5,FALSE)," ")</f>
        <v>361</v>
      </c>
      <c r="K73" s="23">
        <f>IF(VLOOKUP($B73,'DI_Rent'!$B$2:$R$150,6,FALSE)="","",VLOOKUP($B73,'DI_Rent'!$B$2:$R$150,6,FALSE))</f>
        <v>4.98150867798781</v>
      </c>
      <c r="L73" t="s" s="24">
        <f>IF(VLOOKUP($B73,'DI_Sharpe'!$B$2:$R$150,6,FALSE)&gt;0,VLOOKUP($B73,'DI_Sharpe'!$B$2:$R$150,6,FALSE)," ")</f>
        <v>361</v>
      </c>
      <c r="M73" s="23">
        <f>IF(VLOOKUP($B73,'DI_Rent'!$B$2:$R$150,7,FALSE)="","",VLOOKUP($B73,'DI_Rent'!$B$2:$R$150,7,FALSE))</f>
        <v>4.40768543018231</v>
      </c>
      <c r="N73" t="s" s="24">
        <f>IF(VLOOKUP($B73,'DI_Sharpe'!$B$2:$R$150,7,FALSE)&gt;0,VLOOKUP($B73,'DI_Sharpe'!$B$2:$R$150,7,FALSE)," ")</f>
        <v>361</v>
      </c>
      <c r="O73" s="23">
        <f>IF(VLOOKUP($B73,'DI_Rent'!$B$2:$R$150,8,FALSE)="","",VLOOKUP($B73,'DI_Rent'!$B$2:$R$150,8,FALSE))</f>
        <v>3.97984559753413</v>
      </c>
      <c r="P73" t="s" s="24">
        <f>IF(VLOOKUP($B73,'DI_Sharpe'!$B$2:$R$150,8,FALSE)&gt;0,VLOOKUP($B73,'DI_Sharpe'!$B$2:$R$150,8,FALSE)," ")</f>
        <v>361</v>
      </c>
      <c r="Q73" s="23">
        <f>IF(VLOOKUP($B73,'DI_Rent'!$B$2:$R$150,9,FALSE)="","",VLOOKUP($B73,'DI_Rent'!$B$2:$R$150,9,FALSE))</f>
        <v>3.60018181829442</v>
      </c>
      <c r="R73" t="s" s="24">
        <f>IF(VLOOKUP($B73,'DI_Sharpe'!$B$2:$R$150,9,FALSE)&gt;0,VLOOKUP($B73,'DI_Sharpe'!$B$2:$R$150,9,FALSE)," ")</f>
        <v>361</v>
      </c>
      <c r="S73" s="23">
        <f>IF(VLOOKUP($B73,'DI_Rent'!$B$2:$R$150,10,FALSE)="","",VLOOKUP($B73,'DI_Rent'!$B$2:$R$150,10,FALSE))</f>
        <v>3.41623535210041</v>
      </c>
      <c r="T73" t="s" s="24">
        <f>IF(VLOOKUP($B73,'DI_Sharpe'!$B$2:$R$150,10,FALSE)&gt;0,VLOOKUP($B73,'DI_Sharpe'!$B$2:$R$150,10,FALSE)," ")</f>
        <v>361</v>
      </c>
      <c r="U73" s="23">
        <f>IF(VLOOKUP($B73,'DI_Rent'!$B$2:$R$150,11,FALSE)="","",VLOOKUP($B73,'DI_Rent'!$B$2:$R$150,11,FALSE))</f>
        <v>3.39618366546206</v>
      </c>
      <c r="V73" t="s" s="24">
        <f>IF(VLOOKUP($B73,'DI_Sharpe'!$B$2:$R$150,11,FALSE)&gt;0,VLOOKUP($B73,'DI_Sharpe'!$B$2:$R$150,11,FALSE)," ")</f>
        <v>361</v>
      </c>
      <c r="W73" s="23">
        <f>IF(VLOOKUP($B73,'DI_Rent'!$B$2:$R$150,12,FALSE)="","",VLOOKUP($B73,'DI_Rent'!$B$2:$R$150,12,FALSE))</f>
        <v>3.58207547272607</v>
      </c>
      <c r="X73" t="s" s="24">
        <f>IF(VLOOKUP($B73,'DI_Sharpe'!$B$2:$R$150,12,FALSE)&gt;0,VLOOKUP($B73,'DI_Sharpe'!$B$2:$R$150,12,FALSE)," ")</f>
        <v>361</v>
      </c>
      <c r="Y73" s="23">
        <f>IF(VLOOKUP($B73,'DI_Rent'!$B$2:$R$150,13,FALSE)="","",VLOOKUP($B73,'DI_Rent'!$B$2:$R$150,13,FALSE))</f>
        <v>4.00315539115761</v>
      </c>
      <c r="Z73" t="s" s="24">
        <f>IF(VLOOKUP($B73,'DI_Sharpe'!$B$2:$R$150,13,FALSE)&gt;0,VLOOKUP($B73,'DI_Sharpe'!$B$2:$R$150,13,FALSE)," ")</f>
        <v>361</v>
      </c>
      <c r="AA73" s="23">
        <f>IF(VLOOKUP($B73,'DI_Rent'!$B$2:$R$150,14,FALSE)="","",VLOOKUP($B73,'DI_Rent'!$B$2:$R$150,14,FALSE))</f>
        <v>4.53817033480908</v>
      </c>
      <c r="AB73" t="s" s="24">
        <f>IF(VLOOKUP($B73,'DI_Sharpe'!$B$2:$R$150,14,FALSE)&gt;0,VLOOKUP($B73,'DI_Sharpe'!$B$2:$R$150,14,FALSE)," ")</f>
        <v>361</v>
      </c>
      <c r="AC73" s="23">
        <f>IF(VLOOKUP($B73,'DI_Rent'!$B$2:$R$150,15,FALSE)="","",VLOOKUP($B73,'DI_Rent'!$B$2:$R$150,15,FALSE))</f>
        <v>5.20596743106172</v>
      </c>
      <c r="AD73" t="s" s="24">
        <f>IF(VLOOKUP($B73,'DI_Sharpe'!$B$2:$R$150,15,FALSE)&gt;0,VLOOKUP($B73,'DI_Sharpe'!$B$2:$R$150,15,FALSE)," ")</f>
        <v>361</v>
      </c>
      <c r="AE73" s="23">
        <f>IF(VLOOKUP($B73,'DI_Rent'!$B$2:$R$150,16,FALSE)="","",VLOOKUP($B73,'DI_Rent'!$B$2:$R$150,16,FALSE))</f>
        <v>5.97189582038891</v>
      </c>
      <c r="AF73" t="s" s="24">
        <f>IF(VLOOKUP($B73,'DI_Sharpe'!$B$2:$R$150,16,FALSE)&gt;0,VLOOKUP($B73,'DI_Sharpe'!$B$2:$R$150,16,FALSE)," ")</f>
        <v>361</v>
      </c>
      <c r="AG73" s="23">
        <f>IF(VLOOKUP($B73,'DI_Rent'!$B$2:$R$150,17,FALSE)="","",VLOOKUP($B73,'DI_Rent'!$B$2:$R$150,17,FALSE))</f>
        <v>6.40904998789094</v>
      </c>
      <c r="AH73" t="s" s="26">
        <f>IF(VLOOKUP($B73,'DI_Sharpe'!$B$2:$R$150,17,FALSE)&gt;0,VLOOKUP($B73,'DI_Sharpe'!$B$2:$R$150,17,FALSE)," ")</f>
        <v>361</v>
      </c>
      <c r="AI73" s="14"/>
      <c r="AJ73" t="s" s="26"/>
      <c r="AK73" s="14"/>
      <c r="AL73" s="14"/>
    </row>
    <row r="74" ht="15" customHeight="1">
      <c r="A74" t="s" s="10">
        <v>166</v>
      </c>
      <c r="B74" t="s" s="10">
        <v>167</v>
      </c>
      <c r="C74" s="23">
        <f>IF(VLOOKUP($B74,'DI_Rent'!$B$2:$R$150,2,FALSE)="","",VLOOKUP($B74,'DI_Rent'!$B$2:$R$150,2,FALSE))</f>
        <v>7.89077391258015</v>
      </c>
      <c r="D74" t="s" s="24">
        <f>IF(VLOOKUP($B74,'DI_Sharpe'!$B$2:$R$150,2,FALSE)&gt;0,VLOOKUP($B74,'DI_Sharpe'!$B$2:$R$150,2,FALSE)," ")</f>
        <v>361</v>
      </c>
      <c r="E74" s="23">
        <f>IF(VLOOKUP($B74,'DI_Rent'!$B$2:$R$150,3,FALSE)="","",VLOOKUP($B74,'DI_Rent'!$B$2:$R$150,3,FALSE))</f>
        <v>7.20351343375272</v>
      </c>
      <c r="F74" t="s" s="24">
        <f>IF(VLOOKUP($B74,'DI_Sharpe'!$B$2:$R$150,3,FALSE)&gt;0,VLOOKUP($B74,'DI_Sharpe'!$B$2:$R$150,3,FALSE)," ")</f>
        <v>361</v>
      </c>
      <c r="G74" s="23">
        <f>IF(VLOOKUP($B74,'DI_Rent'!$B$2:$R$150,4,FALSE)="","",VLOOKUP($B74,'DI_Rent'!$B$2:$R$150,4,FALSE))</f>
        <v>6.49669655804554</v>
      </c>
      <c r="H74" t="s" s="24">
        <f>IF(VLOOKUP($B74,'DI_Sharpe'!$B$2:$R$150,4,FALSE)&gt;0,VLOOKUP($B74,'DI_Sharpe'!$B$2:$R$150,4,FALSE)," ")</f>
        <v>361</v>
      </c>
      <c r="I74" s="23">
        <f>IF(VLOOKUP($B74,'DI_Rent'!$B$2:$R$150,5,FALSE)="","",VLOOKUP($B74,'DI_Rent'!$B$2:$R$150,5,FALSE))</f>
        <v>5.73705345251772</v>
      </c>
      <c r="J74" t="s" s="24">
        <f>IF(VLOOKUP($B74,'DI_Sharpe'!$B$2:$R$150,5,FALSE)&gt;0,VLOOKUP($B74,'DI_Sharpe'!$B$2:$R$150,5,FALSE)," ")</f>
        <v>361</v>
      </c>
      <c r="K74" s="23">
        <f>IF(VLOOKUP($B74,'DI_Rent'!$B$2:$R$150,6,FALSE)="","",VLOOKUP($B74,'DI_Rent'!$B$2:$R$150,6,FALSE))</f>
        <v>5.07282131624027</v>
      </c>
      <c r="L74" t="s" s="24">
        <f>IF(VLOOKUP($B74,'DI_Sharpe'!$B$2:$R$150,6,FALSE)&gt;0,VLOOKUP($B74,'DI_Sharpe'!$B$2:$R$150,6,FALSE)," ")</f>
        <v>361</v>
      </c>
      <c r="M74" s="23">
        <f>IF(VLOOKUP($B74,'DI_Rent'!$B$2:$R$150,7,FALSE)="","",VLOOKUP($B74,'DI_Rent'!$B$2:$R$150,7,FALSE))</f>
        <v>4.4447022469865</v>
      </c>
      <c r="N74" t="s" s="24">
        <f>IF(VLOOKUP($B74,'DI_Sharpe'!$B$2:$R$150,7,FALSE)&gt;0,VLOOKUP($B74,'DI_Sharpe'!$B$2:$R$150,7,FALSE)," ")</f>
        <v>361</v>
      </c>
      <c r="O74" s="23">
        <f>IF(VLOOKUP($B74,'DI_Rent'!$B$2:$R$150,8,FALSE)="","",VLOOKUP($B74,'DI_Rent'!$B$2:$R$150,8,FALSE))</f>
        <v>4.00671163213291</v>
      </c>
      <c r="P74" t="s" s="24">
        <f>IF(VLOOKUP($B74,'DI_Sharpe'!$B$2:$R$150,8,FALSE)&gt;0,VLOOKUP($B74,'DI_Sharpe'!$B$2:$R$150,8,FALSE)," ")</f>
        <v>361</v>
      </c>
      <c r="Q74" s="23">
        <f>IF(VLOOKUP($B74,'DI_Rent'!$B$2:$R$150,9,FALSE)="","",VLOOKUP($B74,'DI_Rent'!$B$2:$R$150,9,FALSE))</f>
        <v>3.61788574600934</v>
      </c>
      <c r="R74" t="s" s="24">
        <f>IF(VLOOKUP($B74,'DI_Sharpe'!$B$2:$R$150,9,FALSE)&gt;0,VLOOKUP($B74,'DI_Sharpe'!$B$2:$R$150,9,FALSE)," ")</f>
        <v>361</v>
      </c>
      <c r="S74" s="23">
        <f>IF(VLOOKUP($B74,'DI_Rent'!$B$2:$R$150,10,FALSE)="","",VLOOKUP($B74,'DI_Rent'!$B$2:$R$150,10,FALSE))</f>
        <v>3.38727594791204</v>
      </c>
      <c r="T74" t="s" s="24">
        <f>IF(VLOOKUP($B74,'DI_Sharpe'!$B$2:$R$150,10,FALSE)&gt;0,VLOOKUP($B74,'DI_Sharpe'!$B$2:$R$150,10,FALSE)," ")</f>
        <v>361</v>
      </c>
      <c r="U74" s="23">
        <f>IF(VLOOKUP($B74,'DI_Rent'!$B$2:$R$150,11,FALSE)="","",VLOOKUP($B74,'DI_Rent'!$B$2:$R$150,11,FALSE))</f>
        <v>3.31335542901816</v>
      </c>
      <c r="V74" t="s" s="24">
        <f>IF(VLOOKUP($B74,'DI_Sharpe'!$B$2:$R$150,11,FALSE)&gt;0,VLOOKUP($B74,'DI_Sharpe'!$B$2:$R$150,11,FALSE)," ")</f>
        <v>361</v>
      </c>
      <c r="W74" s="23">
        <f>IF(VLOOKUP($B74,'DI_Rent'!$B$2:$R$150,12,FALSE)="","",VLOOKUP($B74,'DI_Rent'!$B$2:$R$150,12,FALSE))</f>
        <v>3.43137113514274</v>
      </c>
      <c r="X74" t="s" s="24">
        <f>IF(VLOOKUP($B74,'DI_Sharpe'!$B$2:$R$150,12,FALSE)&gt;0,VLOOKUP($B74,'DI_Sharpe'!$B$2:$R$150,12,FALSE)," ")</f>
        <v>361</v>
      </c>
      <c r="Y74" s="23">
        <f>IF(VLOOKUP($B74,'DI_Rent'!$B$2:$R$150,13,FALSE)="","",VLOOKUP($B74,'DI_Rent'!$B$2:$R$150,13,FALSE))</f>
        <v>3.78312396704357</v>
      </c>
      <c r="Z74" t="s" s="24">
        <f>IF(VLOOKUP($B74,'DI_Sharpe'!$B$2:$R$150,13,FALSE)&gt;0,VLOOKUP($B74,'DI_Sharpe'!$B$2:$R$150,13,FALSE)," ")</f>
        <v>361</v>
      </c>
      <c r="AA74" s="23">
        <f>IF(VLOOKUP($B74,'DI_Rent'!$B$2:$R$150,14,FALSE)="","",VLOOKUP($B74,'DI_Rent'!$B$2:$R$150,14,FALSE))</f>
        <v>4.24587976018334</v>
      </c>
      <c r="AB74" t="s" s="24">
        <f>IF(VLOOKUP($B74,'DI_Sharpe'!$B$2:$R$150,14,FALSE)&gt;0,VLOOKUP($B74,'DI_Sharpe'!$B$2:$R$150,14,FALSE)," ")</f>
        <v>361</v>
      </c>
      <c r="AC74" s="23">
        <f>IF(VLOOKUP($B74,'DI_Rent'!$B$2:$R$150,15,FALSE)="","",VLOOKUP($B74,'DI_Rent'!$B$2:$R$150,15,FALSE))</f>
        <v>4.86767105811576</v>
      </c>
      <c r="AD74" t="s" s="24">
        <f>IF(VLOOKUP($B74,'DI_Sharpe'!$B$2:$R$150,15,FALSE)&gt;0,VLOOKUP($B74,'DI_Sharpe'!$B$2:$R$150,15,FALSE)," ")</f>
        <v>361</v>
      </c>
      <c r="AE74" s="23">
        <f>IF(VLOOKUP($B74,'DI_Rent'!$B$2:$R$150,16,FALSE)="","",VLOOKUP($B74,'DI_Rent'!$B$2:$R$150,16,FALSE))</f>
        <v>5.57456680000639</v>
      </c>
      <c r="AF74" t="s" s="24">
        <f>IF(VLOOKUP($B74,'DI_Sharpe'!$B$2:$R$150,16,FALSE)&gt;0,VLOOKUP($B74,'DI_Sharpe'!$B$2:$R$150,16,FALSE)," ")</f>
        <v>361</v>
      </c>
      <c r="AG74" s="23">
        <f>IF(VLOOKUP($B74,'DI_Rent'!$B$2:$R$150,17,FALSE)="","",VLOOKUP($B74,'DI_Rent'!$B$2:$R$150,17,FALSE))</f>
        <v>6.35934046921405</v>
      </c>
      <c r="AH74" t="s" s="26">
        <f>IF(VLOOKUP($B74,'DI_Sharpe'!$B$2:$R$150,17,FALSE)&gt;0,VLOOKUP($B74,'DI_Sharpe'!$B$2:$R$150,17,FALSE)," ")</f>
        <v>361</v>
      </c>
      <c r="AI74" s="14"/>
      <c r="AJ74" t="s" s="26"/>
      <c r="AK74" s="14"/>
      <c r="AL74" s="14"/>
    </row>
    <row r="75" ht="15" customHeight="1">
      <c r="A75" t="s" s="10">
        <v>168</v>
      </c>
      <c r="B75" t="s" s="10">
        <v>169</v>
      </c>
      <c r="C75" s="23">
        <f>IF(VLOOKUP($B75,'DI_Rent'!$B$2:$R$150,2,FALSE)="","",VLOOKUP($B75,'DI_Rent'!$B$2:$R$150,2,FALSE))</f>
        <v>7.88441284859807</v>
      </c>
      <c r="D75" t="s" s="24">
        <f>IF(VLOOKUP($B75,'DI_Sharpe'!$B$2:$R$150,2,FALSE)&gt;0,VLOOKUP($B75,'DI_Sharpe'!$B$2:$R$150,2,FALSE)," ")</f>
        <v>361</v>
      </c>
      <c r="E75" s="23">
        <f>IF(VLOOKUP($B75,'DI_Rent'!$B$2:$R$150,3,FALSE)="","",VLOOKUP($B75,'DI_Rent'!$B$2:$R$150,3,FALSE))</f>
        <v>7.19721890427181</v>
      </c>
      <c r="F75" t="s" s="24">
        <f>IF(VLOOKUP($B75,'DI_Sharpe'!$B$2:$R$150,3,FALSE)&gt;0,VLOOKUP($B75,'DI_Sharpe'!$B$2:$R$150,3,FALSE)," ")</f>
        <v>361</v>
      </c>
      <c r="G75" s="23">
        <f>IF(VLOOKUP($B75,'DI_Rent'!$B$2:$R$150,4,FALSE)="","",VLOOKUP($B75,'DI_Rent'!$B$2:$R$150,4,FALSE))</f>
        <v>6.49059856045147</v>
      </c>
      <c r="H75" t="s" s="24">
        <f>IF(VLOOKUP($B75,'DI_Sharpe'!$B$2:$R$150,4,FALSE)&gt;0,VLOOKUP($B75,'DI_Sharpe'!$B$2:$R$150,4,FALSE)," ")</f>
        <v>361</v>
      </c>
      <c r="I75" s="23">
        <f>IF(VLOOKUP($B75,'DI_Rent'!$B$2:$R$150,5,FALSE)="","",VLOOKUP($B75,'DI_Rent'!$B$2:$R$150,5,FALSE))</f>
        <v>5.73111733195415</v>
      </c>
      <c r="J75" t="s" s="24">
        <f>IF(VLOOKUP($B75,'DI_Sharpe'!$B$2:$R$150,5,FALSE)&gt;0,VLOOKUP($B75,'DI_Sharpe'!$B$2:$R$150,5,FALSE)," ")</f>
        <v>361</v>
      </c>
      <c r="K75" s="23">
        <f>IF(VLOOKUP($B75,'DI_Rent'!$B$2:$R$150,6,FALSE)="","",VLOOKUP($B75,'DI_Rent'!$B$2:$R$150,6,FALSE))</f>
        <v>5.06708345019464</v>
      </c>
      <c r="L75" t="s" s="24">
        <f>IF(VLOOKUP($B75,'DI_Sharpe'!$B$2:$R$150,6,FALSE)&gt;0,VLOOKUP($B75,'DI_Sharpe'!$B$2:$R$150,6,FALSE)," ")</f>
        <v>361</v>
      </c>
      <c r="M75" s="23">
        <f>IF(VLOOKUP($B75,'DI_Rent'!$B$2:$R$150,7,FALSE)="","",VLOOKUP($B75,'DI_Rent'!$B$2:$R$150,7,FALSE))</f>
        <v>4.43896177759422</v>
      </c>
      <c r="N75" t="s" s="24">
        <f>IF(VLOOKUP($B75,'DI_Sharpe'!$B$2:$R$150,7,FALSE)&gt;0,VLOOKUP($B75,'DI_Sharpe'!$B$2:$R$150,7,FALSE)," ")</f>
        <v>361</v>
      </c>
      <c r="O75" s="23">
        <f>IF(VLOOKUP($B75,'DI_Rent'!$B$2:$R$150,8,FALSE)="","",VLOOKUP($B75,'DI_Rent'!$B$2:$R$150,8,FALSE))</f>
        <v>4.00128405495284</v>
      </c>
      <c r="P75" t="s" s="24">
        <f>IF(VLOOKUP($B75,'DI_Sharpe'!$B$2:$R$150,8,FALSE)&gt;0,VLOOKUP($B75,'DI_Sharpe'!$B$2:$R$150,8,FALSE)," ")</f>
        <v>361</v>
      </c>
      <c r="Q75" s="23">
        <f>IF(VLOOKUP($B75,'DI_Rent'!$B$2:$R$150,9,FALSE)="","",VLOOKUP($B75,'DI_Rent'!$B$2:$R$150,9,FALSE))</f>
        <v>3.61299737421914</v>
      </c>
      <c r="R75" t="s" s="24">
        <f>IF(VLOOKUP($B75,'DI_Sharpe'!$B$2:$R$150,9,FALSE)&gt;0,VLOOKUP($B75,'DI_Sharpe'!$B$2:$R$150,9,FALSE)," ")</f>
        <v>361</v>
      </c>
      <c r="S75" s="23">
        <f>IF(VLOOKUP($B75,'DI_Rent'!$B$2:$R$150,10,FALSE)="","",VLOOKUP($B75,'DI_Rent'!$B$2:$R$150,10,FALSE))</f>
        <v>3.38246593526286</v>
      </c>
      <c r="T75" t="s" s="24">
        <f>IF(VLOOKUP($B75,'DI_Sharpe'!$B$2:$R$150,10,FALSE)&gt;0,VLOOKUP($B75,'DI_Sharpe'!$B$2:$R$150,10,FALSE)," ")</f>
        <v>361</v>
      </c>
      <c r="U75" s="23">
        <f>IF(VLOOKUP($B75,'DI_Rent'!$B$2:$R$150,11,FALSE)="","",VLOOKUP($B75,'DI_Rent'!$B$2:$R$150,11,FALSE))</f>
        <v>3.30829822099914</v>
      </c>
      <c r="V75" t="s" s="24">
        <f>IF(VLOOKUP($B75,'DI_Sharpe'!$B$2:$R$150,11,FALSE)&gt;0,VLOOKUP($B75,'DI_Sharpe'!$B$2:$R$150,11,FALSE)," ")</f>
        <v>361</v>
      </c>
      <c r="W75" s="23">
        <f>IF(VLOOKUP($B75,'DI_Rent'!$B$2:$R$150,12,FALSE)="","",VLOOKUP($B75,'DI_Rent'!$B$2:$R$150,12,FALSE))</f>
        <v>3.42559275621108</v>
      </c>
      <c r="X75" t="s" s="24">
        <f>IF(VLOOKUP($B75,'DI_Sharpe'!$B$2:$R$150,12,FALSE)&gt;0,VLOOKUP($B75,'DI_Sharpe'!$B$2:$R$150,12,FALSE)," ")</f>
        <v>361</v>
      </c>
      <c r="Y75" s="23">
        <f>IF(VLOOKUP($B75,'DI_Rent'!$B$2:$R$150,13,FALSE)="","",VLOOKUP($B75,'DI_Rent'!$B$2:$R$150,13,FALSE))</f>
        <v>3.77847554011572</v>
      </c>
      <c r="Z75" t="s" s="24">
        <f>IF(VLOOKUP($B75,'DI_Sharpe'!$B$2:$R$150,13,FALSE)&gt;0,VLOOKUP($B75,'DI_Sharpe'!$B$2:$R$150,13,FALSE)," ")</f>
        <v>361</v>
      </c>
      <c r="AA75" s="23">
        <f>IF(VLOOKUP($B75,'DI_Rent'!$B$2:$R$150,14,FALSE)="","",VLOOKUP($B75,'DI_Rent'!$B$2:$R$150,14,FALSE))</f>
        <v>4.23956891426274</v>
      </c>
      <c r="AB75" t="s" s="24">
        <f>IF(VLOOKUP($B75,'DI_Sharpe'!$B$2:$R$150,14,FALSE)&gt;0,VLOOKUP($B75,'DI_Sharpe'!$B$2:$R$150,14,FALSE)," ")</f>
        <v>361</v>
      </c>
      <c r="AC75" s="23">
        <f>IF(VLOOKUP($B75,'DI_Rent'!$B$2:$R$150,15,FALSE)="","",VLOOKUP($B75,'DI_Rent'!$B$2:$R$150,15,FALSE))</f>
        <v>4.86089238249241</v>
      </c>
      <c r="AD75" t="s" s="24">
        <f>IF(VLOOKUP($B75,'DI_Sharpe'!$B$2:$R$150,15,FALSE)&gt;0,VLOOKUP($B75,'DI_Sharpe'!$B$2:$R$150,15,FALSE)," ")</f>
        <v>361</v>
      </c>
      <c r="AE75" s="23">
        <f>IF(VLOOKUP($B75,'DI_Rent'!$B$2:$R$150,16,FALSE)="","",VLOOKUP($B75,'DI_Rent'!$B$2:$R$150,16,FALSE))</f>
        <v>5.56724394354593</v>
      </c>
      <c r="AF75" t="s" s="24">
        <f>IF(VLOOKUP($B75,'DI_Sharpe'!$B$2:$R$150,16,FALSE)&gt;0,VLOOKUP($B75,'DI_Sharpe'!$B$2:$R$150,16,FALSE)," ")</f>
        <v>361</v>
      </c>
      <c r="AG75" s="23">
        <f>IF(VLOOKUP($B75,'DI_Rent'!$B$2:$R$150,17,FALSE)="","",VLOOKUP($B75,'DI_Rent'!$B$2:$R$150,17,FALSE))</f>
        <v>6.35136350593317</v>
      </c>
      <c r="AH75" t="s" s="26">
        <f>IF(VLOOKUP($B75,'DI_Sharpe'!$B$2:$R$150,17,FALSE)&gt;0,VLOOKUP($B75,'DI_Sharpe'!$B$2:$R$150,17,FALSE)," ")</f>
        <v>361</v>
      </c>
      <c r="AI75" s="14"/>
      <c r="AJ75" t="s" s="26"/>
      <c r="AK75" s="14"/>
      <c r="AL75" s="14"/>
    </row>
    <row r="76" ht="15" customHeight="1">
      <c r="A76" t="s" s="10">
        <v>170</v>
      </c>
      <c r="B76" t="s" s="10">
        <v>171</v>
      </c>
      <c r="C76" s="23">
        <f>IF(VLOOKUP($B76,'DI_Rent'!$B$2:$R$150,2,FALSE)="","",VLOOKUP($B76,'DI_Rent'!$B$2:$R$150,2,FALSE))</f>
        <v>7.86781387564701</v>
      </c>
      <c r="D76" t="s" s="24">
        <f>IF(VLOOKUP($B76,'DI_Sharpe'!$B$2:$R$150,2,FALSE)&gt;0,VLOOKUP($B76,'DI_Sharpe'!$B$2:$R$150,2,FALSE)," ")</f>
        <v>361</v>
      </c>
      <c r="E76" s="23">
        <f>IF(VLOOKUP($B76,'DI_Rent'!$B$2:$R$150,3,FALSE)="","",VLOOKUP($B76,'DI_Rent'!$B$2:$R$150,3,FALSE))</f>
        <v>7.1628389633521</v>
      </c>
      <c r="F76" t="s" s="24">
        <f>IF(VLOOKUP($B76,'DI_Sharpe'!$B$2:$R$150,3,FALSE)&gt;0,VLOOKUP($B76,'DI_Sharpe'!$B$2:$R$150,3,FALSE)," ")</f>
        <v>361</v>
      </c>
      <c r="G76" s="23">
        <f>IF(VLOOKUP($B76,'DI_Rent'!$B$2:$R$150,4,FALSE)="","",VLOOKUP($B76,'DI_Rent'!$B$2:$R$150,4,FALSE))</f>
        <v>6.4366874836284</v>
      </c>
      <c r="H76" t="s" s="24">
        <f>IF(VLOOKUP($B76,'DI_Sharpe'!$B$2:$R$150,4,FALSE)&gt;0,VLOOKUP($B76,'DI_Sharpe'!$B$2:$R$150,4,FALSE)," ")</f>
        <v>361</v>
      </c>
      <c r="I76" s="23">
        <f>IF(VLOOKUP($B76,'DI_Rent'!$B$2:$R$150,5,FALSE)="","",VLOOKUP($B76,'DI_Rent'!$B$2:$R$150,5,FALSE))</f>
        <v>5.71379978384698</v>
      </c>
      <c r="J76" t="s" s="24">
        <f>IF(VLOOKUP($B76,'DI_Sharpe'!$B$2:$R$150,5,FALSE)&gt;0,VLOOKUP($B76,'DI_Sharpe'!$B$2:$R$150,5,FALSE)," ")</f>
        <v>361</v>
      </c>
      <c r="K76" s="23">
        <f>IF(VLOOKUP($B76,'DI_Rent'!$B$2:$R$150,6,FALSE)="","",VLOOKUP($B76,'DI_Rent'!$B$2:$R$150,6,FALSE))</f>
        <v>5.0812349701129</v>
      </c>
      <c r="L76" t="s" s="24">
        <f>IF(VLOOKUP($B76,'DI_Sharpe'!$B$2:$R$150,6,FALSE)&gt;0,VLOOKUP($B76,'DI_Sharpe'!$B$2:$R$150,6,FALSE)," ")</f>
        <v>361</v>
      </c>
      <c r="M76" s="23">
        <f>IF(VLOOKUP($B76,'DI_Rent'!$B$2:$R$150,7,FALSE)="","",VLOOKUP($B76,'DI_Rent'!$B$2:$R$150,7,FALSE))</f>
        <v>4.4482166736987</v>
      </c>
      <c r="N76" t="s" s="24">
        <f>IF(VLOOKUP($B76,'DI_Sharpe'!$B$2:$R$150,7,FALSE)&gt;0,VLOOKUP($B76,'DI_Sharpe'!$B$2:$R$150,7,FALSE)," ")</f>
        <v>361</v>
      </c>
      <c r="O76" s="23">
        <f>IF(VLOOKUP($B76,'DI_Rent'!$B$2:$R$150,8,FALSE)="","",VLOOKUP($B76,'DI_Rent'!$B$2:$R$150,8,FALSE))</f>
        <v>3.98875706146307</v>
      </c>
      <c r="P76" t="s" s="24">
        <f>IF(VLOOKUP($B76,'DI_Sharpe'!$B$2:$R$150,8,FALSE)&gt;0,VLOOKUP($B76,'DI_Sharpe'!$B$2:$R$150,8,FALSE)," ")</f>
        <v>361</v>
      </c>
      <c r="Q76" s="23">
        <f>IF(VLOOKUP($B76,'DI_Rent'!$B$2:$R$150,9,FALSE)="","",VLOOKUP($B76,'DI_Rent'!$B$2:$R$150,9,FALSE))</f>
        <v>3.61117215919855</v>
      </c>
      <c r="R76" t="s" s="24">
        <f>IF(VLOOKUP($B76,'DI_Sharpe'!$B$2:$R$150,9,FALSE)&gt;0,VLOOKUP($B76,'DI_Sharpe'!$B$2:$R$150,9,FALSE)," ")</f>
        <v>361</v>
      </c>
      <c r="S76" s="23">
        <f>IF(VLOOKUP($B76,'DI_Rent'!$B$2:$R$150,10,FALSE)="","",VLOOKUP($B76,'DI_Rent'!$B$2:$R$150,10,FALSE))</f>
        <v>3.34865623233582</v>
      </c>
      <c r="T76" t="s" s="24">
        <f>IF(VLOOKUP($B76,'DI_Sharpe'!$B$2:$R$150,10,FALSE)&gt;0,VLOOKUP($B76,'DI_Sharpe'!$B$2:$R$150,10,FALSE)," ")</f>
        <v>361</v>
      </c>
      <c r="U76" s="23">
        <f>IF(VLOOKUP($B76,'DI_Rent'!$B$2:$R$150,11,FALSE)="","",VLOOKUP($B76,'DI_Rent'!$B$2:$R$150,11,FALSE))</f>
        <v>3.24189236350882</v>
      </c>
      <c r="V76" t="s" s="24">
        <f>IF(VLOOKUP($B76,'DI_Sharpe'!$B$2:$R$150,11,FALSE)&gt;0,VLOOKUP($B76,'DI_Sharpe'!$B$2:$R$150,11,FALSE)," ")</f>
        <v>361</v>
      </c>
      <c r="W76" s="23">
        <f>IF(VLOOKUP($B76,'DI_Rent'!$B$2:$R$150,12,FALSE)="","",VLOOKUP($B76,'DI_Rent'!$B$2:$R$150,12,FALSE))</f>
        <v>3.35615128742612</v>
      </c>
      <c r="X76" t="s" s="24">
        <f>IF(VLOOKUP($B76,'DI_Sharpe'!$B$2:$R$150,12,FALSE)&gt;0,VLOOKUP($B76,'DI_Sharpe'!$B$2:$R$150,12,FALSE)," ")</f>
        <v>361</v>
      </c>
      <c r="Y76" s="23">
        <f>IF(VLOOKUP($B76,'DI_Rent'!$B$2:$R$150,13,FALSE)="","",VLOOKUP($B76,'DI_Rent'!$B$2:$R$150,13,FALSE))</f>
        <v>3.68259569060234</v>
      </c>
      <c r="Z76" t="s" s="24">
        <f>IF(VLOOKUP($B76,'DI_Sharpe'!$B$2:$R$150,13,FALSE)&gt;0,VLOOKUP($B76,'DI_Sharpe'!$B$2:$R$150,13,FALSE)," ")</f>
        <v>361</v>
      </c>
      <c r="AA76" s="23">
        <f>IF(VLOOKUP($B76,'DI_Rent'!$B$2:$R$150,14,FALSE)="","",VLOOKUP($B76,'DI_Rent'!$B$2:$R$150,14,FALSE))</f>
        <v>4.1353987771561</v>
      </c>
      <c r="AB76" t="s" s="24">
        <f>IF(VLOOKUP($B76,'DI_Sharpe'!$B$2:$R$150,14,FALSE)&gt;0,VLOOKUP($B76,'DI_Sharpe'!$B$2:$R$150,14,FALSE)," ")</f>
        <v>361</v>
      </c>
      <c r="AC76" s="23">
        <f>IF(VLOOKUP($B76,'DI_Rent'!$B$2:$R$150,15,FALSE)="","",VLOOKUP($B76,'DI_Rent'!$B$2:$R$150,15,FALSE))</f>
        <v>4.7499590953072</v>
      </c>
      <c r="AD76" t="s" s="24">
        <f>IF(VLOOKUP($B76,'DI_Sharpe'!$B$2:$R$150,15,FALSE)&gt;0,VLOOKUP($B76,'DI_Sharpe'!$B$2:$R$150,15,FALSE)," ")</f>
        <v>361</v>
      </c>
      <c r="AE76" s="23">
        <f>IF(VLOOKUP($B76,'DI_Rent'!$B$2:$R$150,16,FALSE)="","",VLOOKUP($B76,'DI_Rent'!$B$2:$R$150,16,FALSE))</f>
        <v>5.42864838196213</v>
      </c>
      <c r="AF76" t="s" s="24">
        <f>IF(VLOOKUP($B76,'DI_Sharpe'!$B$2:$R$150,16,FALSE)&gt;0,VLOOKUP($B76,'DI_Sharpe'!$B$2:$R$150,16,FALSE)," ")</f>
        <v>361</v>
      </c>
      <c r="AG76" s="23">
        <f>IF(VLOOKUP($B76,'DI_Rent'!$B$2:$R$150,17,FALSE)="","",VLOOKUP($B76,'DI_Rent'!$B$2:$R$150,17,FALSE))</f>
        <v>6.21015094039874</v>
      </c>
      <c r="AH76" t="s" s="26">
        <f>IF(VLOOKUP($B76,'DI_Sharpe'!$B$2:$R$150,17,FALSE)&gt;0,VLOOKUP($B76,'DI_Sharpe'!$B$2:$R$150,17,FALSE)," ")</f>
        <v>361</v>
      </c>
      <c r="AI76" s="14"/>
      <c r="AJ76" t="s" s="26"/>
      <c r="AK76" s="14"/>
      <c r="AL76" s="14"/>
    </row>
    <row r="77" ht="15" customHeight="1">
      <c r="A77" t="s" s="10">
        <v>172</v>
      </c>
      <c r="B77" t="s" s="10">
        <v>173</v>
      </c>
      <c r="C77" s="23">
        <f>IF(VLOOKUP($B77,'DI_Rent'!$B$2:$R$150,2,FALSE)="","",VLOOKUP($B77,'DI_Rent'!$B$2:$R$150,2,FALSE))</f>
        <v>7.81705890663975</v>
      </c>
      <c r="D77" t="s" s="24">
        <f>IF(VLOOKUP($B77,'DI_Sharpe'!$B$2:$R$150,2,FALSE)&gt;0,VLOOKUP($B77,'DI_Sharpe'!$B$2:$R$150,2,FALSE)," ")</f>
        <v>361</v>
      </c>
      <c r="E77" s="23">
        <f>IF(VLOOKUP($B77,'DI_Rent'!$B$2:$R$150,3,FALSE)="","",VLOOKUP($B77,'DI_Rent'!$B$2:$R$150,3,FALSE))</f>
        <v>7.13049166345461</v>
      </c>
      <c r="F77" t="s" s="24">
        <f>IF(VLOOKUP($B77,'DI_Sharpe'!$B$2:$R$150,3,FALSE)&gt;0,VLOOKUP($B77,'DI_Sharpe'!$B$2:$R$150,3,FALSE)," ")</f>
        <v>361</v>
      </c>
      <c r="G77" s="23">
        <f>IF(VLOOKUP($B77,'DI_Rent'!$B$2:$R$150,4,FALSE)="","",VLOOKUP($B77,'DI_Rent'!$B$2:$R$150,4,FALSE))</f>
        <v>6.41679552847698</v>
      </c>
      <c r="H77" t="s" s="24">
        <f>IF(VLOOKUP($B77,'DI_Sharpe'!$B$2:$R$150,4,FALSE)&gt;0,VLOOKUP($B77,'DI_Sharpe'!$B$2:$R$150,4,FALSE)," ")</f>
        <v>361</v>
      </c>
      <c r="I77" s="23">
        <f>IF(VLOOKUP($B77,'DI_Rent'!$B$2:$R$150,5,FALSE)="","",VLOOKUP($B77,'DI_Rent'!$B$2:$R$150,5,FALSE))</f>
        <v>5.68101096412352</v>
      </c>
      <c r="J77" t="s" s="24">
        <f>IF(VLOOKUP($B77,'DI_Sharpe'!$B$2:$R$150,5,FALSE)&gt;0,VLOOKUP($B77,'DI_Sharpe'!$B$2:$R$150,5,FALSE)," ")</f>
        <v>361</v>
      </c>
      <c r="K77" s="23">
        <f>IF(VLOOKUP($B77,'DI_Rent'!$B$2:$R$150,6,FALSE)="","",VLOOKUP($B77,'DI_Rent'!$B$2:$R$150,6,FALSE))</f>
        <v>5.02094657494276</v>
      </c>
      <c r="L77" t="s" s="24">
        <f>IF(VLOOKUP($B77,'DI_Sharpe'!$B$2:$R$150,6,FALSE)&gt;0,VLOOKUP($B77,'DI_Sharpe'!$B$2:$R$150,6,FALSE)," ")</f>
        <v>361</v>
      </c>
      <c r="M77" s="23">
        <f>IF(VLOOKUP($B77,'DI_Rent'!$B$2:$R$150,7,FALSE)="","",VLOOKUP($B77,'DI_Rent'!$B$2:$R$150,7,FALSE))</f>
        <v>4.39927783560239</v>
      </c>
      <c r="N77" t="s" s="24">
        <f>IF(VLOOKUP($B77,'DI_Sharpe'!$B$2:$R$150,7,FALSE)&gt;0,VLOOKUP($B77,'DI_Sharpe'!$B$2:$R$150,7,FALSE)," ")</f>
        <v>361</v>
      </c>
      <c r="O77" s="23">
        <f>IF(VLOOKUP($B77,'DI_Rent'!$B$2:$R$150,8,FALSE)="","",VLOOKUP($B77,'DI_Rent'!$B$2:$R$150,8,FALSE))</f>
        <v>3.97382786821614</v>
      </c>
      <c r="P77" t="s" s="24">
        <f>IF(VLOOKUP($B77,'DI_Sharpe'!$B$2:$R$150,8,FALSE)&gt;0,VLOOKUP($B77,'DI_Sharpe'!$B$2:$R$150,8,FALSE)," ")</f>
        <v>361</v>
      </c>
      <c r="Q77" s="23">
        <f>IF(VLOOKUP($B77,'DI_Rent'!$B$2:$R$150,9,FALSE)="","",VLOOKUP($B77,'DI_Rent'!$B$2:$R$150,9,FALSE))</f>
        <v>3.58566856255604</v>
      </c>
      <c r="R77" t="s" s="24">
        <f>IF(VLOOKUP($B77,'DI_Sharpe'!$B$2:$R$150,9,FALSE)&gt;0,VLOOKUP($B77,'DI_Sharpe'!$B$2:$R$150,9,FALSE)," ")</f>
        <v>361</v>
      </c>
      <c r="S77" s="23">
        <f>IF(VLOOKUP($B77,'DI_Rent'!$B$2:$R$150,10,FALSE)="","",VLOOKUP($B77,'DI_Rent'!$B$2:$R$150,10,FALSE))</f>
        <v>3.36735782499749</v>
      </c>
      <c r="T77" t="s" s="24">
        <f>IF(VLOOKUP($B77,'DI_Sharpe'!$B$2:$R$150,10,FALSE)&gt;0,VLOOKUP($B77,'DI_Sharpe'!$B$2:$R$150,10,FALSE)," ")</f>
        <v>361</v>
      </c>
      <c r="U77" s="23">
        <f>IF(VLOOKUP($B77,'DI_Rent'!$B$2:$R$150,11,FALSE)="","",VLOOKUP($B77,'DI_Rent'!$B$2:$R$150,11,FALSE))</f>
        <v>3.31100658569157</v>
      </c>
      <c r="V77" t="s" s="24">
        <f>IF(VLOOKUP($B77,'DI_Sharpe'!$B$2:$R$150,11,FALSE)&gt;0,VLOOKUP($B77,'DI_Sharpe'!$B$2:$R$150,11,FALSE)," ")</f>
        <v>361</v>
      </c>
      <c r="W77" s="23">
        <f>IF(VLOOKUP($B77,'DI_Rent'!$B$2:$R$150,12,FALSE)="","",VLOOKUP($B77,'DI_Rent'!$B$2:$R$150,12,FALSE))</f>
        <v>3.47347173567207</v>
      </c>
      <c r="X77" t="s" s="24">
        <f>IF(VLOOKUP($B77,'DI_Sharpe'!$B$2:$R$150,12,FALSE)&gt;0,VLOOKUP($B77,'DI_Sharpe'!$B$2:$R$150,12,FALSE)," ")</f>
        <v>361</v>
      </c>
      <c r="Y77" s="23">
        <f>IF(VLOOKUP($B77,'DI_Rent'!$B$2:$R$150,13,FALSE)="","",VLOOKUP($B77,'DI_Rent'!$B$2:$R$150,13,FALSE))</f>
        <v>3.90175246083153</v>
      </c>
      <c r="Z77" t="s" s="24">
        <f>IF(VLOOKUP($B77,'DI_Sharpe'!$B$2:$R$150,13,FALSE)&gt;0,VLOOKUP($B77,'DI_Sharpe'!$B$2:$R$150,13,FALSE)," ")</f>
        <v>361</v>
      </c>
      <c r="AA77" s="23">
        <f>IF(VLOOKUP($B77,'DI_Rent'!$B$2:$R$150,14,FALSE)="","",VLOOKUP($B77,'DI_Rent'!$B$2:$R$150,14,FALSE))</f>
        <v>4.44350673176419</v>
      </c>
      <c r="AB77" t="s" s="24">
        <f>IF(VLOOKUP($B77,'DI_Sharpe'!$B$2:$R$150,14,FALSE)&gt;0,VLOOKUP($B77,'DI_Sharpe'!$B$2:$R$150,14,FALSE)," ")</f>
        <v>361</v>
      </c>
      <c r="AC77" s="23">
        <f>IF(VLOOKUP($B77,'DI_Rent'!$B$2:$R$150,15,FALSE)="","",VLOOKUP($B77,'DI_Rent'!$B$2:$R$150,15,FALSE))</f>
        <v>5.08596111551685</v>
      </c>
      <c r="AD77" t="s" s="24">
        <f>IF(VLOOKUP($B77,'DI_Sharpe'!$B$2:$R$150,15,FALSE)&gt;0,VLOOKUP($B77,'DI_Sharpe'!$B$2:$R$150,15,FALSE)," ")</f>
        <v>361</v>
      </c>
      <c r="AE77" s="23">
        <f>IF(VLOOKUP($B77,'DI_Rent'!$B$2:$R$150,16,FALSE)="","",VLOOKUP($B77,'DI_Rent'!$B$2:$R$150,16,FALSE))</f>
        <v>5.82601144668127</v>
      </c>
      <c r="AF77" t="s" s="24">
        <f>IF(VLOOKUP($B77,'DI_Sharpe'!$B$2:$R$150,16,FALSE)&gt;0,VLOOKUP($B77,'DI_Sharpe'!$B$2:$R$150,16,FALSE)," ")</f>
        <v>361</v>
      </c>
      <c r="AG77" s="23">
        <f>IF(VLOOKUP($B77,'DI_Rent'!$B$2:$R$150,17,FALSE)="","",VLOOKUP($B77,'DI_Rent'!$B$2:$R$150,17,FALSE))</f>
        <v>6.59805414546888</v>
      </c>
      <c r="AH77" t="s" s="26">
        <f>IF(VLOOKUP($B77,'DI_Sharpe'!$B$2:$R$150,17,FALSE)&gt;0,VLOOKUP($B77,'DI_Sharpe'!$B$2:$R$150,17,FALSE)," ")</f>
        <v>361</v>
      </c>
      <c r="AI77" s="14"/>
      <c r="AJ77" t="s" s="26"/>
      <c r="AK77" s="14"/>
      <c r="AL77" s="14"/>
    </row>
    <row r="78" ht="15" customHeight="1">
      <c r="A78" t="s" s="10">
        <v>174</v>
      </c>
      <c r="B78" t="s" s="10">
        <v>175</v>
      </c>
      <c r="C78" s="23">
        <f>IF(VLOOKUP($B78,'DI_Rent'!$B$2:$R$150,2,FALSE)="","",VLOOKUP($B78,'DI_Rent'!$B$2:$R$150,2,FALSE))</f>
        <v>7.80710859141682</v>
      </c>
      <c r="D78" t="s" s="24">
        <f>IF(VLOOKUP($B78,'DI_Sharpe'!$B$2:$R$150,2,FALSE)&gt;0,VLOOKUP($B78,'DI_Sharpe'!$B$2:$R$150,2,FALSE)," ")</f>
        <v>361</v>
      </c>
      <c r="E78" s="23">
        <f>IF(VLOOKUP($B78,'DI_Rent'!$B$2:$R$150,3,FALSE)="","",VLOOKUP($B78,'DI_Rent'!$B$2:$R$150,3,FALSE))</f>
        <v>7.12106506380052</v>
      </c>
      <c r="F78" t="s" s="24">
        <f>IF(VLOOKUP($B78,'DI_Sharpe'!$B$2:$R$150,3,FALSE)&gt;0,VLOOKUP($B78,'DI_Sharpe'!$B$2:$R$150,3,FALSE)," ")</f>
        <v>361</v>
      </c>
      <c r="G78" s="23">
        <f>IF(VLOOKUP($B78,'DI_Rent'!$B$2:$R$150,4,FALSE)="","",VLOOKUP($B78,'DI_Rent'!$B$2:$R$150,4,FALSE))</f>
        <v>6.40777840426103</v>
      </c>
      <c r="H78" t="s" s="24">
        <f>IF(VLOOKUP($B78,'DI_Sharpe'!$B$2:$R$150,4,FALSE)&gt;0,VLOOKUP($B78,'DI_Sharpe'!$B$2:$R$150,4,FALSE)," ")</f>
        <v>361</v>
      </c>
      <c r="I78" s="23">
        <f>IF(VLOOKUP($B78,'DI_Rent'!$B$2:$R$150,5,FALSE)="","",VLOOKUP($B78,'DI_Rent'!$B$2:$R$150,5,FALSE))</f>
        <v>5.67155281767453</v>
      </c>
      <c r="J78" t="s" s="24">
        <f>IF(VLOOKUP($B78,'DI_Sharpe'!$B$2:$R$150,5,FALSE)&gt;0,VLOOKUP($B78,'DI_Sharpe'!$B$2:$R$150,5,FALSE)," ")</f>
        <v>361</v>
      </c>
      <c r="K78" s="23">
        <f>IF(VLOOKUP($B78,'DI_Rent'!$B$2:$R$150,6,FALSE)="","",VLOOKUP($B78,'DI_Rent'!$B$2:$R$150,6,FALSE))</f>
        <v>5.0111853115776</v>
      </c>
      <c r="L78" t="s" s="24">
        <f>IF(VLOOKUP($B78,'DI_Sharpe'!$B$2:$R$150,6,FALSE)&gt;0,VLOOKUP($B78,'DI_Sharpe'!$B$2:$R$150,6,FALSE)," ")</f>
        <v>361</v>
      </c>
      <c r="M78" s="23">
        <f>IF(VLOOKUP($B78,'DI_Rent'!$B$2:$R$150,7,FALSE)="","",VLOOKUP($B78,'DI_Rent'!$B$2:$R$150,7,FALSE))</f>
        <v>4.38895822772218</v>
      </c>
      <c r="N78" t="s" s="24">
        <f>IF(VLOOKUP($B78,'DI_Sharpe'!$B$2:$R$150,7,FALSE)&gt;0,VLOOKUP($B78,'DI_Sharpe'!$B$2:$R$150,7,FALSE)," ")</f>
        <v>361</v>
      </c>
      <c r="O78" s="23">
        <f>IF(VLOOKUP($B78,'DI_Rent'!$B$2:$R$150,8,FALSE)="","",VLOOKUP($B78,'DI_Rent'!$B$2:$R$150,8,FALSE))</f>
        <v>3.96285505074065</v>
      </c>
      <c r="P78" t="s" s="24">
        <f>IF(VLOOKUP($B78,'DI_Sharpe'!$B$2:$R$150,8,FALSE)&gt;0,VLOOKUP($B78,'DI_Sharpe'!$B$2:$R$150,8,FALSE)," ")</f>
        <v>361</v>
      </c>
      <c r="Q78" s="23">
        <f>IF(VLOOKUP($B78,'DI_Rent'!$B$2:$R$150,9,FALSE)="","",VLOOKUP($B78,'DI_Rent'!$B$2:$R$150,9,FALSE))</f>
        <v>3.5740782049813</v>
      </c>
      <c r="R78" t="s" s="24">
        <f>IF(VLOOKUP($B78,'DI_Sharpe'!$B$2:$R$150,9,FALSE)&gt;0,VLOOKUP($B78,'DI_Sharpe'!$B$2:$R$150,9,FALSE)," ")</f>
        <v>361</v>
      </c>
      <c r="S78" s="23">
        <f>IF(VLOOKUP($B78,'DI_Rent'!$B$2:$R$150,10,FALSE)="","",VLOOKUP($B78,'DI_Rent'!$B$2:$R$150,10,FALSE))</f>
        <v>3.35507863973761</v>
      </c>
      <c r="T78" t="s" s="24">
        <f>IF(VLOOKUP($B78,'DI_Sharpe'!$B$2:$R$150,10,FALSE)&gt;0,VLOOKUP($B78,'DI_Sharpe'!$B$2:$R$150,10,FALSE)," ")</f>
        <v>361</v>
      </c>
      <c r="U78" s="23">
        <f>IF(VLOOKUP($B78,'DI_Rent'!$B$2:$R$150,11,FALSE)="","",VLOOKUP($B78,'DI_Rent'!$B$2:$R$150,11,FALSE))</f>
        <v>3.29771843558142</v>
      </c>
      <c r="V78" t="s" s="24">
        <f>IF(VLOOKUP($B78,'DI_Sharpe'!$B$2:$R$150,11,FALSE)&gt;0,VLOOKUP($B78,'DI_Sharpe'!$B$2:$R$150,11,FALSE)," ")</f>
        <v>361</v>
      </c>
      <c r="W78" s="23">
        <f>IF(VLOOKUP($B78,'DI_Rent'!$B$2:$R$150,12,FALSE)="","",VLOOKUP($B78,'DI_Rent'!$B$2:$R$150,12,FALSE))</f>
        <v>3.45875481118429</v>
      </c>
      <c r="X78" t="s" s="24">
        <f>IF(VLOOKUP($B78,'DI_Sharpe'!$B$2:$R$150,12,FALSE)&gt;0,VLOOKUP($B78,'DI_Sharpe'!$B$2:$R$150,12,FALSE)," ")</f>
        <v>361</v>
      </c>
      <c r="Y78" s="23">
        <f>IF(VLOOKUP($B78,'DI_Rent'!$B$2:$R$150,13,FALSE)="","",VLOOKUP($B78,'DI_Rent'!$B$2:$R$150,13,FALSE))</f>
        <v>3.88677946980984</v>
      </c>
      <c r="Z78" t="s" s="24">
        <f>IF(VLOOKUP($B78,'DI_Sharpe'!$B$2:$R$150,13,FALSE)&gt;0,VLOOKUP($B78,'DI_Sharpe'!$B$2:$R$150,13,FALSE)," ")</f>
        <v>361</v>
      </c>
      <c r="AA78" s="23">
        <f>IF(VLOOKUP($B78,'DI_Rent'!$B$2:$R$150,14,FALSE)="","",VLOOKUP($B78,'DI_Rent'!$B$2:$R$150,14,FALSE))</f>
        <v>4.42666759803649</v>
      </c>
      <c r="AB78" t="s" s="24">
        <f>IF(VLOOKUP($B78,'DI_Sharpe'!$B$2:$R$150,14,FALSE)&gt;0,VLOOKUP($B78,'DI_Sharpe'!$B$2:$R$150,14,FALSE)," ")</f>
        <v>361</v>
      </c>
      <c r="AC78" s="23">
        <f>IF(VLOOKUP($B78,'DI_Rent'!$B$2:$R$150,15,FALSE)="","",VLOOKUP($B78,'DI_Rent'!$B$2:$R$150,15,FALSE))</f>
        <v>5.06787670857161</v>
      </c>
      <c r="AD78" t="s" s="24">
        <f>IF(VLOOKUP($B78,'DI_Sharpe'!$B$2:$R$150,15,FALSE)&gt;0,VLOOKUP($B78,'DI_Sharpe'!$B$2:$R$150,15,FALSE)," ")</f>
        <v>361</v>
      </c>
      <c r="AE78" s="23">
        <f>IF(VLOOKUP($B78,'DI_Rent'!$B$2:$R$150,16,FALSE)="","",VLOOKUP($B78,'DI_Rent'!$B$2:$R$150,16,FALSE))</f>
        <v>5.80655463373296</v>
      </c>
      <c r="AF78" t="s" s="24">
        <f>IF(VLOOKUP($B78,'DI_Sharpe'!$B$2:$R$150,16,FALSE)&gt;0,VLOOKUP($B78,'DI_Sharpe'!$B$2:$R$150,16,FALSE)," ")</f>
        <v>361</v>
      </c>
      <c r="AG78" s="23">
        <f>IF(VLOOKUP($B78,'DI_Rent'!$B$2:$R$150,17,FALSE)="","",VLOOKUP($B78,'DI_Rent'!$B$2:$R$150,17,FALSE))</f>
        <v>6.57755647393854</v>
      </c>
      <c r="AH78" t="s" s="26">
        <f>IF(VLOOKUP($B78,'DI_Sharpe'!$B$2:$R$150,17,FALSE)&gt;0,VLOOKUP($B78,'DI_Sharpe'!$B$2:$R$150,17,FALSE)," ")</f>
        <v>361</v>
      </c>
      <c r="AI78" s="14"/>
      <c r="AJ78" t="s" s="26"/>
      <c r="AK78" s="14"/>
      <c r="AL78" s="14"/>
    </row>
    <row r="79" ht="15" customHeight="1">
      <c r="A79" t="s" s="10">
        <v>176</v>
      </c>
      <c r="B79" t="s" s="10">
        <v>177</v>
      </c>
      <c r="C79" s="23">
        <f>IF(VLOOKUP($B79,'DI_Rent'!$B$2:$R$150,2,FALSE)="","",VLOOKUP($B79,'DI_Rent'!$B$2:$R$150,2,FALSE))</f>
        <v>7.75056034996069</v>
      </c>
      <c r="D79" t="s" s="24">
        <f>IF(VLOOKUP($B79,'DI_Sharpe'!$B$2:$R$150,2,FALSE)&gt;0,VLOOKUP($B79,'DI_Sharpe'!$B$2:$R$150,2,FALSE)," ")</f>
        <v>361</v>
      </c>
      <c r="E79" s="23">
        <f>IF(VLOOKUP($B79,'DI_Rent'!$B$2:$R$150,3,FALSE)="","",VLOOKUP($B79,'DI_Rent'!$B$2:$R$150,3,FALSE))</f>
        <v>7.05965934258661</v>
      </c>
      <c r="F79" t="s" s="24">
        <f>IF(VLOOKUP($B79,'DI_Sharpe'!$B$2:$R$150,3,FALSE)&gt;0,VLOOKUP($B79,'DI_Sharpe'!$B$2:$R$150,3,FALSE)," ")</f>
        <v>361</v>
      </c>
      <c r="G79" s="23">
        <f>IF(VLOOKUP($B79,'DI_Rent'!$B$2:$R$150,4,FALSE)="","",VLOOKUP($B79,'DI_Rent'!$B$2:$R$150,4,FALSE))</f>
        <v>6.35645556628865</v>
      </c>
      <c r="H79" t="s" s="24">
        <f>IF(VLOOKUP($B79,'DI_Sharpe'!$B$2:$R$150,4,FALSE)&gt;0,VLOOKUP($B79,'DI_Sharpe'!$B$2:$R$150,4,FALSE)," ")</f>
        <v>361</v>
      </c>
      <c r="I79" s="23">
        <f>IF(VLOOKUP($B79,'DI_Rent'!$B$2:$R$150,5,FALSE)="","",VLOOKUP($B79,'DI_Rent'!$B$2:$R$150,5,FALSE))</f>
        <v>5.62213456595562</v>
      </c>
      <c r="J79" t="s" s="24">
        <f>IF(VLOOKUP($B79,'DI_Sharpe'!$B$2:$R$150,5,FALSE)&gt;0,VLOOKUP($B79,'DI_Sharpe'!$B$2:$R$150,5,FALSE)," ")</f>
        <v>361</v>
      </c>
      <c r="K79" s="23">
        <f>IF(VLOOKUP($B79,'DI_Rent'!$B$2:$R$150,6,FALSE)="","",VLOOKUP($B79,'DI_Rent'!$B$2:$R$150,6,FALSE))</f>
        <v>4.97681496345037</v>
      </c>
      <c r="L79" t="s" s="24">
        <f>IF(VLOOKUP($B79,'DI_Sharpe'!$B$2:$R$150,6,FALSE)&gt;0,VLOOKUP($B79,'DI_Sharpe'!$B$2:$R$150,6,FALSE)," ")</f>
        <v>361</v>
      </c>
      <c r="M79" s="23">
        <f>IF(VLOOKUP($B79,'DI_Rent'!$B$2:$R$150,7,FALSE)="","",VLOOKUP($B79,'DI_Rent'!$B$2:$R$150,7,FALSE))</f>
        <v>4.36272032802762</v>
      </c>
      <c r="N79" t="s" s="24">
        <f>IF(VLOOKUP($B79,'DI_Sharpe'!$B$2:$R$150,7,FALSE)&gt;0,VLOOKUP($B79,'DI_Sharpe'!$B$2:$R$150,7,FALSE)," ")</f>
        <v>361</v>
      </c>
      <c r="O79" s="23">
        <f>IF(VLOOKUP($B79,'DI_Rent'!$B$2:$R$150,8,FALSE)="","",VLOOKUP($B79,'DI_Rent'!$B$2:$R$150,8,FALSE))</f>
        <v>3.91035520237155</v>
      </c>
      <c r="P79" t="s" s="24">
        <f>IF(VLOOKUP($B79,'DI_Sharpe'!$B$2:$R$150,8,FALSE)&gt;0,VLOOKUP($B79,'DI_Sharpe'!$B$2:$R$150,8,FALSE)," ")</f>
        <v>361</v>
      </c>
      <c r="Q79" s="23">
        <f>IF(VLOOKUP($B79,'DI_Rent'!$B$2:$R$150,9,FALSE)="","",VLOOKUP($B79,'DI_Rent'!$B$2:$R$150,9,FALSE))</f>
        <v>3.51110673765358</v>
      </c>
      <c r="R79" t="s" s="24">
        <f>IF(VLOOKUP($B79,'DI_Sharpe'!$B$2:$R$150,9,FALSE)&gt;0,VLOOKUP($B79,'DI_Sharpe'!$B$2:$R$150,9,FALSE)," ")</f>
        <v>361</v>
      </c>
      <c r="S79" s="23">
        <f>IF(VLOOKUP($B79,'DI_Rent'!$B$2:$R$150,10,FALSE)="","",VLOOKUP($B79,'DI_Rent'!$B$2:$R$150,10,FALSE))</f>
        <v>3.24243026368749</v>
      </c>
      <c r="T79" t="s" s="24">
        <f>IF(VLOOKUP($B79,'DI_Sharpe'!$B$2:$R$150,10,FALSE)&gt;0,VLOOKUP($B79,'DI_Sharpe'!$B$2:$R$150,10,FALSE)," ")</f>
        <v>361</v>
      </c>
      <c r="U79" s="23">
        <f>IF(VLOOKUP($B79,'DI_Rent'!$B$2:$R$150,11,FALSE)="","",VLOOKUP($B79,'DI_Rent'!$B$2:$R$150,11,FALSE))</f>
        <v>3.15244366406076</v>
      </c>
      <c r="V79" t="s" s="24">
        <f>IF(VLOOKUP($B79,'DI_Sharpe'!$B$2:$R$150,11,FALSE)&gt;0,VLOOKUP($B79,'DI_Sharpe'!$B$2:$R$150,11,FALSE)," ")</f>
        <v>361</v>
      </c>
      <c r="W79" s="23">
        <f>IF(VLOOKUP($B79,'DI_Rent'!$B$2:$R$150,12,FALSE)="","",VLOOKUP($B79,'DI_Rent'!$B$2:$R$150,12,FALSE))</f>
        <v>3.285859785308</v>
      </c>
      <c r="X79" t="s" s="24">
        <f>IF(VLOOKUP($B79,'DI_Sharpe'!$B$2:$R$150,12,FALSE)&gt;0,VLOOKUP($B79,'DI_Sharpe'!$B$2:$R$150,12,FALSE)," ")</f>
        <v>361</v>
      </c>
      <c r="Y79" s="23">
        <f>IF(VLOOKUP($B79,'DI_Rent'!$B$2:$R$150,13,FALSE)="","",VLOOKUP($B79,'DI_Rent'!$B$2:$R$150,13,FALSE))</f>
        <v>3.62305161878673</v>
      </c>
      <c r="Z79" t="s" s="24">
        <f>IF(VLOOKUP($B79,'DI_Sharpe'!$B$2:$R$150,13,FALSE)&gt;0,VLOOKUP($B79,'DI_Sharpe'!$B$2:$R$150,13,FALSE)," ")</f>
        <v>361</v>
      </c>
      <c r="AA79" s="23">
        <f>IF(VLOOKUP($B79,'DI_Rent'!$B$2:$R$150,14,FALSE)="","",VLOOKUP($B79,'DI_Rent'!$B$2:$R$150,14,FALSE))</f>
        <v>4.10677418920344</v>
      </c>
      <c r="AB79" t="s" s="24">
        <f>IF(VLOOKUP($B79,'DI_Sharpe'!$B$2:$R$150,14,FALSE)&gt;0,VLOOKUP($B79,'DI_Sharpe'!$B$2:$R$150,14,FALSE)," ")</f>
        <v>361</v>
      </c>
      <c r="AC79" s="23">
        <f>IF(VLOOKUP($B79,'DI_Rent'!$B$2:$R$150,15,FALSE)="","",VLOOKUP($B79,'DI_Rent'!$B$2:$R$150,15,FALSE))</f>
        <v>4.72808687088739</v>
      </c>
      <c r="AD79" t="s" s="24">
        <f>IF(VLOOKUP($B79,'DI_Sharpe'!$B$2:$R$150,15,FALSE)&gt;0,VLOOKUP($B79,'DI_Sharpe'!$B$2:$R$150,15,FALSE)," ")</f>
        <v>361</v>
      </c>
      <c r="AE79" s="23">
        <f>IF(VLOOKUP($B79,'DI_Rent'!$B$2:$R$150,16,FALSE)="","",VLOOKUP($B79,'DI_Rent'!$B$2:$R$150,16,FALSE))</f>
        <v>5.4189504582618</v>
      </c>
      <c r="AF79" t="s" s="24">
        <f>IF(VLOOKUP($B79,'DI_Sharpe'!$B$2:$R$150,16,FALSE)&gt;0,VLOOKUP($B79,'DI_Sharpe'!$B$2:$R$150,16,FALSE)," ")</f>
        <v>361</v>
      </c>
      <c r="AG79" s="23">
        <f>IF(VLOOKUP($B79,'DI_Rent'!$B$2:$R$150,17,FALSE)="","",VLOOKUP($B79,'DI_Rent'!$B$2:$R$150,17,FALSE))</f>
        <v>6.2305336589866</v>
      </c>
      <c r="AH79" t="s" s="26">
        <f>IF(VLOOKUP($B79,'DI_Sharpe'!$B$2:$R$150,17,FALSE)&gt;0,VLOOKUP($B79,'DI_Sharpe'!$B$2:$R$150,17,FALSE)," ")</f>
        <v>361</v>
      </c>
      <c r="AI79" s="14"/>
      <c r="AJ79" t="s" s="26"/>
      <c r="AK79" s="14"/>
      <c r="AL79" s="14"/>
    </row>
    <row r="80" ht="15" customHeight="1">
      <c r="A80" t="s" s="10">
        <v>178</v>
      </c>
      <c r="B80" t="s" s="10">
        <v>179</v>
      </c>
      <c r="C80" s="23">
        <f>IF(VLOOKUP($B80,'DI_Rent'!$B$2:$R$150,2,FALSE)="","",VLOOKUP($B80,'DI_Rent'!$B$2:$R$150,2,FALSE))</f>
        <v>7.71113784681883</v>
      </c>
      <c r="D80" t="s" s="24">
        <f>IF(VLOOKUP($B80,'DI_Sharpe'!$B$2:$R$150,2,FALSE)&gt;0,VLOOKUP($B80,'DI_Sharpe'!$B$2:$R$150,2,FALSE)," ")</f>
        <v>361</v>
      </c>
      <c r="E80" s="23">
        <f>IF(VLOOKUP($B80,'DI_Rent'!$B$2:$R$150,3,FALSE)="","",VLOOKUP($B80,'DI_Rent'!$B$2:$R$150,3,FALSE))</f>
        <v>7.04331111966496</v>
      </c>
      <c r="F80" t="s" s="24">
        <f>IF(VLOOKUP($B80,'DI_Sharpe'!$B$2:$R$150,3,FALSE)&gt;0,VLOOKUP($B80,'DI_Sharpe'!$B$2:$R$150,3,FALSE)," ")</f>
        <v>361</v>
      </c>
      <c r="G80" s="23">
        <f>IF(VLOOKUP($B80,'DI_Rent'!$B$2:$R$150,4,FALSE)="","",VLOOKUP($B80,'DI_Rent'!$B$2:$R$150,4,FALSE))</f>
        <v>6.34891571797169</v>
      </c>
      <c r="H80" t="s" s="24">
        <f>IF(VLOOKUP($B80,'DI_Sharpe'!$B$2:$R$150,4,FALSE)&gt;0,VLOOKUP($B80,'DI_Sharpe'!$B$2:$R$150,4,FALSE)," ")</f>
        <v>361</v>
      </c>
      <c r="I80" s="23">
        <f>IF(VLOOKUP($B80,'DI_Rent'!$B$2:$R$150,5,FALSE)="","",VLOOKUP($B80,'DI_Rent'!$B$2:$R$150,5,FALSE))</f>
        <v>5.64164008472199</v>
      </c>
      <c r="J80" t="s" s="24">
        <f>IF(VLOOKUP($B80,'DI_Sharpe'!$B$2:$R$150,5,FALSE)&gt;0,VLOOKUP($B80,'DI_Sharpe'!$B$2:$R$150,5,FALSE)," ")</f>
        <v>361</v>
      </c>
      <c r="K80" s="23">
        <f>IF(VLOOKUP($B80,'DI_Rent'!$B$2:$R$150,6,FALSE)="","",VLOOKUP($B80,'DI_Rent'!$B$2:$R$150,6,FALSE))</f>
        <v>4.99031115321484</v>
      </c>
      <c r="L80" t="s" s="24">
        <f>IF(VLOOKUP($B80,'DI_Sharpe'!$B$2:$R$150,6,FALSE)&gt;0,VLOOKUP($B80,'DI_Sharpe'!$B$2:$R$150,6,FALSE)," ")</f>
        <v>361</v>
      </c>
      <c r="M80" s="23">
        <f>IF(VLOOKUP($B80,'DI_Rent'!$B$2:$R$150,7,FALSE)="","",VLOOKUP($B80,'DI_Rent'!$B$2:$R$150,7,FALSE))</f>
        <v>4.33763904504765</v>
      </c>
      <c r="N80" t="s" s="24">
        <f>IF(VLOOKUP($B80,'DI_Sharpe'!$B$2:$R$150,7,FALSE)&gt;0,VLOOKUP($B80,'DI_Sharpe'!$B$2:$R$150,7,FALSE)," ")</f>
        <v>361</v>
      </c>
      <c r="O80" s="23">
        <f>IF(VLOOKUP($B80,'DI_Rent'!$B$2:$R$150,8,FALSE)="","",VLOOKUP($B80,'DI_Rent'!$B$2:$R$150,8,FALSE))</f>
        <v>4.03328160820489</v>
      </c>
      <c r="P80" t="s" s="24">
        <f>IF(VLOOKUP($B80,'DI_Sharpe'!$B$2:$R$150,8,FALSE)&gt;0,VLOOKUP($B80,'DI_Sharpe'!$B$2:$R$150,8,FALSE)," ")</f>
        <v>361</v>
      </c>
      <c r="Q80" s="23">
        <f>IF(VLOOKUP($B80,'DI_Rent'!$B$2:$R$150,9,FALSE)="","",VLOOKUP($B80,'DI_Rent'!$B$2:$R$150,9,FALSE))</f>
        <v>3.73308375824555</v>
      </c>
      <c r="R80" t="s" s="24">
        <f>IF(VLOOKUP($B80,'DI_Sharpe'!$B$2:$R$150,9,FALSE)&gt;0,VLOOKUP($B80,'DI_Sharpe'!$B$2:$R$150,9,FALSE)," ")</f>
        <v>361</v>
      </c>
      <c r="S80" s="23">
        <f>IF(VLOOKUP($B80,'DI_Rent'!$B$2:$R$150,10,FALSE)="","",VLOOKUP($B80,'DI_Rent'!$B$2:$R$150,10,FALSE))</f>
        <v>3.5623760586051</v>
      </c>
      <c r="T80" t="s" s="24">
        <f>IF(VLOOKUP($B80,'DI_Sharpe'!$B$2:$R$150,10,FALSE)&gt;0,VLOOKUP($B80,'DI_Sharpe'!$B$2:$R$150,10,FALSE)," ")</f>
        <v>361</v>
      </c>
      <c r="U80" s="23">
        <f>IF(VLOOKUP($B80,'DI_Rent'!$B$2:$R$150,11,FALSE)="","",VLOOKUP($B80,'DI_Rent'!$B$2:$R$150,11,FALSE))</f>
        <v>3.56074508925242</v>
      </c>
      <c r="V80" t="s" s="24">
        <f>IF(VLOOKUP($B80,'DI_Sharpe'!$B$2:$R$150,11,FALSE)&gt;0,VLOOKUP($B80,'DI_Sharpe'!$B$2:$R$150,11,FALSE)," ")</f>
        <v>361</v>
      </c>
      <c r="W80" s="23">
        <f>IF(VLOOKUP($B80,'DI_Rent'!$B$2:$R$150,12,FALSE)="","",VLOOKUP($B80,'DI_Rent'!$B$2:$R$150,12,FALSE))</f>
        <v>3.79250632329438</v>
      </c>
      <c r="X80" t="s" s="24">
        <f>IF(VLOOKUP($B80,'DI_Sharpe'!$B$2:$R$150,12,FALSE)&gt;0,VLOOKUP($B80,'DI_Sharpe'!$B$2:$R$150,12,FALSE)," ")</f>
        <v>361</v>
      </c>
      <c r="Y80" s="23">
        <f>IF(VLOOKUP($B80,'DI_Rent'!$B$2:$R$150,13,FALSE)="","",VLOOKUP($B80,'DI_Rent'!$B$2:$R$150,13,FALSE))</f>
        <v>4.31073917877232</v>
      </c>
      <c r="Z80" t="s" s="24">
        <f>IF(VLOOKUP($B80,'DI_Sharpe'!$B$2:$R$150,13,FALSE)&gt;0,VLOOKUP($B80,'DI_Sharpe'!$B$2:$R$150,13,FALSE)," ")</f>
        <v>361</v>
      </c>
      <c r="AA80" s="23">
        <f>IF(VLOOKUP($B80,'DI_Rent'!$B$2:$R$150,14,FALSE)="","",VLOOKUP($B80,'DI_Rent'!$B$2:$R$150,14,FALSE))</f>
        <v>4.87224458073341</v>
      </c>
      <c r="AB80" t="s" s="24">
        <f>IF(VLOOKUP($B80,'DI_Sharpe'!$B$2:$R$150,14,FALSE)&gt;0,VLOOKUP($B80,'DI_Sharpe'!$B$2:$R$150,14,FALSE)," ")</f>
        <v>361</v>
      </c>
      <c r="AC80" s="23">
        <f>IF(VLOOKUP($B80,'DI_Rent'!$B$2:$R$150,15,FALSE)="","",VLOOKUP($B80,'DI_Rent'!$B$2:$R$150,15,FALSE))</f>
        <v>5.55748357748558</v>
      </c>
      <c r="AD80" t="s" s="24">
        <f>IF(VLOOKUP($B80,'DI_Sharpe'!$B$2:$R$150,15,FALSE)&gt;0,VLOOKUP($B80,'DI_Sharpe'!$B$2:$R$150,15,FALSE)," ")</f>
        <v>361</v>
      </c>
      <c r="AE80" s="23">
        <f>IF(VLOOKUP($B80,'DI_Rent'!$B$2:$R$150,16,FALSE)="","",VLOOKUP($B80,'DI_Rent'!$B$2:$R$150,16,FALSE))</f>
        <v>6.31624578077774</v>
      </c>
      <c r="AF80" t="s" s="24">
        <f>IF(VLOOKUP($B80,'DI_Sharpe'!$B$2:$R$150,16,FALSE)&gt;0,VLOOKUP($B80,'DI_Sharpe'!$B$2:$R$150,16,FALSE)," ")</f>
        <v>361</v>
      </c>
      <c r="AG80" s="23">
        <f>IF(VLOOKUP($B80,'DI_Rent'!$B$2:$R$150,17,FALSE)="","",VLOOKUP($B80,'DI_Rent'!$B$2:$R$150,17,FALSE))</f>
        <v>7.18907369206627</v>
      </c>
      <c r="AH80" t="s" s="26">
        <f>IF(VLOOKUP($B80,'DI_Sharpe'!$B$2:$R$150,17,FALSE)&gt;0,VLOOKUP($B80,'DI_Sharpe'!$B$2:$R$150,17,FALSE)," ")</f>
        <v>361</v>
      </c>
      <c r="AI80" s="14"/>
      <c r="AJ80" t="s" s="26"/>
      <c r="AK80" s="14"/>
      <c r="AL80" s="14"/>
    </row>
    <row r="81" ht="15" customHeight="1">
      <c r="A81" t="s" s="10">
        <v>180</v>
      </c>
      <c r="B81" t="s" s="10">
        <v>181</v>
      </c>
      <c r="C81" s="23">
        <f>IF(VLOOKUP($B81,'DI_Rent'!$B$2:$R$150,2,FALSE)="","",VLOOKUP($B81,'DI_Rent'!$B$2:$R$150,2,FALSE))</f>
        <v>7.70409857120651</v>
      </c>
      <c r="D81" t="s" s="24">
        <f>IF(VLOOKUP($B81,'DI_Sharpe'!$B$2:$R$150,2,FALSE)&gt;0,VLOOKUP($B81,'DI_Sharpe'!$B$2:$R$150,2,FALSE)," ")</f>
        <v>361</v>
      </c>
      <c r="E81" s="23">
        <f>IF(VLOOKUP($B81,'DI_Rent'!$B$2:$R$150,3,FALSE)="","",VLOOKUP($B81,'DI_Rent'!$B$2:$R$150,3,FALSE))</f>
        <v>7.03902914206491</v>
      </c>
      <c r="F81" t="s" s="24">
        <f>IF(VLOOKUP($B81,'DI_Sharpe'!$B$2:$R$150,3,FALSE)&gt;0,VLOOKUP($B81,'DI_Sharpe'!$B$2:$R$150,3,FALSE)," ")</f>
        <v>361</v>
      </c>
      <c r="G81" s="23">
        <f>IF(VLOOKUP($B81,'DI_Rent'!$B$2:$R$150,4,FALSE)="","",VLOOKUP($B81,'DI_Rent'!$B$2:$R$150,4,FALSE))</f>
        <v>6.39887627516915</v>
      </c>
      <c r="H81" t="s" s="24">
        <f>IF(VLOOKUP($B81,'DI_Sharpe'!$B$2:$R$150,4,FALSE)&gt;0,VLOOKUP($B81,'DI_Sharpe'!$B$2:$R$150,4,FALSE)," ")</f>
        <v>361</v>
      </c>
      <c r="I81" s="23">
        <f>IF(VLOOKUP($B81,'DI_Rent'!$B$2:$R$150,5,FALSE)="","",VLOOKUP($B81,'DI_Rent'!$B$2:$R$150,5,FALSE))</f>
        <v>5.68123866154013</v>
      </c>
      <c r="J81" t="s" s="24">
        <f>IF(VLOOKUP($B81,'DI_Sharpe'!$B$2:$R$150,5,FALSE)&gt;0,VLOOKUP($B81,'DI_Sharpe'!$B$2:$R$150,5,FALSE)," ")</f>
        <v>361</v>
      </c>
      <c r="K81" s="23">
        <f>IF(VLOOKUP($B81,'DI_Rent'!$B$2:$R$150,6,FALSE)="","",VLOOKUP($B81,'DI_Rent'!$B$2:$R$150,6,FALSE))</f>
        <v>5.01562365045034</v>
      </c>
      <c r="L81" t="s" s="24">
        <f>IF(VLOOKUP($B81,'DI_Sharpe'!$B$2:$R$150,6,FALSE)&gt;0,VLOOKUP($B81,'DI_Sharpe'!$B$2:$R$150,6,FALSE)," ")</f>
        <v>361</v>
      </c>
      <c r="M81" s="23">
        <f>IF(VLOOKUP($B81,'DI_Rent'!$B$2:$R$150,7,FALSE)="","",VLOOKUP($B81,'DI_Rent'!$B$2:$R$150,7,FALSE))</f>
        <v>4.28967924706132</v>
      </c>
      <c r="N81" t="s" s="24">
        <f>IF(VLOOKUP($B81,'DI_Sharpe'!$B$2:$R$150,7,FALSE)&gt;0,VLOOKUP($B81,'DI_Sharpe'!$B$2:$R$150,7,FALSE)," ")</f>
        <v>361</v>
      </c>
      <c r="O81" s="23">
        <f>IF(VLOOKUP($B81,'DI_Rent'!$B$2:$R$150,8,FALSE)="","",VLOOKUP($B81,'DI_Rent'!$B$2:$R$150,8,FALSE))</f>
        <v>3.83972238772317</v>
      </c>
      <c r="P81" t="s" s="24">
        <f>IF(VLOOKUP($B81,'DI_Sharpe'!$B$2:$R$150,8,FALSE)&gt;0,VLOOKUP($B81,'DI_Sharpe'!$B$2:$R$150,8,FALSE)," ")</f>
        <v>361</v>
      </c>
      <c r="Q81" s="23">
        <f>IF(VLOOKUP($B81,'DI_Rent'!$B$2:$R$150,9,FALSE)="","",VLOOKUP($B81,'DI_Rent'!$B$2:$R$150,9,FALSE))</f>
        <v>3.4558645779817</v>
      </c>
      <c r="R81" t="s" s="24">
        <f>IF(VLOOKUP($B81,'DI_Sharpe'!$B$2:$R$150,9,FALSE)&gt;0,VLOOKUP($B81,'DI_Sharpe'!$B$2:$R$150,9,FALSE)," ")</f>
        <v>361</v>
      </c>
      <c r="S81" s="23">
        <f>IF(VLOOKUP($B81,'DI_Rent'!$B$2:$R$150,10,FALSE)="","",VLOOKUP($B81,'DI_Rent'!$B$2:$R$150,10,FALSE))</f>
        <v>3.19818334939184</v>
      </c>
      <c r="T81" t="s" s="24">
        <f>IF(VLOOKUP($B81,'DI_Sharpe'!$B$2:$R$150,10,FALSE)&gt;0,VLOOKUP($B81,'DI_Sharpe'!$B$2:$R$150,10,FALSE)," ")</f>
        <v>361</v>
      </c>
      <c r="U81" s="23">
        <f>IF(VLOOKUP($B81,'DI_Rent'!$B$2:$R$150,11,FALSE)="","",VLOOKUP($B81,'DI_Rent'!$B$2:$R$150,11,FALSE))</f>
        <v>3.10545423412047</v>
      </c>
      <c r="V81" t="s" s="24">
        <f>IF(VLOOKUP($B81,'DI_Sharpe'!$B$2:$R$150,11,FALSE)&gt;0,VLOOKUP($B81,'DI_Sharpe'!$B$2:$R$150,11,FALSE)," ")</f>
        <v>361</v>
      </c>
      <c r="W81" s="23">
        <f>IF(VLOOKUP($B81,'DI_Rent'!$B$2:$R$150,12,FALSE)="","",VLOOKUP($B81,'DI_Rent'!$B$2:$R$150,12,FALSE))</f>
        <v>3.23448450400996</v>
      </c>
      <c r="X81" t="s" s="24">
        <f>IF(VLOOKUP($B81,'DI_Sharpe'!$B$2:$R$150,12,FALSE)&gt;0,VLOOKUP($B81,'DI_Sharpe'!$B$2:$R$150,12,FALSE)," ")</f>
        <v>361</v>
      </c>
      <c r="Y81" s="23">
        <f>IF(VLOOKUP($B81,'DI_Rent'!$B$2:$R$150,13,FALSE)="","",VLOOKUP($B81,'DI_Rent'!$B$2:$R$150,13,FALSE))</f>
        <v>3.57573204766364</v>
      </c>
      <c r="Z81" t="s" s="24">
        <f>IF(VLOOKUP($B81,'DI_Sharpe'!$B$2:$R$150,13,FALSE)&gt;0,VLOOKUP($B81,'DI_Sharpe'!$B$2:$R$150,13,FALSE)," ")</f>
        <v>361</v>
      </c>
      <c r="AA81" s="23">
        <f>IF(VLOOKUP($B81,'DI_Rent'!$B$2:$R$150,14,FALSE)="","",VLOOKUP($B81,'DI_Rent'!$B$2:$R$150,14,FALSE))</f>
        <v>4.02561022150707</v>
      </c>
      <c r="AB81" t="s" s="24">
        <f>IF(VLOOKUP($B81,'DI_Sharpe'!$B$2:$R$150,14,FALSE)&gt;0,VLOOKUP($B81,'DI_Sharpe'!$B$2:$R$150,14,FALSE)," ")</f>
        <v>361</v>
      </c>
      <c r="AC81" s="23">
        <f>IF(VLOOKUP($B81,'DI_Rent'!$B$2:$R$150,15,FALSE)="","",VLOOKUP($B81,'DI_Rent'!$B$2:$R$150,15,FALSE))</f>
        <v>4.65121482989796</v>
      </c>
      <c r="AD81" t="s" s="24">
        <f>IF(VLOOKUP($B81,'DI_Sharpe'!$B$2:$R$150,15,FALSE)&gt;0,VLOOKUP($B81,'DI_Sharpe'!$B$2:$R$150,15,FALSE)," ")</f>
        <v>361</v>
      </c>
      <c r="AE81" s="23">
        <f>IF(VLOOKUP($B81,'DI_Rent'!$B$2:$R$150,16,FALSE)="","",VLOOKUP($B81,'DI_Rent'!$B$2:$R$150,16,FALSE))</f>
        <v>5.33501402290442</v>
      </c>
      <c r="AF81" t="s" s="24">
        <f>IF(VLOOKUP($B81,'DI_Sharpe'!$B$2:$R$150,16,FALSE)&gt;0,VLOOKUP($B81,'DI_Sharpe'!$B$2:$R$150,16,FALSE)," ")</f>
        <v>361</v>
      </c>
      <c r="AG81" s="23">
        <f>IF(VLOOKUP($B81,'DI_Rent'!$B$2:$R$150,17,FALSE)="","",VLOOKUP($B81,'DI_Rent'!$B$2:$R$150,17,FALSE))</f>
        <v>6.13761268166233</v>
      </c>
      <c r="AH81" t="s" s="26">
        <f>IF(VLOOKUP($B81,'DI_Sharpe'!$B$2:$R$150,17,FALSE)&gt;0,VLOOKUP($B81,'DI_Sharpe'!$B$2:$R$150,17,FALSE)," ")</f>
        <v>361</v>
      </c>
      <c r="AI81" s="14"/>
      <c r="AJ81" t="s" s="26"/>
      <c r="AK81" s="14"/>
      <c r="AL81" s="14"/>
    </row>
    <row r="82" ht="15" customHeight="1">
      <c r="A82" t="s" s="10">
        <v>182</v>
      </c>
      <c r="B82" t="s" s="10">
        <v>183</v>
      </c>
      <c r="C82" s="23">
        <f>IF(VLOOKUP($B82,'DI_Rent'!$B$2:$R$150,2,FALSE)="","",VLOOKUP($B82,'DI_Rent'!$B$2:$R$150,2,FALSE))</f>
        <v>7.69993513807603</v>
      </c>
      <c r="D82" t="s" s="24">
        <f>IF(VLOOKUP($B82,'DI_Sharpe'!$B$2:$R$150,2,FALSE)&gt;0,VLOOKUP($B82,'DI_Sharpe'!$B$2:$R$150,2,FALSE)," ")</f>
        <v>361</v>
      </c>
      <c r="E82" s="23">
        <f>IF(VLOOKUP($B82,'DI_Rent'!$B$2:$R$150,3,FALSE)="","",VLOOKUP($B82,'DI_Rent'!$B$2:$R$150,3,FALSE))</f>
        <v>7.02627710255534</v>
      </c>
      <c r="F82" t="s" s="24">
        <f>IF(VLOOKUP($B82,'DI_Sharpe'!$B$2:$R$150,3,FALSE)&gt;0,VLOOKUP($B82,'DI_Sharpe'!$B$2:$R$150,3,FALSE)," ")</f>
        <v>361</v>
      </c>
      <c r="G82" s="23">
        <f>IF(VLOOKUP($B82,'DI_Rent'!$B$2:$R$150,4,FALSE)="","",VLOOKUP($B82,'DI_Rent'!$B$2:$R$150,4,FALSE))</f>
        <v>6.32490276690691</v>
      </c>
      <c r="H82" t="s" s="24">
        <f>IF(VLOOKUP($B82,'DI_Sharpe'!$B$2:$R$150,4,FALSE)&gt;0,VLOOKUP($B82,'DI_Sharpe'!$B$2:$R$150,4,FALSE)," ")</f>
        <v>361</v>
      </c>
      <c r="I82" s="23">
        <f>IF(VLOOKUP($B82,'DI_Rent'!$B$2:$R$150,5,FALSE)="","",VLOOKUP($B82,'DI_Rent'!$B$2:$R$150,5,FALSE))</f>
        <v>5.59799302959281</v>
      </c>
      <c r="J82" t="s" s="24">
        <f>IF(VLOOKUP($B82,'DI_Sharpe'!$B$2:$R$150,5,FALSE)&gt;0,VLOOKUP($B82,'DI_Sharpe'!$B$2:$R$150,5,FALSE)," ")</f>
        <v>361</v>
      </c>
      <c r="K82" s="23">
        <f>IF(VLOOKUP($B82,'DI_Rent'!$B$2:$R$150,6,FALSE)="","",VLOOKUP($B82,'DI_Rent'!$B$2:$R$150,6,FALSE))</f>
        <v>4.95676545435204</v>
      </c>
      <c r="L82" t="s" s="24">
        <f>IF(VLOOKUP($B82,'DI_Sharpe'!$B$2:$R$150,6,FALSE)&gt;0,VLOOKUP($B82,'DI_Sharpe'!$B$2:$R$150,6,FALSE)," ")</f>
        <v>361</v>
      </c>
      <c r="M82" s="23">
        <f>IF(VLOOKUP($B82,'DI_Rent'!$B$2:$R$150,7,FALSE)="","",VLOOKUP($B82,'DI_Rent'!$B$2:$R$150,7,FALSE))</f>
        <v>4.33559299001105</v>
      </c>
      <c r="N82" t="s" s="24">
        <f>IF(VLOOKUP($B82,'DI_Sharpe'!$B$2:$R$150,7,FALSE)&gt;0,VLOOKUP($B82,'DI_Sharpe'!$B$2:$R$150,7,FALSE)," ")</f>
        <v>361</v>
      </c>
      <c r="O82" s="23">
        <f>IF(VLOOKUP($B82,'DI_Rent'!$B$2:$R$150,8,FALSE)="","",VLOOKUP($B82,'DI_Rent'!$B$2:$R$150,8,FALSE))</f>
        <v>3.88276232275782</v>
      </c>
      <c r="P82" t="s" s="24">
        <f>IF(VLOOKUP($B82,'DI_Sharpe'!$B$2:$R$150,8,FALSE)&gt;0,VLOOKUP($B82,'DI_Sharpe'!$B$2:$R$150,8,FALSE)," ")</f>
        <v>361</v>
      </c>
      <c r="Q82" s="23">
        <f>IF(VLOOKUP($B82,'DI_Rent'!$B$2:$R$150,9,FALSE)="","",VLOOKUP($B82,'DI_Rent'!$B$2:$R$150,9,FALSE))</f>
        <v>3.51617085142313</v>
      </c>
      <c r="R82" t="s" s="24">
        <f>IF(VLOOKUP($B82,'DI_Sharpe'!$B$2:$R$150,9,FALSE)&gt;0,VLOOKUP($B82,'DI_Sharpe'!$B$2:$R$150,9,FALSE)," ")</f>
        <v>361</v>
      </c>
      <c r="S82" s="23">
        <f>IF(VLOOKUP($B82,'DI_Rent'!$B$2:$R$150,10,FALSE)="","",VLOOKUP($B82,'DI_Rent'!$B$2:$R$150,10,FALSE))</f>
        <v>3.27611850036931</v>
      </c>
      <c r="T82" t="s" s="24">
        <f>IF(VLOOKUP($B82,'DI_Sharpe'!$B$2:$R$150,10,FALSE)&gt;0,VLOOKUP($B82,'DI_Sharpe'!$B$2:$R$150,10,FALSE)," ")</f>
        <v>361</v>
      </c>
      <c r="U82" s="23">
        <f>IF(VLOOKUP($B82,'DI_Rent'!$B$2:$R$150,11,FALSE)="","",VLOOKUP($B82,'DI_Rent'!$B$2:$R$150,11,FALSE))</f>
        <v>3.1782898239249</v>
      </c>
      <c r="V82" t="s" s="24">
        <f>IF(VLOOKUP($B82,'DI_Sharpe'!$B$2:$R$150,11,FALSE)&gt;0,VLOOKUP($B82,'DI_Sharpe'!$B$2:$R$150,11,FALSE)," ")</f>
        <v>361</v>
      </c>
      <c r="W82" s="23">
        <f>IF(VLOOKUP($B82,'DI_Rent'!$B$2:$R$150,12,FALSE)="","",VLOOKUP($B82,'DI_Rent'!$B$2:$R$150,12,FALSE))</f>
        <v>3.29756730878019</v>
      </c>
      <c r="X82" t="s" s="24">
        <f>IF(VLOOKUP($B82,'DI_Sharpe'!$B$2:$R$150,12,FALSE)&gt;0,VLOOKUP($B82,'DI_Sharpe'!$B$2:$R$150,12,FALSE)," ")</f>
        <v>361</v>
      </c>
      <c r="Y82" s="23">
        <f>IF(VLOOKUP($B82,'DI_Rent'!$B$2:$R$150,13,FALSE)="","",VLOOKUP($B82,'DI_Rent'!$B$2:$R$150,13,FALSE))</f>
        <v>3.61977789220906</v>
      </c>
      <c r="Z82" t="s" s="24">
        <f>IF(VLOOKUP($B82,'DI_Sharpe'!$B$2:$R$150,13,FALSE)&gt;0,VLOOKUP($B82,'DI_Sharpe'!$B$2:$R$150,13,FALSE)," ")</f>
        <v>361</v>
      </c>
      <c r="AA82" s="23">
        <f>IF(VLOOKUP($B82,'DI_Rent'!$B$2:$R$150,14,FALSE)="","",VLOOKUP($B82,'DI_Rent'!$B$2:$R$150,14,FALSE))</f>
        <v>4.08028928944324</v>
      </c>
      <c r="AB82" t="s" s="24">
        <f>IF(VLOOKUP($B82,'DI_Sharpe'!$B$2:$R$150,14,FALSE)&gt;0,VLOOKUP($B82,'DI_Sharpe'!$B$2:$R$150,14,FALSE)," ")</f>
        <v>361</v>
      </c>
      <c r="AC82" s="23">
        <f>IF(VLOOKUP($B82,'DI_Rent'!$B$2:$R$150,15,FALSE)="","",VLOOKUP($B82,'DI_Rent'!$B$2:$R$150,15,FALSE))</f>
        <v>4.67686545947203</v>
      </c>
      <c r="AD82" t="s" s="24">
        <f>IF(VLOOKUP($B82,'DI_Sharpe'!$B$2:$R$150,15,FALSE)&gt;0,VLOOKUP($B82,'DI_Sharpe'!$B$2:$R$150,15,FALSE)," ")</f>
        <v>361</v>
      </c>
      <c r="AE82" s="23">
        <f>IF(VLOOKUP($B82,'DI_Rent'!$B$2:$R$150,16,FALSE)="","",VLOOKUP($B82,'DI_Rent'!$B$2:$R$150,16,FALSE))</f>
        <v>5.35637352774287</v>
      </c>
      <c r="AF82" t="s" s="24">
        <f>IF(VLOOKUP($B82,'DI_Sharpe'!$B$2:$R$150,16,FALSE)&gt;0,VLOOKUP($B82,'DI_Sharpe'!$B$2:$R$150,16,FALSE)," ")</f>
        <v>361</v>
      </c>
      <c r="AG82" s="23">
        <f>IF(VLOOKUP($B82,'DI_Rent'!$B$2:$R$150,17,FALSE)="","",VLOOKUP($B82,'DI_Rent'!$B$2:$R$150,17,FALSE))</f>
        <v>6.15390600661756</v>
      </c>
      <c r="AH82" t="s" s="26">
        <f>IF(VLOOKUP($B82,'DI_Sharpe'!$B$2:$R$150,17,FALSE)&gt;0,VLOOKUP($B82,'DI_Sharpe'!$B$2:$R$150,17,FALSE)," ")</f>
        <v>361</v>
      </c>
      <c r="AI82" s="14"/>
      <c r="AJ82" t="s" s="26"/>
      <c r="AK82" s="14"/>
      <c r="AL82" s="14"/>
    </row>
    <row r="83" ht="15" customHeight="1">
      <c r="A83" t="s" s="10">
        <v>184</v>
      </c>
      <c r="B83" t="s" s="10">
        <v>185</v>
      </c>
      <c r="C83" s="23">
        <f>IF(VLOOKUP($B83,'DI_Rent'!$B$2:$R$150,2,FALSE)="","",VLOOKUP($B83,'DI_Rent'!$B$2:$R$150,2,FALSE))</f>
        <v>7.6944760758151</v>
      </c>
      <c r="D83" t="s" s="24">
        <f>IF(VLOOKUP($B83,'DI_Sharpe'!$B$2:$R$150,2,FALSE)&gt;0,VLOOKUP($B83,'DI_Sharpe'!$B$2:$R$150,2,FALSE)," ")</f>
        <v>361</v>
      </c>
      <c r="E83" s="23">
        <f>IF(VLOOKUP($B83,'DI_Rent'!$B$2:$R$150,3,FALSE)="","",VLOOKUP($B83,'DI_Rent'!$B$2:$R$150,3,FALSE))</f>
        <v>7.02029867977543</v>
      </c>
      <c r="F83" t="s" s="24">
        <f>IF(VLOOKUP($B83,'DI_Sharpe'!$B$2:$R$150,3,FALSE)&gt;0,VLOOKUP($B83,'DI_Sharpe'!$B$2:$R$150,3,FALSE)," ")</f>
        <v>361</v>
      </c>
      <c r="G83" s="23">
        <f>IF(VLOOKUP($B83,'DI_Rent'!$B$2:$R$150,4,FALSE)="","",VLOOKUP($B83,'DI_Rent'!$B$2:$R$150,4,FALSE))</f>
        <v>6.32115351328004</v>
      </c>
      <c r="H83" t="s" s="24">
        <f>IF(VLOOKUP($B83,'DI_Sharpe'!$B$2:$R$150,4,FALSE)&gt;0,VLOOKUP($B83,'DI_Sharpe'!$B$2:$R$150,4,FALSE)," ")</f>
        <v>361</v>
      </c>
      <c r="I83" s="23">
        <f>IF(VLOOKUP($B83,'DI_Rent'!$B$2:$R$150,5,FALSE)="","",VLOOKUP($B83,'DI_Rent'!$B$2:$R$150,5,FALSE))</f>
        <v>5.59453537473042</v>
      </c>
      <c r="J83" t="s" s="24">
        <f>IF(VLOOKUP($B83,'DI_Sharpe'!$B$2:$R$150,5,FALSE)&gt;0,VLOOKUP($B83,'DI_Sharpe'!$B$2:$R$150,5,FALSE)," ")</f>
        <v>361</v>
      </c>
      <c r="K83" s="23">
        <f>IF(VLOOKUP($B83,'DI_Rent'!$B$2:$R$150,6,FALSE)="","",VLOOKUP($B83,'DI_Rent'!$B$2:$R$150,6,FALSE))</f>
        <v>4.95359588900908</v>
      </c>
      <c r="L83" t="s" s="24">
        <f>IF(VLOOKUP($B83,'DI_Sharpe'!$B$2:$R$150,6,FALSE)&gt;0,VLOOKUP($B83,'DI_Sharpe'!$B$2:$R$150,6,FALSE)," ")</f>
        <v>361</v>
      </c>
      <c r="M83" s="23">
        <f>IF(VLOOKUP($B83,'DI_Rent'!$B$2:$R$150,7,FALSE)="","",VLOOKUP($B83,'DI_Rent'!$B$2:$R$150,7,FALSE))</f>
        <v>4.33226275853642</v>
      </c>
      <c r="N83" t="s" s="24">
        <f>IF(VLOOKUP($B83,'DI_Sharpe'!$B$2:$R$150,7,FALSE)&gt;0,VLOOKUP($B83,'DI_Sharpe'!$B$2:$R$150,7,FALSE)," ")</f>
        <v>361</v>
      </c>
      <c r="O83" s="23">
        <f>IF(VLOOKUP($B83,'DI_Rent'!$B$2:$R$150,8,FALSE)="","",VLOOKUP($B83,'DI_Rent'!$B$2:$R$150,8,FALSE))</f>
        <v>3.88053996629496</v>
      </c>
      <c r="P83" t="s" s="24">
        <f>IF(VLOOKUP($B83,'DI_Sharpe'!$B$2:$R$150,8,FALSE)&gt;0,VLOOKUP($B83,'DI_Sharpe'!$B$2:$R$150,8,FALSE)," ")</f>
        <v>361</v>
      </c>
      <c r="Q83" s="23">
        <f>IF(VLOOKUP($B83,'DI_Rent'!$B$2:$R$150,9,FALSE)="","",VLOOKUP($B83,'DI_Rent'!$B$2:$R$150,9,FALSE))</f>
        <v>3.51476879314574</v>
      </c>
      <c r="R83" t="s" s="24">
        <f>IF(VLOOKUP($B83,'DI_Sharpe'!$B$2:$R$150,9,FALSE)&gt;0,VLOOKUP($B83,'DI_Sharpe'!$B$2:$R$150,9,FALSE)," ")</f>
        <v>361</v>
      </c>
      <c r="S83" s="23">
        <f>IF(VLOOKUP($B83,'DI_Rent'!$B$2:$R$150,10,FALSE)="","",VLOOKUP($B83,'DI_Rent'!$B$2:$R$150,10,FALSE))</f>
        <v>3.2749975175941</v>
      </c>
      <c r="T83" t="s" s="24">
        <f>IF(VLOOKUP($B83,'DI_Sharpe'!$B$2:$R$150,10,FALSE)&gt;0,VLOOKUP($B83,'DI_Sharpe'!$B$2:$R$150,10,FALSE)," ")</f>
        <v>361</v>
      </c>
      <c r="U83" s="23">
        <f>IF(VLOOKUP($B83,'DI_Rent'!$B$2:$R$150,11,FALSE)="","",VLOOKUP($B83,'DI_Rent'!$B$2:$R$150,11,FALSE))</f>
        <v>3.17784856089798</v>
      </c>
      <c r="V83" t="s" s="24">
        <f>IF(VLOOKUP($B83,'DI_Sharpe'!$B$2:$R$150,11,FALSE)&gt;0,VLOOKUP($B83,'DI_Sharpe'!$B$2:$R$150,11,FALSE)," ")</f>
        <v>361</v>
      </c>
      <c r="W83" s="23">
        <f>IF(VLOOKUP($B83,'DI_Rent'!$B$2:$R$150,12,FALSE)="","",VLOOKUP($B83,'DI_Rent'!$B$2:$R$150,12,FALSE))</f>
        <v>3.29856229151502</v>
      </c>
      <c r="X83" t="s" s="24">
        <f>IF(VLOOKUP($B83,'DI_Sharpe'!$B$2:$R$150,12,FALSE)&gt;0,VLOOKUP($B83,'DI_Sharpe'!$B$2:$R$150,12,FALSE)," ")</f>
        <v>361</v>
      </c>
      <c r="Y83" s="23">
        <f>IF(VLOOKUP($B83,'DI_Rent'!$B$2:$R$150,13,FALSE)="","",VLOOKUP($B83,'DI_Rent'!$B$2:$R$150,13,FALSE))</f>
        <v>3.62107079971061</v>
      </c>
      <c r="Z83" t="s" s="24">
        <f>IF(VLOOKUP($B83,'DI_Sharpe'!$B$2:$R$150,13,FALSE)&gt;0,VLOOKUP($B83,'DI_Sharpe'!$B$2:$R$150,13,FALSE)," ")</f>
        <v>361</v>
      </c>
      <c r="AA83" s="23">
        <f>IF(VLOOKUP($B83,'DI_Rent'!$B$2:$R$150,14,FALSE)="","",VLOOKUP($B83,'DI_Rent'!$B$2:$R$150,14,FALSE))</f>
        <v>4.08352146356363</v>
      </c>
      <c r="AB83" t="s" s="24">
        <f>IF(VLOOKUP($B83,'DI_Sharpe'!$B$2:$R$150,14,FALSE)&gt;0,VLOOKUP($B83,'DI_Sharpe'!$B$2:$R$150,14,FALSE)," ")</f>
        <v>361</v>
      </c>
      <c r="AC83" s="23">
        <f>IF(VLOOKUP($B83,'DI_Rent'!$B$2:$R$150,15,FALSE)="","",VLOOKUP($B83,'DI_Rent'!$B$2:$R$150,15,FALSE))</f>
        <v>4.68476116122996</v>
      </c>
      <c r="AD83" t="s" s="24">
        <f>IF(VLOOKUP($B83,'DI_Sharpe'!$B$2:$R$150,15,FALSE)&gt;0,VLOOKUP($B83,'DI_Sharpe'!$B$2:$R$150,15,FALSE)," ")</f>
        <v>361</v>
      </c>
      <c r="AE83" s="23">
        <f>IF(VLOOKUP($B83,'DI_Rent'!$B$2:$R$150,16,FALSE)="","",VLOOKUP($B83,'DI_Rent'!$B$2:$R$150,16,FALSE))</f>
        <v>5.35161139614286</v>
      </c>
      <c r="AF83" t="s" s="24">
        <f>IF(VLOOKUP($B83,'DI_Sharpe'!$B$2:$R$150,16,FALSE)&gt;0,VLOOKUP($B83,'DI_Sharpe'!$B$2:$R$150,16,FALSE)," ")</f>
        <v>361</v>
      </c>
      <c r="AG83" s="23">
        <f>IF(VLOOKUP($B83,'DI_Rent'!$B$2:$R$150,17,FALSE)="","",VLOOKUP($B83,'DI_Rent'!$B$2:$R$150,17,FALSE))</f>
        <v>6.13164678596925</v>
      </c>
      <c r="AH83" t="s" s="26">
        <f>IF(VLOOKUP($B83,'DI_Sharpe'!$B$2:$R$150,17,FALSE)&gt;0,VLOOKUP($B83,'DI_Sharpe'!$B$2:$R$150,17,FALSE)," ")</f>
        <v>361</v>
      </c>
      <c r="AI83" s="14"/>
      <c r="AJ83" t="s" s="26"/>
      <c r="AK83" s="14"/>
      <c r="AL83" s="14"/>
    </row>
    <row r="84" ht="15" customHeight="1">
      <c r="A84" t="s" s="10">
        <v>186</v>
      </c>
      <c r="B84" t="s" s="10">
        <v>187</v>
      </c>
      <c r="C84" s="23">
        <f>IF(VLOOKUP($B84,'DI_Rent'!$B$2:$R$150,2,FALSE)="","",VLOOKUP($B84,'DI_Rent'!$B$2:$R$150,2,FALSE))</f>
        <v>7.6854368605588</v>
      </c>
      <c r="D84" t="s" s="24">
        <f>IF(VLOOKUP($B84,'DI_Sharpe'!$B$2:$R$150,2,FALSE)&gt;0,VLOOKUP($B84,'DI_Sharpe'!$B$2:$R$150,2,FALSE)," ")</f>
        <v>361</v>
      </c>
      <c r="E84" s="23">
        <f>IF(VLOOKUP($B84,'DI_Rent'!$B$2:$R$150,3,FALSE)="","",VLOOKUP($B84,'DI_Rent'!$B$2:$R$150,3,FALSE))</f>
        <v>7.02457333691249</v>
      </c>
      <c r="F84" t="s" s="24">
        <f>IF(VLOOKUP($B84,'DI_Sharpe'!$B$2:$R$150,3,FALSE)&gt;0,VLOOKUP($B84,'DI_Sharpe'!$B$2:$R$150,3,FALSE)," ")</f>
        <v>361</v>
      </c>
      <c r="G84" s="23">
        <f>IF(VLOOKUP($B84,'DI_Rent'!$B$2:$R$150,4,FALSE)="","",VLOOKUP($B84,'DI_Rent'!$B$2:$R$150,4,FALSE))</f>
        <v>6.34598741073431</v>
      </c>
      <c r="H84" t="s" s="24">
        <f>IF(VLOOKUP($B84,'DI_Sharpe'!$B$2:$R$150,4,FALSE)&gt;0,VLOOKUP($B84,'DI_Sharpe'!$B$2:$R$150,4,FALSE)," ")</f>
        <v>361</v>
      </c>
      <c r="I84" s="23">
        <f>IF(VLOOKUP($B84,'DI_Rent'!$B$2:$R$150,5,FALSE)="","",VLOOKUP($B84,'DI_Rent'!$B$2:$R$150,5,FALSE))</f>
        <v>5.62896190315543</v>
      </c>
      <c r="J84" t="s" s="24">
        <f>IF(VLOOKUP($B84,'DI_Sharpe'!$B$2:$R$150,5,FALSE)&gt;0,VLOOKUP($B84,'DI_Sharpe'!$B$2:$R$150,5,FALSE)," ")</f>
        <v>361</v>
      </c>
      <c r="K84" s="23">
        <f>IF(VLOOKUP($B84,'DI_Rent'!$B$2:$R$150,6,FALSE)="","",VLOOKUP($B84,'DI_Rent'!$B$2:$R$150,6,FALSE))</f>
        <v>5.00503126801737</v>
      </c>
      <c r="L84" t="s" s="24">
        <f>IF(VLOOKUP($B84,'DI_Sharpe'!$B$2:$R$150,6,FALSE)&gt;0,VLOOKUP($B84,'DI_Sharpe'!$B$2:$R$150,6,FALSE)," ")</f>
        <v>361</v>
      </c>
      <c r="M84" s="23">
        <f>IF(VLOOKUP($B84,'DI_Rent'!$B$2:$R$150,7,FALSE)="","",VLOOKUP($B84,'DI_Rent'!$B$2:$R$150,7,FALSE))</f>
        <v>4.27514972560787</v>
      </c>
      <c r="N84" t="s" s="24">
        <f>IF(VLOOKUP($B84,'DI_Sharpe'!$B$2:$R$150,7,FALSE)&gt;0,VLOOKUP($B84,'DI_Sharpe'!$B$2:$R$150,7,FALSE)," ")</f>
        <v>361</v>
      </c>
      <c r="O84" s="23">
        <f>IF(VLOOKUP($B84,'DI_Rent'!$B$2:$R$150,8,FALSE)="","",VLOOKUP($B84,'DI_Rent'!$B$2:$R$150,8,FALSE))</f>
        <v>3.89538951278812</v>
      </c>
      <c r="P84" t="s" s="24">
        <f>IF(VLOOKUP($B84,'DI_Sharpe'!$B$2:$R$150,8,FALSE)&gt;0,VLOOKUP($B84,'DI_Sharpe'!$B$2:$R$150,8,FALSE)," ")</f>
        <v>361</v>
      </c>
      <c r="Q84" s="23">
        <f>IF(VLOOKUP($B84,'DI_Rent'!$B$2:$R$150,9,FALSE)="","",VLOOKUP($B84,'DI_Rent'!$B$2:$R$150,9,FALSE))</f>
        <v>3.47296628565428</v>
      </c>
      <c r="R84" t="s" s="24">
        <f>IF(VLOOKUP($B84,'DI_Sharpe'!$B$2:$R$150,9,FALSE)&gt;0,VLOOKUP($B84,'DI_Sharpe'!$B$2:$R$150,9,FALSE)," ")</f>
        <v>361</v>
      </c>
      <c r="S84" s="23">
        <f>IF(VLOOKUP($B84,'DI_Rent'!$B$2:$R$150,10,FALSE)="","",VLOOKUP($B84,'DI_Rent'!$B$2:$R$150,10,FALSE))</f>
        <v>3.21070093088567</v>
      </c>
      <c r="T84" t="s" s="24">
        <f>IF(VLOOKUP($B84,'DI_Sharpe'!$B$2:$R$150,10,FALSE)&gt;0,VLOOKUP($B84,'DI_Sharpe'!$B$2:$R$150,10,FALSE)," ")</f>
        <v>361</v>
      </c>
      <c r="U84" s="23">
        <f>IF(VLOOKUP($B84,'DI_Rent'!$B$2:$R$150,11,FALSE)="","",VLOOKUP($B84,'DI_Rent'!$B$2:$R$150,11,FALSE))</f>
        <v>3.12561294251252</v>
      </c>
      <c r="V84" t="s" s="24">
        <f>IF(VLOOKUP($B84,'DI_Sharpe'!$B$2:$R$150,11,FALSE)&gt;0,VLOOKUP($B84,'DI_Sharpe'!$B$2:$R$150,11,FALSE)," ")</f>
        <v>361</v>
      </c>
      <c r="W84" s="23">
        <f>IF(VLOOKUP($B84,'DI_Rent'!$B$2:$R$150,12,FALSE)="","",VLOOKUP($B84,'DI_Rent'!$B$2:$R$150,12,FALSE))</f>
        <v>3.21564345003618</v>
      </c>
      <c r="X84" t="s" s="24">
        <f>IF(VLOOKUP($B84,'DI_Sharpe'!$B$2:$R$150,12,FALSE)&gt;0,VLOOKUP($B84,'DI_Sharpe'!$B$2:$R$150,12,FALSE)," ")</f>
        <v>361</v>
      </c>
      <c r="Y84" s="23">
        <f>IF(VLOOKUP($B84,'DI_Rent'!$B$2:$R$150,13,FALSE)="","",VLOOKUP($B84,'DI_Rent'!$B$2:$R$150,13,FALSE))</f>
        <v>3.54504875826998</v>
      </c>
      <c r="Z84" t="s" s="24">
        <f>IF(VLOOKUP($B84,'DI_Sharpe'!$B$2:$R$150,13,FALSE)&gt;0,VLOOKUP($B84,'DI_Sharpe'!$B$2:$R$150,13,FALSE)," ")</f>
        <v>361</v>
      </c>
      <c r="AA84" s="23">
        <f>IF(VLOOKUP($B84,'DI_Rent'!$B$2:$R$150,14,FALSE)="","",VLOOKUP($B84,'DI_Rent'!$B$2:$R$150,14,FALSE))</f>
        <v>3.9541467704487</v>
      </c>
      <c r="AB84" t="s" s="24">
        <f>IF(VLOOKUP($B84,'DI_Sharpe'!$B$2:$R$150,14,FALSE)&gt;0,VLOOKUP($B84,'DI_Sharpe'!$B$2:$R$150,14,FALSE)," ")</f>
        <v>361</v>
      </c>
      <c r="AC84" s="23">
        <f>IF(VLOOKUP($B84,'DI_Rent'!$B$2:$R$150,15,FALSE)="","",VLOOKUP($B84,'DI_Rent'!$B$2:$R$150,15,FALSE))</f>
        <v>4.56976030125196</v>
      </c>
      <c r="AD84" t="s" s="24">
        <f>IF(VLOOKUP($B84,'DI_Sharpe'!$B$2:$R$150,15,FALSE)&gt;0,VLOOKUP($B84,'DI_Sharpe'!$B$2:$R$150,15,FALSE)," ")</f>
        <v>361</v>
      </c>
      <c r="AE84" s="23">
        <f>IF(VLOOKUP($B84,'DI_Rent'!$B$2:$R$150,16,FALSE)="","",VLOOKUP($B84,'DI_Rent'!$B$2:$R$150,16,FALSE))</f>
        <v>5.24872348435592</v>
      </c>
      <c r="AF84" t="s" s="24">
        <f>IF(VLOOKUP($B84,'DI_Sharpe'!$B$2:$R$150,16,FALSE)&gt;0,VLOOKUP($B84,'DI_Sharpe'!$B$2:$R$150,16,FALSE)," ")</f>
        <v>361</v>
      </c>
      <c r="AG84" s="23">
        <f>IF(VLOOKUP($B84,'DI_Rent'!$B$2:$R$150,17,FALSE)="","",VLOOKUP($B84,'DI_Rent'!$B$2:$R$150,17,FALSE))</f>
        <v>6.03685596648926</v>
      </c>
      <c r="AH84" t="s" s="26">
        <f>IF(VLOOKUP($B84,'DI_Sharpe'!$B$2:$R$150,17,FALSE)&gt;0,VLOOKUP($B84,'DI_Sharpe'!$B$2:$R$150,17,FALSE)," ")</f>
        <v>361</v>
      </c>
      <c r="AI84" s="14"/>
      <c r="AJ84" t="s" s="26"/>
      <c r="AK84" s="14"/>
      <c r="AL84" s="14"/>
    </row>
    <row r="85" ht="15" customHeight="1">
      <c r="A85" t="s" s="10">
        <v>188</v>
      </c>
      <c r="B85" t="s" s="10">
        <v>189</v>
      </c>
      <c r="C85" s="23">
        <f>IF(VLOOKUP($B85,'DI_Rent'!$B$2:$R$150,2,FALSE)="","",VLOOKUP($B85,'DI_Rent'!$B$2:$R$150,2,FALSE))</f>
        <v>7.61185714309855</v>
      </c>
      <c r="D85" t="s" s="24">
        <f>IF(VLOOKUP($B85,'DI_Sharpe'!$B$2:$R$150,2,FALSE)&gt;0,VLOOKUP($B85,'DI_Sharpe'!$B$2:$R$150,2,FALSE)," ")</f>
        <v>361</v>
      </c>
      <c r="E85" s="23">
        <f>IF(VLOOKUP($B85,'DI_Rent'!$B$2:$R$150,3,FALSE)="","",VLOOKUP($B85,'DI_Rent'!$B$2:$R$150,3,FALSE))</f>
        <v>6.92473335227959</v>
      </c>
      <c r="F85" t="s" s="24">
        <f>IF(VLOOKUP($B85,'DI_Sharpe'!$B$2:$R$150,3,FALSE)&gt;0,VLOOKUP($B85,'DI_Sharpe'!$B$2:$R$150,3,FALSE)," ")</f>
        <v>361</v>
      </c>
      <c r="G85" s="23">
        <f>IF(VLOOKUP($B85,'DI_Rent'!$B$2:$R$150,4,FALSE)="","",VLOOKUP($B85,'DI_Rent'!$B$2:$R$150,4,FALSE))</f>
        <v>6.19526829883554</v>
      </c>
      <c r="H85" t="s" s="24">
        <f>IF(VLOOKUP($B85,'DI_Sharpe'!$B$2:$R$150,4,FALSE)&gt;0,VLOOKUP($B85,'DI_Sharpe'!$B$2:$R$150,4,FALSE)," ")</f>
        <v>361</v>
      </c>
      <c r="I85" s="23">
        <f>IF(VLOOKUP($B85,'DI_Rent'!$B$2:$R$150,5,FALSE)="","",VLOOKUP($B85,'DI_Rent'!$B$2:$R$150,5,FALSE))</f>
        <v>5.39142928958958</v>
      </c>
      <c r="J85" t="s" s="24">
        <f>IF(VLOOKUP($B85,'DI_Sharpe'!$B$2:$R$150,5,FALSE)&gt;0,VLOOKUP($B85,'DI_Sharpe'!$B$2:$R$150,5,FALSE)," ")</f>
        <v>361</v>
      </c>
      <c r="K85" s="23">
        <f>IF(VLOOKUP($B85,'DI_Rent'!$B$2:$R$150,6,FALSE)="","",VLOOKUP($B85,'DI_Rent'!$B$2:$R$150,6,FALSE))</f>
        <v>4.70395864045907</v>
      </c>
      <c r="L85" t="s" s="24">
        <f>IF(VLOOKUP($B85,'DI_Sharpe'!$B$2:$R$150,6,FALSE)&gt;0,VLOOKUP($B85,'DI_Sharpe'!$B$2:$R$150,6,FALSE)," ")</f>
        <v>361</v>
      </c>
      <c r="M85" s="23">
        <f>IF(VLOOKUP($B85,'DI_Rent'!$B$2:$R$150,7,FALSE)="","",VLOOKUP($B85,'DI_Rent'!$B$2:$R$150,7,FALSE))</f>
        <v>4.13052893563934</v>
      </c>
      <c r="N85" t="s" s="24">
        <f>IF(VLOOKUP($B85,'DI_Sharpe'!$B$2:$R$150,7,FALSE)&gt;0,VLOOKUP($B85,'DI_Sharpe'!$B$2:$R$150,7,FALSE)," ")</f>
        <v>361</v>
      </c>
      <c r="O85" s="23">
        <f>IF(VLOOKUP($B85,'DI_Rent'!$B$2:$R$150,8,FALSE)="","",VLOOKUP($B85,'DI_Rent'!$B$2:$R$150,8,FALSE))</f>
        <v>3.70108370080955</v>
      </c>
      <c r="P85" t="s" s="24">
        <f>IF(VLOOKUP($B85,'DI_Sharpe'!$B$2:$R$150,8,FALSE)&gt;0,VLOOKUP($B85,'DI_Sharpe'!$B$2:$R$150,8,FALSE)," ")</f>
        <v>361</v>
      </c>
      <c r="Q85" s="23">
        <f>IF(VLOOKUP($B85,'DI_Rent'!$B$2:$R$150,9,FALSE)="","",VLOOKUP($B85,'DI_Rent'!$B$2:$R$150,9,FALSE))</f>
        <v>3.32170032598289</v>
      </c>
      <c r="R85" t="s" s="24">
        <f>IF(VLOOKUP($B85,'DI_Sharpe'!$B$2:$R$150,9,FALSE)&gt;0,VLOOKUP($B85,'DI_Sharpe'!$B$2:$R$150,9,FALSE)," ")</f>
        <v>361</v>
      </c>
      <c r="S85" s="23">
        <f>IF(VLOOKUP($B85,'DI_Rent'!$B$2:$R$150,10,FALSE)="","",VLOOKUP($B85,'DI_Rent'!$B$2:$R$150,10,FALSE))</f>
        <v>3.13749156159306</v>
      </c>
      <c r="T85" t="s" s="24">
        <f>IF(VLOOKUP($B85,'DI_Sharpe'!$B$2:$R$150,10,FALSE)&gt;0,VLOOKUP($B85,'DI_Sharpe'!$B$2:$R$150,10,FALSE)," ")</f>
        <v>361</v>
      </c>
      <c r="U85" s="23">
        <f>IF(VLOOKUP($B85,'DI_Rent'!$B$2:$R$150,11,FALSE)="","",VLOOKUP($B85,'DI_Rent'!$B$2:$R$150,11,FALSE))</f>
        <v>3.11632813030402</v>
      </c>
      <c r="V85" t="s" s="24">
        <f>IF(VLOOKUP($B85,'DI_Sharpe'!$B$2:$R$150,11,FALSE)&gt;0,VLOOKUP($B85,'DI_Sharpe'!$B$2:$R$150,11,FALSE)," ")</f>
        <v>361</v>
      </c>
      <c r="W85" s="23">
        <f>IF(VLOOKUP($B85,'DI_Rent'!$B$2:$R$150,12,FALSE)="","",VLOOKUP($B85,'DI_Rent'!$B$2:$R$150,12,FALSE))</f>
        <v>3.30044780436258</v>
      </c>
      <c r="X85" t="s" s="24">
        <f>IF(VLOOKUP($B85,'DI_Sharpe'!$B$2:$R$150,12,FALSE)&gt;0,VLOOKUP($B85,'DI_Sharpe'!$B$2:$R$150,12,FALSE)," ")</f>
        <v>361</v>
      </c>
      <c r="Y85" s="23">
        <f>IF(VLOOKUP($B85,'DI_Rent'!$B$2:$R$150,13,FALSE)="","",VLOOKUP($B85,'DI_Rent'!$B$2:$R$150,13,FALSE))</f>
        <v>3.71909363178597</v>
      </c>
      <c r="Z85" t="s" s="24">
        <f>IF(VLOOKUP($B85,'DI_Sharpe'!$B$2:$R$150,13,FALSE)&gt;0,VLOOKUP($B85,'DI_Sharpe'!$B$2:$R$150,13,FALSE)," ")</f>
        <v>361</v>
      </c>
      <c r="AA85" s="23">
        <f>IF(VLOOKUP($B85,'DI_Rent'!$B$2:$R$150,14,FALSE)="","",VLOOKUP($B85,'DI_Rent'!$B$2:$R$150,14,FALSE))</f>
        <v>4.24624281944213</v>
      </c>
      <c r="AB85" t="s" s="24">
        <f>IF(VLOOKUP($B85,'DI_Sharpe'!$B$2:$R$150,14,FALSE)&gt;0,VLOOKUP($B85,'DI_Sharpe'!$B$2:$R$150,14,FALSE)," ")</f>
        <v>361</v>
      </c>
      <c r="AC85" s="23">
        <f>IF(VLOOKUP($B85,'DI_Rent'!$B$2:$R$150,15,FALSE)="","",VLOOKUP($B85,'DI_Rent'!$B$2:$R$150,15,FALSE))</f>
        <v>4.90474944852719</v>
      </c>
      <c r="AD85" t="s" s="24">
        <f>IF(VLOOKUP($B85,'DI_Sharpe'!$B$2:$R$150,15,FALSE)&gt;0,VLOOKUP($B85,'DI_Sharpe'!$B$2:$R$150,15,FALSE)," ")</f>
        <v>361</v>
      </c>
      <c r="AE85" s="23">
        <f>IF(VLOOKUP($B85,'DI_Rent'!$B$2:$R$150,16,FALSE)="","",VLOOKUP($B85,'DI_Rent'!$B$2:$R$150,16,FALSE))</f>
        <v>5.663263021557</v>
      </c>
      <c r="AF85" t="s" s="24">
        <f>IF(VLOOKUP($B85,'DI_Sharpe'!$B$2:$R$150,16,FALSE)&gt;0,VLOOKUP($B85,'DI_Sharpe'!$B$2:$R$150,16,FALSE)," ")</f>
        <v>361</v>
      </c>
      <c r="AG85" s="23">
        <f>IF(VLOOKUP($B85,'DI_Rent'!$B$2:$R$150,17,FALSE)="","",VLOOKUP($B85,'DI_Rent'!$B$2:$R$150,17,FALSE))</f>
        <v>6.09609847773009</v>
      </c>
      <c r="AH85" t="s" s="26">
        <f>IF(VLOOKUP($B85,'DI_Sharpe'!$B$2:$R$150,17,FALSE)&gt;0,VLOOKUP($B85,'DI_Sharpe'!$B$2:$R$150,17,FALSE)," ")</f>
        <v>361</v>
      </c>
      <c r="AI85" s="14"/>
      <c r="AJ85" t="s" s="26"/>
      <c r="AK85" s="14"/>
      <c r="AL85" s="14"/>
    </row>
    <row r="86" ht="15" customHeight="1">
      <c r="A86" t="s" s="10">
        <v>190</v>
      </c>
      <c r="B86" t="s" s="10">
        <v>191</v>
      </c>
      <c r="C86" s="23">
        <f>IF(VLOOKUP($B86,'DI_Rent'!$B$2:$R$150,2,FALSE)="","",VLOOKUP($B86,'DI_Rent'!$B$2:$R$150,2,FALSE))</f>
        <v>7.60614960211632</v>
      </c>
      <c r="D86" t="s" s="24">
        <f>IF(VLOOKUP($B86,'DI_Sharpe'!$B$2:$R$150,2,FALSE)&gt;0,VLOOKUP($B86,'DI_Sharpe'!$B$2:$R$150,2,FALSE)," ")</f>
        <v>361</v>
      </c>
      <c r="E86" s="23">
        <f>IF(VLOOKUP($B86,'DI_Rent'!$B$2:$R$150,3,FALSE)="","",VLOOKUP($B86,'DI_Rent'!$B$2:$R$150,3,FALSE))</f>
        <v>6.92778637622207</v>
      </c>
      <c r="F86" t="s" s="24">
        <f>IF(VLOOKUP($B86,'DI_Sharpe'!$B$2:$R$150,3,FALSE)&gt;0,VLOOKUP($B86,'DI_Sharpe'!$B$2:$R$150,3,FALSE)," ")</f>
        <v>361</v>
      </c>
      <c r="G86" s="23">
        <f>IF(VLOOKUP($B86,'DI_Rent'!$B$2:$R$150,4,FALSE)="","",VLOOKUP($B86,'DI_Rent'!$B$2:$R$150,4,FALSE))</f>
        <v>6.21721373390491</v>
      </c>
      <c r="H86" t="s" s="24">
        <f>IF(VLOOKUP($B86,'DI_Sharpe'!$B$2:$R$150,4,FALSE)&gt;0,VLOOKUP($B86,'DI_Sharpe'!$B$2:$R$150,4,FALSE)," ")</f>
        <v>361</v>
      </c>
      <c r="I86" s="23">
        <f>IF(VLOOKUP($B86,'DI_Rent'!$B$2:$R$150,5,FALSE)="","",VLOOKUP($B86,'DI_Rent'!$B$2:$R$150,5,FALSE))</f>
        <v>5.39778715175017</v>
      </c>
      <c r="J86" t="s" s="24">
        <f>IF(VLOOKUP($B86,'DI_Sharpe'!$B$2:$R$150,5,FALSE)&gt;0,VLOOKUP($B86,'DI_Sharpe'!$B$2:$R$150,5,FALSE)," ")</f>
        <v>361</v>
      </c>
      <c r="K86" s="23">
        <f>IF(VLOOKUP($B86,'DI_Rent'!$B$2:$R$150,6,FALSE)="","",VLOOKUP($B86,'DI_Rent'!$B$2:$R$150,6,FALSE))</f>
        <v>4.92805792043984</v>
      </c>
      <c r="L86" t="s" s="24">
        <f>IF(VLOOKUP($B86,'DI_Sharpe'!$B$2:$R$150,6,FALSE)&gt;0,VLOOKUP($B86,'DI_Sharpe'!$B$2:$R$150,6,FALSE)," ")</f>
        <v>361</v>
      </c>
      <c r="M86" s="23">
        <f>IF(VLOOKUP($B86,'DI_Rent'!$B$2:$R$150,7,FALSE)="","",VLOOKUP($B86,'DI_Rent'!$B$2:$R$150,7,FALSE))</f>
        <v>4.18033219601011</v>
      </c>
      <c r="N86" t="s" s="24">
        <f>IF(VLOOKUP($B86,'DI_Sharpe'!$B$2:$R$150,7,FALSE)&gt;0,VLOOKUP($B86,'DI_Sharpe'!$B$2:$R$150,7,FALSE)," ")</f>
        <v>361</v>
      </c>
      <c r="O86" s="23">
        <f>IF(VLOOKUP($B86,'DI_Rent'!$B$2:$R$150,8,FALSE)="","",VLOOKUP($B86,'DI_Rent'!$B$2:$R$150,8,FALSE))</f>
        <v>3.74215609642141</v>
      </c>
      <c r="P86" t="s" s="24">
        <f>IF(VLOOKUP($B86,'DI_Sharpe'!$B$2:$R$150,8,FALSE)&gt;0,VLOOKUP($B86,'DI_Sharpe'!$B$2:$R$150,8,FALSE)," ")</f>
        <v>361</v>
      </c>
      <c r="Q86" s="23">
        <f>IF(VLOOKUP($B86,'DI_Rent'!$B$2:$R$150,9,FALSE)="","",VLOOKUP($B86,'DI_Rent'!$B$2:$R$150,9,FALSE))</f>
        <v>3.20415969237746</v>
      </c>
      <c r="R86" t="s" s="24">
        <f>IF(VLOOKUP($B86,'DI_Sharpe'!$B$2:$R$150,9,FALSE)&gt;0,VLOOKUP($B86,'DI_Sharpe'!$B$2:$R$150,9,FALSE)," ")</f>
        <v>361</v>
      </c>
      <c r="S86" s="23">
        <f>IF(VLOOKUP($B86,'DI_Rent'!$B$2:$R$150,10,FALSE)="","",VLOOKUP($B86,'DI_Rent'!$B$2:$R$150,10,FALSE))</f>
        <v>3.04543382605964</v>
      </c>
      <c r="T86" t="s" s="24">
        <f>IF(VLOOKUP($B86,'DI_Sharpe'!$B$2:$R$150,10,FALSE)&gt;0,VLOOKUP($B86,'DI_Sharpe'!$B$2:$R$150,10,FALSE)," ")</f>
        <v>361</v>
      </c>
      <c r="U86" s="23">
        <f>IF(VLOOKUP($B86,'DI_Rent'!$B$2:$R$150,11,FALSE)="","",VLOOKUP($B86,'DI_Rent'!$B$2:$R$150,11,FALSE))</f>
        <v>2.90028715892066</v>
      </c>
      <c r="V86" t="s" s="24">
        <f>IF(VLOOKUP($B86,'DI_Sharpe'!$B$2:$R$150,11,FALSE)&gt;0,VLOOKUP($B86,'DI_Sharpe'!$B$2:$R$150,11,FALSE)," ")</f>
        <v>361</v>
      </c>
      <c r="W86" s="23">
        <f>IF(VLOOKUP($B86,'DI_Rent'!$B$2:$R$150,12,FALSE)="","",VLOOKUP($B86,'DI_Rent'!$B$2:$R$150,12,FALSE))</f>
        <v>2.98771103178543</v>
      </c>
      <c r="X86" t="s" s="24">
        <f>IF(VLOOKUP($B86,'DI_Sharpe'!$B$2:$R$150,12,FALSE)&gt;0,VLOOKUP($B86,'DI_Sharpe'!$B$2:$R$150,12,FALSE)," ")</f>
        <v>361</v>
      </c>
      <c r="Y86" s="23">
        <f>IF(VLOOKUP($B86,'DI_Rent'!$B$2:$R$150,13,FALSE)="","",VLOOKUP($B86,'DI_Rent'!$B$2:$R$150,13,FALSE))</f>
        <v>3.35107503486505</v>
      </c>
      <c r="Z86" t="s" s="24">
        <f>IF(VLOOKUP($B86,'DI_Sharpe'!$B$2:$R$150,13,FALSE)&gt;0,VLOOKUP($B86,'DI_Sharpe'!$B$2:$R$150,13,FALSE)," ")</f>
        <v>361</v>
      </c>
      <c r="AA86" s="23">
        <f>IF(VLOOKUP($B86,'DI_Rent'!$B$2:$R$150,14,FALSE)="","",VLOOKUP($B86,'DI_Rent'!$B$2:$R$150,14,FALSE))</f>
        <v>3.78544308756681</v>
      </c>
      <c r="AB86" t="s" s="24">
        <f>IF(VLOOKUP($B86,'DI_Sharpe'!$B$2:$R$150,14,FALSE)&gt;0,VLOOKUP($B86,'DI_Sharpe'!$B$2:$R$150,14,FALSE)," ")</f>
        <v>361</v>
      </c>
      <c r="AC86" s="23">
        <f>IF(VLOOKUP($B86,'DI_Rent'!$B$2:$R$150,15,FALSE)="","",VLOOKUP($B86,'DI_Rent'!$B$2:$R$150,15,FALSE))</f>
        <v>4.36774260909714</v>
      </c>
      <c r="AD86" t="s" s="24">
        <f>IF(VLOOKUP($B86,'DI_Sharpe'!$B$2:$R$150,15,FALSE)&gt;0,VLOOKUP($B86,'DI_Sharpe'!$B$2:$R$150,15,FALSE)," ")</f>
        <v>361</v>
      </c>
      <c r="AE86" s="23">
        <f>IF(VLOOKUP($B86,'DI_Rent'!$B$2:$R$150,16,FALSE)="","",VLOOKUP($B86,'DI_Rent'!$B$2:$R$150,16,FALSE))</f>
        <v>5.02435719651588</v>
      </c>
      <c r="AF86" t="s" s="24">
        <f>IF(VLOOKUP($B86,'DI_Sharpe'!$B$2:$R$150,16,FALSE)&gt;0,VLOOKUP($B86,'DI_Sharpe'!$B$2:$R$150,16,FALSE)," ")</f>
        <v>361</v>
      </c>
      <c r="AG86" s="23">
        <f>IF(VLOOKUP($B86,'DI_Rent'!$B$2:$R$150,17,FALSE)="","",VLOOKUP($B86,'DI_Rent'!$B$2:$R$150,17,FALSE))</f>
        <v>5.81780219366277</v>
      </c>
      <c r="AH86" t="s" s="26">
        <f>IF(VLOOKUP($B86,'DI_Sharpe'!$B$2:$R$150,17,FALSE)&gt;0,VLOOKUP($B86,'DI_Sharpe'!$B$2:$R$150,17,FALSE)," ")</f>
        <v>361</v>
      </c>
      <c r="AI86" s="14"/>
      <c r="AJ86" t="s" s="26"/>
      <c r="AK86" s="14"/>
      <c r="AL86" s="14"/>
    </row>
    <row r="87" ht="15" customHeight="1">
      <c r="A87" t="s" s="10">
        <v>192</v>
      </c>
      <c r="B87" t="s" s="10">
        <v>193</v>
      </c>
      <c r="C87" s="23">
        <f>IF(VLOOKUP($B87,'DI_Rent'!$B$2:$R$150,2,FALSE)="","",VLOOKUP($B87,'DI_Rent'!$B$2:$R$150,2,FALSE))</f>
        <v>7.5615361738149</v>
      </c>
      <c r="D87" t="s" s="24">
        <f>IF(VLOOKUP($B87,'DI_Sharpe'!$B$2:$R$150,2,FALSE)&gt;0,VLOOKUP($B87,'DI_Sharpe'!$B$2:$R$150,2,FALSE)," ")</f>
        <v>361</v>
      </c>
      <c r="E87" s="23">
        <f>IF(VLOOKUP($B87,'DI_Rent'!$B$2:$R$150,3,FALSE)="","",VLOOKUP($B87,'DI_Rent'!$B$2:$R$150,3,FALSE))</f>
        <v>6.90408611086024</v>
      </c>
      <c r="F87" t="s" s="24">
        <f>IF(VLOOKUP($B87,'DI_Sharpe'!$B$2:$R$150,3,FALSE)&gt;0,VLOOKUP($B87,'DI_Sharpe'!$B$2:$R$150,3,FALSE)," ")</f>
        <v>361</v>
      </c>
      <c r="G87" s="23">
        <f>IF(VLOOKUP($B87,'DI_Rent'!$B$2:$R$150,4,FALSE)="","",VLOOKUP($B87,'DI_Rent'!$B$2:$R$150,4,FALSE))</f>
        <v>6.19390741088908</v>
      </c>
      <c r="H87" t="s" s="24">
        <f>IF(VLOOKUP($B87,'DI_Sharpe'!$B$2:$R$150,4,FALSE)&gt;0,VLOOKUP($B87,'DI_Sharpe'!$B$2:$R$150,4,FALSE)," ")</f>
        <v>361</v>
      </c>
      <c r="I87" s="23">
        <f>IF(VLOOKUP($B87,'DI_Rent'!$B$2:$R$150,5,FALSE)="","",VLOOKUP($B87,'DI_Rent'!$B$2:$R$150,5,FALSE))</f>
        <v>5.43116871996145</v>
      </c>
      <c r="J87" t="s" s="24">
        <f>IF(VLOOKUP($B87,'DI_Sharpe'!$B$2:$R$150,5,FALSE)&gt;0,VLOOKUP($B87,'DI_Sharpe'!$B$2:$R$150,5,FALSE)," ")</f>
        <v>361</v>
      </c>
      <c r="K87" s="23">
        <f>IF(VLOOKUP($B87,'DI_Rent'!$B$2:$R$150,6,FALSE)="","",VLOOKUP($B87,'DI_Rent'!$B$2:$R$150,6,FALSE))</f>
        <v>4.81463282719237</v>
      </c>
      <c r="L87" t="s" s="24">
        <f>IF(VLOOKUP($B87,'DI_Sharpe'!$B$2:$R$150,6,FALSE)&gt;0,VLOOKUP($B87,'DI_Sharpe'!$B$2:$R$150,6,FALSE)," ")</f>
        <v>361</v>
      </c>
      <c r="M87" s="23">
        <f>IF(VLOOKUP($B87,'DI_Rent'!$B$2:$R$150,7,FALSE)="","",VLOOKUP($B87,'DI_Rent'!$B$2:$R$150,7,FALSE))</f>
        <v>4.22736934756776</v>
      </c>
      <c r="N87" t="s" s="24">
        <f>IF(VLOOKUP($B87,'DI_Sharpe'!$B$2:$R$150,7,FALSE)&gt;0,VLOOKUP($B87,'DI_Sharpe'!$B$2:$R$150,7,FALSE)," ")</f>
        <v>361</v>
      </c>
      <c r="O87" s="23">
        <f>IF(VLOOKUP($B87,'DI_Rent'!$B$2:$R$150,8,FALSE)="","",VLOOKUP($B87,'DI_Rent'!$B$2:$R$150,8,FALSE))</f>
        <v>3.77869328020284</v>
      </c>
      <c r="P87" t="s" s="24">
        <f>IF(VLOOKUP($B87,'DI_Sharpe'!$B$2:$R$150,8,FALSE)&gt;0,VLOOKUP($B87,'DI_Sharpe'!$B$2:$R$150,8,FALSE)," ")</f>
        <v>361</v>
      </c>
      <c r="Q87" s="23">
        <f>IF(VLOOKUP($B87,'DI_Rent'!$B$2:$R$150,9,FALSE)="","",VLOOKUP($B87,'DI_Rent'!$B$2:$R$150,9,FALSE))</f>
        <v>3.43648963424321</v>
      </c>
      <c r="R87" t="s" s="24">
        <f>IF(VLOOKUP($B87,'DI_Sharpe'!$B$2:$R$150,9,FALSE)&gt;0,VLOOKUP($B87,'DI_Sharpe'!$B$2:$R$150,9,FALSE)," ")</f>
        <v>361</v>
      </c>
      <c r="S87" s="23">
        <f>IF(VLOOKUP($B87,'DI_Rent'!$B$2:$R$150,10,FALSE)="","",VLOOKUP($B87,'DI_Rent'!$B$2:$R$150,10,FALSE))</f>
        <v>3.19115476743199</v>
      </c>
      <c r="T87" t="s" s="24">
        <f>IF(VLOOKUP($B87,'DI_Sharpe'!$B$2:$R$150,10,FALSE)&gt;0,VLOOKUP($B87,'DI_Sharpe'!$B$2:$R$150,10,FALSE)," ")</f>
        <v>361</v>
      </c>
      <c r="U87" s="23">
        <f>IF(VLOOKUP($B87,'DI_Rent'!$B$2:$R$150,11,FALSE)="","",VLOOKUP($B87,'DI_Rent'!$B$2:$R$150,11,FALSE))</f>
        <v>3.1305146300695</v>
      </c>
      <c r="V87" t="s" s="24">
        <f>IF(VLOOKUP($B87,'DI_Sharpe'!$B$2:$R$150,11,FALSE)&gt;0,VLOOKUP($B87,'DI_Sharpe'!$B$2:$R$150,11,FALSE)," ")</f>
        <v>361</v>
      </c>
      <c r="W87" s="23">
        <f>IF(VLOOKUP($B87,'DI_Rent'!$B$2:$R$150,12,FALSE)="","",VLOOKUP($B87,'DI_Rent'!$B$2:$R$150,12,FALSE))</f>
        <v>3.2634351179573</v>
      </c>
      <c r="X87" t="s" s="24">
        <f>IF(VLOOKUP($B87,'DI_Sharpe'!$B$2:$R$150,12,FALSE)&gt;0,VLOOKUP($B87,'DI_Sharpe'!$B$2:$R$150,12,FALSE)," ")</f>
        <v>361</v>
      </c>
      <c r="Y87" s="23">
        <f>IF(VLOOKUP($B87,'DI_Rent'!$B$2:$R$150,13,FALSE)="","",VLOOKUP($B87,'DI_Rent'!$B$2:$R$150,13,FALSE))</f>
        <v>3.61234126623531</v>
      </c>
      <c r="Z87" t="s" s="24">
        <f>IF(VLOOKUP($B87,'DI_Sharpe'!$B$2:$R$150,13,FALSE)&gt;0,VLOOKUP($B87,'DI_Sharpe'!$B$2:$R$150,13,FALSE)," ")</f>
        <v>361</v>
      </c>
      <c r="AA87" s="23">
        <f>IF(VLOOKUP($B87,'DI_Rent'!$B$2:$R$150,14,FALSE)="","",VLOOKUP($B87,'DI_Rent'!$B$2:$R$150,14,FALSE))</f>
        <v>4.08560090698455</v>
      </c>
      <c r="AB87" t="s" s="24">
        <f>IF(VLOOKUP($B87,'DI_Sharpe'!$B$2:$R$150,14,FALSE)&gt;0,VLOOKUP($B87,'DI_Sharpe'!$B$2:$R$150,14,FALSE)," ")</f>
        <v>361</v>
      </c>
      <c r="AC87" s="23">
        <f>IF(VLOOKUP($B87,'DI_Rent'!$B$2:$R$150,15,FALSE)="","",VLOOKUP($B87,'DI_Rent'!$B$2:$R$150,15,FALSE))</f>
        <v>4.70461079930695</v>
      </c>
      <c r="AD87" t="s" s="24">
        <f>IF(VLOOKUP($B87,'DI_Sharpe'!$B$2:$R$150,15,FALSE)&gt;0,VLOOKUP($B87,'DI_Sharpe'!$B$2:$R$150,15,FALSE)," ")</f>
        <v>361</v>
      </c>
      <c r="AE87" s="23">
        <f>IF(VLOOKUP($B87,'DI_Rent'!$B$2:$R$150,16,FALSE)="","",VLOOKUP($B87,'DI_Rent'!$B$2:$R$150,16,FALSE))</f>
        <v>5.4067906153916</v>
      </c>
      <c r="AF87" t="s" s="24">
        <f>IF(VLOOKUP($B87,'DI_Sharpe'!$B$2:$R$150,16,FALSE)&gt;0,VLOOKUP($B87,'DI_Sharpe'!$B$2:$R$150,16,FALSE)," ")</f>
        <v>361</v>
      </c>
      <c r="AG87" s="23">
        <f>IF(VLOOKUP($B87,'DI_Rent'!$B$2:$R$150,17,FALSE)="","",VLOOKUP($B87,'DI_Rent'!$B$2:$R$150,17,FALSE))</f>
        <v>6.23737482965958</v>
      </c>
      <c r="AH87" t="s" s="26">
        <f>IF(VLOOKUP($B87,'DI_Sharpe'!$B$2:$R$150,17,FALSE)&gt;0,VLOOKUP($B87,'DI_Sharpe'!$B$2:$R$150,17,FALSE)," ")</f>
        <v>361</v>
      </c>
      <c r="AI87" s="14"/>
      <c r="AJ87" t="s" s="26"/>
      <c r="AK87" s="14"/>
      <c r="AL87" s="14"/>
    </row>
    <row r="88" ht="15" customHeight="1">
      <c r="A88" t="s" s="10">
        <v>194</v>
      </c>
      <c r="B88" t="s" s="10">
        <v>195</v>
      </c>
      <c r="C88" s="23">
        <f>IF(VLOOKUP($B88,'DI_Rent'!$B$2:$R$150,2,FALSE)="","",VLOOKUP($B88,'DI_Rent'!$B$2:$R$150,2,FALSE))</f>
        <v>7.53855965818744</v>
      </c>
      <c r="D88" t="s" s="24">
        <f>IF(VLOOKUP($B88,'DI_Sharpe'!$B$2:$R$150,2,FALSE)&gt;0,VLOOKUP($B88,'DI_Sharpe'!$B$2:$R$150,2,FALSE)," ")</f>
        <v>361</v>
      </c>
      <c r="E88" s="23">
        <f>IF(VLOOKUP($B88,'DI_Rent'!$B$2:$R$150,3,FALSE)="","",VLOOKUP($B88,'DI_Rent'!$B$2:$R$150,3,FALSE))</f>
        <v>6.85354052977662</v>
      </c>
      <c r="F88" t="s" s="24">
        <f>IF(VLOOKUP($B88,'DI_Sharpe'!$B$2:$R$150,3,FALSE)&gt;0,VLOOKUP($B88,'DI_Sharpe'!$B$2:$R$150,3,FALSE)," ")</f>
        <v>361</v>
      </c>
      <c r="G88" s="23">
        <f>IF(VLOOKUP($B88,'DI_Rent'!$B$2:$R$150,4,FALSE)="","",VLOOKUP($B88,'DI_Rent'!$B$2:$R$150,4,FALSE))</f>
        <v>6.14079996186627</v>
      </c>
      <c r="H88" t="s" s="24">
        <f>IF(VLOOKUP($B88,'DI_Sharpe'!$B$2:$R$150,4,FALSE)&gt;0,VLOOKUP($B88,'DI_Sharpe'!$B$2:$R$150,4,FALSE)," ")</f>
        <v>361</v>
      </c>
      <c r="I88" s="23">
        <f>IF(VLOOKUP($B88,'DI_Rent'!$B$2:$R$150,5,FALSE)="","",VLOOKUP($B88,'DI_Rent'!$B$2:$R$150,5,FALSE))</f>
        <v>5.40698316681267</v>
      </c>
      <c r="J88" t="s" s="24">
        <f>IF(VLOOKUP($B88,'DI_Sharpe'!$B$2:$R$150,5,FALSE)&gt;0,VLOOKUP($B88,'DI_Sharpe'!$B$2:$R$150,5,FALSE)," ")</f>
        <v>361</v>
      </c>
      <c r="K88" s="23">
        <f>IF(VLOOKUP($B88,'DI_Rent'!$B$2:$R$150,6,FALSE)="","",VLOOKUP($B88,'DI_Rent'!$B$2:$R$150,6,FALSE))</f>
        <v>4.74813224654349</v>
      </c>
      <c r="L88" t="s" s="24">
        <f>IF(VLOOKUP($B88,'DI_Sharpe'!$B$2:$R$150,6,FALSE)&gt;0,VLOOKUP($B88,'DI_Sharpe'!$B$2:$R$150,6,FALSE)," ")</f>
        <v>361</v>
      </c>
      <c r="M88" s="23">
        <f>IF(VLOOKUP($B88,'DI_Rent'!$B$2:$R$150,7,FALSE)="","",VLOOKUP($B88,'DI_Rent'!$B$2:$R$150,7,FALSE))</f>
        <v>4.12748314325035</v>
      </c>
      <c r="N88" t="s" s="24">
        <f>IF(VLOOKUP($B88,'DI_Sharpe'!$B$2:$R$150,7,FALSE)&gt;0,VLOOKUP($B88,'DI_Sharpe'!$B$2:$R$150,7,FALSE)," ")</f>
        <v>361</v>
      </c>
      <c r="O88" s="23">
        <f>IF(VLOOKUP($B88,'DI_Rent'!$B$2:$R$150,8,FALSE)="","",VLOOKUP($B88,'DI_Rent'!$B$2:$R$150,8,FALSE))</f>
        <v>3.70180111818295</v>
      </c>
      <c r="P88" t="s" s="24">
        <f>IF(VLOOKUP($B88,'DI_Sharpe'!$B$2:$R$150,8,FALSE)&gt;0,VLOOKUP($B88,'DI_Sharpe'!$B$2:$R$150,8,FALSE)," ")</f>
        <v>361</v>
      </c>
      <c r="Q88" s="23">
        <f>IF(VLOOKUP($B88,'DI_Rent'!$B$2:$R$150,9,FALSE)="","",VLOOKUP($B88,'DI_Rent'!$B$2:$R$150,9,FALSE))</f>
        <v>3.3145035446591</v>
      </c>
      <c r="R88" t="s" s="24">
        <f>IF(VLOOKUP($B88,'DI_Sharpe'!$B$2:$R$150,9,FALSE)&gt;0,VLOOKUP($B88,'DI_Sharpe'!$B$2:$R$150,9,FALSE)," ")</f>
        <v>361</v>
      </c>
      <c r="S88" s="23">
        <f>IF(VLOOKUP($B88,'DI_Rent'!$B$2:$R$150,10,FALSE)="","",VLOOKUP($B88,'DI_Rent'!$B$2:$R$150,10,FALSE))</f>
        <v>3.09676868058308</v>
      </c>
      <c r="T88" t="s" s="24">
        <f>IF(VLOOKUP($B88,'DI_Sharpe'!$B$2:$R$150,10,FALSE)&gt;0,VLOOKUP($B88,'DI_Sharpe'!$B$2:$R$150,10,FALSE)," ")</f>
        <v>361</v>
      </c>
      <c r="U88" s="23">
        <f>IF(VLOOKUP($B88,'DI_Rent'!$B$2:$R$150,11,FALSE)="","",VLOOKUP($B88,'DI_Rent'!$B$2:$R$150,11,FALSE))</f>
        <v>3.03953882432564</v>
      </c>
      <c r="V88" t="s" s="24">
        <f>IF(VLOOKUP($B88,'DI_Sharpe'!$B$2:$R$150,11,FALSE)&gt;0,VLOOKUP($B88,'DI_Sharpe'!$B$2:$R$150,11,FALSE)," ")</f>
        <v>361</v>
      </c>
      <c r="W88" s="23">
        <f>IF(VLOOKUP($B88,'DI_Rent'!$B$2:$R$150,12,FALSE)="","",VLOOKUP($B88,'DI_Rent'!$B$2:$R$150,12,FALSE))</f>
        <v>3.19382314711536</v>
      </c>
      <c r="X88" t="s" s="24">
        <f>IF(VLOOKUP($B88,'DI_Sharpe'!$B$2:$R$150,12,FALSE)&gt;0,VLOOKUP($B88,'DI_Sharpe'!$B$2:$R$150,12,FALSE)," ")</f>
        <v>361</v>
      </c>
      <c r="Y88" s="23">
        <f>IF(VLOOKUP($B88,'DI_Rent'!$B$2:$R$150,13,FALSE)="","",VLOOKUP($B88,'DI_Rent'!$B$2:$R$150,13,FALSE))</f>
        <v>3.62707996291891</v>
      </c>
      <c r="Z88" t="s" s="24">
        <f>IF(VLOOKUP($B88,'DI_Sharpe'!$B$2:$R$150,13,FALSE)&gt;0,VLOOKUP($B88,'DI_Sharpe'!$B$2:$R$150,13,FALSE)," ")</f>
        <v>361</v>
      </c>
      <c r="AA88" s="23">
        <f>IF(VLOOKUP($B88,'DI_Rent'!$B$2:$R$150,14,FALSE)="","",VLOOKUP($B88,'DI_Rent'!$B$2:$R$150,14,FALSE))</f>
        <v>4.16382185414808</v>
      </c>
      <c r="AB88" t="s" s="24">
        <f>IF(VLOOKUP($B88,'DI_Sharpe'!$B$2:$R$150,14,FALSE)&gt;0,VLOOKUP($B88,'DI_Sharpe'!$B$2:$R$150,14,FALSE)," ")</f>
        <v>361</v>
      </c>
      <c r="AC88" s="23">
        <f>IF(VLOOKUP($B88,'DI_Rent'!$B$2:$R$150,15,FALSE)="","",VLOOKUP($B88,'DI_Rent'!$B$2:$R$150,15,FALSE))</f>
        <v>4.80342892431771</v>
      </c>
      <c r="AD88" t="s" s="24">
        <f>IF(VLOOKUP($B88,'DI_Sharpe'!$B$2:$R$150,15,FALSE)&gt;0,VLOOKUP($B88,'DI_Sharpe'!$B$2:$R$150,15,FALSE)," ")</f>
        <v>361</v>
      </c>
      <c r="AE88" s="23">
        <f>IF(VLOOKUP($B88,'DI_Rent'!$B$2:$R$150,16,FALSE)="","",VLOOKUP($B88,'DI_Rent'!$B$2:$R$150,16,FALSE))</f>
        <v>5.54117272358707</v>
      </c>
      <c r="AF88" t="s" s="24">
        <f>IF(VLOOKUP($B88,'DI_Sharpe'!$B$2:$R$150,16,FALSE)&gt;0,VLOOKUP($B88,'DI_Sharpe'!$B$2:$R$150,16,FALSE)," ")</f>
        <v>361</v>
      </c>
      <c r="AG88" s="23">
        <f>IF(VLOOKUP($B88,'DI_Rent'!$B$2:$R$150,17,FALSE)="","",VLOOKUP($B88,'DI_Rent'!$B$2:$R$150,17,FALSE))</f>
        <v>6.30892540230328</v>
      </c>
      <c r="AH88" t="s" s="26">
        <f>IF(VLOOKUP($B88,'DI_Sharpe'!$B$2:$R$150,17,FALSE)&gt;0,VLOOKUP($B88,'DI_Sharpe'!$B$2:$R$150,17,FALSE)," ")</f>
        <v>361</v>
      </c>
      <c r="AI88" s="14"/>
      <c r="AJ88" t="s" s="26"/>
      <c r="AK88" s="14"/>
      <c r="AL88" s="14"/>
    </row>
    <row r="89" ht="15" customHeight="1">
      <c r="A89" t="s" s="10">
        <v>196</v>
      </c>
      <c r="B89" t="s" s="10">
        <v>197</v>
      </c>
      <c r="C89" s="23">
        <f>IF(VLOOKUP($B89,'DI_Rent'!$B$2:$R$150,2,FALSE)="","",VLOOKUP($B89,'DI_Rent'!$B$2:$R$150,2,FALSE))</f>
        <v>7.49870880738182</v>
      </c>
      <c r="D89" t="s" s="24">
        <f>IF(VLOOKUP($B89,'DI_Sharpe'!$B$2:$R$150,2,FALSE)&gt;0,VLOOKUP($B89,'DI_Sharpe'!$B$2:$R$150,2,FALSE)," ")</f>
        <v>361</v>
      </c>
      <c r="E89" s="23">
        <f>IF(VLOOKUP($B89,'DI_Rent'!$B$2:$R$150,3,FALSE)="","",VLOOKUP($B89,'DI_Rent'!$B$2:$R$150,3,FALSE))</f>
        <v>6.8224995890408</v>
      </c>
      <c r="F89" t="s" s="24">
        <f>IF(VLOOKUP($B89,'DI_Sharpe'!$B$2:$R$150,3,FALSE)&gt;0,VLOOKUP($B89,'DI_Sharpe'!$B$2:$R$150,3,FALSE)," ")</f>
        <v>361</v>
      </c>
      <c r="G89" s="23">
        <f>IF(VLOOKUP($B89,'DI_Rent'!$B$2:$R$150,4,FALSE)="","",VLOOKUP($B89,'DI_Rent'!$B$2:$R$150,4,FALSE))</f>
        <v>6.11401275769574</v>
      </c>
      <c r="H89" t="s" s="24">
        <f>IF(VLOOKUP($B89,'DI_Sharpe'!$B$2:$R$150,4,FALSE)&gt;0,VLOOKUP($B89,'DI_Sharpe'!$B$2:$R$150,4,FALSE)," ")</f>
        <v>361</v>
      </c>
      <c r="I89" s="23">
        <f>IF(VLOOKUP($B89,'DI_Rent'!$B$2:$R$150,5,FALSE)="","",VLOOKUP($B89,'DI_Rent'!$B$2:$R$150,5,FALSE))</f>
        <v>5.29213171207548</v>
      </c>
      <c r="J89" t="s" s="24">
        <f>IF(VLOOKUP($B89,'DI_Sharpe'!$B$2:$R$150,5,FALSE)&gt;0,VLOOKUP($B89,'DI_Sharpe'!$B$2:$R$150,5,FALSE)," ")</f>
        <v>361</v>
      </c>
      <c r="K89" s="23">
        <f>IF(VLOOKUP($B89,'DI_Rent'!$B$2:$R$150,6,FALSE)="","",VLOOKUP($B89,'DI_Rent'!$B$2:$R$150,6,FALSE))</f>
        <v>4.82091632715331</v>
      </c>
      <c r="L89" t="s" s="24">
        <f>IF(VLOOKUP($B89,'DI_Sharpe'!$B$2:$R$150,6,FALSE)&gt;0,VLOOKUP($B89,'DI_Sharpe'!$B$2:$R$150,6,FALSE)," ")</f>
        <v>361</v>
      </c>
      <c r="M89" s="23">
        <f>IF(VLOOKUP($B89,'DI_Rent'!$B$2:$R$150,7,FALSE)="","",VLOOKUP($B89,'DI_Rent'!$B$2:$R$150,7,FALSE))</f>
        <v>4.07310253290123</v>
      </c>
      <c r="N89" t="s" s="24">
        <f>IF(VLOOKUP($B89,'DI_Sharpe'!$B$2:$R$150,7,FALSE)&gt;0,VLOOKUP($B89,'DI_Sharpe'!$B$2:$R$150,7,FALSE)," ")</f>
        <v>361</v>
      </c>
      <c r="O89" s="23">
        <f>IF(VLOOKUP($B89,'DI_Rent'!$B$2:$R$150,8,FALSE)="","",VLOOKUP($B89,'DI_Rent'!$B$2:$R$150,8,FALSE))</f>
        <v>3.64312239389457</v>
      </c>
      <c r="P89" t="s" s="24">
        <f>IF(VLOOKUP($B89,'DI_Sharpe'!$B$2:$R$150,8,FALSE)&gt;0,VLOOKUP($B89,'DI_Sharpe'!$B$2:$R$150,8,FALSE)," ")</f>
        <v>361</v>
      </c>
      <c r="Q89" s="23">
        <f>IF(VLOOKUP($B89,'DI_Rent'!$B$2:$R$150,9,FALSE)="","",VLOOKUP($B89,'DI_Rent'!$B$2:$R$150,9,FALSE))</f>
        <v>3.11786378959731</v>
      </c>
      <c r="R89" t="s" s="24">
        <f>IF(VLOOKUP($B89,'DI_Sharpe'!$B$2:$R$150,9,FALSE)&gt;0,VLOOKUP($B89,'DI_Sharpe'!$B$2:$R$150,9,FALSE)," ")</f>
        <v>361</v>
      </c>
      <c r="S89" s="23">
        <f>IF(VLOOKUP($B89,'DI_Rent'!$B$2:$R$150,10,FALSE)="","",VLOOKUP($B89,'DI_Rent'!$B$2:$R$150,10,FALSE))</f>
        <v>2.9735272567702</v>
      </c>
      <c r="T89" t="s" s="24">
        <f>IF(VLOOKUP($B89,'DI_Sharpe'!$B$2:$R$150,10,FALSE)&gt;0,VLOOKUP($B89,'DI_Sharpe'!$B$2:$R$150,10,FALSE)," ")</f>
        <v>361</v>
      </c>
      <c r="U89" s="23">
        <f>IF(VLOOKUP($B89,'DI_Rent'!$B$2:$R$150,11,FALSE)="","",VLOOKUP($B89,'DI_Rent'!$B$2:$R$150,11,FALSE))</f>
        <v>2.83792167204078</v>
      </c>
      <c r="V89" t="s" s="24">
        <f>IF(VLOOKUP($B89,'DI_Sharpe'!$B$2:$R$150,11,FALSE)&gt;0,VLOOKUP($B89,'DI_Sharpe'!$B$2:$R$150,11,FALSE)," ")</f>
        <v>361</v>
      </c>
      <c r="W89" s="23">
        <f>IF(VLOOKUP($B89,'DI_Rent'!$B$2:$R$150,12,FALSE)="","",VLOOKUP($B89,'DI_Rent'!$B$2:$R$150,12,FALSE))</f>
        <v>2.93869286598389</v>
      </c>
      <c r="X89" t="s" s="24">
        <f>IF(VLOOKUP($B89,'DI_Sharpe'!$B$2:$R$150,12,FALSE)&gt;0,VLOOKUP($B89,'DI_Sharpe'!$B$2:$R$150,12,FALSE)," ")</f>
        <v>361</v>
      </c>
      <c r="Y89" s="23">
        <f>IF(VLOOKUP($B89,'DI_Rent'!$B$2:$R$150,13,FALSE)="","",VLOOKUP($B89,'DI_Rent'!$B$2:$R$150,13,FALSE))</f>
        <v>3.31790923080117</v>
      </c>
      <c r="Z89" t="s" s="24">
        <f>IF(VLOOKUP($B89,'DI_Sharpe'!$B$2:$R$150,13,FALSE)&gt;0,VLOOKUP($B89,'DI_Sharpe'!$B$2:$R$150,13,FALSE)," ")</f>
        <v>361</v>
      </c>
      <c r="AA89" s="23">
        <f>IF(VLOOKUP($B89,'DI_Rent'!$B$2:$R$150,14,FALSE)="","",VLOOKUP($B89,'DI_Rent'!$B$2:$R$150,14,FALSE))</f>
        <v>3.76623128418305</v>
      </c>
      <c r="AB89" t="s" s="24">
        <f>IF(VLOOKUP($B89,'DI_Sharpe'!$B$2:$R$150,14,FALSE)&gt;0,VLOOKUP($B89,'DI_Sharpe'!$B$2:$R$150,14,FALSE)," ")</f>
        <v>361</v>
      </c>
      <c r="AC89" s="23">
        <f>IF(VLOOKUP($B89,'DI_Rent'!$B$2:$R$150,15,FALSE)="","",VLOOKUP($B89,'DI_Rent'!$B$2:$R$150,15,FALSE))</f>
        <v>4.36272837989706</v>
      </c>
      <c r="AD89" t="s" s="24">
        <f>IF(VLOOKUP($B89,'DI_Sharpe'!$B$2:$R$150,15,FALSE)&gt;0,VLOOKUP($B89,'DI_Sharpe'!$B$2:$R$150,15,FALSE)," ")</f>
        <v>361</v>
      </c>
      <c r="AE89" s="23">
        <f>IF(VLOOKUP($B89,'DI_Rent'!$B$2:$R$150,16,FALSE)="","",VLOOKUP($B89,'DI_Rent'!$B$2:$R$150,16,FALSE))</f>
        <v>5.03547955640036</v>
      </c>
      <c r="AF89" t="s" s="24">
        <f>IF(VLOOKUP($B89,'DI_Sharpe'!$B$2:$R$150,16,FALSE)&gt;0,VLOOKUP($B89,'DI_Sharpe'!$B$2:$R$150,16,FALSE)," ")</f>
        <v>361</v>
      </c>
      <c r="AG89" s="23">
        <f>IF(VLOOKUP($B89,'DI_Rent'!$B$2:$R$150,17,FALSE)="","",VLOOKUP($B89,'DI_Rent'!$B$2:$R$150,17,FALSE))</f>
        <v>5.84596628247931</v>
      </c>
      <c r="AH89" t="s" s="26">
        <f>IF(VLOOKUP($B89,'DI_Sharpe'!$B$2:$R$150,17,FALSE)&gt;0,VLOOKUP($B89,'DI_Sharpe'!$B$2:$R$150,17,FALSE)," ")</f>
        <v>361</v>
      </c>
      <c r="AI89" s="14"/>
      <c r="AJ89" t="s" s="26"/>
      <c r="AK89" s="14"/>
      <c r="AL89" s="14"/>
    </row>
    <row r="90" ht="15" customHeight="1">
      <c r="A90" t="s" s="10">
        <v>198</v>
      </c>
      <c r="B90" t="s" s="10">
        <v>199</v>
      </c>
      <c r="C90" s="23">
        <f>IF(VLOOKUP($B90,'DI_Rent'!$B$2:$R$150,2,FALSE)="","",VLOOKUP($B90,'DI_Rent'!$B$2:$R$150,2,FALSE))</f>
        <v>7.45870549979346</v>
      </c>
      <c r="D90" t="s" s="24">
        <f>IF(VLOOKUP($B90,'DI_Sharpe'!$B$2:$R$150,2,FALSE)&gt;0,VLOOKUP($B90,'DI_Sharpe'!$B$2:$R$150,2,FALSE)," ")</f>
        <v>361</v>
      </c>
      <c r="E90" s="23">
        <f>IF(VLOOKUP($B90,'DI_Rent'!$B$2:$R$150,3,FALSE)="","",VLOOKUP($B90,'DI_Rent'!$B$2:$R$150,3,FALSE))</f>
        <v>6.77391320973439</v>
      </c>
      <c r="F90" t="s" s="24">
        <f>IF(VLOOKUP($B90,'DI_Sharpe'!$B$2:$R$150,3,FALSE)&gt;0,VLOOKUP($B90,'DI_Sharpe'!$B$2:$R$150,3,FALSE)," ")</f>
        <v>361</v>
      </c>
      <c r="G90" s="23">
        <f>IF(VLOOKUP($B90,'DI_Rent'!$B$2:$R$150,4,FALSE)="","",VLOOKUP($B90,'DI_Rent'!$B$2:$R$150,4,FALSE))</f>
        <v>6.06876131973451</v>
      </c>
      <c r="H90" t="s" s="24">
        <f>IF(VLOOKUP($B90,'DI_Sharpe'!$B$2:$R$150,4,FALSE)&gt;0,VLOOKUP($B90,'DI_Sharpe'!$B$2:$R$150,4,FALSE)," ")</f>
        <v>361</v>
      </c>
      <c r="I90" s="23">
        <f>IF(VLOOKUP($B90,'DI_Rent'!$B$2:$R$150,5,FALSE)="","",VLOOKUP($B90,'DI_Rent'!$B$2:$R$150,5,FALSE))</f>
        <v>5.31262430477444</v>
      </c>
      <c r="J90" t="s" s="24">
        <f>IF(VLOOKUP($B90,'DI_Sharpe'!$B$2:$R$150,5,FALSE)&gt;0,VLOOKUP($B90,'DI_Sharpe'!$B$2:$R$150,5,FALSE)," ")</f>
        <v>361</v>
      </c>
      <c r="K90" s="23">
        <f>IF(VLOOKUP($B90,'DI_Rent'!$B$2:$R$150,6,FALSE)="","",VLOOKUP($B90,'DI_Rent'!$B$2:$R$150,6,FALSE))</f>
        <v>4.65087321746334</v>
      </c>
      <c r="L90" t="s" s="24">
        <f>IF(VLOOKUP($B90,'DI_Sharpe'!$B$2:$R$150,6,FALSE)&gt;0,VLOOKUP($B90,'DI_Sharpe'!$B$2:$R$150,6,FALSE)," ")</f>
        <v>361</v>
      </c>
      <c r="M90" s="23">
        <f>IF(VLOOKUP($B90,'DI_Rent'!$B$2:$R$150,7,FALSE)="","",VLOOKUP($B90,'DI_Rent'!$B$2:$R$150,7,FALSE))</f>
        <v>4.02473534394912</v>
      </c>
      <c r="N90" t="s" s="24">
        <f>IF(VLOOKUP($B90,'DI_Sharpe'!$B$2:$R$150,7,FALSE)&gt;0,VLOOKUP($B90,'DI_Sharpe'!$B$2:$R$150,7,FALSE)," ")</f>
        <v>361</v>
      </c>
      <c r="O90" s="23">
        <f>IF(VLOOKUP($B90,'DI_Rent'!$B$2:$R$150,8,FALSE)="","",VLOOKUP($B90,'DI_Rent'!$B$2:$R$150,8,FALSE))</f>
        <v>3.5874354043878</v>
      </c>
      <c r="P90" t="s" s="24">
        <f>IF(VLOOKUP($B90,'DI_Sharpe'!$B$2:$R$150,8,FALSE)&gt;0,VLOOKUP($B90,'DI_Sharpe'!$B$2:$R$150,8,FALSE)," ")</f>
        <v>361</v>
      </c>
      <c r="Q90" s="23">
        <f>IF(VLOOKUP($B90,'DI_Rent'!$B$2:$R$150,9,FALSE)="","",VLOOKUP($B90,'DI_Rent'!$B$2:$R$150,9,FALSE))</f>
        <v>3.19975865689655</v>
      </c>
      <c r="R90" t="s" s="24">
        <f>IF(VLOOKUP($B90,'DI_Sharpe'!$B$2:$R$150,9,FALSE)&gt;0,VLOOKUP($B90,'DI_Sharpe'!$B$2:$R$150,9,FALSE)," ")</f>
        <v>361</v>
      </c>
      <c r="S90" s="23">
        <f>IF(VLOOKUP($B90,'DI_Rent'!$B$2:$R$150,10,FALSE)="","",VLOOKUP($B90,'DI_Rent'!$B$2:$R$150,10,FALSE))</f>
        <v>2.97044810419229</v>
      </c>
      <c r="T90" t="s" s="24">
        <f>IF(VLOOKUP($B90,'DI_Sharpe'!$B$2:$R$150,10,FALSE)&gt;0,VLOOKUP($B90,'DI_Sharpe'!$B$2:$R$150,10,FALSE)," ")</f>
        <v>361</v>
      </c>
      <c r="U90" s="23">
        <f>IF(VLOOKUP($B90,'DI_Rent'!$B$2:$R$150,11,FALSE)="","",VLOOKUP($B90,'DI_Rent'!$B$2:$R$150,11,FALSE))</f>
        <v>2.89650848895369</v>
      </c>
      <c r="V90" t="s" s="24">
        <f>IF(VLOOKUP($B90,'DI_Sharpe'!$B$2:$R$150,11,FALSE)&gt;0,VLOOKUP($B90,'DI_Sharpe'!$B$2:$R$150,11,FALSE)," ")</f>
        <v>361</v>
      </c>
      <c r="W90" s="23">
        <f>IF(VLOOKUP($B90,'DI_Rent'!$B$2:$R$150,12,FALSE)="","",VLOOKUP($B90,'DI_Rent'!$B$2:$R$150,12,FALSE))</f>
        <v>3.01151265963857</v>
      </c>
      <c r="X90" t="s" s="24">
        <f>IF(VLOOKUP($B90,'DI_Sharpe'!$B$2:$R$150,12,FALSE)&gt;0,VLOOKUP($B90,'DI_Sharpe'!$B$2:$R$150,12,FALSE)," ")</f>
        <v>361</v>
      </c>
      <c r="Y90" s="23">
        <f>IF(VLOOKUP($B90,'DI_Rent'!$B$2:$R$150,13,FALSE)="","",VLOOKUP($B90,'DI_Rent'!$B$2:$R$150,13,FALSE))</f>
        <v>3.36052897877324</v>
      </c>
      <c r="Z90" t="s" s="24">
        <f>IF(VLOOKUP($B90,'DI_Sharpe'!$B$2:$R$150,13,FALSE)&gt;0,VLOOKUP($B90,'DI_Sharpe'!$B$2:$R$150,13,FALSE)," ")</f>
        <v>361</v>
      </c>
      <c r="AA90" s="23">
        <f>IF(VLOOKUP($B90,'DI_Rent'!$B$2:$R$150,14,FALSE)="","",VLOOKUP($B90,'DI_Rent'!$B$2:$R$150,14,FALSE))</f>
        <v>3.82019227866905</v>
      </c>
      <c r="AB90" t="s" s="24">
        <f>IF(VLOOKUP($B90,'DI_Sharpe'!$B$2:$R$150,14,FALSE)&gt;0,VLOOKUP($B90,'DI_Sharpe'!$B$2:$R$150,14,FALSE)," ")</f>
        <v>361</v>
      </c>
      <c r="AC90" s="23">
        <f>IF(VLOOKUP($B90,'DI_Rent'!$B$2:$R$150,15,FALSE)="","",VLOOKUP($B90,'DI_Rent'!$B$2:$R$150,15,FALSE))</f>
        <v>4.43944075761764</v>
      </c>
      <c r="AD90" t="s" s="24">
        <f>IF(VLOOKUP($B90,'DI_Sharpe'!$B$2:$R$150,15,FALSE)&gt;0,VLOOKUP($B90,'DI_Sharpe'!$B$2:$R$150,15,FALSE)," ")</f>
        <v>361</v>
      </c>
      <c r="AE90" s="23">
        <f>IF(VLOOKUP($B90,'DI_Rent'!$B$2:$R$150,16,FALSE)="","",VLOOKUP($B90,'DI_Rent'!$B$2:$R$150,16,FALSE))</f>
        <v>5.14410408002672</v>
      </c>
      <c r="AF90" t="s" s="24">
        <f>IF(VLOOKUP($B90,'DI_Sharpe'!$B$2:$R$150,16,FALSE)&gt;0,VLOOKUP($B90,'DI_Sharpe'!$B$2:$R$150,16,FALSE)," ")</f>
        <v>361</v>
      </c>
      <c r="AG90" s="23">
        <f>IF(VLOOKUP($B90,'DI_Rent'!$B$2:$R$150,17,FALSE)="","",VLOOKUP($B90,'DI_Rent'!$B$2:$R$150,17,FALSE))</f>
        <v>5.92450823811745</v>
      </c>
      <c r="AH90" t="s" s="26">
        <f>IF(VLOOKUP($B90,'DI_Sharpe'!$B$2:$R$150,17,FALSE)&gt;0,VLOOKUP($B90,'DI_Sharpe'!$B$2:$R$150,17,FALSE)," ")</f>
        <v>361</v>
      </c>
      <c r="AI90" s="14"/>
      <c r="AJ90" t="s" s="26"/>
      <c r="AK90" s="14"/>
      <c r="AL90" s="14"/>
    </row>
    <row r="91" ht="15" customHeight="1">
      <c r="A91" t="s" s="10">
        <v>200</v>
      </c>
      <c r="B91" t="s" s="10">
        <v>201</v>
      </c>
      <c r="C91" s="23">
        <f>IF(VLOOKUP($B91,'DI_Rent'!$B$2:$R$150,2,FALSE)="","",VLOOKUP($B91,'DI_Rent'!$B$2:$R$150,2,FALSE))</f>
        <v>7.44693493281445</v>
      </c>
      <c r="D91" t="s" s="24">
        <f>IF(VLOOKUP($B91,'DI_Sharpe'!$B$2:$R$150,2,FALSE)&gt;0,VLOOKUP($B91,'DI_Sharpe'!$B$2:$R$150,2,FALSE)," ")</f>
        <v>361</v>
      </c>
      <c r="E91" s="23">
        <f>IF(VLOOKUP($B91,'DI_Rent'!$B$2:$R$150,3,FALSE)="","",VLOOKUP($B91,'DI_Rent'!$B$2:$R$150,3,FALSE))</f>
        <v>6.76174150996891</v>
      </c>
      <c r="F91" t="s" s="24">
        <f>IF(VLOOKUP($B91,'DI_Sharpe'!$B$2:$R$150,3,FALSE)&gt;0,VLOOKUP($B91,'DI_Sharpe'!$B$2:$R$150,3,FALSE)," ")</f>
        <v>361</v>
      </c>
      <c r="G91" s="23">
        <f>IF(VLOOKUP($B91,'DI_Rent'!$B$2:$R$150,4,FALSE)="","",VLOOKUP($B91,'DI_Rent'!$B$2:$R$150,4,FALSE))</f>
        <v>6.05645452714578</v>
      </c>
      <c r="H91" t="s" s="24">
        <f>IF(VLOOKUP($B91,'DI_Sharpe'!$B$2:$R$150,4,FALSE)&gt;0,VLOOKUP($B91,'DI_Sharpe'!$B$2:$R$150,4,FALSE)," ")</f>
        <v>361</v>
      </c>
      <c r="I91" s="23">
        <f>IF(VLOOKUP($B91,'DI_Rent'!$B$2:$R$150,5,FALSE)="","",VLOOKUP($B91,'DI_Rent'!$B$2:$R$150,5,FALSE))</f>
        <v>5.30051184867122</v>
      </c>
      <c r="J91" t="s" s="24">
        <f>IF(VLOOKUP($B91,'DI_Sharpe'!$B$2:$R$150,5,FALSE)&gt;0,VLOOKUP($B91,'DI_Sharpe'!$B$2:$R$150,5,FALSE)," ")</f>
        <v>361</v>
      </c>
      <c r="K91" s="23">
        <f>IF(VLOOKUP($B91,'DI_Rent'!$B$2:$R$150,6,FALSE)="","",VLOOKUP($B91,'DI_Rent'!$B$2:$R$150,6,FALSE))</f>
        <v>4.63856602354429</v>
      </c>
      <c r="L91" t="s" s="24">
        <f>IF(VLOOKUP($B91,'DI_Sharpe'!$B$2:$R$150,6,FALSE)&gt;0,VLOOKUP($B91,'DI_Sharpe'!$B$2:$R$150,6,FALSE)," ")</f>
        <v>361</v>
      </c>
      <c r="M91" s="23">
        <f>IF(VLOOKUP($B91,'DI_Rent'!$B$2:$R$150,7,FALSE)="","",VLOOKUP($B91,'DI_Rent'!$B$2:$R$150,7,FALSE))</f>
        <v>4.01188152908034</v>
      </c>
      <c r="N91" t="s" s="24">
        <f>IF(VLOOKUP($B91,'DI_Sharpe'!$B$2:$R$150,7,FALSE)&gt;0,VLOOKUP($B91,'DI_Sharpe'!$B$2:$R$150,7,FALSE)," ")</f>
        <v>361</v>
      </c>
      <c r="O91" s="23">
        <f>IF(VLOOKUP($B91,'DI_Rent'!$B$2:$R$150,8,FALSE)="","",VLOOKUP($B91,'DI_Rent'!$B$2:$R$150,8,FALSE))</f>
        <v>3.57475846557798</v>
      </c>
      <c r="P91" t="s" s="24">
        <f>IF(VLOOKUP($B91,'DI_Sharpe'!$B$2:$R$150,8,FALSE)&gt;0,VLOOKUP($B91,'DI_Sharpe'!$B$2:$R$150,8,FALSE)," ")</f>
        <v>361</v>
      </c>
      <c r="Q91" s="23">
        <f>IF(VLOOKUP($B91,'DI_Rent'!$B$2:$R$150,9,FALSE)="","",VLOOKUP($B91,'DI_Rent'!$B$2:$R$150,9,FALSE))</f>
        <v>3.18696653833197</v>
      </c>
      <c r="R91" t="s" s="24">
        <f>IF(VLOOKUP($B91,'DI_Sharpe'!$B$2:$R$150,9,FALSE)&gt;0,VLOOKUP($B91,'DI_Sharpe'!$B$2:$R$150,9,FALSE)," ")</f>
        <v>361</v>
      </c>
      <c r="S91" s="23">
        <f>IF(VLOOKUP($B91,'DI_Rent'!$B$2:$R$150,10,FALSE)="","",VLOOKUP($B91,'DI_Rent'!$B$2:$R$150,10,FALSE))</f>
        <v>2.95718162434866</v>
      </c>
      <c r="T91" t="s" s="24">
        <f>IF(VLOOKUP($B91,'DI_Sharpe'!$B$2:$R$150,10,FALSE)&gt;0,VLOOKUP($B91,'DI_Sharpe'!$B$2:$R$150,10,FALSE)," ")</f>
        <v>361</v>
      </c>
      <c r="U91" s="23">
        <f>IF(VLOOKUP($B91,'DI_Rent'!$B$2:$R$150,11,FALSE)="","",VLOOKUP($B91,'DI_Rent'!$B$2:$R$150,11,FALSE))</f>
        <v>2.88263935783437</v>
      </c>
      <c r="V91" t="s" s="24">
        <f>IF(VLOOKUP($B91,'DI_Sharpe'!$B$2:$R$150,11,FALSE)&gt;0,VLOOKUP($B91,'DI_Sharpe'!$B$2:$R$150,11,FALSE)," ")</f>
        <v>361</v>
      </c>
      <c r="W91" s="23">
        <f>IF(VLOOKUP($B91,'DI_Rent'!$B$2:$R$150,12,FALSE)="","",VLOOKUP($B91,'DI_Rent'!$B$2:$R$150,12,FALSE))</f>
        <v>2.99484889776831</v>
      </c>
      <c r="X91" t="s" s="24">
        <f>IF(VLOOKUP($B91,'DI_Sharpe'!$B$2:$R$150,12,FALSE)&gt;0,VLOOKUP($B91,'DI_Sharpe'!$B$2:$R$150,12,FALSE)," ")</f>
        <v>361</v>
      </c>
      <c r="Y91" s="23">
        <f>IF(VLOOKUP($B91,'DI_Rent'!$B$2:$R$150,13,FALSE)="","",VLOOKUP($B91,'DI_Rent'!$B$2:$R$150,13,FALSE))</f>
        <v>3.34525849294012</v>
      </c>
      <c r="Z91" t="s" s="24">
        <f>IF(VLOOKUP($B91,'DI_Sharpe'!$B$2:$R$150,13,FALSE)&gt;0,VLOOKUP($B91,'DI_Sharpe'!$B$2:$R$150,13,FALSE)," ")</f>
        <v>361</v>
      </c>
      <c r="AA91" s="23">
        <f>IF(VLOOKUP($B91,'DI_Rent'!$B$2:$R$150,14,FALSE)="","",VLOOKUP($B91,'DI_Rent'!$B$2:$R$150,14,FALSE))</f>
        <v>3.80137437617958</v>
      </c>
      <c r="AB91" t="s" s="24">
        <f>IF(VLOOKUP($B91,'DI_Sharpe'!$B$2:$R$150,14,FALSE)&gt;0,VLOOKUP($B91,'DI_Sharpe'!$B$2:$R$150,14,FALSE)," ")</f>
        <v>361</v>
      </c>
      <c r="AC91" s="23">
        <f>IF(VLOOKUP($B91,'DI_Rent'!$B$2:$R$150,15,FALSE)="","",VLOOKUP($B91,'DI_Rent'!$B$2:$R$150,15,FALSE))</f>
        <v>4.41989437829851</v>
      </c>
      <c r="AD91" t="s" s="24">
        <f>IF(VLOOKUP($B91,'DI_Sharpe'!$B$2:$R$150,15,FALSE)&gt;0,VLOOKUP($B91,'DI_Sharpe'!$B$2:$R$150,15,FALSE)," ")</f>
        <v>361</v>
      </c>
      <c r="AE91" s="23">
        <f>IF(VLOOKUP($B91,'DI_Rent'!$B$2:$R$150,16,FALSE)="","",VLOOKUP($B91,'DI_Rent'!$B$2:$R$150,16,FALSE))</f>
        <v>5.12335228708223</v>
      </c>
      <c r="AF91" t="s" s="24">
        <f>IF(VLOOKUP($B91,'DI_Sharpe'!$B$2:$R$150,16,FALSE)&gt;0,VLOOKUP($B91,'DI_Sharpe'!$B$2:$R$150,16,FALSE)," ")</f>
        <v>361</v>
      </c>
      <c r="AG91" s="23">
        <f>IF(VLOOKUP($B91,'DI_Rent'!$B$2:$R$150,17,FALSE)="","",VLOOKUP($B91,'DI_Rent'!$B$2:$R$150,17,FALSE))</f>
        <v>5.90307933545398</v>
      </c>
      <c r="AH91" t="s" s="26">
        <f>IF(VLOOKUP($B91,'DI_Sharpe'!$B$2:$R$150,17,FALSE)&gt;0,VLOOKUP($B91,'DI_Sharpe'!$B$2:$R$150,17,FALSE)," ")</f>
        <v>361</v>
      </c>
      <c r="AI91" s="14"/>
      <c r="AJ91" t="s" s="26"/>
      <c r="AK91" s="14"/>
      <c r="AL91" s="14"/>
    </row>
    <row r="92" ht="15" customHeight="1">
      <c r="A92" t="s" s="10">
        <v>202</v>
      </c>
      <c r="B92" t="s" s="10">
        <v>203</v>
      </c>
      <c r="C92" s="23">
        <f>IF(VLOOKUP($B92,'DI_Rent'!$B$2:$R$150,2,FALSE)="","",VLOOKUP($B92,'DI_Rent'!$B$2:$R$150,2,FALSE))</f>
        <v>7.4065129175807</v>
      </c>
      <c r="D92" t="s" s="24">
        <f>IF(VLOOKUP($B92,'DI_Sharpe'!$B$2:$R$150,2,FALSE)&gt;0,VLOOKUP($B92,'DI_Sharpe'!$B$2:$R$150,2,FALSE)," ")</f>
        <v>361</v>
      </c>
      <c r="E92" s="23">
        <f>IF(VLOOKUP($B92,'DI_Rent'!$B$2:$R$150,3,FALSE)="","",VLOOKUP($B92,'DI_Rent'!$B$2:$R$150,3,FALSE))</f>
        <v>6.72325636481848</v>
      </c>
      <c r="F92" t="s" s="24">
        <f>IF(VLOOKUP($B92,'DI_Sharpe'!$B$2:$R$150,3,FALSE)&gt;0,VLOOKUP($B92,'DI_Sharpe'!$B$2:$R$150,3,FALSE)," ")</f>
        <v>361</v>
      </c>
      <c r="G92" s="23">
        <f>IF(VLOOKUP($B92,'DI_Rent'!$B$2:$R$150,4,FALSE)="","",VLOOKUP($B92,'DI_Rent'!$B$2:$R$150,4,FALSE))</f>
        <v>5.97477892671643</v>
      </c>
      <c r="H92" t="s" s="24">
        <f>IF(VLOOKUP($B92,'DI_Sharpe'!$B$2:$R$150,4,FALSE)&gt;0,VLOOKUP($B92,'DI_Sharpe'!$B$2:$R$150,4,FALSE)," ")</f>
        <v>361</v>
      </c>
      <c r="I92" s="23">
        <f>IF(VLOOKUP($B92,'DI_Rent'!$B$2:$R$150,5,FALSE)="","",VLOOKUP($B92,'DI_Rent'!$B$2:$R$150,5,FALSE))</f>
        <v>5.21198289177069</v>
      </c>
      <c r="J92" t="s" s="24">
        <f>IF(VLOOKUP($B92,'DI_Sharpe'!$B$2:$R$150,5,FALSE)&gt;0,VLOOKUP($B92,'DI_Sharpe'!$B$2:$R$150,5,FALSE)," ")</f>
        <v>361</v>
      </c>
      <c r="K92" s="23">
        <f>IF(VLOOKUP($B92,'DI_Rent'!$B$2:$R$150,6,FALSE)="","",VLOOKUP($B92,'DI_Rent'!$B$2:$R$150,6,FALSE))</f>
        <v>4.55183390517528</v>
      </c>
      <c r="L92" t="s" s="24">
        <f>IF(VLOOKUP($B92,'DI_Sharpe'!$B$2:$R$150,6,FALSE)&gt;0,VLOOKUP($B92,'DI_Sharpe'!$B$2:$R$150,6,FALSE)," ")</f>
        <v>361</v>
      </c>
      <c r="M92" s="23">
        <f>IF(VLOOKUP($B92,'DI_Rent'!$B$2:$R$150,7,FALSE)="","",VLOOKUP($B92,'DI_Rent'!$B$2:$R$150,7,FALSE))</f>
        <v>3.92654274440634</v>
      </c>
      <c r="N92" t="s" s="24">
        <f>IF(VLOOKUP($B92,'DI_Sharpe'!$B$2:$R$150,7,FALSE)&gt;0,VLOOKUP($B92,'DI_Sharpe'!$B$2:$R$150,7,FALSE)," ")</f>
        <v>361</v>
      </c>
      <c r="O92" s="23">
        <f>IF(VLOOKUP($B92,'DI_Rent'!$B$2:$R$150,8,FALSE)="","",VLOOKUP($B92,'DI_Rent'!$B$2:$R$150,8,FALSE))</f>
        <v>3.56577657244197</v>
      </c>
      <c r="P92" t="s" s="24">
        <f>IF(VLOOKUP($B92,'DI_Sharpe'!$B$2:$R$150,8,FALSE)&gt;0,VLOOKUP($B92,'DI_Sharpe'!$B$2:$R$150,8,FALSE)," ")</f>
        <v>361</v>
      </c>
      <c r="Q92" s="23">
        <f>IF(VLOOKUP($B92,'DI_Rent'!$B$2:$R$150,9,FALSE)="","",VLOOKUP($B92,'DI_Rent'!$B$2:$R$150,9,FALSE))</f>
        <v>3.17015500888187</v>
      </c>
      <c r="R92" t="s" s="24">
        <f>IF(VLOOKUP($B92,'DI_Sharpe'!$B$2:$R$150,9,FALSE)&gt;0,VLOOKUP($B92,'DI_Sharpe'!$B$2:$R$150,9,FALSE)," ")</f>
        <v>361</v>
      </c>
      <c r="S92" s="23">
        <f>IF(VLOOKUP($B92,'DI_Rent'!$B$2:$R$150,10,FALSE)="","",VLOOKUP($B92,'DI_Rent'!$B$2:$R$150,10,FALSE))</f>
        <v>2.94767807098713</v>
      </c>
      <c r="T92" t="s" s="24">
        <f>IF(VLOOKUP($B92,'DI_Sharpe'!$B$2:$R$150,10,FALSE)&gt;0,VLOOKUP($B92,'DI_Sharpe'!$B$2:$R$150,10,FALSE)," ")</f>
        <v>361</v>
      </c>
      <c r="U92" s="23">
        <f>IF(VLOOKUP($B92,'DI_Rent'!$B$2:$R$150,11,FALSE)="","",VLOOKUP($B92,'DI_Rent'!$B$2:$R$150,11,FALSE))</f>
        <v>2.96294644725528</v>
      </c>
      <c r="V92" t="s" s="24">
        <f>IF(VLOOKUP($B92,'DI_Sharpe'!$B$2:$R$150,11,FALSE)&gt;0,VLOOKUP($B92,'DI_Sharpe'!$B$2:$R$150,11,FALSE)," ")</f>
        <v>361</v>
      </c>
      <c r="W92" s="23">
        <f>IF(VLOOKUP($B92,'DI_Rent'!$B$2:$R$150,12,FALSE)="","",VLOOKUP($B92,'DI_Rent'!$B$2:$R$150,12,FALSE))</f>
        <v>3.09557194844903</v>
      </c>
      <c r="X92" t="s" s="24">
        <f>IF(VLOOKUP($B92,'DI_Sharpe'!$B$2:$R$150,12,FALSE)&gt;0,VLOOKUP($B92,'DI_Sharpe'!$B$2:$R$150,12,FALSE)," ")</f>
        <v>361</v>
      </c>
      <c r="Y92" s="23">
        <f>IF(VLOOKUP($B92,'DI_Rent'!$B$2:$R$150,13,FALSE)="","",VLOOKUP($B92,'DI_Rent'!$B$2:$R$150,13,FALSE))</f>
        <v>3.47003129171248</v>
      </c>
      <c r="Z92" t="s" s="24">
        <f>IF(VLOOKUP($B92,'DI_Sharpe'!$B$2:$R$150,13,FALSE)&gt;0,VLOOKUP($B92,'DI_Sharpe'!$B$2:$R$150,13,FALSE)," ")</f>
        <v>361</v>
      </c>
      <c r="AA92" s="23">
        <f>IF(VLOOKUP($B92,'DI_Rent'!$B$2:$R$150,14,FALSE)="","",VLOOKUP($B92,'DI_Rent'!$B$2:$R$150,14,FALSE))</f>
        <v>3.96325464117779</v>
      </c>
      <c r="AB92" t="s" s="24">
        <f>IF(VLOOKUP($B92,'DI_Sharpe'!$B$2:$R$150,14,FALSE)&gt;0,VLOOKUP($B92,'DI_Sharpe'!$B$2:$R$150,14,FALSE)," ")</f>
        <v>361</v>
      </c>
      <c r="AC92" s="23">
        <f>IF(VLOOKUP($B92,'DI_Rent'!$B$2:$R$150,15,FALSE)="","",VLOOKUP($B92,'DI_Rent'!$B$2:$R$150,15,FALSE))</f>
        <v>4.58769560579262</v>
      </c>
      <c r="AD92" t="s" s="24">
        <f>IF(VLOOKUP($B92,'DI_Sharpe'!$B$2:$R$150,15,FALSE)&gt;0,VLOOKUP($B92,'DI_Sharpe'!$B$2:$R$150,15,FALSE)," ")</f>
        <v>361</v>
      </c>
      <c r="AE92" s="23">
        <f>IF(VLOOKUP($B92,'DI_Rent'!$B$2:$R$150,16,FALSE)="","",VLOOKUP($B92,'DI_Rent'!$B$2:$R$150,16,FALSE))</f>
        <v>5.3194971923912</v>
      </c>
      <c r="AF92" t="s" s="24">
        <f>IF(VLOOKUP($B92,'DI_Sharpe'!$B$2:$R$150,16,FALSE)&gt;0,VLOOKUP($B92,'DI_Sharpe'!$B$2:$R$150,16,FALSE)," ")</f>
        <v>361</v>
      </c>
      <c r="AG92" s="23">
        <f>IF(VLOOKUP($B92,'DI_Rent'!$B$2:$R$150,17,FALSE)="","",VLOOKUP($B92,'DI_Rent'!$B$2:$R$150,17,FALSE))</f>
        <v>6.05766071023994</v>
      </c>
      <c r="AH92" t="s" s="26">
        <f>IF(VLOOKUP($B92,'DI_Sharpe'!$B$2:$R$150,17,FALSE)&gt;0,VLOOKUP($B92,'DI_Sharpe'!$B$2:$R$150,17,FALSE)," ")</f>
        <v>361</v>
      </c>
      <c r="AI92" s="14"/>
      <c r="AJ92" t="s" s="26"/>
      <c r="AK92" s="14"/>
      <c r="AL92" s="14"/>
    </row>
    <row r="93" ht="15" customHeight="1">
      <c r="A93" t="s" s="10">
        <v>204</v>
      </c>
      <c r="B93" t="s" s="10">
        <v>205</v>
      </c>
      <c r="C93" s="23">
        <f>IF(VLOOKUP($B93,'DI_Rent'!$B$2:$R$150,2,FALSE)="","",VLOOKUP($B93,'DI_Rent'!$B$2:$R$150,2,FALSE))</f>
        <v>7.38406117092876</v>
      </c>
      <c r="D93" t="s" s="24">
        <f>IF(VLOOKUP($B93,'DI_Sharpe'!$B$2:$R$150,2,FALSE)&gt;0,VLOOKUP($B93,'DI_Sharpe'!$B$2:$R$150,2,FALSE)," ")</f>
        <v>361</v>
      </c>
      <c r="E93" s="23">
        <f>IF(VLOOKUP($B93,'DI_Rent'!$B$2:$R$150,3,FALSE)="","",VLOOKUP($B93,'DI_Rent'!$B$2:$R$150,3,FALSE))</f>
        <v>6.70007550136116</v>
      </c>
      <c r="F93" t="s" s="24">
        <f>IF(VLOOKUP($B93,'DI_Sharpe'!$B$2:$R$150,3,FALSE)&gt;0,VLOOKUP($B93,'DI_Sharpe'!$B$2:$R$150,3,FALSE)," ")</f>
        <v>361</v>
      </c>
      <c r="G93" s="23">
        <f>IF(VLOOKUP($B93,'DI_Rent'!$B$2:$R$150,4,FALSE)="","",VLOOKUP($B93,'DI_Rent'!$B$2:$R$150,4,FALSE))</f>
        <v>5.9883406990578</v>
      </c>
      <c r="H93" t="s" s="24">
        <f>IF(VLOOKUP($B93,'DI_Sharpe'!$B$2:$R$150,4,FALSE)&gt;0,VLOOKUP($B93,'DI_Sharpe'!$B$2:$R$150,4,FALSE)," ")</f>
        <v>361</v>
      </c>
      <c r="I93" s="23">
        <f>IF(VLOOKUP($B93,'DI_Rent'!$B$2:$R$150,5,FALSE)="","",VLOOKUP($B93,'DI_Rent'!$B$2:$R$150,5,FALSE))</f>
        <v>5.25631816067953</v>
      </c>
      <c r="J93" t="s" s="24">
        <f>IF(VLOOKUP($B93,'DI_Sharpe'!$B$2:$R$150,5,FALSE)&gt;0,VLOOKUP($B93,'DI_Sharpe'!$B$2:$R$150,5,FALSE)," ")</f>
        <v>361</v>
      </c>
      <c r="K93" s="23">
        <f>IF(VLOOKUP($B93,'DI_Rent'!$B$2:$R$150,6,FALSE)="","",VLOOKUP($B93,'DI_Rent'!$B$2:$R$150,6,FALSE))</f>
        <v>4.599034856828</v>
      </c>
      <c r="L93" t="s" s="24">
        <f>IF(VLOOKUP($B93,'DI_Sharpe'!$B$2:$R$150,6,FALSE)&gt;0,VLOOKUP($B93,'DI_Sharpe'!$B$2:$R$150,6,FALSE)," ")</f>
        <v>361</v>
      </c>
      <c r="M93" s="23">
        <f>IF(VLOOKUP($B93,'DI_Rent'!$B$2:$R$150,7,FALSE)="","",VLOOKUP($B93,'DI_Rent'!$B$2:$R$150,7,FALSE))</f>
        <v>3.97953931484816</v>
      </c>
      <c r="N93" t="s" s="24">
        <f>IF(VLOOKUP($B93,'DI_Sharpe'!$B$2:$R$150,7,FALSE)&gt;0,VLOOKUP($B93,'DI_Sharpe'!$B$2:$R$150,7,FALSE)," ")</f>
        <v>361</v>
      </c>
      <c r="O93" s="23">
        <f>IF(VLOOKUP($B93,'DI_Rent'!$B$2:$R$150,8,FALSE)="","",VLOOKUP($B93,'DI_Rent'!$B$2:$R$150,8,FALSE))</f>
        <v>3.55468888511272</v>
      </c>
      <c r="P93" t="s" s="24">
        <f>IF(VLOOKUP($B93,'DI_Sharpe'!$B$2:$R$150,8,FALSE)&gt;0,VLOOKUP($B93,'DI_Sharpe'!$B$2:$R$150,8,FALSE)," ")</f>
        <v>361</v>
      </c>
      <c r="Q93" s="23">
        <f>IF(VLOOKUP($B93,'DI_Rent'!$B$2:$R$150,9,FALSE)="","",VLOOKUP($B93,'DI_Rent'!$B$2:$R$150,9,FALSE))</f>
        <v>3.16780949616611</v>
      </c>
      <c r="R93" t="s" s="24">
        <f>IF(VLOOKUP($B93,'DI_Sharpe'!$B$2:$R$150,9,FALSE)&gt;0,VLOOKUP($B93,'DI_Sharpe'!$B$2:$R$150,9,FALSE)," ")</f>
        <v>361</v>
      </c>
      <c r="S93" s="23">
        <f>IF(VLOOKUP($B93,'DI_Rent'!$B$2:$R$150,10,FALSE)="","",VLOOKUP($B93,'DI_Rent'!$B$2:$R$150,10,FALSE))</f>
        <v>2.95084780150439</v>
      </c>
      <c r="T93" t="s" s="24">
        <f>IF(VLOOKUP($B93,'DI_Sharpe'!$B$2:$R$150,10,FALSE)&gt;0,VLOOKUP($B93,'DI_Sharpe'!$B$2:$R$150,10,FALSE)," ")</f>
        <v>361</v>
      </c>
      <c r="U93" s="23">
        <f>IF(VLOOKUP($B93,'DI_Rent'!$B$2:$R$150,11,FALSE)="","",VLOOKUP($B93,'DI_Rent'!$B$2:$R$150,11,FALSE))</f>
        <v>2.89452851555447</v>
      </c>
      <c r="V93" t="s" s="24">
        <f>IF(VLOOKUP($B93,'DI_Sharpe'!$B$2:$R$150,11,FALSE)&gt;0,VLOOKUP($B93,'DI_Sharpe'!$B$2:$R$150,11,FALSE)," ")</f>
        <v>361</v>
      </c>
      <c r="W93" s="23">
        <f>IF(VLOOKUP($B93,'DI_Rent'!$B$2:$R$150,12,FALSE)="","",VLOOKUP($B93,'DI_Rent'!$B$2:$R$150,12,FALSE))</f>
        <v>3.05559164592093</v>
      </c>
      <c r="X93" t="s" s="24">
        <f>IF(VLOOKUP($B93,'DI_Sharpe'!$B$2:$R$150,12,FALSE)&gt;0,VLOOKUP($B93,'DI_Sharpe'!$B$2:$R$150,12,FALSE)," ")</f>
        <v>361</v>
      </c>
      <c r="Y93" s="23">
        <f>IF(VLOOKUP($B93,'DI_Rent'!$B$2:$R$150,13,FALSE)="","",VLOOKUP($B93,'DI_Rent'!$B$2:$R$150,13,FALSE))</f>
        <v>3.48143195552524</v>
      </c>
      <c r="Z93" t="s" s="24">
        <f>IF(VLOOKUP($B93,'DI_Sharpe'!$B$2:$R$150,13,FALSE)&gt;0,VLOOKUP($B93,'DI_Sharpe'!$B$2:$R$150,13,FALSE)," ")</f>
        <v>361</v>
      </c>
      <c r="AA93" s="23">
        <f>IF(VLOOKUP($B93,'DI_Rent'!$B$2:$R$150,14,FALSE)="","",VLOOKUP($B93,'DI_Rent'!$B$2:$R$150,14,FALSE))</f>
        <v>4.02014190523945</v>
      </c>
      <c r="AB93" t="s" s="24">
        <f>IF(VLOOKUP($B93,'DI_Sharpe'!$B$2:$R$150,14,FALSE)&gt;0,VLOOKUP($B93,'DI_Sharpe'!$B$2:$R$150,14,FALSE)," ")</f>
        <v>361</v>
      </c>
      <c r="AC93" s="23">
        <f>IF(VLOOKUP($B93,'DI_Rent'!$B$2:$R$150,15,FALSE)="","",VLOOKUP($B93,'DI_Rent'!$B$2:$R$150,15,FALSE))</f>
        <v>4.66038917234952</v>
      </c>
      <c r="AD93" t="s" s="24">
        <f>IF(VLOOKUP($B93,'DI_Sharpe'!$B$2:$R$150,15,FALSE)&gt;0,VLOOKUP($B93,'DI_Sharpe'!$B$2:$R$150,15,FALSE)," ")</f>
        <v>361</v>
      </c>
      <c r="AE93" s="23">
        <f>IF(VLOOKUP($B93,'DI_Rent'!$B$2:$R$150,16,FALSE)="","",VLOOKUP($B93,'DI_Rent'!$B$2:$R$150,16,FALSE))</f>
        <v>5.39803835775667</v>
      </c>
      <c r="AF93" t="s" s="24">
        <f>IF(VLOOKUP($B93,'DI_Sharpe'!$B$2:$R$150,16,FALSE)&gt;0,VLOOKUP($B93,'DI_Sharpe'!$B$2:$R$150,16,FALSE)," ")</f>
        <v>361</v>
      </c>
      <c r="AG93" s="23">
        <f>IF(VLOOKUP($B93,'DI_Rent'!$B$2:$R$150,17,FALSE)="","",VLOOKUP($B93,'DI_Rent'!$B$2:$R$150,17,FALSE))</f>
        <v>6.16387972307291</v>
      </c>
      <c r="AH93" t="s" s="26">
        <f>IF(VLOOKUP($B93,'DI_Sharpe'!$B$2:$R$150,17,FALSE)&gt;0,VLOOKUP($B93,'DI_Sharpe'!$B$2:$R$150,17,FALSE)," ")</f>
        <v>361</v>
      </c>
      <c r="AI93" s="14"/>
      <c r="AJ93" t="s" s="26"/>
      <c r="AK93" s="14"/>
      <c r="AL93" s="14"/>
    </row>
    <row r="94" ht="15" customHeight="1">
      <c r="A94" t="s" s="10">
        <v>206</v>
      </c>
      <c r="B94" t="s" s="10">
        <v>207</v>
      </c>
      <c r="C94" s="23">
        <f>IF(VLOOKUP($B94,'DI_Rent'!$B$2:$R$150,2,FALSE)="","",VLOOKUP($B94,'DI_Rent'!$B$2:$R$150,2,FALSE))</f>
        <v>7.376349094807</v>
      </c>
      <c r="D94" t="s" s="24">
        <f>IF(VLOOKUP($B94,'DI_Sharpe'!$B$2:$R$150,2,FALSE)&gt;0,VLOOKUP($B94,'DI_Sharpe'!$B$2:$R$150,2,FALSE)," ")</f>
        <v>361</v>
      </c>
      <c r="E94" s="23">
        <f>IF(VLOOKUP($B94,'DI_Rent'!$B$2:$R$150,3,FALSE)="","",VLOOKUP($B94,'DI_Rent'!$B$2:$R$150,3,FALSE))</f>
        <v>6.69168198821473</v>
      </c>
      <c r="F94" t="s" s="24">
        <f>IF(VLOOKUP($B94,'DI_Sharpe'!$B$2:$R$150,3,FALSE)&gt;0,VLOOKUP($B94,'DI_Sharpe'!$B$2:$R$150,3,FALSE)," ")</f>
        <v>361</v>
      </c>
      <c r="G94" s="23">
        <f>IF(VLOOKUP($B94,'DI_Rent'!$B$2:$R$150,4,FALSE)="","",VLOOKUP($B94,'DI_Rent'!$B$2:$R$150,4,FALSE))</f>
        <v>5.97937679913907</v>
      </c>
      <c r="H94" t="s" s="24">
        <f>IF(VLOOKUP($B94,'DI_Sharpe'!$B$2:$R$150,4,FALSE)&gt;0,VLOOKUP($B94,'DI_Sharpe'!$B$2:$R$150,4,FALSE)," ")</f>
        <v>361</v>
      </c>
      <c r="I94" s="23">
        <f>IF(VLOOKUP($B94,'DI_Rent'!$B$2:$R$150,5,FALSE)="","",VLOOKUP($B94,'DI_Rent'!$B$2:$R$150,5,FALSE))</f>
        <v>5.24677682644339</v>
      </c>
      <c r="J94" t="s" s="24">
        <f>IF(VLOOKUP($B94,'DI_Sharpe'!$B$2:$R$150,5,FALSE)&gt;0,VLOOKUP($B94,'DI_Sharpe'!$B$2:$R$150,5,FALSE)," ")</f>
        <v>361</v>
      </c>
      <c r="K94" s="23">
        <f>IF(VLOOKUP($B94,'DI_Rent'!$B$2:$R$150,6,FALSE)="","",VLOOKUP($B94,'DI_Rent'!$B$2:$R$150,6,FALSE))</f>
        <v>4.58906274487323</v>
      </c>
      <c r="L94" t="s" s="24">
        <f>IF(VLOOKUP($B94,'DI_Sharpe'!$B$2:$R$150,6,FALSE)&gt;0,VLOOKUP($B94,'DI_Sharpe'!$B$2:$R$150,6,FALSE)," ")</f>
        <v>361</v>
      </c>
      <c r="M94" s="23">
        <f>IF(VLOOKUP($B94,'DI_Rent'!$B$2:$R$150,7,FALSE)="","",VLOOKUP($B94,'DI_Rent'!$B$2:$R$150,7,FALSE))</f>
        <v>3.96901472249156</v>
      </c>
      <c r="N94" t="s" s="24">
        <f>IF(VLOOKUP($B94,'DI_Sharpe'!$B$2:$R$150,7,FALSE)&gt;0,VLOOKUP($B94,'DI_Sharpe'!$B$2:$R$150,7,FALSE)," ")</f>
        <v>361</v>
      </c>
      <c r="O94" s="23">
        <f>IF(VLOOKUP($B94,'DI_Rent'!$B$2:$R$150,8,FALSE)="","",VLOOKUP($B94,'DI_Rent'!$B$2:$R$150,8,FALSE))</f>
        <v>3.54390450969519</v>
      </c>
      <c r="P94" t="s" s="24">
        <f>IF(VLOOKUP($B94,'DI_Sharpe'!$B$2:$R$150,8,FALSE)&gt;0,VLOOKUP($B94,'DI_Sharpe'!$B$2:$R$150,8,FALSE)," ")</f>
        <v>361</v>
      </c>
      <c r="Q94" s="23">
        <f>IF(VLOOKUP($B94,'DI_Rent'!$B$2:$R$150,9,FALSE)="","",VLOOKUP($B94,'DI_Rent'!$B$2:$R$150,9,FALSE))</f>
        <v>3.15760109960639</v>
      </c>
      <c r="R94" t="s" s="24">
        <f>IF(VLOOKUP($B94,'DI_Sharpe'!$B$2:$R$150,9,FALSE)&gt;0,VLOOKUP($B94,'DI_Sharpe'!$B$2:$R$150,9,FALSE)," ")</f>
        <v>361</v>
      </c>
      <c r="S94" s="23">
        <f>IF(VLOOKUP($B94,'DI_Rent'!$B$2:$R$150,10,FALSE)="","",VLOOKUP($B94,'DI_Rent'!$B$2:$R$150,10,FALSE))</f>
        <v>2.94046391875826</v>
      </c>
      <c r="T94" t="s" s="24">
        <f>IF(VLOOKUP($B94,'DI_Sharpe'!$B$2:$R$150,10,FALSE)&gt;0,VLOOKUP($B94,'DI_Sharpe'!$B$2:$R$150,10,FALSE)," ")</f>
        <v>361</v>
      </c>
      <c r="U94" s="23">
        <f>IF(VLOOKUP($B94,'DI_Rent'!$B$2:$R$150,11,FALSE)="","",VLOOKUP($B94,'DI_Rent'!$B$2:$R$150,11,FALSE))</f>
        <v>2.88317975244075</v>
      </c>
      <c r="V94" t="s" s="24">
        <f>IF(VLOOKUP($B94,'DI_Sharpe'!$B$2:$R$150,11,FALSE)&gt;0,VLOOKUP($B94,'DI_Sharpe'!$B$2:$R$150,11,FALSE)," ")</f>
        <v>361</v>
      </c>
      <c r="W94" s="23">
        <f>IF(VLOOKUP($B94,'DI_Rent'!$B$2:$R$150,12,FALSE)="","",VLOOKUP($B94,'DI_Rent'!$B$2:$R$150,12,FALSE))</f>
        <v>3.04291574396454</v>
      </c>
      <c r="X94" t="s" s="24">
        <f>IF(VLOOKUP($B94,'DI_Sharpe'!$B$2:$R$150,12,FALSE)&gt;0,VLOOKUP($B94,'DI_Sharpe'!$B$2:$R$150,12,FALSE)," ")</f>
        <v>361</v>
      </c>
      <c r="Y94" s="23">
        <f>IF(VLOOKUP($B94,'DI_Rent'!$B$2:$R$150,13,FALSE)="","",VLOOKUP($B94,'DI_Rent'!$B$2:$R$150,13,FALSE))</f>
        <v>3.47034426504136</v>
      </c>
      <c r="Z94" t="s" s="24">
        <f>IF(VLOOKUP($B94,'DI_Sharpe'!$B$2:$R$150,13,FALSE)&gt;0,VLOOKUP($B94,'DI_Sharpe'!$B$2:$R$150,13,FALSE)," ")</f>
        <v>361</v>
      </c>
      <c r="AA94" s="23">
        <f>IF(VLOOKUP($B94,'DI_Rent'!$B$2:$R$150,14,FALSE)="","",VLOOKUP($B94,'DI_Rent'!$B$2:$R$150,14,FALSE))</f>
        <v>4.00734344421114</v>
      </c>
      <c r="AB94" t="s" s="24">
        <f>IF(VLOOKUP($B94,'DI_Sharpe'!$B$2:$R$150,14,FALSE)&gt;0,VLOOKUP($B94,'DI_Sharpe'!$B$2:$R$150,14,FALSE)," ")</f>
        <v>361</v>
      </c>
      <c r="AC94" s="23">
        <f>IF(VLOOKUP($B94,'DI_Rent'!$B$2:$R$150,15,FALSE)="","",VLOOKUP($B94,'DI_Rent'!$B$2:$R$150,15,FALSE))</f>
        <v>4.64719292831663</v>
      </c>
      <c r="AD94" t="s" s="24">
        <f>IF(VLOOKUP($B94,'DI_Sharpe'!$B$2:$R$150,15,FALSE)&gt;0,VLOOKUP($B94,'DI_Sharpe'!$B$2:$R$150,15,FALSE)," ")</f>
        <v>361</v>
      </c>
      <c r="AE94" s="23">
        <f>IF(VLOOKUP($B94,'DI_Rent'!$B$2:$R$150,16,FALSE)="","",VLOOKUP($B94,'DI_Rent'!$B$2:$R$150,16,FALSE))</f>
        <v>5.38486429482261</v>
      </c>
      <c r="AF94" t="s" s="24">
        <f>IF(VLOOKUP($B94,'DI_Sharpe'!$B$2:$R$150,16,FALSE)&gt;0,VLOOKUP($B94,'DI_Sharpe'!$B$2:$R$150,16,FALSE)," ")</f>
        <v>361</v>
      </c>
      <c r="AG94" s="23">
        <f>IF(VLOOKUP($B94,'DI_Rent'!$B$2:$R$150,17,FALSE)="","",VLOOKUP($B94,'DI_Rent'!$B$2:$R$150,17,FALSE))</f>
        <v>6.15165757919978</v>
      </c>
      <c r="AH94" t="s" s="26">
        <f>IF(VLOOKUP($B94,'DI_Sharpe'!$B$2:$R$150,17,FALSE)&gt;0,VLOOKUP($B94,'DI_Sharpe'!$B$2:$R$150,17,FALSE)," ")</f>
        <v>361</v>
      </c>
      <c r="AI94" s="14"/>
      <c r="AJ94" t="s" s="26"/>
      <c r="AK94" s="14"/>
      <c r="AL94" s="14"/>
    </row>
    <row r="95" ht="15" customHeight="1">
      <c r="A95" t="s" s="10">
        <v>208</v>
      </c>
      <c r="B95" t="s" s="10">
        <v>209</v>
      </c>
      <c r="C95" s="23">
        <f>IF(VLOOKUP($B95,'DI_Rent'!$B$2:$R$150,2,FALSE)="","",VLOOKUP($B95,'DI_Rent'!$B$2:$R$150,2,FALSE))</f>
        <v>7.31485005238943</v>
      </c>
      <c r="D95" t="s" s="24">
        <f>IF(VLOOKUP($B95,'DI_Sharpe'!$B$2:$R$150,2,FALSE)&gt;0,VLOOKUP($B95,'DI_Sharpe'!$B$2:$R$150,2,FALSE)," ")</f>
        <v>361</v>
      </c>
      <c r="E95" s="23">
        <f>IF(VLOOKUP($B95,'DI_Rent'!$B$2:$R$150,3,FALSE)="","",VLOOKUP($B95,'DI_Rent'!$B$2:$R$150,3,FALSE))</f>
        <v>6.63216495729531</v>
      </c>
      <c r="F95" t="s" s="24">
        <f>IF(VLOOKUP($B95,'DI_Sharpe'!$B$2:$R$150,3,FALSE)&gt;0,VLOOKUP($B95,'DI_Sharpe'!$B$2:$R$150,3,FALSE)," ")</f>
        <v>361</v>
      </c>
      <c r="G95" s="23">
        <f>IF(VLOOKUP($B95,'DI_Rent'!$B$2:$R$150,4,FALSE)="","",VLOOKUP($B95,'DI_Rent'!$B$2:$R$150,4,FALSE))</f>
        <v>5.88435893049515</v>
      </c>
      <c r="H95" t="s" s="24">
        <f>IF(VLOOKUP($B95,'DI_Sharpe'!$B$2:$R$150,4,FALSE)&gt;0,VLOOKUP($B95,'DI_Sharpe'!$B$2:$R$150,4,FALSE)," ")</f>
        <v>361</v>
      </c>
      <c r="I95" s="23">
        <f>IF(VLOOKUP($B95,'DI_Rent'!$B$2:$R$150,5,FALSE)="","",VLOOKUP($B95,'DI_Rent'!$B$2:$R$150,5,FALSE))</f>
        <v>5.12176695883941</v>
      </c>
      <c r="J95" t="s" s="24">
        <f>IF(VLOOKUP($B95,'DI_Sharpe'!$B$2:$R$150,5,FALSE)&gt;0,VLOOKUP($B95,'DI_Sharpe'!$B$2:$R$150,5,FALSE)," ")</f>
        <v>361</v>
      </c>
      <c r="K95" s="23">
        <f>IF(VLOOKUP($B95,'DI_Rent'!$B$2:$R$150,6,FALSE)="","",VLOOKUP($B95,'DI_Rent'!$B$2:$R$150,6,FALSE))</f>
        <v>4.46219577298781</v>
      </c>
      <c r="L95" t="s" s="24">
        <f>IF(VLOOKUP($B95,'DI_Sharpe'!$B$2:$R$150,6,FALSE)&gt;0,VLOOKUP($B95,'DI_Sharpe'!$B$2:$R$150,6,FALSE)," ")</f>
        <v>361</v>
      </c>
      <c r="M95" s="23">
        <f>IF(VLOOKUP($B95,'DI_Rent'!$B$2:$R$150,7,FALSE)="","",VLOOKUP($B95,'DI_Rent'!$B$2:$R$150,7,FALSE))</f>
        <v>3.83706188542443</v>
      </c>
      <c r="N95" t="s" s="24">
        <f>IF(VLOOKUP($B95,'DI_Sharpe'!$B$2:$R$150,7,FALSE)&gt;0,VLOOKUP($B95,'DI_Sharpe'!$B$2:$R$150,7,FALSE)," ")</f>
        <v>361</v>
      </c>
      <c r="O95" s="23">
        <f>IF(VLOOKUP($B95,'DI_Rent'!$B$2:$R$150,8,FALSE)="","",VLOOKUP($B95,'DI_Rent'!$B$2:$R$150,8,FALSE))</f>
        <v>3.47646314544132</v>
      </c>
      <c r="P95" t="s" s="24">
        <f>IF(VLOOKUP($B95,'DI_Sharpe'!$B$2:$R$150,8,FALSE)&gt;0,VLOOKUP($B95,'DI_Sharpe'!$B$2:$R$150,8,FALSE)," ")</f>
        <v>361</v>
      </c>
      <c r="Q95" s="23">
        <f>IF(VLOOKUP($B95,'DI_Rent'!$B$2:$R$150,9,FALSE)="","",VLOOKUP($B95,'DI_Rent'!$B$2:$R$150,9,FALSE))</f>
        <v>3.08137525137895</v>
      </c>
      <c r="R95" t="s" s="24">
        <f>IF(VLOOKUP($B95,'DI_Sharpe'!$B$2:$R$150,9,FALSE)&gt;0,VLOOKUP($B95,'DI_Sharpe'!$B$2:$R$150,9,FALSE)," ")</f>
        <v>361</v>
      </c>
      <c r="S95" s="23">
        <f>IF(VLOOKUP($B95,'DI_Rent'!$B$2:$R$150,10,FALSE)="","",VLOOKUP($B95,'DI_Rent'!$B$2:$R$150,10,FALSE))</f>
        <v>2.85939586691415</v>
      </c>
      <c r="T95" t="s" s="24">
        <f>IF(VLOOKUP($B95,'DI_Sharpe'!$B$2:$R$150,10,FALSE)&gt;0,VLOOKUP($B95,'DI_Sharpe'!$B$2:$R$150,10,FALSE)," ")</f>
        <v>361</v>
      </c>
      <c r="U95" s="23">
        <f>IF(VLOOKUP($B95,'DI_Rent'!$B$2:$R$150,11,FALSE)="","",VLOOKUP($B95,'DI_Rent'!$B$2:$R$150,11,FALSE))</f>
        <v>2.87403049072961</v>
      </c>
      <c r="V95" t="s" s="24">
        <f>IF(VLOOKUP($B95,'DI_Sharpe'!$B$2:$R$150,11,FALSE)&gt;0,VLOOKUP($B95,'DI_Sharpe'!$B$2:$R$150,11,FALSE)," ")</f>
        <v>361</v>
      </c>
      <c r="W95" s="23">
        <f>IF(VLOOKUP($B95,'DI_Rent'!$B$2:$R$150,12,FALSE)="","",VLOOKUP($B95,'DI_Rent'!$B$2:$R$150,12,FALSE))</f>
        <v>2.99647353196577</v>
      </c>
      <c r="X95" t="s" s="24">
        <f>IF(VLOOKUP($B95,'DI_Sharpe'!$B$2:$R$150,12,FALSE)&gt;0,VLOOKUP($B95,'DI_Sharpe'!$B$2:$R$150,12,FALSE)," ")</f>
        <v>361</v>
      </c>
      <c r="Y95" s="23">
        <f>IF(VLOOKUP($B95,'DI_Rent'!$B$2:$R$150,13,FALSE)="","",VLOOKUP($B95,'DI_Rent'!$B$2:$R$150,13,FALSE))</f>
        <v>3.38170465265493</v>
      </c>
      <c r="Z95" t="s" s="24">
        <f>IF(VLOOKUP($B95,'DI_Sharpe'!$B$2:$R$150,13,FALSE)&gt;0,VLOOKUP($B95,'DI_Sharpe'!$B$2:$R$150,13,FALSE)," ")</f>
        <v>361</v>
      </c>
      <c r="AA95" s="23">
        <f>IF(VLOOKUP($B95,'DI_Rent'!$B$2:$R$150,14,FALSE)="","",VLOOKUP($B95,'DI_Rent'!$B$2:$R$150,14,FALSE))</f>
        <v>3.87572213030212</v>
      </c>
      <c r="AB95" t="s" s="24">
        <f>IF(VLOOKUP($B95,'DI_Sharpe'!$B$2:$R$150,14,FALSE)&gt;0,VLOOKUP($B95,'DI_Sharpe'!$B$2:$R$150,14,FALSE)," ")</f>
        <v>361</v>
      </c>
      <c r="AC95" s="23">
        <f>IF(VLOOKUP($B95,'DI_Rent'!$B$2:$R$150,15,FALSE)="","",VLOOKUP($B95,'DI_Rent'!$B$2:$R$150,15,FALSE))</f>
        <v>4.50099423415633</v>
      </c>
      <c r="AD95" t="s" s="24">
        <f>IF(VLOOKUP($B95,'DI_Sharpe'!$B$2:$R$150,15,FALSE)&gt;0,VLOOKUP($B95,'DI_Sharpe'!$B$2:$R$150,15,FALSE)," ")</f>
        <v>361</v>
      </c>
      <c r="AE95" s="23">
        <f>IF(VLOOKUP($B95,'DI_Rent'!$B$2:$R$150,16,FALSE)="","",VLOOKUP($B95,'DI_Rent'!$B$2:$R$150,16,FALSE))</f>
        <v>5.23354943268859</v>
      </c>
      <c r="AF95" t="s" s="24">
        <f>IF(VLOOKUP($B95,'DI_Sharpe'!$B$2:$R$150,16,FALSE)&gt;0,VLOOKUP($B95,'DI_Sharpe'!$B$2:$R$150,16,FALSE)," ")</f>
        <v>361</v>
      </c>
      <c r="AG95" s="23">
        <f>IF(VLOOKUP($B95,'DI_Rent'!$B$2:$R$150,17,FALSE)="","",VLOOKUP($B95,'DI_Rent'!$B$2:$R$150,17,FALSE))</f>
        <v>5.9142649901631</v>
      </c>
      <c r="AH95" t="s" s="26">
        <f>IF(VLOOKUP($B95,'DI_Sharpe'!$B$2:$R$150,17,FALSE)&gt;0,VLOOKUP($B95,'DI_Sharpe'!$B$2:$R$150,17,FALSE)," ")</f>
        <v>361</v>
      </c>
      <c r="AI95" s="14"/>
      <c r="AJ95" t="s" s="26"/>
      <c r="AK95" s="14"/>
      <c r="AL95" s="14"/>
    </row>
    <row r="96" ht="15" customHeight="1">
      <c r="A96" t="s" s="10">
        <v>210</v>
      </c>
      <c r="B96" t="s" s="10">
        <v>211</v>
      </c>
      <c r="C96" s="23">
        <f>IF(VLOOKUP($B96,'DI_Rent'!$B$2:$R$150,2,FALSE)="","",VLOOKUP($B96,'DI_Rent'!$B$2:$R$150,2,FALSE))</f>
        <v>7.25081659640165</v>
      </c>
      <c r="D96" t="s" s="24">
        <f>IF(VLOOKUP($B96,'DI_Sharpe'!$B$2:$R$150,2,FALSE)&gt;0,VLOOKUP($B96,'DI_Sharpe'!$B$2:$R$150,2,FALSE)," ")</f>
        <v>361</v>
      </c>
      <c r="E96" s="23">
        <f>IF(VLOOKUP($B96,'DI_Rent'!$B$2:$R$150,3,FALSE)="","",VLOOKUP($B96,'DI_Rent'!$B$2:$R$150,3,FALSE))</f>
        <v>6.58315312225575</v>
      </c>
      <c r="F96" t="s" s="24">
        <f>IF(VLOOKUP($B96,'DI_Sharpe'!$B$2:$R$150,3,FALSE)&gt;0,VLOOKUP($B96,'DI_Sharpe'!$B$2:$R$150,3,FALSE)," ")</f>
        <v>361</v>
      </c>
      <c r="G96" s="23">
        <f>IF(VLOOKUP($B96,'DI_Rent'!$B$2:$R$150,4,FALSE)="","",VLOOKUP($B96,'DI_Rent'!$B$2:$R$150,4,FALSE))</f>
        <v>5.8739149300099</v>
      </c>
      <c r="H96" t="s" s="24">
        <f>IF(VLOOKUP($B96,'DI_Sharpe'!$B$2:$R$150,4,FALSE)&gt;0,VLOOKUP($B96,'DI_Sharpe'!$B$2:$R$150,4,FALSE)," ")</f>
        <v>361</v>
      </c>
      <c r="I96" s="23">
        <f>IF(VLOOKUP($B96,'DI_Rent'!$B$2:$R$150,5,FALSE)="","",VLOOKUP($B96,'DI_Rent'!$B$2:$R$150,5,FALSE))</f>
        <v>5.15134422858328</v>
      </c>
      <c r="J96" t="s" s="24">
        <f>IF(VLOOKUP($B96,'DI_Sharpe'!$B$2:$R$150,5,FALSE)&gt;0,VLOOKUP($B96,'DI_Sharpe'!$B$2:$R$150,5,FALSE)," ")</f>
        <v>361</v>
      </c>
      <c r="K96" s="23">
        <f>IF(VLOOKUP($B96,'DI_Rent'!$B$2:$R$150,6,FALSE)="","",VLOOKUP($B96,'DI_Rent'!$B$2:$R$150,6,FALSE))</f>
        <v>4.50305017009076</v>
      </c>
      <c r="L96" t="s" s="24">
        <f>IF(VLOOKUP($B96,'DI_Sharpe'!$B$2:$R$150,6,FALSE)&gt;0,VLOOKUP($B96,'DI_Sharpe'!$B$2:$R$150,6,FALSE)," ")</f>
        <v>361</v>
      </c>
      <c r="M96" s="23">
        <f>IF(VLOOKUP($B96,'DI_Rent'!$B$2:$R$150,7,FALSE)="","",VLOOKUP($B96,'DI_Rent'!$B$2:$R$150,7,FALSE))</f>
        <v>3.78250174069921</v>
      </c>
      <c r="N96" t="s" s="24">
        <f>IF(VLOOKUP($B96,'DI_Sharpe'!$B$2:$R$150,7,FALSE)&gt;0,VLOOKUP($B96,'DI_Sharpe'!$B$2:$R$150,7,FALSE)," ")</f>
        <v>361</v>
      </c>
      <c r="O96" s="23">
        <f>IF(VLOOKUP($B96,'DI_Rent'!$B$2:$R$150,8,FALSE)="","",VLOOKUP($B96,'DI_Rent'!$B$2:$R$150,8,FALSE))</f>
        <v>3.34838858714963</v>
      </c>
      <c r="P96" t="s" s="24">
        <f>IF(VLOOKUP($B96,'DI_Sharpe'!$B$2:$R$150,8,FALSE)&gt;0,VLOOKUP($B96,'DI_Sharpe'!$B$2:$R$150,8,FALSE)," ")</f>
        <v>361</v>
      </c>
      <c r="Q96" s="23">
        <f>IF(VLOOKUP($B96,'DI_Rent'!$B$2:$R$150,9,FALSE)="","",VLOOKUP($B96,'DI_Rent'!$B$2:$R$150,9,FALSE))</f>
        <v>2.98072844858328</v>
      </c>
      <c r="R96" t="s" s="24">
        <f>IF(VLOOKUP($B96,'DI_Sharpe'!$B$2:$R$150,9,FALSE)&gt;0,VLOOKUP($B96,'DI_Sharpe'!$B$2:$R$150,9,FALSE)," ")</f>
        <v>361</v>
      </c>
      <c r="S96" s="23">
        <f>IF(VLOOKUP($B96,'DI_Rent'!$B$2:$R$150,10,FALSE)="","",VLOOKUP($B96,'DI_Rent'!$B$2:$R$150,10,FALSE))</f>
        <v>2.72548034953684</v>
      </c>
      <c r="T96" t="s" s="24">
        <f>IF(VLOOKUP($B96,'DI_Sharpe'!$B$2:$R$150,10,FALSE)&gt;0,VLOOKUP($B96,'DI_Sharpe'!$B$2:$R$150,10,FALSE)," ")</f>
        <v>361</v>
      </c>
      <c r="U96" s="23">
        <f>IF(VLOOKUP($B96,'DI_Rent'!$B$2:$R$150,11,FALSE)="","",VLOOKUP($B96,'DI_Rent'!$B$2:$R$150,11,FALSE))</f>
        <v>2.63575878781124</v>
      </c>
      <c r="V96" t="s" s="24">
        <f>IF(VLOOKUP($B96,'DI_Sharpe'!$B$2:$R$150,11,FALSE)&gt;0,VLOOKUP($B96,'DI_Sharpe'!$B$2:$R$150,11,FALSE)," ")</f>
        <v>361</v>
      </c>
      <c r="W96" s="23">
        <f>IF(VLOOKUP($B96,'DI_Rent'!$B$2:$R$150,12,FALSE)="","",VLOOKUP($B96,'DI_Rent'!$B$2:$R$150,12,FALSE))</f>
        <v>2.76683322734792</v>
      </c>
      <c r="X96" t="s" s="24">
        <f>IF(VLOOKUP($B96,'DI_Sharpe'!$B$2:$R$150,12,FALSE)&gt;0,VLOOKUP($B96,'DI_Sharpe'!$B$2:$R$150,12,FALSE)," ")</f>
        <v>361</v>
      </c>
      <c r="Y96" s="23">
        <f>IF(VLOOKUP($B96,'DI_Rent'!$B$2:$R$150,13,FALSE)="","",VLOOKUP($B96,'DI_Rent'!$B$2:$R$150,13,FALSE))</f>
        <v>3.14361927874052</v>
      </c>
      <c r="Z96" t="s" s="24">
        <f>IF(VLOOKUP($B96,'DI_Sharpe'!$B$2:$R$150,13,FALSE)&gt;0,VLOOKUP($B96,'DI_Sharpe'!$B$2:$R$150,13,FALSE)," ")</f>
        <v>361</v>
      </c>
      <c r="AA96" s="23">
        <f>IF(VLOOKUP($B96,'DI_Rent'!$B$2:$R$150,14,FALSE)="","",VLOOKUP($B96,'DI_Rent'!$B$2:$R$150,14,FALSE))</f>
        <v>3.59749371475888</v>
      </c>
      <c r="AB96" t="s" s="24">
        <f>IF(VLOOKUP($B96,'DI_Sharpe'!$B$2:$R$150,14,FALSE)&gt;0,VLOOKUP($B96,'DI_Sharpe'!$B$2:$R$150,14,FALSE)," ")</f>
        <v>361</v>
      </c>
      <c r="AC96" s="23">
        <f>IF(VLOOKUP($B96,'DI_Rent'!$B$2:$R$150,15,FALSE)="","",VLOOKUP($B96,'DI_Rent'!$B$2:$R$150,15,FALSE))</f>
        <v>4.19864277212558</v>
      </c>
      <c r="AD96" t="s" s="24">
        <f>IF(VLOOKUP($B96,'DI_Sharpe'!$B$2:$R$150,15,FALSE)&gt;0,VLOOKUP($B96,'DI_Sharpe'!$B$2:$R$150,15,FALSE)," ")</f>
        <v>361</v>
      </c>
      <c r="AE96" s="23">
        <f>IF(VLOOKUP($B96,'DI_Rent'!$B$2:$R$150,16,FALSE)="","",VLOOKUP($B96,'DI_Rent'!$B$2:$R$150,16,FALSE))</f>
        <v>4.8674098471474</v>
      </c>
      <c r="AF96" t="s" s="24">
        <f>IF(VLOOKUP($B96,'DI_Sharpe'!$B$2:$R$150,16,FALSE)&gt;0,VLOOKUP($B96,'DI_Sharpe'!$B$2:$R$150,16,FALSE)," ")</f>
        <v>361</v>
      </c>
      <c r="AG96" s="23">
        <f>IF(VLOOKUP($B96,'DI_Rent'!$B$2:$R$150,17,FALSE)="","",VLOOKUP($B96,'DI_Rent'!$B$2:$R$150,17,FALSE))</f>
        <v>5.63826071193319</v>
      </c>
      <c r="AH96" t="s" s="26">
        <f>IF(VLOOKUP($B96,'DI_Sharpe'!$B$2:$R$150,17,FALSE)&gt;0,VLOOKUP($B96,'DI_Sharpe'!$B$2:$R$150,17,FALSE)," ")</f>
        <v>361</v>
      </c>
      <c r="AI96" s="14"/>
      <c r="AJ96" t="s" s="26"/>
      <c r="AK96" s="14"/>
      <c r="AL96" s="14"/>
    </row>
    <row r="97" ht="15" customHeight="1">
      <c r="A97" t="s" s="10">
        <v>212</v>
      </c>
      <c r="B97" t="s" s="10">
        <v>213</v>
      </c>
      <c r="C97" s="23">
        <f>IF(VLOOKUP($B97,'DI_Rent'!$B$2:$R$150,2,FALSE)="","",VLOOKUP($B97,'DI_Rent'!$B$2:$R$150,2,FALSE))</f>
        <v>7.22974785045236</v>
      </c>
      <c r="D97" t="s" s="24">
        <f>IF(VLOOKUP($B97,'DI_Sharpe'!$B$2:$R$150,2,FALSE)&gt;0,VLOOKUP($B97,'DI_Sharpe'!$B$2:$R$150,2,FALSE)," ")</f>
        <v>361</v>
      </c>
      <c r="E97" s="23">
        <f>IF(VLOOKUP($B97,'DI_Rent'!$B$2:$R$150,3,FALSE)="","",VLOOKUP($B97,'DI_Rent'!$B$2:$R$150,3,FALSE))</f>
        <v>6.55398031416927</v>
      </c>
      <c r="F97" t="s" s="24">
        <f>IF(VLOOKUP($B97,'DI_Sharpe'!$B$2:$R$150,3,FALSE)&gt;0,VLOOKUP($B97,'DI_Sharpe'!$B$2:$R$150,3,FALSE)," ")</f>
        <v>361</v>
      </c>
      <c r="G97" s="23">
        <f>IF(VLOOKUP($B97,'DI_Rent'!$B$2:$R$150,4,FALSE)="","",VLOOKUP($B97,'DI_Rent'!$B$2:$R$150,4,FALSE))</f>
        <v>5.85589312673096</v>
      </c>
      <c r="H97" t="s" s="24">
        <f>IF(VLOOKUP($B97,'DI_Sharpe'!$B$2:$R$150,4,FALSE)&gt;0,VLOOKUP($B97,'DI_Sharpe'!$B$2:$R$150,4,FALSE)," ")</f>
        <v>361</v>
      </c>
      <c r="I97" s="23">
        <f>IF(VLOOKUP($B97,'DI_Rent'!$B$2:$R$150,5,FALSE)="","",VLOOKUP($B97,'DI_Rent'!$B$2:$R$150,5,FALSE))</f>
        <v>4.99448994232023</v>
      </c>
      <c r="J97" t="s" s="24">
        <f>IF(VLOOKUP($B97,'DI_Sharpe'!$B$2:$R$150,5,FALSE)&gt;0,VLOOKUP($B97,'DI_Sharpe'!$B$2:$R$150,5,FALSE)," ")</f>
        <v>361</v>
      </c>
      <c r="K97" s="23">
        <f>IF(VLOOKUP($B97,'DI_Rent'!$B$2:$R$150,6,FALSE)="","",VLOOKUP($B97,'DI_Rent'!$B$2:$R$150,6,FALSE))</f>
        <v>4.27314231077165</v>
      </c>
      <c r="L97" t="s" s="24">
        <f>IF(VLOOKUP($B97,'DI_Sharpe'!$B$2:$R$150,6,FALSE)&gt;0,VLOOKUP($B97,'DI_Sharpe'!$B$2:$R$150,6,FALSE)," ")</f>
        <v>361</v>
      </c>
      <c r="M97" s="23">
        <f>IF(VLOOKUP($B97,'DI_Rent'!$B$2:$R$150,7,FALSE)="","",VLOOKUP($B97,'DI_Rent'!$B$2:$R$150,7,FALSE))</f>
        <v>3.75988532932312</v>
      </c>
      <c r="N97" t="s" s="24">
        <f>IF(VLOOKUP($B97,'DI_Sharpe'!$B$2:$R$150,7,FALSE)&gt;0,VLOOKUP($B97,'DI_Sharpe'!$B$2:$R$150,7,FALSE)," ")</f>
        <v>361</v>
      </c>
      <c r="O97" s="23">
        <f>IF(VLOOKUP($B97,'DI_Rent'!$B$2:$R$150,8,FALSE)="","",VLOOKUP($B97,'DI_Rent'!$B$2:$R$150,8,FALSE))</f>
        <v>3.41777803490042</v>
      </c>
      <c r="P97" t="s" s="24">
        <f>IF(VLOOKUP($B97,'DI_Sharpe'!$B$2:$R$150,8,FALSE)&gt;0,VLOOKUP($B97,'DI_Sharpe'!$B$2:$R$150,8,FALSE)," ")</f>
        <v>361</v>
      </c>
      <c r="Q97" s="23">
        <f>IF(VLOOKUP($B97,'DI_Rent'!$B$2:$R$150,9,FALSE)="","",VLOOKUP($B97,'DI_Rent'!$B$2:$R$150,9,FALSE))</f>
        <v>3.10570333324525</v>
      </c>
      <c r="R97" t="s" s="24">
        <f>IF(VLOOKUP($B97,'DI_Sharpe'!$B$2:$R$150,9,FALSE)&gt;0,VLOOKUP($B97,'DI_Sharpe'!$B$2:$R$150,9,FALSE)," ")</f>
        <v>361</v>
      </c>
      <c r="S97" s="23">
        <f>IF(VLOOKUP($B97,'DI_Rent'!$B$2:$R$150,10,FALSE)="","",VLOOKUP($B97,'DI_Rent'!$B$2:$R$150,10,FALSE))</f>
        <v>2.92606487210334</v>
      </c>
      <c r="T97" t="s" s="24">
        <f>IF(VLOOKUP($B97,'DI_Sharpe'!$B$2:$R$150,10,FALSE)&gt;0,VLOOKUP($B97,'DI_Sharpe'!$B$2:$R$150,10,FALSE)," ")</f>
        <v>361</v>
      </c>
      <c r="U97" s="23">
        <f>IF(VLOOKUP($B97,'DI_Rent'!$B$2:$R$150,11,FALSE)="","",VLOOKUP($B97,'DI_Rent'!$B$2:$R$150,11,FALSE))</f>
        <v>2.88484971790779</v>
      </c>
      <c r="V97" t="s" s="24">
        <f>IF(VLOOKUP($B97,'DI_Sharpe'!$B$2:$R$150,11,FALSE)&gt;0,VLOOKUP($B97,'DI_Sharpe'!$B$2:$R$150,11,FALSE)," ")</f>
        <v>361</v>
      </c>
      <c r="W97" s="23">
        <f>IF(VLOOKUP($B97,'DI_Rent'!$B$2:$R$150,12,FALSE)="","",VLOOKUP($B97,'DI_Rent'!$B$2:$R$150,12,FALSE))</f>
        <v>3.06237141095069</v>
      </c>
      <c r="X97" t="s" s="24">
        <f>IF(VLOOKUP($B97,'DI_Sharpe'!$B$2:$R$150,12,FALSE)&gt;0,VLOOKUP($B97,'DI_Sharpe'!$B$2:$R$150,12,FALSE)," ")</f>
        <v>361</v>
      </c>
      <c r="Y97" s="23">
        <f>IF(VLOOKUP($B97,'DI_Rent'!$B$2:$R$150,13,FALSE)="","",VLOOKUP($B97,'DI_Rent'!$B$2:$R$150,13,FALSE))</f>
        <v>3.4469765905377</v>
      </c>
      <c r="Z97" t="s" s="24">
        <f>IF(VLOOKUP($B97,'DI_Sharpe'!$B$2:$R$150,13,FALSE)&gt;0,VLOOKUP($B97,'DI_Sharpe'!$B$2:$R$150,13,FALSE)," ")</f>
        <v>361</v>
      </c>
      <c r="AA97" s="23">
        <f>IF(VLOOKUP($B97,'DI_Rent'!$B$2:$R$150,14,FALSE)="","",VLOOKUP($B97,'DI_Rent'!$B$2:$R$150,14,FALSE))</f>
        <v>3.96992824988729</v>
      </c>
      <c r="AB97" t="s" s="24">
        <f>IF(VLOOKUP($B97,'DI_Sharpe'!$B$2:$R$150,14,FALSE)&gt;0,VLOOKUP($B97,'DI_Sharpe'!$B$2:$R$150,14,FALSE)," ")</f>
        <v>361</v>
      </c>
      <c r="AC97" s="23">
        <f>IF(VLOOKUP($B97,'DI_Rent'!$B$2:$R$150,15,FALSE)="","",VLOOKUP($B97,'DI_Rent'!$B$2:$R$150,15,FALSE))</f>
        <v>4.62786380925426</v>
      </c>
      <c r="AD97" t="s" s="24">
        <f>IF(VLOOKUP($B97,'DI_Sharpe'!$B$2:$R$150,15,FALSE)&gt;0,VLOOKUP($B97,'DI_Sharpe'!$B$2:$R$150,15,FALSE)," ")</f>
        <v>361</v>
      </c>
      <c r="AE97" s="23">
        <f>IF(VLOOKUP($B97,'DI_Rent'!$B$2:$R$150,16,FALSE)="","",VLOOKUP($B97,'DI_Rent'!$B$2:$R$150,16,FALSE))</f>
        <v>5.35166823775339</v>
      </c>
      <c r="AF97" t="s" s="24">
        <f>IF(VLOOKUP($B97,'DI_Sharpe'!$B$2:$R$150,16,FALSE)&gt;0,VLOOKUP($B97,'DI_Sharpe'!$B$2:$R$150,16,FALSE)," ")</f>
        <v>361</v>
      </c>
      <c r="AG97" s="23">
        <f>IF(VLOOKUP($B97,'DI_Rent'!$B$2:$R$150,17,FALSE)="","",VLOOKUP($B97,'DI_Rent'!$B$2:$R$150,17,FALSE))</f>
        <v>6.25764189581643</v>
      </c>
      <c r="AH97" t="s" s="26">
        <f>IF(VLOOKUP($B97,'DI_Sharpe'!$B$2:$R$150,17,FALSE)&gt;0,VLOOKUP($B97,'DI_Sharpe'!$B$2:$R$150,17,FALSE)," ")</f>
        <v>361</v>
      </c>
      <c r="AI97" s="14"/>
      <c r="AJ97" t="s" s="26"/>
      <c r="AK97" s="14"/>
      <c r="AL97" s="14"/>
    </row>
    <row r="98" ht="15" customHeight="1">
      <c r="A98" t="s" s="10">
        <v>214</v>
      </c>
      <c r="B98" t="s" s="10">
        <v>215</v>
      </c>
      <c r="C98" s="23">
        <f>IF(VLOOKUP($B98,'DI_Rent'!$B$2:$R$150,2,FALSE)="","",VLOOKUP($B98,'DI_Rent'!$B$2:$R$150,2,FALSE))</f>
        <v>7.22428889966278</v>
      </c>
      <c r="D98" t="s" s="24">
        <f>IF(VLOOKUP($B98,'DI_Sharpe'!$B$2:$R$150,2,FALSE)&gt;0,VLOOKUP($B98,'DI_Sharpe'!$B$2:$R$150,2,FALSE)," ")</f>
        <v>361</v>
      </c>
      <c r="E98" s="23">
        <f>IF(VLOOKUP($B98,'DI_Rent'!$B$2:$R$150,3,FALSE)="","",VLOOKUP($B98,'DI_Rent'!$B$2:$R$150,3,FALSE))</f>
        <v>6.54084435957418</v>
      </c>
      <c r="F98" t="s" s="24">
        <f>IF(VLOOKUP($B98,'DI_Sharpe'!$B$2:$R$150,3,FALSE)&gt;0,VLOOKUP($B98,'DI_Sharpe'!$B$2:$R$150,3,FALSE)," ")</f>
        <v>361</v>
      </c>
      <c r="G98" s="23">
        <f>IF(VLOOKUP($B98,'DI_Rent'!$B$2:$R$150,4,FALSE)="","",VLOOKUP($B98,'DI_Rent'!$B$2:$R$150,4,FALSE))</f>
        <v>5.83613680651269</v>
      </c>
      <c r="H98" t="s" s="24">
        <f>IF(VLOOKUP($B98,'DI_Sharpe'!$B$2:$R$150,4,FALSE)&gt;0,VLOOKUP($B98,'DI_Sharpe'!$B$2:$R$150,4,FALSE)," ")</f>
        <v>361</v>
      </c>
      <c r="I98" s="23">
        <f>IF(VLOOKUP($B98,'DI_Rent'!$B$2:$R$150,5,FALSE)="","",VLOOKUP($B98,'DI_Rent'!$B$2:$R$150,5,FALSE))</f>
        <v>5.0814126012269</v>
      </c>
      <c r="J98" t="s" s="24">
        <f>IF(VLOOKUP($B98,'DI_Sharpe'!$B$2:$R$150,5,FALSE)&gt;0,VLOOKUP($B98,'DI_Sharpe'!$B$2:$R$150,5,FALSE)," ")</f>
        <v>361</v>
      </c>
      <c r="K98" s="23">
        <f>IF(VLOOKUP($B98,'DI_Rent'!$B$2:$R$150,6,FALSE)="","",VLOOKUP($B98,'DI_Rent'!$B$2:$R$150,6,FALSE))</f>
        <v>4.42046317118796</v>
      </c>
      <c r="L98" t="s" s="24">
        <f>IF(VLOOKUP($B98,'DI_Sharpe'!$B$2:$R$150,6,FALSE)&gt;0,VLOOKUP($B98,'DI_Sharpe'!$B$2:$R$150,6,FALSE)," ")</f>
        <v>361</v>
      </c>
      <c r="M98" s="23">
        <f>IF(VLOOKUP($B98,'DI_Rent'!$B$2:$R$150,7,FALSE)="","",VLOOKUP($B98,'DI_Rent'!$B$2:$R$150,7,FALSE))</f>
        <v>3.79526922389009</v>
      </c>
      <c r="N98" t="s" s="24">
        <f>IF(VLOOKUP($B98,'DI_Sharpe'!$B$2:$R$150,7,FALSE)&gt;0,VLOOKUP($B98,'DI_Sharpe'!$B$2:$R$150,7,FALSE)," ")</f>
        <v>361</v>
      </c>
      <c r="O98" s="23">
        <f>IF(VLOOKUP($B98,'DI_Rent'!$B$2:$R$150,8,FALSE)="","",VLOOKUP($B98,'DI_Rent'!$B$2:$R$150,8,FALSE))</f>
        <v>3.35721821241846</v>
      </c>
      <c r="P98" t="s" s="24">
        <f>IF(VLOOKUP($B98,'DI_Sharpe'!$B$2:$R$150,8,FALSE)&gt;0,VLOOKUP($B98,'DI_Sharpe'!$B$2:$R$150,8,FALSE)," ")</f>
        <v>361</v>
      </c>
      <c r="Q98" s="23">
        <f>IF(VLOOKUP($B98,'DI_Rent'!$B$2:$R$150,9,FALSE)="","",VLOOKUP($B98,'DI_Rent'!$B$2:$R$150,9,FALSE))</f>
        <v>2.96880735429808</v>
      </c>
      <c r="R98" t="s" s="24">
        <f>IF(VLOOKUP($B98,'DI_Sharpe'!$B$2:$R$150,9,FALSE)&gt;0,VLOOKUP($B98,'DI_Sharpe'!$B$2:$R$150,9,FALSE)," ")</f>
        <v>361</v>
      </c>
      <c r="S98" s="23">
        <f>IF(VLOOKUP($B98,'DI_Rent'!$B$2:$R$150,10,FALSE)="","",VLOOKUP($B98,'DI_Rent'!$B$2:$R$150,10,FALSE))</f>
        <v>2.7406854691703</v>
      </c>
      <c r="T98" t="s" s="24">
        <f>IF(VLOOKUP($B98,'DI_Sharpe'!$B$2:$R$150,10,FALSE)&gt;0,VLOOKUP($B98,'DI_Sharpe'!$B$2:$R$150,10,FALSE)," ")</f>
        <v>361</v>
      </c>
      <c r="U98" s="23">
        <f>IF(VLOOKUP($B98,'DI_Rent'!$B$2:$R$150,11,FALSE)="","",VLOOKUP($B98,'DI_Rent'!$B$2:$R$150,11,FALSE))</f>
        <v>2.66606035404231</v>
      </c>
      <c r="V98" t="s" s="24">
        <f>IF(VLOOKUP($B98,'DI_Sharpe'!$B$2:$R$150,11,FALSE)&gt;0,VLOOKUP($B98,'DI_Sharpe'!$B$2:$R$150,11,FALSE)," ")</f>
        <v>361</v>
      </c>
      <c r="W98" s="23">
        <f>IF(VLOOKUP($B98,'DI_Rent'!$B$2:$R$150,12,FALSE)="","",VLOOKUP($B98,'DI_Rent'!$B$2:$R$150,12,FALSE))</f>
        <v>2.77526241402604</v>
      </c>
      <c r="X98" t="s" s="24">
        <f>IF(VLOOKUP($B98,'DI_Sharpe'!$B$2:$R$150,12,FALSE)&gt;0,VLOOKUP($B98,'DI_Sharpe'!$B$2:$R$150,12,FALSE)," ")</f>
        <v>361</v>
      </c>
      <c r="Y98" s="23">
        <f>IF(VLOOKUP($B98,'DI_Rent'!$B$2:$R$150,13,FALSE)="","",VLOOKUP($B98,'DI_Rent'!$B$2:$R$150,13,FALSE))</f>
        <v>3.12635803226637</v>
      </c>
      <c r="Z98" t="s" s="24">
        <f>IF(VLOOKUP($B98,'DI_Sharpe'!$B$2:$R$150,13,FALSE)&gt;0,VLOOKUP($B98,'DI_Sharpe'!$B$2:$R$150,13,FALSE)," ")</f>
        <v>361</v>
      </c>
      <c r="AA98" s="23">
        <f>IF(VLOOKUP($B98,'DI_Rent'!$B$2:$R$150,14,FALSE)="","",VLOOKUP($B98,'DI_Rent'!$B$2:$R$150,14,FALSE))</f>
        <v>3.57921185585479</v>
      </c>
      <c r="AB98" t="s" s="24">
        <f>IF(VLOOKUP($B98,'DI_Sharpe'!$B$2:$R$150,14,FALSE)&gt;0,VLOOKUP($B98,'DI_Sharpe'!$B$2:$R$150,14,FALSE)," ")</f>
        <v>361</v>
      </c>
      <c r="AC98" s="23">
        <f>IF(VLOOKUP($B98,'DI_Rent'!$B$2:$R$150,15,FALSE)="","",VLOOKUP($B98,'DI_Rent'!$B$2:$R$150,15,FALSE))</f>
        <v>4.18950682016128</v>
      </c>
      <c r="AD98" t="s" s="24">
        <f>IF(VLOOKUP($B98,'DI_Sharpe'!$B$2:$R$150,15,FALSE)&gt;0,VLOOKUP($B98,'DI_Sharpe'!$B$2:$R$150,15,FALSE)," ")</f>
        <v>361</v>
      </c>
      <c r="AE98" s="23">
        <f>IF(VLOOKUP($B98,'DI_Rent'!$B$2:$R$150,16,FALSE)="","",VLOOKUP($B98,'DI_Rent'!$B$2:$R$150,16,FALSE))</f>
        <v>4.88829470609407</v>
      </c>
      <c r="AF98" t="s" s="24">
        <f>IF(VLOOKUP($B98,'DI_Sharpe'!$B$2:$R$150,16,FALSE)&gt;0,VLOOKUP($B98,'DI_Sharpe'!$B$2:$R$150,16,FALSE)," ")</f>
        <v>361</v>
      </c>
      <c r="AG98" s="23">
        <f>IF(VLOOKUP($B98,'DI_Rent'!$B$2:$R$150,17,FALSE)="","",VLOOKUP($B98,'DI_Rent'!$B$2:$R$150,17,FALSE))</f>
        <v>5.66587275774042</v>
      </c>
      <c r="AH98" t="s" s="26">
        <f>IF(VLOOKUP($B98,'DI_Sharpe'!$B$2:$R$150,17,FALSE)&gt;0,VLOOKUP($B98,'DI_Sharpe'!$B$2:$R$150,17,FALSE)," ")</f>
        <v>361</v>
      </c>
      <c r="AI98" s="14"/>
      <c r="AJ98" t="s" s="26"/>
      <c r="AK98" s="14"/>
      <c r="AL98" s="14"/>
    </row>
    <row r="99" ht="15" customHeight="1">
      <c r="A99" t="s" s="10">
        <v>216</v>
      </c>
      <c r="B99" t="s" s="10">
        <v>217</v>
      </c>
      <c r="C99" s="23">
        <f>IF(VLOOKUP($B99,'DI_Rent'!$B$2:$R$150,2,FALSE)="","",VLOOKUP($B99,'DI_Rent'!$B$2:$R$150,2,FALSE))</f>
        <v>7.20966249379471</v>
      </c>
      <c r="D99" t="s" s="24">
        <f>IF(VLOOKUP($B99,'DI_Sharpe'!$B$2:$R$150,2,FALSE)&gt;0,VLOOKUP($B99,'DI_Sharpe'!$B$2:$R$150,2,FALSE)," ")</f>
        <v>361</v>
      </c>
      <c r="E99" s="23">
        <f>IF(VLOOKUP($B99,'DI_Rent'!$B$2:$R$150,3,FALSE)="","",VLOOKUP($B99,'DI_Rent'!$B$2:$R$150,3,FALSE))</f>
        <v>6.54262834377897</v>
      </c>
      <c r="F99" t="s" s="24">
        <f>IF(VLOOKUP($B99,'DI_Sharpe'!$B$2:$R$150,3,FALSE)&gt;0,VLOOKUP($B99,'DI_Sharpe'!$B$2:$R$150,3,FALSE)," ")</f>
        <v>361</v>
      </c>
      <c r="G99" s="23">
        <f>IF(VLOOKUP($B99,'DI_Rent'!$B$2:$R$150,4,FALSE)="","",VLOOKUP($B99,'DI_Rent'!$B$2:$R$150,4,FALSE))</f>
        <v>5.8497405354017</v>
      </c>
      <c r="H99" t="s" s="24">
        <f>IF(VLOOKUP($B99,'DI_Sharpe'!$B$2:$R$150,4,FALSE)&gt;0,VLOOKUP($B99,'DI_Sharpe'!$B$2:$R$150,4,FALSE)," ")</f>
        <v>361</v>
      </c>
      <c r="I99" s="23">
        <f>IF(VLOOKUP($B99,'DI_Rent'!$B$2:$R$150,5,FALSE)="","",VLOOKUP($B99,'DI_Rent'!$B$2:$R$150,5,FALSE))</f>
        <v>5.14882998133246</v>
      </c>
      <c r="J99" t="s" s="24">
        <f>IF(VLOOKUP($B99,'DI_Sharpe'!$B$2:$R$150,5,FALSE)&gt;0,VLOOKUP($B99,'DI_Sharpe'!$B$2:$R$150,5,FALSE)," ")</f>
        <v>361</v>
      </c>
      <c r="K99" s="23">
        <f>IF(VLOOKUP($B99,'DI_Rent'!$B$2:$R$150,6,FALSE)="","",VLOOKUP($B99,'DI_Rent'!$B$2:$R$150,6,FALSE))</f>
        <v>4.50596067323195</v>
      </c>
      <c r="L99" t="s" s="24">
        <f>IF(VLOOKUP($B99,'DI_Sharpe'!$B$2:$R$150,6,FALSE)&gt;0,VLOOKUP($B99,'DI_Sharpe'!$B$2:$R$150,6,FALSE)," ")</f>
        <v>361</v>
      </c>
      <c r="M99" s="23">
        <f>IF(VLOOKUP($B99,'DI_Rent'!$B$2:$R$150,7,FALSE)="","",VLOOKUP($B99,'DI_Rent'!$B$2:$R$150,7,FALSE))</f>
        <v>3.82966967473759</v>
      </c>
      <c r="N99" t="s" s="24">
        <f>IF(VLOOKUP($B99,'DI_Sharpe'!$B$2:$R$150,7,FALSE)&gt;0,VLOOKUP($B99,'DI_Sharpe'!$B$2:$R$150,7,FALSE)," ")</f>
        <v>361</v>
      </c>
      <c r="O99" s="23">
        <f>IF(VLOOKUP($B99,'DI_Rent'!$B$2:$R$150,8,FALSE)="","",VLOOKUP($B99,'DI_Rent'!$B$2:$R$150,8,FALSE))</f>
        <v>3.40045229812549</v>
      </c>
      <c r="P99" t="s" s="24">
        <f>IF(VLOOKUP($B99,'DI_Sharpe'!$B$2:$R$150,8,FALSE)&gt;0,VLOOKUP($B99,'DI_Sharpe'!$B$2:$R$150,8,FALSE)," ")</f>
        <v>361</v>
      </c>
      <c r="Q99" s="23">
        <f>IF(VLOOKUP($B99,'DI_Rent'!$B$2:$R$150,9,FALSE)="","",VLOOKUP($B99,'DI_Rent'!$B$2:$R$150,9,FALSE))</f>
        <v>3.02146085942301</v>
      </c>
      <c r="R99" t="s" s="24">
        <f>IF(VLOOKUP($B99,'DI_Sharpe'!$B$2:$R$150,9,FALSE)&gt;0,VLOOKUP($B99,'DI_Sharpe'!$B$2:$R$150,9,FALSE)," ")</f>
        <v>361</v>
      </c>
      <c r="S99" s="23">
        <f>IF(VLOOKUP($B99,'DI_Rent'!$B$2:$R$150,10,FALSE)="","",VLOOKUP($B99,'DI_Rent'!$B$2:$R$150,10,FALSE))</f>
        <v>2.75811401707295</v>
      </c>
      <c r="T99" t="s" s="24">
        <f>IF(VLOOKUP($B99,'DI_Sharpe'!$B$2:$R$150,10,FALSE)&gt;0,VLOOKUP($B99,'DI_Sharpe'!$B$2:$R$150,10,FALSE)," ")</f>
        <v>361</v>
      </c>
      <c r="U99" s="23">
        <f>IF(VLOOKUP($B99,'DI_Rent'!$B$2:$R$150,11,FALSE)="","",VLOOKUP($B99,'DI_Rent'!$B$2:$R$150,11,FALSE))</f>
        <v>2.65636841390573</v>
      </c>
      <c r="V99" t="s" s="24">
        <f>IF(VLOOKUP($B99,'DI_Sharpe'!$B$2:$R$150,11,FALSE)&gt;0,VLOOKUP($B99,'DI_Sharpe'!$B$2:$R$150,11,FALSE)," ")</f>
        <v>361</v>
      </c>
      <c r="W99" s="23">
        <f>IF(VLOOKUP($B99,'DI_Rent'!$B$2:$R$150,12,FALSE)="","",VLOOKUP($B99,'DI_Rent'!$B$2:$R$150,12,FALSE))</f>
        <v>2.78050556749152</v>
      </c>
      <c r="X99" t="s" s="24">
        <f>IF(VLOOKUP($B99,'DI_Sharpe'!$B$2:$R$150,12,FALSE)&gt;0,VLOOKUP($B99,'DI_Sharpe'!$B$2:$R$150,12,FALSE)," ")</f>
        <v>361</v>
      </c>
      <c r="Y99" s="23">
        <f>IF(VLOOKUP($B99,'DI_Rent'!$B$2:$R$150,13,FALSE)="","",VLOOKUP($B99,'DI_Rent'!$B$2:$R$150,13,FALSE))</f>
        <v>3.14421651281187</v>
      </c>
      <c r="Z99" t="s" s="24">
        <f>IF(VLOOKUP($B99,'DI_Sharpe'!$B$2:$R$150,13,FALSE)&gt;0,VLOOKUP($B99,'DI_Sharpe'!$B$2:$R$150,13,FALSE)," ")</f>
        <v>361</v>
      </c>
      <c r="AA99" s="23">
        <f>IF(VLOOKUP($B99,'DI_Rent'!$B$2:$R$150,14,FALSE)="","",VLOOKUP($B99,'DI_Rent'!$B$2:$R$150,14,FALSE))</f>
        <v>3.60543633243522</v>
      </c>
      <c r="AB99" t="s" s="24">
        <f>IF(VLOOKUP($B99,'DI_Sharpe'!$B$2:$R$150,14,FALSE)&gt;0,VLOOKUP($B99,'DI_Sharpe'!$B$2:$R$150,14,FALSE)," ")</f>
        <v>361</v>
      </c>
      <c r="AC99" s="23">
        <f>IF(VLOOKUP($B99,'DI_Rent'!$B$2:$R$150,15,FALSE)="","",VLOOKUP($B99,'DI_Rent'!$B$2:$R$150,15,FALSE))</f>
        <v>4.21040107600839</v>
      </c>
      <c r="AD99" t="s" s="24">
        <f>IF(VLOOKUP($B99,'DI_Sharpe'!$B$2:$R$150,15,FALSE)&gt;0,VLOOKUP($B99,'DI_Sharpe'!$B$2:$R$150,15,FALSE)," ")</f>
        <v>361</v>
      </c>
      <c r="AE99" s="23">
        <f>IF(VLOOKUP($B99,'DI_Rent'!$B$2:$R$150,16,FALSE)="","",VLOOKUP($B99,'DI_Rent'!$B$2:$R$150,16,FALSE))</f>
        <v>4.88267955149848</v>
      </c>
      <c r="AF99" t="s" s="24">
        <f>IF(VLOOKUP($B99,'DI_Sharpe'!$B$2:$R$150,16,FALSE)&gt;0,VLOOKUP($B99,'DI_Sharpe'!$B$2:$R$150,16,FALSE)," ")</f>
        <v>361</v>
      </c>
      <c r="AG99" s="23">
        <f>IF(VLOOKUP($B99,'DI_Rent'!$B$2:$R$150,17,FALSE)="","",VLOOKUP($B99,'DI_Rent'!$B$2:$R$150,17,FALSE))</f>
        <v>5.66070291339038</v>
      </c>
      <c r="AH99" t="s" s="26">
        <f>IF(VLOOKUP($B99,'DI_Sharpe'!$B$2:$R$150,17,FALSE)&gt;0,VLOOKUP($B99,'DI_Sharpe'!$B$2:$R$150,17,FALSE)," ")</f>
        <v>361</v>
      </c>
      <c r="AI99" s="14"/>
      <c r="AJ99" t="s" s="26"/>
      <c r="AK99" s="14"/>
      <c r="AL99" s="14"/>
    </row>
    <row r="100" ht="15" customHeight="1">
      <c r="A100" t="s" s="10">
        <v>218</v>
      </c>
      <c r="B100" t="s" s="10">
        <v>219</v>
      </c>
      <c r="C100" s="23">
        <f>IF(VLOOKUP($B100,'DI_Rent'!$B$2:$R$150,2,FALSE)="","",VLOOKUP($B100,'DI_Rent'!$B$2:$R$150,2,FALSE))</f>
        <v>7.20306793348533</v>
      </c>
      <c r="D100" t="s" s="24">
        <f>IF(VLOOKUP($B100,'DI_Sharpe'!$B$2:$R$150,2,FALSE)&gt;0,VLOOKUP($B100,'DI_Sharpe'!$B$2:$R$150,2,FALSE)," ")</f>
        <v>361</v>
      </c>
      <c r="E100" s="23">
        <f>IF(VLOOKUP($B100,'DI_Rent'!$B$2:$R$150,3,FALSE)="","",VLOOKUP($B100,'DI_Rent'!$B$2:$R$150,3,FALSE))</f>
        <v>6.53443638042579</v>
      </c>
      <c r="F100" t="s" s="24">
        <f>IF(VLOOKUP($B100,'DI_Sharpe'!$B$2:$R$150,3,FALSE)&gt;0,VLOOKUP($B100,'DI_Sharpe'!$B$2:$R$150,3,FALSE)," ")</f>
        <v>361</v>
      </c>
      <c r="G100" s="23">
        <f>IF(VLOOKUP($B100,'DI_Rent'!$B$2:$R$150,4,FALSE)="","",VLOOKUP($B100,'DI_Rent'!$B$2:$R$150,4,FALSE))</f>
        <v>5.84041007891547</v>
      </c>
      <c r="H100" t="s" s="24">
        <f>IF(VLOOKUP($B100,'DI_Sharpe'!$B$2:$R$150,4,FALSE)&gt;0,VLOOKUP($B100,'DI_Sharpe'!$B$2:$R$150,4,FALSE)," ")</f>
        <v>361</v>
      </c>
      <c r="I100" s="23">
        <f>IF(VLOOKUP($B100,'DI_Rent'!$B$2:$R$150,5,FALSE)="","",VLOOKUP($B100,'DI_Rent'!$B$2:$R$150,5,FALSE))</f>
        <v>5.13965860813332</v>
      </c>
      <c r="J100" t="s" s="24">
        <f>IF(VLOOKUP($B100,'DI_Sharpe'!$B$2:$R$150,5,FALSE)&gt;0,VLOOKUP($B100,'DI_Sharpe'!$B$2:$R$150,5,FALSE)," ")</f>
        <v>361</v>
      </c>
      <c r="K100" s="23">
        <f>IF(VLOOKUP($B100,'DI_Rent'!$B$2:$R$150,6,FALSE)="","",VLOOKUP($B100,'DI_Rent'!$B$2:$R$150,6,FALSE))</f>
        <v>4.49947381322637</v>
      </c>
      <c r="L100" t="s" s="24">
        <f>IF(VLOOKUP($B100,'DI_Sharpe'!$B$2:$R$150,6,FALSE)&gt;0,VLOOKUP($B100,'DI_Sharpe'!$B$2:$R$150,6,FALSE)," ")</f>
        <v>361</v>
      </c>
      <c r="M100" s="23">
        <f>IF(VLOOKUP($B100,'DI_Rent'!$B$2:$R$150,7,FALSE)="","",VLOOKUP($B100,'DI_Rent'!$B$2:$R$150,7,FALSE))</f>
        <v>3.78660850243615</v>
      </c>
      <c r="N100" t="s" s="24">
        <f>IF(VLOOKUP($B100,'DI_Sharpe'!$B$2:$R$150,7,FALSE)&gt;0,VLOOKUP($B100,'DI_Sharpe'!$B$2:$R$150,7,FALSE)," ")</f>
        <v>361</v>
      </c>
      <c r="O100" s="23">
        <f>IF(VLOOKUP($B100,'DI_Rent'!$B$2:$R$150,8,FALSE)="","",VLOOKUP($B100,'DI_Rent'!$B$2:$R$150,8,FALSE))</f>
        <v>3.36804588025834</v>
      </c>
      <c r="P100" t="s" s="24">
        <f>IF(VLOOKUP($B100,'DI_Sharpe'!$B$2:$R$150,8,FALSE)&gt;0,VLOOKUP($B100,'DI_Sharpe'!$B$2:$R$150,8,FALSE)," ")</f>
        <v>361</v>
      </c>
      <c r="Q100" s="23">
        <f>IF(VLOOKUP($B100,'DI_Rent'!$B$2:$R$150,9,FALSE)="","",VLOOKUP($B100,'DI_Rent'!$B$2:$R$150,9,FALSE))</f>
        <v>2.94486586243679</v>
      </c>
      <c r="R100" t="s" s="24">
        <f>IF(VLOOKUP($B100,'DI_Sharpe'!$B$2:$R$150,9,FALSE)&gt;0,VLOOKUP($B100,'DI_Sharpe'!$B$2:$R$150,9,FALSE)," ")</f>
        <v>361</v>
      </c>
      <c r="S100" s="23">
        <f>IF(VLOOKUP($B100,'DI_Rent'!$B$2:$R$150,10,FALSE)="","",VLOOKUP($B100,'DI_Rent'!$B$2:$R$150,10,FALSE))</f>
        <v>2.67755066023105</v>
      </c>
      <c r="T100" t="s" s="24">
        <f>IF(VLOOKUP($B100,'DI_Sharpe'!$B$2:$R$150,10,FALSE)&gt;0,VLOOKUP($B100,'DI_Sharpe'!$B$2:$R$150,10,FALSE)," ")</f>
        <v>361</v>
      </c>
      <c r="U100" s="23">
        <f>IF(VLOOKUP($B100,'DI_Rent'!$B$2:$R$150,11,FALSE)="","",VLOOKUP($B100,'DI_Rent'!$B$2:$R$150,11,FALSE))</f>
        <v>2.57907326325555</v>
      </c>
      <c r="V100" t="s" s="24">
        <f>IF(VLOOKUP($B100,'DI_Sharpe'!$B$2:$R$150,11,FALSE)&gt;0,VLOOKUP($B100,'DI_Sharpe'!$B$2:$R$150,11,FALSE)," ")</f>
        <v>361</v>
      </c>
      <c r="W100" s="23">
        <f>IF(VLOOKUP($B100,'DI_Rent'!$B$2:$R$150,12,FALSE)="","",VLOOKUP($B100,'DI_Rent'!$B$2:$R$150,12,FALSE))</f>
        <v>2.7066810962215</v>
      </c>
      <c r="X100" t="s" s="24">
        <f>IF(VLOOKUP($B100,'DI_Sharpe'!$B$2:$R$150,12,FALSE)&gt;0,VLOOKUP($B100,'DI_Sharpe'!$B$2:$R$150,12,FALSE)," ")</f>
        <v>361</v>
      </c>
      <c r="Y100" s="23">
        <f>IF(VLOOKUP($B100,'DI_Rent'!$B$2:$R$150,13,FALSE)="","",VLOOKUP($B100,'DI_Rent'!$B$2:$R$150,13,FALSE))</f>
        <v>3.08715725244559</v>
      </c>
      <c r="Z100" t="s" s="24">
        <f>IF(VLOOKUP($B100,'DI_Sharpe'!$B$2:$R$150,13,FALSE)&gt;0,VLOOKUP($B100,'DI_Sharpe'!$B$2:$R$150,13,FALSE)," ")</f>
        <v>361</v>
      </c>
      <c r="AA100" s="23">
        <f>IF(VLOOKUP($B100,'DI_Rent'!$B$2:$R$150,14,FALSE)="","",VLOOKUP($B100,'DI_Rent'!$B$2:$R$150,14,FALSE))</f>
        <v>3.53115201462852</v>
      </c>
      <c r="AB100" t="s" s="24">
        <f>IF(VLOOKUP($B100,'DI_Sharpe'!$B$2:$R$150,14,FALSE)&gt;0,VLOOKUP($B100,'DI_Sharpe'!$B$2:$R$150,14,FALSE)," ")</f>
        <v>361</v>
      </c>
      <c r="AC100" s="23">
        <f>IF(VLOOKUP($B100,'DI_Rent'!$B$2:$R$150,15,FALSE)="","",VLOOKUP($B100,'DI_Rent'!$B$2:$R$150,15,FALSE))</f>
        <v>4.13869940198459</v>
      </c>
      <c r="AD100" t="s" s="24">
        <f>IF(VLOOKUP($B100,'DI_Sharpe'!$B$2:$R$150,15,FALSE)&gt;0,VLOOKUP($B100,'DI_Sharpe'!$B$2:$R$150,15,FALSE)," ")</f>
        <v>361</v>
      </c>
      <c r="AE100" s="23">
        <f>IF(VLOOKUP($B100,'DI_Rent'!$B$2:$R$150,16,FALSE)="","",VLOOKUP($B100,'DI_Rent'!$B$2:$R$150,16,FALSE))</f>
        <v>4.80524051866345</v>
      </c>
      <c r="AF100" t="s" s="24">
        <f>IF(VLOOKUP($B100,'DI_Sharpe'!$B$2:$R$150,16,FALSE)&gt;0,VLOOKUP($B100,'DI_Sharpe'!$B$2:$R$150,16,FALSE)," ")</f>
        <v>361</v>
      </c>
      <c r="AG100" s="23">
        <f>IF(VLOOKUP($B100,'DI_Rent'!$B$2:$R$150,17,FALSE)="","",VLOOKUP($B100,'DI_Rent'!$B$2:$R$150,17,FALSE))</f>
        <v>5.56945321463609</v>
      </c>
      <c r="AH100" t="s" s="26">
        <f>IF(VLOOKUP($B100,'DI_Sharpe'!$B$2:$R$150,17,FALSE)&gt;0,VLOOKUP($B100,'DI_Sharpe'!$B$2:$R$150,17,FALSE)," ")</f>
        <v>361</v>
      </c>
      <c r="AI100" s="14"/>
      <c r="AJ100" t="s" s="26"/>
      <c r="AK100" s="14"/>
      <c r="AL100" s="14"/>
    </row>
    <row r="101" ht="15" customHeight="1">
      <c r="A101" t="s" s="10">
        <v>220</v>
      </c>
      <c r="B101" t="s" s="10">
        <v>221</v>
      </c>
      <c r="C101" s="23">
        <f>IF(VLOOKUP($B101,'DI_Rent'!$B$2:$R$150,2,FALSE)="","",VLOOKUP($B101,'DI_Rent'!$B$2:$R$150,2,FALSE))</f>
        <v>7.16273979984132</v>
      </c>
      <c r="D101" t="s" s="24">
        <f>IF(VLOOKUP($B101,'DI_Sharpe'!$B$2:$R$150,2,FALSE)&gt;0,VLOOKUP($B101,'DI_Sharpe'!$B$2:$R$150,2,FALSE)," ")</f>
        <v>361</v>
      </c>
      <c r="E101" s="23">
        <f>IF(VLOOKUP($B101,'DI_Rent'!$B$2:$R$150,3,FALSE)="","",VLOOKUP($B101,'DI_Rent'!$B$2:$R$150,3,FALSE))</f>
        <v>6.48081159131915</v>
      </c>
      <c r="F101" t="s" s="24">
        <f>IF(VLOOKUP($B101,'DI_Sharpe'!$B$2:$R$150,3,FALSE)&gt;0,VLOOKUP($B101,'DI_Sharpe'!$B$2:$R$150,3,FALSE)," ")</f>
        <v>361</v>
      </c>
      <c r="G101" s="23">
        <f>IF(VLOOKUP($B101,'DI_Rent'!$B$2:$R$150,4,FALSE)="","",VLOOKUP($B101,'DI_Rent'!$B$2:$R$150,4,FALSE))</f>
        <v>5.77006279701133</v>
      </c>
      <c r="H101" t="s" s="24">
        <f>IF(VLOOKUP($B101,'DI_Sharpe'!$B$2:$R$150,4,FALSE)&gt;0,VLOOKUP($B101,'DI_Sharpe'!$B$2:$R$150,4,FALSE)," ")</f>
        <v>361</v>
      </c>
      <c r="I101" s="23">
        <f>IF(VLOOKUP($B101,'DI_Rent'!$B$2:$R$150,5,FALSE)="","",VLOOKUP($B101,'DI_Rent'!$B$2:$R$150,5,FALSE))</f>
        <v>5.0397515822364</v>
      </c>
      <c r="J101" t="s" s="24">
        <f>IF(VLOOKUP($B101,'DI_Sharpe'!$B$2:$R$150,5,FALSE)&gt;0,VLOOKUP($B101,'DI_Sharpe'!$B$2:$R$150,5,FALSE)," ")</f>
        <v>361</v>
      </c>
      <c r="K101" s="23">
        <f>IF(VLOOKUP($B101,'DI_Rent'!$B$2:$R$150,6,FALSE)="","",VLOOKUP($B101,'DI_Rent'!$B$2:$R$150,6,FALSE))</f>
        <v>4.38355727202364</v>
      </c>
      <c r="L101" t="s" s="24">
        <f>IF(VLOOKUP($B101,'DI_Sharpe'!$B$2:$R$150,6,FALSE)&gt;0,VLOOKUP($B101,'DI_Sharpe'!$B$2:$R$150,6,FALSE)," ")</f>
        <v>361</v>
      </c>
      <c r="M101" s="23">
        <f>IF(VLOOKUP($B101,'DI_Rent'!$B$2:$R$150,7,FALSE)="","",VLOOKUP($B101,'DI_Rent'!$B$2:$R$150,7,FALSE))</f>
        <v>3.76508646919982</v>
      </c>
      <c r="N101" t="s" s="24">
        <f>IF(VLOOKUP($B101,'DI_Sharpe'!$B$2:$R$150,7,FALSE)&gt;0,VLOOKUP($B101,'DI_Sharpe'!$B$2:$R$150,7,FALSE)," ")</f>
        <v>361</v>
      </c>
      <c r="O101" s="23">
        <f>IF(VLOOKUP($B101,'DI_Rent'!$B$2:$R$150,8,FALSE)="","",VLOOKUP($B101,'DI_Rent'!$B$2:$R$150,8,FALSE))</f>
        <v>3.33965359646182</v>
      </c>
      <c r="P101" t="s" s="24">
        <f>IF(VLOOKUP($B101,'DI_Sharpe'!$B$2:$R$150,8,FALSE)&gt;0,VLOOKUP($B101,'DI_Sharpe'!$B$2:$R$150,8,FALSE)," ")</f>
        <v>361</v>
      </c>
      <c r="Q101" s="23">
        <f>IF(VLOOKUP($B101,'DI_Rent'!$B$2:$R$150,9,FALSE)="","",VLOOKUP($B101,'DI_Rent'!$B$2:$R$150,9,FALSE))</f>
        <v>2.95285370563412</v>
      </c>
      <c r="R101" t="s" s="24">
        <f>IF(VLOOKUP($B101,'DI_Sharpe'!$B$2:$R$150,9,FALSE)&gt;0,VLOOKUP($B101,'DI_Sharpe'!$B$2:$R$150,9,FALSE)," ")</f>
        <v>361</v>
      </c>
      <c r="S101" s="23">
        <f>IF(VLOOKUP($B101,'DI_Rent'!$B$2:$R$150,10,FALSE)="","",VLOOKUP($B101,'DI_Rent'!$B$2:$R$150,10,FALSE))</f>
        <v>2.73646395138036</v>
      </c>
      <c r="T101" t="s" s="24">
        <f>IF(VLOOKUP($B101,'DI_Sharpe'!$B$2:$R$150,10,FALSE)&gt;0,VLOOKUP($B101,'DI_Sharpe'!$B$2:$R$150,10,FALSE)," ")</f>
        <v>361</v>
      </c>
      <c r="U101" s="23">
        <f>IF(VLOOKUP($B101,'DI_Rent'!$B$2:$R$150,11,FALSE)="","",VLOOKUP($B101,'DI_Rent'!$B$2:$R$150,11,FALSE))</f>
        <v>2.67989993970879</v>
      </c>
      <c r="V101" t="s" s="24">
        <f>IF(VLOOKUP($B101,'DI_Sharpe'!$B$2:$R$150,11,FALSE)&gt;0,VLOOKUP($B101,'DI_Sharpe'!$B$2:$R$150,11,FALSE)," ")</f>
        <v>361</v>
      </c>
      <c r="W101" s="23">
        <f>IF(VLOOKUP($B101,'DI_Rent'!$B$2:$R$150,12,FALSE)="","",VLOOKUP($B101,'DI_Rent'!$B$2:$R$150,12,FALSE))</f>
        <v>2.83938357758937</v>
      </c>
      <c r="X101" t="s" s="24">
        <f>IF(VLOOKUP($B101,'DI_Sharpe'!$B$2:$R$150,12,FALSE)&gt;0,VLOOKUP($B101,'DI_Sharpe'!$B$2:$R$150,12,FALSE)," ")</f>
        <v>361</v>
      </c>
      <c r="Y101" s="23">
        <f>IF(VLOOKUP($B101,'DI_Rent'!$B$2:$R$150,13,FALSE)="","",VLOOKUP($B101,'DI_Rent'!$B$2:$R$150,13,FALSE))</f>
        <v>3.26030581089605</v>
      </c>
      <c r="Z101" t="s" s="24">
        <f>IF(VLOOKUP($B101,'DI_Sharpe'!$B$2:$R$150,13,FALSE)&gt;0,VLOOKUP($B101,'DI_Sharpe'!$B$2:$R$150,13,FALSE)," ")</f>
        <v>361</v>
      </c>
      <c r="AA101" s="23">
        <f>IF(VLOOKUP($B101,'DI_Rent'!$B$2:$R$150,14,FALSE)="","",VLOOKUP($B101,'DI_Rent'!$B$2:$R$150,14,FALSE))</f>
        <v>3.79568801264865</v>
      </c>
      <c r="AB101" t="s" s="24">
        <f>IF(VLOOKUP($B101,'DI_Sharpe'!$B$2:$R$150,14,FALSE)&gt;0,VLOOKUP($B101,'DI_Sharpe'!$B$2:$R$150,14,FALSE)," ")</f>
        <v>361</v>
      </c>
      <c r="AC101" s="23">
        <f>IF(VLOOKUP($B101,'DI_Rent'!$B$2:$R$150,15,FALSE)="","",VLOOKUP($B101,'DI_Rent'!$B$2:$R$150,15,FALSE))</f>
        <v>4.43379238919281</v>
      </c>
      <c r="AD101" t="s" s="24">
        <f>IF(VLOOKUP($B101,'DI_Sharpe'!$B$2:$R$150,15,FALSE)&gt;0,VLOOKUP($B101,'DI_Sharpe'!$B$2:$R$150,15,FALSE)," ")</f>
        <v>361</v>
      </c>
      <c r="AE101" s="23">
        <f>IF(VLOOKUP($B101,'DI_Rent'!$B$2:$R$150,16,FALSE)="","",VLOOKUP($B101,'DI_Rent'!$B$2:$R$150,16,FALSE))</f>
        <v>5.17000824822351</v>
      </c>
      <c r="AF101" t="s" s="24">
        <f>IF(VLOOKUP($B101,'DI_Sharpe'!$B$2:$R$150,16,FALSE)&gt;0,VLOOKUP($B101,'DI_Sharpe'!$B$2:$R$150,16,FALSE)," ")</f>
        <v>361</v>
      </c>
      <c r="AG101" s="23">
        <f>IF(VLOOKUP($B101,'DI_Rent'!$B$2:$R$150,17,FALSE)="","",VLOOKUP($B101,'DI_Rent'!$B$2:$R$150,17,FALSE))</f>
        <v>5.93532885342476</v>
      </c>
      <c r="AH101" t="s" s="26">
        <f>IF(VLOOKUP($B101,'DI_Sharpe'!$B$2:$R$150,17,FALSE)&gt;0,VLOOKUP($B101,'DI_Sharpe'!$B$2:$R$150,17,FALSE)," ")</f>
        <v>361</v>
      </c>
      <c r="AI101" s="14"/>
      <c r="AJ101" t="s" s="26"/>
      <c r="AK101" s="14"/>
      <c r="AL101" s="14"/>
    </row>
    <row r="102" ht="15" customHeight="1">
      <c r="A102" t="s" s="10">
        <v>222</v>
      </c>
      <c r="B102" t="s" s="10">
        <v>223</v>
      </c>
      <c r="C102" s="23">
        <f>IF(VLOOKUP($B102,'DI_Rent'!$B$2:$R$150,2,FALSE)="","",VLOOKUP($B102,'DI_Rent'!$B$2:$R$150,2,FALSE))</f>
        <v>7.16069202744463</v>
      </c>
      <c r="D102" t="s" s="24">
        <f>IF(VLOOKUP($B102,'DI_Sharpe'!$B$2:$R$150,2,FALSE)&gt;0,VLOOKUP($B102,'DI_Sharpe'!$B$2:$R$150,2,FALSE)," ")</f>
        <v>361</v>
      </c>
      <c r="E102" s="23">
        <f>IF(VLOOKUP($B102,'DI_Rent'!$B$2:$R$150,3,FALSE)="","",VLOOKUP($B102,'DI_Rent'!$B$2:$R$150,3,FALSE))</f>
        <v>6.47149780023166</v>
      </c>
      <c r="F102" t="s" s="24">
        <f>IF(VLOOKUP($B102,'DI_Sharpe'!$B$2:$R$150,3,FALSE)&gt;0,VLOOKUP($B102,'DI_Sharpe'!$B$2:$R$150,3,FALSE)," ")</f>
        <v>361</v>
      </c>
      <c r="G102" s="23">
        <f>IF(VLOOKUP($B102,'DI_Rent'!$B$2:$R$150,4,FALSE)="","",VLOOKUP($B102,'DI_Rent'!$B$2:$R$150,4,FALSE))</f>
        <v>5.77006732625456</v>
      </c>
      <c r="H102" t="s" s="24">
        <f>IF(VLOOKUP($B102,'DI_Sharpe'!$B$2:$R$150,4,FALSE)&gt;0,VLOOKUP($B102,'DI_Sharpe'!$B$2:$R$150,4,FALSE)," ")</f>
        <v>361</v>
      </c>
      <c r="I102" s="23">
        <f>IF(VLOOKUP($B102,'DI_Rent'!$B$2:$R$150,5,FALSE)="","",VLOOKUP($B102,'DI_Rent'!$B$2:$R$150,5,FALSE))</f>
        <v>5.04381688834836</v>
      </c>
      <c r="J102" t="s" s="24">
        <f>IF(VLOOKUP($B102,'DI_Sharpe'!$B$2:$R$150,5,FALSE)&gt;0,VLOOKUP($B102,'DI_Sharpe'!$B$2:$R$150,5,FALSE)," ")</f>
        <v>361</v>
      </c>
      <c r="K102" s="23">
        <f>IF(VLOOKUP($B102,'DI_Rent'!$B$2:$R$150,6,FALSE)="","",VLOOKUP($B102,'DI_Rent'!$B$2:$R$150,6,FALSE))</f>
        <v>4.39955988522742</v>
      </c>
      <c r="L102" t="s" s="24">
        <f>IF(VLOOKUP($B102,'DI_Sharpe'!$B$2:$R$150,6,FALSE)&gt;0,VLOOKUP($B102,'DI_Sharpe'!$B$2:$R$150,6,FALSE)," ")</f>
        <v>361</v>
      </c>
      <c r="M102" s="23">
        <f>IF(VLOOKUP($B102,'DI_Rent'!$B$2:$R$150,7,FALSE)="","",VLOOKUP($B102,'DI_Rent'!$B$2:$R$150,7,FALSE))</f>
        <v>3.78993773111644</v>
      </c>
      <c r="N102" t="s" s="24">
        <f>IF(VLOOKUP($B102,'DI_Sharpe'!$B$2:$R$150,7,FALSE)&gt;0,VLOOKUP($B102,'DI_Sharpe'!$B$2:$R$150,7,FALSE)," ")</f>
        <v>361</v>
      </c>
      <c r="O102" s="23">
        <f>IF(VLOOKUP($B102,'DI_Rent'!$B$2:$R$150,8,FALSE)="","",VLOOKUP($B102,'DI_Rent'!$B$2:$R$150,8,FALSE))</f>
        <v>3.3393186133813</v>
      </c>
      <c r="P102" t="s" s="24">
        <f>IF(VLOOKUP($B102,'DI_Sharpe'!$B$2:$R$150,8,FALSE)&gt;0,VLOOKUP($B102,'DI_Sharpe'!$B$2:$R$150,8,FALSE)," ")</f>
        <v>361</v>
      </c>
      <c r="Q102" s="23">
        <f>IF(VLOOKUP($B102,'DI_Rent'!$B$2:$R$150,9,FALSE)="","",VLOOKUP($B102,'DI_Rent'!$B$2:$R$150,9,FALSE))</f>
        <v>2.97672298727873</v>
      </c>
      <c r="R102" t="s" s="24">
        <f>IF(VLOOKUP($B102,'DI_Sharpe'!$B$2:$R$150,9,FALSE)&gt;0,VLOOKUP($B102,'DI_Sharpe'!$B$2:$R$150,9,FALSE)," ")</f>
        <v>361</v>
      </c>
      <c r="S102" s="23">
        <f>IF(VLOOKUP($B102,'DI_Rent'!$B$2:$R$150,10,FALSE)="","",VLOOKUP($B102,'DI_Rent'!$B$2:$R$150,10,FALSE))</f>
        <v>2.73607401394651</v>
      </c>
      <c r="T102" t="s" s="24">
        <f>IF(VLOOKUP($B102,'DI_Sharpe'!$B$2:$R$150,10,FALSE)&gt;0,VLOOKUP($B102,'DI_Sharpe'!$B$2:$R$150,10,FALSE)," ")</f>
        <v>361</v>
      </c>
      <c r="U102" s="23">
        <f>IF(VLOOKUP($B102,'DI_Rent'!$B$2:$R$150,11,FALSE)="","",VLOOKUP($B102,'DI_Rent'!$B$2:$R$150,11,FALSE))</f>
        <v>2.64606293721465</v>
      </c>
      <c r="V102" t="s" s="24">
        <f>IF(VLOOKUP($B102,'DI_Sharpe'!$B$2:$R$150,11,FALSE)&gt;0,VLOOKUP($B102,'DI_Sharpe'!$B$2:$R$150,11,FALSE)," ")</f>
        <v>361</v>
      </c>
      <c r="W102" s="23">
        <f>IF(VLOOKUP($B102,'DI_Rent'!$B$2:$R$150,12,FALSE)="","",VLOOKUP($B102,'DI_Rent'!$B$2:$R$150,12,FALSE))</f>
        <v>2.77476257381699</v>
      </c>
      <c r="X102" t="s" s="24">
        <f>IF(VLOOKUP($B102,'DI_Sharpe'!$B$2:$R$150,12,FALSE)&gt;0,VLOOKUP($B102,'DI_Sharpe'!$B$2:$R$150,12,FALSE)," ")</f>
        <v>361</v>
      </c>
      <c r="Y102" s="23">
        <f>IF(VLOOKUP($B102,'DI_Rent'!$B$2:$R$150,13,FALSE)="","",VLOOKUP($B102,'DI_Rent'!$B$2:$R$150,13,FALSE))</f>
        <v>3.10977759356403</v>
      </c>
      <c r="Z102" t="s" s="24">
        <f>IF(VLOOKUP($B102,'DI_Sharpe'!$B$2:$R$150,13,FALSE)&gt;0,VLOOKUP($B102,'DI_Sharpe'!$B$2:$R$150,13,FALSE)," ")</f>
        <v>361</v>
      </c>
      <c r="AA102" s="23">
        <f>IF(VLOOKUP($B102,'DI_Rent'!$B$2:$R$150,14,FALSE)="","",VLOOKUP($B102,'DI_Rent'!$B$2:$R$150,14,FALSE))</f>
        <v>3.59150323369688</v>
      </c>
      <c r="AB102" t="s" s="24">
        <f>IF(VLOOKUP($B102,'DI_Sharpe'!$B$2:$R$150,14,FALSE)&gt;0,VLOOKUP($B102,'DI_Sharpe'!$B$2:$R$150,14,FALSE)," ")</f>
        <v>361</v>
      </c>
      <c r="AC102" s="23">
        <f>IF(VLOOKUP($B102,'DI_Rent'!$B$2:$R$150,15,FALSE)="","",VLOOKUP($B102,'DI_Rent'!$B$2:$R$150,15,FALSE))</f>
        <v>4.21127316273677</v>
      </c>
      <c r="AD102" t="s" s="24">
        <f>IF(VLOOKUP($B102,'DI_Sharpe'!$B$2:$R$150,15,FALSE)&gt;0,VLOOKUP($B102,'DI_Sharpe'!$B$2:$R$150,15,FALSE)," ")</f>
        <v>361</v>
      </c>
      <c r="AE102" s="23">
        <f>IF(VLOOKUP($B102,'DI_Rent'!$B$2:$R$150,16,FALSE)="","",VLOOKUP($B102,'DI_Rent'!$B$2:$R$150,16,FALSE))</f>
        <v>4.89850968090166</v>
      </c>
      <c r="AF102" t="s" s="24">
        <f>IF(VLOOKUP($B102,'DI_Sharpe'!$B$2:$R$150,16,FALSE)&gt;0,VLOOKUP($B102,'DI_Sharpe'!$B$2:$R$150,16,FALSE)," ")</f>
        <v>361</v>
      </c>
      <c r="AG102" s="23">
        <f>IF(VLOOKUP($B102,'DI_Rent'!$B$2:$R$150,17,FALSE)="","",VLOOKUP($B102,'DI_Rent'!$B$2:$R$150,17,FALSE))</f>
        <v>5.70347122637016</v>
      </c>
      <c r="AH102" t="s" s="26">
        <f>IF(VLOOKUP($B102,'DI_Sharpe'!$B$2:$R$150,17,FALSE)&gt;0,VLOOKUP($B102,'DI_Sharpe'!$B$2:$R$150,17,FALSE)," ")</f>
        <v>361</v>
      </c>
      <c r="AI102" s="14"/>
      <c r="AJ102" t="s" s="26"/>
      <c r="AK102" s="14"/>
      <c r="AL102" s="14"/>
    </row>
    <row r="103" ht="15" customHeight="1">
      <c r="A103" t="s" s="10">
        <v>224</v>
      </c>
      <c r="B103" t="s" s="10">
        <v>225</v>
      </c>
      <c r="C103" s="23">
        <f>IF(VLOOKUP($B103,'DI_Rent'!$B$2:$R$150,2,FALSE)="","",VLOOKUP($B103,'DI_Rent'!$B$2:$R$150,2,FALSE))</f>
        <v>7.15641706381012</v>
      </c>
      <c r="D103" t="s" s="24">
        <f>IF(VLOOKUP($B103,'DI_Sharpe'!$B$2:$R$150,2,FALSE)&gt;0,VLOOKUP($B103,'DI_Sharpe'!$B$2:$R$150,2,FALSE)," ")</f>
        <v>361</v>
      </c>
      <c r="E103" s="23">
        <f>IF(VLOOKUP($B103,'DI_Rent'!$B$2:$R$150,3,FALSE)="","",VLOOKUP($B103,'DI_Rent'!$B$2:$R$150,3,FALSE))</f>
        <v>6.48404434752647</v>
      </c>
      <c r="F103" t="s" s="24">
        <f>IF(VLOOKUP($B103,'DI_Sharpe'!$B$2:$R$150,3,FALSE)&gt;0,VLOOKUP($B103,'DI_Sharpe'!$B$2:$R$150,3,FALSE)," ")</f>
        <v>361</v>
      </c>
      <c r="G103" s="23">
        <f>IF(VLOOKUP($B103,'DI_Rent'!$B$2:$R$150,4,FALSE)="","",VLOOKUP($B103,'DI_Rent'!$B$2:$R$150,4,FALSE))</f>
        <v>5.786818418381</v>
      </c>
      <c r="H103" t="s" s="24">
        <f>IF(VLOOKUP($B103,'DI_Sharpe'!$B$2:$R$150,4,FALSE)&gt;0,VLOOKUP($B103,'DI_Sharpe'!$B$2:$R$150,4,FALSE)," ")</f>
        <v>361</v>
      </c>
      <c r="I103" s="23">
        <f>IF(VLOOKUP($B103,'DI_Rent'!$B$2:$R$150,5,FALSE)="","",VLOOKUP($B103,'DI_Rent'!$B$2:$R$150,5,FALSE))</f>
        <v>5.06490268272972</v>
      </c>
      <c r="J103" t="s" s="24">
        <f>IF(VLOOKUP($B103,'DI_Sharpe'!$B$2:$R$150,5,FALSE)&gt;0,VLOOKUP($B103,'DI_Sharpe'!$B$2:$R$150,5,FALSE)," ")</f>
        <v>361</v>
      </c>
      <c r="K103" s="23">
        <f>IF(VLOOKUP($B103,'DI_Rent'!$B$2:$R$150,6,FALSE)="","",VLOOKUP($B103,'DI_Rent'!$B$2:$R$150,6,FALSE))</f>
        <v>4.42749158139177</v>
      </c>
      <c r="L103" t="s" s="24">
        <f>IF(VLOOKUP($B103,'DI_Sharpe'!$B$2:$R$150,6,FALSE)&gt;0,VLOOKUP($B103,'DI_Sharpe'!$B$2:$R$150,6,FALSE)," ")</f>
        <v>361</v>
      </c>
      <c r="M103" s="23">
        <f>IF(VLOOKUP($B103,'DI_Rent'!$B$2:$R$150,7,FALSE)="","",VLOOKUP($B103,'DI_Rent'!$B$2:$R$150,7,FALSE))</f>
        <v>3.80730555805362</v>
      </c>
      <c r="N103" t="s" s="24">
        <f>IF(VLOOKUP($B103,'DI_Sharpe'!$B$2:$R$150,7,FALSE)&gt;0,VLOOKUP($B103,'DI_Sharpe'!$B$2:$R$150,7,FALSE)," ")</f>
        <v>361</v>
      </c>
      <c r="O103" s="23">
        <f>IF(VLOOKUP($B103,'DI_Rent'!$B$2:$R$150,8,FALSE)="","",VLOOKUP($B103,'DI_Rent'!$B$2:$R$150,8,FALSE))</f>
        <v>3.35762892848026</v>
      </c>
      <c r="P103" t="s" s="24">
        <f>IF(VLOOKUP($B103,'DI_Sharpe'!$B$2:$R$150,8,FALSE)&gt;0,VLOOKUP($B103,'DI_Sharpe'!$B$2:$R$150,8,FALSE)," ")</f>
        <v>361</v>
      </c>
      <c r="Q103" s="23">
        <f>IF(VLOOKUP($B103,'DI_Rent'!$B$2:$R$150,9,FALSE)="","",VLOOKUP($B103,'DI_Rent'!$B$2:$R$150,9,FALSE))</f>
        <v>2.99449608455369</v>
      </c>
      <c r="R103" t="s" s="24">
        <f>IF(VLOOKUP($B103,'DI_Sharpe'!$B$2:$R$150,9,FALSE)&gt;0,VLOOKUP($B103,'DI_Sharpe'!$B$2:$R$150,9,FALSE)," ")</f>
        <v>361</v>
      </c>
      <c r="S103" s="23">
        <f>IF(VLOOKUP($B103,'DI_Rent'!$B$2:$R$150,10,FALSE)="","",VLOOKUP($B103,'DI_Rent'!$B$2:$R$150,10,FALSE))</f>
        <v>2.75553668899546</v>
      </c>
      <c r="T103" t="s" s="24">
        <f>IF(VLOOKUP($B103,'DI_Sharpe'!$B$2:$R$150,10,FALSE)&gt;0,VLOOKUP($B103,'DI_Sharpe'!$B$2:$R$150,10,FALSE)," ")</f>
        <v>361</v>
      </c>
      <c r="U103" s="23">
        <f>IF(VLOOKUP($B103,'DI_Rent'!$B$2:$R$150,11,FALSE)="","",VLOOKUP($B103,'DI_Rent'!$B$2:$R$150,11,FALSE))</f>
        <v>2.65658953826431</v>
      </c>
      <c r="V103" t="s" s="24">
        <f>IF(VLOOKUP($B103,'DI_Sharpe'!$B$2:$R$150,11,FALSE)&gt;0,VLOOKUP($B103,'DI_Sharpe'!$B$2:$R$150,11,FALSE)," ")</f>
        <v>361</v>
      </c>
      <c r="W103" s="23">
        <f>IF(VLOOKUP($B103,'DI_Rent'!$B$2:$R$150,12,FALSE)="","",VLOOKUP($B103,'DI_Rent'!$B$2:$R$150,12,FALSE))</f>
        <v>2.77187392549321</v>
      </c>
      <c r="X103" t="s" s="24">
        <f>IF(VLOOKUP($B103,'DI_Sharpe'!$B$2:$R$150,12,FALSE)&gt;0,VLOOKUP($B103,'DI_Sharpe'!$B$2:$R$150,12,FALSE)," ")</f>
        <v>361</v>
      </c>
      <c r="Y103" s="23">
        <f>IF(VLOOKUP($B103,'DI_Rent'!$B$2:$R$150,13,FALSE)="","",VLOOKUP($B103,'DI_Rent'!$B$2:$R$150,13,FALSE))</f>
        <v>3.08857783656749</v>
      </c>
      <c r="Z103" t="s" s="24">
        <f>IF(VLOOKUP($B103,'DI_Sharpe'!$B$2:$R$150,13,FALSE)&gt;0,VLOOKUP($B103,'DI_Sharpe'!$B$2:$R$150,13,FALSE)," ")</f>
        <v>361</v>
      </c>
      <c r="AA103" s="23">
        <f>IF(VLOOKUP($B103,'DI_Rent'!$B$2:$R$150,14,FALSE)="","",VLOOKUP($B103,'DI_Rent'!$B$2:$R$150,14,FALSE))</f>
        <v>3.54444794917943</v>
      </c>
      <c r="AB103" t="s" s="24">
        <f>IF(VLOOKUP($B103,'DI_Sharpe'!$B$2:$R$150,14,FALSE)&gt;0,VLOOKUP($B103,'DI_Sharpe'!$B$2:$R$150,14,FALSE)," ")</f>
        <v>361</v>
      </c>
      <c r="AC103" s="23">
        <f>IF(VLOOKUP($B103,'DI_Rent'!$B$2:$R$150,15,FALSE)="","",VLOOKUP($B103,'DI_Rent'!$B$2:$R$150,15,FALSE))</f>
        <v>4.13878126616305</v>
      </c>
      <c r="AD103" t="s" s="24">
        <f>IF(VLOOKUP($B103,'DI_Sharpe'!$B$2:$R$150,15,FALSE)&gt;0,VLOOKUP($B103,'DI_Sharpe'!$B$2:$R$150,15,FALSE)," ")</f>
        <v>361</v>
      </c>
      <c r="AE103" s="23">
        <f>IF(VLOOKUP($B103,'DI_Rent'!$B$2:$R$150,16,FALSE)="","",VLOOKUP($B103,'DI_Rent'!$B$2:$R$150,16,FALSE))</f>
        <v>4.7956066157314</v>
      </c>
      <c r="AF103" t="s" s="24">
        <f>IF(VLOOKUP($B103,'DI_Sharpe'!$B$2:$R$150,16,FALSE)&gt;0,VLOOKUP($B103,'DI_Sharpe'!$B$2:$R$150,16,FALSE)," ")</f>
        <v>361</v>
      </c>
      <c r="AG103" s="23">
        <f>IF(VLOOKUP($B103,'DI_Rent'!$B$2:$R$150,17,FALSE)="","",VLOOKUP($B103,'DI_Rent'!$B$2:$R$150,17,FALSE))</f>
        <v>5.55684384940904</v>
      </c>
      <c r="AH103" t="s" s="26">
        <f>IF(VLOOKUP($B103,'DI_Sharpe'!$B$2:$R$150,17,FALSE)&gt;0,VLOOKUP($B103,'DI_Sharpe'!$B$2:$R$150,17,FALSE)," ")</f>
        <v>361</v>
      </c>
      <c r="AI103" s="14"/>
      <c r="AJ103" t="s" s="26"/>
      <c r="AK103" s="14"/>
      <c r="AL103" s="14"/>
    </row>
    <row r="104" ht="15" customHeight="1">
      <c r="A104" t="s" s="10">
        <v>226</v>
      </c>
      <c r="B104" t="s" s="10">
        <v>227</v>
      </c>
      <c r="C104" s="23">
        <f>IF(VLOOKUP($B104,'DI_Rent'!$B$2:$R$150,2,FALSE)="","",VLOOKUP($B104,'DI_Rent'!$B$2:$R$150,2,FALSE))</f>
        <v>7.06867746203066</v>
      </c>
      <c r="D104" t="s" s="24">
        <f>IF(VLOOKUP($B104,'DI_Sharpe'!$B$2:$R$150,2,FALSE)&gt;0,VLOOKUP($B104,'DI_Sharpe'!$B$2:$R$150,2,FALSE)," ")</f>
        <v>361</v>
      </c>
      <c r="E104" s="23">
        <f>IF(VLOOKUP($B104,'DI_Rent'!$B$2:$R$150,3,FALSE)="","",VLOOKUP($B104,'DI_Rent'!$B$2:$R$150,3,FALSE))</f>
        <v>6.38428925739079</v>
      </c>
      <c r="F104" t="s" s="24">
        <f>IF(VLOOKUP($B104,'DI_Sharpe'!$B$2:$R$150,3,FALSE)&gt;0,VLOOKUP($B104,'DI_Sharpe'!$B$2:$R$150,3,FALSE)," ")</f>
        <v>361</v>
      </c>
      <c r="G104" s="23">
        <f>IF(VLOOKUP($B104,'DI_Rent'!$B$2:$R$150,4,FALSE)="","",VLOOKUP($B104,'DI_Rent'!$B$2:$R$150,4,FALSE))</f>
        <v>5.67939864414084</v>
      </c>
      <c r="H104" t="s" s="24">
        <f>IF(VLOOKUP($B104,'DI_Sharpe'!$B$2:$R$150,4,FALSE)&gt;0,VLOOKUP($B104,'DI_Sharpe'!$B$2:$R$150,4,FALSE)," ")</f>
        <v>361</v>
      </c>
      <c r="I104" s="23">
        <f>IF(VLOOKUP($B104,'DI_Rent'!$B$2:$R$150,5,FALSE)="","",VLOOKUP($B104,'DI_Rent'!$B$2:$R$150,5,FALSE))</f>
        <v>4.92517897858582</v>
      </c>
      <c r="J104" t="s" s="24">
        <f>IF(VLOOKUP($B104,'DI_Sharpe'!$B$2:$R$150,5,FALSE)&gt;0,VLOOKUP($B104,'DI_Sharpe'!$B$2:$R$150,5,FALSE)," ")</f>
        <v>361</v>
      </c>
      <c r="K104" s="23">
        <f>IF(VLOOKUP($B104,'DI_Rent'!$B$2:$R$150,6,FALSE)="","",VLOOKUP($B104,'DI_Rent'!$B$2:$R$150,6,FALSE))</f>
        <v>4.26438983886608</v>
      </c>
      <c r="L104" t="s" s="24">
        <f>IF(VLOOKUP($B104,'DI_Sharpe'!$B$2:$R$150,6,FALSE)&gt;0,VLOOKUP($B104,'DI_Sharpe'!$B$2:$R$150,6,FALSE)," ")</f>
        <v>361</v>
      </c>
      <c r="M104" s="23">
        <f>IF(VLOOKUP($B104,'DI_Rent'!$B$2:$R$150,7,FALSE)="","",VLOOKUP($B104,'DI_Rent'!$B$2:$R$150,7,FALSE))</f>
        <v>3.6386624170121</v>
      </c>
      <c r="N104" t="s" s="24">
        <f>IF(VLOOKUP($B104,'DI_Sharpe'!$B$2:$R$150,7,FALSE)&gt;0,VLOOKUP($B104,'DI_Sharpe'!$B$2:$R$150,7,FALSE)," ")</f>
        <v>361</v>
      </c>
      <c r="O104" s="23">
        <f>IF(VLOOKUP($B104,'DI_Rent'!$B$2:$R$150,8,FALSE)="","",VLOOKUP($B104,'DI_Rent'!$B$2:$R$150,8,FALSE))</f>
        <v>3.20028015109013</v>
      </c>
      <c r="P104" t="s" s="24">
        <f>IF(VLOOKUP($B104,'DI_Sharpe'!$B$2:$R$150,8,FALSE)&gt;0,VLOOKUP($B104,'DI_Sharpe'!$B$2:$R$150,8,FALSE)," ")</f>
        <v>361</v>
      </c>
      <c r="Q104" s="23">
        <f>IF(VLOOKUP($B104,'DI_Rent'!$B$2:$R$150,9,FALSE)="","",VLOOKUP($B104,'DI_Rent'!$B$2:$R$150,9,FALSE))</f>
        <v>2.81334433770244</v>
      </c>
      <c r="R104" t="s" s="24">
        <f>IF(VLOOKUP($B104,'DI_Sharpe'!$B$2:$R$150,9,FALSE)&gt;0,VLOOKUP($B104,'DI_Sharpe'!$B$2:$R$150,9,FALSE)," ")</f>
        <v>361</v>
      </c>
      <c r="S104" s="23">
        <f>IF(VLOOKUP($B104,'DI_Rent'!$B$2:$R$150,10,FALSE)="","",VLOOKUP($B104,'DI_Rent'!$B$2:$R$150,10,FALSE))</f>
        <v>2.58408429573516</v>
      </c>
      <c r="T104" t="s" s="24">
        <f>IF(VLOOKUP($B104,'DI_Sharpe'!$B$2:$R$150,10,FALSE)&gt;0,VLOOKUP($B104,'DI_Sharpe'!$B$2:$R$150,10,FALSE)," ")</f>
        <v>361</v>
      </c>
      <c r="U104" s="23">
        <f>IF(VLOOKUP($B104,'DI_Rent'!$B$2:$R$150,11,FALSE)="","",VLOOKUP($B104,'DI_Rent'!$B$2:$R$150,11,FALSE))</f>
        <v>2.50586161974029</v>
      </c>
      <c r="V104" t="s" s="24">
        <f>IF(VLOOKUP($B104,'DI_Sharpe'!$B$2:$R$150,11,FALSE)&gt;0,VLOOKUP($B104,'DI_Sharpe'!$B$2:$R$150,11,FALSE)," ")</f>
        <v>361</v>
      </c>
      <c r="W104" s="23">
        <f>IF(VLOOKUP($B104,'DI_Rent'!$B$2:$R$150,12,FALSE)="","",VLOOKUP($B104,'DI_Rent'!$B$2:$R$150,12,FALSE))</f>
        <v>2.61712396793572</v>
      </c>
      <c r="X104" t="s" s="24">
        <f>IF(VLOOKUP($B104,'DI_Sharpe'!$B$2:$R$150,12,FALSE)&gt;0,VLOOKUP($B104,'DI_Sharpe'!$B$2:$R$150,12,FALSE)," ")</f>
        <v>361</v>
      </c>
      <c r="Y104" s="23">
        <f>IF(VLOOKUP($B104,'DI_Rent'!$B$2:$R$150,13,FALSE)="","",VLOOKUP($B104,'DI_Rent'!$B$2:$R$150,13,FALSE))</f>
        <v>2.96732551068961</v>
      </c>
      <c r="Z104" t="s" s="24">
        <f>IF(VLOOKUP($B104,'DI_Sharpe'!$B$2:$R$150,13,FALSE)&gt;0,VLOOKUP($B104,'DI_Sharpe'!$B$2:$R$150,13,FALSE)," ")</f>
        <v>361</v>
      </c>
      <c r="AA104" s="23">
        <f>IF(VLOOKUP($B104,'DI_Rent'!$B$2:$R$150,14,FALSE)="","",VLOOKUP($B104,'DI_Rent'!$B$2:$R$150,14,FALSE))</f>
        <v>3.42358717420528</v>
      </c>
      <c r="AB104" t="s" s="24">
        <f>IF(VLOOKUP($B104,'DI_Sharpe'!$B$2:$R$150,14,FALSE)&gt;0,VLOOKUP($B104,'DI_Sharpe'!$B$2:$R$150,14,FALSE)," ")</f>
        <v>361</v>
      </c>
      <c r="AC104" s="23">
        <f>IF(VLOOKUP($B104,'DI_Rent'!$B$2:$R$150,15,FALSE)="","",VLOOKUP($B104,'DI_Rent'!$B$2:$R$150,15,FALSE))</f>
        <v>4.04024595866441</v>
      </c>
      <c r="AD104" t="s" s="24">
        <f>IF(VLOOKUP($B104,'DI_Sharpe'!$B$2:$R$150,15,FALSE)&gt;0,VLOOKUP($B104,'DI_Sharpe'!$B$2:$R$150,15,FALSE)," ")</f>
        <v>361</v>
      </c>
      <c r="AE104" s="23">
        <f>IF(VLOOKUP($B104,'DI_Rent'!$B$2:$R$150,16,FALSE)="","",VLOOKUP($B104,'DI_Rent'!$B$2:$R$150,16,FALSE))</f>
        <v>4.74294338659669</v>
      </c>
      <c r="AF104" t="s" s="24">
        <f>IF(VLOOKUP($B104,'DI_Sharpe'!$B$2:$R$150,16,FALSE)&gt;0,VLOOKUP($B104,'DI_Sharpe'!$B$2:$R$150,16,FALSE)," ")</f>
        <v>361</v>
      </c>
      <c r="AG104" s="23">
        <f>IF(VLOOKUP($B104,'DI_Rent'!$B$2:$R$150,17,FALSE)="","",VLOOKUP($B104,'DI_Rent'!$B$2:$R$150,17,FALSE))</f>
        <v>5.51947516362503</v>
      </c>
      <c r="AH104" t="s" s="26">
        <f>IF(VLOOKUP($B104,'DI_Sharpe'!$B$2:$R$150,17,FALSE)&gt;0,VLOOKUP($B104,'DI_Sharpe'!$B$2:$R$150,17,FALSE)," ")</f>
        <v>361</v>
      </c>
      <c r="AI104" s="14"/>
      <c r="AJ104" t="s" s="26"/>
      <c r="AK104" s="14"/>
      <c r="AL104" s="14"/>
    </row>
    <row r="105" ht="15" customHeight="1">
      <c r="A105" t="s" s="10">
        <v>228</v>
      </c>
      <c r="B105" t="s" s="10">
        <v>229</v>
      </c>
      <c r="C105" s="23">
        <f>IF(VLOOKUP($B105,'DI_Rent'!$B$2:$R$150,2,FALSE)="","",VLOOKUP($B105,'DI_Rent'!$B$2:$R$150,2,FALSE))</f>
        <v>7.04289624904837</v>
      </c>
      <c r="D105" t="s" s="24">
        <f>IF(VLOOKUP($B105,'DI_Sharpe'!$B$2:$R$150,2,FALSE)&gt;0,VLOOKUP($B105,'DI_Sharpe'!$B$2:$R$150,2,FALSE)," ")</f>
        <v>361</v>
      </c>
      <c r="E105" s="23">
        <f>IF(VLOOKUP($B105,'DI_Rent'!$B$2:$R$150,3,FALSE)="","",VLOOKUP($B105,'DI_Rent'!$B$2:$R$150,3,FALSE))</f>
        <v>6.37110785348391</v>
      </c>
      <c r="F105" t="s" s="24">
        <f>IF(VLOOKUP($B105,'DI_Sharpe'!$B$2:$R$150,3,FALSE)&gt;0,VLOOKUP($B105,'DI_Sharpe'!$B$2:$R$150,3,FALSE)," ")</f>
        <v>361</v>
      </c>
      <c r="G105" s="23">
        <f>IF(VLOOKUP($B105,'DI_Rent'!$B$2:$R$150,4,FALSE)="","",VLOOKUP($B105,'DI_Rent'!$B$2:$R$150,4,FALSE))</f>
        <v>5.6731297624532</v>
      </c>
      <c r="H105" t="s" s="24">
        <f>IF(VLOOKUP($B105,'DI_Sharpe'!$B$2:$R$150,4,FALSE)&gt;0,VLOOKUP($B105,'DI_Sharpe'!$B$2:$R$150,4,FALSE)," ")</f>
        <v>361</v>
      </c>
      <c r="I105" s="23">
        <f>IF(VLOOKUP($B105,'DI_Rent'!$B$2:$R$150,5,FALSE)="","",VLOOKUP($B105,'DI_Rent'!$B$2:$R$150,5,FALSE))</f>
        <v>4.95286826477319</v>
      </c>
      <c r="J105" t="s" s="24">
        <f>IF(VLOOKUP($B105,'DI_Sharpe'!$B$2:$R$150,5,FALSE)&gt;0,VLOOKUP($B105,'DI_Sharpe'!$B$2:$R$150,5,FALSE)," ")</f>
        <v>361</v>
      </c>
      <c r="K105" s="23">
        <f>IF(VLOOKUP($B105,'DI_Rent'!$B$2:$R$150,6,FALSE)="","",VLOOKUP($B105,'DI_Rent'!$B$2:$R$150,6,FALSE))</f>
        <v>4.31650458400583</v>
      </c>
      <c r="L105" t="s" s="24">
        <f>IF(VLOOKUP($B105,'DI_Sharpe'!$B$2:$R$150,6,FALSE)&gt;0,VLOOKUP($B105,'DI_Sharpe'!$B$2:$R$150,6,FALSE)," ")</f>
        <v>361</v>
      </c>
      <c r="M105" s="23">
        <f>IF(VLOOKUP($B105,'DI_Rent'!$B$2:$R$150,7,FALSE)="","",VLOOKUP($B105,'DI_Rent'!$B$2:$R$150,7,FALSE))</f>
        <v>3.69639380874485</v>
      </c>
      <c r="N105" t="s" s="24">
        <f>IF(VLOOKUP($B105,'DI_Sharpe'!$B$2:$R$150,7,FALSE)&gt;0,VLOOKUP($B105,'DI_Sharpe'!$B$2:$R$150,7,FALSE)," ")</f>
        <v>361</v>
      </c>
      <c r="O105" s="23">
        <f>IF(VLOOKUP($B105,'DI_Rent'!$B$2:$R$150,8,FALSE)="","",VLOOKUP($B105,'DI_Rent'!$B$2:$R$150,8,FALSE))</f>
        <v>3.25026796465309</v>
      </c>
      <c r="P105" t="s" s="24">
        <f>IF(VLOOKUP($B105,'DI_Sharpe'!$B$2:$R$150,8,FALSE)&gt;0,VLOOKUP($B105,'DI_Sharpe'!$B$2:$R$150,8,FALSE)," ")</f>
        <v>361</v>
      </c>
      <c r="Q105" s="23">
        <f>IF(VLOOKUP($B105,'DI_Rent'!$B$2:$R$150,9,FALSE)="","",VLOOKUP($B105,'DI_Rent'!$B$2:$R$150,9,FALSE))</f>
        <v>2.89724068469008</v>
      </c>
      <c r="R105" t="s" s="24">
        <f>IF(VLOOKUP($B105,'DI_Sharpe'!$B$2:$R$150,9,FALSE)&gt;0,VLOOKUP($B105,'DI_Sharpe'!$B$2:$R$150,9,FALSE)," ")</f>
        <v>361</v>
      </c>
      <c r="S105" s="23">
        <f>IF(VLOOKUP($B105,'DI_Rent'!$B$2:$R$150,10,FALSE)="","",VLOOKUP($B105,'DI_Rent'!$B$2:$R$150,10,FALSE))</f>
        <v>2.66806209241435</v>
      </c>
      <c r="T105" t="s" s="24">
        <f>IF(VLOOKUP($B105,'DI_Sharpe'!$B$2:$R$150,10,FALSE)&gt;0,VLOOKUP($B105,'DI_Sharpe'!$B$2:$R$150,10,FALSE)," ")</f>
        <v>361</v>
      </c>
      <c r="U105" s="23">
        <f>IF(VLOOKUP($B105,'DI_Rent'!$B$2:$R$150,11,FALSE)="","",VLOOKUP($B105,'DI_Rent'!$B$2:$R$150,11,FALSE))</f>
        <v>2.57888885708193</v>
      </c>
      <c r="V105" t="s" s="24">
        <f>IF(VLOOKUP($B105,'DI_Sharpe'!$B$2:$R$150,11,FALSE)&gt;0,VLOOKUP($B105,'DI_Sharpe'!$B$2:$R$150,11,FALSE)," ")</f>
        <v>361</v>
      </c>
      <c r="W105" s="23">
        <f>IF(VLOOKUP($B105,'DI_Rent'!$B$2:$R$150,12,FALSE)="","",VLOOKUP($B105,'DI_Rent'!$B$2:$R$150,12,FALSE))</f>
        <v>2.70162326722128</v>
      </c>
      <c r="X105" t="s" s="24">
        <f>IF(VLOOKUP($B105,'DI_Sharpe'!$B$2:$R$150,12,FALSE)&gt;0,VLOOKUP($B105,'DI_Sharpe'!$B$2:$R$150,12,FALSE)," ")</f>
        <v>361</v>
      </c>
      <c r="Y105" s="23">
        <f>IF(VLOOKUP($B105,'DI_Rent'!$B$2:$R$150,13,FALSE)="","",VLOOKUP($B105,'DI_Rent'!$B$2:$R$150,13,FALSE))</f>
        <v>3.03141814382679</v>
      </c>
      <c r="Z105" t="s" s="24">
        <f>IF(VLOOKUP($B105,'DI_Sharpe'!$B$2:$R$150,13,FALSE)&gt;0,VLOOKUP($B105,'DI_Sharpe'!$B$2:$R$150,13,FALSE)," ")</f>
        <v>361</v>
      </c>
      <c r="AA105" s="23">
        <f>IF(VLOOKUP($B105,'DI_Rent'!$B$2:$R$150,14,FALSE)="","",VLOOKUP($B105,'DI_Rent'!$B$2:$R$150,14,FALSE))</f>
        <v>3.4980855128905</v>
      </c>
      <c r="AB105" t="s" s="24">
        <f>IF(VLOOKUP($B105,'DI_Sharpe'!$B$2:$R$150,14,FALSE)&gt;0,VLOOKUP($B105,'DI_Sharpe'!$B$2:$R$150,14,FALSE)," ")</f>
        <v>361</v>
      </c>
      <c r="AC105" s="23">
        <f>IF(VLOOKUP($B105,'DI_Rent'!$B$2:$R$150,15,FALSE)="","",VLOOKUP($B105,'DI_Rent'!$B$2:$R$150,15,FALSE))</f>
        <v>4.09949256074382</v>
      </c>
      <c r="AD105" t="s" s="24">
        <f>IF(VLOOKUP($B105,'DI_Sharpe'!$B$2:$R$150,15,FALSE)&gt;0,VLOOKUP($B105,'DI_Sharpe'!$B$2:$R$150,15,FALSE)," ")</f>
        <v>361</v>
      </c>
      <c r="AE105" s="23">
        <f>IF(VLOOKUP($B105,'DI_Rent'!$B$2:$R$150,16,FALSE)="","",VLOOKUP($B105,'DI_Rent'!$B$2:$R$150,16,FALSE))</f>
        <v>4.76558621725549</v>
      </c>
      <c r="AF105" t="s" s="24">
        <f>IF(VLOOKUP($B105,'DI_Sharpe'!$B$2:$R$150,16,FALSE)&gt;0,VLOOKUP($B105,'DI_Sharpe'!$B$2:$R$150,16,FALSE)," ")</f>
        <v>361</v>
      </c>
      <c r="AG105" s="23">
        <f>IF(VLOOKUP($B105,'DI_Rent'!$B$2:$R$150,17,FALSE)="","",VLOOKUP($B105,'DI_Rent'!$B$2:$R$150,17,FALSE))</f>
        <v>5.53875723988191</v>
      </c>
      <c r="AH105" t="s" s="26">
        <f>IF(VLOOKUP($B105,'DI_Sharpe'!$B$2:$R$150,17,FALSE)&gt;0,VLOOKUP($B105,'DI_Sharpe'!$B$2:$R$150,17,FALSE)," ")</f>
        <v>361</v>
      </c>
      <c r="AI105" s="14"/>
      <c r="AJ105" t="s" s="26"/>
      <c r="AK105" s="14"/>
      <c r="AL105" s="14"/>
    </row>
    <row r="106" ht="15" customHeight="1">
      <c r="A106" t="s" s="10">
        <v>230</v>
      </c>
      <c r="B106" t="s" s="10">
        <v>231</v>
      </c>
      <c r="C106" s="23">
        <f>IF(VLOOKUP($B106,'DI_Rent'!$B$2:$R$150,2,FALSE)="","",VLOOKUP($B106,'DI_Rent'!$B$2:$R$150,2,FALSE))</f>
        <v>7.03640459978412</v>
      </c>
      <c r="D106" t="s" s="24">
        <f>IF(VLOOKUP($B106,'DI_Sharpe'!$B$2:$R$150,2,FALSE)&gt;0,VLOOKUP($B106,'DI_Sharpe'!$B$2:$R$150,2,FALSE)," ")</f>
        <v>361</v>
      </c>
      <c r="E106" s="23">
        <f>IF(VLOOKUP($B106,'DI_Rent'!$B$2:$R$150,3,FALSE)="","",VLOOKUP($B106,'DI_Rent'!$B$2:$R$150,3,FALSE))</f>
        <v>6.3517993567004</v>
      </c>
      <c r="F106" t="s" s="24">
        <f>IF(VLOOKUP($B106,'DI_Sharpe'!$B$2:$R$150,3,FALSE)&gt;0,VLOOKUP($B106,'DI_Sharpe'!$B$2:$R$150,3,FALSE)," ")</f>
        <v>361</v>
      </c>
      <c r="G106" s="23">
        <f>IF(VLOOKUP($B106,'DI_Rent'!$B$2:$R$150,4,FALSE)="","",VLOOKUP($B106,'DI_Rent'!$B$2:$R$150,4,FALSE))</f>
        <v>5.6479024735685</v>
      </c>
      <c r="H106" t="s" s="24">
        <f>IF(VLOOKUP($B106,'DI_Sharpe'!$B$2:$R$150,4,FALSE)&gt;0,VLOOKUP($B106,'DI_Sharpe'!$B$2:$R$150,4,FALSE)," ")</f>
        <v>361</v>
      </c>
      <c r="I106" s="23">
        <f>IF(VLOOKUP($B106,'DI_Rent'!$B$2:$R$150,5,FALSE)="","",VLOOKUP($B106,'DI_Rent'!$B$2:$R$150,5,FALSE))</f>
        <v>4.8945081591</v>
      </c>
      <c r="J106" t="s" s="24">
        <f>IF(VLOOKUP($B106,'DI_Sharpe'!$B$2:$R$150,5,FALSE)&gt;0,VLOOKUP($B106,'DI_Sharpe'!$B$2:$R$150,5,FALSE)," ")</f>
        <v>361</v>
      </c>
      <c r="K106" s="23">
        <f>IF(VLOOKUP($B106,'DI_Rent'!$B$2:$R$150,6,FALSE)="","",VLOOKUP($B106,'DI_Rent'!$B$2:$R$150,6,FALSE))</f>
        <v>4.23537137401995</v>
      </c>
      <c r="L106" t="s" s="24">
        <f>IF(VLOOKUP($B106,'DI_Sharpe'!$B$2:$R$150,6,FALSE)&gt;0,VLOOKUP($B106,'DI_Sharpe'!$B$2:$R$150,6,FALSE)," ")</f>
        <v>361</v>
      </c>
      <c r="M106" s="23">
        <f>IF(VLOOKUP($B106,'DI_Rent'!$B$2:$R$150,7,FALSE)="","",VLOOKUP($B106,'DI_Rent'!$B$2:$R$150,7,FALSE))</f>
        <v>3.61377722223577</v>
      </c>
      <c r="N106" t="s" s="24">
        <f>IF(VLOOKUP($B106,'DI_Sharpe'!$B$2:$R$150,7,FALSE)&gt;0,VLOOKUP($B106,'DI_Sharpe'!$B$2:$R$150,7,FALSE)," ")</f>
        <v>361</v>
      </c>
      <c r="O106" s="23">
        <f>IF(VLOOKUP($B106,'DI_Rent'!$B$2:$R$150,8,FALSE)="","",VLOOKUP($B106,'DI_Rent'!$B$2:$R$150,8,FALSE))</f>
        <v>3.18023477500258</v>
      </c>
      <c r="P106" t="s" s="24">
        <f>IF(VLOOKUP($B106,'DI_Sharpe'!$B$2:$R$150,8,FALSE)&gt;0,VLOOKUP($B106,'DI_Sharpe'!$B$2:$R$150,8,FALSE)," ")</f>
        <v>361</v>
      </c>
      <c r="Q106" s="23">
        <f>IF(VLOOKUP($B106,'DI_Rent'!$B$2:$R$150,9,FALSE)="","",VLOOKUP($B106,'DI_Rent'!$B$2:$R$150,9,FALSE))</f>
        <v>2.79647225301107</v>
      </c>
      <c r="R106" t="s" s="24">
        <f>IF(VLOOKUP($B106,'DI_Sharpe'!$B$2:$R$150,9,FALSE)&gt;0,VLOOKUP($B106,'DI_Sharpe'!$B$2:$R$150,9,FALSE)," ")</f>
        <v>361</v>
      </c>
      <c r="S106" s="23">
        <f>IF(VLOOKUP($B106,'DI_Rent'!$B$2:$R$150,10,FALSE)="","",VLOOKUP($B106,'DI_Rent'!$B$2:$R$150,10,FALSE))</f>
        <v>2.57152647311176</v>
      </c>
      <c r="T106" t="s" s="24">
        <f>IF(VLOOKUP($B106,'DI_Sharpe'!$B$2:$R$150,10,FALSE)&gt;0,VLOOKUP($B106,'DI_Sharpe'!$B$2:$R$150,10,FALSE)," ")</f>
        <v>361</v>
      </c>
      <c r="U106" s="23">
        <f>IF(VLOOKUP($B106,'DI_Rent'!$B$2:$R$150,11,FALSE)="","",VLOOKUP($B106,'DI_Rent'!$B$2:$R$150,11,FALSE))</f>
        <v>2.50059651173935</v>
      </c>
      <c r="V106" t="s" s="24">
        <f>IF(VLOOKUP($B106,'DI_Sharpe'!$B$2:$R$150,11,FALSE)&gt;0,VLOOKUP($B106,'DI_Sharpe'!$B$2:$R$150,11,FALSE)," ")</f>
        <v>361</v>
      </c>
      <c r="W106" s="23">
        <f>IF(VLOOKUP($B106,'DI_Rent'!$B$2:$R$150,12,FALSE)="","",VLOOKUP($B106,'DI_Rent'!$B$2:$R$150,12,FALSE))</f>
        <v>2.6170059563752</v>
      </c>
      <c r="X106" t="s" s="24">
        <f>IF(VLOOKUP($B106,'DI_Sharpe'!$B$2:$R$150,12,FALSE)&gt;0,VLOOKUP($B106,'DI_Sharpe'!$B$2:$R$150,12,FALSE)," ")</f>
        <v>361</v>
      </c>
      <c r="Y106" s="23">
        <f>IF(VLOOKUP($B106,'DI_Rent'!$B$2:$R$150,13,FALSE)="","",VLOOKUP($B106,'DI_Rent'!$B$2:$R$150,13,FALSE))</f>
        <v>2.97001156279353</v>
      </c>
      <c r="Z106" t="s" s="24">
        <f>IF(VLOOKUP($B106,'DI_Sharpe'!$B$2:$R$150,13,FALSE)&gt;0,VLOOKUP($B106,'DI_Sharpe'!$B$2:$R$150,13,FALSE)," ")</f>
        <v>361</v>
      </c>
      <c r="AA106" s="23">
        <f>IF(VLOOKUP($B106,'DI_Rent'!$B$2:$R$150,14,FALSE)="","",VLOOKUP($B106,'DI_Rent'!$B$2:$R$150,14,FALSE))</f>
        <v>3.43058511007268</v>
      </c>
      <c r="AB106" t="s" s="24">
        <f>IF(VLOOKUP($B106,'DI_Sharpe'!$B$2:$R$150,14,FALSE)&gt;0,VLOOKUP($B106,'DI_Sharpe'!$B$2:$R$150,14,FALSE)," ")</f>
        <v>361</v>
      </c>
      <c r="AC106" s="23">
        <f>IF(VLOOKUP($B106,'DI_Rent'!$B$2:$R$150,15,FALSE)="","",VLOOKUP($B106,'DI_Rent'!$B$2:$R$150,15,FALSE))</f>
        <v>4.05204342025318</v>
      </c>
      <c r="AD106" t="s" s="24">
        <f>IF(VLOOKUP($B106,'DI_Sharpe'!$B$2:$R$150,15,FALSE)&gt;0,VLOOKUP($B106,'DI_Sharpe'!$B$2:$R$150,15,FALSE)," ")</f>
        <v>361</v>
      </c>
      <c r="AE106" s="23">
        <f>IF(VLOOKUP($B106,'DI_Rent'!$B$2:$R$150,16,FALSE)="","",VLOOKUP($B106,'DI_Rent'!$B$2:$R$150,16,FALSE))</f>
        <v>4.75886450520198</v>
      </c>
      <c r="AF106" t="s" s="24">
        <f>IF(VLOOKUP($B106,'DI_Sharpe'!$B$2:$R$150,16,FALSE)&gt;0,VLOOKUP($B106,'DI_Sharpe'!$B$2:$R$150,16,FALSE)," ")</f>
        <v>361</v>
      </c>
      <c r="AG106" s="23">
        <f>IF(VLOOKUP($B106,'DI_Rent'!$B$2:$R$150,17,FALSE)="","",VLOOKUP($B106,'DI_Rent'!$B$2:$R$150,17,FALSE))</f>
        <v>5.53945294975142</v>
      </c>
      <c r="AH106" t="s" s="26">
        <f>IF(VLOOKUP($B106,'DI_Sharpe'!$B$2:$R$150,17,FALSE)&gt;0,VLOOKUP($B106,'DI_Sharpe'!$B$2:$R$150,17,FALSE)," ")</f>
        <v>361</v>
      </c>
      <c r="AI106" s="14"/>
      <c r="AJ106" t="s" s="26"/>
      <c r="AK106" s="14"/>
      <c r="AL106" s="14"/>
    </row>
    <row r="107" ht="15" customHeight="1">
      <c r="A107" t="s" s="10">
        <v>232</v>
      </c>
      <c r="B107" t="s" s="10">
        <v>233</v>
      </c>
      <c r="C107" s="23">
        <f>IF(VLOOKUP($B107,'DI_Rent'!$B$2:$R$150,2,FALSE)="","",VLOOKUP($B107,'DI_Rent'!$B$2:$R$150,2,FALSE))</f>
        <v>6.96062814084326</v>
      </c>
      <c r="D107" t="s" s="24">
        <f>IF(VLOOKUP($B107,'DI_Sharpe'!$B$2:$R$150,2,FALSE)&gt;0,VLOOKUP($B107,'DI_Sharpe'!$B$2:$R$150,2,FALSE)," ")</f>
        <v>361</v>
      </c>
      <c r="E107" s="23">
        <f>IF(VLOOKUP($B107,'DI_Rent'!$B$2:$R$150,3,FALSE)="","",VLOOKUP($B107,'DI_Rent'!$B$2:$R$150,3,FALSE))</f>
        <v>6.27777944713335</v>
      </c>
      <c r="F107" t="s" s="24">
        <f>IF(VLOOKUP($B107,'DI_Sharpe'!$B$2:$R$150,3,FALSE)&gt;0,VLOOKUP($B107,'DI_Sharpe'!$B$2:$R$150,3,FALSE)," ")</f>
        <v>361</v>
      </c>
      <c r="G107" s="23">
        <f>IF(VLOOKUP($B107,'DI_Rent'!$B$2:$R$150,4,FALSE)="","",VLOOKUP($B107,'DI_Rent'!$B$2:$R$150,4,FALSE))</f>
        <v>5.5673939684695</v>
      </c>
      <c r="H107" t="s" s="24">
        <f>IF(VLOOKUP($B107,'DI_Sharpe'!$B$2:$R$150,4,FALSE)&gt;0,VLOOKUP($B107,'DI_Sharpe'!$B$2:$R$150,4,FALSE)," ")</f>
        <v>361</v>
      </c>
      <c r="I107" s="23">
        <f>IF(VLOOKUP($B107,'DI_Rent'!$B$2:$R$150,5,FALSE)="","",VLOOKUP($B107,'DI_Rent'!$B$2:$R$150,5,FALSE))</f>
        <v>4.83793821711296</v>
      </c>
      <c r="J107" t="s" s="24">
        <f>IF(VLOOKUP($B107,'DI_Sharpe'!$B$2:$R$150,5,FALSE)&gt;0,VLOOKUP($B107,'DI_Sharpe'!$B$2:$R$150,5,FALSE)," ")</f>
        <v>361</v>
      </c>
      <c r="K107" s="23">
        <f>IF(VLOOKUP($B107,'DI_Rent'!$B$2:$R$150,6,FALSE)="","",VLOOKUP($B107,'DI_Rent'!$B$2:$R$150,6,FALSE))</f>
        <v>4.18322722422835</v>
      </c>
      <c r="L107" t="s" s="24">
        <f>IF(VLOOKUP($B107,'DI_Sharpe'!$B$2:$R$150,6,FALSE)&gt;0,VLOOKUP($B107,'DI_Sharpe'!$B$2:$R$150,6,FALSE)," ")</f>
        <v>361</v>
      </c>
      <c r="M107" s="23">
        <f>IF(VLOOKUP($B107,'DI_Rent'!$B$2:$R$150,7,FALSE)="","",VLOOKUP($B107,'DI_Rent'!$B$2:$R$150,7,FALSE))</f>
        <v>3.56837265613057</v>
      </c>
      <c r="N107" t="s" s="24">
        <f>IF(VLOOKUP($B107,'DI_Sharpe'!$B$2:$R$150,7,FALSE)&gt;0,VLOOKUP($B107,'DI_Sharpe'!$B$2:$R$150,7,FALSE)," ")</f>
        <v>361</v>
      </c>
      <c r="O107" s="23">
        <f>IF(VLOOKUP($B107,'DI_Rent'!$B$2:$R$150,8,FALSE)="","",VLOOKUP($B107,'DI_Rent'!$B$2:$R$150,8,FALSE))</f>
        <v>3.14736916150957</v>
      </c>
      <c r="P107" t="s" s="24">
        <f>IF(VLOOKUP($B107,'DI_Sharpe'!$B$2:$R$150,8,FALSE)&gt;0,VLOOKUP($B107,'DI_Sharpe'!$B$2:$R$150,8,FALSE)," ")</f>
        <v>361</v>
      </c>
      <c r="Q107" s="23">
        <f>IF(VLOOKUP($B107,'DI_Rent'!$B$2:$R$150,9,FALSE)="","",VLOOKUP($B107,'DI_Rent'!$B$2:$R$150,9,FALSE))</f>
        <v>2.76465768690517</v>
      </c>
      <c r="R107" t="s" s="24">
        <f>IF(VLOOKUP($B107,'DI_Sharpe'!$B$2:$R$150,9,FALSE)&gt;0,VLOOKUP($B107,'DI_Sharpe'!$B$2:$R$150,9,FALSE)," ")</f>
        <v>361</v>
      </c>
      <c r="S107" s="23">
        <f>IF(VLOOKUP($B107,'DI_Rent'!$B$2:$R$150,10,FALSE)="","",VLOOKUP($B107,'DI_Rent'!$B$2:$R$150,10,FALSE))</f>
        <v>2.55248588567463</v>
      </c>
      <c r="T107" t="s" s="24">
        <f>IF(VLOOKUP($B107,'DI_Sharpe'!$B$2:$R$150,10,FALSE)&gt;0,VLOOKUP($B107,'DI_Sharpe'!$B$2:$R$150,10,FALSE)," ")</f>
        <v>361</v>
      </c>
      <c r="U107" s="23">
        <f>IF(VLOOKUP($B107,'DI_Rent'!$B$2:$R$150,11,FALSE)="","",VLOOKUP($B107,'DI_Rent'!$B$2:$R$150,11,FALSE))</f>
        <v>2.49919138372963</v>
      </c>
      <c r="V107" t="s" s="24">
        <f>IF(VLOOKUP($B107,'DI_Sharpe'!$B$2:$R$150,11,FALSE)&gt;0,VLOOKUP($B107,'DI_Sharpe'!$B$2:$R$150,11,FALSE)," ")</f>
        <v>361</v>
      </c>
      <c r="W107" s="23">
        <f>IF(VLOOKUP($B107,'DI_Rent'!$B$2:$R$150,12,FALSE)="","",VLOOKUP($B107,'DI_Rent'!$B$2:$R$150,12,FALSE))</f>
        <v>2.66023839292724</v>
      </c>
      <c r="X107" t="s" s="24">
        <f>IF(VLOOKUP($B107,'DI_Sharpe'!$B$2:$R$150,12,FALSE)&gt;0,VLOOKUP($B107,'DI_Sharpe'!$B$2:$R$150,12,FALSE)," ")</f>
        <v>361</v>
      </c>
      <c r="Y107" s="23">
        <f>IF(VLOOKUP($B107,'DI_Rent'!$B$2:$R$150,13,FALSE)="","",VLOOKUP($B107,'DI_Rent'!$B$2:$R$150,13,FALSE))</f>
        <v>3.08915654883299</v>
      </c>
      <c r="Z107" t="s" s="24">
        <f>IF(VLOOKUP($B107,'DI_Sharpe'!$B$2:$R$150,13,FALSE)&gt;0,VLOOKUP($B107,'DI_Sharpe'!$B$2:$R$150,13,FALSE)," ")</f>
        <v>361</v>
      </c>
      <c r="AA107" s="23">
        <f>IF(VLOOKUP($B107,'DI_Rent'!$B$2:$R$150,14,FALSE)="","",VLOOKUP($B107,'DI_Rent'!$B$2:$R$150,14,FALSE))</f>
        <v>3.62826531726204</v>
      </c>
      <c r="AB107" t="s" s="24">
        <f>IF(VLOOKUP($B107,'DI_Sharpe'!$B$2:$R$150,14,FALSE)&gt;0,VLOOKUP($B107,'DI_Sharpe'!$B$2:$R$150,14,FALSE)," ")</f>
        <v>361</v>
      </c>
      <c r="AC107" s="23">
        <f>IF(VLOOKUP($B107,'DI_Rent'!$B$2:$R$150,15,FALSE)="","",VLOOKUP($B107,'DI_Rent'!$B$2:$R$150,15,FALSE))</f>
        <v>4.2698324582767</v>
      </c>
      <c r="AD107" t="s" s="24">
        <f>IF(VLOOKUP($B107,'DI_Sharpe'!$B$2:$R$150,15,FALSE)&gt;0,VLOOKUP($B107,'DI_Sharpe'!$B$2:$R$150,15,FALSE)," ")</f>
        <v>361</v>
      </c>
      <c r="AE107" s="23">
        <f>IF(VLOOKUP($B107,'DI_Rent'!$B$2:$R$150,16,FALSE)="","",VLOOKUP($B107,'DI_Rent'!$B$2:$R$150,16,FALSE))</f>
        <v>5.00947952622808</v>
      </c>
      <c r="AF107" t="s" s="24">
        <f>IF(VLOOKUP($B107,'DI_Sharpe'!$B$2:$R$150,16,FALSE)&gt;0,VLOOKUP($B107,'DI_Sharpe'!$B$2:$R$150,16,FALSE)," ")</f>
        <v>361</v>
      </c>
      <c r="AG107" s="23">
        <f>IF(VLOOKUP($B107,'DI_Rent'!$B$2:$R$150,17,FALSE)="","",VLOOKUP($B107,'DI_Rent'!$B$2:$R$150,17,FALSE))</f>
        <v>5.77742985720631</v>
      </c>
      <c r="AH107" t="s" s="26">
        <f>IF(VLOOKUP($B107,'DI_Sharpe'!$B$2:$R$150,17,FALSE)&gt;0,VLOOKUP($B107,'DI_Sharpe'!$B$2:$R$150,17,FALSE)," ")</f>
        <v>361</v>
      </c>
      <c r="AI107" s="14"/>
      <c r="AJ107" t="s" s="26"/>
      <c r="AK107" s="14"/>
      <c r="AL107" s="14"/>
    </row>
    <row r="108" ht="15" customHeight="1">
      <c r="A108" t="s" s="10">
        <v>234</v>
      </c>
      <c r="B108" t="s" s="10">
        <v>235</v>
      </c>
      <c r="C108" s="23">
        <f>IF(VLOOKUP($B108,'DI_Rent'!$B$2:$R$150,2,FALSE)="","",VLOOKUP($B108,'DI_Rent'!$B$2:$R$150,2,FALSE))</f>
        <v>6.9054011848606</v>
      </c>
      <c r="D108" t="s" s="24">
        <f>IF(VLOOKUP($B108,'DI_Sharpe'!$B$2:$R$150,2,FALSE)&gt;0,VLOOKUP($B108,'DI_Sharpe'!$B$2:$R$150,2,FALSE)," ")</f>
        <v>361</v>
      </c>
      <c r="E108" s="23">
        <f>IF(VLOOKUP($B108,'DI_Rent'!$B$2:$R$150,3,FALSE)="","",VLOOKUP($B108,'DI_Rent'!$B$2:$R$150,3,FALSE))</f>
        <v>6.22490308720791</v>
      </c>
      <c r="F108" t="s" s="24">
        <f>IF(VLOOKUP($B108,'DI_Sharpe'!$B$2:$R$150,3,FALSE)&gt;0,VLOOKUP($B108,'DI_Sharpe'!$B$2:$R$150,3,FALSE)," ")</f>
        <v>361</v>
      </c>
      <c r="G108" s="23">
        <f>IF(VLOOKUP($B108,'DI_Rent'!$B$2:$R$150,4,FALSE)="","",VLOOKUP($B108,'DI_Rent'!$B$2:$R$150,4,FALSE))</f>
        <v>5.51281157539405</v>
      </c>
      <c r="H108" t="s" s="24">
        <f>IF(VLOOKUP($B108,'DI_Sharpe'!$B$2:$R$150,4,FALSE)&gt;0,VLOOKUP($B108,'DI_Sharpe'!$B$2:$R$150,4,FALSE)," ")</f>
        <v>361</v>
      </c>
      <c r="I108" s="23">
        <f>IF(VLOOKUP($B108,'DI_Rent'!$B$2:$R$150,5,FALSE)="","",VLOOKUP($B108,'DI_Rent'!$B$2:$R$150,5,FALSE))</f>
        <v>4.70115581498676</v>
      </c>
      <c r="J108" t="s" s="24">
        <f>IF(VLOOKUP($B108,'DI_Sharpe'!$B$2:$R$150,5,FALSE)&gt;0,VLOOKUP($B108,'DI_Sharpe'!$B$2:$R$150,5,FALSE)," ")</f>
        <v>361</v>
      </c>
      <c r="K108" s="23">
        <f>IF(VLOOKUP($B108,'DI_Rent'!$B$2:$R$150,6,FALSE)="","",VLOOKUP($B108,'DI_Rent'!$B$2:$R$150,6,FALSE))</f>
        <v>4.09356972027337</v>
      </c>
      <c r="L108" t="s" s="24">
        <f>IF(VLOOKUP($B108,'DI_Sharpe'!$B$2:$R$150,6,FALSE)&gt;0,VLOOKUP($B108,'DI_Sharpe'!$B$2:$R$150,6,FALSE)," ")</f>
        <v>361</v>
      </c>
      <c r="M108" s="23">
        <f>IF(VLOOKUP($B108,'DI_Rent'!$B$2:$R$150,7,FALSE)="","",VLOOKUP($B108,'DI_Rent'!$B$2:$R$150,7,FALSE))</f>
        <v>3.46710842569506</v>
      </c>
      <c r="N108" t="s" s="24">
        <f>IF(VLOOKUP($B108,'DI_Sharpe'!$B$2:$R$150,7,FALSE)&gt;0,VLOOKUP($B108,'DI_Sharpe'!$B$2:$R$150,7,FALSE)," ")</f>
        <v>361</v>
      </c>
      <c r="O108" s="23">
        <f>IF(VLOOKUP($B108,'DI_Rent'!$B$2:$R$150,8,FALSE)="","",VLOOKUP($B108,'DI_Rent'!$B$2:$R$150,8,FALSE))</f>
        <v>3.07352620144354</v>
      </c>
      <c r="P108" t="s" s="24">
        <f>IF(VLOOKUP($B108,'DI_Sharpe'!$B$2:$R$150,8,FALSE)&gt;0,VLOOKUP($B108,'DI_Sharpe'!$B$2:$R$150,8,FALSE)," ")</f>
        <v>361</v>
      </c>
      <c r="Q108" s="23">
        <f>IF(VLOOKUP($B108,'DI_Rent'!$B$2:$R$150,9,FALSE)="","",VLOOKUP($B108,'DI_Rent'!$B$2:$R$150,9,FALSE))</f>
        <v>2.67725392762215</v>
      </c>
      <c r="R108" t="s" s="24">
        <f>IF(VLOOKUP($B108,'DI_Sharpe'!$B$2:$R$150,9,FALSE)&gt;0,VLOOKUP($B108,'DI_Sharpe'!$B$2:$R$150,9,FALSE)," ")</f>
        <v>361</v>
      </c>
      <c r="S108" s="23">
        <f>IF(VLOOKUP($B108,'DI_Rent'!$B$2:$R$150,10,FALSE)="","",VLOOKUP($B108,'DI_Rent'!$B$2:$R$150,10,FALSE))</f>
        <v>2.53200931963642</v>
      </c>
      <c r="T108" t="s" s="24">
        <f>IF(VLOOKUP($B108,'DI_Sharpe'!$B$2:$R$150,10,FALSE)&gt;0,VLOOKUP($B108,'DI_Sharpe'!$B$2:$R$150,10,FALSE)," ")</f>
        <v>361</v>
      </c>
      <c r="U108" s="23">
        <f>IF(VLOOKUP($B108,'DI_Rent'!$B$2:$R$150,11,FALSE)="","",VLOOKUP($B108,'DI_Rent'!$B$2:$R$150,11,FALSE))</f>
        <v>2.51892090166248</v>
      </c>
      <c r="V108" t="s" s="24">
        <f>IF(VLOOKUP($B108,'DI_Sharpe'!$B$2:$R$150,11,FALSE)&gt;0,VLOOKUP($B108,'DI_Sharpe'!$B$2:$R$150,11,FALSE)," ")</f>
        <v>361</v>
      </c>
      <c r="W108" s="23">
        <f>IF(VLOOKUP($B108,'DI_Rent'!$B$2:$R$150,12,FALSE)="","",VLOOKUP($B108,'DI_Rent'!$B$2:$R$150,12,FALSE))</f>
        <v>2.65167624111604</v>
      </c>
      <c r="X108" t="s" s="24">
        <f>IF(VLOOKUP($B108,'DI_Sharpe'!$B$2:$R$150,12,FALSE)&gt;0,VLOOKUP($B108,'DI_Sharpe'!$B$2:$R$150,12,FALSE)," ")</f>
        <v>361</v>
      </c>
      <c r="Y108" s="23">
        <f>IF(VLOOKUP($B108,'DI_Rent'!$B$2:$R$150,13,FALSE)="","",VLOOKUP($B108,'DI_Rent'!$B$2:$R$150,13,FALSE))</f>
        <v>3.07814433590219</v>
      </c>
      <c r="Z108" t="s" s="24">
        <f>IF(VLOOKUP($B108,'DI_Sharpe'!$B$2:$R$150,13,FALSE)&gt;0,VLOOKUP($B108,'DI_Sharpe'!$B$2:$R$150,13,FALSE)," ")</f>
        <v>361</v>
      </c>
      <c r="AA108" s="23">
        <f>IF(VLOOKUP($B108,'DI_Rent'!$B$2:$R$150,14,FALSE)="","",VLOOKUP($B108,'DI_Rent'!$B$2:$R$150,14,FALSE))</f>
        <v>3.5793034035291</v>
      </c>
      <c r="AB108" t="s" s="24">
        <f>IF(VLOOKUP($B108,'DI_Sharpe'!$B$2:$R$150,14,FALSE)&gt;0,VLOOKUP($B108,'DI_Sharpe'!$B$2:$R$150,14,FALSE)," ")</f>
        <v>361</v>
      </c>
      <c r="AC108" s="23">
        <f>IF(VLOOKUP($B108,'DI_Rent'!$B$2:$R$150,15,FALSE)="","",VLOOKUP($B108,'DI_Rent'!$B$2:$R$150,15,FALSE))</f>
        <v>4.19085610566856</v>
      </c>
      <c r="AD108" t="s" s="24">
        <f>IF(VLOOKUP($B108,'DI_Sharpe'!$B$2:$R$150,15,FALSE)&gt;0,VLOOKUP($B108,'DI_Sharpe'!$B$2:$R$150,15,FALSE)," ")</f>
        <v>361</v>
      </c>
      <c r="AE108" s="23">
        <f>IF(VLOOKUP($B108,'DI_Rent'!$B$2:$R$150,16,FALSE)="","",VLOOKUP($B108,'DI_Rent'!$B$2:$R$150,16,FALSE))</f>
        <v>4.90147710489242</v>
      </c>
      <c r="AF108" t="s" s="24">
        <f>IF(VLOOKUP($B108,'DI_Sharpe'!$B$2:$R$150,16,FALSE)&gt;0,VLOOKUP($B108,'DI_Sharpe'!$B$2:$R$150,16,FALSE)," ")</f>
        <v>361</v>
      </c>
      <c r="AG108" s="23">
        <f>IF(VLOOKUP($B108,'DI_Rent'!$B$2:$R$150,17,FALSE)="","",VLOOKUP($B108,'DI_Rent'!$B$2:$R$150,17,FALSE))</f>
        <v>5.77795285029115</v>
      </c>
      <c r="AH108" t="s" s="26">
        <f>IF(VLOOKUP($B108,'DI_Sharpe'!$B$2:$R$150,17,FALSE)&gt;0,VLOOKUP($B108,'DI_Sharpe'!$B$2:$R$150,17,FALSE)," ")</f>
        <v>361</v>
      </c>
      <c r="AI108" s="14"/>
      <c r="AJ108" t="s" s="26"/>
      <c r="AK108" s="14"/>
      <c r="AL108" s="14"/>
    </row>
    <row r="109" ht="15" customHeight="1">
      <c r="A109" t="s" s="10">
        <v>236</v>
      </c>
      <c r="B109" t="s" s="10">
        <v>237</v>
      </c>
      <c r="C109" s="23">
        <f>IF(VLOOKUP($B109,'DI_Rent'!$B$2:$R$150,2,FALSE)="","",VLOOKUP($B109,'DI_Rent'!$B$2:$R$150,2,FALSE))</f>
        <v>6.82502954052258</v>
      </c>
      <c r="D109" t="s" s="24">
        <f>IF(VLOOKUP($B109,'DI_Sharpe'!$B$2:$R$150,2,FALSE)&gt;0,VLOOKUP($B109,'DI_Sharpe'!$B$2:$R$150,2,FALSE)," ")</f>
        <v>361</v>
      </c>
      <c r="E109" s="23">
        <f>IF(VLOOKUP($B109,'DI_Rent'!$B$2:$R$150,3,FALSE)="","",VLOOKUP($B109,'DI_Rent'!$B$2:$R$150,3,FALSE))</f>
        <v>6.14340497826957</v>
      </c>
      <c r="F109" t="s" s="24">
        <f>IF(VLOOKUP($B109,'DI_Sharpe'!$B$2:$R$150,3,FALSE)&gt;0,VLOOKUP($B109,'DI_Sharpe'!$B$2:$R$150,3,FALSE)," ")</f>
        <v>361</v>
      </c>
      <c r="G109" s="23">
        <f>IF(VLOOKUP($B109,'DI_Rent'!$B$2:$R$150,4,FALSE)="","",VLOOKUP($B109,'DI_Rent'!$B$2:$R$150,4,FALSE))</f>
        <v>5.41847433507578</v>
      </c>
      <c r="H109" t="s" s="24">
        <f>IF(VLOOKUP($B109,'DI_Sharpe'!$B$2:$R$150,4,FALSE)&gt;0,VLOOKUP($B109,'DI_Sharpe'!$B$2:$R$150,4,FALSE)," ")</f>
        <v>361</v>
      </c>
      <c r="I109" s="23">
        <f>IF(VLOOKUP($B109,'DI_Rent'!$B$2:$R$150,5,FALSE)="","",VLOOKUP($B109,'DI_Rent'!$B$2:$R$150,5,FALSE))</f>
        <v>4.62313396164873</v>
      </c>
      <c r="J109" t="s" s="24">
        <f>IF(VLOOKUP($B109,'DI_Sharpe'!$B$2:$R$150,5,FALSE)&gt;0,VLOOKUP($B109,'DI_Sharpe'!$B$2:$R$150,5,FALSE)," ")</f>
        <v>361</v>
      </c>
      <c r="K109" s="23">
        <f>IF(VLOOKUP($B109,'DI_Rent'!$B$2:$R$150,6,FALSE)="","",VLOOKUP($B109,'DI_Rent'!$B$2:$R$150,6,FALSE))</f>
        <v>3.94653406439576</v>
      </c>
      <c r="L109" t="s" s="24">
        <f>IF(VLOOKUP($B109,'DI_Sharpe'!$B$2:$R$150,6,FALSE)&gt;0,VLOOKUP($B109,'DI_Sharpe'!$B$2:$R$150,6,FALSE)," ")</f>
        <v>361</v>
      </c>
      <c r="M109" s="23">
        <f>IF(VLOOKUP($B109,'DI_Rent'!$B$2:$R$150,7,FALSE)="","",VLOOKUP($B109,'DI_Rent'!$B$2:$R$150,7,FALSE))</f>
        <v>3.39879208714082</v>
      </c>
      <c r="N109" t="s" s="24">
        <f>IF(VLOOKUP($B109,'DI_Sharpe'!$B$2:$R$150,7,FALSE)&gt;0,VLOOKUP($B109,'DI_Sharpe'!$B$2:$R$150,7,FALSE)," ")</f>
        <v>361</v>
      </c>
      <c r="O109" s="23">
        <f>IF(VLOOKUP($B109,'DI_Rent'!$B$2:$R$150,8,FALSE)="","",VLOOKUP($B109,'DI_Rent'!$B$2:$R$150,8,FALSE))</f>
        <v>2.99369730178107</v>
      </c>
      <c r="P109" t="s" s="24">
        <f>IF(VLOOKUP($B109,'DI_Sharpe'!$B$2:$R$150,8,FALSE)&gt;0,VLOOKUP($B109,'DI_Sharpe'!$B$2:$R$150,8,FALSE)," ")</f>
        <v>361</v>
      </c>
      <c r="Q109" s="23">
        <f>IF(VLOOKUP($B109,'DI_Rent'!$B$2:$R$150,9,FALSE)="","",VLOOKUP($B109,'DI_Rent'!$B$2:$R$150,9,FALSE))</f>
        <v>2.63949785453106</v>
      </c>
      <c r="R109" t="s" s="24">
        <f>IF(VLOOKUP($B109,'DI_Sharpe'!$B$2:$R$150,9,FALSE)&gt;0,VLOOKUP($B109,'DI_Sharpe'!$B$2:$R$150,9,FALSE)," ")</f>
        <v>361</v>
      </c>
      <c r="S109" s="23">
        <f>IF(VLOOKUP($B109,'DI_Rent'!$B$2:$R$150,10,FALSE)="","",VLOOKUP($B109,'DI_Rent'!$B$2:$R$150,10,FALSE))</f>
        <v>2.50292371751146</v>
      </c>
      <c r="T109" t="s" s="24">
        <f>IF(VLOOKUP($B109,'DI_Sharpe'!$B$2:$R$150,10,FALSE)&gt;0,VLOOKUP($B109,'DI_Sharpe'!$B$2:$R$150,10,FALSE)," ")</f>
        <v>361</v>
      </c>
      <c r="U109" s="23">
        <f>IF(VLOOKUP($B109,'DI_Rent'!$B$2:$R$150,11,FALSE)="","",VLOOKUP($B109,'DI_Rent'!$B$2:$R$150,11,FALSE))</f>
        <v>2.53031991486461</v>
      </c>
      <c r="V109" t="s" s="24">
        <f>IF(VLOOKUP($B109,'DI_Sharpe'!$B$2:$R$150,11,FALSE)&gt;0,VLOOKUP($B109,'DI_Sharpe'!$B$2:$R$150,11,FALSE)," ")</f>
        <v>361</v>
      </c>
      <c r="W109" s="23">
        <f>IF(VLOOKUP($B109,'DI_Rent'!$B$2:$R$150,12,FALSE)="","",VLOOKUP($B109,'DI_Rent'!$B$2:$R$150,12,FALSE))</f>
        <v>2.76137433603703</v>
      </c>
      <c r="X109" t="s" s="24">
        <f>IF(VLOOKUP($B109,'DI_Sharpe'!$B$2:$R$150,12,FALSE)&gt;0,VLOOKUP($B109,'DI_Sharpe'!$B$2:$R$150,12,FALSE)," ")</f>
        <v>361</v>
      </c>
      <c r="Y109" s="23">
        <f>IF(VLOOKUP($B109,'DI_Rent'!$B$2:$R$150,13,FALSE)="","",VLOOKUP($B109,'DI_Rent'!$B$2:$R$150,13,FALSE))</f>
        <v>3.22452716180606</v>
      </c>
      <c r="Z109" t="s" s="24">
        <f>IF(VLOOKUP($B109,'DI_Sharpe'!$B$2:$R$150,13,FALSE)&gt;0,VLOOKUP($B109,'DI_Sharpe'!$B$2:$R$150,13,FALSE)," ")</f>
        <v>361</v>
      </c>
      <c r="AA109" s="23">
        <f>IF(VLOOKUP($B109,'DI_Rent'!$B$2:$R$150,14,FALSE)="","",VLOOKUP($B109,'DI_Rent'!$B$2:$R$150,14,FALSE))</f>
        <v>3.80192708373506</v>
      </c>
      <c r="AB109" t="s" s="24">
        <f>IF(VLOOKUP($B109,'DI_Sharpe'!$B$2:$R$150,14,FALSE)&gt;0,VLOOKUP($B109,'DI_Sharpe'!$B$2:$R$150,14,FALSE)," ")</f>
        <v>361</v>
      </c>
      <c r="AC109" s="23">
        <f>IF(VLOOKUP($B109,'DI_Rent'!$B$2:$R$150,15,FALSE)="","",VLOOKUP($B109,'DI_Rent'!$B$2:$R$150,15,FALSE))</f>
        <v>4.51535615733034</v>
      </c>
      <c r="AD109" t="s" s="24">
        <f>IF(VLOOKUP($B109,'DI_Sharpe'!$B$2:$R$150,15,FALSE)&gt;0,VLOOKUP($B109,'DI_Sharpe'!$B$2:$R$150,15,FALSE)," ")</f>
        <v>361</v>
      </c>
      <c r="AE109" s="23">
        <f>IF(VLOOKUP($B109,'DI_Rent'!$B$2:$R$150,16,FALSE)="","",VLOOKUP($B109,'DI_Rent'!$B$2:$R$150,16,FALSE))</f>
        <v>5.32611880692293</v>
      </c>
      <c r="AF109" t="s" s="24">
        <f>IF(VLOOKUP($B109,'DI_Sharpe'!$B$2:$R$150,16,FALSE)&gt;0,VLOOKUP($B109,'DI_Sharpe'!$B$2:$R$150,16,FALSE)," ")</f>
        <v>361</v>
      </c>
      <c r="AG109" s="23">
        <f>IF(VLOOKUP($B109,'DI_Rent'!$B$2:$R$150,17,FALSE)="","",VLOOKUP($B109,'DI_Rent'!$B$2:$R$150,17,FALSE))</f>
        <v>5.80388775081984</v>
      </c>
      <c r="AH109" t="s" s="26">
        <f>IF(VLOOKUP($B109,'DI_Sharpe'!$B$2:$R$150,17,FALSE)&gt;0,VLOOKUP($B109,'DI_Sharpe'!$B$2:$R$150,17,FALSE)," ")</f>
        <v>361</v>
      </c>
      <c r="AI109" s="14"/>
      <c r="AJ109" t="s" s="26"/>
      <c r="AK109" s="14"/>
      <c r="AL109" s="14"/>
    </row>
    <row r="110" ht="15" customHeight="1">
      <c r="A110" t="s" s="10">
        <v>238</v>
      </c>
      <c r="B110" t="s" s="10">
        <v>239</v>
      </c>
      <c r="C110" s="23">
        <f>IF(VLOOKUP($B110,'DI_Rent'!$B$2:$R$150,2,FALSE)="","",VLOOKUP($B110,'DI_Rent'!$B$2:$R$150,2,FALSE))</f>
        <v>6.80257184517814</v>
      </c>
      <c r="D110" t="s" s="24">
        <f>IF(VLOOKUP($B110,'DI_Sharpe'!$B$2:$R$150,2,FALSE)&gt;0,VLOOKUP($B110,'DI_Sharpe'!$B$2:$R$150,2,FALSE)," ")</f>
        <v>361</v>
      </c>
      <c r="E110" s="23">
        <f>IF(VLOOKUP($B110,'DI_Rent'!$B$2:$R$150,3,FALSE)="","",VLOOKUP($B110,'DI_Rent'!$B$2:$R$150,3,FALSE))</f>
        <v>6.12214709255416</v>
      </c>
      <c r="F110" t="s" s="24">
        <f>IF(VLOOKUP($B110,'DI_Sharpe'!$B$2:$R$150,3,FALSE)&gt;0,VLOOKUP($B110,'DI_Sharpe'!$B$2:$R$150,3,FALSE)," ")</f>
        <v>361</v>
      </c>
      <c r="G110" s="23">
        <f>IF(VLOOKUP($B110,'DI_Rent'!$B$2:$R$150,4,FALSE)="","",VLOOKUP($B110,'DI_Rent'!$B$2:$R$150,4,FALSE))</f>
        <v>5.42034505518936</v>
      </c>
      <c r="H110" t="s" s="24">
        <f>IF(VLOOKUP($B110,'DI_Sharpe'!$B$2:$R$150,4,FALSE)&gt;0,VLOOKUP($B110,'DI_Sharpe'!$B$2:$R$150,4,FALSE)," ")</f>
        <v>361</v>
      </c>
      <c r="I110" s="23">
        <f>IF(VLOOKUP($B110,'DI_Rent'!$B$2:$R$150,5,FALSE)="","",VLOOKUP($B110,'DI_Rent'!$B$2:$R$150,5,FALSE))</f>
        <v>4.66965564415995</v>
      </c>
      <c r="J110" t="s" s="24">
        <f>IF(VLOOKUP($B110,'DI_Sharpe'!$B$2:$R$150,5,FALSE)&gt;0,VLOOKUP($B110,'DI_Sharpe'!$B$2:$R$150,5,FALSE)," ")</f>
        <v>361</v>
      </c>
      <c r="K110" s="23">
        <f>IF(VLOOKUP($B110,'DI_Rent'!$B$2:$R$150,6,FALSE)="","",VLOOKUP($B110,'DI_Rent'!$B$2:$R$150,6,FALSE))</f>
        <v>4.01655794665581</v>
      </c>
      <c r="L110" t="s" s="24">
        <f>IF(VLOOKUP($B110,'DI_Sharpe'!$B$2:$R$150,6,FALSE)&gt;0,VLOOKUP($B110,'DI_Sharpe'!$B$2:$R$150,6,FALSE)," ")</f>
        <v>361</v>
      </c>
      <c r="M110" s="23">
        <f>IF(VLOOKUP($B110,'DI_Rent'!$B$2:$R$150,7,FALSE)="","",VLOOKUP($B110,'DI_Rent'!$B$2:$R$150,7,FALSE))</f>
        <v>3.41566618486406</v>
      </c>
      <c r="N110" t="s" s="24">
        <f>IF(VLOOKUP($B110,'DI_Sharpe'!$B$2:$R$150,7,FALSE)&gt;0,VLOOKUP($B110,'DI_Sharpe'!$B$2:$R$150,7,FALSE)," ")</f>
        <v>361</v>
      </c>
      <c r="O110" s="23">
        <f>IF(VLOOKUP($B110,'DI_Rent'!$B$2:$R$150,8,FALSE)="","",VLOOKUP($B110,'DI_Rent'!$B$2:$R$150,8,FALSE))</f>
        <v>3.00022580962425</v>
      </c>
      <c r="P110" t="s" s="24">
        <f>IF(VLOOKUP($B110,'DI_Sharpe'!$B$2:$R$150,8,FALSE)&gt;0,VLOOKUP($B110,'DI_Sharpe'!$B$2:$R$150,8,FALSE)," ")</f>
        <v>361</v>
      </c>
      <c r="Q110" s="23">
        <f>IF(VLOOKUP($B110,'DI_Rent'!$B$2:$R$150,9,FALSE)="","",VLOOKUP($B110,'DI_Rent'!$B$2:$R$150,9,FALSE))</f>
        <v>2.63428193244775</v>
      </c>
      <c r="R110" t="s" s="24">
        <f>IF(VLOOKUP($B110,'DI_Sharpe'!$B$2:$R$150,9,FALSE)&gt;0,VLOOKUP($B110,'DI_Sharpe'!$B$2:$R$150,9,FALSE)," ")</f>
        <v>361</v>
      </c>
      <c r="S110" s="23">
        <f>IF(VLOOKUP($B110,'DI_Rent'!$B$2:$R$150,10,FALSE)="","",VLOOKUP($B110,'DI_Rent'!$B$2:$R$150,10,FALSE))</f>
        <v>2.42775666818011</v>
      </c>
      <c r="T110" t="s" s="24">
        <f>IF(VLOOKUP($B110,'DI_Sharpe'!$B$2:$R$150,10,FALSE)&gt;0,VLOOKUP($B110,'DI_Sharpe'!$B$2:$R$150,10,FALSE)," ")</f>
        <v>361</v>
      </c>
      <c r="U110" s="23">
        <f>IF(VLOOKUP($B110,'DI_Rent'!$B$2:$R$150,11,FALSE)="","",VLOOKUP($B110,'DI_Rent'!$B$2:$R$150,11,FALSE))</f>
        <v>2.37598405558161</v>
      </c>
      <c r="V110" t="s" s="24">
        <f>IF(VLOOKUP($B110,'DI_Sharpe'!$B$2:$R$150,11,FALSE)&gt;0,VLOOKUP($B110,'DI_Sharpe'!$B$2:$R$150,11,FALSE)," ")</f>
        <v>361</v>
      </c>
      <c r="W110" s="23">
        <f>IF(VLOOKUP($B110,'DI_Rent'!$B$2:$R$150,12,FALSE)="","",VLOOKUP($B110,'DI_Rent'!$B$2:$R$150,12,FALSE))</f>
        <v>2.51167392873006</v>
      </c>
      <c r="X110" t="s" s="24">
        <f>IF(VLOOKUP($B110,'DI_Sharpe'!$B$2:$R$150,12,FALSE)&gt;0,VLOOKUP($B110,'DI_Sharpe'!$B$2:$R$150,12,FALSE)," ")</f>
        <v>361</v>
      </c>
      <c r="Y110" s="23">
        <f>IF(VLOOKUP($B110,'DI_Rent'!$B$2:$R$150,13,FALSE)="","",VLOOKUP($B110,'DI_Rent'!$B$2:$R$150,13,FALSE))</f>
        <v>2.87783316051515</v>
      </c>
      <c r="Z110" t="s" s="24">
        <f>IF(VLOOKUP($B110,'DI_Sharpe'!$B$2:$R$150,13,FALSE)&gt;0,VLOOKUP($B110,'DI_Sharpe'!$B$2:$R$150,13,FALSE)," ")</f>
        <v>361</v>
      </c>
      <c r="AA110" s="23">
        <f>IF(VLOOKUP($B110,'DI_Rent'!$B$2:$R$150,14,FALSE)="","",VLOOKUP($B110,'DI_Rent'!$B$2:$R$150,14,FALSE))</f>
        <v>3.35432361011603</v>
      </c>
      <c r="AB110" t="s" s="24">
        <f>IF(VLOOKUP($B110,'DI_Sharpe'!$B$2:$R$150,14,FALSE)&gt;0,VLOOKUP($B110,'DI_Sharpe'!$B$2:$R$150,14,FALSE)," ")</f>
        <v>361</v>
      </c>
      <c r="AC110" s="23">
        <f>IF(VLOOKUP($B110,'DI_Rent'!$B$2:$R$150,15,FALSE)="","",VLOOKUP($B110,'DI_Rent'!$B$2:$R$150,15,FALSE))</f>
        <v>3.99322877694603</v>
      </c>
      <c r="AD110" t="s" s="24">
        <f>IF(VLOOKUP($B110,'DI_Sharpe'!$B$2:$R$150,15,FALSE)&gt;0,VLOOKUP($B110,'DI_Sharpe'!$B$2:$R$150,15,FALSE)," ")</f>
        <v>361</v>
      </c>
      <c r="AE110" s="23">
        <f>IF(VLOOKUP($B110,'DI_Rent'!$B$2:$R$150,16,FALSE)="","",VLOOKUP($B110,'DI_Rent'!$B$2:$R$150,16,FALSE))</f>
        <v>4.71741284432563</v>
      </c>
      <c r="AF110" t="s" s="24">
        <f>IF(VLOOKUP($B110,'DI_Sharpe'!$B$2:$R$150,16,FALSE)&gt;0,VLOOKUP($B110,'DI_Sharpe'!$B$2:$R$150,16,FALSE)," ")</f>
        <v>361</v>
      </c>
      <c r="AG110" s="23">
        <f>IF(VLOOKUP($B110,'DI_Rent'!$B$2:$R$150,17,FALSE)="","",VLOOKUP($B110,'DI_Rent'!$B$2:$R$150,17,FALSE))</f>
        <v>5.51494954151204</v>
      </c>
      <c r="AH110" t="s" s="26">
        <f>IF(VLOOKUP($B110,'DI_Sharpe'!$B$2:$R$150,17,FALSE)&gt;0,VLOOKUP($B110,'DI_Sharpe'!$B$2:$R$150,17,FALSE)," ")</f>
        <v>361</v>
      </c>
      <c r="AI110" s="14"/>
      <c r="AJ110" t="s" s="26"/>
      <c r="AK110" s="14"/>
      <c r="AL110" s="14"/>
    </row>
    <row r="111" ht="15" customHeight="1">
      <c r="A111" t="s" s="10">
        <v>240</v>
      </c>
      <c r="B111" t="s" s="10">
        <v>241</v>
      </c>
      <c r="C111" s="23">
        <f>IF(VLOOKUP($B111,'DI_Rent'!$B$2:$R$150,2,FALSE)="","",VLOOKUP($B111,'DI_Rent'!$B$2:$R$150,2,FALSE))</f>
        <v>6.80184075198822</v>
      </c>
      <c r="D111" t="s" s="24">
        <f>IF(VLOOKUP($B111,'DI_Sharpe'!$B$2:$R$150,2,FALSE)&gt;0,VLOOKUP($B111,'DI_Sharpe'!$B$2:$R$150,2,FALSE)," ")</f>
        <v>361</v>
      </c>
      <c r="E111" s="23">
        <f>IF(VLOOKUP($B111,'DI_Rent'!$B$2:$R$150,3,FALSE)="","",VLOOKUP($B111,'DI_Rent'!$B$2:$R$150,3,FALSE))</f>
        <v>6.11455869756321</v>
      </c>
      <c r="F111" t="s" s="24">
        <f>IF(VLOOKUP($B111,'DI_Sharpe'!$B$2:$R$150,3,FALSE)&gt;0,VLOOKUP($B111,'DI_Sharpe'!$B$2:$R$150,3,FALSE)," ")</f>
        <v>361</v>
      </c>
      <c r="G111" s="23">
        <f>IF(VLOOKUP($B111,'DI_Rent'!$B$2:$R$150,4,FALSE)="","",VLOOKUP($B111,'DI_Rent'!$B$2:$R$150,4,FALSE))</f>
        <v>5.41135804850645</v>
      </c>
      <c r="H111" t="s" s="24">
        <f>IF(VLOOKUP($B111,'DI_Sharpe'!$B$2:$R$150,4,FALSE)&gt;0,VLOOKUP($B111,'DI_Sharpe'!$B$2:$R$150,4,FALSE)," ")</f>
        <v>361</v>
      </c>
      <c r="I111" s="23">
        <f>IF(VLOOKUP($B111,'DI_Rent'!$B$2:$R$150,5,FALSE)="","",VLOOKUP($B111,'DI_Rent'!$B$2:$R$150,5,FALSE))</f>
        <v>4.53640105280728</v>
      </c>
      <c r="J111" t="s" s="24">
        <f>IF(VLOOKUP($B111,'DI_Sharpe'!$B$2:$R$150,5,FALSE)&gt;0,VLOOKUP($B111,'DI_Sharpe'!$B$2:$R$150,5,FALSE)," ")</f>
        <v>361</v>
      </c>
      <c r="K111" s="23">
        <f>IF(VLOOKUP($B111,'DI_Rent'!$B$2:$R$150,6,FALSE)="","",VLOOKUP($B111,'DI_Rent'!$B$2:$R$150,6,FALSE))</f>
        <v>3.95949029904121</v>
      </c>
      <c r="L111" t="s" s="24">
        <f>IF(VLOOKUP($B111,'DI_Sharpe'!$B$2:$R$150,6,FALSE)&gt;0,VLOOKUP($B111,'DI_Sharpe'!$B$2:$R$150,6,FALSE)," ")</f>
        <v>361</v>
      </c>
      <c r="M111" s="23">
        <f>IF(VLOOKUP($B111,'DI_Rent'!$B$2:$R$150,7,FALSE)="","",VLOOKUP($B111,'DI_Rent'!$B$2:$R$150,7,FALSE))</f>
        <v>3.26914494479487</v>
      </c>
      <c r="N111" t="s" s="24">
        <f>IF(VLOOKUP($B111,'DI_Sharpe'!$B$2:$R$150,7,FALSE)&gt;0,VLOOKUP($B111,'DI_Sharpe'!$B$2:$R$150,7,FALSE)," ")</f>
        <v>361</v>
      </c>
      <c r="O111" s="23">
        <f>IF(VLOOKUP($B111,'DI_Rent'!$B$2:$R$150,8,FALSE)="","",VLOOKUP($B111,'DI_Rent'!$B$2:$R$150,8,FALSE))</f>
        <v>2.90422552129037</v>
      </c>
      <c r="P111" t="s" s="24">
        <f>IF(VLOOKUP($B111,'DI_Sharpe'!$B$2:$R$150,8,FALSE)&gt;0,VLOOKUP($B111,'DI_Sharpe'!$B$2:$R$150,8,FALSE)," ")</f>
        <v>361</v>
      </c>
      <c r="Q111" s="23">
        <f>IF(VLOOKUP($B111,'DI_Rent'!$B$2:$R$150,9,FALSE)="","",VLOOKUP($B111,'DI_Rent'!$B$2:$R$150,9,FALSE))</f>
        <v>2.44018321032871</v>
      </c>
      <c r="R111" t="s" s="24">
        <f>IF(VLOOKUP($B111,'DI_Sharpe'!$B$2:$R$150,9,FALSE)&gt;0,VLOOKUP($B111,'DI_Sharpe'!$B$2:$R$150,9,FALSE)," ")</f>
        <v>361</v>
      </c>
      <c r="S111" s="23">
        <f>IF(VLOOKUP($B111,'DI_Rent'!$B$2:$R$150,10,FALSE)="","",VLOOKUP($B111,'DI_Rent'!$B$2:$R$150,10,FALSE))</f>
        <v>2.32284907976412</v>
      </c>
      <c r="T111" t="s" s="24">
        <f>IF(VLOOKUP($B111,'DI_Sharpe'!$B$2:$R$150,10,FALSE)&gt;0,VLOOKUP($B111,'DI_Sharpe'!$B$2:$R$150,10,FALSE)," ")</f>
        <v>361</v>
      </c>
      <c r="U111" s="23">
        <f>IF(VLOOKUP($B111,'DI_Rent'!$B$2:$R$150,11,FALSE)="","",VLOOKUP($B111,'DI_Rent'!$B$2:$R$150,11,FALSE))</f>
        <v>2.34399735188091</v>
      </c>
      <c r="V111" t="s" s="24">
        <f>IF(VLOOKUP($B111,'DI_Sharpe'!$B$2:$R$150,11,FALSE)&gt;0,VLOOKUP($B111,'DI_Sharpe'!$B$2:$R$150,11,FALSE)," ")</f>
        <v>361</v>
      </c>
      <c r="W111" s="23">
        <f>IF(VLOOKUP($B111,'DI_Rent'!$B$2:$R$150,12,FALSE)="","",VLOOKUP($B111,'DI_Rent'!$B$2:$R$150,12,FALSE))</f>
        <v>2.55857092984513</v>
      </c>
      <c r="X111" t="s" s="24">
        <f>IF(VLOOKUP($B111,'DI_Sharpe'!$B$2:$R$150,12,FALSE)&gt;0,VLOOKUP($B111,'DI_Sharpe'!$B$2:$R$150,12,FALSE)," ")</f>
        <v>361</v>
      </c>
      <c r="Y111" s="23">
        <f>IF(VLOOKUP($B111,'DI_Rent'!$B$2:$R$150,13,FALSE)="","",VLOOKUP($B111,'DI_Rent'!$B$2:$R$150,13,FALSE))</f>
        <v>2.95163922136772</v>
      </c>
      <c r="Z111" t="s" s="24">
        <f>IF(VLOOKUP($B111,'DI_Sharpe'!$B$2:$R$150,13,FALSE)&gt;0,VLOOKUP($B111,'DI_Sharpe'!$B$2:$R$150,13,FALSE)," ")</f>
        <v>361</v>
      </c>
      <c r="AA111" s="23">
        <f>IF(VLOOKUP($B111,'DI_Rent'!$B$2:$R$150,14,FALSE)="","",VLOOKUP($B111,'DI_Rent'!$B$2:$R$150,14,FALSE))</f>
        <v>3.46540184562076</v>
      </c>
      <c r="AB111" t="s" s="24">
        <f>IF(VLOOKUP($B111,'DI_Sharpe'!$B$2:$R$150,14,FALSE)&gt;0,VLOOKUP($B111,'DI_Sharpe'!$B$2:$R$150,14,FALSE)," ")</f>
        <v>361</v>
      </c>
      <c r="AC111" s="23">
        <f>IF(VLOOKUP($B111,'DI_Rent'!$B$2:$R$150,15,FALSE)="","",VLOOKUP($B111,'DI_Rent'!$B$2:$R$150,15,FALSE))</f>
        <v>4.12683919873016</v>
      </c>
      <c r="AD111" t="s" s="24">
        <f>IF(VLOOKUP($B111,'DI_Sharpe'!$B$2:$R$150,15,FALSE)&gt;0,VLOOKUP($B111,'DI_Sharpe'!$B$2:$R$150,15,FALSE)," ")</f>
        <v>361</v>
      </c>
      <c r="AE111" s="23">
        <f>IF(VLOOKUP($B111,'DI_Rent'!$B$2:$R$150,16,FALSE)="","",VLOOKUP($B111,'DI_Rent'!$B$2:$R$150,16,FALSE))</f>
        <v>4.86175749187694</v>
      </c>
      <c r="AF111" t="s" s="24">
        <f>IF(VLOOKUP($B111,'DI_Sharpe'!$B$2:$R$150,16,FALSE)&gt;0,VLOOKUP($B111,'DI_Sharpe'!$B$2:$R$150,16,FALSE)," ")</f>
        <v>361</v>
      </c>
      <c r="AG111" s="23">
        <f>IF(VLOOKUP($B111,'DI_Rent'!$B$2:$R$150,17,FALSE)="","",VLOOKUP($B111,'DI_Rent'!$B$2:$R$150,17,FALSE))</f>
        <v>5.79769530924166</v>
      </c>
      <c r="AH111" t="s" s="26">
        <f>IF(VLOOKUP($B111,'DI_Sharpe'!$B$2:$R$150,17,FALSE)&gt;0,VLOOKUP($B111,'DI_Sharpe'!$B$2:$R$150,17,FALSE)," ")</f>
        <v>361</v>
      </c>
      <c r="AI111" s="14"/>
      <c r="AJ111" t="s" s="26"/>
      <c r="AK111" s="14"/>
      <c r="AL111" s="14"/>
    </row>
    <row r="112" ht="15" customHeight="1">
      <c r="A112" t="s" s="10">
        <v>242</v>
      </c>
      <c r="B112" t="s" s="10">
        <v>243</v>
      </c>
      <c r="C112" s="23">
        <f>IF(VLOOKUP($B112,'DI_Rent'!$B$2:$R$150,2,FALSE)="","",VLOOKUP($B112,'DI_Rent'!$B$2:$R$150,2,FALSE))</f>
        <v>6.7861040560983</v>
      </c>
      <c r="D112" t="s" s="24">
        <f>IF(VLOOKUP($B112,'DI_Sharpe'!$B$2:$R$150,2,FALSE)&gt;0,VLOOKUP($B112,'DI_Sharpe'!$B$2:$R$150,2,FALSE)," ")</f>
        <v>361</v>
      </c>
      <c r="E112" s="23">
        <f>IF(VLOOKUP($B112,'DI_Rent'!$B$2:$R$150,3,FALSE)="","",VLOOKUP($B112,'DI_Rent'!$B$2:$R$150,3,FALSE))</f>
        <v>6.08946507299928</v>
      </c>
      <c r="F112" t="s" s="24">
        <f>IF(VLOOKUP($B112,'DI_Sharpe'!$B$2:$R$150,3,FALSE)&gt;0,VLOOKUP($B112,'DI_Sharpe'!$B$2:$R$150,3,FALSE)," ")</f>
        <v>361</v>
      </c>
      <c r="G112" s="23">
        <f>IF(VLOOKUP($B112,'DI_Rent'!$B$2:$R$150,4,FALSE)="","",VLOOKUP($B112,'DI_Rent'!$B$2:$R$150,4,FALSE))</f>
        <v>5.37131958120356</v>
      </c>
      <c r="H112" t="s" s="24">
        <f>IF(VLOOKUP($B112,'DI_Sharpe'!$B$2:$R$150,4,FALSE)&gt;0,VLOOKUP($B112,'DI_Sharpe'!$B$2:$R$150,4,FALSE)," ")</f>
        <v>361</v>
      </c>
      <c r="I112" s="23">
        <f>IF(VLOOKUP($B112,'DI_Rent'!$B$2:$R$150,5,FALSE)="","",VLOOKUP($B112,'DI_Rent'!$B$2:$R$150,5,FALSE))</f>
        <v>4.65776751290059</v>
      </c>
      <c r="J112" t="s" s="24">
        <f>IF(VLOOKUP($B112,'DI_Sharpe'!$B$2:$R$150,5,FALSE)&gt;0,VLOOKUP($B112,'DI_Sharpe'!$B$2:$R$150,5,FALSE)," ")</f>
        <v>361</v>
      </c>
      <c r="K112" s="23">
        <f>IF(VLOOKUP($B112,'DI_Rent'!$B$2:$R$150,6,FALSE)="","",VLOOKUP($B112,'DI_Rent'!$B$2:$R$150,6,FALSE))</f>
        <v>4.03269074661112</v>
      </c>
      <c r="L112" t="s" s="24">
        <f>IF(VLOOKUP($B112,'DI_Sharpe'!$B$2:$R$150,6,FALSE)&gt;0,VLOOKUP($B112,'DI_Sharpe'!$B$2:$R$150,6,FALSE)," ")</f>
        <v>361</v>
      </c>
      <c r="M112" s="23">
        <f>IF(VLOOKUP($B112,'DI_Rent'!$B$2:$R$150,7,FALSE)="","",VLOOKUP($B112,'DI_Rent'!$B$2:$R$150,7,FALSE))</f>
        <v>3.42969763614229</v>
      </c>
      <c r="N112" t="s" s="24">
        <f>IF(VLOOKUP($B112,'DI_Sharpe'!$B$2:$R$150,7,FALSE)&gt;0,VLOOKUP($B112,'DI_Sharpe'!$B$2:$R$150,7,FALSE)," ")</f>
        <v>361</v>
      </c>
      <c r="O112" s="23">
        <f>IF(VLOOKUP($B112,'DI_Rent'!$B$2:$R$150,8,FALSE)="","",VLOOKUP($B112,'DI_Rent'!$B$2:$R$150,8,FALSE))</f>
        <v>3.00680401067179</v>
      </c>
      <c r="P112" t="s" s="24">
        <f>IF(VLOOKUP($B112,'DI_Sharpe'!$B$2:$R$150,8,FALSE)&gt;0,VLOOKUP($B112,'DI_Sharpe'!$B$2:$R$150,8,FALSE)," ")</f>
        <v>361</v>
      </c>
      <c r="Q112" s="23">
        <f>IF(VLOOKUP($B112,'DI_Rent'!$B$2:$R$150,9,FALSE)="","",VLOOKUP($B112,'DI_Rent'!$B$2:$R$150,9,FALSE))</f>
        <v>2.65232603235079</v>
      </c>
      <c r="R112" t="s" s="24">
        <f>IF(VLOOKUP($B112,'DI_Sharpe'!$B$2:$R$150,9,FALSE)&gt;0,VLOOKUP($B112,'DI_Sharpe'!$B$2:$R$150,9,FALSE)," ")</f>
        <v>361</v>
      </c>
      <c r="S112" s="23">
        <f>IF(VLOOKUP($B112,'DI_Rent'!$B$2:$R$150,10,FALSE)="","",VLOOKUP($B112,'DI_Rent'!$B$2:$R$150,10,FALSE))</f>
        <v>2.4140040283382</v>
      </c>
      <c r="T112" t="s" s="24">
        <f>IF(VLOOKUP($B112,'DI_Sharpe'!$B$2:$R$150,10,FALSE)&gt;0,VLOOKUP($B112,'DI_Sharpe'!$B$2:$R$150,10,FALSE)," ")</f>
        <v>361</v>
      </c>
      <c r="U112" s="23">
        <f>IF(VLOOKUP($B112,'DI_Rent'!$B$2:$R$150,11,FALSE)="","",VLOOKUP($B112,'DI_Rent'!$B$2:$R$150,11,FALSE))</f>
        <v>2.32966315908012</v>
      </c>
      <c r="V112" t="s" s="24">
        <f>IF(VLOOKUP($B112,'DI_Sharpe'!$B$2:$R$150,11,FALSE)&gt;0,VLOOKUP($B112,'DI_Sharpe'!$B$2:$R$150,11,FALSE)," ")</f>
        <v>361</v>
      </c>
      <c r="W112" s="23">
        <f>IF(VLOOKUP($B112,'DI_Rent'!$B$2:$R$150,12,FALSE)="","",VLOOKUP($B112,'DI_Rent'!$B$2:$R$150,12,FALSE))</f>
        <v>2.46275458086493</v>
      </c>
      <c r="X112" t="s" s="24">
        <f>IF(VLOOKUP($B112,'DI_Sharpe'!$B$2:$R$150,12,FALSE)&gt;0,VLOOKUP($B112,'DI_Sharpe'!$B$2:$R$150,12,FALSE)," ")</f>
        <v>361</v>
      </c>
      <c r="Y112" s="23">
        <f>IF(VLOOKUP($B112,'DI_Rent'!$B$2:$R$150,13,FALSE)="","",VLOOKUP($B112,'DI_Rent'!$B$2:$R$150,13,FALSE))</f>
        <v>2.80563881443201</v>
      </c>
      <c r="Z112" t="s" s="24">
        <f>IF(VLOOKUP($B112,'DI_Sharpe'!$B$2:$R$150,13,FALSE)&gt;0,VLOOKUP($B112,'DI_Sharpe'!$B$2:$R$150,13,FALSE)," ")</f>
        <v>361</v>
      </c>
      <c r="AA112" s="23">
        <f>IF(VLOOKUP($B112,'DI_Rent'!$B$2:$R$150,14,FALSE)="","",VLOOKUP($B112,'DI_Rent'!$B$2:$R$150,14,FALSE))</f>
        <v>3.27499227426684</v>
      </c>
      <c r="AB112" t="s" s="24">
        <f>IF(VLOOKUP($B112,'DI_Sharpe'!$B$2:$R$150,14,FALSE)&gt;0,VLOOKUP($B112,'DI_Sharpe'!$B$2:$R$150,14,FALSE)," ")</f>
        <v>361</v>
      </c>
      <c r="AC112" s="23">
        <f>IF(VLOOKUP($B112,'DI_Rent'!$B$2:$R$150,15,FALSE)="","",VLOOKUP($B112,'DI_Rent'!$B$2:$R$150,15,FALSE))</f>
        <v>3.90773227976271</v>
      </c>
      <c r="AD112" t="s" s="24">
        <f>IF(VLOOKUP($B112,'DI_Sharpe'!$B$2:$R$150,15,FALSE)&gt;0,VLOOKUP($B112,'DI_Sharpe'!$B$2:$R$150,15,FALSE)," ")</f>
        <v>361</v>
      </c>
      <c r="AE112" s="23">
        <f>IF(VLOOKUP($B112,'DI_Rent'!$B$2:$R$150,16,FALSE)="","",VLOOKUP($B112,'DI_Rent'!$B$2:$R$150,16,FALSE))</f>
        <v>4.60455023226927</v>
      </c>
      <c r="AF112" t="s" s="24">
        <f>IF(VLOOKUP($B112,'DI_Sharpe'!$B$2:$R$150,16,FALSE)&gt;0,VLOOKUP($B112,'DI_Sharpe'!$B$2:$R$150,16,FALSE)," ")</f>
        <v>361</v>
      </c>
      <c r="AG112" s="23">
        <f>IF(VLOOKUP($B112,'DI_Rent'!$B$2:$R$150,17,FALSE)="","",VLOOKUP($B112,'DI_Rent'!$B$2:$R$150,17,FALSE))</f>
        <v>5.39993493027198</v>
      </c>
      <c r="AH112" t="s" s="26">
        <f>IF(VLOOKUP($B112,'DI_Sharpe'!$B$2:$R$150,17,FALSE)&gt;0,VLOOKUP($B112,'DI_Sharpe'!$B$2:$R$150,17,FALSE)," ")</f>
        <v>361</v>
      </c>
      <c r="AI112" s="14"/>
      <c r="AJ112" t="s" s="26"/>
      <c r="AK112" s="14"/>
      <c r="AL112" s="14"/>
    </row>
    <row r="113" ht="15" customHeight="1">
      <c r="A113" t="s" s="10">
        <v>244</v>
      </c>
      <c r="B113" t="s" s="10">
        <v>245</v>
      </c>
      <c r="C113" s="23">
        <f>IF(VLOOKUP($B113,'DI_Rent'!$B$2:$R$150,2,FALSE)="","",VLOOKUP($B113,'DI_Rent'!$B$2:$R$150,2,FALSE))</f>
        <v>6.74821103359067</v>
      </c>
      <c r="D113" t="s" s="24">
        <f>IF(VLOOKUP($B113,'DI_Sharpe'!$B$2:$R$150,2,FALSE)&gt;0,VLOOKUP($B113,'DI_Sharpe'!$B$2:$R$150,2,FALSE)," ")</f>
        <v>361</v>
      </c>
      <c r="E113" s="23">
        <f>IF(VLOOKUP($B113,'DI_Rent'!$B$2:$R$150,3,FALSE)="","",VLOOKUP($B113,'DI_Rent'!$B$2:$R$150,3,FALSE))</f>
        <v>6.07266104923407</v>
      </c>
      <c r="F113" t="s" s="24">
        <f>IF(VLOOKUP($B113,'DI_Sharpe'!$B$2:$R$150,3,FALSE)&gt;0,VLOOKUP($B113,'DI_Sharpe'!$B$2:$R$150,3,FALSE)," ")</f>
        <v>361</v>
      </c>
      <c r="G113" s="23">
        <f>IF(VLOOKUP($B113,'DI_Rent'!$B$2:$R$150,4,FALSE)="","",VLOOKUP($B113,'DI_Rent'!$B$2:$R$150,4,FALSE))</f>
        <v>5.37417047735802</v>
      </c>
      <c r="H113" t="s" s="24">
        <f>IF(VLOOKUP($B113,'DI_Sharpe'!$B$2:$R$150,4,FALSE)&gt;0,VLOOKUP($B113,'DI_Sharpe'!$B$2:$R$150,4,FALSE)," ")</f>
        <v>361</v>
      </c>
      <c r="I113" s="23">
        <f>IF(VLOOKUP($B113,'DI_Rent'!$B$2:$R$150,5,FALSE)="","",VLOOKUP($B113,'DI_Rent'!$B$2:$R$150,5,FALSE))</f>
        <v>4.67536550701417</v>
      </c>
      <c r="J113" t="s" s="24">
        <f>IF(VLOOKUP($B113,'DI_Sharpe'!$B$2:$R$150,5,FALSE)&gt;0,VLOOKUP($B113,'DI_Sharpe'!$B$2:$R$150,5,FALSE)," ")</f>
        <v>361</v>
      </c>
      <c r="K113" s="23">
        <f>IF(VLOOKUP($B113,'DI_Rent'!$B$2:$R$150,6,FALSE)="","",VLOOKUP($B113,'DI_Rent'!$B$2:$R$150,6,FALSE))</f>
        <v>4.06618496977345</v>
      </c>
      <c r="L113" t="s" s="24">
        <f>IF(VLOOKUP($B113,'DI_Sharpe'!$B$2:$R$150,6,FALSE)&gt;0,VLOOKUP($B113,'DI_Sharpe'!$B$2:$R$150,6,FALSE)," ")</f>
        <v>361</v>
      </c>
      <c r="M113" s="23">
        <f>IF(VLOOKUP($B113,'DI_Rent'!$B$2:$R$150,7,FALSE)="","",VLOOKUP($B113,'DI_Rent'!$B$2:$R$150,7,FALSE))</f>
        <v>3.50411917540139</v>
      </c>
      <c r="N113" t="s" s="24">
        <f>IF(VLOOKUP($B113,'DI_Sharpe'!$B$2:$R$150,7,FALSE)&gt;0,VLOOKUP($B113,'DI_Sharpe'!$B$2:$R$150,7,FALSE)," ")</f>
        <v>361</v>
      </c>
      <c r="O113" s="23">
        <f>IF(VLOOKUP($B113,'DI_Rent'!$B$2:$R$150,8,FALSE)="","",VLOOKUP($B113,'DI_Rent'!$B$2:$R$150,8,FALSE))</f>
        <v>3.13207323650058</v>
      </c>
      <c r="P113" t="s" s="24">
        <f>IF(VLOOKUP($B113,'DI_Sharpe'!$B$2:$R$150,8,FALSE)&gt;0,VLOOKUP($B113,'DI_Sharpe'!$B$2:$R$150,8,FALSE)," ")</f>
        <v>361</v>
      </c>
      <c r="Q113" s="23">
        <f>IF(VLOOKUP($B113,'DI_Rent'!$B$2:$R$150,9,FALSE)="","",VLOOKUP($B113,'DI_Rent'!$B$2:$R$150,9,FALSE))</f>
        <v>2.80953536194501</v>
      </c>
      <c r="R113" t="s" s="24">
        <f>IF(VLOOKUP($B113,'DI_Sharpe'!$B$2:$R$150,9,FALSE)&gt;0,VLOOKUP($B113,'DI_Sharpe'!$B$2:$R$150,9,FALSE)," ")</f>
        <v>361</v>
      </c>
      <c r="S113" s="23">
        <f>IF(VLOOKUP($B113,'DI_Rent'!$B$2:$R$150,10,FALSE)="","",VLOOKUP($B113,'DI_Rent'!$B$2:$R$150,10,FALSE))</f>
        <v>2.60678721635577</v>
      </c>
      <c r="T113" t="s" s="24">
        <f>IF(VLOOKUP($B113,'DI_Sharpe'!$B$2:$R$150,10,FALSE)&gt;0,VLOOKUP($B113,'DI_Sharpe'!$B$2:$R$150,10,FALSE)," ")</f>
        <v>361</v>
      </c>
      <c r="U113" s="23">
        <f>IF(VLOOKUP($B113,'DI_Rent'!$B$2:$R$150,11,FALSE)="","",VLOOKUP($B113,'DI_Rent'!$B$2:$R$150,11,FALSE))</f>
        <v>2.54624155379388</v>
      </c>
      <c r="V113" t="s" s="24">
        <f>IF(VLOOKUP($B113,'DI_Sharpe'!$B$2:$R$150,11,FALSE)&gt;0,VLOOKUP($B113,'DI_Sharpe'!$B$2:$R$150,11,FALSE)," ")</f>
        <v>361</v>
      </c>
      <c r="W113" s="23">
        <f>IF(VLOOKUP($B113,'DI_Rent'!$B$2:$R$150,12,FALSE)="","",VLOOKUP($B113,'DI_Rent'!$B$2:$R$150,12,FALSE))</f>
        <v>2.71406359766091</v>
      </c>
      <c r="X113" t="s" s="24">
        <f>IF(VLOOKUP($B113,'DI_Sharpe'!$B$2:$R$150,12,FALSE)&gt;0,VLOOKUP($B113,'DI_Sharpe'!$B$2:$R$150,12,FALSE)," ")</f>
        <v>361</v>
      </c>
      <c r="Y113" s="23">
        <f>IF(VLOOKUP($B113,'DI_Rent'!$B$2:$R$150,13,FALSE)="","",VLOOKUP($B113,'DI_Rent'!$B$2:$R$150,13,FALSE))</f>
        <v>3.0849934991934</v>
      </c>
      <c r="Z113" t="s" s="24">
        <f>IF(VLOOKUP($B113,'DI_Sharpe'!$B$2:$R$150,13,FALSE)&gt;0,VLOOKUP($B113,'DI_Sharpe'!$B$2:$R$150,13,FALSE)," ")</f>
        <v>361</v>
      </c>
      <c r="AA113" s="23">
        <f>IF(VLOOKUP($B113,'DI_Rent'!$B$2:$R$150,14,FALSE)="","",VLOOKUP($B113,'DI_Rent'!$B$2:$R$150,14,FALSE))</f>
        <v>3.59594796335889</v>
      </c>
      <c r="AB113" t="s" s="24">
        <f>IF(VLOOKUP($B113,'DI_Sharpe'!$B$2:$R$150,14,FALSE)&gt;0,VLOOKUP($B113,'DI_Sharpe'!$B$2:$R$150,14,FALSE)," ")</f>
        <v>361</v>
      </c>
      <c r="AC113" s="23">
        <f>IF(VLOOKUP($B113,'DI_Rent'!$B$2:$R$150,15,FALSE)="","",VLOOKUP($B113,'DI_Rent'!$B$2:$R$150,15,FALSE))</f>
        <v>4.26338180707084</v>
      </c>
      <c r="AD113" t="s" s="24">
        <f>IF(VLOOKUP($B113,'DI_Sharpe'!$B$2:$R$150,15,FALSE)&gt;0,VLOOKUP($B113,'DI_Sharpe'!$B$2:$R$150,15,FALSE)," ")</f>
        <v>361</v>
      </c>
      <c r="AE113" s="23">
        <f>IF(VLOOKUP($B113,'DI_Rent'!$B$2:$R$150,16,FALSE)="","",VLOOKUP($B113,'DI_Rent'!$B$2:$R$150,16,FALSE))</f>
        <v>4.99722195446046</v>
      </c>
      <c r="AF113" t="s" s="24">
        <f>IF(VLOOKUP($B113,'DI_Sharpe'!$B$2:$R$150,16,FALSE)&gt;0,VLOOKUP($B113,'DI_Sharpe'!$B$2:$R$150,16,FALSE)," ")</f>
        <v>361</v>
      </c>
      <c r="AG113" s="23">
        <f>IF(VLOOKUP($B113,'DI_Rent'!$B$2:$R$150,17,FALSE)="","",VLOOKUP($B113,'DI_Rent'!$B$2:$R$150,17,FALSE))</f>
        <v>5.83062436869621</v>
      </c>
      <c r="AH113" t="s" s="26">
        <f>IF(VLOOKUP($B113,'DI_Sharpe'!$B$2:$R$150,17,FALSE)&gt;0,VLOOKUP($B113,'DI_Sharpe'!$B$2:$R$150,17,FALSE)," ")</f>
        <v>361</v>
      </c>
      <c r="AI113" s="14"/>
      <c r="AJ113" t="s" s="26"/>
      <c r="AK113" s="14"/>
      <c r="AL113" s="14"/>
    </row>
    <row r="114" ht="15" customHeight="1">
      <c r="A114" t="s" s="10">
        <v>246</v>
      </c>
      <c r="B114" t="s" s="10">
        <v>247</v>
      </c>
      <c r="C114" s="23">
        <f>IF(VLOOKUP($B114,'DI_Rent'!$B$2:$R$150,2,FALSE)="","",VLOOKUP($B114,'DI_Rent'!$B$2:$R$150,2,FALSE))</f>
        <v>6.73835237369202</v>
      </c>
      <c r="D114" t="s" s="24">
        <f>IF(VLOOKUP($B114,'DI_Sharpe'!$B$2:$R$150,2,FALSE)&gt;0,VLOOKUP($B114,'DI_Sharpe'!$B$2:$R$150,2,FALSE)," ")</f>
        <v>361</v>
      </c>
      <c r="E114" s="23">
        <f>IF(VLOOKUP($B114,'DI_Rent'!$B$2:$R$150,3,FALSE)="","",VLOOKUP($B114,'DI_Rent'!$B$2:$R$150,3,FALSE))</f>
        <v>6.0593828978577</v>
      </c>
      <c r="F114" t="s" s="24">
        <f>IF(VLOOKUP($B114,'DI_Sharpe'!$B$2:$R$150,3,FALSE)&gt;0,VLOOKUP($B114,'DI_Sharpe'!$B$2:$R$150,3,FALSE)," ")</f>
        <v>361</v>
      </c>
      <c r="G114" s="23">
        <f>IF(VLOOKUP($B114,'DI_Rent'!$B$2:$R$150,4,FALSE)="","",VLOOKUP($B114,'DI_Rent'!$B$2:$R$150,4,FALSE))</f>
        <v>5.3505498506055</v>
      </c>
      <c r="H114" t="s" s="24">
        <f>IF(VLOOKUP($B114,'DI_Sharpe'!$B$2:$R$150,4,FALSE)&gt;0,VLOOKUP($B114,'DI_Sharpe'!$B$2:$R$150,4,FALSE)," ")</f>
        <v>361</v>
      </c>
      <c r="I114" s="23">
        <f>IF(VLOOKUP($B114,'DI_Rent'!$B$2:$R$150,5,FALSE)="","",VLOOKUP($B114,'DI_Rent'!$B$2:$R$150,5,FALSE))</f>
        <v>4.62386253467766</v>
      </c>
      <c r="J114" t="s" s="24">
        <f>IF(VLOOKUP($B114,'DI_Sharpe'!$B$2:$R$150,5,FALSE)&gt;0,VLOOKUP($B114,'DI_Sharpe'!$B$2:$R$150,5,FALSE)," ")</f>
        <v>361</v>
      </c>
      <c r="K114" s="23">
        <f>IF(VLOOKUP($B114,'DI_Rent'!$B$2:$R$150,6,FALSE)="","",VLOOKUP($B114,'DI_Rent'!$B$2:$R$150,6,FALSE))</f>
        <v>3.97524164847598</v>
      </c>
      <c r="L114" t="s" s="24">
        <f>IF(VLOOKUP($B114,'DI_Sharpe'!$B$2:$R$150,6,FALSE)&gt;0,VLOOKUP($B114,'DI_Sharpe'!$B$2:$R$150,6,FALSE)," ")</f>
        <v>361</v>
      </c>
      <c r="M114" s="23">
        <f>IF(VLOOKUP($B114,'DI_Rent'!$B$2:$R$150,7,FALSE)="","",VLOOKUP($B114,'DI_Rent'!$B$2:$R$150,7,FALSE))</f>
        <v>3.38031646683294</v>
      </c>
      <c r="N114" t="s" s="24">
        <f>IF(VLOOKUP($B114,'DI_Sharpe'!$B$2:$R$150,7,FALSE)&gt;0,VLOOKUP($B114,'DI_Sharpe'!$B$2:$R$150,7,FALSE)," ")</f>
        <v>361</v>
      </c>
      <c r="O114" s="23">
        <f>IF(VLOOKUP($B114,'DI_Rent'!$B$2:$R$150,8,FALSE)="","",VLOOKUP($B114,'DI_Rent'!$B$2:$R$150,8,FALSE))</f>
        <v>2.97669006107162</v>
      </c>
      <c r="P114" t="s" s="24">
        <f>IF(VLOOKUP($B114,'DI_Sharpe'!$B$2:$R$150,8,FALSE)&gt;0,VLOOKUP($B114,'DI_Sharpe'!$B$2:$R$150,8,FALSE)," ")</f>
        <v>361</v>
      </c>
      <c r="Q114" s="23">
        <f>IF(VLOOKUP($B114,'DI_Rent'!$B$2:$R$150,9,FALSE)="","",VLOOKUP($B114,'DI_Rent'!$B$2:$R$150,9,FALSE))</f>
        <v>2.61180139106547</v>
      </c>
      <c r="R114" t="s" s="24">
        <f>IF(VLOOKUP($B114,'DI_Sharpe'!$B$2:$R$150,9,FALSE)&gt;0,VLOOKUP($B114,'DI_Sharpe'!$B$2:$R$150,9,FALSE)," ")</f>
        <v>361</v>
      </c>
      <c r="S114" s="23">
        <f>IF(VLOOKUP($B114,'DI_Rent'!$B$2:$R$150,10,FALSE)="","",VLOOKUP($B114,'DI_Rent'!$B$2:$R$150,10,FALSE))</f>
        <v>2.41779597897815</v>
      </c>
      <c r="T114" t="s" s="24">
        <f>IF(VLOOKUP($B114,'DI_Sharpe'!$B$2:$R$150,10,FALSE)&gt;0,VLOOKUP($B114,'DI_Sharpe'!$B$2:$R$150,10,FALSE)," ")</f>
        <v>361</v>
      </c>
      <c r="U114" s="23">
        <f>IF(VLOOKUP($B114,'DI_Rent'!$B$2:$R$150,11,FALSE)="","",VLOOKUP($B114,'DI_Rent'!$B$2:$R$150,11,FALSE))</f>
        <v>2.38383531906636</v>
      </c>
      <c r="V114" t="s" s="24">
        <f>IF(VLOOKUP($B114,'DI_Sharpe'!$B$2:$R$150,11,FALSE)&gt;0,VLOOKUP($B114,'DI_Sharpe'!$B$2:$R$150,11,FALSE)," ")</f>
        <v>361</v>
      </c>
      <c r="W114" s="23">
        <f>IF(VLOOKUP($B114,'DI_Rent'!$B$2:$R$150,12,FALSE)="","",VLOOKUP($B114,'DI_Rent'!$B$2:$R$150,12,FALSE))</f>
        <v>2.56281518126924</v>
      </c>
      <c r="X114" t="s" s="24">
        <f>IF(VLOOKUP($B114,'DI_Sharpe'!$B$2:$R$150,12,FALSE)&gt;0,VLOOKUP($B114,'DI_Sharpe'!$B$2:$R$150,12,FALSE)," ")</f>
        <v>361</v>
      </c>
      <c r="Y114" s="23">
        <f>IF(VLOOKUP($B114,'DI_Rent'!$B$2:$R$150,13,FALSE)="","",VLOOKUP($B114,'DI_Rent'!$B$2:$R$150,13,FALSE))</f>
        <v>3.00619642035571</v>
      </c>
      <c r="Z114" t="s" s="24">
        <f>IF(VLOOKUP($B114,'DI_Sharpe'!$B$2:$R$150,13,FALSE)&gt;0,VLOOKUP($B114,'DI_Sharpe'!$B$2:$R$150,13,FALSE)," ")</f>
        <v>361</v>
      </c>
      <c r="AA114" s="23">
        <f>IF(VLOOKUP($B114,'DI_Rent'!$B$2:$R$150,14,FALSE)="","",VLOOKUP($B114,'DI_Rent'!$B$2:$R$150,14,FALSE))</f>
        <v>3.56234552257197</v>
      </c>
      <c r="AB114" t="s" s="24">
        <f>IF(VLOOKUP($B114,'DI_Sharpe'!$B$2:$R$150,14,FALSE)&gt;0,VLOOKUP($B114,'DI_Sharpe'!$B$2:$R$150,14,FALSE)," ")</f>
        <v>361</v>
      </c>
      <c r="AC114" s="23">
        <f>IF(VLOOKUP($B114,'DI_Rent'!$B$2:$R$150,15,FALSE)="","",VLOOKUP($B114,'DI_Rent'!$B$2:$R$150,15,FALSE))</f>
        <v>4.22219522504517</v>
      </c>
      <c r="AD114" t="s" s="24">
        <f>IF(VLOOKUP($B114,'DI_Sharpe'!$B$2:$R$150,15,FALSE)&gt;0,VLOOKUP($B114,'DI_Sharpe'!$B$2:$R$150,15,FALSE)," ")</f>
        <v>361</v>
      </c>
      <c r="AE114" s="23">
        <f>IF(VLOOKUP($B114,'DI_Rent'!$B$2:$R$150,16,FALSE)="","",VLOOKUP($B114,'DI_Rent'!$B$2:$R$150,16,FALSE))</f>
        <v>4.97982215976995</v>
      </c>
      <c r="AF114" t="s" s="24">
        <f>IF(VLOOKUP($B114,'DI_Sharpe'!$B$2:$R$150,16,FALSE)&gt;0,VLOOKUP($B114,'DI_Sharpe'!$B$2:$R$150,16,FALSE)," ")</f>
        <v>361</v>
      </c>
      <c r="AG114" s="23">
        <f>IF(VLOOKUP($B114,'DI_Rent'!$B$2:$R$150,17,FALSE)="","",VLOOKUP($B114,'DI_Rent'!$B$2:$R$150,17,FALSE))</f>
        <v>5.76586166156783</v>
      </c>
      <c r="AH114" t="s" s="26">
        <f>IF(VLOOKUP($B114,'DI_Sharpe'!$B$2:$R$150,17,FALSE)&gt;0,VLOOKUP($B114,'DI_Sharpe'!$B$2:$R$150,17,FALSE)," ")</f>
        <v>361</v>
      </c>
      <c r="AI114" s="14"/>
      <c r="AJ114" t="s" s="26"/>
      <c r="AK114" s="14"/>
      <c r="AL114" s="14"/>
    </row>
    <row r="115" ht="15" customHeight="1">
      <c r="A115" t="s" s="10">
        <v>248</v>
      </c>
      <c r="B115" t="s" s="10">
        <v>249</v>
      </c>
      <c r="C115" s="23">
        <f>IF(VLOOKUP($B115,'DI_Rent'!$B$2:$R$150,2,FALSE)="","",VLOOKUP($B115,'DI_Rent'!$B$2:$R$150,2,FALSE))</f>
        <v>6.70318455496264</v>
      </c>
      <c r="D115" t="s" s="24">
        <f>IF(VLOOKUP($B115,'DI_Sharpe'!$B$2:$R$150,2,FALSE)&gt;0,VLOOKUP($B115,'DI_Sharpe'!$B$2:$R$150,2,FALSE)," ")</f>
        <v>361</v>
      </c>
      <c r="E115" s="23">
        <f>IF(VLOOKUP($B115,'DI_Rent'!$B$2:$R$150,3,FALSE)="","",VLOOKUP($B115,'DI_Rent'!$B$2:$R$150,3,FALSE))</f>
        <v>6.03036601300651</v>
      </c>
      <c r="F115" t="s" s="24">
        <f>IF(VLOOKUP($B115,'DI_Sharpe'!$B$2:$R$150,3,FALSE)&gt;0,VLOOKUP($B115,'DI_Sharpe'!$B$2:$R$150,3,FALSE)," ")</f>
        <v>361</v>
      </c>
      <c r="G115" s="23">
        <f>IF(VLOOKUP($B115,'DI_Rent'!$B$2:$R$150,4,FALSE)="","",VLOOKUP($B115,'DI_Rent'!$B$2:$R$150,4,FALSE))</f>
        <v>5.34726080115211</v>
      </c>
      <c r="H115" t="s" s="24">
        <f>IF(VLOOKUP($B115,'DI_Sharpe'!$B$2:$R$150,4,FALSE)&gt;0,VLOOKUP($B115,'DI_Sharpe'!$B$2:$R$150,4,FALSE)," ")</f>
        <v>361</v>
      </c>
      <c r="I115" s="23">
        <f>IF(VLOOKUP($B115,'DI_Rent'!$B$2:$R$150,5,FALSE)="","",VLOOKUP($B115,'DI_Rent'!$B$2:$R$150,5,FALSE))</f>
        <v>4.60885199072474</v>
      </c>
      <c r="J115" t="s" s="24">
        <f>IF(VLOOKUP($B115,'DI_Sharpe'!$B$2:$R$150,5,FALSE)&gt;0,VLOOKUP($B115,'DI_Sharpe'!$B$2:$R$150,5,FALSE)," ")</f>
        <v>361</v>
      </c>
      <c r="K115" s="23">
        <f>IF(VLOOKUP($B115,'DI_Rent'!$B$2:$R$150,6,FALSE)="","",VLOOKUP($B115,'DI_Rent'!$B$2:$R$150,6,FALSE))</f>
        <v>3.9906933568449</v>
      </c>
      <c r="L115" t="s" s="24">
        <f>IF(VLOOKUP($B115,'DI_Sharpe'!$B$2:$R$150,6,FALSE)&gt;0,VLOOKUP($B115,'DI_Sharpe'!$B$2:$R$150,6,FALSE)," ")</f>
        <v>361</v>
      </c>
      <c r="M115" s="23">
        <f>IF(VLOOKUP($B115,'DI_Rent'!$B$2:$R$150,7,FALSE)="","",VLOOKUP($B115,'DI_Rent'!$B$2:$R$150,7,FALSE))</f>
        <v>3.34652589355158</v>
      </c>
      <c r="N115" t="s" s="24">
        <f>IF(VLOOKUP($B115,'DI_Sharpe'!$B$2:$R$150,7,FALSE)&gt;0,VLOOKUP($B115,'DI_Sharpe'!$B$2:$R$150,7,FALSE)," ")</f>
        <v>361</v>
      </c>
      <c r="O115" s="23">
        <f>IF(VLOOKUP($B115,'DI_Rent'!$B$2:$R$150,8,FALSE)="","",VLOOKUP($B115,'DI_Rent'!$B$2:$R$150,8,FALSE))</f>
        <v>2.93897228179747</v>
      </c>
      <c r="P115" t="s" s="24">
        <f>IF(VLOOKUP($B115,'DI_Sharpe'!$B$2:$R$150,8,FALSE)&gt;0,VLOOKUP($B115,'DI_Sharpe'!$B$2:$R$150,8,FALSE)," ")</f>
        <v>361</v>
      </c>
      <c r="Q115" s="23">
        <f>IF(VLOOKUP($B115,'DI_Rent'!$B$2:$R$150,9,FALSE)="","",VLOOKUP($B115,'DI_Rent'!$B$2:$R$150,9,FALSE))</f>
        <v>2.60419329785171</v>
      </c>
      <c r="R115" t="s" s="24">
        <f>IF(VLOOKUP($B115,'DI_Sharpe'!$B$2:$R$150,9,FALSE)&gt;0,VLOOKUP($B115,'DI_Sharpe'!$B$2:$R$150,9,FALSE)," ")</f>
        <v>361</v>
      </c>
      <c r="S115" s="23">
        <f>IF(VLOOKUP($B115,'DI_Rent'!$B$2:$R$150,10,FALSE)="","",VLOOKUP($B115,'DI_Rent'!$B$2:$R$150,10,FALSE))</f>
        <v>2.39213360545822</v>
      </c>
      <c r="T115" t="s" s="24">
        <f>IF(VLOOKUP($B115,'DI_Sharpe'!$B$2:$R$150,10,FALSE)&gt;0,VLOOKUP($B115,'DI_Sharpe'!$B$2:$R$150,10,FALSE)," ")</f>
        <v>361</v>
      </c>
      <c r="U115" s="23">
        <f>IF(VLOOKUP($B115,'DI_Rent'!$B$2:$R$150,11,FALSE)="","",VLOOKUP($B115,'DI_Rent'!$B$2:$R$150,11,FALSE))</f>
        <v>2.33356756182252</v>
      </c>
      <c r="V115" t="s" s="24">
        <f>IF(VLOOKUP($B115,'DI_Sharpe'!$B$2:$R$150,11,FALSE)&gt;0,VLOOKUP($B115,'DI_Sharpe'!$B$2:$R$150,11,FALSE)," ")</f>
        <v>361</v>
      </c>
      <c r="W115" s="23">
        <f>IF(VLOOKUP($B115,'DI_Rent'!$B$2:$R$150,12,FALSE)="","",VLOOKUP($B115,'DI_Rent'!$B$2:$R$150,12,FALSE))</f>
        <v>2.48193356180049</v>
      </c>
      <c r="X115" t="s" s="24">
        <f>IF(VLOOKUP($B115,'DI_Sharpe'!$B$2:$R$150,12,FALSE)&gt;0,VLOOKUP($B115,'DI_Sharpe'!$B$2:$R$150,12,FALSE)," ")</f>
        <v>361</v>
      </c>
      <c r="Y115" s="23">
        <f>IF(VLOOKUP($B115,'DI_Rent'!$B$2:$R$150,13,FALSE)="","",VLOOKUP($B115,'DI_Rent'!$B$2:$R$150,13,FALSE))</f>
        <v>2.84603845918106</v>
      </c>
      <c r="Z115" t="s" s="24">
        <f>IF(VLOOKUP($B115,'DI_Sharpe'!$B$2:$R$150,13,FALSE)&gt;0,VLOOKUP($B115,'DI_Sharpe'!$B$2:$R$150,13,FALSE)," ")</f>
        <v>361</v>
      </c>
      <c r="AA115" s="23">
        <f>IF(VLOOKUP($B115,'DI_Rent'!$B$2:$R$150,14,FALSE)="","",VLOOKUP($B115,'DI_Rent'!$B$2:$R$150,14,FALSE))</f>
        <v>3.30731532107311</v>
      </c>
      <c r="AB115" t="s" s="24">
        <f>IF(VLOOKUP($B115,'DI_Sharpe'!$B$2:$R$150,14,FALSE)&gt;0,VLOOKUP($B115,'DI_Sharpe'!$B$2:$R$150,14,FALSE)," ")</f>
        <v>361</v>
      </c>
      <c r="AC115" s="23">
        <f>IF(VLOOKUP($B115,'DI_Rent'!$B$2:$R$150,15,FALSE)="","",VLOOKUP($B115,'DI_Rent'!$B$2:$R$150,15,FALSE))</f>
        <v>3.93936711582203</v>
      </c>
      <c r="AD115" t="s" s="24">
        <f>IF(VLOOKUP($B115,'DI_Sharpe'!$B$2:$R$150,15,FALSE)&gt;0,VLOOKUP($B115,'DI_Sharpe'!$B$2:$R$150,15,FALSE)," ")</f>
        <v>361</v>
      </c>
      <c r="AE115" s="23">
        <f>IF(VLOOKUP($B115,'DI_Rent'!$B$2:$R$150,16,FALSE)="","",VLOOKUP($B115,'DI_Rent'!$B$2:$R$150,16,FALSE))</f>
        <v>4.63436112255611</v>
      </c>
      <c r="AF115" t="s" s="24">
        <f>IF(VLOOKUP($B115,'DI_Sharpe'!$B$2:$R$150,16,FALSE)&gt;0,VLOOKUP($B115,'DI_Sharpe'!$B$2:$R$150,16,FALSE)," ")</f>
        <v>361</v>
      </c>
      <c r="AG115" s="23">
        <f>IF(VLOOKUP($B115,'DI_Rent'!$B$2:$R$150,17,FALSE)="","",VLOOKUP($B115,'DI_Rent'!$B$2:$R$150,17,FALSE))</f>
        <v>5.45296556843116</v>
      </c>
      <c r="AH115" t="s" s="26">
        <f>IF(VLOOKUP($B115,'DI_Sharpe'!$B$2:$R$150,17,FALSE)&gt;0,VLOOKUP($B115,'DI_Sharpe'!$B$2:$R$150,17,FALSE)," ")</f>
        <v>361</v>
      </c>
      <c r="AI115" s="14"/>
      <c r="AJ115" t="s" s="26"/>
      <c r="AK115" s="14"/>
      <c r="AL115" s="14"/>
    </row>
    <row r="116" ht="15" customHeight="1">
      <c r="A116" t="s" s="10">
        <v>250</v>
      </c>
      <c r="B116" t="s" s="10">
        <v>251</v>
      </c>
      <c r="C116" s="23">
        <f>IF(VLOOKUP($B116,'DI_Rent'!$B$2:$R$150,2,FALSE)="","",VLOOKUP($B116,'DI_Rent'!$B$2:$R$150,2,FALSE))</f>
        <v>6.67444865221996</v>
      </c>
      <c r="D116" t="s" s="24">
        <f>IF(VLOOKUP($B116,'DI_Sharpe'!$B$2:$R$150,2,FALSE)&gt;0,VLOOKUP($B116,'DI_Sharpe'!$B$2:$R$150,2,FALSE)," ")</f>
        <v>361</v>
      </c>
      <c r="E116" s="23">
        <f>IF(VLOOKUP($B116,'DI_Rent'!$B$2:$R$150,3,FALSE)="","",VLOOKUP($B116,'DI_Rent'!$B$2:$R$150,3,FALSE))</f>
        <v>5.98844135406202</v>
      </c>
      <c r="F116" t="s" s="24">
        <f>IF(VLOOKUP($B116,'DI_Sharpe'!$B$2:$R$150,3,FALSE)&gt;0,VLOOKUP($B116,'DI_Sharpe'!$B$2:$R$150,3,FALSE)," ")</f>
        <v>361</v>
      </c>
      <c r="G116" s="23">
        <f>IF(VLOOKUP($B116,'DI_Rent'!$B$2:$R$150,4,FALSE)="","",VLOOKUP($B116,'DI_Rent'!$B$2:$R$150,4,FALSE))</f>
        <v>5.277089876717</v>
      </c>
      <c r="H116" t="s" s="24">
        <f>IF(VLOOKUP($B116,'DI_Sharpe'!$B$2:$R$150,4,FALSE)&gt;0,VLOOKUP($B116,'DI_Sharpe'!$B$2:$R$150,4,FALSE)," ")</f>
        <v>361</v>
      </c>
      <c r="I116" s="23">
        <f>IF(VLOOKUP($B116,'DI_Rent'!$B$2:$R$150,5,FALSE)="","",VLOOKUP($B116,'DI_Rent'!$B$2:$R$150,5,FALSE))</f>
        <v>4.53735698263213</v>
      </c>
      <c r="J116" t="s" s="24">
        <f>IF(VLOOKUP($B116,'DI_Sharpe'!$B$2:$R$150,5,FALSE)&gt;0,VLOOKUP($B116,'DI_Sharpe'!$B$2:$R$150,5,FALSE)," ")</f>
        <v>361</v>
      </c>
      <c r="K116" s="23">
        <f>IF(VLOOKUP($B116,'DI_Rent'!$B$2:$R$150,6,FALSE)="","",VLOOKUP($B116,'DI_Rent'!$B$2:$R$150,6,FALSE))</f>
        <v>3.91135656591035</v>
      </c>
      <c r="L116" t="s" s="24">
        <f>IF(VLOOKUP($B116,'DI_Sharpe'!$B$2:$R$150,6,FALSE)&gt;0,VLOOKUP($B116,'DI_Sharpe'!$B$2:$R$150,6,FALSE)," ")</f>
        <v>361</v>
      </c>
      <c r="M116" s="23">
        <f>IF(VLOOKUP($B116,'DI_Rent'!$B$2:$R$150,7,FALSE)="","",VLOOKUP($B116,'DI_Rent'!$B$2:$R$150,7,FALSE))</f>
        <v>3.3395306324995</v>
      </c>
      <c r="N116" t="s" s="24">
        <f>IF(VLOOKUP($B116,'DI_Sharpe'!$B$2:$R$150,7,FALSE)&gt;0,VLOOKUP($B116,'DI_Sharpe'!$B$2:$R$150,7,FALSE)," ")</f>
        <v>361</v>
      </c>
      <c r="O116" s="23">
        <f>IF(VLOOKUP($B116,'DI_Rent'!$B$2:$R$150,8,FALSE)="","",VLOOKUP($B116,'DI_Rent'!$B$2:$R$150,8,FALSE))</f>
        <v>2.9292567138546</v>
      </c>
      <c r="P116" t="s" s="24">
        <f>IF(VLOOKUP($B116,'DI_Sharpe'!$B$2:$R$150,8,FALSE)&gt;0,VLOOKUP($B116,'DI_Sharpe'!$B$2:$R$150,8,FALSE)," ")</f>
        <v>361</v>
      </c>
      <c r="Q116" s="23">
        <f>IF(VLOOKUP($B116,'DI_Rent'!$B$2:$R$150,9,FALSE)="","",VLOOKUP($B116,'DI_Rent'!$B$2:$R$150,9,FALSE))</f>
        <v>2.60845445367361</v>
      </c>
      <c r="R116" t="s" s="24">
        <f>IF(VLOOKUP($B116,'DI_Sharpe'!$B$2:$R$150,9,FALSE)&gt;0,VLOOKUP($B116,'DI_Sharpe'!$B$2:$R$150,9,FALSE)," ")</f>
        <v>361</v>
      </c>
      <c r="S116" s="23">
        <f>IF(VLOOKUP($B116,'DI_Rent'!$B$2:$R$150,10,FALSE)="","",VLOOKUP($B116,'DI_Rent'!$B$2:$R$150,10,FALSE))</f>
        <v>2.40886033482577</v>
      </c>
      <c r="T116" t="s" s="24">
        <f>IF(VLOOKUP($B116,'DI_Sharpe'!$B$2:$R$150,10,FALSE)&gt;0,VLOOKUP($B116,'DI_Sharpe'!$B$2:$R$150,10,FALSE)," ")</f>
        <v>361</v>
      </c>
      <c r="U116" s="23">
        <f>IF(VLOOKUP($B116,'DI_Rent'!$B$2:$R$150,11,FALSE)="","",VLOOKUP($B116,'DI_Rent'!$B$2:$R$150,11,FALSE))</f>
        <v>2.36530643500004</v>
      </c>
      <c r="V116" t="s" s="24">
        <f>IF(VLOOKUP($B116,'DI_Sharpe'!$B$2:$R$150,11,FALSE)&gt;0,VLOOKUP($B116,'DI_Sharpe'!$B$2:$R$150,11,FALSE)," ")</f>
        <v>361</v>
      </c>
      <c r="W116" s="23">
        <f>IF(VLOOKUP($B116,'DI_Rent'!$B$2:$R$150,12,FALSE)="","",VLOOKUP($B116,'DI_Rent'!$B$2:$R$150,12,FALSE))</f>
        <v>2.53571860914521</v>
      </c>
      <c r="X116" t="s" s="24">
        <f>IF(VLOOKUP($B116,'DI_Sharpe'!$B$2:$R$150,12,FALSE)&gt;0,VLOOKUP($B116,'DI_Sharpe'!$B$2:$R$150,12,FALSE)," ")</f>
        <v>361</v>
      </c>
      <c r="Y116" s="23">
        <f>IF(VLOOKUP($B116,'DI_Rent'!$B$2:$R$150,13,FALSE)="","",VLOOKUP($B116,'DI_Rent'!$B$2:$R$150,13,FALSE))</f>
        <v>2.91145923610807</v>
      </c>
      <c r="Z116" t="s" s="24">
        <f>IF(VLOOKUP($B116,'DI_Sharpe'!$B$2:$R$150,13,FALSE)&gt;0,VLOOKUP($B116,'DI_Sharpe'!$B$2:$R$150,13,FALSE)," ")</f>
        <v>361</v>
      </c>
      <c r="AA116" s="23">
        <f>IF(VLOOKUP($B116,'DI_Rent'!$B$2:$R$150,14,FALSE)="","",VLOOKUP($B116,'DI_Rent'!$B$2:$R$150,14,FALSE))</f>
        <v>3.43560351512893</v>
      </c>
      <c r="AB116" t="s" s="24">
        <f>IF(VLOOKUP($B116,'DI_Sharpe'!$B$2:$R$150,14,FALSE)&gt;0,VLOOKUP($B116,'DI_Sharpe'!$B$2:$R$150,14,FALSE)," ")</f>
        <v>361</v>
      </c>
      <c r="AC116" s="23">
        <f>IF(VLOOKUP($B116,'DI_Rent'!$B$2:$R$150,15,FALSE)="","",VLOOKUP($B116,'DI_Rent'!$B$2:$R$150,15,FALSE))</f>
        <v>4.09623846471157</v>
      </c>
      <c r="AD116" t="s" s="24">
        <f>IF(VLOOKUP($B116,'DI_Sharpe'!$B$2:$R$150,15,FALSE)&gt;0,VLOOKUP($B116,'DI_Sharpe'!$B$2:$R$150,15,FALSE)," ")</f>
        <v>361</v>
      </c>
      <c r="AE116" s="23">
        <f>IF(VLOOKUP($B116,'DI_Rent'!$B$2:$R$150,16,FALSE)="","",VLOOKUP($B116,'DI_Rent'!$B$2:$R$150,16,FALSE))</f>
        <v>4.82970620519525</v>
      </c>
      <c r="AF116" t="s" s="24">
        <f>IF(VLOOKUP($B116,'DI_Sharpe'!$B$2:$R$150,16,FALSE)&gt;0,VLOOKUP($B116,'DI_Sharpe'!$B$2:$R$150,16,FALSE)," ")</f>
        <v>361</v>
      </c>
      <c r="AG116" s="23">
        <f>IF(VLOOKUP($B116,'DI_Rent'!$B$2:$R$150,17,FALSE)="","",VLOOKUP($B116,'DI_Rent'!$B$2:$R$150,17,FALSE))</f>
        <v>5.68097098097917</v>
      </c>
      <c r="AH116" t="s" s="26">
        <f>IF(VLOOKUP($B116,'DI_Sharpe'!$B$2:$R$150,17,FALSE)&gt;0,VLOOKUP($B116,'DI_Sharpe'!$B$2:$R$150,17,FALSE)," ")</f>
        <v>361</v>
      </c>
      <c r="AI116" s="14"/>
      <c r="AJ116" t="s" s="26"/>
      <c r="AK116" s="14"/>
      <c r="AL116" s="14"/>
    </row>
    <row r="117" ht="15" customHeight="1">
      <c r="A117" t="s" s="10">
        <v>252</v>
      </c>
      <c r="B117" t="s" s="10">
        <v>253</v>
      </c>
      <c r="C117" s="23">
        <f>IF(VLOOKUP($B117,'DI_Rent'!$B$2:$R$150,2,FALSE)="","",VLOOKUP($B117,'DI_Rent'!$B$2:$R$150,2,FALSE))</f>
        <v>6.65800303952357</v>
      </c>
      <c r="D117" t="s" s="24">
        <f>IF(VLOOKUP($B117,'DI_Sharpe'!$B$2:$R$150,2,FALSE)&gt;0,VLOOKUP($B117,'DI_Sharpe'!$B$2:$R$150,2,FALSE)," ")</f>
        <v>361</v>
      </c>
      <c r="E117" s="23">
        <f>IF(VLOOKUP($B117,'DI_Rent'!$B$2:$R$150,3,FALSE)="","",VLOOKUP($B117,'DI_Rent'!$B$2:$R$150,3,FALSE))</f>
        <v>5.98986178928917</v>
      </c>
      <c r="F117" t="s" s="24">
        <f>IF(VLOOKUP($B117,'DI_Sharpe'!$B$2:$R$150,3,FALSE)&gt;0,VLOOKUP($B117,'DI_Sharpe'!$B$2:$R$150,3,FALSE)," ")</f>
        <v>361</v>
      </c>
      <c r="G117" s="23">
        <f>IF(VLOOKUP($B117,'DI_Rent'!$B$2:$R$150,4,FALSE)="","",VLOOKUP($B117,'DI_Rent'!$B$2:$R$150,4,FALSE))</f>
        <v>5.29839030279227</v>
      </c>
      <c r="H117" t="s" s="24">
        <f>IF(VLOOKUP($B117,'DI_Sharpe'!$B$2:$R$150,4,FALSE)&gt;0,VLOOKUP($B117,'DI_Sharpe'!$B$2:$R$150,4,FALSE)," ")</f>
        <v>361</v>
      </c>
      <c r="I117" s="23">
        <f>IF(VLOOKUP($B117,'DI_Rent'!$B$2:$R$150,5,FALSE)="","",VLOOKUP($B117,'DI_Rent'!$B$2:$R$150,5,FALSE))</f>
        <v>4.59064243069931</v>
      </c>
      <c r="J117" t="s" s="24">
        <f>IF(VLOOKUP($B117,'DI_Sharpe'!$B$2:$R$150,5,FALSE)&gt;0,VLOOKUP($B117,'DI_Sharpe'!$B$2:$R$150,5,FALSE)," ")</f>
        <v>361</v>
      </c>
      <c r="K117" s="23">
        <f>IF(VLOOKUP($B117,'DI_Rent'!$B$2:$R$150,6,FALSE)="","",VLOOKUP($B117,'DI_Rent'!$B$2:$R$150,6,FALSE))</f>
        <v>3.95000540161181</v>
      </c>
      <c r="L117" t="s" s="24">
        <f>IF(VLOOKUP($B117,'DI_Sharpe'!$B$2:$R$150,6,FALSE)&gt;0,VLOOKUP($B117,'DI_Sharpe'!$B$2:$R$150,6,FALSE)," ")</f>
        <v>361</v>
      </c>
      <c r="M117" s="23">
        <f>IF(VLOOKUP($B117,'DI_Rent'!$B$2:$R$150,7,FALSE)="","",VLOOKUP($B117,'DI_Rent'!$B$2:$R$150,7,FALSE))</f>
        <v>3.18204992842137</v>
      </c>
      <c r="N117" t="s" s="24">
        <f>IF(VLOOKUP($B117,'DI_Sharpe'!$B$2:$R$150,7,FALSE)&gt;0,VLOOKUP($B117,'DI_Sharpe'!$B$2:$R$150,7,FALSE)," ")</f>
        <v>361</v>
      </c>
      <c r="O117" s="23">
        <f>IF(VLOOKUP($B117,'DI_Rent'!$B$2:$R$150,8,FALSE)="","",VLOOKUP($B117,'DI_Rent'!$B$2:$R$150,8,FALSE))</f>
        <v>2.75311922905024</v>
      </c>
      <c r="P117" t="s" s="24">
        <f>IF(VLOOKUP($B117,'DI_Sharpe'!$B$2:$R$150,8,FALSE)&gt;0,VLOOKUP($B117,'DI_Sharpe'!$B$2:$R$150,8,FALSE)," ")</f>
        <v>361</v>
      </c>
      <c r="Q117" s="23">
        <f>IF(VLOOKUP($B117,'DI_Rent'!$B$2:$R$150,9,FALSE)="","",VLOOKUP($B117,'DI_Rent'!$B$2:$R$150,9,FALSE))</f>
        <v>2.40841943031511</v>
      </c>
      <c r="R117" t="s" s="24">
        <f>IF(VLOOKUP($B117,'DI_Sharpe'!$B$2:$R$150,9,FALSE)&gt;0,VLOOKUP($B117,'DI_Sharpe'!$B$2:$R$150,9,FALSE)," ")</f>
        <v>361</v>
      </c>
      <c r="S117" s="23">
        <f>IF(VLOOKUP($B117,'DI_Rent'!$B$2:$R$150,10,FALSE)="","",VLOOKUP($B117,'DI_Rent'!$B$2:$R$150,10,FALSE))</f>
        <v>2.17957359794716</v>
      </c>
      <c r="T117" t="s" s="24">
        <f>IF(VLOOKUP($B117,'DI_Sharpe'!$B$2:$R$150,10,FALSE)&gt;0,VLOOKUP($B117,'DI_Sharpe'!$B$2:$R$150,10,FALSE)," ")</f>
        <v>361</v>
      </c>
      <c r="U117" s="23">
        <f>IF(VLOOKUP($B117,'DI_Rent'!$B$2:$R$150,11,FALSE)="","",VLOOKUP($B117,'DI_Rent'!$B$2:$R$150,11,FALSE))</f>
        <v>2.12026024380949</v>
      </c>
      <c r="V117" t="s" s="24">
        <f>IF(VLOOKUP($B117,'DI_Sharpe'!$B$2:$R$150,11,FALSE)&gt;0,VLOOKUP($B117,'DI_Sharpe'!$B$2:$R$150,11,FALSE)," ")</f>
        <v>361</v>
      </c>
      <c r="W117" s="23">
        <f>IF(VLOOKUP($B117,'DI_Rent'!$B$2:$R$150,12,FALSE)="","",VLOOKUP($B117,'DI_Rent'!$B$2:$R$150,12,FALSE))</f>
        <v>2.27748926213209</v>
      </c>
      <c r="X117" t="s" s="24">
        <f>IF(VLOOKUP($B117,'DI_Sharpe'!$B$2:$R$150,12,FALSE)&gt;0,VLOOKUP($B117,'DI_Sharpe'!$B$2:$R$150,12,FALSE)," ")</f>
        <v>361</v>
      </c>
      <c r="Y117" s="23">
        <f>IF(VLOOKUP($B117,'DI_Rent'!$B$2:$R$150,13,FALSE)="","",VLOOKUP($B117,'DI_Rent'!$B$2:$R$150,13,FALSE))</f>
        <v>2.68822490483387</v>
      </c>
      <c r="Z117" t="s" s="24">
        <f>IF(VLOOKUP($B117,'DI_Sharpe'!$B$2:$R$150,13,FALSE)&gt;0,VLOOKUP($B117,'DI_Sharpe'!$B$2:$R$150,13,FALSE)," ")</f>
        <v>361</v>
      </c>
      <c r="AA117" s="23">
        <f>IF(VLOOKUP($B117,'DI_Rent'!$B$2:$R$150,14,FALSE)="","",VLOOKUP($B117,'DI_Rent'!$B$2:$R$150,14,FALSE))</f>
        <v>3.1604491240685</v>
      </c>
      <c r="AB117" t="s" s="24">
        <f>IF(VLOOKUP($B117,'DI_Sharpe'!$B$2:$R$150,14,FALSE)&gt;0,VLOOKUP($B117,'DI_Sharpe'!$B$2:$R$150,14,FALSE)," ")</f>
        <v>361</v>
      </c>
      <c r="AC117" s="23">
        <f>IF(VLOOKUP($B117,'DI_Rent'!$B$2:$R$150,15,FALSE)="","",VLOOKUP($B117,'DI_Rent'!$B$2:$R$150,15,FALSE))</f>
        <v>3.82315581485042</v>
      </c>
      <c r="AD117" t="s" s="24">
        <f>IF(VLOOKUP($B117,'DI_Sharpe'!$B$2:$R$150,15,FALSE)&gt;0,VLOOKUP($B117,'DI_Sharpe'!$B$2:$R$150,15,FALSE)," ")</f>
        <v>361</v>
      </c>
      <c r="AE117" s="23">
        <f>IF(VLOOKUP($B117,'DI_Rent'!$B$2:$R$150,16,FALSE)="","",VLOOKUP($B117,'DI_Rent'!$B$2:$R$150,16,FALSE))</f>
        <v>4.54446832732298</v>
      </c>
      <c r="AF117" t="s" s="24">
        <f>IF(VLOOKUP($B117,'DI_Sharpe'!$B$2:$R$150,16,FALSE)&gt;0,VLOOKUP($B117,'DI_Sharpe'!$B$2:$R$150,16,FALSE)," ")</f>
        <v>361</v>
      </c>
      <c r="AG117" s="23">
        <f>IF(VLOOKUP($B117,'DI_Rent'!$B$2:$R$150,17,FALSE)="","",VLOOKUP($B117,'DI_Rent'!$B$2:$R$150,17,FALSE))</f>
        <v>5.36708815381632</v>
      </c>
      <c r="AH117" t="s" s="26">
        <f>IF(VLOOKUP($B117,'DI_Sharpe'!$B$2:$R$150,17,FALSE)&gt;0,VLOOKUP($B117,'DI_Sharpe'!$B$2:$R$150,17,FALSE)," ")</f>
        <v>361</v>
      </c>
      <c r="AI117" s="14"/>
      <c r="AJ117" t="s" s="26"/>
      <c r="AK117" s="14"/>
      <c r="AL117" s="14"/>
    </row>
    <row r="118" ht="15" customHeight="1">
      <c r="A118" t="s" s="10">
        <v>254</v>
      </c>
      <c r="B118" t="s" s="10">
        <v>255</v>
      </c>
      <c r="C118" s="23">
        <f>IF(VLOOKUP($B118,'DI_Rent'!$B$2:$R$150,2,FALSE)="","",VLOOKUP($B118,'DI_Rent'!$B$2:$R$150,2,FALSE))</f>
        <v>6.59653538022524</v>
      </c>
      <c r="D118" t="s" s="24">
        <f>IF(VLOOKUP($B118,'DI_Sharpe'!$B$2:$R$150,2,FALSE)&gt;0,VLOOKUP($B118,'DI_Sharpe'!$B$2:$R$150,2,FALSE)," ")</f>
        <v>361</v>
      </c>
      <c r="E118" s="23">
        <f>IF(VLOOKUP($B118,'DI_Rent'!$B$2:$R$150,3,FALSE)="","",VLOOKUP($B118,'DI_Rent'!$B$2:$R$150,3,FALSE))</f>
        <v>5.93629491464251</v>
      </c>
      <c r="F118" t="s" s="24">
        <f>IF(VLOOKUP($B118,'DI_Sharpe'!$B$2:$R$150,3,FALSE)&gt;0,VLOOKUP($B118,'DI_Sharpe'!$B$2:$R$150,3,FALSE)," ")</f>
        <v>361</v>
      </c>
      <c r="G118" s="23">
        <f>IF(VLOOKUP($B118,'DI_Rent'!$B$2:$R$150,4,FALSE)="","",VLOOKUP($B118,'DI_Rent'!$B$2:$R$150,4,FALSE))</f>
        <v>5.24612062940679</v>
      </c>
      <c r="H118" t="s" s="24">
        <f>IF(VLOOKUP($B118,'DI_Sharpe'!$B$2:$R$150,4,FALSE)&gt;0,VLOOKUP($B118,'DI_Sharpe'!$B$2:$R$150,4,FALSE)," ")</f>
        <v>361</v>
      </c>
      <c r="I118" s="23">
        <f>IF(VLOOKUP($B118,'DI_Rent'!$B$2:$R$150,5,FALSE)="","",VLOOKUP($B118,'DI_Rent'!$B$2:$R$150,5,FALSE))</f>
        <v>4.55521629247635</v>
      </c>
      <c r="J118" t="s" s="24">
        <f>IF(VLOOKUP($B118,'DI_Sharpe'!$B$2:$R$150,5,FALSE)&gt;0,VLOOKUP($B118,'DI_Sharpe'!$B$2:$R$150,5,FALSE)," ")</f>
        <v>361</v>
      </c>
      <c r="K118" s="23">
        <f>IF(VLOOKUP($B118,'DI_Rent'!$B$2:$R$150,6,FALSE)="","",VLOOKUP($B118,'DI_Rent'!$B$2:$R$150,6,FALSE))</f>
        <v>3.90886039612917</v>
      </c>
      <c r="L118" t="s" s="24">
        <f>IF(VLOOKUP($B118,'DI_Sharpe'!$B$2:$R$150,6,FALSE)&gt;0,VLOOKUP($B118,'DI_Sharpe'!$B$2:$R$150,6,FALSE)," ")</f>
        <v>361</v>
      </c>
      <c r="M118" s="23">
        <f>IF(VLOOKUP($B118,'DI_Rent'!$B$2:$R$150,7,FALSE)="","",VLOOKUP($B118,'DI_Rent'!$B$2:$R$150,7,FALSE))</f>
        <v>3.28189128411298</v>
      </c>
      <c r="N118" t="s" s="24">
        <f>IF(VLOOKUP($B118,'DI_Sharpe'!$B$2:$R$150,7,FALSE)&gt;0,VLOOKUP($B118,'DI_Sharpe'!$B$2:$R$150,7,FALSE)," ")</f>
        <v>361</v>
      </c>
      <c r="O118" s="23">
        <f>IF(VLOOKUP($B118,'DI_Rent'!$B$2:$R$150,8,FALSE)="","",VLOOKUP($B118,'DI_Rent'!$B$2:$R$150,8,FALSE))</f>
        <v>2.88474166743307</v>
      </c>
      <c r="P118" t="s" s="24">
        <f>IF(VLOOKUP($B118,'DI_Sharpe'!$B$2:$R$150,8,FALSE)&gt;0,VLOOKUP($B118,'DI_Sharpe'!$B$2:$R$150,8,FALSE)," ")</f>
        <v>361</v>
      </c>
      <c r="Q118" s="23">
        <f>IF(VLOOKUP($B118,'DI_Rent'!$B$2:$R$150,9,FALSE)="","",VLOOKUP($B118,'DI_Rent'!$B$2:$R$150,9,FALSE))</f>
        <v>2.5542086696694</v>
      </c>
      <c r="R118" t="s" s="24">
        <f>IF(VLOOKUP($B118,'DI_Sharpe'!$B$2:$R$150,9,FALSE)&gt;0,VLOOKUP($B118,'DI_Sharpe'!$B$2:$R$150,9,FALSE)," ")</f>
        <v>361</v>
      </c>
      <c r="S118" s="23">
        <f>IF(VLOOKUP($B118,'DI_Rent'!$B$2:$R$150,10,FALSE)="","",VLOOKUP($B118,'DI_Rent'!$B$2:$R$150,10,FALSE))</f>
        <v>2.34432953548622</v>
      </c>
      <c r="T118" t="s" s="24">
        <f>IF(VLOOKUP($B118,'DI_Sharpe'!$B$2:$R$150,10,FALSE)&gt;0,VLOOKUP($B118,'DI_Sharpe'!$B$2:$R$150,10,FALSE)," ")</f>
        <v>361</v>
      </c>
      <c r="U118" s="23">
        <f>IF(VLOOKUP($B118,'DI_Rent'!$B$2:$R$150,11,FALSE)="","",VLOOKUP($B118,'DI_Rent'!$B$2:$R$150,11,FALSE))</f>
        <v>2.28669380266378</v>
      </c>
      <c r="V118" t="s" s="24">
        <f>IF(VLOOKUP($B118,'DI_Sharpe'!$B$2:$R$150,11,FALSE)&gt;0,VLOOKUP($B118,'DI_Sharpe'!$B$2:$R$150,11,FALSE)," ")</f>
        <v>361</v>
      </c>
      <c r="W118" s="23">
        <f>IF(VLOOKUP($B118,'DI_Rent'!$B$2:$R$150,12,FALSE)="","",VLOOKUP($B118,'DI_Rent'!$B$2:$R$150,12,FALSE))</f>
        <v>2.44865593739887</v>
      </c>
      <c r="X118" t="s" s="24">
        <f>IF(VLOOKUP($B118,'DI_Sharpe'!$B$2:$R$150,12,FALSE)&gt;0,VLOOKUP($B118,'DI_Sharpe'!$B$2:$R$150,12,FALSE)," ")</f>
        <v>361</v>
      </c>
      <c r="Y118" s="23">
        <f>IF(VLOOKUP($B118,'DI_Rent'!$B$2:$R$150,13,FALSE)="","",VLOOKUP($B118,'DI_Rent'!$B$2:$R$150,13,FALSE))</f>
        <v>2.8157931582856</v>
      </c>
      <c r="Z118" t="s" s="24">
        <f>IF(VLOOKUP($B118,'DI_Sharpe'!$B$2:$R$150,13,FALSE)&gt;0,VLOOKUP($B118,'DI_Sharpe'!$B$2:$R$150,13,FALSE)," ")</f>
        <v>361</v>
      </c>
      <c r="AA118" s="23">
        <f>IF(VLOOKUP($B118,'DI_Rent'!$B$2:$R$150,14,FALSE)="","",VLOOKUP($B118,'DI_Rent'!$B$2:$R$150,14,FALSE))</f>
        <v>3.30252174865273</v>
      </c>
      <c r="AB118" t="s" s="24">
        <f>IF(VLOOKUP($B118,'DI_Sharpe'!$B$2:$R$150,14,FALSE)&gt;0,VLOOKUP($B118,'DI_Sharpe'!$B$2:$R$150,14,FALSE)," ")</f>
        <v>361</v>
      </c>
      <c r="AC118" s="23">
        <f>IF(VLOOKUP($B118,'DI_Rent'!$B$2:$R$150,15,FALSE)="","",VLOOKUP($B118,'DI_Rent'!$B$2:$R$150,15,FALSE))</f>
        <v>3.95081006369564</v>
      </c>
      <c r="AD118" t="s" s="24">
        <f>IF(VLOOKUP($B118,'DI_Sharpe'!$B$2:$R$150,15,FALSE)&gt;0,VLOOKUP($B118,'DI_Sharpe'!$B$2:$R$150,15,FALSE)," ")</f>
        <v>361</v>
      </c>
      <c r="AE118" s="23">
        <f>IF(VLOOKUP($B118,'DI_Rent'!$B$2:$R$150,16,FALSE)="","",VLOOKUP($B118,'DI_Rent'!$B$2:$R$150,16,FALSE))</f>
        <v>4.66256551739066</v>
      </c>
      <c r="AF118" t="s" s="24">
        <f>IF(VLOOKUP($B118,'DI_Sharpe'!$B$2:$R$150,16,FALSE)&gt;0,VLOOKUP($B118,'DI_Sharpe'!$B$2:$R$150,16,FALSE)," ")</f>
        <v>361</v>
      </c>
      <c r="AG118" s="23">
        <f>IF(VLOOKUP($B118,'DI_Rent'!$B$2:$R$150,17,FALSE)="","",VLOOKUP($B118,'DI_Rent'!$B$2:$R$150,17,FALSE))</f>
        <v>5.46498355014524</v>
      </c>
      <c r="AH118" t="s" s="26">
        <f>IF(VLOOKUP($B118,'DI_Sharpe'!$B$2:$R$150,17,FALSE)&gt;0,VLOOKUP($B118,'DI_Sharpe'!$B$2:$R$150,17,FALSE)," ")</f>
        <v>361</v>
      </c>
      <c r="AI118" s="14"/>
      <c r="AJ118" t="s" s="26"/>
      <c r="AK118" s="14"/>
      <c r="AL118" s="14"/>
    </row>
    <row r="119" ht="15" customHeight="1">
      <c r="A119" t="s" s="10">
        <v>256</v>
      </c>
      <c r="B119" t="s" s="10">
        <v>257</v>
      </c>
      <c r="C119" s="23">
        <f>IF(VLOOKUP($B119,'DI_Rent'!$B$2:$R$150,2,FALSE)="","",VLOOKUP($B119,'DI_Rent'!$B$2:$R$150,2,FALSE))</f>
        <v>6.56956149036916</v>
      </c>
      <c r="D119" t="s" s="24">
        <f>IF(VLOOKUP($B119,'DI_Sharpe'!$B$2:$R$150,2,FALSE)&gt;0,VLOOKUP($B119,'DI_Sharpe'!$B$2:$R$150,2,FALSE)," ")</f>
        <v>361</v>
      </c>
      <c r="E119" s="23">
        <f>IF(VLOOKUP($B119,'DI_Rent'!$B$2:$R$150,3,FALSE)="","",VLOOKUP($B119,'DI_Rent'!$B$2:$R$150,3,FALSE))</f>
        <v>5.91496478308422</v>
      </c>
      <c r="F119" t="s" s="24">
        <f>IF(VLOOKUP($B119,'DI_Sharpe'!$B$2:$R$150,3,FALSE)&gt;0,VLOOKUP($B119,'DI_Sharpe'!$B$2:$R$150,3,FALSE)," ")</f>
        <v>361</v>
      </c>
      <c r="G119" s="23">
        <f>IF(VLOOKUP($B119,'DI_Rent'!$B$2:$R$150,4,FALSE)="","",VLOOKUP($B119,'DI_Rent'!$B$2:$R$150,4,FALSE))</f>
        <v>5.27983308680036</v>
      </c>
      <c r="H119" t="s" s="24">
        <f>IF(VLOOKUP($B119,'DI_Sharpe'!$B$2:$R$150,4,FALSE)&gt;0,VLOOKUP($B119,'DI_Sharpe'!$B$2:$R$150,4,FALSE)," ")</f>
        <v>361</v>
      </c>
      <c r="I119" s="23">
        <f>IF(VLOOKUP($B119,'DI_Rent'!$B$2:$R$150,5,FALSE)="","",VLOOKUP($B119,'DI_Rent'!$B$2:$R$150,5,FALSE))</f>
        <v>4.5755871136155</v>
      </c>
      <c r="J119" t="s" s="24">
        <f>IF(VLOOKUP($B119,'DI_Sharpe'!$B$2:$R$150,5,FALSE)&gt;0,VLOOKUP($B119,'DI_Sharpe'!$B$2:$R$150,5,FALSE)," ")</f>
        <v>361</v>
      </c>
      <c r="K119" s="23">
        <f>IF(VLOOKUP($B119,'DI_Rent'!$B$2:$R$150,6,FALSE)="","",VLOOKUP($B119,'DI_Rent'!$B$2:$R$150,6,FALSE))</f>
        <v>3.92124980812865</v>
      </c>
      <c r="L119" t="s" s="24">
        <f>IF(VLOOKUP($B119,'DI_Sharpe'!$B$2:$R$150,6,FALSE)&gt;0,VLOOKUP($B119,'DI_Sharpe'!$B$2:$R$150,6,FALSE)," ")</f>
        <v>361</v>
      </c>
      <c r="M119" s="23">
        <f>IF(VLOOKUP($B119,'DI_Rent'!$B$2:$R$150,7,FALSE)="","",VLOOKUP($B119,'DI_Rent'!$B$2:$R$150,7,FALSE))</f>
        <v>3.23248617236671</v>
      </c>
      <c r="N119" t="s" s="24">
        <f>IF(VLOOKUP($B119,'DI_Sharpe'!$B$2:$R$150,7,FALSE)&gt;0,VLOOKUP($B119,'DI_Sharpe'!$B$2:$R$150,7,FALSE)," ")</f>
        <v>361</v>
      </c>
      <c r="O119" s="23">
        <f>IF(VLOOKUP($B119,'DI_Rent'!$B$2:$R$150,8,FALSE)="","",VLOOKUP($B119,'DI_Rent'!$B$2:$R$150,8,FALSE))</f>
        <v>2.86601807529612</v>
      </c>
      <c r="P119" t="s" s="24">
        <f>IF(VLOOKUP($B119,'DI_Sharpe'!$B$2:$R$150,8,FALSE)&gt;0,VLOOKUP($B119,'DI_Sharpe'!$B$2:$R$150,8,FALSE)," ")</f>
        <v>361</v>
      </c>
      <c r="Q119" s="23">
        <f>IF(VLOOKUP($B119,'DI_Rent'!$B$2:$R$150,9,FALSE)="","",VLOOKUP($B119,'DI_Rent'!$B$2:$R$150,9,FALSE))</f>
        <v>2.57003290751585</v>
      </c>
      <c r="R119" t="s" s="24">
        <f>IF(VLOOKUP($B119,'DI_Sharpe'!$B$2:$R$150,9,FALSE)&gt;0,VLOOKUP($B119,'DI_Sharpe'!$B$2:$R$150,9,FALSE)," ")</f>
        <v>361</v>
      </c>
      <c r="S119" s="23">
        <f>IF(VLOOKUP($B119,'DI_Rent'!$B$2:$R$150,10,FALSE)="","",VLOOKUP($B119,'DI_Rent'!$B$2:$R$150,10,FALSE))</f>
        <v>2.40288733745988</v>
      </c>
      <c r="T119" t="s" s="24">
        <f>IF(VLOOKUP($B119,'DI_Sharpe'!$B$2:$R$150,10,FALSE)&gt;0,VLOOKUP($B119,'DI_Sharpe'!$B$2:$R$150,10,FALSE)," ")</f>
        <v>361</v>
      </c>
      <c r="U119" s="23">
        <f>IF(VLOOKUP($B119,'DI_Rent'!$B$2:$R$150,11,FALSE)="","",VLOOKUP($B119,'DI_Rent'!$B$2:$R$150,11,FALSE))</f>
        <v>2.40267254639974</v>
      </c>
      <c r="V119" t="s" s="24">
        <f>IF(VLOOKUP($B119,'DI_Sharpe'!$B$2:$R$150,11,FALSE)&gt;0,VLOOKUP($B119,'DI_Sharpe'!$B$2:$R$150,11,FALSE)," ")</f>
        <v>361</v>
      </c>
      <c r="W119" s="23">
        <f>IF(VLOOKUP($B119,'DI_Rent'!$B$2:$R$150,12,FALSE)="","",VLOOKUP($B119,'DI_Rent'!$B$2:$R$150,12,FALSE))</f>
        <v>2.61558918604912</v>
      </c>
      <c r="X119" t="s" s="24">
        <f>IF(VLOOKUP($B119,'DI_Sharpe'!$B$2:$R$150,12,FALSE)&gt;0,VLOOKUP($B119,'DI_Sharpe'!$B$2:$R$150,12,FALSE)," ")</f>
        <v>361</v>
      </c>
      <c r="Y119" s="23">
        <f>IF(VLOOKUP($B119,'DI_Rent'!$B$2:$R$150,13,FALSE)="","",VLOOKUP($B119,'DI_Rent'!$B$2:$R$150,13,FALSE))</f>
        <v>3.04056645274546</v>
      </c>
      <c r="Z119" t="s" s="24">
        <f>IF(VLOOKUP($B119,'DI_Sharpe'!$B$2:$R$150,13,FALSE)&gt;0,VLOOKUP($B119,'DI_Sharpe'!$B$2:$R$150,13,FALSE)," ")</f>
        <v>361</v>
      </c>
      <c r="AA119" s="23">
        <f>IF(VLOOKUP($B119,'DI_Rent'!$B$2:$R$150,14,FALSE)="","",VLOOKUP($B119,'DI_Rent'!$B$2:$R$150,14,FALSE))</f>
        <v>3.57512378986582</v>
      </c>
      <c r="AB119" t="s" s="24">
        <f>IF(VLOOKUP($B119,'DI_Sharpe'!$B$2:$R$150,14,FALSE)&gt;0,VLOOKUP($B119,'DI_Sharpe'!$B$2:$R$150,14,FALSE)," ")</f>
        <v>361</v>
      </c>
      <c r="AC119" s="23">
        <f>IF(VLOOKUP($B119,'DI_Rent'!$B$2:$R$150,15,FALSE)="","",VLOOKUP($B119,'DI_Rent'!$B$2:$R$150,15,FALSE))</f>
        <v>4.29219053005334</v>
      </c>
      <c r="AD119" t="s" s="24">
        <f>IF(VLOOKUP($B119,'DI_Sharpe'!$B$2:$R$150,15,FALSE)&gt;0,VLOOKUP($B119,'DI_Sharpe'!$B$2:$R$150,15,FALSE)," ")</f>
        <v>361</v>
      </c>
      <c r="AE119" s="23">
        <f>IF(VLOOKUP($B119,'DI_Rent'!$B$2:$R$150,16,FALSE)="","",VLOOKUP($B119,'DI_Rent'!$B$2:$R$150,16,FALSE))</f>
        <v>5.06182154517687</v>
      </c>
      <c r="AF119" t="s" s="24">
        <f>IF(VLOOKUP($B119,'DI_Sharpe'!$B$2:$R$150,16,FALSE)&gt;0,VLOOKUP($B119,'DI_Sharpe'!$B$2:$R$150,16,FALSE)," ")</f>
        <v>361</v>
      </c>
      <c r="AG119" s="23">
        <f>IF(VLOOKUP($B119,'DI_Rent'!$B$2:$R$150,17,FALSE)="","",VLOOKUP($B119,'DI_Rent'!$B$2:$R$150,17,FALSE))</f>
        <v>5.9476905476928</v>
      </c>
      <c r="AH119" t="s" s="26">
        <f>IF(VLOOKUP($B119,'DI_Sharpe'!$B$2:$R$150,17,FALSE)&gt;0,VLOOKUP($B119,'DI_Sharpe'!$B$2:$R$150,17,FALSE)," ")</f>
        <v>361</v>
      </c>
      <c r="AI119" s="14"/>
      <c r="AJ119" t="s" s="26"/>
      <c r="AK119" s="14"/>
      <c r="AL119" s="14"/>
    </row>
    <row r="120" ht="15" customHeight="1">
      <c r="A120" t="s" s="10">
        <v>258</v>
      </c>
      <c r="B120" t="s" s="10">
        <v>259</v>
      </c>
      <c r="C120" s="23">
        <f>IF(VLOOKUP($B120,'DI_Rent'!$B$2:$R$150,2,FALSE)="","",VLOOKUP($B120,'DI_Rent'!$B$2:$R$150,2,FALSE))</f>
        <v>6.55433439600956</v>
      </c>
      <c r="D120" t="s" s="24">
        <f>IF(VLOOKUP($B120,'DI_Sharpe'!$B$2:$R$150,2,FALSE)&gt;0,VLOOKUP($B120,'DI_Sharpe'!$B$2:$R$150,2,FALSE)," ")</f>
        <v>361</v>
      </c>
      <c r="E120" s="23">
        <f>IF(VLOOKUP($B120,'DI_Rent'!$B$2:$R$150,3,FALSE)="","",VLOOKUP($B120,'DI_Rent'!$B$2:$R$150,3,FALSE))</f>
        <v>5.88080602397281</v>
      </c>
      <c r="F120" t="s" s="24">
        <f>IF(VLOOKUP($B120,'DI_Sharpe'!$B$2:$R$150,3,FALSE)&gt;0,VLOOKUP($B120,'DI_Sharpe'!$B$2:$R$150,3,FALSE)," ")</f>
        <v>361</v>
      </c>
      <c r="G120" s="23">
        <f>IF(VLOOKUP($B120,'DI_Rent'!$B$2:$R$150,4,FALSE)="","",VLOOKUP($B120,'DI_Rent'!$B$2:$R$150,4,FALSE))</f>
        <v>5.17148743078184</v>
      </c>
      <c r="H120" t="s" s="24">
        <f>IF(VLOOKUP($B120,'DI_Sharpe'!$B$2:$R$150,4,FALSE)&gt;0,VLOOKUP($B120,'DI_Sharpe'!$B$2:$R$150,4,FALSE)," ")</f>
        <v>361</v>
      </c>
      <c r="I120" s="23">
        <f>IF(VLOOKUP($B120,'DI_Rent'!$B$2:$R$150,5,FALSE)="","",VLOOKUP($B120,'DI_Rent'!$B$2:$R$150,5,FALSE))</f>
        <v>4.3614580903957</v>
      </c>
      <c r="J120" t="s" s="24">
        <f>IF(VLOOKUP($B120,'DI_Sharpe'!$B$2:$R$150,5,FALSE)&gt;0,VLOOKUP($B120,'DI_Sharpe'!$B$2:$R$150,5,FALSE)," ")</f>
        <v>361</v>
      </c>
      <c r="K120" s="23">
        <f>IF(VLOOKUP($B120,'DI_Rent'!$B$2:$R$150,6,FALSE)="","",VLOOKUP($B120,'DI_Rent'!$B$2:$R$150,6,FALSE))</f>
        <v>3.94341347177756</v>
      </c>
      <c r="L120" t="s" s="24">
        <f>IF(VLOOKUP($B120,'DI_Sharpe'!$B$2:$R$150,6,FALSE)&gt;0,VLOOKUP($B120,'DI_Sharpe'!$B$2:$R$150,6,FALSE)," ")</f>
        <v>361</v>
      </c>
      <c r="M120" s="23">
        <f>IF(VLOOKUP($B120,'DI_Rent'!$B$2:$R$150,7,FALSE)="","",VLOOKUP($B120,'DI_Rent'!$B$2:$R$150,7,FALSE))</f>
        <v>3.28796034469616</v>
      </c>
      <c r="N120" t="s" s="24">
        <f>IF(VLOOKUP($B120,'DI_Sharpe'!$B$2:$R$150,7,FALSE)&gt;0,VLOOKUP($B120,'DI_Sharpe'!$B$2:$R$150,7,FALSE)," ")</f>
        <v>361</v>
      </c>
      <c r="O120" s="23">
        <f>IF(VLOOKUP($B120,'DI_Rent'!$B$2:$R$150,8,FALSE)="","",VLOOKUP($B120,'DI_Rent'!$B$2:$R$150,8,FALSE))</f>
        <v>2.9378205309414</v>
      </c>
      <c r="P120" t="s" s="24">
        <f>IF(VLOOKUP($B120,'DI_Sharpe'!$B$2:$R$150,8,FALSE)&gt;0,VLOOKUP($B120,'DI_Sharpe'!$B$2:$R$150,8,FALSE)," ")</f>
        <v>361</v>
      </c>
      <c r="Q120" s="23">
        <f>IF(VLOOKUP($B120,'DI_Rent'!$B$2:$R$150,9,FALSE)="","",VLOOKUP($B120,'DI_Rent'!$B$2:$R$150,9,FALSE))</f>
        <v>2.4881512497855</v>
      </c>
      <c r="R120" t="s" s="24">
        <f>IF(VLOOKUP($B120,'DI_Sharpe'!$B$2:$R$150,9,FALSE)&gt;0,VLOOKUP($B120,'DI_Sharpe'!$B$2:$R$150,9,FALSE)," ")</f>
        <v>361</v>
      </c>
      <c r="S120" s="23">
        <f>IF(VLOOKUP($B120,'DI_Rent'!$B$2:$R$150,10,FALSE)="","",VLOOKUP($B120,'DI_Rent'!$B$2:$R$150,10,FALSE))</f>
        <v>2.41993868398895</v>
      </c>
      <c r="T120" t="s" s="24">
        <f>IF(VLOOKUP($B120,'DI_Sharpe'!$B$2:$R$150,10,FALSE)&gt;0,VLOOKUP($B120,'DI_Sharpe'!$B$2:$R$150,10,FALSE)," ")</f>
        <v>361</v>
      </c>
      <c r="U120" s="23">
        <f>IF(VLOOKUP($B120,'DI_Rent'!$B$2:$R$150,11,FALSE)="","",VLOOKUP($B120,'DI_Rent'!$B$2:$R$150,11,FALSE))</f>
        <v>2.36214119344793</v>
      </c>
      <c r="V120" t="s" s="24">
        <f>IF(VLOOKUP($B120,'DI_Sharpe'!$B$2:$R$150,11,FALSE)&gt;0,VLOOKUP($B120,'DI_Sharpe'!$B$2:$R$150,11,FALSE)," ")</f>
        <v>361</v>
      </c>
      <c r="W120" s="23">
        <f>IF(VLOOKUP($B120,'DI_Rent'!$B$2:$R$150,12,FALSE)="","",VLOOKUP($B120,'DI_Rent'!$B$2:$R$150,12,FALSE))</f>
        <v>2.53308788454194</v>
      </c>
      <c r="X120" t="s" s="24">
        <f>IF(VLOOKUP($B120,'DI_Sharpe'!$B$2:$R$150,12,FALSE)&gt;0,VLOOKUP($B120,'DI_Sharpe'!$B$2:$R$150,12,FALSE)," ")</f>
        <v>361</v>
      </c>
      <c r="Y120" s="23">
        <f>IF(VLOOKUP($B120,'DI_Rent'!$B$2:$R$150,13,FALSE)="","",VLOOKUP($B120,'DI_Rent'!$B$2:$R$150,13,FALSE))</f>
        <v>2.98179521862361</v>
      </c>
      <c r="Z120" t="s" s="24">
        <f>IF(VLOOKUP($B120,'DI_Sharpe'!$B$2:$R$150,13,FALSE)&gt;0,VLOOKUP($B120,'DI_Sharpe'!$B$2:$R$150,13,FALSE)," ")</f>
        <v>361</v>
      </c>
      <c r="AA120" s="23">
        <f>IF(VLOOKUP($B120,'DI_Rent'!$B$2:$R$150,14,FALSE)="","",VLOOKUP($B120,'DI_Rent'!$B$2:$R$150,14,FALSE))</f>
        <v>3.50381623152078</v>
      </c>
      <c r="AB120" t="s" s="24">
        <f>IF(VLOOKUP($B120,'DI_Sharpe'!$B$2:$R$150,14,FALSE)&gt;0,VLOOKUP($B120,'DI_Sharpe'!$B$2:$R$150,14,FALSE)," ")</f>
        <v>361</v>
      </c>
      <c r="AC120" s="23">
        <f>IF(VLOOKUP($B120,'DI_Rent'!$B$2:$R$150,15,FALSE)="","",VLOOKUP($B120,'DI_Rent'!$B$2:$R$150,15,FALSE))</f>
        <v>4.17826724902526</v>
      </c>
      <c r="AD120" t="s" s="24">
        <f>IF(VLOOKUP($B120,'DI_Sharpe'!$B$2:$R$150,15,FALSE)&gt;0,VLOOKUP($B120,'DI_Sharpe'!$B$2:$R$150,15,FALSE)," ")</f>
        <v>361</v>
      </c>
      <c r="AE120" s="23">
        <f>IF(VLOOKUP($B120,'DI_Rent'!$B$2:$R$150,16,FALSE)="","",VLOOKUP($B120,'DI_Rent'!$B$2:$R$150,16,FALSE))</f>
        <v>4.92951003784396</v>
      </c>
      <c r="AF120" t="s" s="24">
        <f>IF(VLOOKUP($B120,'DI_Sharpe'!$B$2:$R$150,16,FALSE)&gt;0,VLOOKUP($B120,'DI_Sharpe'!$B$2:$R$150,16,FALSE)," ")</f>
        <v>361</v>
      </c>
      <c r="AG120" s="23">
        <f>IF(VLOOKUP($B120,'DI_Rent'!$B$2:$R$150,17,FALSE)="","",VLOOKUP($B120,'DI_Rent'!$B$2:$R$150,17,FALSE))</f>
        <v>5.81674959084522</v>
      </c>
      <c r="AH120" t="s" s="26">
        <f>IF(VLOOKUP($B120,'DI_Sharpe'!$B$2:$R$150,17,FALSE)&gt;0,VLOOKUP($B120,'DI_Sharpe'!$B$2:$R$150,17,FALSE)," ")</f>
        <v>361</v>
      </c>
      <c r="AI120" s="14"/>
      <c r="AJ120" t="s" s="26"/>
      <c r="AK120" s="14"/>
      <c r="AL120" s="14"/>
    </row>
    <row r="121" ht="15" customHeight="1">
      <c r="A121" t="s" s="10">
        <v>260</v>
      </c>
      <c r="B121" t="s" s="10">
        <v>261</v>
      </c>
      <c r="C121" s="23">
        <f>IF(VLOOKUP($B121,'DI_Rent'!$B$2:$R$150,2,FALSE)="","",VLOOKUP($B121,'DI_Rent'!$B$2:$R$150,2,FALSE))</f>
        <v>6.27562160214119</v>
      </c>
      <c r="D121" t="s" s="24">
        <f>IF(VLOOKUP($B121,'DI_Sharpe'!$B$2:$R$150,2,FALSE)&gt;0,VLOOKUP($B121,'DI_Sharpe'!$B$2:$R$150,2,FALSE)," ")</f>
        <v>361</v>
      </c>
      <c r="E121" s="23">
        <f>IF(VLOOKUP($B121,'DI_Rent'!$B$2:$R$150,3,FALSE)="","",VLOOKUP($B121,'DI_Rent'!$B$2:$R$150,3,FALSE))</f>
        <v>5.59574515363614</v>
      </c>
      <c r="F121" t="s" s="24">
        <f>IF(VLOOKUP($B121,'DI_Sharpe'!$B$2:$R$150,3,FALSE)&gt;0,VLOOKUP($B121,'DI_Sharpe'!$B$2:$R$150,3,FALSE)," ")</f>
        <v>361</v>
      </c>
      <c r="G121" s="23">
        <f>IF(VLOOKUP($B121,'DI_Rent'!$B$2:$R$150,4,FALSE)="","",VLOOKUP($B121,'DI_Rent'!$B$2:$R$150,4,FALSE))</f>
        <v>4.89489546066708</v>
      </c>
      <c r="H121" t="s" s="24">
        <f>IF(VLOOKUP($B121,'DI_Sharpe'!$B$2:$R$150,4,FALSE)&gt;0,VLOOKUP($B121,'DI_Sharpe'!$B$2:$R$150,4,FALSE)," ")</f>
        <v>361</v>
      </c>
      <c r="I121" s="23">
        <f>IF(VLOOKUP($B121,'DI_Rent'!$B$2:$R$150,5,FALSE)="","",VLOOKUP($B121,'DI_Rent'!$B$2:$R$150,5,FALSE))</f>
        <v>4.14747404914177</v>
      </c>
      <c r="J121" t="s" s="24">
        <f>IF(VLOOKUP($B121,'DI_Sharpe'!$B$2:$R$150,5,FALSE)&gt;0,VLOOKUP($B121,'DI_Sharpe'!$B$2:$R$150,5,FALSE)," ")</f>
        <v>361</v>
      </c>
      <c r="K121" s="23">
        <f>IF(VLOOKUP($B121,'DI_Rent'!$B$2:$R$150,6,FALSE)="","",VLOOKUP($B121,'DI_Rent'!$B$2:$R$150,6,FALSE))</f>
        <v>3.50401090598096</v>
      </c>
      <c r="L121" t="s" s="24">
        <f>IF(VLOOKUP($B121,'DI_Sharpe'!$B$2:$R$150,6,FALSE)&gt;0,VLOOKUP($B121,'DI_Sharpe'!$B$2:$R$150,6,FALSE)," ")</f>
        <v>361</v>
      </c>
      <c r="M121" s="23">
        <f>IF(VLOOKUP($B121,'DI_Rent'!$B$2:$R$150,7,FALSE)="","",VLOOKUP($B121,'DI_Rent'!$B$2:$R$150,7,FALSE))</f>
        <v>2.94707427094383</v>
      </c>
      <c r="N121" t="s" s="24">
        <f>IF(VLOOKUP($B121,'DI_Sharpe'!$B$2:$R$150,7,FALSE)&gt;0,VLOOKUP($B121,'DI_Sharpe'!$B$2:$R$150,7,FALSE)," ")</f>
        <v>361</v>
      </c>
      <c r="O121" s="23">
        <f>IF(VLOOKUP($B121,'DI_Rent'!$B$2:$R$150,8,FALSE)="","",VLOOKUP($B121,'DI_Rent'!$B$2:$R$150,8,FALSE))</f>
        <v>2.57559577910773</v>
      </c>
      <c r="P121" t="s" s="24">
        <f>IF(VLOOKUP($B121,'DI_Sharpe'!$B$2:$R$150,8,FALSE)&gt;0,VLOOKUP($B121,'DI_Sharpe'!$B$2:$R$150,8,FALSE)," ")</f>
        <v>361</v>
      </c>
      <c r="Q121" s="23">
        <f>IF(VLOOKUP($B121,'DI_Rent'!$B$2:$R$150,9,FALSE)="","",VLOOKUP($B121,'DI_Rent'!$B$2:$R$150,9,FALSE))</f>
        <v>2.25228100340145</v>
      </c>
      <c r="R121" t="s" s="24">
        <f>IF(VLOOKUP($B121,'DI_Sharpe'!$B$2:$R$150,9,FALSE)&gt;0,VLOOKUP($B121,'DI_Sharpe'!$B$2:$R$150,9,FALSE)," ")</f>
        <v>361</v>
      </c>
      <c r="S121" s="23">
        <f>IF(VLOOKUP($B121,'DI_Rent'!$B$2:$R$150,10,FALSE)="","",VLOOKUP($B121,'DI_Rent'!$B$2:$R$150,10,FALSE))</f>
        <v>2.08833432477129</v>
      </c>
      <c r="T121" t="s" s="24">
        <f>IF(VLOOKUP($B121,'DI_Sharpe'!$B$2:$R$150,10,FALSE)&gt;0,VLOOKUP($B121,'DI_Sharpe'!$B$2:$R$150,10,FALSE)," ")</f>
        <v>361</v>
      </c>
      <c r="U121" s="23">
        <f>IF(VLOOKUP($B121,'DI_Rent'!$B$2:$R$150,11,FALSE)="","",VLOOKUP($B121,'DI_Rent'!$B$2:$R$150,11,FALSE))</f>
        <v>2.07345398900527</v>
      </c>
      <c r="V121" t="s" s="24">
        <f>IF(VLOOKUP($B121,'DI_Sharpe'!$B$2:$R$150,11,FALSE)&gt;0,VLOOKUP($B121,'DI_Sharpe'!$B$2:$R$150,11,FALSE)," ")</f>
        <v>361</v>
      </c>
      <c r="W121" s="23">
        <f>IF(VLOOKUP($B121,'DI_Rent'!$B$2:$R$150,12,FALSE)="","",VLOOKUP($B121,'DI_Rent'!$B$2:$R$150,12,FALSE))</f>
        <v>2.25331077353446</v>
      </c>
      <c r="X121" t="s" s="24">
        <f>IF(VLOOKUP($B121,'DI_Sharpe'!$B$2:$R$150,12,FALSE)&gt;0,VLOOKUP($B121,'DI_Sharpe'!$B$2:$R$150,12,FALSE)," ")</f>
        <v>361</v>
      </c>
      <c r="Y121" s="23">
        <f>IF(VLOOKUP($B121,'DI_Rent'!$B$2:$R$150,13,FALSE)="","",VLOOKUP($B121,'DI_Rent'!$B$2:$R$150,13,FALSE))</f>
        <v>2.66140924203633</v>
      </c>
      <c r="Z121" t="s" s="24">
        <f>IF(VLOOKUP($B121,'DI_Sharpe'!$B$2:$R$150,13,FALSE)&gt;0,VLOOKUP($B121,'DI_Sharpe'!$B$2:$R$150,13,FALSE)," ")</f>
        <v>361</v>
      </c>
      <c r="AA121" s="23">
        <f>IF(VLOOKUP($B121,'DI_Rent'!$B$2:$R$150,14,FALSE)="","",VLOOKUP($B121,'DI_Rent'!$B$2:$R$150,14,FALSE))</f>
        <v>3.17912153884787</v>
      </c>
      <c r="AB121" t="s" s="24">
        <f>IF(VLOOKUP($B121,'DI_Sharpe'!$B$2:$R$150,14,FALSE)&gt;0,VLOOKUP($B121,'DI_Sharpe'!$B$2:$R$150,14,FALSE)," ")</f>
        <v>361</v>
      </c>
      <c r="AC121" s="23">
        <f>IF(VLOOKUP($B121,'DI_Rent'!$B$2:$R$150,15,FALSE)="","",VLOOKUP($B121,'DI_Rent'!$B$2:$R$150,15,FALSE))</f>
        <v>3.86161725503416</v>
      </c>
      <c r="AD121" t="s" s="24">
        <f>IF(VLOOKUP($B121,'DI_Sharpe'!$B$2:$R$150,15,FALSE)&gt;0,VLOOKUP($B121,'DI_Sharpe'!$B$2:$R$150,15,FALSE)," ")</f>
        <v>361</v>
      </c>
      <c r="AE121" s="23">
        <f>IF(VLOOKUP($B121,'DI_Rent'!$B$2:$R$150,16,FALSE)="","",VLOOKUP($B121,'DI_Rent'!$B$2:$R$150,16,FALSE))</f>
        <v>4.62778486266109</v>
      </c>
      <c r="AF121" t="s" s="24">
        <f>IF(VLOOKUP($B121,'DI_Sharpe'!$B$2:$R$150,16,FALSE)&gt;0,VLOOKUP($B121,'DI_Sharpe'!$B$2:$R$150,16,FALSE)," ")</f>
        <v>361</v>
      </c>
      <c r="AG121" s="23">
        <f>IF(VLOOKUP($B121,'DI_Rent'!$B$2:$R$150,17,FALSE)="","",VLOOKUP($B121,'DI_Rent'!$B$2:$R$150,17,FALSE))</f>
        <v>5.46855835409334</v>
      </c>
      <c r="AH121" t="s" s="26">
        <f>IF(VLOOKUP($B121,'DI_Sharpe'!$B$2:$R$150,17,FALSE)&gt;0,VLOOKUP($B121,'DI_Sharpe'!$B$2:$R$150,17,FALSE)," ")</f>
        <v>361</v>
      </c>
      <c r="AI121" s="14"/>
      <c r="AJ121" t="s" s="26"/>
      <c r="AK121" s="14"/>
      <c r="AL121" s="14"/>
    </row>
    <row r="122" ht="15" customHeight="1">
      <c r="A122" t="s" s="10">
        <v>262</v>
      </c>
      <c r="B122" t="s" s="10">
        <v>263</v>
      </c>
      <c r="C122" s="23">
        <f>IF(VLOOKUP($B122,'DI_Rent'!$B$2:$R$150,2,FALSE)="","",VLOOKUP($B122,'DI_Rent'!$B$2:$R$150,2,FALSE))</f>
        <v>6.21911696506032</v>
      </c>
      <c r="D122" t="s" s="24">
        <f>IF(VLOOKUP($B122,'DI_Sharpe'!$B$2:$R$150,2,FALSE)&gt;0,VLOOKUP($B122,'DI_Sharpe'!$B$2:$R$150,2,FALSE)," ")</f>
        <v>361</v>
      </c>
      <c r="E122" s="23">
        <f>IF(VLOOKUP($B122,'DI_Rent'!$B$2:$R$150,3,FALSE)="","",VLOOKUP($B122,'DI_Rent'!$B$2:$R$150,3,FALSE))</f>
        <v>5.54066542840062</v>
      </c>
      <c r="F122" t="s" s="24">
        <f>IF(VLOOKUP($B122,'DI_Sharpe'!$B$2:$R$150,3,FALSE)&gt;0,VLOOKUP($B122,'DI_Sharpe'!$B$2:$R$150,3,FALSE)," ")</f>
        <v>361</v>
      </c>
      <c r="G122" s="23">
        <f>IF(VLOOKUP($B122,'DI_Rent'!$B$2:$R$150,4,FALSE)="","",VLOOKUP($B122,'DI_Rent'!$B$2:$R$150,4,FALSE))</f>
        <v>4.83384944678402</v>
      </c>
      <c r="H122" t="s" s="24">
        <f>IF(VLOOKUP($B122,'DI_Sharpe'!$B$2:$R$150,4,FALSE)&gt;0,VLOOKUP($B122,'DI_Sharpe'!$B$2:$R$150,4,FALSE)," ")</f>
        <v>361</v>
      </c>
      <c r="I122" s="23">
        <f>IF(VLOOKUP($B122,'DI_Rent'!$B$2:$R$150,5,FALSE)="","",VLOOKUP($B122,'DI_Rent'!$B$2:$R$150,5,FALSE))</f>
        <v>4.11098530461227</v>
      </c>
      <c r="J122" t="s" s="24">
        <f>IF(VLOOKUP($B122,'DI_Sharpe'!$B$2:$R$150,5,FALSE)&gt;0,VLOOKUP($B122,'DI_Sharpe'!$B$2:$R$150,5,FALSE)," ")</f>
        <v>361</v>
      </c>
      <c r="K122" s="23">
        <f>IF(VLOOKUP($B122,'DI_Rent'!$B$2:$R$150,6,FALSE)="","",VLOOKUP($B122,'DI_Rent'!$B$2:$R$150,6,FALSE))</f>
        <v>3.47355826602307</v>
      </c>
      <c r="L122" t="s" s="24">
        <f>IF(VLOOKUP($B122,'DI_Sharpe'!$B$2:$R$150,6,FALSE)&gt;0,VLOOKUP($B122,'DI_Sharpe'!$B$2:$R$150,6,FALSE)," ")</f>
        <v>361</v>
      </c>
      <c r="M122" s="23">
        <f>IF(VLOOKUP($B122,'DI_Rent'!$B$2:$R$150,7,FALSE)="","",VLOOKUP($B122,'DI_Rent'!$B$2:$R$150,7,FALSE))</f>
        <v>2.923751078582</v>
      </c>
      <c r="N122" t="s" s="24">
        <f>IF(VLOOKUP($B122,'DI_Sharpe'!$B$2:$R$150,7,FALSE)&gt;0,VLOOKUP($B122,'DI_Sharpe'!$B$2:$R$150,7,FALSE)," ")</f>
        <v>361</v>
      </c>
      <c r="O122" s="23">
        <f>IF(VLOOKUP($B122,'DI_Rent'!$B$2:$R$150,8,FALSE)="","",VLOOKUP($B122,'DI_Rent'!$B$2:$R$150,8,FALSE))</f>
        <v>2.56397964325363</v>
      </c>
      <c r="P122" t="s" s="24">
        <f>IF(VLOOKUP($B122,'DI_Sharpe'!$B$2:$R$150,8,FALSE)&gt;0,VLOOKUP($B122,'DI_Sharpe'!$B$2:$R$150,8,FALSE)," ")</f>
        <v>361</v>
      </c>
      <c r="Q122" s="23">
        <f>IF(VLOOKUP($B122,'DI_Rent'!$B$2:$R$150,9,FALSE)="","",VLOOKUP($B122,'DI_Rent'!$B$2:$R$150,9,FALSE))</f>
        <v>2.24107168751015</v>
      </c>
      <c r="R122" t="s" s="24">
        <f>IF(VLOOKUP($B122,'DI_Sharpe'!$B$2:$R$150,9,FALSE)&gt;0,VLOOKUP($B122,'DI_Sharpe'!$B$2:$R$150,9,FALSE)," ")</f>
        <v>361</v>
      </c>
      <c r="S122" s="23">
        <f>IF(VLOOKUP($B122,'DI_Rent'!$B$2:$R$150,10,FALSE)="","",VLOOKUP($B122,'DI_Rent'!$B$2:$R$150,10,FALSE))</f>
        <v>2.08954204354248</v>
      </c>
      <c r="T122" t="s" s="24">
        <f>IF(VLOOKUP($B122,'DI_Sharpe'!$B$2:$R$150,10,FALSE)&gt;0,VLOOKUP($B122,'DI_Sharpe'!$B$2:$R$150,10,FALSE)," ")</f>
        <v>361</v>
      </c>
      <c r="U122" s="23">
        <f>IF(VLOOKUP($B122,'DI_Rent'!$B$2:$R$150,11,FALSE)="","",VLOOKUP($B122,'DI_Rent'!$B$2:$R$150,11,FALSE))</f>
        <v>2.09659656043251</v>
      </c>
      <c r="V122" t="s" s="24">
        <f>IF(VLOOKUP($B122,'DI_Sharpe'!$B$2:$R$150,11,FALSE)&gt;0,VLOOKUP($B122,'DI_Sharpe'!$B$2:$R$150,11,FALSE)," ")</f>
        <v>361</v>
      </c>
      <c r="W122" s="23">
        <f>IF(VLOOKUP($B122,'DI_Rent'!$B$2:$R$150,12,FALSE)="","",VLOOKUP($B122,'DI_Rent'!$B$2:$R$150,12,FALSE))</f>
        <v>2.31797722865092</v>
      </c>
      <c r="X122" t="s" s="24">
        <f>IF(VLOOKUP($B122,'DI_Sharpe'!$B$2:$R$150,12,FALSE)&gt;0,VLOOKUP($B122,'DI_Sharpe'!$B$2:$R$150,12,FALSE)," ")</f>
        <v>361</v>
      </c>
      <c r="Y122" s="23">
        <f>IF(VLOOKUP($B122,'DI_Rent'!$B$2:$R$150,13,FALSE)="","",VLOOKUP($B122,'DI_Rent'!$B$2:$R$150,13,FALSE))</f>
        <v>2.80287608198666</v>
      </c>
      <c r="Z122" t="s" s="24">
        <f>IF(VLOOKUP($B122,'DI_Sharpe'!$B$2:$R$150,13,FALSE)&gt;0,VLOOKUP($B122,'DI_Sharpe'!$B$2:$R$150,13,FALSE)," ")</f>
        <v>361</v>
      </c>
      <c r="AA122" s="23">
        <f>IF(VLOOKUP($B122,'DI_Rent'!$B$2:$R$150,14,FALSE)="","",VLOOKUP($B122,'DI_Rent'!$B$2:$R$150,14,FALSE))</f>
        <v>3.40031406873511</v>
      </c>
      <c r="AB122" t="s" s="24">
        <f>IF(VLOOKUP($B122,'DI_Sharpe'!$B$2:$R$150,14,FALSE)&gt;0,VLOOKUP($B122,'DI_Sharpe'!$B$2:$R$150,14,FALSE)," ")</f>
        <v>361</v>
      </c>
      <c r="AC122" s="23">
        <f>IF(VLOOKUP($B122,'DI_Rent'!$B$2:$R$150,15,FALSE)="","",VLOOKUP($B122,'DI_Rent'!$B$2:$R$150,15,FALSE))</f>
        <v>4.10349950617759</v>
      </c>
      <c r="AD122" t="s" s="24">
        <f>IF(VLOOKUP($B122,'DI_Sharpe'!$B$2:$R$150,15,FALSE)&gt;0,VLOOKUP($B122,'DI_Sharpe'!$B$2:$R$150,15,FALSE)," ")</f>
        <v>361</v>
      </c>
      <c r="AE122" s="23">
        <f>IF(VLOOKUP($B122,'DI_Rent'!$B$2:$R$150,16,FALSE)="","",VLOOKUP($B122,'DI_Rent'!$B$2:$R$150,16,FALSE))</f>
        <v>4.90328363576047</v>
      </c>
      <c r="AF122" t="s" s="24">
        <f>IF(VLOOKUP($B122,'DI_Sharpe'!$B$2:$R$150,16,FALSE)&gt;0,VLOOKUP($B122,'DI_Sharpe'!$B$2:$R$150,16,FALSE)," ")</f>
        <v>361</v>
      </c>
      <c r="AG122" s="23">
        <f>IF(VLOOKUP($B122,'DI_Rent'!$B$2:$R$150,17,FALSE)="","",VLOOKUP($B122,'DI_Rent'!$B$2:$R$150,17,FALSE))</f>
        <v>5.7313318475358</v>
      </c>
      <c r="AH122" t="s" s="26">
        <f>IF(VLOOKUP($B122,'DI_Sharpe'!$B$2:$R$150,17,FALSE)&gt;0,VLOOKUP($B122,'DI_Sharpe'!$B$2:$R$150,17,FALSE)," ")</f>
        <v>361</v>
      </c>
      <c r="AI122" s="14"/>
      <c r="AJ122" t="s" s="26"/>
      <c r="AK122" s="14"/>
      <c r="AL122" s="14"/>
    </row>
    <row r="123" ht="15" customHeight="1">
      <c r="A123" t="s" s="10">
        <v>264</v>
      </c>
      <c r="B123" t="s" s="10">
        <v>265</v>
      </c>
      <c r="C123" s="23">
        <f>IF(VLOOKUP($B123,'DI_Rent'!$B$2:$R$150,2,FALSE)="","",VLOOKUP($B123,'DI_Rent'!$B$2:$R$150,2,FALSE))</f>
        <v>6.21744839260963</v>
      </c>
      <c r="D123" t="s" s="24">
        <f>IF(VLOOKUP($B123,'DI_Sharpe'!$B$2:$R$150,2,FALSE)&gt;0,VLOOKUP($B123,'DI_Sharpe'!$B$2:$R$150,2,FALSE)," ")</f>
        <v>361</v>
      </c>
      <c r="E123" s="23">
        <f>IF(VLOOKUP($B123,'DI_Rent'!$B$2:$R$150,3,FALSE)="","",VLOOKUP($B123,'DI_Rent'!$B$2:$R$150,3,FALSE))</f>
        <v>5.54129607060363</v>
      </c>
      <c r="F123" t="s" s="24">
        <f>IF(VLOOKUP($B123,'DI_Sharpe'!$B$2:$R$150,3,FALSE)&gt;0,VLOOKUP($B123,'DI_Sharpe'!$B$2:$R$150,3,FALSE)," ")</f>
        <v>361</v>
      </c>
      <c r="G123" s="23">
        <f>IF(VLOOKUP($B123,'DI_Rent'!$B$2:$R$150,4,FALSE)="","",VLOOKUP($B123,'DI_Rent'!$B$2:$R$150,4,FALSE))</f>
        <v>4.84195797538909</v>
      </c>
      <c r="H123" t="s" s="24">
        <f>IF(VLOOKUP($B123,'DI_Sharpe'!$B$2:$R$150,4,FALSE)&gt;0,VLOOKUP($B123,'DI_Sharpe'!$B$2:$R$150,4,FALSE)," ")</f>
        <v>361</v>
      </c>
      <c r="I123" s="23">
        <f>IF(VLOOKUP($B123,'DI_Rent'!$B$2:$R$150,5,FALSE)="","",VLOOKUP($B123,'DI_Rent'!$B$2:$R$150,5,FALSE))</f>
        <v>4.09624691304473</v>
      </c>
      <c r="J123" t="s" s="24">
        <f>IF(VLOOKUP($B123,'DI_Sharpe'!$B$2:$R$150,5,FALSE)&gt;0,VLOOKUP($B123,'DI_Sharpe'!$B$2:$R$150,5,FALSE)," ")</f>
        <v>361</v>
      </c>
      <c r="K123" s="23">
        <f>IF(VLOOKUP($B123,'DI_Rent'!$B$2:$R$150,6,FALSE)="","",VLOOKUP($B123,'DI_Rent'!$B$2:$R$150,6,FALSE))</f>
        <v>3.45729923465743</v>
      </c>
      <c r="L123" t="s" s="24">
        <f>IF(VLOOKUP($B123,'DI_Sharpe'!$B$2:$R$150,6,FALSE)&gt;0,VLOOKUP($B123,'DI_Sharpe'!$B$2:$R$150,6,FALSE)," ")</f>
        <v>361</v>
      </c>
      <c r="M123" s="23">
        <f>IF(VLOOKUP($B123,'DI_Rent'!$B$2:$R$150,7,FALSE)="","",VLOOKUP($B123,'DI_Rent'!$B$2:$R$150,7,FALSE))</f>
        <v>2.89929300155798</v>
      </c>
      <c r="N123" t="s" s="24">
        <f>IF(VLOOKUP($B123,'DI_Sharpe'!$B$2:$R$150,7,FALSE)&gt;0,VLOOKUP($B123,'DI_Sharpe'!$B$2:$R$150,7,FALSE)," ")</f>
        <v>361</v>
      </c>
      <c r="O123" s="23">
        <f>IF(VLOOKUP($B123,'DI_Rent'!$B$2:$R$150,8,FALSE)="","",VLOOKUP($B123,'DI_Rent'!$B$2:$R$150,8,FALSE))</f>
        <v>2.52729787833876</v>
      </c>
      <c r="P123" t="s" s="24">
        <f>IF(VLOOKUP($B123,'DI_Sharpe'!$B$2:$R$150,8,FALSE)&gt;0,VLOOKUP($B123,'DI_Sharpe'!$B$2:$R$150,8,FALSE)," ")</f>
        <v>361</v>
      </c>
      <c r="Q123" s="23">
        <f>IF(VLOOKUP($B123,'DI_Rent'!$B$2:$R$150,9,FALSE)="","",VLOOKUP($B123,'DI_Rent'!$B$2:$R$150,9,FALSE))</f>
        <v>2.20553581263607</v>
      </c>
      <c r="R123" t="s" s="24">
        <f>IF(VLOOKUP($B123,'DI_Sharpe'!$B$2:$R$150,9,FALSE)&gt;0,VLOOKUP($B123,'DI_Sharpe'!$B$2:$R$150,9,FALSE)," ")</f>
        <v>361</v>
      </c>
      <c r="S123" s="23">
        <f>IF(VLOOKUP($B123,'DI_Rent'!$B$2:$R$150,10,FALSE)="","",VLOOKUP($B123,'DI_Rent'!$B$2:$R$150,10,FALSE))</f>
        <v>2.0444509501526</v>
      </c>
      <c r="T123" t="s" s="24">
        <f>IF(VLOOKUP($B123,'DI_Sharpe'!$B$2:$R$150,10,FALSE)&gt;0,VLOOKUP($B123,'DI_Sharpe'!$B$2:$R$150,10,FALSE)," ")</f>
        <v>361</v>
      </c>
      <c r="U123" s="23">
        <f>IF(VLOOKUP($B123,'DI_Rent'!$B$2:$R$150,11,FALSE)="","",VLOOKUP($B123,'DI_Rent'!$B$2:$R$150,11,FALSE))</f>
        <v>2.0365359386876</v>
      </c>
      <c r="V123" t="s" s="24">
        <f>IF(VLOOKUP($B123,'DI_Sharpe'!$B$2:$R$150,11,FALSE)&gt;0,VLOOKUP($B123,'DI_Sharpe'!$B$2:$R$150,11,FALSE)," ")</f>
        <v>361</v>
      </c>
      <c r="W123" s="23">
        <f>IF(VLOOKUP($B123,'DI_Rent'!$B$2:$R$150,12,FALSE)="","",VLOOKUP($B123,'DI_Rent'!$B$2:$R$150,12,FALSE))</f>
        <v>2.20252122380928</v>
      </c>
      <c r="X123" t="s" s="24">
        <f>IF(VLOOKUP($B123,'DI_Sharpe'!$B$2:$R$150,12,FALSE)&gt;0,VLOOKUP($B123,'DI_Sharpe'!$B$2:$R$150,12,FALSE)," ")</f>
        <v>361</v>
      </c>
      <c r="Y123" s="23">
        <f>IF(VLOOKUP($B123,'DI_Rent'!$B$2:$R$150,13,FALSE)="","",VLOOKUP($B123,'DI_Rent'!$B$2:$R$150,13,FALSE))</f>
        <v>2.61036775892218</v>
      </c>
      <c r="Z123" t="s" s="24">
        <f>IF(VLOOKUP($B123,'DI_Sharpe'!$B$2:$R$150,13,FALSE)&gt;0,VLOOKUP($B123,'DI_Sharpe'!$B$2:$R$150,13,FALSE)," ")</f>
        <v>361</v>
      </c>
      <c r="AA123" s="23">
        <f>IF(VLOOKUP($B123,'DI_Rent'!$B$2:$R$150,14,FALSE)="","",VLOOKUP($B123,'DI_Rent'!$B$2:$R$150,14,FALSE))</f>
        <v>3.12199777098447</v>
      </c>
      <c r="AB123" t="s" s="24">
        <f>IF(VLOOKUP($B123,'DI_Sharpe'!$B$2:$R$150,14,FALSE)&gt;0,VLOOKUP($B123,'DI_Sharpe'!$B$2:$R$150,14,FALSE)," ")</f>
        <v>361</v>
      </c>
      <c r="AC123" s="23">
        <f>IF(VLOOKUP($B123,'DI_Rent'!$B$2:$R$150,15,FALSE)="","",VLOOKUP($B123,'DI_Rent'!$B$2:$R$150,15,FALSE))</f>
        <v>3.80558760372798</v>
      </c>
      <c r="AD123" t="s" s="24">
        <f>IF(VLOOKUP($B123,'DI_Sharpe'!$B$2:$R$150,15,FALSE)&gt;0,VLOOKUP($B123,'DI_Sharpe'!$B$2:$R$150,15,FALSE)," ")</f>
        <v>361</v>
      </c>
      <c r="AE123" s="23">
        <f>IF(VLOOKUP($B123,'DI_Rent'!$B$2:$R$150,16,FALSE)="","",VLOOKUP($B123,'DI_Rent'!$B$2:$R$150,16,FALSE))</f>
        <v>4.5727705716883</v>
      </c>
      <c r="AF123" t="s" s="24">
        <f>IF(VLOOKUP($B123,'DI_Sharpe'!$B$2:$R$150,16,FALSE)&gt;0,VLOOKUP($B123,'DI_Sharpe'!$B$2:$R$150,16,FALSE)," ")</f>
        <v>361</v>
      </c>
      <c r="AG123" s="23">
        <f>IF(VLOOKUP($B123,'DI_Rent'!$B$2:$R$150,17,FALSE)="","",VLOOKUP($B123,'DI_Rent'!$B$2:$R$150,17,FALSE))</f>
        <v>5.4127642667591</v>
      </c>
      <c r="AH123" t="s" s="26">
        <f>IF(VLOOKUP($B123,'DI_Sharpe'!$B$2:$R$150,17,FALSE)&gt;0,VLOOKUP($B123,'DI_Sharpe'!$B$2:$R$150,17,FALSE)," ")</f>
        <v>361</v>
      </c>
      <c r="AI123" s="14"/>
      <c r="AJ123" t="s" s="26"/>
      <c r="AK123" s="14"/>
      <c r="AL123" s="14"/>
    </row>
    <row r="124" ht="15" customHeight="1">
      <c r="A124" t="s" s="10">
        <v>266</v>
      </c>
      <c r="B124" t="s" s="10">
        <v>267</v>
      </c>
      <c r="C124" s="23">
        <f>IF(VLOOKUP($B124,'DI_Rent'!$B$2:$R$150,2,FALSE)="","",VLOOKUP($B124,'DI_Rent'!$B$2:$R$150,2,FALSE))</f>
        <v>6.17461888112005</v>
      </c>
      <c r="D124" t="s" s="24">
        <f>IF(VLOOKUP($B124,'DI_Sharpe'!$B$2:$R$150,2,FALSE)&gt;0,VLOOKUP($B124,'DI_Sharpe'!$B$2:$R$150,2,FALSE)," ")</f>
        <v>361</v>
      </c>
      <c r="E124" s="23">
        <f>IF(VLOOKUP($B124,'DI_Rent'!$B$2:$R$150,3,FALSE)="","",VLOOKUP($B124,'DI_Rent'!$B$2:$R$150,3,FALSE))</f>
        <v>5.50791621197269</v>
      </c>
      <c r="F124" t="s" s="24">
        <f>IF(VLOOKUP($B124,'DI_Sharpe'!$B$2:$R$150,3,FALSE)&gt;0,VLOOKUP($B124,'DI_Sharpe'!$B$2:$R$150,3,FALSE)," ")</f>
        <v>361</v>
      </c>
      <c r="G124" s="23">
        <f>IF(VLOOKUP($B124,'DI_Rent'!$B$2:$R$150,4,FALSE)="","",VLOOKUP($B124,'DI_Rent'!$B$2:$R$150,4,FALSE))</f>
        <v>4.81388385850403</v>
      </c>
      <c r="H124" t="s" s="24">
        <f>IF(VLOOKUP($B124,'DI_Sharpe'!$B$2:$R$150,4,FALSE)&gt;0,VLOOKUP($B124,'DI_Sharpe'!$B$2:$R$150,4,FALSE)," ")</f>
        <v>361</v>
      </c>
      <c r="I124" s="23">
        <f>IF(VLOOKUP($B124,'DI_Rent'!$B$2:$R$150,5,FALSE)="","",VLOOKUP($B124,'DI_Rent'!$B$2:$R$150,5,FALSE))</f>
        <v>3.96744070923767</v>
      </c>
      <c r="J124" t="s" s="24">
        <f>IF(VLOOKUP($B124,'DI_Sharpe'!$B$2:$R$150,5,FALSE)&gt;0,VLOOKUP($B124,'DI_Sharpe'!$B$2:$R$150,5,FALSE)," ")</f>
        <v>361</v>
      </c>
      <c r="K124" s="23">
        <f>IF(VLOOKUP($B124,'DI_Rent'!$B$2:$R$150,6,FALSE)="","",VLOOKUP($B124,'DI_Rent'!$B$2:$R$150,6,FALSE))</f>
        <v>3.26454711168129</v>
      </c>
      <c r="L124" t="s" s="24">
        <f>IF(VLOOKUP($B124,'DI_Sharpe'!$B$2:$R$150,6,FALSE)&gt;0,VLOOKUP($B124,'DI_Sharpe'!$B$2:$R$150,6,FALSE)," ")</f>
        <v>361</v>
      </c>
      <c r="M124" s="23">
        <f>IF(VLOOKUP($B124,'DI_Rent'!$B$2:$R$150,7,FALSE)="","",VLOOKUP($B124,'DI_Rent'!$B$2:$R$150,7,FALSE))</f>
        <v>2.7965817538147</v>
      </c>
      <c r="N124" t="s" s="24">
        <f>IF(VLOOKUP($B124,'DI_Sharpe'!$B$2:$R$150,7,FALSE)&gt;0,VLOOKUP($B124,'DI_Sharpe'!$B$2:$R$150,7,FALSE)," ")</f>
        <v>361</v>
      </c>
      <c r="O124" s="23">
        <f>IF(VLOOKUP($B124,'DI_Rent'!$B$2:$R$150,8,FALSE)="","",VLOOKUP($B124,'DI_Rent'!$B$2:$R$150,8,FALSE))</f>
        <v>2.51121342891276</v>
      </c>
      <c r="P124" t="s" s="24">
        <f>IF(VLOOKUP($B124,'DI_Sharpe'!$B$2:$R$150,8,FALSE)&gt;0,VLOOKUP($B124,'DI_Sharpe'!$B$2:$R$150,8,FALSE)," ")</f>
        <v>361</v>
      </c>
      <c r="Q124" s="23">
        <f>IF(VLOOKUP($B124,'DI_Rent'!$B$2:$R$150,9,FALSE)="","",VLOOKUP($B124,'DI_Rent'!$B$2:$R$150,9,FALSE))</f>
        <v>2.25510435145124</v>
      </c>
      <c r="R124" t="s" s="24">
        <f>IF(VLOOKUP($B124,'DI_Sharpe'!$B$2:$R$150,9,FALSE)&gt;0,VLOOKUP($B124,'DI_Sharpe'!$B$2:$R$150,9,FALSE)," ")</f>
        <v>361</v>
      </c>
      <c r="S124" s="23">
        <f>IF(VLOOKUP($B124,'DI_Rent'!$B$2:$R$150,10,FALSE)="","",VLOOKUP($B124,'DI_Rent'!$B$2:$R$150,10,FALSE))</f>
        <v>2.1252133439982</v>
      </c>
      <c r="T124" t="s" s="24">
        <f>IF(VLOOKUP($B124,'DI_Sharpe'!$B$2:$R$150,10,FALSE)&gt;0,VLOOKUP($B124,'DI_Sharpe'!$B$2:$R$150,10,FALSE)," ")</f>
        <v>361</v>
      </c>
      <c r="U124" s="23">
        <f>IF(VLOOKUP($B124,'DI_Rent'!$B$2:$R$150,11,FALSE)="","",VLOOKUP($B124,'DI_Rent'!$B$2:$R$150,11,FALSE))</f>
        <v>2.14150942047246</v>
      </c>
      <c r="V124" t="s" s="24">
        <f>IF(VLOOKUP($B124,'DI_Sharpe'!$B$2:$R$150,11,FALSE)&gt;0,VLOOKUP($B124,'DI_Sharpe'!$B$2:$R$150,11,FALSE)," ")</f>
        <v>361</v>
      </c>
      <c r="W124" s="23">
        <f>IF(VLOOKUP($B124,'DI_Rent'!$B$2:$R$150,12,FALSE)="","",VLOOKUP($B124,'DI_Rent'!$B$2:$R$150,12,FALSE))</f>
        <v>2.37091866550694</v>
      </c>
      <c r="X124" t="s" s="24">
        <f>IF(VLOOKUP($B124,'DI_Sharpe'!$B$2:$R$150,12,FALSE)&gt;0,VLOOKUP($B124,'DI_Sharpe'!$B$2:$R$150,12,FALSE)," ")</f>
        <v>361</v>
      </c>
      <c r="Y124" s="23">
        <f>IF(VLOOKUP($B124,'DI_Rent'!$B$2:$R$150,13,FALSE)="","",VLOOKUP($B124,'DI_Rent'!$B$2:$R$150,13,FALSE))</f>
        <v>2.80701065509485</v>
      </c>
      <c r="Z124" t="s" s="24">
        <f>IF(VLOOKUP($B124,'DI_Sharpe'!$B$2:$R$150,13,FALSE)&gt;0,VLOOKUP($B124,'DI_Sharpe'!$B$2:$R$150,13,FALSE)," ")</f>
        <v>361</v>
      </c>
      <c r="AA124" s="23">
        <f>IF(VLOOKUP($B124,'DI_Rent'!$B$2:$R$150,14,FALSE)="","",VLOOKUP($B124,'DI_Rent'!$B$2:$R$150,14,FALSE))</f>
        <v>3.3865202337972</v>
      </c>
      <c r="AB124" t="s" s="24">
        <f>IF(VLOOKUP($B124,'DI_Sharpe'!$B$2:$R$150,14,FALSE)&gt;0,VLOOKUP($B124,'DI_Sharpe'!$B$2:$R$150,14,FALSE)," ")</f>
        <v>361</v>
      </c>
      <c r="AC124" s="23">
        <f>IF(VLOOKUP($B124,'DI_Rent'!$B$2:$R$150,15,FALSE)="","",VLOOKUP($B124,'DI_Rent'!$B$2:$R$150,15,FALSE))</f>
        <v>4.10343717900137</v>
      </c>
      <c r="AD124" t="s" s="24">
        <f>IF(VLOOKUP($B124,'DI_Sharpe'!$B$2:$R$150,15,FALSE)&gt;0,VLOOKUP($B124,'DI_Sharpe'!$B$2:$R$150,15,FALSE)," ")</f>
        <v>361</v>
      </c>
      <c r="AE124" s="23">
        <f>IF(VLOOKUP($B124,'DI_Rent'!$B$2:$R$150,16,FALSE)="","",VLOOKUP($B124,'DI_Rent'!$B$2:$R$150,16,FALSE))</f>
        <v>4.88761054814468</v>
      </c>
      <c r="AF124" t="s" s="24">
        <f>IF(VLOOKUP($B124,'DI_Sharpe'!$B$2:$R$150,16,FALSE)&gt;0,VLOOKUP($B124,'DI_Sharpe'!$B$2:$R$150,16,FALSE)," ")</f>
        <v>361</v>
      </c>
      <c r="AG124" s="23">
        <f>IF(VLOOKUP($B124,'DI_Rent'!$B$2:$R$150,17,FALSE)="","",VLOOKUP($B124,'DI_Rent'!$B$2:$R$150,17,FALSE))</f>
        <v>5.84930097988914</v>
      </c>
      <c r="AH124" t="s" s="26">
        <f>IF(VLOOKUP($B124,'DI_Sharpe'!$B$2:$R$150,17,FALSE)&gt;0,VLOOKUP($B124,'DI_Sharpe'!$B$2:$R$150,17,FALSE)," ")</f>
        <v>361</v>
      </c>
      <c r="AI124" s="14"/>
      <c r="AJ124" t="s" s="26"/>
      <c r="AK124" s="14"/>
      <c r="AL124" s="14"/>
    </row>
    <row r="125" ht="15" customHeight="1">
      <c r="A125" t="s" s="10">
        <v>268</v>
      </c>
      <c r="B125" t="s" s="10">
        <v>269</v>
      </c>
      <c r="C125" s="23">
        <f>IF(VLOOKUP($B125,'DI_Rent'!$B$2:$R$150,2,FALSE)="","",VLOOKUP($B125,'DI_Rent'!$B$2:$R$150,2,FALSE))</f>
        <v>6.15335755752682</v>
      </c>
      <c r="D125" t="s" s="24">
        <f>IF(VLOOKUP($B125,'DI_Sharpe'!$B$2:$R$150,2,FALSE)&gt;0,VLOOKUP($B125,'DI_Sharpe'!$B$2:$R$150,2,FALSE)," ")</f>
        <v>361</v>
      </c>
      <c r="E125" s="23">
        <f>IF(VLOOKUP($B125,'DI_Rent'!$B$2:$R$150,3,FALSE)="","",VLOOKUP($B125,'DI_Rent'!$B$2:$R$150,3,FALSE))</f>
        <v>5.46418040468375</v>
      </c>
      <c r="F125" t="s" s="24">
        <f>IF(VLOOKUP($B125,'DI_Sharpe'!$B$2:$R$150,3,FALSE)&gt;0,VLOOKUP($B125,'DI_Sharpe'!$B$2:$R$150,3,FALSE)," ")</f>
        <v>361</v>
      </c>
      <c r="G125" s="23">
        <f>IF(VLOOKUP($B125,'DI_Rent'!$B$2:$R$150,4,FALSE)="","",VLOOKUP($B125,'DI_Rent'!$B$2:$R$150,4,FALSE))</f>
        <v>4.76930224640939</v>
      </c>
      <c r="H125" t="s" s="24">
        <f>IF(VLOOKUP($B125,'DI_Sharpe'!$B$2:$R$150,4,FALSE)&gt;0,VLOOKUP($B125,'DI_Sharpe'!$B$2:$R$150,4,FALSE)," ")</f>
        <v>361</v>
      </c>
      <c r="I125" s="23">
        <f>IF(VLOOKUP($B125,'DI_Rent'!$B$2:$R$150,5,FALSE)="","",VLOOKUP($B125,'DI_Rent'!$B$2:$R$150,5,FALSE))</f>
        <v>4.1125666701008</v>
      </c>
      <c r="J125" t="s" s="24">
        <f>IF(VLOOKUP($B125,'DI_Sharpe'!$B$2:$R$150,5,FALSE)&gt;0,VLOOKUP($B125,'DI_Sharpe'!$B$2:$R$150,5,FALSE)," ")</f>
        <v>361</v>
      </c>
      <c r="K125" s="23">
        <f>IF(VLOOKUP($B125,'DI_Rent'!$B$2:$R$150,6,FALSE)="","",VLOOKUP($B125,'DI_Rent'!$B$2:$R$150,6,FALSE))</f>
        <v>3.5523254911606</v>
      </c>
      <c r="L125" t="s" s="24">
        <f>IF(VLOOKUP($B125,'DI_Sharpe'!$B$2:$R$150,6,FALSE)&gt;0,VLOOKUP($B125,'DI_Sharpe'!$B$2:$R$150,6,FALSE)," ")</f>
        <v>361</v>
      </c>
      <c r="M125" s="23">
        <f>IF(VLOOKUP($B125,'DI_Rent'!$B$2:$R$150,7,FALSE)="","",VLOOKUP($B125,'DI_Rent'!$B$2:$R$150,7,FALSE))</f>
        <v>3.02684318221691</v>
      </c>
      <c r="N125" t="s" s="24">
        <f>IF(VLOOKUP($B125,'DI_Sharpe'!$B$2:$R$150,7,FALSE)&gt;0,VLOOKUP($B125,'DI_Sharpe'!$B$2:$R$150,7,FALSE)," ")</f>
        <v>361</v>
      </c>
      <c r="O125" s="23">
        <f>IF(VLOOKUP($B125,'DI_Rent'!$B$2:$R$150,8,FALSE)="","",VLOOKUP($B125,'DI_Rent'!$B$2:$R$150,8,FALSE))</f>
        <v>2.6635015331981</v>
      </c>
      <c r="P125" t="s" s="24">
        <f>IF(VLOOKUP($B125,'DI_Sharpe'!$B$2:$R$150,8,FALSE)&gt;0,VLOOKUP($B125,'DI_Sharpe'!$B$2:$R$150,8,FALSE)," ")</f>
        <v>361</v>
      </c>
      <c r="Q125" s="23">
        <f>IF(VLOOKUP($B125,'DI_Rent'!$B$2:$R$150,9,FALSE)="","",VLOOKUP($B125,'DI_Rent'!$B$2:$R$150,9,FALSE))</f>
        <v>2.38112876338679</v>
      </c>
      <c r="R125" t="s" s="24">
        <f>IF(VLOOKUP($B125,'DI_Sharpe'!$B$2:$R$150,9,FALSE)&gt;0,VLOOKUP($B125,'DI_Sharpe'!$B$2:$R$150,9,FALSE)," ")</f>
        <v>361</v>
      </c>
      <c r="S125" s="23">
        <f>IF(VLOOKUP($B125,'DI_Rent'!$B$2:$R$150,10,FALSE)="","",VLOOKUP($B125,'DI_Rent'!$B$2:$R$150,10,FALSE))</f>
        <v>2.21599114567088</v>
      </c>
      <c r="T125" t="s" s="24">
        <f>IF(VLOOKUP($B125,'DI_Sharpe'!$B$2:$R$150,10,FALSE)&gt;0,VLOOKUP($B125,'DI_Sharpe'!$B$2:$R$150,10,FALSE)," ")</f>
        <v>361</v>
      </c>
      <c r="U125" s="23">
        <f>IF(VLOOKUP($B125,'DI_Rent'!$B$2:$R$150,11,FALSE)="","",VLOOKUP($B125,'DI_Rent'!$B$2:$R$150,11,FALSE))</f>
        <v>2.20671964821637</v>
      </c>
      <c r="V125" t="s" s="24">
        <f>IF(VLOOKUP($B125,'DI_Sharpe'!$B$2:$R$150,11,FALSE)&gt;0,VLOOKUP($B125,'DI_Sharpe'!$B$2:$R$150,11,FALSE)," ")</f>
        <v>361</v>
      </c>
      <c r="W125" s="23">
        <f>IF(VLOOKUP($B125,'DI_Rent'!$B$2:$R$150,12,FALSE)="","",VLOOKUP($B125,'DI_Rent'!$B$2:$R$150,12,FALSE))</f>
        <v>2.40987372351051</v>
      </c>
      <c r="X125" t="s" s="24">
        <f>IF(VLOOKUP($B125,'DI_Sharpe'!$B$2:$R$150,12,FALSE)&gt;0,VLOOKUP($B125,'DI_Sharpe'!$B$2:$R$150,12,FALSE)," ")</f>
        <v>361</v>
      </c>
      <c r="Y125" s="23">
        <f>IF(VLOOKUP($B125,'DI_Rent'!$B$2:$R$150,13,FALSE)="","",VLOOKUP($B125,'DI_Rent'!$B$2:$R$150,13,FALSE))</f>
        <v>2.81974114549375</v>
      </c>
      <c r="Z125" t="s" s="24">
        <f>IF(VLOOKUP($B125,'DI_Sharpe'!$B$2:$R$150,13,FALSE)&gt;0,VLOOKUP($B125,'DI_Sharpe'!$B$2:$R$150,13,FALSE)," ")</f>
        <v>361</v>
      </c>
      <c r="AA125" s="23">
        <f>IF(VLOOKUP($B125,'DI_Rent'!$B$2:$R$150,14,FALSE)="","",VLOOKUP($B125,'DI_Rent'!$B$2:$R$150,14,FALSE))</f>
        <v>3.357352601681</v>
      </c>
      <c r="AB125" t="s" s="24">
        <f>IF(VLOOKUP($B125,'DI_Sharpe'!$B$2:$R$150,14,FALSE)&gt;0,VLOOKUP($B125,'DI_Sharpe'!$B$2:$R$150,14,FALSE)," ")</f>
        <v>361</v>
      </c>
      <c r="AC125" s="23">
        <f>IF(VLOOKUP($B125,'DI_Rent'!$B$2:$R$150,15,FALSE)="","",VLOOKUP($B125,'DI_Rent'!$B$2:$R$150,15,FALSE))</f>
        <v>4.06887172632999</v>
      </c>
      <c r="AD125" t="s" s="24">
        <f>IF(VLOOKUP($B125,'DI_Sharpe'!$B$2:$R$150,15,FALSE)&gt;0,VLOOKUP($B125,'DI_Sharpe'!$B$2:$R$150,15,FALSE)," ")</f>
        <v>361</v>
      </c>
      <c r="AE125" s="23">
        <f>IF(VLOOKUP($B125,'DI_Rent'!$B$2:$R$150,16,FALSE)="","",VLOOKUP($B125,'DI_Rent'!$B$2:$R$150,16,FALSE))</f>
        <v>4.81680859470877</v>
      </c>
      <c r="AF125" t="s" s="24">
        <f>IF(VLOOKUP($B125,'DI_Sharpe'!$B$2:$R$150,16,FALSE)&gt;0,VLOOKUP($B125,'DI_Sharpe'!$B$2:$R$150,16,FALSE)," ")</f>
        <v>361</v>
      </c>
      <c r="AG125" s="23">
        <f>IF(VLOOKUP($B125,'DI_Rent'!$B$2:$R$150,17,FALSE)="","",VLOOKUP($B125,'DI_Rent'!$B$2:$R$150,17,FALSE))</f>
        <v>5.63489897767209</v>
      </c>
      <c r="AH125" t="s" s="26">
        <f>IF(VLOOKUP($B125,'DI_Sharpe'!$B$2:$R$150,17,FALSE)&gt;0,VLOOKUP($B125,'DI_Sharpe'!$B$2:$R$150,17,FALSE)," ")</f>
        <v>361</v>
      </c>
      <c r="AI125" s="14"/>
      <c r="AJ125" t="s" s="26"/>
      <c r="AK125" s="14"/>
      <c r="AL125" s="14"/>
    </row>
    <row r="126" ht="15" customHeight="1">
      <c r="A126" t="s" s="10">
        <v>270</v>
      </c>
      <c r="B126" t="s" s="10">
        <v>271</v>
      </c>
      <c r="C126" s="23">
        <f>IF(VLOOKUP($B126,'DI_Rent'!$B$2:$R$150,2,FALSE)="","",VLOOKUP($B126,'DI_Rent'!$B$2:$R$150,2,FALSE))</f>
        <v>6.1031478846084</v>
      </c>
      <c r="D126" t="s" s="24">
        <f>IF(VLOOKUP($B126,'DI_Sharpe'!$B$2:$R$150,2,FALSE)&gt;0,VLOOKUP($B126,'DI_Sharpe'!$B$2:$R$150,2,FALSE)," ")</f>
        <v>361</v>
      </c>
      <c r="E126" s="23">
        <f>IF(VLOOKUP($B126,'DI_Rent'!$B$2:$R$150,3,FALSE)="","",VLOOKUP($B126,'DI_Rent'!$B$2:$R$150,3,FALSE))</f>
        <v>5.44082714673555</v>
      </c>
      <c r="F126" t="s" s="24">
        <f>IF(VLOOKUP($B126,'DI_Sharpe'!$B$2:$R$150,3,FALSE)&gt;0,VLOOKUP($B126,'DI_Sharpe'!$B$2:$R$150,3,FALSE)," ")</f>
        <v>361</v>
      </c>
      <c r="G126" s="23">
        <f>IF(VLOOKUP($B126,'DI_Rent'!$B$2:$R$150,4,FALSE)="","",VLOOKUP($B126,'DI_Rent'!$B$2:$R$150,4,FALSE))</f>
        <v>4.75150615781208</v>
      </c>
      <c r="H126" t="s" s="24">
        <f>IF(VLOOKUP($B126,'DI_Sharpe'!$B$2:$R$150,4,FALSE)&gt;0,VLOOKUP($B126,'DI_Sharpe'!$B$2:$R$150,4,FALSE)," ")</f>
        <v>361</v>
      </c>
      <c r="I126" s="23">
        <f>IF(VLOOKUP($B126,'DI_Rent'!$B$2:$R$150,5,FALSE)="","",VLOOKUP($B126,'DI_Rent'!$B$2:$R$150,5,FALSE))</f>
        <v>4.0626099004641</v>
      </c>
      <c r="J126" t="s" s="24">
        <f>IF(VLOOKUP($B126,'DI_Sharpe'!$B$2:$R$150,5,FALSE)&gt;0,VLOOKUP($B126,'DI_Sharpe'!$B$2:$R$150,5,FALSE)," ")</f>
        <v>361</v>
      </c>
      <c r="K126" s="23">
        <f>IF(VLOOKUP($B126,'DI_Rent'!$B$2:$R$150,6,FALSE)="","",VLOOKUP($B126,'DI_Rent'!$B$2:$R$150,6,FALSE))</f>
        <v>3.45704298468306</v>
      </c>
      <c r="L126" t="s" s="24">
        <f>IF(VLOOKUP($B126,'DI_Sharpe'!$B$2:$R$150,6,FALSE)&gt;0,VLOOKUP($B126,'DI_Sharpe'!$B$2:$R$150,6,FALSE)," ")</f>
        <v>361</v>
      </c>
      <c r="M126" s="23">
        <f>IF(VLOOKUP($B126,'DI_Rent'!$B$2:$R$150,7,FALSE)="","",VLOOKUP($B126,'DI_Rent'!$B$2:$R$150,7,FALSE))</f>
        <v>2.87266847897725</v>
      </c>
      <c r="N126" t="s" s="24">
        <f>IF(VLOOKUP($B126,'DI_Sharpe'!$B$2:$R$150,7,FALSE)&gt;0,VLOOKUP($B126,'DI_Sharpe'!$B$2:$R$150,7,FALSE)," ")</f>
        <v>361</v>
      </c>
      <c r="O126" s="23">
        <f>IF(VLOOKUP($B126,'DI_Rent'!$B$2:$R$150,8,FALSE)="","",VLOOKUP($B126,'DI_Rent'!$B$2:$R$150,8,FALSE))</f>
        <v>2.51824450885334</v>
      </c>
      <c r="P126" t="s" s="24">
        <f>IF(VLOOKUP($B126,'DI_Sharpe'!$B$2:$R$150,8,FALSE)&gt;0,VLOOKUP($B126,'DI_Sharpe'!$B$2:$R$150,8,FALSE)," ")</f>
        <v>361</v>
      </c>
      <c r="Q126" s="23">
        <f>IF(VLOOKUP($B126,'DI_Rent'!$B$2:$R$150,9,FALSE)="","",VLOOKUP($B126,'DI_Rent'!$B$2:$R$150,9,FALSE))</f>
        <v>2.22838703939954</v>
      </c>
      <c r="R126" t="s" s="24">
        <f>IF(VLOOKUP($B126,'DI_Sharpe'!$B$2:$R$150,9,FALSE)&gt;0,VLOOKUP($B126,'DI_Sharpe'!$B$2:$R$150,9,FALSE)," ")</f>
        <v>361</v>
      </c>
      <c r="S126" s="23">
        <f>IF(VLOOKUP($B126,'DI_Rent'!$B$2:$R$150,10,FALSE)="","",VLOOKUP($B126,'DI_Rent'!$B$2:$R$150,10,FALSE))</f>
        <v>2.06070474410722</v>
      </c>
      <c r="T126" t="s" s="24">
        <f>IF(VLOOKUP($B126,'DI_Sharpe'!$B$2:$R$150,10,FALSE)&gt;0,VLOOKUP($B126,'DI_Sharpe'!$B$2:$R$150,10,FALSE)," ")</f>
        <v>361</v>
      </c>
      <c r="U126" s="23">
        <f>IF(VLOOKUP($B126,'DI_Rent'!$B$2:$R$150,11,FALSE)="","",VLOOKUP($B126,'DI_Rent'!$B$2:$R$150,11,FALSE))</f>
        <v>2.03807750358547</v>
      </c>
      <c r="V126" t="s" s="24">
        <f>IF(VLOOKUP($B126,'DI_Sharpe'!$B$2:$R$150,11,FALSE)&gt;0,VLOOKUP($B126,'DI_Sharpe'!$B$2:$R$150,11,FALSE)," ")</f>
        <v>361</v>
      </c>
      <c r="W126" s="23">
        <f>IF(VLOOKUP($B126,'DI_Rent'!$B$2:$R$150,12,FALSE)="","",VLOOKUP($B126,'DI_Rent'!$B$2:$R$150,12,FALSE))</f>
        <v>2.23677883911899</v>
      </c>
      <c r="X126" t="s" s="24">
        <f>IF(VLOOKUP($B126,'DI_Sharpe'!$B$2:$R$150,12,FALSE)&gt;0,VLOOKUP($B126,'DI_Sharpe'!$B$2:$R$150,12,FALSE)," ")</f>
        <v>361</v>
      </c>
      <c r="Y126" s="23">
        <f>IF(VLOOKUP($B126,'DI_Rent'!$B$2:$R$150,13,FALSE)="","",VLOOKUP($B126,'DI_Rent'!$B$2:$R$150,13,FALSE))</f>
        <v>2.63968894293982</v>
      </c>
      <c r="Z126" t="s" s="24">
        <f>IF(VLOOKUP($B126,'DI_Sharpe'!$B$2:$R$150,13,FALSE)&gt;0,VLOOKUP($B126,'DI_Sharpe'!$B$2:$R$150,13,FALSE)," ")</f>
        <v>361</v>
      </c>
      <c r="AA126" s="23">
        <f>IF(VLOOKUP($B126,'DI_Rent'!$B$2:$R$150,14,FALSE)="","",VLOOKUP($B126,'DI_Rent'!$B$2:$R$150,14,FALSE))</f>
        <v>3.15697613984696</v>
      </c>
      <c r="AB126" t="s" s="24">
        <f>IF(VLOOKUP($B126,'DI_Sharpe'!$B$2:$R$150,14,FALSE)&gt;0,VLOOKUP($B126,'DI_Sharpe'!$B$2:$R$150,14,FALSE)," ")</f>
        <v>361</v>
      </c>
      <c r="AC126" s="23">
        <f>IF(VLOOKUP($B126,'DI_Rent'!$B$2:$R$150,15,FALSE)="","",VLOOKUP($B126,'DI_Rent'!$B$2:$R$150,15,FALSE))</f>
        <v>3.82969829120468</v>
      </c>
      <c r="AD126" t="s" s="24">
        <f>IF(VLOOKUP($B126,'DI_Sharpe'!$B$2:$R$150,15,FALSE)&gt;0,VLOOKUP($B126,'DI_Sharpe'!$B$2:$R$150,15,FALSE)," ")</f>
        <v>361</v>
      </c>
      <c r="AE126" s="23">
        <f>IF(VLOOKUP($B126,'DI_Rent'!$B$2:$R$150,16,FALSE)="","",VLOOKUP($B126,'DI_Rent'!$B$2:$R$150,16,FALSE))</f>
        <v>4.57587716845154</v>
      </c>
      <c r="AF126" t="s" s="24">
        <f>IF(VLOOKUP($B126,'DI_Sharpe'!$B$2:$R$150,16,FALSE)&gt;0,VLOOKUP($B126,'DI_Sharpe'!$B$2:$R$150,16,FALSE)," ")</f>
        <v>361</v>
      </c>
      <c r="AG126" s="23">
        <f>IF(VLOOKUP($B126,'DI_Rent'!$B$2:$R$150,17,FALSE)="","",VLOOKUP($B126,'DI_Rent'!$B$2:$R$150,17,FALSE))</f>
        <v>5.41248453410537</v>
      </c>
      <c r="AH126" t="s" s="26">
        <f>IF(VLOOKUP($B126,'DI_Sharpe'!$B$2:$R$150,17,FALSE)&gt;0,VLOOKUP($B126,'DI_Sharpe'!$B$2:$R$150,17,FALSE)," ")</f>
        <v>361</v>
      </c>
      <c r="AI126" s="14"/>
      <c r="AJ126" t="s" s="26"/>
      <c r="AK126" s="14"/>
      <c r="AL126" s="14"/>
    </row>
    <row r="127" ht="15" customHeight="1">
      <c r="A127" t="s" s="10">
        <v>272</v>
      </c>
      <c r="B127" t="s" s="10">
        <v>273</v>
      </c>
      <c r="C127" s="23">
        <f>IF(VLOOKUP($B127,'DI_Rent'!$B$2:$R$150,2,FALSE)="","",VLOOKUP($B127,'DI_Rent'!$B$2:$R$150,2,FALSE))</f>
        <v>5.82695023748678</v>
      </c>
      <c r="D127" t="s" s="24">
        <f>IF(VLOOKUP($B127,'DI_Sharpe'!$B$2:$R$150,2,FALSE)&gt;0,VLOOKUP($B127,'DI_Sharpe'!$B$2:$R$150,2,FALSE)," ")</f>
        <v>361</v>
      </c>
      <c r="E127" s="23">
        <f>IF(VLOOKUP($B127,'DI_Rent'!$B$2:$R$150,3,FALSE)="","",VLOOKUP($B127,'DI_Rent'!$B$2:$R$150,3,FALSE))</f>
        <v>5.19611344120279</v>
      </c>
      <c r="F127" t="s" s="24">
        <f>IF(VLOOKUP($B127,'DI_Sharpe'!$B$2:$R$150,3,FALSE)&gt;0,VLOOKUP($B127,'DI_Sharpe'!$B$2:$R$150,3,FALSE)," ")</f>
        <v>361</v>
      </c>
      <c r="G127" s="23">
        <f>IF(VLOOKUP($B127,'DI_Rent'!$B$2:$R$150,4,FALSE)="","",VLOOKUP($B127,'DI_Rent'!$B$2:$R$150,4,FALSE))</f>
        <v>4.52874963136416</v>
      </c>
      <c r="H127" t="s" s="24">
        <f>IF(VLOOKUP($B127,'DI_Sharpe'!$B$2:$R$150,4,FALSE)&gt;0,VLOOKUP($B127,'DI_Sharpe'!$B$2:$R$150,4,FALSE)," ")</f>
        <v>361</v>
      </c>
      <c r="I127" s="23">
        <f>IF(VLOOKUP($B127,'DI_Rent'!$B$2:$R$150,5,FALSE)="","",VLOOKUP($B127,'DI_Rent'!$B$2:$R$150,5,FALSE))</f>
        <v>3.85254858248645</v>
      </c>
      <c r="J127" t="s" s="24">
        <f>IF(VLOOKUP($B127,'DI_Sharpe'!$B$2:$R$150,5,FALSE)&gt;0,VLOOKUP($B127,'DI_Sharpe'!$B$2:$R$150,5,FALSE)," ")</f>
        <v>361</v>
      </c>
      <c r="K127" s="23">
        <f>IF(VLOOKUP($B127,'DI_Rent'!$B$2:$R$150,6,FALSE)="","",VLOOKUP($B127,'DI_Rent'!$B$2:$R$150,6,FALSE))</f>
        <v>3.30283680804975</v>
      </c>
      <c r="L127" t="s" s="24">
        <f>IF(VLOOKUP($B127,'DI_Sharpe'!$B$2:$R$150,6,FALSE)&gt;0,VLOOKUP($B127,'DI_Sharpe'!$B$2:$R$150,6,FALSE)," ")</f>
        <v>361</v>
      </c>
      <c r="M127" s="23">
        <f>IF(VLOOKUP($B127,'DI_Rent'!$B$2:$R$150,7,FALSE)="","",VLOOKUP($B127,'DI_Rent'!$B$2:$R$150,7,FALSE))</f>
        <v>2.77699312891937</v>
      </c>
      <c r="N127" t="s" s="24">
        <f>IF(VLOOKUP($B127,'DI_Sharpe'!$B$2:$R$150,7,FALSE)&gt;0,VLOOKUP($B127,'DI_Sharpe'!$B$2:$R$150,7,FALSE)," ")</f>
        <v>361</v>
      </c>
      <c r="O127" s="23">
        <f>IF(VLOOKUP($B127,'DI_Rent'!$B$2:$R$150,8,FALSE)="","",VLOOKUP($B127,'DI_Rent'!$B$2:$R$150,8,FALSE))</f>
        <v>2.4504557767534</v>
      </c>
      <c r="P127" t="s" s="24">
        <f>IF(VLOOKUP($B127,'DI_Sharpe'!$B$2:$R$150,8,FALSE)&gt;0,VLOOKUP($B127,'DI_Sharpe'!$B$2:$R$150,8,FALSE)," ")</f>
        <v>361</v>
      </c>
      <c r="Q127" s="23">
        <f>IF(VLOOKUP($B127,'DI_Rent'!$B$2:$R$150,9,FALSE)="","",VLOOKUP($B127,'DI_Rent'!$B$2:$R$150,9,FALSE))</f>
        <v>2.20418288418778</v>
      </c>
      <c r="R127" t="s" s="24">
        <f>IF(VLOOKUP($B127,'DI_Sharpe'!$B$2:$R$150,9,FALSE)&gt;0,VLOOKUP($B127,'DI_Sharpe'!$B$2:$R$150,9,FALSE)," ")</f>
        <v>361</v>
      </c>
      <c r="S127" s="23">
        <f>IF(VLOOKUP($B127,'DI_Rent'!$B$2:$R$150,10,FALSE)="","",VLOOKUP($B127,'DI_Rent'!$B$2:$R$150,10,FALSE))</f>
        <v>2.03778607983065</v>
      </c>
      <c r="T127" t="s" s="24">
        <f>IF(VLOOKUP($B127,'DI_Sharpe'!$B$2:$R$150,10,FALSE)&gt;0,VLOOKUP($B127,'DI_Sharpe'!$B$2:$R$150,10,FALSE)," ")</f>
        <v>361</v>
      </c>
      <c r="U127" s="23">
        <f>IF(VLOOKUP($B127,'DI_Rent'!$B$2:$R$150,11,FALSE)="","",VLOOKUP($B127,'DI_Rent'!$B$2:$R$150,11,FALSE))</f>
        <v>2.02730927161172</v>
      </c>
      <c r="V127" t="s" s="24">
        <f>IF(VLOOKUP($B127,'DI_Sharpe'!$B$2:$R$150,11,FALSE)&gt;0,VLOOKUP($B127,'DI_Sharpe'!$B$2:$R$150,11,FALSE)," ")</f>
        <v>361</v>
      </c>
      <c r="W127" s="23">
        <f>IF(VLOOKUP($B127,'DI_Rent'!$B$2:$R$150,12,FALSE)="","",VLOOKUP($B127,'DI_Rent'!$B$2:$R$150,12,FALSE))</f>
        <v>2.23647435109584</v>
      </c>
      <c r="X127" t="s" s="24">
        <f>IF(VLOOKUP($B127,'DI_Sharpe'!$B$2:$R$150,12,FALSE)&gt;0,VLOOKUP($B127,'DI_Sharpe'!$B$2:$R$150,12,FALSE)," ")</f>
        <v>361</v>
      </c>
      <c r="Y127" s="23">
        <f>IF(VLOOKUP($B127,'DI_Rent'!$B$2:$R$150,13,FALSE)="","",VLOOKUP($B127,'DI_Rent'!$B$2:$R$150,13,FALSE))</f>
        <v>2.65241482618164</v>
      </c>
      <c r="Z127" t="s" s="24">
        <f>IF(VLOOKUP($B127,'DI_Sharpe'!$B$2:$R$150,13,FALSE)&gt;0,VLOOKUP($B127,'DI_Sharpe'!$B$2:$R$150,13,FALSE)," ")</f>
        <v>361</v>
      </c>
      <c r="AA127" s="23">
        <f>IF(VLOOKUP($B127,'DI_Rent'!$B$2:$R$150,14,FALSE)="","",VLOOKUP($B127,'DI_Rent'!$B$2:$R$150,14,FALSE))</f>
        <v>3.18707298587582</v>
      </c>
      <c r="AB127" t="s" s="24">
        <f>IF(VLOOKUP($B127,'DI_Sharpe'!$B$2:$R$150,14,FALSE)&gt;0,VLOOKUP($B127,'DI_Sharpe'!$B$2:$R$150,14,FALSE)," ")</f>
        <v>361</v>
      </c>
      <c r="AC127" s="23">
        <f>IF(VLOOKUP($B127,'DI_Rent'!$B$2:$R$150,15,FALSE)="","",VLOOKUP($B127,'DI_Rent'!$B$2:$R$150,15,FALSE))</f>
        <v>3.89361047131516</v>
      </c>
      <c r="AD127" t="s" s="24">
        <f>IF(VLOOKUP($B127,'DI_Sharpe'!$B$2:$R$150,15,FALSE)&gt;0,VLOOKUP($B127,'DI_Sharpe'!$B$2:$R$150,15,FALSE)," ")</f>
        <v>361</v>
      </c>
      <c r="AE127" s="23">
        <f>IF(VLOOKUP($B127,'DI_Rent'!$B$2:$R$150,16,FALSE)="","",VLOOKUP($B127,'DI_Rent'!$B$2:$R$150,16,FALSE))</f>
        <v>4.65660271867419</v>
      </c>
      <c r="AF127" t="s" s="24">
        <f>IF(VLOOKUP($B127,'DI_Sharpe'!$B$2:$R$150,16,FALSE)&gt;0,VLOOKUP($B127,'DI_Sharpe'!$B$2:$R$150,16,FALSE)," ")</f>
        <v>361</v>
      </c>
      <c r="AG127" s="23">
        <f>IF(VLOOKUP($B127,'DI_Rent'!$B$2:$R$150,17,FALSE)="","",VLOOKUP($B127,'DI_Rent'!$B$2:$R$150,17,FALSE))</f>
        <v>5.52433936269019</v>
      </c>
      <c r="AH127" t="s" s="26">
        <f>IF(VLOOKUP($B127,'DI_Sharpe'!$B$2:$R$150,17,FALSE)&gt;0,VLOOKUP($B127,'DI_Sharpe'!$B$2:$R$150,17,FALSE)," ")</f>
        <v>361</v>
      </c>
      <c r="AI127" s="14"/>
      <c r="AJ127" t="s" s="26"/>
      <c r="AK127" s="14"/>
      <c r="AL127" s="14"/>
    </row>
    <row r="128" ht="15" customHeight="1">
      <c r="A128" t="s" s="10">
        <v>274</v>
      </c>
      <c r="B128" t="s" s="10">
        <v>275</v>
      </c>
      <c r="C128" s="23">
        <f>IF(VLOOKUP($B128,'DI_Rent'!$B$2:$R$150,2,FALSE)="","",VLOOKUP($B128,'DI_Rent'!$B$2:$R$150,2,FALSE))</f>
        <v>5.69249579575744</v>
      </c>
      <c r="D128" t="s" s="24">
        <f>IF(VLOOKUP($B128,'DI_Sharpe'!$B$2:$R$150,2,FALSE)&gt;0,VLOOKUP($B128,'DI_Sharpe'!$B$2:$R$150,2,FALSE)," ")</f>
        <v>361</v>
      </c>
      <c r="E128" s="23">
        <f>IF(VLOOKUP($B128,'DI_Rent'!$B$2:$R$150,3,FALSE)="","",VLOOKUP($B128,'DI_Rent'!$B$2:$R$150,3,FALSE))</f>
        <v>5.18842915938662</v>
      </c>
      <c r="F128" t="s" s="24">
        <f>IF(VLOOKUP($B128,'DI_Sharpe'!$B$2:$R$150,3,FALSE)&gt;0,VLOOKUP($B128,'DI_Sharpe'!$B$2:$R$150,3,FALSE)," ")</f>
        <v>361</v>
      </c>
      <c r="G128" s="23">
        <f>IF(VLOOKUP($B128,'DI_Rent'!$B$2:$R$150,4,FALSE)="","",VLOOKUP($B128,'DI_Rent'!$B$2:$R$150,4,FALSE))</f>
        <v>4.65455428561303</v>
      </c>
      <c r="H128" t="s" s="24">
        <f>IF(VLOOKUP($B128,'DI_Sharpe'!$B$2:$R$150,4,FALSE)&gt;0,VLOOKUP($B128,'DI_Sharpe'!$B$2:$R$150,4,FALSE)," ")</f>
        <v>361</v>
      </c>
      <c r="I128" s="23">
        <f>IF(VLOOKUP($B128,'DI_Rent'!$B$2:$R$150,5,FALSE)="","",VLOOKUP($B128,'DI_Rent'!$B$2:$R$150,5,FALSE))</f>
        <v>4.07345417144427</v>
      </c>
      <c r="J128" t="s" s="24">
        <f>IF(VLOOKUP($B128,'DI_Sharpe'!$B$2:$R$150,5,FALSE)&gt;0,VLOOKUP($B128,'DI_Sharpe'!$B$2:$R$150,5,FALSE)," ")</f>
        <v>361</v>
      </c>
      <c r="K128" s="23">
        <f>IF(VLOOKUP($B128,'DI_Rent'!$B$2:$R$150,6,FALSE)="","",VLOOKUP($B128,'DI_Rent'!$B$2:$R$150,6,FALSE))</f>
        <v>3.58123119712994</v>
      </c>
      <c r="L128" t="s" s="24">
        <f>IF(VLOOKUP($B128,'DI_Sharpe'!$B$2:$R$150,6,FALSE)&gt;0,VLOOKUP($B128,'DI_Sharpe'!$B$2:$R$150,6,FALSE)," ")</f>
        <v>361</v>
      </c>
      <c r="M128" s="23">
        <f>IF(VLOOKUP($B128,'DI_Rent'!$B$2:$R$150,7,FALSE)="","",VLOOKUP($B128,'DI_Rent'!$B$2:$R$150,7,FALSE))</f>
        <v>3.14261812658894</v>
      </c>
      <c r="N128" t="s" s="24">
        <f>IF(VLOOKUP($B128,'DI_Sharpe'!$B$2:$R$150,7,FALSE)&gt;0,VLOOKUP($B128,'DI_Sharpe'!$B$2:$R$150,7,FALSE)," ")</f>
        <v>361</v>
      </c>
      <c r="O128" s="23">
        <f>IF(VLOOKUP($B128,'DI_Rent'!$B$2:$R$150,8,FALSE)="","",VLOOKUP($B128,'DI_Rent'!$B$2:$R$150,8,FALSE))</f>
        <v>2.88800912568099</v>
      </c>
      <c r="P128" t="s" s="24">
        <f>IF(VLOOKUP($B128,'DI_Sharpe'!$B$2:$R$150,8,FALSE)&gt;0,VLOOKUP($B128,'DI_Sharpe'!$B$2:$R$150,8,FALSE)," ")</f>
        <v>361</v>
      </c>
      <c r="Q128" s="23">
        <f>IF(VLOOKUP($B128,'DI_Rent'!$B$2:$R$150,9,FALSE)="","",VLOOKUP($B128,'DI_Rent'!$B$2:$R$150,9,FALSE))</f>
        <v>2.59670610500142</v>
      </c>
      <c r="R128" t="s" s="24">
        <f>IF(VLOOKUP($B128,'DI_Sharpe'!$B$2:$R$150,9,FALSE)&gt;0,VLOOKUP($B128,'DI_Sharpe'!$B$2:$R$150,9,FALSE)," ")</f>
        <v>361</v>
      </c>
      <c r="S128" s="23">
        <f>IF(VLOOKUP($B128,'DI_Rent'!$B$2:$R$150,10,FALSE)="","",VLOOKUP($B128,'DI_Rent'!$B$2:$R$150,10,FALSE))</f>
        <v>2.38942695359368</v>
      </c>
      <c r="T128" t="s" s="24">
        <f>IF(VLOOKUP($B128,'DI_Sharpe'!$B$2:$R$150,10,FALSE)&gt;0,VLOOKUP($B128,'DI_Sharpe'!$B$2:$R$150,10,FALSE)," ")</f>
        <v>361</v>
      </c>
      <c r="U128" s="23">
        <f>IF(VLOOKUP($B128,'DI_Rent'!$B$2:$R$150,11,FALSE)="","",VLOOKUP($B128,'DI_Rent'!$B$2:$R$150,11,FALSE))</f>
        <v>2.33553085898077</v>
      </c>
      <c r="V128" t="s" s="24">
        <f>IF(VLOOKUP($B128,'DI_Sharpe'!$B$2:$R$150,11,FALSE)&gt;0,VLOOKUP($B128,'DI_Sharpe'!$B$2:$R$150,11,FALSE)," ")</f>
        <v>361</v>
      </c>
      <c r="W128" s="23">
        <f>IF(VLOOKUP($B128,'DI_Rent'!$B$2:$R$150,12,FALSE)="","",VLOOKUP($B128,'DI_Rent'!$B$2:$R$150,12,FALSE))</f>
        <v>2.46954440903082</v>
      </c>
      <c r="X128" t="s" s="24">
        <f>IF(VLOOKUP($B128,'DI_Sharpe'!$B$2:$R$150,12,FALSE)&gt;0,VLOOKUP($B128,'DI_Sharpe'!$B$2:$R$150,12,FALSE)," ")</f>
        <v>361</v>
      </c>
      <c r="Y128" s="23">
        <f>IF(VLOOKUP($B128,'DI_Rent'!$B$2:$R$150,13,FALSE)="","",VLOOKUP($B128,'DI_Rent'!$B$2:$R$150,13,FALSE))</f>
        <v>2.83759682758606</v>
      </c>
      <c r="Z128" t="s" s="24">
        <f>IF(VLOOKUP($B128,'DI_Sharpe'!$B$2:$R$150,13,FALSE)&gt;0,VLOOKUP($B128,'DI_Sharpe'!$B$2:$R$150,13,FALSE)," ")</f>
        <v>361</v>
      </c>
      <c r="AA128" s="23">
        <f>IF(VLOOKUP($B128,'DI_Rent'!$B$2:$R$150,14,FALSE)="","",VLOOKUP($B128,'DI_Rent'!$B$2:$R$150,14,FALSE))</f>
        <v>3.31416764950496</v>
      </c>
      <c r="AB128" t="s" s="24">
        <f>IF(VLOOKUP($B128,'DI_Sharpe'!$B$2:$R$150,14,FALSE)&gt;0,VLOOKUP($B128,'DI_Sharpe'!$B$2:$R$150,14,FALSE)," ")</f>
        <v>361</v>
      </c>
      <c r="AC128" s="23">
        <f>IF(VLOOKUP($B128,'DI_Rent'!$B$2:$R$150,15,FALSE)="","",VLOOKUP($B128,'DI_Rent'!$B$2:$R$150,15,FALSE))</f>
        <v>3.95293389753708</v>
      </c>
      <c r="AD128" t="s" s="24">
        <f>IF(VLOOKUP($B128,'DI_Sharpe'!$B$2:$R$150,15,FALSE)&gt;0,VLOOKUP($B128,'DI_Sharpe'!$B$2:$R$150,15,FALSE)," ")</f>
        <v>361</v>
      </c>
      <c r="AE128" s="23">
        <f>IF(VLOOKUP($B128,'DI_Rent'!$B$2:$R$150,16,FALSE)="","",VLOOKUP($B128,'DI_Rent'!$B$2:$R$150,16,FALSE))</f>
        <v>4.67351348185601</v>
      </c>
      <c r="AF128" t="s" s="24">
        <f>IF(VLOOKUP($B128,'DI_Sharpe'!$B$2:$R$150,16,FALSE)&gt;0,VLOOKUP($B128,'DI_Sharpe'!$B$2:$R$150,16,FALSE)," ")</f>
        <v>361</v>
      </c>
      <c r="AG128" s="23">
        <f>IF(VLOOKUP($B128,'DI_Rent'!$B$2:$R$150,17,FALSE)="","",VLOOKUP($B128,'DI_Rent'!$B$2:$R$150,17,FALSE))</f>
        <v>5.47019736264849</v>
      </c>
      <c r="AH128" t="s" s="26">
        <f>IF(VLOOKUP($B128,'DI_Sharpe'!$B$2:$R$150,17,FALSE)&gt;0,VLOOKUP($B128,'DI_Sharpe'!$B$2:$R$150,17,FALSE)," ")</f>
        <v>361</v>
      </c>
      <c r="AI128" s="14"/>
      <c r="AJ128" t="s" s="26"/>
      <c r="AK128" s="14"/>
      <c r="AL128" s="14"/>
    </row>
    <row r="129" ht="15" customHeight="1">
      <c r="A129" t="s" s="10">
        <v>276</v>
      </c>
      <c r="B129" t="s" s="10">
        <v>277</v>
      </c>
      <c r="C129" s="23">
        <f>IF(VLOOKUP($B129,'DI_Rent'!$B$2:$R$150,2,FALSE)="","",VLOOKUP($B129,'DI_Rent'!$B$2:$R$150,2,FALSE))</f>
        <v>5.66144919759062</v>
      </c>
      <c r="D129" t="s" s="24">
        <f>IF(VLOOKUP($B129,'DI_Sharpe'!$B$2:$R$150,2,FALSE)&gt;0,VLOOKUP($B129,'DI_Sharpe'!$B$2:$R$150,2,FALSE)," ")</f>
        <v>361</v>
      </c>
      <c r="E129" s="23">
        <f>IF(VLOOKUP($B129,'DI_Rent'!$B$2:$R$150,3,FALSE)="","",VLOOKUP($B129,'DI_Rent'!$B$2:$R$150,3,FALSE))</f>
        <v>4.98091895827177</v>
      </c>
      <c r="F129" t="s" s="24">
        <f>IF(VLOOKUP($B129,'DI_Sharpe'!$B$2:$R$150,3,FALSE)&gt;0,VLOOKUP($B129,'DI_Sharpe'!$B$2:$R$150,3,FALSE)," ")</f>
        <v>361</v>
      </c>
      <c r="G129" s="23">
        <f>IF(VLOOKUP($B129,'DI_Rent'!$B$2:$R$150,4,FALSE)="","",VLOOKUP($B129,'DI_Rent'!$B$2:$R$150,4,FALSE))</f>
        <v>4.30154258563467</v>
      </c>
      <c r="H129" t="s" s="24">
        <f>IF(VLOOKUP($B129,'DI_Sharpe'!$B$2:$R$150,4,FALSE)&gt;0,VLOOKUP($B129,'DI_Sharpe'!$B$2:$R$150,4,FALSE)," ")</f>
        <v>361</v>
      </c>
      <c r="I129" s="23">
        <f>IF(VLOOKUP($B129,'DI_Rent'!$B$2:$R$150,5,FALSE)="","",VLOOKUP($B129,'DI_Rent'!$B$2:$R$150,5,FALSE))</f>
        <v>3.46395845039948</v>
      </c>
      <c r="J129" t="s" s="24">
        <f>IF(VLOOKUP($B129,'DI_Sharpe'!$B$2:$R$150,5,FALSE)&gt;0,VLOOKUP($B129,'DI_Sharpe'!$B$2:$R$150,5,FALSE)," ")</f>
        <v>361</v>
      </c>
      <c r="K129" s="23">
        <f>IF(VLOOKUP($B129,'DI_Rent'!$B$2:$R$150,6,FALSE)="","",VLOOKUP($B129,'DI_Rent'!$B$2:$R$150,6,FALSE))</f>
        <v>2.79884247605211</v>
      </c>
      <c r="L129" t="s" s="24">
        <f>IF(VLOOKUP($B129,'DI_Sharpe'!$B$2:$R$150,6,FALSE)&gt;0,VLOOKUP($B129,'DI_Sharpe'!$B$2:$R$150,6,FALSE)," ")</f>
        <v>361</v>
      </c>
      <c r="M129" s="23">
        <f>IF(VLOOKUP($B129,'DI_Rent'!$B$2:$R$150,7,FALSE)="","",VLOOKUP($B129,'DI_Rent'!$B$2:$R$150,7,FALSE))</f>
        <v>2.37803020084124</v>
      </c>
      <c r="N129" t="s" s="24">
        <f>IF(VLOOKUP($B129,'DI_Sharpe'!$B$2:$R$150,7,FALSE)&gt;0,VLOOKUP($B129,'DI_Sharpe'!$B$2:$R$150,7,FALSE)," ")</f>
        <v>361</v>
      </c>
      <c r="O129" s="23">
        <f>IF(VLOOKUP($B129,'DI_Rent'!$B$2:$R$150,8,FALSE)="","",VLOOKUP($B129,'DI_Rent'!$B$2:$R$150,8,FALSE))</f>
        <v>2.14797109871674</v>
      </c>
      <c r="P129" t="s" s="24">
        <f>IF(VLOOKUP($B129,'DI_Sharpe'!$B$2:$R$150,8,FALSE)&gt;0,VLOOKUP($B129,'DI_Sharpe'!$B$2:$R$150,8,FALSE)," ")</f>
        <v>361</v>
      </c>
      <c r="Q129" s="23">
        <f>IF(VLOOKUP($B129,'DI_Rent'!$B$2:$R$150,9,FALSE)="","",VLOOKUP($B129,'DI_Rent'!$B$2:$R$150,9,FALSE))</f>
        <v>1.94769823076364</v>
      </c>
      <c r="R129" t="s" s="24">
        <f>IF(VLOOKUP($B129,'DI_Sharpe'!$B$2:$R$150,9,FALSE)&gt;0,VLOOKUP($B129,'DI_Sharpe'!$B$2:$R$150,9,FALSE)," ")</f>
        <v>361</v>
      </c>
      <c r="S129" s="23">
        <f>IF(VLOOKUP($B129,'DI_Rent'!$B$2:$R$150,10,FALSE)="","",VLOOKUP($B129,'DI_Rent'!$B$2:$R$150,10,FALSE))</f>
        <v>1.88397552993094</v>
      </c>
      <c r="T129" t="s" s="24">
        <f>IF(VLOOKUP($B129,'DI_Sharpe'!$B$2:$R$150,10,FALSE)&gt;0,VLOOKUP($B129,'DI_Sharpe'!$B$2:$R$150,10,FALSE)," ")</f>
        <v>361</v>
      </c>
      <c r="U129" s="23">
        <f>IF(VLOOKUP($B129,'DI_Rent'!$B$2:$R$150,11,FALSE)="","",VLOOKUP($B129,'DI_Rent'!$B$2:$R$150,11,FALSE))</f>
        <v>1.95723529801617</v>
      </c>
      <c r="V129" t="s" s="24">
        <f>IF(VLOOKUP($B129,'DI_Sharpe'!$B$2:$R$150,11,FALSE)&gt;0,VLOOKUP($B129,'DI_Sharpe'!$B$2:$R$150,11,FALSE)," ")</f>
        <v>361</v>
      </c>
      <c r="W129" s="23">
        <f>IF(VLOOKUP($B129,'DI_Rent'!$B$2:$R$150,12,FALSE)="","",VLOOKUP($B129,'DI_Rent'!$B$2:$R$150,12,FALSE))</f>
        <v>2.25291422943801</v>
      </c>
      <c r="X129" t="s" s="24">
        <f>IF(VLOOKUP($B129,'DI_Sharpe'!$B$2:$R$150,12,FALSE)&gt;0,VLOOKUP($B129,'DI_Sharpe'!$B$2:$R$150,12,FALSE)," ")</f>
        <v>361</v>
      </c>
      <c r="Y129" s="23">
        <f>IF(VLOOKUP($B129,'DI_Rent'!$B$2:$R$150,13,FALSE)="","",VLOOKUP($B129,'DI_Rent'!$B$2:$R$150,13,FALSE))</f>
        <v>2.73911403426033</v>
      </c>
      <c r="Z129" t="s" s="24">
        <f>IF(VLOOKUP($B129,'DI_Sharpe'!$B$2:$R$150,13,FALSE)&gt;0,VLOOKUP($B129,'DI_Sharpe'!$B$2:$R$150,13,FALSE)," ")</f>
        <v>361</v>
      </c>
      <c r="AA129" s="23">
        <f>IF(VLOOKUP($B129,'DI_Rent'!$B$2:$R$150,14,FALSE)="","",VLOOKUP($B129,'DI_Rent'!$B$2:$R$150,14,FALSE))</f>
        <v>3.36712877815375</v>
      </c>
      <c r="AB129" t="s" s="24">
        <f>IF(VLOOKUP($B129,'DI_Sharpe'!$B$2:$R$150,14,FALSE)&gt;0,VLOOKUP($B129,'DI_Sharpe'!$B$2:$R$150,14,FALSE)," ")</f>
        <v>361</v>
      </c>
      <c r="AC129" s="23">
        <f>IF(VLOOKUP($B129,'DI_Rent'!$B$2:$R$150,15,FALSE)="","",VLOOKUP($B129,'DI_Rent'!$B$2:$R$150,15,FALSE))</f>
        <v>4.13591784955849</v>
      </c>
      <c r="AD129" t="s" s="24">
        <f>IF(VLOOKUP($B129,'DI_Sharpe'!$B$2:$R$150,15,FALSE)&gt;0,VLOOKUP($B129,'DI_Sharpe'!$B$2:$R$150,15,FALSE)," ")</f>
        <v>361</v>
      </c>
      <c r="AE129" s="23">
        <f>IF(VLOOKUP($B129,'DI_Rent'!$B$2:$R$150,16,FALSE)="","",VLOOKUP($B129,'DI_Rent'!$B$2:$R$150,16,FALSE))</f>
        <v>4.93324451529555</v>
      </c>
      <c r="AF129" t="s" s="24">
        <f>IF(VLOOKUP($B129,'DI_Sharpe'!$B$2:$R$150,16,FALSE)&gt;0,VLOOKUP($B129,'DI_Sharpe'!$B$2:$R$150,16,FALSE)," ")</f>
        <v>361</v>
      </c>
      <c r="AG129" s="23">
        <f>IF(VLOOKUP($B129,'DI_Rent'!$B$2:$R$150,17,FALSE)="","",VLOOKUP($B129,'DI_Rent'!$B$2:$R$150,17,FALSE))</f>
        <v>5.88269484253952</v>
      </c>
      <c r="AH129" t="s" s="26">
        <f>IF(VLOOKUP($B129,'DI_Sharpe'!$B$2:$R$150,17,FALSE)&gt;0,VLOOKUP($B129,'DI_Sharpe'!$B$2:$R$150,17,FALSE)," ")</f>
        <v>361</v>
      </c>
      <c r="AI129" s="14"/>
      <c r="AJ129" t="s" s="26"/>
      <c r="AK129" s="14"/>
      <c r="AL129" s="14"/>
    </row>
    <row r="130" ht="15" customHeight="1">
      <c r="A130" t="s" s="10">
        <v>278</v>
      </c>
      <c r="B130" t="s" s="10">
        <v>279</v>
      </c>
      <c r="C130" s="23">
        <f>IF(VLOOKUP($B130,'DI_Rent'!$B$2:$R$150,2,FALSE)="","",VLOOKUP($B130,'DI_Rent'!$B$2:$R$150,2,FALSE))</f>
        <v>5.60919329856697</v>
      </c>
      <c r="D130" t="s" s="24">
        <f>IF(VLOOKUP($B130,'DI_Sharpe'!$B$2:$R$150,2,FALSE)&gt;0,VLOOKUP($B130,'DI_Sharpe'!$B$2:$R$150,2,FALSE)," ")</f>
        <v>361</v>
      </c>
      <c r="E130" s="23">
        <f>IF(VLOOKUP($B130,'DI_Rent'!$B$2:$R$150,3,FALSE)="","",VLOOKUP($B130,'DI_Rent'!$B$2:$R$150,3,FALSE))</f>
        <v>5.10581193302084</v>
      </c>
      <c r="F130" t="s" s="24">
        <f>IF(VLOOKUP($B130,'DI_Sharpe'!$B$2:$R$150,3,FALSE)&gt;0,VLOOKUP($B130,'DI_Sharpe'!$B$2:$R$150,3,FALSE)," ")</f>
        <v>361</v>
      </c>
      <c r="G130" s="23">
        <f>IF(VLOOKUP($B130,'DI_Rent'!$B$2:$R$150,4,FALSE)="","",VLOOKUP($B130,'DI_Rent'!$B$2:$R$150,4,FALSE))</f>
        <v>4.56525542208499</v>
      </c>
      <c r="H130" t="s" s="24">
        <f>IF(VLOOKUP($B130,'DI_Sharpe'!$B$2:$R$150,4,FALSE)&gt;0,VLOOKUP($B130,'DI_Sharpe'!$B$2:$R$150,4,FALSE)," ")</f>
        <v>361</v>
      </c>
      <c r="I130" s="23">
        <f>IF(VLOOKUP($B130,'DI_Rent'!$B$2:$R$150,5,FALSE)="","",VLOOKUP($B130,'DI_Rent'!$B$2:$R$150,5,FALSE))</f>
        <v>4.00746732502986</v>
      </c>
      <c r="J130" t="s" s="24">
        <f>IF(VLOOKUP($B130,'DI_Sharpe'!$B$2:$R$150,5,FALSE)&gt;0,VLOOKUP($B130,'DI_Sharpe'!$B$2:$R$150,5,FALSE)," ")</f>
        <v>361</v>
      </c>
      <c r="K130" s="23">
        <f>IF(VLOOKUP($B130,'DI_Rent'!$B$2:$R$150,6,FALSE)="","",VLOOKUP($B130,'DI_Rent'!$B$2:$R$150,6,FALSE))</f>
        <v>3.51924117831857</v>
      </c>
      <c r="L130" t="s" s="24">
        <f>IF(VLOOKUP($B130,'DI_Sharpe'!$B$2:$R$150,6,FALSE)&gt;0,VLOOKUP($B130,'DI_Sharpe'!$B$2:$R$150,6,FALSE)," ")</f>
        <v>361</v>
      </c>
      <c r="M130" s="23">
        <f>IF(VLOOKUP($B130,'DI_Rent'!$B$2:$R$150,7,FALSE)="","",VLOOKUP($B130,'DI_Rent'!$B$2:$R$150,7,FALSE))</f>
        <v>3.08659351108462</v>
      </c>
      <c r="N130" t="s" s="24">
        <f>IF(VLOOKUP($B130,'DI_Sharpe'!$B$2:$R$150,7,FALSE)&gt;0,VLOOKUP($B130,'DI_Sharpe'!$B$2:$R$150,7,FALSE)," ")</f>
        <v>361</v>
      </c>
      <c r="O130" s="23">
        <f>IF(VLOOKUP($B130,'DI_Rent'!$B$2:$R$150,8,FALSE)="","",VLOOKUP($B130,'DI_Rent'!$B$2:$R$150,8,FALSE))</f>
        <v>2.84399745566675</v>
      </c>
      <c r="P130" t="s" s="24">
        <f>IF(VLOOKUP($B130,'DI_Sharpe'!$B$2:$R$150,8,FALSE)&gt;0,VLOOKUP($B130,'DI_Sharpe'!$B$2:$R$150,8,FALSE)," ")</f>
        <v>361</v>
      </c>
      <c r="Q130" s="23">
        <f>IF(VLOOKUP($B130,'DI_Rent'!$B$2:$R$150,9,FALSE)="","",VLOOKUP($B130,'DI_Rent'!$B$2:$R$150,9,FALSE))</f>
        <v>2.55299197921093</v>
      </c>
      <c r="R130" t="s" s="24">
        <f>IF(VLOOKUP($B130,'DI_Sharpe'!$B$2:$R$150,9,FALSE)&gt;0,VLOOKUP($B130,'DI_Sharpe'!$B$2:$R$150,9,FALSE)," ")</f>
        <v>361</v>
      </c>
      <c r="S130" s="23">
        <f>IF(VLOOKUP($B130,'DI_Rent'!$B$2:$R$150,10,FALSE)="","",VLOOKUP($B130,'DI_Rent'!$B$2:$R$150,10,FALSE))</f>
        <v>2.35741560152938</v>
      </c>
      <c r="T130" t="s" s="24">
        <f>IF(VLOOKUP($B130,'DI_Sharpe'!$B$2:$R$150,10,FALSE)&gt;0,VLOOKUP($B130,'DI_Sharpe'!$B$2:$R$150,10,FALSE)," ")</f>
        <v>361</v>
      </c>
      <c r="U130" s="23">
        <f>IF(VLOOKUP($B130,'DI_Rent'!$B$2:$R$150,11,FALSE)="","",VLOOKUP($B130,'DI_Rent'!$B$2:$R$150,11,FALSE))</f>
        <v>2.32017668046758</v>
      </c>
      <c r="V130" t="s" s="24">
        <f>IF(VLOOKUP($B130,'DI_Sharpe'!$B$2:$R$150,11,FALSE)&gt;0,VLOOKUP($B130,'DI_Sharpe'!$B$2:$R$150,11,FALSE)," ")</f>
        <v>361</v>
      </c>
      <c r="W130" s="23">
        <f>IF(VLOOKUP($B130,'DI_Rent'!$B$2:$R$150,12,FALSE)="","",VLOOKUP($B130,'DI_Rent'!$B$2:$R$150,12,FALSE))</f>
        <v>2.49667865153422</v>
      </c>
      <c r="X130" t="s" s="24">
        <f>IF(VLOOKUP($B130,'DI_Sharpe'!$B$2:$R$150,12,FALSE)&gt;0,VLOOKUP($B130,'DI_Sharpe'!$B$2:$R$150,12,FALSE)," ")</f>
        <v>361</v>
      </c>
      <c r="Y130" s="23">
        <f>IF(VLOOKUP($B130,'DI_Rent'!$B$2:$R$150,13,FALSE)="","",VLOOKUP($B130,'DI_Rent'!$B$2:$R$150,13,FALSE))</f>
        <v>2.93989974291535</v>
      </c>
      <c r="Z130" t="s" s="24">
        <f>IF(VLOOKUP($B130,'DI_Sharpe'!$B$2:$R$150,13,FALSE)&gt;0,VLOOKUP($B130,'DI_Sharpe'!$B$2:$R$150,13,FALSE)," ")</f>
        <v>361</v>
      </c>
      <c r="AA130" s="23">
        <f>IF(VLOOKUP($B130,'DI_Rent'!$B$2:$R$150,14,FALSE)="","",VLOOKUP($B130,'DI_Rent'!$B$2:$R$150,14,FALSE))</f>
        <v>3.49418335228151</v>
      </c>
      <c r="AB130" t="s" s="24">
        <f>IF(VLOOKUP($B130,'DI_Sharpe'!$B$2:$R$150,14,FALSE)&gt;0,VLOOKUP($B130,'DI_Sharpe'!$B$2:$R$150,14,FALSE)," ")</f>
        <v>361</v>
      </c>
      <c r="AC130" s="23">
        <f>IF(VLOOKUP($B130,'DI_Rent'!$B$2:$R$150,15,FALSE)="","",VLOOKUP($B130,'DI_Rent'!$B$2:$R$150,15,FALSE))</f>
        <v>4.15302612726378</v>
      </c>
      <c r="AD130" t="s" s="24">
        <f>IF(VLOOKUP($B130,'DI_Sharpe'!$B$2:$R$150,15,FALSE)&gt;0,VLOOKUP($B130,'DI_Sharpe'!$B$2:$R$150,15,FALSE)," ")</f>
        <v>361</v>
      </c>
      <c r="AE130" s="23">
        <f>IF(VLOOKUP($B130,'DI_Rent'!$B$2:$R$150,16,FALSE)="","",VLOOKUP($B130,'DI_Rent'!$B$2:$R$150,16,FALSE))</f>
        <v>4.90468341763681</v>
      </c>
      <c r="AF130" t="s" s="24">
        <f>IF(VLOOKUP($B130,'DI_Sharpe'!$B$2:$R$150,16,FALSE)&gt;0,VLOOKUP($B130,'DI_Sharpe'!$B$2:$R$150,16,FALSE)," ")</f>
        <v>361</v>
      </c>
      <c r="AG130" s="23">
        <f>IF(VLOOKUP($B130,'DI_Rent'!$B$2:$R$150,17,FALSE)="","",VLOOKUP($B130,'DI_Rent'!$B$2:$R$150,17,FALSE))</f>
        <v>5.68790429537973</v>
      </c>
      <c r="AH130" t="s" s="26">
        <f>IF(VLOOKUP($B130,'DI_Sharpe'!$B$2:$R$150,17,FALSE)&gt;0,VLOOKUP($B130,'DI_Sharpe'!$B$2:$R$150,17,FALSE)," ")</f>
        <v>361</v>
      </c>
      <c r="AI130" s="14"/>
      <c r="AJ130" t="s" s="26"/>
      <c r="AK130" s="14"/>
      <c r="AL130" s="14"/>
    </row>
    <row r="131" ht="15" customHeight="1">
      <c r="A131" t="s" s="10">
        <v>280</v>
      </c>
      <c r="B131" t="s" s="10">
        <v>281</v>
      </c>
      <c r="C131" s="23">
        <f>IF(VLOOKUP($B131,'DI_Rent'!$B$2:$R$150,2,FALSE)="","",VLOOKUP($B131,'DI_Rent'!$B$2:$R$150,2,FALSE))</f>
        <v>5.49564714813824</v>
      </c>
      <c r="D131" t="s" s="24">
        <f>IF(VLOOKUP($B131,'DI_Sharpe'!$B$2:$R$150,2,FALSE)&gt;0,VLOOKUP($B131,'DI_Sharpe'!$B$2:$R$150,2,FALSE)," ")</f>
        <v>361</v>
      </c>
      <c r="E131" s="23">
        <f>IF(VLOOKUP($B131,'DI_Rent'!$B$2:$R$150,3,FALSE)="","",VLOOKUP($B131,'DI_Rent'!$B$2:$R$150,3,FALSE))</f>
        <v>4.91835433762158</v>
      </c>
      <c r="F131" t="s" s="24">
        <f>IF(VLOOKUP($B131,'DI_Sharpe'!$B$2:$R$150,3,FALSE)&gt;0,VLOOKUP($B131,'DI_Sharpe'!$B$2:$R$150,3,FALSE)," ")</f>
        <v>361</v>
      </c>
      <c r="G131" s="23">
        <f>IF(VLOOKUP($B131,'DI_Rent'!$B$2:$R$150,4,FALSE)="","",VLOOKUP($B131,'DI_Rent'!$B$2:$R$150,4,FALSE))</f>
        <v>4.30502701022579</v>
      </c>
      <c r="H131" t="s" s="24">
        <f>IF(VLOOKUP($B131,'DI_Sharpe'!$B$2:$R$150,4,FALSE)&gt;0,VLOOKUP($B131,'DI_Sharpe'!$B$2:$R$150,4,FALSE)," ")</f>
        <v>361</v>
      </c>
      <c r="I131" s="23">
        <f>IF(VLOOKUP($B131,'DI_Rent'!$B$2:$R$150,5,FALSE)="","",VLOOKUP($B131,'DI_Rent'!$B$2:$R$150,5,FALSE))</f>
        <v>3.67740761076329</v>
      </c>
      <c r="J131" t="s" s="24">
        <f>IF(VLOOKUP($B131,'DI_Sharpe'!$B$2:$R$150,5,FALSE)&gt;0,VLOOKUP($B131,'DI_Sharpe'!$B$2:$R$150,5,FALSE)," ")</f>
        <v>361</v>
      </c>
      <c r="K131" s="23">
        <f>IF(VLOOKUP($B131,'DI_Rent'!$B$2:$R$150,6,FALSE)="","",VLOOKUP($B131,'DI_Rent'!$B$2:$R$150,6,FALSE))</f>
        <v>3.17510154501208</v>
      </c>
      <c r="L131" t="s" s="24">
        <f>IF(VLOOKUP($B131,'DI_Sharpe'!$B$2:$R$150,6,FALSE)&gt;0,VLOOKUP($B131,'DI_Sharpe'!$B$2:$R$150,6,FALSE)," ")</f>
        <v>361</v>
      </c>
      <c r="M131" s="23">
        <f>IF(VLOOKUP($B131,'DI_Rent'!$B$2:$R$150,7,FALSE)="","",VLOOKUP($B131,'DI_Rent'!$B$2:$R$150,7,FALSE))</f>
        <v>2.7292910297124</v>
      </c>
      <c r="N131" t="s" s="24">
        <f>IF(VLOOKUP($B131,'DI_Sharpe'!$B$2:$R$150,7,FALSE)&gt;0,VLOOKUP($B131,'DI_Sharpe'!$B$2:$R$150,7,FALSE)," ")</f>
        <v>361</v>
      </c>
      <c r="O131" s="23">
        <f>IF(VLOOKUP($B131,'DI_Rent'!$B$2:$R$150,8,FALSE)="","",VLOOKUP($B131,'DI_Rent'!$B$2:$R$150,8,FALSE))</f>
        <v>2.44281224884537</v>
      </c>
      <c r="P131" t="s" s="24">
        <f>IF(VLOOKUP($B131,'DI_Sharpe'!$B$2:$R$150,8,FALSE)&gt;0,VLOOKUP($B131,'DI_Sharpe'!$B$2:$R$150,8,FALSE)," ")</f>
        <v>361</v>
      </c>
      <c r="Q131" s="23">
        <f>IF(VLOOKUP($B131,'DI_Rent'!$B$2:$R$150,9,FALSE)="","",VLOOKUP($B131,'DI_Rent'!$B$2:$R$150,9,FALSE))</f>
        <v>2.23507565673517</v>
      </c>
      <c r="R131" t="s" s="24">
        <f>IF(VLOOKUP($B131,'DI_Sharpe'!$B$2:$R$150,9,FALSE)&gt;0,VLOOKUP($B131,'DI_Sharpe'!$B$2:$R$150,9,FALSE)," ")</f>
        <v>361</v>
      </c>
      <c r="S131" s="23">
        <f>IF(VLOOKUP($B131,'DI_Rent'!$B$2:$R$150,10,FALSE)="","",VLOOKUP($B131,'DI_Rent'!$B$2:$R$150,10,FALSE))</f>
        <v>2.07709270056289</v>
      </c>
      <c r="T131" t="s" s="24">
        <f>IF(VLOOKUP($B131,'DI_Sharpe'!$B$2:$R$150,10,FALSE)&gt;0,VLOOKUP($B131,'DI_Sharpe'!$B$2:$R$150,10,FALSE)," ")</f>
        <v>361</v>
      </c>
      <c r="U131" s="23">
        <f>IF(VLOOKUP($B131,'DI_Rent'!$B$2:$R$150,11,FALSE)="","",VLOOKUP($B131,'DI_Rent'!$B$2:$R$150,11,FALSE))</f>
        <v>2.06431928743296</v>
      </c>
      <c r="V131" t="s" s="24">
        <f>IF(VLOOKUP($B131,'DI_Sharpe'!$B$2:$R$150,11,FALSE)&gt;0,VLOOKUP($B131,'DI_Sharpe'!$B$2:$R$150,11,FALSE)," ")</f>
        <v>361</v>
      </c>
      <c r="W131" s="23">
        <f>IF(VLOOKUP($B131,'DI_Rent'!$B$2:$R$150,12,FALSE)="","",VLOOKUP($B131,'DI_Rent'!$B$2:$R$150,12,FALSE))</f>
        <v>2.28885463127275</v>
      </c>
      <c r="X131" t="s" s="24">
        <f>IF(VLOOKUP($B131,'DI_Sharpe'!$B$2:$R$150,12,FALSE)&gt;0,VLOOKUP($B131,'DI_Sharpe'!$B$2:$R$150,12,FALSE)," ")</f>
        <v>361</v>
      </c>
      <c r="Y131" s="23">
        <f>IF(VLOOKUP($B131,'DI_Rent'!$B$2:$R$150,13,FALSE)="","",VLOOKUP($B131,'DI_Rent'!$B$2:$R$150,13,FALSE))</f>
        <v>2.72715925704068</v>
      </c>
      <c r="Z131" t="s" s="24">
        <f>IF(VLOOKUP($B131,'DI_Sharpe'!$B$2:$R$150,13,FALSE)&gt;0,VLOOKUP($B131,'DI_Sharpe'!$B$2:$R$150,13,FALSE)," ")</f>
        <v>361</v>
      </c>
      <c r="AA131" s="23">
        <f>IF(VLOOKUP($B131,'DI_Rent'!$B$2:$R$150,14,FALSE)="","",VLOOKUP($B131,'DI_Rent'!$B$2:$R$150,14,FALSE))</f>
        <v>3.31106776694889</v>
      </c>
      <c r="AB131" t="s" s="24">
        <f>IF(VLOOKUP($B131,'DI_Sharpe'!$B$2:$R$150,14,FALSE)&gt;0,VLOOKUP($B131,'DI_Sharpe'!$B$2:$R$150,14,FALSE)," ")</f>
        <v>361</v>
      </c>
      <c r="AC131" s="23">
        <f>IF(VLOOKUP($B131,'DI_Rent'!$B$2:$R$150,15,FALSE)="","",VLOOKUP($B131,'DI_Rent'!$B$2:$R$150,15,FALSE))</f>
        <v>4.0520506331936</v>
      </c>
      <c r="AD131" t="s" s="24">
        <f>IF(VLOOKUP($B131,'DI_Sharpe'!$B$2:$R$150,15,FALSE)&gt;0,VLOOKUP($B131,'DI_Sharpe'!$B$2:$R$150,15,FALSE)," ")</f>
        <v>361</v>
      </c>
      <c r="AE131" s="23">
        <f>IF(VLOOKUP($B131,'DI_Rent'!$B$2:$R$150,16,FALSE)="","",VLOOKUP($B131,'DI_Rent'!$B$2:$R$150,16,FALSE))</f>
        <v>4.86474130663921</v>
      </c>
      <c r="AF131" t="s" s="24">
        <f>IF(VLOOKUP($B131,'DI_Sharpe'!$B$2:$R$150,16,FALSE)&gt;0,VLOOKUP($B131,'DI_Sharpe'!$B$2:$R$150,16,FALSE)," ")</f>
        <v>361</v>
      </c>
      <c r="AG131" s="23">
        <f>IF(VLOOKUP($B131,'DI_Rent'!$B$2:$R$150,17,FALSE)="","",VLOOKUP($B131,'DI_Rent'!$B$2:$R$150,17,FALSE))</f>
        <v>5.78623438407975</v>
      </c>
      <c r="AH131" t="s" s="26">
        <f>IF(VLOOKUP($B131,'DI_Sharpe'!$B$2:$R$150,17,FALSE)&gt;0,VLOOKUP($B131,'DI_Sharpe'!$B$2:$R$150,17,FALSE)," ")</f>
        <v>361</v>
      </c>
      <c r="AI131" s="14"/>
      <c r="AJ131" t="s" s="26"/>
      <c r="AK131" s="14"/>
      <c r="AL131" s="14"/>
    </row>
    <row r="132" ht="15" customHeight="1">
      <c r="A132" t="s" s="10">
        <v>282</v>
      </c>
      <c r="B132" t="s" s="10">
        <v>283</v>
      </c>
      <c r="C132" s="23">
        <f>IF(VLOOKUP($B132,'DI_Rent'!$B$2:$R$150,2,FALSE)="","",VLOOKUP($B132,'DI_Rent'!$B$2:$R$150,2,FALSE))</f>
        <v>5.47614275356196</v>
      </c>
      <c r="D132" t="s" s="24">
        <f>IF(VLOOKUP($B132,'DI_Sharpe'!$B$2:$R$150,2,FALSE)&gt;0,VLOOKUP($B132,'DI_Sharpe'!$B$2:$R$150,2,FALSE)," ")</f>
        <v>361</v>
      </c>
      <c r="E132" s="23">
        <f>IF(VLOOKUP($B132,'DI_Rent'!$B$2:$R$150,3,FALSE)="","",VLOOKUP($B132,'DI_Rent'!$B$2:$R$150,3,FALSE))</f>
        <v>4.81075294438245</v>
      </c>
      <c r="F132" t="s" s="24">
        <f>IF(VLOOKUP($B132,'DI_Sharpe'!$B$2:$R$150,3,FALSE)&gt;0,VLOOKUP($B132,'DI_Sharpe'!$B$2:$R$150,3,FALSE)," ")</f>
        <v>361</v>
      </c>
      <c r="G132" s="23">
        <f>IF(VLOOKUP($B132,'DI_Rent'!$B$2:$R$150,4,FALSE)="","",VLOOKUP($B132,'DI_Rent'!$B$2:$R$150,4,FALSE))</f>
        <v>4.19383389724119</v>
      </c>
      <c r="H132" t="s" s="24">
        <f>IF(VLOOKUP($B132,'DI_Sharpe'!$B$2:$R$150,4,FALSE)&gt;0,VLOOKUP($B132,'DI_Sharpe'!$B$2:$R$150,4,FALSE)," ")</f>
        <v>361</v>
      </c>
      <c r="I132" s="23">
        <f>IF(VLOOKUP($B132,'DI_Rent'!$B$2:$R$150,5,FALSE)="","",VLOOKUP($B132,'DI_Rent'!$B$2:$R$150,5,FALSE))</f>
        <v>3.47817210650123</v>
      </c>
      <c r="J132" t="s" s="24">
        <f>IF(VLOOKUP($B132,'DI_Sharpe'!$B$2:$R$150,5,FALSE)&gt;0,VLOOKUP($B132,'DI_Sharpe'!$B$2:$R$150,5,FALSE)," ")</f>
        <v>361</v>
      </c>
      <c r="K132" s="23">
        <f>IF(VLOOKUP($B132,'DI_Rent'!$B$2:$R$150,6,FALSE)="","",VLOOKUP($B132,'DI_Rent'!$B$2:$R$150,6,FALSE))</f>
        <v>3.15288370105913</v>
      </c>
      <c r="L132" t="s" s="24">
        <f>IF(VLOOKUP($B132,'DI_Sharpe'!$B$2:$R$150,6,FALSE)&gt;0,VLOOKUP($B132,'DI_Sharpe'!$B$2:$R$150,6,FALSE)," ")</f>
        <v>361</v>
      </c>
      <c r="M132" s="23">
        <f>IF(VLOOKUP($B132,'DI_Rent'!$B$2:$R$150,7,FALSE)="","",VLOOKUP($B132,'DI_Rent'!$B$2:$R$150,7,FALSE))</f>
        <v>2.58839391896279</v>
      </c>
      <c r="N132" t="s" s="24">
        <f>IF(VLOOKUP($B132,'DI_Sharpe'!$B$2:$R$150,7,FALSE)&gt;0,VLOOKUP($B132,'DI_Sharpe'!$B$2:$R$150,7,FALSE)," ")</f>
        <v>361</v>
      </c>
      <c r="O132" s="23">
        <f>IF(VLOOKUP($B132,'DI_Rent'!$B$2:$R$150,8,FALSE)="","",VLOOKUP($B132,'DI_Rent'!$B$2:$R$150,8,FALSE))</f>
        <v>2.32257447635007</v>
      </c>
      <c r="P132" t="s" s="24">
        <f>IF(VLOOKUP($B132,'DI_Sharpe'!$B$2:$R$150,8,FALSE)&gt;0,VLOOKUP($B132,'DI_Sharpe'!$B$2:$R$150,8,FALSE)," ")</f>
        <v>361</v>
      </c>
      <c r="Q132" s="23">
        <f>IF(VLOOKUP($B132,'DI_Rent'!$B$2:$R$150,9,FALSE)="","",VLOOKUP($B132,'DI_Rent'!$B$2:$R$150,9,FALSE))</f>
        <v>1.95781349806747</v>
      </c>
      <c r="R132" t="s" s="24">
        <f>IF(VLOOKUP($B132,'DI_Sharpe'!$B$2:$R$150,9,FALSE)&gt;0,VLOOKUP($B132,'DI_Sharpe'!$B$2:$R$150,9,FALSE)," ")</f>
        <v>361</v>
      </c>
      <c r="S132" s="23">
        <f>IF(VLOOKUP($B132,'DI_Rent'!$B$2:$R$150,10,FALSE)="","",VLOOKUP($B132,'DI_Rent'!$B$2:$R$150,10,FALSE))</f>
        <v>1.97042339882447</v>
      </c>
      <c r="T132" t="s" s="24">
        <f>IF(VLOOKUP($B132,'DI_Sharpe'!$B$2:$R$150,10,FALSE)&gt;0,VLOOKUP($B132,'DI_Sharpe'!$B$2:$R$150,10,FALSE)," ")</f>
        <v>361</v>
      </c>
      <c r="U132" s="23">
        <f>IF(VLOOKUP($B132,'DI_Rent'!$B$2:$R$150,11,FALSE)="","",VLOOKUP($B132,'DI_Rent'!$B$2:$R$150,11,FALSE))</f>
        <v>2.00239561762829</v>
      </c>
      <c r="V132" t="s" s="24">
        <f>IF(VLOOKUP($B132,'DI_Sharpe'!$B$2:$R$150,11,FALSE)&gt;0,VLOOKUP($B132,'DI_Sharpe'!$B$2:$R$150,11,FALSE)," ")</f>
        <v>361</v>
      </c>
      <c r="W132" s="23">
        <f>IF(VLOOKUP($B132,'DI_Rent'!$B$2:$R$150,12,FALSE)="","",VLOOKUP($B132,'DI_Rent'!$B$2:$R$150,12,FALSE))</f>
        <v>2.25838319923215</v>
      </c>
      <c r="X132" t="s" s="24">
        <f>IF(VLOOKUP($B132,'DI_Sharpe'!$B$2:$R$150,12,FALSE)&gt;0,VLOOKUP($B132,'DI_Sharpe'!$B$2:$R$150,12,FALSE)," ")</f>
        <v>361</v>
      </c>
      <c r="Y132" s="23">
        <f>IF(VLOOKUP($B132,'DI_Rent'!$B$2:$R$150,13,FALSE)="","",VLOOKUP($B132,'DI_Rent'!$B$2:$R$150,13,FALSE))</f>
        <v>2.78757924907451</v>
      </c>
      <c r="Z132" t="s" s="24">
        <f>IF(VLOOKUP($B132,'DI_Sharpe'!$B$2:$R$150,13,FALSE)&gt;0,VLOOKUP($B132,'DI_Sharpe'!$B$2:$R$150,13,FALSE)," ")</f>
        <v>361</v>
      </c>
      <c r="AA132" s="23">
        <f>IF(VLOOKUP($B132,'DI_Rent'!$B$2:$R$150,14,FALSE)="","",VLOOKUP($B132,'DI_Rent'!$B$2:$R$150,14,FALSE))</f>
        <v>3.3892692737775</v>
      </c>
      <c r="AB132" t="s" s="24">
        <f>IF(VLOOKUP($B132,'DI_Sharpe'!$B$2:$R$150,14,FALSE)&gt;0,VLOOKUP($B132,'DI_Sharpe'!$B$2:$R$150,14,FALSE)," ")</f>
        <v>361</v>
      </c>
      <c r="AC132" s="23">
        <f>IF(VLOOKUP($B132,'DI_Rent'!$B$2:$R$150,15,FALSE)="","",VLOOKUP($B132,'DI_Rent'!$B$2:$R$150,15,FALSE))</f>
        <v>4.14356950287995</v>
      </c>
      <c r="AD132" t="s" s="24">
        <f>IF(VLOOKUP($B132,'DI_Sharpe'!$B$2:$R$150,15,FALSE)&gt;0,VLOOKUP($B132,'DI_Sharpe'!$B$2:$R$150,15,FALSE)," ")</f>
        <v>361</v>
      </c>
      <c r="AE132" s="23">
        <f>IF(VLOOKUP($B132,'DI_Rent'!$B$2:$R$150,16,FALSE)="","",VLOOKUP($B132,'DI_Rent'!$B$2:$R$150,16,FALSE))</f>
        <v>4.89661876874483</v>
      </c>
      <c r="AF132" t="s" s="24">
        <f>IF(VLOOKUP($B132,'DI_Sharpe'!$B$2:$R$150,16,FALSE)&gt;0,VLOOKUP($B132,'DI_Sharpe'!$B$2:$R$150,16,FALSE)," ")</f>
        <v>361</v>
      </c>
      <c r="AG132" s="23">
        <f>IF(VLOOKUP($B132,'DI_Rent'!$B$2:$R$150,17,FALSE)="","",VLOOKUP($B132,'DI_Rent'!$B$2:$R$150,17,FALSE))</f>
        <v>5.77956720416049</v>
      </c>
      <c r="AH132" t="s" s="26">
        <f>IF(VLOOKUP($B132,'DI_Sharpe'!$B$2:$R$150,17,FALSE)&gt;0,VLOOKUP($B132,'DI_Sharpe'!$B$2:$R$150,17,FALSE)," ")</f>
        <v>361</v>
      </c>
      <c r="AI132" s="14"/>
      <c r="AJ132" t="s" s="26"/>
      <c r="AK132" s="14"/>
      <c r="AL132" s="14"/>
    </row>
    <row r="133" ht="15" customHeight="1">
      <c r="A133" t="s" s="10">
        <v>284</v>
      </c>
      <c r="B133" t="s" s="10">
        <v>285</v>
      </c>
      <c r="C133" s="23">
        <f>IF(VLOOKUP($B133,'DI_Rent'!$B$2:$R$150,2,FALSE)="","",VLOOKUP($B133,'DI_Rent'!$B$2:$R$150,2,FALSE))</f>
        <v>5.46912386033322</v>
      </c>
      <c r="D133" t="s" s="24">
        <f>IF(VLOOKUP($B133,'DI_Sharpe'!$B$2:$R$150,2,FALSE)&gt;0,VLOOKUP($B133,'DI_Sharpe'!$B$2:$R$150,2,FALSE)," ")</f>
        <v>361</v>
      </c>
      <c r="E133" s="23">
        <f>IF(VLOOKUP($B133,'DI_Rent'!$B$2:$R$150,3,FALSE)="","",VLOOKUP($B133,'DI_Rent'!$B$2:$R$150,3,FALSE))</f>
        <v>4.70412045190056</v>
      </c>
      <c r="F133" t="s" s="24">
        <f>IF(VLOOKUP($B133,'DI_Sharpe'!$B$2:$R$150,3,FALSE)&gt;0,VLOOKUP($B133,'DI_Sharpe'!$B$2:$R$150,3,FALSE)," ")</f>
        <v>361</v>
      </c>
      <c r="G133" s="23">
        <f>IF(VLOOKUP($B133,'DI_Rent'!$B$2:$R$150,4,FALSE)="","",VLOOKUP($B133,'DI_Rent'!$B$2:$R$150,4,FALSE))</f>
        <v>4.00354535141507</v>
      </c>
      <c r="H133" t="s" s="24">
        <f>IF(VLOOKUP($B133,'DI_Sharpe'!$B$2:$R$150,4,FALSE)&gt;0,VLOOKUP($B133,'DI_Sharpe'!$B$2:$R$150,4,FALSE)," ")</f>
        <v>361</v>
      </c>
      <c r="I133" s="23">
        <f>IF(VLOOKUP($B133,'DI_Rent'!$B$2:$R$150,5,FALSE)="","",VLOOKUP($B133,'DI_Rent'!$B$2:$R$150,5,FALSE))</f>
        <v>3.2876301132146</v>
      </c>
      <c r="J133" t="s" s="24">
        <f>IF(VLOOKUP($B133,'DI_Sharpe'!$B$2:$R$150,5,FALSE)&gt;0,VLOOKUP($B133,'DI_Sharpe'!$B$2:$R$150,5,FALSE)," ")</f>
        <v>361</v>
      </c>
      <c r="K133" s="23">
        <f>IF(VLOOKUP($B133,'DI_Rent'!$B$2:$R$150,6,FALSE)="","",VLOOKUP($B133,'DI_Rent'!$B$2:$R$150,6,FALSE))</f>
        <v>2.68168081339382</v>
      </c>
      <c r="L133" t="s" s="24">
        <f>IF(VLOOKUP($B133,'DI_Sharpe'!$B$2:$R$150,6,FALSE)&gt;0,VLOOKUP($B133,'DI_Sharpe'!$B$2:$R$150,6,FALSE)," ")</f>
        <v>361</v>
      </c>
      <c r="M133" s="23">
        <f>IF(VLOOKUP($B133,'DI_Rent'!$B$2:$R$150,7,FALSE)="","",VLOOKUP($B133,'DI_Rent'!$B$2:$R$150,7,FALSE))</f>
        <v>2.19017688359278</v>
      </c>
      <c r="N133" t="s" s="24">
        <f>IF(VLOOKUP($B133,'DI_Sharpe'!$B$2:$R$150,7,FALSE)&gt;0,VLOOKUP($B133,'DI_Sharpe'!$B$2:$R$150,7,FALSE)," ")</f>
        <v>361</v>
      </c>
      <c r="O133" s="23">
        <f>IF(VLOOKUP($B133,'DI_Rent'!$B$2:$R$150,8,FALSE)="","",VLOOKUP($B133,'DI_Rent'!$B$2:$R$150,8,FALSE))</f>
        <v>1.88353592381771</v>
      </c>
      <c r="P133" t="s" s="24">
        <f>IF(VLOOKUP($B133,'DI_Sharpe'!$B$2:$R$150,8,FALSE)&gt;0,VLOOKUP($B133,'DI_Sharpe'!$B$2:$R$150,8,FALSE)," ")</f>
        <v>361</v>
      </c>
      <c r="Q133" s="23">
        <f>IF(VLOOKUP($B133,'DI_Rent'!$B$2:$R$150,9,FALSE)="","",VLOOKUP($B133,'DI_Rent'!$B$2:$R$150,9,FALSE))</f>
        <v>1.65880418862807</v>
      </c>
      <c r="R133" t="s" s="24">
        <f>IF(VLOOKUP($B133,'DI_Sharpe'!$B$2:$R$150,9,FALSE)&gt;0,VLOOKUP($B133,'DI_Sharpe'!$B$2:$R$150,9,FALSE)," ")</f>
        <v>361</v>
      </c>
      <c r="S133" s="23">
        <f>IF(VLOOKUP($B133,'DI_Rent'!$B$2:$R$150,10,FALSE)="","",VLOOKUP($B133,'DI_Rent'!$B$2:$R$150,10,FALSE))</f>
        <v>1.57710339125754</v>
      </c>
      <c r="T133" t="s" s="24">
        <f>IF(VLOOKUP($B133,'DI_Sharpe'!$B$2:$R$150,10,FALSE)&gt;0,VLOOKUP($B133,'DI_Sharpe'!$B$2:$R$150,10,FALSE)," ")</f>
        <v>361</v>
      </c>
      <c r="U133" s="23">
        <f>IF(VLOOKUP($B133,'DI_Rent'!$B$2:$R$150,11,FALSE)="","",VLOOKUP($B133,'DI_Rent'!$B$2:$R$150,11,FALSE))</f>
        <v>1.52505401954059</v>
      </c>
      <c r="V133" t="s" s="24">
        <f>IF(VLOOKUP($B133,'DI_Sharpe'!$B$2:$R$150,11,FALSE)&gt;0,VLOOKUP($B133,'DI_Sharpe'!$B$2:$R$150,11,FALSE)," ")</f>
        <v>361</v>
      </c>
      <c r="W133" s="23">
        <f>IF(VLOOKUP($B133,'DI_Rent'!$B$2:$R$150,12,FALSE)="","",VLOOKUP($B133,'DI_Rent'!$B$2:$R$150,12,FALSE))</f>
        <v>1.6834777400704</v>
      </c>
      <c r="X133" t="s" s="24">
        <f>IF(VLOOKUP($B133,'DI_Sharpe'!$B$2:$R$150,12,FALSE)&gt;0,VLOOKUP($B133,'DI_Sharpe'!$B$2:$R$150,12,FALSE)," ")</f>
        <v>361</v>
      </c>
      <c r="Y133" s="23">
        <f>IF(VLOOKUP($B133,'DI_Rent'!$B$2:$R$150,13,FALSE)="","",VLOOKUP($B133,'DI_Rent'!$B$2:$R$150,13,FALSE))</f>
        <v>2.04570446597181</v>
      </c>
      <c r="Z133" t="s" s="24">
        <f>IF(VLOOKUP($B133,'DI_Sharpe'!$B$2:$R$150,13,FALSE)&gt;0,VLOOKUP($B133,'DI_Sharpe'!$B$2:$R$150,13,FALSE)," ")</f>
        <v>361</v>
      </c>
      <c r="AA133" s="23">
        <f>IF(VLOOKUP($B133,'DI_Rent'!$B$2:$R$150,14,FALSE)="","",VLOOKUP($B133,'DI_Rent'!$B$2:$R$150,14,FALSE))</f>
        <v>2.82248455456438</v>
      </c>
      <c r="AB133" t="s" s="24">
        <f>IF(VLOOKUP($B133,'DI_Sharpe'!$B$2:$R$150,14,FALSE)&gt;0,VLOOKUP($B133,'DI_Sharpe'!$B$2:$R$150,14,FALSE)," ")</f>
        <v>361</v>
      </c>
      <c r="AC133" s="23">
        <f>IF(VLOOKUP($B133,'DI_Rent'!$B$2:$R$150,15,FALSE)="","",VLOOKUP($B133,'DI_Rent'!$B$2:$R$150,15,FALSE))</f>
        <v>3.29704814678808</v>
      </c>
      <c r="AD133" t="s" s="24">
        <f>IF(VLOOKUP($B133,'DI_Sharpe'!$B$2:$R$150,15,FALSE)&gt;0,VLOOKUP($B133,'DI_Sharpe'!$B$2:$R$150,15,FALSE)," ")</f>
        <v>361</v>
      </c>
      <c r="AE133" s="23">
        <f>IF(VLOOKUP($B133,'DI_Rent'!$B$2:$R$150,16,FALSE)="","",VLOOKUP($B133,'DI_Rent'!$B$2:$R$150,16,FALSE))</f>
        <v>3.98064083247138</v>
      </c>
      <c r="AF133" t="s" s="24">
        <f>IF(VLOOKUP($B133,'DI_Sharpe'!$B$2:$R$150,16,FALSE)&gt;0,VLOOKUP($B133,'DI_Sharpe'!$B$2:$R$150,16,FALSE)," ")</f>
        <v>361</v>
      </c>
      <c r="AG133" s="23">
        <f>IF(VLOOKUP($B133,'DI_Rent'!$B$2:$R$150,17,FALSE)="","",VLOOKUP($B133,'DI_Rent'!$B$2:$R$150,17,FALSE))</f>
        <v>4.75212624277637</v>
      </c>
      <c r="AH133" t="s" s="26">
        <f>IF(VLOOKUP($B133,'DI_Sharpe'!$B$2:$R$150,17,FALSE)&gt;0,VLOOKUP($B133,'DI_Sharpe'!$B$2:$R$150,17,FALSE)," ")</f>
        <v>361</v>
      </c>
      <c r="AI133" s="14"/>
      <c r="AJ133" t="s" s="26"/>
      <c r="AK133" s="14"/>
      <c r="AL133" s="14"/>
    </row>
    <row r="134" ht="15" customHeight="1">
      <c r="A134" t="s" s="10">
        <v>286</v>
      </c>
      <c r="B134" t="s" s="10">
        <v>287</v>
      </c>
      <c r="C134" s="23">
        <f>IF(VLOOKUP($B134,'DI_Rent'!$B$2:$R$150,2,FALSE)="","",VLOOKUP($B134,'DI_Rent'!$B$2:$R$150,2,FALSE))</f>
        <v>5.01100524139233</v>
      </c>
      <c r="D134" t="s" s="24">
        <f>IF(VLOOKUP($B134,'DI_Sharpe'!$B$2:$R$150,2,FALSE)&gt;0,VLOOKUP($B134,'DI_Sharpe'!$B$2:$R$150,2,FALSE)," ")</f>
        <v>361</v>
      </c>
      <c r="E134" s="23">
        <f>IF(VLOOKUP($B134,'DI_Rent'!$B$2:$R$150,3,FALSE)="","",VLOOKUP($B134,'DI_Rent'!$B$2:$R$150,3,FALSE))</f>
        <v>4.43266159648743</v>
      </c>
      <c r="F134" t="s" s="24">
        <f>IF(VLOOKUP($B134,'DI_Sharpe'!$B$2:$R$150,3,FALSE)&gt;0,VLOOKUP($B134,'DI_Sharpe'!$B$2:$R$150,3,FALSE)," ")</f>
        <v>361</v>
      </c>
      <c r="G134" s="23">
        <f>IF(VLOOKUP($B134,'DI_Rent'!$B$2:$R$150,4,FALSE)="","",VLOOKUP($B134,'DI_Rent'!$B$2:$R$150,4,FALSE))</f>
        <v>3.81317491969204</v>
      </c>
      <c r="H134" t="s" s="24">
        <f>IF(VLOOKUP($B134,'DI_Sharpe'!$B$2:$R$150,4,FALSE)&gt;0,VLOOKUP($B134,'DI_Sharpe'!$B$2:$R$150,4,FALSE)," ")</f>
        <v>361</v>
      </c>
      <c r="I134" s="23">
        <f>IF(VLOOKUP($B134,'DI_Rent'!$B$2:$R$150,5,FALSE)="","",VLOOKUP($B134,'DI_Rent'!$B$2:$R$150,5,FALSE))</f>
        <v>3.19089307970402</v>
      </c>
      <c r="J134" t="s" s="24">
        <f>IF(VLOOKUP($B134,'DI_Sharpe'!$B$2:$R$150,5,FALSE)&gt;0,VLOOKUP($B134,'DI_Sharpe'!$B$2:$R$150,5,FALSE)," ")</f>
        <v>361</v>
      </c>
      <c r="K134" s="23">
        <f>IF(VLOOKUP($B134,'DI_Rent'!$B$2:$R$150,6,FALSE)="","",VLOOKUP($B134,'DI_Rent'!$B$2:$R$150,6,FALSE))</f>
        <v>2.7135565517864</v>
      </c>
      <c r="L134" t="s" s="24">
        <f>IF(VLOOKUP($B134,'DI_Sharpe'!$B$2:$R$150,6,FALSE)&gt;0,VLOOKUP($B134,'DI_Sharpe'!$B$2:$R$150,6,FALSE)," ")</f>
        <v>361</v>
      </c>
      <c r="M134" s="23">
        <f>IF(VLOOKUP($B134,'DI_Rent'!$B$2:$R$150,7,FALSE)="","",VLOOKUP($B134,'DI_Rent'!$B$2:$R$150,7,FALSE))</f>
        <v>2.30589801830314</v>
      </c>
      <c r="N134" t="s" s="24">
        <f>IF(VLOOKUP($B134,'DI_Sharpe'!$B$2:$R$150,7,FALSE)&gt;0,VLOOKUP($B134,'DI_Sharpe'!$B$2:$R$150,7,FALSE)," ")</f>
        <v>361</v>
      </c>
      <c r="O134" s="23">
        <f>IF(VLOOKUP($B134,'DI_Rent'!$B$2:$R$150,8,FALSE)="","",VLOOKUP($B134,'DI_Rent'!$B$2:$R$150,8,FALSE))</f>
        <v>2.05969630939027</v>
      </c>
      <c r="P134" t="s" s="24">
        <f>IF(VLOOKUP($B134,'DI_Sharpe'!$B$2:$R$150,8,FALSE)&gt;0,VLOOKUP($B134,'DI_Sharpe'!$B$2:$R$150,8,FALSE)," ")</f>
        <v>361</v>
      </c>
      <c r="Q134" s="23">
        <f>IF(VLOOKUP($B134,'DI_Rent'!$B$2:$R$150,9,FALSE)="","",VLOOKUP($B134,'DI_Rent'!$B$2:$R$150,9,FALSE))</f>
        <v>1.90085001455127</v>
      </c>
      <c r="R134" t="s" s="24">
        <f>IF(VLOOKUP($B134,'DI_Sharpe'!$B$2:$R$150,9,FALSE)&gt;0,VLOOKUP($B134,'DI_Sharpe'!$B$2:$R$150,9,FALSE)," ")</f>
        <v>361</v>
      </c>
      <c r="S134" s="23">
        <f>IF(VLOOKUP($B134,'DI_Rent'!$B$2:$R$150,10,FALSE)="","",VLOOKUP($B134,'DI_Rent'!$B$2:$R$150,10,FALSE))</f>
        <v>1.82877015873562</v>
      </c>
      <c r="T134" t="s" s="24">
        <f>IF(VLOOKUP($B134,'DI_Sharpe'!$B$2:$R$150,10,FALSE)&gt;0,VLOOKUP($B134,'DI_Sharpe'!$B$2:$R$150,10,FALSE)," ")</f>
        <v>361</v>
      </c>
      <c r="U134" s="23">
        <f>IF(VLOOKUP($B134,'DI_Rent'!$B$2:$R$150,11,FALSE)="","",VLOOKUP($B134,'DI_Rent'!$B$2:$R$150,11,FALSE))</f>
        <v>1.85911886941763</v>
      </c>
      <c r="V134" t="s" s="24">
        <f>IF(VLOOKUP($B134,'DI_Sharpe'!$B$2:$R$150,11,FALSE)&gt;0,VLOOKUP($B134,'DI_Sharpe'!$B$2:$R$150,11,FALSE)," ")</f>
        <v>361</v>
      </c>
      <c r="W134" s="23">
        <f>IF(VLOOKUP($B134,'DI_Rent'!$B$2:$R$150,12,FALSE)="","",VLOOKUP($B134,'DI_Rent'!$B$2:$R$150,12,FALSE))</f>
        <v>2.0968623072372</v>
      </c>
      <c r="X134" t="s" s="24">
        <f>IF(VLOOKUP($B134,'DI_Sharpe'!$B$2:$R$150,12,FALSE)&gt;0,VLOOKUP($B134,'DI_Sharpe'!$B$2:$R$150,12,FALSE)," ")</f>
        <v>361</v>
      </c>
      <c r="Y134" s="23">
        <f>IF(VLOOKUP($B134,'DI_Rent'!$B$2:$R$150,13,FALSE)="","",VLOOKUP($B134,'DI_Rent'!$B$2:$R$150,13,FALSE))</f>
        <v>2.53709941909359</v>
      </c>
      <c r="Z134" t="s" s="24">
        <f>IF(VLOOKUP($B134,'DI_Sharpe'!$B$2:$R$150,13,FALSE)&gt;0,VLOOKUP($B134,'DI_Sharpe'!$B$2:$R$150,13,FALSE)," ")</f>
        <v>361</v>
      </c>
      <c r="AA134" s="23">
        <f>IF(VLOOKUP($B134,'DI_Rent'!$B$2:$R$150,14,FALSE)="","",VLOOKUP($B134,'DI_Rent'!$B$2:$R$150,14,FALSE))</f>
        <v>3.12205903629532</v>
      </c>
      <c r="AB134" t="s" s="24">
        <f>IF(VLOOKUP($B134,'DI_Sharpe'!$B$2:$R$150,14,FALSE)&gt;0,VLOOKUP($B134,'DI_Sharpe'!$B$2:$R$150,14,FALSE)," ")</f>
        <v>361</v>
      </c>
      <c r="AC134" s="23">
        <f>IF(VLOOKUP($B134,'DI_Rent'!$B$2:$R$150,15,FALSE)="","",VLOOKUP($B134,'DI_Rent'!$B$2:$R$150,15,FALSE))</f>
        <v>3.8506848453324</v>
      </c>
      <c r="AD134" t="s" s="24">
        <f>IF(VLOOKUP($B134,'DI_Sharpe'!$B$2:$R$150,15,FALSE)&gt;0,VLOOKUP($B134,'DI_Sharpe'!$B$2:$R$150,15,FALSE)," ")</f>
        <v>361</v>
      </c>
      <c r="AE134" s="23">
        <f>IF(VLOOKUP($B134,'DI_Rent'!$B$2:$R$150,16,FALSE)="","",VLOOKUP($B134,'DI_Rent'!$B$2:$R$150,16,FALSE))</f>
        <v>4.66706742505119</v>
      </c>
      <c r="AF134" t="s" s="24">
        <f>IF(VLOOKUP($B134,'DI_Sharpe'!$B$2:$R$150,16,FALSE)&gt;0,VLOOKUP($B134,'DI_Sharpe'!$B$2:$R$150,16,FALSE)," ")</f>
        <v>361</v>
      </c>
      <c r="AG134" s="23">
        <f>IF(VLOOKUP($B134,'DI_Rent'!$B$2:$R$150,17,FALSE)="","",VLOOKUP($B134,'DI_Rent'!$B$2:$R$150,17,FALSE))</f>
        <v>5.58582716868503</v>
      </c>
      <c r="AH134" t="s" s="26">
        <f>IF(VLOOKUP($B134,'DI_Sharpe'!$B$2:$R$150,17,FALSE)&gt;0,VLOOKUP($B134,'DI_Sharpe'!$B$2:$R$150,17,FALSE)," ")</f>
        <v>361</v>
      </c>
      <c r="AI134" s="14"/>
      <c r="AJ134" t="s" s="26"/>
      <c r="AK134" s="14"/>
      <c r="AL134" s="14"/>
    </row>
    <row r="135" ht="15" customHeight="1">
      <c r="A135" t="s" s="10">
        <v>288</v>
      </c>
      <c r="B135" t="s" s="10">
        <v>289</v>
      </c>
      <c r="C135" s="23">
        <f>IF(VLOOKUP($B135,'DI_Rent'!$B$2:$R$150,2,FALSE)="","",VLOOKUP($B135,'DI_Rent'!$B$2:$R$150,2,FALSE))</f>
        <v>4.06445872914187</v>
      </c>
      <c r="D135" t="s" s="24">
        <f>IF(VLOOKUP($B135,'DI_Sharpe'!$B$2:$R$150,2,FALSE)&gt;0,VLOOKUP($B135,'DI_Sharpe'!$B$2:$R$150,2,FALSE)," ")</f>
        <v>361</v>
      </c>
      <c r="E135" s="23">
        <f>IF(VLOOKUP($B135,'DI_Rent'!$B$2:$R$150,3,FALSE)="","",VLOOKUP($B135,'DI_Rent'!$B$2:$R$150,3,FALSE))</f>
        <v>3.40283487683795</v>
      </c>
      <c r="F135" t="s" s="24">
        <f>IF(VLOOKUP($B135,'DI_Sharpe'!$B$2:$R$150,3,FALSE)&gt;0,VLOOKUP($B135,'DI_Sharpe'!$B$2:$R$150,3,FALSE)," ")</f>
        <v>361</v>
      </c>
      <c r="G135" s="23">
        <f>IF(VLOOKUP($B135,'DI_Rent'!$B$2:$R$150,4,FALSE)="","",VLOOKUP($B135,'DI_Rent'!$B$2:$R$150,4,FALSE))</f>
        <v>2.80133229559292</v>
      </c>
      <c r="H135" t="s" s="24">
        <f>IF(VLOOKUP($B135,'DI_Sharpe'!$B$2:$R$150,4,FALSE)&gt;0,VLOOKUP($B135,'DI_Sharpe'!$B$2:$R$150,4,FALSE)," ")</f>
        <v>361</v>
      </c>
      <c r="I135" s="23">
        <f>IF(VLOOKUP($B135,'DI_Rent'!$B$2:$R$150,5,FALSE)="","",VLOOKUP($B135,'DI_Rent'!$B$2:$R$150,5,FALSE))</f>
        <v>2.2533787701061</v>
      </c>
      <c r="J135" t="s" s="24">
        <f>IF(VLOOKUP($B135,'DI_Sharpe'!$B$2:$R$150,5,FALSE)&gt;0,VLOOKUP($B135,'DI_Sharpe'!$B$2:$R$150,5,FALSE)," ")</f>
        <v>361</v>
      </c>
      <c r="K135" s="23">
        <f>IF(VLOOKUP($B135,'DI_Rent'!$B$2:$R$150,6,FALSE)="","",VLOOKUP($B135,'DI_Rent'!$B$2:$R$150,6,FALSE))</f>
        <v>1.79827405221757</v>
      </c>
      <c r="L135" t="s" s="24">
        <f>IF(VLOOKUP($B135,'DI_Sharpe'!$B$2:$R$150,6,FALSE)&gt;0,VLOOKUP($B135,'DI_Sharpe'!$B$2:$R$150,6,FALSE)," ")</f>
        <v>361</v>
      </c>
      <c r="M135" s="23">
        <f>IF(VLOOKUP($B135,'DI_Rent'!$B$2:$R$150,7,FALSE)="","",VLOOKUP($B135,'DI_Rent'!$B$2:$R$150,7,FALSE))</f>
        <v>1.44874254078324</v>
      </c>
      <c r="N135" t="s" s="24">
        <f>IF(VLOOKUP($B135,'DI_Sharpe'!$B$2:$R$150,7,FALSE)&gt;0,VLOOKUP($B135,'DI_Sharpe'!$B$2:$R$150,7,FALSE)," ")</f>
        <v>361</v>
      </c>
      <c r="O135" s="23">
        <f>IF(VLOOKUP($B135,'DI_Rent'!$B$2:$R$150,8,FALSE)="","",VLOOKUP($B135,'DI_Rent'!$B$2:$R$150,8,FALSE))</f>
        <v>1.2482824997069</v>
      </c>
      <c r="P135" t="s" s="24">
        <f>IF(VLOOKUP($B135,'DI_Sharpe'!$B$2:$R$150,8,FALSE)&gt;0,VLOOKUP($B135,'DI_Sharpe'!$B$2:$R$150,8,FALSE)," ")</f>
        <v>361</v>
      </c>
      <c r="Q135" s="23">
        <f>IF(VLOOKUP($B135,'DI_Rent'!$B$2:$R$150,9,FALSE)="","",VLOOKUP($B135,'DI_Rent'!$B$2:$R$150,9,FALSE))</f>
        <v>1.11404597095071</v>
      </c>
      <c r="R135" t="s" s="24">
        <f>IF(VLOOKUP($B135,'DI_Sharpe'!$B$2:$R$150,9,FALSE)&gt;0,VLOOKUP($B135,'DI_Sharpe'!$B$2:$R$150,9,FALSE)," ")</f>
        <v>361</v>
      </c>
      <c r="S135" s="23">
        <f>IF(VLOOKUP($B135,'DI_Rent'!$B$2:$R$150,10,FALSE)="","",VLOOKUP($B135,'DI_Rent'!$B$2:$R$150,10,FALSE))</f>
        <v>1.09907854681035</v>
      </c>
      <c r="T135" t="s" s="24">
        <f>IF(VLOOKUP($B135,'DI_Sharpe'!$B$2:$R$150,10,FALSE)&gt;0,VLOOKUP($B135,'DI_Sharpe'!$B$2:$R$150,10,FALSE)," ")</f>
        <v>361</v>
      </c>
      <c r="U135" s="23">
        <f>IF(VLOOKUP($B135,'DI_Rent'!$B$2:$R$150,11,FALSE)="","",VLOOKUP($B135,'DI_Rent'!$B$2:$R$150,11,FALSE))</f>
        <v>1.19598994456112</v>
      </c>
      <c r="V135" t="s" s="24">
        <f>IF(VLOOKUP($B135,'DI_Sharpe'!$B$2:$R$150,11,FALSE)&gt;0,VLOOKUP($B135,'DI_Sharpe'!$B$2:$R$150,11,FALSE)," ")</f>
        <v>361</v>
      </c>
      <c r="W135" s="23">
        <f>IF(VLOOKUP($B135,'DI_Rent'!$B$2:$R$150,12,FALSE)="","",VLOOKUP($B135,'DI_Rent'!$B$2:$R$150,12,FALSE))</f>
        <v>1.50848729102573</v>
      </c>
      <c r="X135" t="s" s="24">
        <f>IF(VLOOKUP($B135,'DI_Sharpe'!$B$2:$R$150,12,FALSE)&gt;0,VLOOKUP($B135,'DI_Sharpe'!$B$2:$R$150,12,FALSE)," ")</f>
        <v>361</v>
      </c>
      <c r="Y135" s="23">
        <f>IF(VLOOKUP($B135,'DI_Rent'!$B$2:$R$150,13,FALSE)="","",VLOOKUP($B135,'DI_Rent'!$B$2:$R$150,13,FALSE))</f>
        <v>2.02770532682786</v>
      </c>
      <c r="Z135" t="s" s="24">
        <f>IF(VLOOKUP($B135,'DI_Sharpe'!$B$2:$R$150,13,FALSE)&gt;0,VLOOKUP($B135,'DI_Sharpe'!$B$2:$R$150,13,FALSE)," ")</f>
        <v>361</v>
      </c>
      <c r="AA135" s="23">
        <f>IF(VLOOKUP($B135,'DI_Rent'!$B$2:$R$150,14,FALSE)="","",VLOOKUP($B135,'DI_Rent'!$B$2:$R$150,14,FALSE))</f>
        <v>2.69306934873443</v>
      </c>
      <c r="AB135" t="s" s="24">
        <f>IF(VLOOKUP($B135,'DI_Sharpe'!$B$2:$R$150,14,FALSE)&gt;0,VLOOKUP($B135,'DI_Sharpe'!$B$2:$R$150,14,FALSE)," ")</f>
        <v>361</v>
      </c>
      <c r="AC135" s="23">
        <f>IF(VLOOKUP($B135,'DI_Rent'!$B$2:$R$150,15,FALSE)="","",VLOOKUP($B135,'DI_Rent'!$B$2:$R$150,15,FALSE))</f>
        <v>3.49160198259684</v>
      </c>
      <c r="AD135" t="s" s="24">
        <f>IF(VLOOKUP($B135,'DI_Sharpe'!$B$2:$R$150,15,FALSE)&gt;0,VLOOKUP($B135,'DI_Sharpe'!$B$2:$R$150,15,FALSE)," ")</f>
        <v>361</v>
      </c>
      <c r="AE135" s="23">
        <f>IF(VLOOKUP($B135,'DI_Rent'!$B$2:$R$150,16,FALSE)="","",VLOOKUP($B135,'DI_Rent'!$B$2:$R$150,16,FALSE))</f>
        <v>4.27751671827452</v>
      </c>
      <c r="AF135" t="s" s="24">
        <f>IF(VLOOKUP($B135,'DI_Sharpe'!$B$2:$R$150,16,FALSE)&gt;0,VLOOKUP($B135,'DI_Sharpe'!$B$2:$R$150,16,FALSE)," ")</f>
        <v>361</v>
      </c>
      <c r="AG135" s="23">
        <f>IF(VLOOKUP($B135,'DI_Rent'!$B$2:$R$150,17,FALSE)="","",VLOOKUP($B135,'DI_Rent'!$B$2:$R$150,17,FALSE))</f>
        <v>5.10818446120427</v>
      </c>
      <c r="AH135" t="s" s="26">
        <f>IF(VLOOKUP($B135,'DI_Sharpe'!$B$2:$R$150,17,FALSE)&gt;0,VLOOKUP($B135,'DI_Sharpe'!$B$2:$R$150,17,FALSE)," ")</f>
        <v>361</v>
      </c>
      <c r="AI135" s="14"/>
      <c r="AJ135" t="s" s="26"/>
      <c r="AK135" s="14"/>
      <c r="AL135" s="14"/>
    </row>
    <row r="136" ht="15" customHeight="1">
      <c r="A136" t="s" s="10">
        <v>290</v>
      </c>
      <c r="B136" t="s" s="10">
        <v>291</v>
      </c>
      <c r="C136" t="s" s="26">
        <f>IF(VLOOKUP($B136,'DI_Rent'!$B$2:$R$150,2,FALSE)="","",VLOOKUP($B136,'DI_Rent'!$B$2:$R$150,2,FALSE))</f>
      </c>
      <c r="D136" t="s" s="24">
        <f>IF(VLOOKUP($B136,'DI_Sharpe'!$B$2:$R$150,2,FALSE)&gt;0,VLOOKUP($B136,'DI_Sharpe'!$B$2:$R$150,2,FALSE)," ")</f>
        <v>361</v>
      </c>
      <c r="E136" s="23">
        <f>IF(VLOOKUP($B136,'DI_Rent'!$B$2:$R$150,3,FALSE)="","",VLOOKUP($B136,'DI_Rent'!$B$2:$R$150,3,FALSE))</f>
        <v>7.763151233131</v>
      </c>
      <c r="F136" t="s" s="24">
        <f>IF(VLOOKUP($B136,'DI_Sharpe'!$B$2:$R$150,3,FALSE)&gt;0,VLOOKUP($B136,'DI_Sharpe'!$B$2:$R$150,3,FALSE)," ")</f>
        <v>361</v>
      </c>
      <c r="G136" s="23">
        <f>IF(VLOOKUP($B136,'DI_Rent'!$B$2:$R$150,4,FALSE)="","",VLOOKUP($B136,'DI_Rent'!$B$2:$R$150,4,FALSE))</f>
        <v>7.06993089524903</v>
      </c>
      <c r="H136" t="s" s="24">
        <f>IF(VLOOKUP($B136,'DI_Sharpe'!$B$2:$R$150,4,FALSE)&gt;0,VLOOKUP($B136,'DI_Sharpe'!$B$2:$R$150,4,FALSE)," ")</f>
        <v>361</v>
      </c>
      <c r="I136" s="23">
        <f>IF(VLOOKUP($B136,'DI_Rent'!$B$2:$R$150,5,FALSE)="","",VLOOKUP($B136,'DI_Rent'!$B$2:$R$150,5,FALSE))</f>
        <v>6.36458949461116</v>
      </c>
      <c r="J136" t="s" s="24">
        <f>IF(VLOOKUP($B136,'DI_Sharpe'!$B$2:$R$150,5,FALSE)&gt;0,VLOOKUP($B136,'DI_Sharpe'!$B$2:$R$150,5,FALSE)," ")</f>
        <v>361</v>
      </c>
      <c r="K136" s="23">
        <f>IF(VLOOKUP($B136,'DI_Rent'!$B$2:$R$150,6,FALSE)="","",VLOOKUP($B136,'DI_Rent'!$B$2:$R$150,6,FALSE))</f>
        <v>5.72438700563558</v>
      </c>
      <c r="L136" t="s" s="24">
        <f>IF(VLOOKUP($B136,'DI_Sharpe'!$B$2:$R$150,6,FALSE)&gt;0,VLOOKUP($B136,'DI_Sharpe'!$B$2:$R$150,6,FALSE)," ")</f>
        <v>361</v>
      </c>
      <c r="M136" s="23">
        <f>IF(VLOOKUP($B136,'DI_Rent'!$B$2:$R$150,7,FALSE)="","",VLOOKUP($B136,'DI_Rent'!$B$2:$R$150,7,FALSE))</f>
        <v>5.07348895714894</v>
      </c>
      <c r="N136" t="s" s="24">
        <f>IF(VLOOKUP($B136,'DI_Sharpe'!$B$2:$R$150,7,FALSE)&gt;0,VLOOKUP($B136,'DI_Sharpe'!$B$2:$R$150,7,FALSE)," ")</f>
        <v>361</v>
      </c>
      <c r="O136" s="23">
        <f>IF(VLOOKUP($B136,'DI_Rent'!$B$2:$R$150,8,FALSE)="","",VLOOKUP($B136,'DI_Rent'!$B$2:$R$150,8,FALSE))</f>
        <v>4.65855258093042</v>
      </c>
      <c r="P136" t="s" s="24">
        <f>IF(VLOOKUP($B136,'DI_Sharpe'!$B$2:$R$150,8,FALSE)&gt;0,VLOOKUP($B136,'DI_Sharpe'!$B$2:$R$150,8,FALSE)," ")</f>
        <v>361</v>
      </c>
      <c r="Q136" s="23">
        <f>IF(VLOOKUP($B136,'DI_Rent'!$B$2:$R$150,9,FALSE)="","",VLOOKUP($B136,'DI_Rent'!$B$2:$R$150,9,FALSE))</f>
        <v>4.29230327444909</v>
      </c>
      <c r="R136" t="s" s="24">
        <f>IF(VLOOKUP($B136,'DI_Sharpe'!$B$2:$R$150,9,FALSE)&gt;0,VLOOKUP($B136,'DI_Sharpe'!$B$2:$R$150,9,FALSE)," ")</f>
        <v>361</v>
      </c>
      <c r="S136" s="23">
        <f>IF(VLOOKUP($B136,'DI_Rent'!$B$2:$R$150,10,FALSE)="","",VLOOKUP($B136,'DI_Rent'!$B$2:$R$150,10,FALSE))</f>
        <v>4.04503648023926</v>
      </c>
      <c r="T136" t="s" s="24">
        <f>IF(VLOOKUP($B136,'DI_Sharpe'!$B$2:$R$150,10,FALSE)&gt;0,VLOOKUP($B136,'DI_Sharpe'!$B$2:$R$150,10,FALSE)," ")</f>
        <v>361</v>
      </c>
      <c r="U136" s="23">
        <f>IF(VLOOKUP($B136,'DI_Rent'!$B$2:$R$150,11,FALSE)="","",VLOOKUP($B136,'DI_Rent'!$B$2:$R$150,11,FALSE))</f>
        <v>3.95924315599958</v>
      </c>
      <c r="V136" t="s" s="24">
        <f>IF(VLOOKUP($B136,'DI_Sharpe'!$B$2:$R$150,11,FALSE)&gt;0,VLOOKUP($B136,'DI_Sharpe'!$B$2:$R$150,11,FALSE)," ")</f>
        <v>361</v>
      </c>
      <c r="W136" s="23">
        <f>IF(VLOOKUP($B136,'DI_Rent'!$B$2:$R$150,12,FALSE)="","",VLOOKUP($B136,'DI_Rent'!$B$2:$R$150,12,FALSE))</f>
        <v>4.09472219581641</v>
      </c>
      <c r="X136" t="s" s="24">
        <f>IF(VLOOKUP($B136,'DI_Sharpe'!$B$2:$R$150,12,FALSE)&gt;0,VLOOKUP($B136,'DI_Sharpe'!$B$2:$R$150,12,FALSE)," ")</f>
        <v>361</v>
      </c>
      <c r="Y136" s="23">
        <f>IF(VLOOKUP($B136,'DI_Rent'!$B$2:$R$150,13,FALSE)="","",VLOOKUP($B136,'DI_Rent'!$B$2:$R$150,13,FALSE))</f>
        <v>4.45144836038378</v>
      </c>
      <c r="Z136" t="s" s="24">
        <f>IF(VLOOKUP($B136,'DI_Sharpe'!$B$2:$R$150,13,FALSE)&gt;0,VLOOKUP($B136,'DI_Sharpe'!$B$2:$R$150,13,FALSE)," ")</f>
        <v>361</v>
      </c>
      <c r="AA136" s="23">
        <f>IF(VLOOKUP($B136,'DI_Rent'!$B$2:$R$150,14,FALSE)="","",VLOOKUP($B136,'DI_Rent'!$B$2:$R$150,14,FALSE))</f>
        <v>4.92017810444041</v>
      </c>
      <c r="AB136" t="s" s="24">
        <f>IF(VLOOKUP($B136,'DI_Sharpe'!$B$2:$R$150,14,FALSE)&gt;0,VLOOKUP($B136,'DI_Sharpe'!$B$2:$R$150,14,FALSE)," ")</f>
        <v>361</v>
      </c>
      <c r="AC136" s="23">
        <f>IF(VLOOKUP($B136,'DI_Rent'!$B$2:$R$150,15,FALSE)="","",VLOOKUP($B136,'DI_Rent'!$B$2:$R$150,15,FALSE))</f>
        <v>5.55699506358598</v>
      </c>
      <c r="AD136" t="s" s="24">
        <f>IF(VLOOKUP($B136,'DI_Sharpe'!$B$2:$R$150,15,FALSE)&gt;0,VLOOKUP($B136,'DI_Sharpe'!$B$2:$R$150,15,FALSE)," ")</f>
        <v>361</v>
      </c>
      <c r="AE136" s="23">
        <f>IF(VLOOKUP($B136,'DI_Rent'!$B$2:$R$150,16,FALSE)="","",VLOOKUP($B136,'DI_Rent'!$B$2:$R$150,16,FALSE))</f>
        <v>6.25336621062738</v>
      </c>
      <c r="AF136" t="s" s="24">
        <f>IF(VLOOKUP($B136,'DI_Sharpe'!$B$2:$R$150,16,FALSE)&gt;0,VLOOKUP($B136,'DI_Sharpe'!$B$2:$R$150,16,FALSE)," ")</f>
        <v>361</v>
      </c>
      <c r="AG136" s="23">
        <f>IF(VLOOKUP($B136,'DI_Rent'!$B$2:$R$150,17,FALSE)="","",VLOOKUP($B136,'DI_Rent'!$B$2:$R$150,17,FALSE))</f>
        <v>7.05362938278253</v>
      </c>
      <c r="AH136" t="s" s="26">
        <f>IF(VLOOKUP($B136,'DI_Sharpe'!$B$2:$R$150,17,FALSE)&gt;0,VLOOKUP($B136,'DI_Sharpe'!$B$2:$R$150,17,FALSE)," ")</f>
        <v>361</v>
      </c>
      <c r="AI136" s="14"/>
      <c r="AJ136" t="s" s="26"/>
      <c r="AK136" s="14"/>
      <c r="AL136" s="14"/>
    </row>
    <row r="137" ht="15" customHeight="1">
      <c r="A137" t="s" s="10">
        <v>292</v>
      </c>
      <c r="B137" t="s" s="10">
        <v>293</v>
      </c>
      <c r="C137" t="s" s="26">
        <f>IF(VLOOKUP($B137,'DI_Rent'!$B$2:$R$150,2,FALSE)="","",VLOOKUP($B137,'DI_Rent'!$B$2:$R$150,2,FALSE))</f>
      </c>
      <c r="D137" t="s" s="24">
        <f>IF(VLOOKUP($B137,'DI_Sharpe'!$B$2:$R$150,2,FALSE)&gt;0,VLOOKUP($B137,'DI_Sharpe'!$B$2:$R$150,2,FALSE)," ")</f>
        <v>361</v>
      </c>
      <c r="E137" t="s" s="26">
        <f>IF(VLOOKUP($B137,'DI_Rent'!$B$2:$R$150,3,FALSE)="","",VLOOKUP($B137,'DI_Rent'!$B$2:$R$150,3,FALSE))</f>
      </c>
      <c r="F137" t="s" s="24">
        <f>IF(VLOOKUP($B137,'DI_Sharpe'!$B$2:$R$150,3,FALSE)&gt;0,VLOOKUP($B137,'DI_Sharpe'!$B$2:$R$150,3,FALSE)," ")</f>
        <v>361</v>
      </c>
      <c r="G137" s="23">
        <f>IF(VLOOKUP($B137,'DI_Rent'!$B$2:$R$150,4,FALSE)="","",VLOOKUP($B137,'DI_Rent'!$B$2:$R$150,4,FALSE))</f>
        <v>7.28254015911254</v>
      </c>
      <c r="H137" t="s" s="24">
        <f>IF(VLOOKUP($B137,'DI_Sharpe'!$B$2:$R$150,4,FALSE)&gt;0,VLOOKUP($B137,'DI_Sharpe'!$B$2:$R$150,4,FALSE)," ")</f>
        <v>361</v>
      </c>
      <c r="I137" s="23">
        <f>IF(VLOOKUP($B137,'DI_Rent'!$B$2:$R$150,5,FALSE)="","",VLOOKUP($B137,'DI_Rent'!$B$2:$R$150,5,FALSE))</f>
        <v>6.43787584966555</v>
      </c>
      <c r="J137" t="s" s="24">
        <f>IF(VLOOKUP($B137,'DI_Sharpe'!$B$2:$R$150,5,FALSE)&gt;0,VLOOKUP($B137,'DI_Sharpe'!$B$2:$R$150,5,FALSE)," ")</f>
        <v>361</v>
      </c>
      <c r="K137" s="23">
        <f>IF(VLOOKUP($B137,'DI_Rent'!$B$2:$R$150,6,FALSE)="","",VLOOKUP($B137,'DI_Rent'!$B$2:$R$150,6,FALSE))</f>
        <v>5.73324771798445</v>
      </c>
      <c r="L137" t="s" s="24">
        <f>IF(VLOOKUP($B137,'DI_Sharpe'!$B$2:$R$150,6,FALSE)&gt;0,VLOOKUP($B137,'DI_Sharpe'!$B$2:$R$150,6,FALSE)," ")</f>
        <v>361</v>
      </c>
      <c r="M137" s="23">
        <f>IF(VLOOKUP($B137,'DI_Rent'!$B$2:$R$150,7,FALSE)="","",VLOOKUP($B137,'DI_Rent'!$B$2:$R$150,7,FALSE))</f>
        <v>5.1575345400942</v>
      </c>
      <c r="N137" t="s" s="24">
        <f>IF(VLOOKUP($B137,'DI_Sharpe'!$B$2:$R$150,7,FALSE)&gt;0,VLOOKUP($B137,'DI_Sharpe'!$B$2:$R$150,7,FALSE)," ")</f>
        <v>361</v>
      </c>
      <c r="O137" s="23">
        <f>IF(VLOOKUP($B137,'DI_Rent'!$B$2:$R$150,8,FALSE)="","",VLOOKUP($B137,'DI_Rent'!$B$2:$R$150,8,FALSE))</f>
        <v>4.73560976519822</v>
      </c>
      <c r="P137" t="s" s="24">
        <f>IF(VLOOKUP($B137,'DI_Sharpe'!$B$2:$R$150,8,FALSE)&gt;0,VLOOKUP($B137,'DI_Sharpe'!$B$2:$R$150,8,FALSE)," ")</f>
        <v>361</v>
      </c>
      <c r="Q137" s="23">
        <f>IF(VLOOKUP($B137,'DI_Rent'!$B$2:$R$150,9,FALSE)="","",VLOOKUP($B137,'DI_Rent'!$B$2:$R$150,9,FALSE))</f>
        <v>4.35176108448891</v>
      </c>
      <c r="R137" t="s" s="24">
        <f>IF(VLOOKUP($B137,'DI_Sharpe'!$B$2:$R$150,9,FALSE)&gt;0,VLOOKUP($B137,'DI_Sharpe'!$B$2:$R$150,9,FALSE)," ")</f>
        <v>361</v>
      </c>
      <c r="S137" s="23">
        <f>IF(VLOOKUP($B137,'DI_Rent'!$B$2:$R$150,10,FALSE)="","",VLOOKUP($B137,'DI_Rent'!$B$2:$R$150,10,FALSE))</f>
        <v>4.18303437606147</v>
      </c>
      <c r="T137" t="s" s="24">
        <f>IF(VLOOKUP($B137,'DI_Sharpe'!$B$2:$R$150,10,FALSE)&gt;0,VLOOKUP($B137,'DI_Sharpe'!$B$2:$R$150,10,FALSE)," ")</f>
        <v>361</v>
      </c>
      <c r="U137" s="23">
        <f>IF(VLOOKUP($B137,'DI_Rent'!$B$2:$R$150,11,FALSE)="","",VLOOKUP($B137,'DI_Rent'!$B$2:$R$150,11,FALSE))</f>
        <v>4.17065604280906</v>
      </c>
      <c r="V137" t="s" s="24">
        <f>IF(VLOOKUP($B137,'DI_Sharpe'!$B$2:$R$150,11,FALSE)&gt;0,VLOOKUP($B137,'DI_Sharpe'!$B$2:$R$150,11,FALSE)," ")</f>
        <v>361</v>
      </c>
      <c r="W137" s="23">
        <f>IF(VLOOKUP($B137,'DI_Rent'!$B$2:$R$150,12,FALSE)="","",VLOOKUP($B137,'DI_Rent'!$B$2:$R$150,12,FALSE))</f>
        <v>4.35664829208262</v>
      </c>
      <c r="X137" t="s" s="24">
        <f>IF(VLOOKUP($B137,'DI_Sharpe'!$B$2:$R$150,12,FALSE)&gt;0,VLOOKUP($B137,'DI_Sharpe'!$B$2:$R$150,12,FALSE)," ")</f>
        <v>361</v>
      </c>
      <c r="Y137" s="23">
        <f>IF(VLOOKUP($B137,'DI_Rent'!$B$2:$R$150,13,FALSE)="","",VLOOKUP($B137,'DI_Rent'!$B$2:$R$150,13,FALSE))</f>
        <v>4.77536252773634</v>
      </c>
      <c r="Z137" s="25">
        <f>IF(VLOOKUP($B137,'DI_Sharpe'!$B$2:$R$150,13,FALSE)&gt;0,VLOOKUP($B137,'DI_Sharpe'!$B$2:$R$150,13,FALSE)," ")</f>
        <v>0.114713465378718</v>
      </c>
      <c r="AA137" s="23">
        <f>IF(VLOOKUP($B137,'DI_Rent'!$B$2:$R$150,14,FALSE)="","",VLOOKUP($B137,'DI_Rent'!$B$2:$R$150,14,FALSE))</f>
        <v>5.31263369046211</v>
      </c>
      <c r="AB137" s="25">
        <f>IF(VLOOKUP($B137,'DI_Sharpe'!$B$2:$R$150,14,FALSE)&gt;0,VLOOKUP($B137,'DI_Sharpe'!$B$2:$R$150,14,FALSE)," ")</f>
        <v>0.15827329186669</v>
      </c>
      <c r="AC137" s="23">
        <f>IF(VLOOKUP($B137,'DI_Rent'!$B$2:$R$150,15,FALSE)="","",VLOOKUP($B137,'DI_Rent'!$B$2:$R$150,15,FALSE))</f>
        <v>5.97839577693959</v>
      </c>
      <c r="AD137" s="25">
        <f>IF(VLOOKUP($B137,'DI_Sharpe'!$B$2:$R$150,15,FALSE)&gt;0,VLOOKUP($B137,'DI_Sharpe'!$B$2:$R$150,15,FALSE)," ")</f>
        <v>0.180286623011287</v>
      </c>
      <c r="AE137" s="23">
        <f>IF(VLOOKUP($B137,'DI_Rent'!$B$2:$R$150,16,FALSE)="","",VLOOKUP($B137,'DI_Rent'!$B$2:$R$150,16,FALSE))</f>
        <v>6.75054137361899</v>
      </c>
      <c r="AF137" s="25">
        <f>IF(VLOOKUP($B137,'DI_Sharpe'!$B$2:$R$150,16,FALSE)&gt;0,VLOOKUP($B137,'DI_Sharpe'!$B$2:$R$150,16,FALSE)," ")</f>
        <v>0.233620270694067</v>
      </c>
      <c r="AG137" s="23">
        <f>IF(VLOOKUP($B137,'DI_Rent'!$B$2:$R$150,17,FALSE)="","",VLOOKUP($B137,'DI_Rent'!$B$2:$R$150,17,FALSE))</f>
        <v>7.22814075371436</v>
      </c>
      <c r="AH137" s="23">
        <f>IF(VLOOKUP($B137,'DI_Sharpe'!$B$2:$R$150,17,FALSE)&gt;0,VLOOKUP($B137,'DI_Sharpe'!$B$2:$R$150,17,FALSE)," ")</f>
        <v>0.0129892260760316</v>
      </c>
      <c r="AI137" s="14"/>
      <c r="AJ137" s="23">
        <v>1</v>
      </c>
      <c r="AK137" s="14"/>
      <c r="AL137" s="14"/>
    </row>
    <row r="138" ht="15" customHeight="1">
      <c r="A138" t="s" s="10">
        <v>294</v>
      </c>
      <c r="B138" t="s" s="10">
        <v>295</v>
      </c>
      <c r="C138" t="s" s="26">
        <f>IF(VLOOKUP($B138,'DI_Rent'!$B$2:$R$150,2,FALSE)="","",VLOOKUP($B138,'DI_Rent'!$B$2:$R$150,2,FALSE))</f>
      </c>
      <c r="D138" t="s" s="24">
        <f>IF(VLOOKUP($B138,'DI_Sharpe'!$B$2:$R$150,2,FALSE)&gt;0,VLOOKUP($B138,'DI_Sharpe'!$B$2:$R$150,2,FALSE)," ")</f>
        <v>361</v>
      </c>
      <c r="E138" t="s" s="26">
        <f>IF(VLOOKUP($B138,'DI_Rent'!$B$2:$R$150,3,FALSE)="","",VLOOKUP($B138,'DI_Rent'!$B$2:$R$150,3,FALSE))</f>
      </c>
      <c r="F138" t="s" s="24">
        <f>IF(VLOOKUP($B138,'DI_Sharpe'!$B$2:$R$150,3,FALSE)&gt;0,VLOOKUP($B138,'DI_Sharpe'!$B$2:$R$150,3,FALSE)," ")</f>
        <v>361</v>
      </c>
      <c r="G138" s="23">
        <f>IF(VLOOKUP($B138,'DI_Rent'!$B$2:$R$150,4,FALSE)="","",VLOOKUP($B138,'DI_Rent'!$B$2:$R$150,4,FALSE))</f>
        <v>7.22602406043567</v>
      </c>
      <c r="H138" t="s" s="24">
        <f>IF(VLOOKUP($B138,'DI_Sharpe'!$B$2:$R$150,4,FALSE)&gt;0,VLOOKUP($B138,'DI_Sharpe'!$B$2:$R$150,4,FALSE)," ")</f>
        <v>361</v>
      </c>
      <c r="I138" s="23">
        <f>IF(VLOOKUP($B138,'DI_Rent'!$B$2:$R$150,5,FALSE)="","",VLOOKUP($B138,'DI_Rent'!$B$2:$R$150,5,FALSE))</f>
        <v>6.49004429731614</v>
      </c>
      <c r="J138" t="s" s="24">
        <f>IF(VLOOKUP($B138,'DI_Sharpe'!$B$2:$R$150,5,FALSE)&gt;0,VLOOKUP($B138,'DI_Sharpe'!$B$2:$R$150,5,FALSE)," ")</f>
        <v>361</v>
      </c>
      <c r="K138" s="23">
        <f>IF(VLOOKUP($B138,'DI_Rent'!$B$2:$R$150,6,FALSE)="","",VLOOKUP($B138,'DI_Rent'!$B$2:$R$150,6,FALSE))</f>
        <v>5.82851705074476</v>
      </c>
      <c r="L138" t="s" s="24">
        <f>IF(VLOOKUP($B138,'DI_Sharpe'!$B$2:$R$150,6,FALSE)&gt;0,VLOOKUP($B138,'DI_Sharpe'!$B$2:$R$150,6,FALSE)," ")</f>
        <v>361</v>
      </c>
      <c r="M138" s="23">
        <f>IF(VLOOKUP($B138,'DI_Rent'!$B$2:$R$150,7,FALSE)="","",VLOOKUP($B138,'DI_Rent'!$B$2:$R$150,7,FALSE))</f>
        <v>5.18454714776673</v>
      </c>
      <c r="N138" t="s" s="24">
        <f>IF(VLOOKUP($B138,'DI_Sharpe'!$B$2:$R$150,7,FALSE)&gt;0,VLOOKUP($B138,'DI_Sharpe'!$B$2:$R$150,7,FALSE)," ")</f>
        <v>361</v>
      </c>
      <c r="O138" s="23">
        <f>IF(VLOOKUP($B138,'DI_Rent'!$B$2:$R$150,8,FALSE)="","",VLOOKUP($B138,'DI_Rent'!$B$2:$R$150,8,FALSE))</f>
        <v>4.74259622173059</v>
      </c>
      <c r="P138" t="s" s="24">
        <f>IF(VLOOKUP($B138,'DI_Sharpe'!$B$2:$R$150,8,FALSE)&gt;0,VLOOKUP($B138,'DI_Sharpe'!$B$2:$R$150,8,FALSE)," ")</f>
        <v>361</v>
      </c>
      <c r="Q138" s="23">
        <f>IF(VLOOKUP($B138,'DI_Rent'!$B$2:$R$150,9,FALSE)="","",VLOOKUP($B138,'DI_Rent'!$B$2:$R$150,9,FALSE))</f>
        <v>4.37378380374354</v>
      </c>
      <c r="R138" t="s" s="24">
        <f>IF(VLOOKUP($B138,'DI_Sharpe'!$B$2:$R$150,9,FALSE)&gt;0,VLOOKUP($B138,'DI_Sharpe'!$B$2:$R$150,9,FALSE)," ")</f>
        <v>361</v>
      </c>
      <c r="S138" s="23">
        <f>IF(VLOOKUP($B138,'DI_Rent'!$B$2:$R$150,10,FALSE)="","",VLOOKUP($B138,'DI_Rent'!$B$2:$R$150,10,FALSE))</f>
        <v>4.12883630455967</v>
      </c>
      <c r="T138" t="s" s="24">
        <f>IF(VLOOKUP($B138,'DI_Sharpe'!$B$2:$R$150,10,FALSE)&gt;0,VLOOKUP($B138,'DI_Sharpe'!$B$2:$R$150,10,FALSE)," ")</f>
        <v>361</v>
      </c>
      <c r="U138" s="23">
        <f>IF(VLOOKUP($B138,'DI_Rent'!$B$2:$R$150,11,FALSE)="","",VLOOKUP($B138,'DI_Rent'!$B$2:$R$150,11,FALSE))</f>
        <v>4.03715050551401</v>
      </c>
      <c r="V138" t="s" s="24">
        <f>IF(VLOOKUP($B138,'DI_Sharpe'!$B$2:$R$150,11,FALSE)&gt;0,VLOOKUP($B138,'DI_Sharpe'!$B$2:$R$150,11,FALSE)," ")</f>
        <v>361</v>
      </c>
      <c r="W138" s="23">
        <f>IF(VLOOKUP($B138,'DI_Rent'!$B$2:$R$150,12,FALSE)="","",VLOOKUP($B138,'DI_Rent'!$B$2:$R$150,12,FALSE))</f>
        <v>4.16459792210817</v>
      </c>
      <c r="X138" t="s" s="24">
        <f>IF(VLOOKUP($B138,'DI_Sharpe'!$B$2:$R$150,12,FALSE)&gt;0,VLOOKUP($B138,'DI_Sharpe'!$B$2:$R$150,12,FALSE)," ")</f>
        <v>361</v>
      </c>
      <c r="Y138" s="23">
        <f>IF(VLOOKUP($B138,'DI_Rent'!$B$2:$R$150,13,FALSE)="","",VLOOKUP($B138,'DI_Rent'!$B$2:$R$150,13,FALSE))</f>
        <v>4.5202388392485</v>
      </c>
      <c r="Z138" t="s" s="24">
        <f>IF(VLOOKUP($B138,'DI_Sharpe'!$B$2:$R$150,13,FALSE)&gt;0,VLOOKUP($B138,'DI_Sharpe'!$B$2:$R$150,13,FALSE)," ")</f>
        <v>361</v>
      </c>
      <c r="AA138" s="23">
        <f>IF(VLOOKUP($B138,'DI_Rent'!$B$2:$R$150,14,FALSE)="","",VLOOKUP($B138,'DI_Rent'!$B$2:$R$150,14,FALSE))</f>
        <v>4.99105305728271</v>
      </c>
      <c r="AB138" t="s" s="24">
        <f>IF(VLOOKUP($B138,'DI_Sharpe'!$B$2:$R$150,14,FALSE)&gt;0,VLOOKUP($B138,'DI_Sharpe'!$B$2:$R$150,14,FALSE)," ")</f>
        <v>361</v>
      </c>
      <c r="AC138" s="23">
        <f>IF(VLOOKUP($B138,'DI_Rent'!$B$2:$R$150,15,FALSE)="","",VLOOKUP($B138,'DI_Rent'!$B$2:$R$150,15,FALSE))</f>
        <v>5.61388614520899</v>
      </c>
      <c r="AD138" t="s" s="24">
        <f>IF(VLOOKUP($B138,'DI_Sharpe'!$B$2:$R$150,15,FALSE)&gt;0,VLOOKUP($B138,'DI_Sharpe'!$B$2:$R$150,15,FALSE)," ")</f>
        <v>361</v>
      </c>
      <c r="AE138" s="23">
        <f>IF(VLOOKUP($B138,'DI_Rent'!$B$2:$R$150,16,FALSE)="","",VLOOKUP($B138,'DI_Rent'!$B$2:$R$150,16,FALSE))</f>
        <v>6.30194111743354</v>
      </c>
      <c r="AF138" t="s" s="24">
        <f>IF(VLOOKUP($B138,'DI_Sharpe'!$B$2:$R$150,16,FALSE)&gt;0,VLOOKUP($B138,'DI_Sharpe'!$B$2:$R$150,16,FALSE)," ")</f>
        <v>361</v>
      </c>
      <c r="AG138" s="23">
        <f>IF(VLOOKUP($B138,'DI_Rent'!$B$2:$R$150,17,FALSE)="","",VLOOKUP($B138,'DI_Rent'!$B$2:$R$150,17,FALSE))</f>
        <v>7.10318244892958</v>
      </c>
      <c r="AH138" t="s" s="26">
        <f>IF(VLOOKUP($B138,'DI_Sharpe'!$B$2:$R$150,17,FALSE)&gt;0,VLOOKUP($B138,'DI_Sharpe'!$B$2:$R$150,17,FALSE)," ")</f>
        <v>361</v>
      </c>
      <c r="AI138" s="14"/>
      <c r="AJ138" t="s" s="26"/>
      <c r="AK138" s="14"/>
      <c r="AL138" s="14"/>
    </row>
    <row r="139" ht="15" customHeight="1">
      <c r="A139" t="s" s="10">
        <v>296</v>
      </c>
      <c r="B139" t="s" s="10">
        <v>297</v>
      </c>
      <c r="C139" t="s" s="26">
        <f>IF(VLOOKUP($B139,'DI_Rent'!$B$2:$R$150,2,FALSE)="","",VLOOKUP($B139,'DI_Rent'!$B$2:$R$150,2,FALSE))</f>
      </c>
      <c r="D139" t="s" s="24">
        <f>IF(VLOOKUP($B139,'DI_Sharpe'!$B$2:$R$150,2,FALSE)&gt;0,VLOOKUP($B139,'DI_Sharpe'!$B$2:$R$150,2,FALSE)," ")</f>
        <v>361</v>
      </c>
      <c r="E139" t="s" s="26">
        <f>IF(VLOOKUP($B139,'DI_Rent'!$B$2:$R$150,3,FALSE)="","",VLOOKUP($B139,'DI_Rent'!$B$2:$R$150,3,FALSE))</f>
      </c>
      <c r="F139" t="s" s="24">
        <f>IF(VLOOKUP($B139,'DI_Sharpe'!$B$2:$R$150,3,FALSE)&gt;0,VLOOKUP($B139,'DI_Sharpe'!$B$2:$R$150,3,FALSE)," ")</f>
        <v>361</v>
      </c>
      <c r="G139" s="23">
        <f>IF(VLOOKUP($B139,'DI_Rent'!$B$2:$R$150,4,FALSE)="","",VLOOKUP($B139,'DI_Rent'!$B$2:$R$150,4,FALSE))</f>
        <v>6.94534457459484</v>
      </c>
      <c r="H139" t="s" s="24">
        <f>IF(VLOOKUP($B139,'DI_Sharpe'!$B$2:$R$150,4,FALSE)&gt;0,VLOOKUP($B139,'DI_Sharpe'!$B$2:$R$150,4,FALSE)," ")</f>
        <v>361</v>
      </c>
      <c r="I139" s="23">
        <f>IF(VLOOKUP($B139,'DI_Rent'!$B$2:$R$150,5,FALSE)="","",VLOOKUP($B139,'DI_Rent'!$B$2:$R$150,5,FALSE))</f>
        <v>6.30416901390762</v>
      </c>
      <c r="J139" t="s" s="24">
        <f>IF(VLOOKUP($B139,'DI_Sharpe'!$B$2:$R$150,5,FALSE)&gt;0,VLOOKUP($B139,'DI_Sharpe'!$B$2:$R$150,5,FALSE)," ")</f>
        <v>361</v>
      </c>
      <c r="K139" s="23">
        <f>IF(VLOOKUP($B139,'DI_Rent'!$B$2:$R$150,6,FALSE)="","",VLOOKUP($B139,'DI_Rent'!$B$2:$R$150,6,FALSE))</f>
        <v>5.70513438908207</v>
      </c>
      <c r="L139" t="s" s="24">
        <f>IF(VLOOKUP($B139,'DI_Sharpe'!$B$2:$R$150,6,FALSE)&gt;0,VLOOKUP($B139,'DI_Sharpe'!$B$2:$R$150,6,FALSE)," ")</f>
        <v>361</v>
      </c>
      <c r="M139" s="23">
        <f>IF(VLOOKUP($B139,'DI_Rent'!$B$2:$R$150,7,FALSE)="","",VLOOKUP($B139,'DI_Rent'!$B$2:$R$150,7,FALSE))</f>
        <v>5.1325413189699</v>
      </c>
      <c r="N139" t="s" s="24">
        <f>IF(VLOOKUP($B139,'DI_Sharpe'!$B$2:$R$150,7,FALSE)&gt;0,VLOOKUP($B139,'DI_Sharpe'!$B$2:$R$150,7,FALSE)," ")</f>
        <v>361</v>
      </c>
      <c r="O139" s="23">
        <f>IF(VLOOKUP($B139,'DI_Rent'!$B$2:$R$150,8,FALSE)="","",VLOOKUP($B139,'DI_Rent'!$B$2:$R$150,8,FALSE))</f>
        <v>4.80345380724567</v>
      </c>
      <c r="P139" t="s" s="24">
        <f>IF(VLOOKUP($B139,'DI_Sharpe'!$B$2:$R$150,8,FALSE)&gt;0,VLOOKUP($B139,'DI_Sharpe'!$B$2:$R$150,8,FALSE)," ")</f>
        <v>361</v>
      </c>
      <c r="Q139" s="23">
        <f>IF(VLOOKUP($B139,'DI_Rent'!$B$2:$R$150,9,FALSE)="","",VLOOKUP($B139,'DI_Rent'!$B$2:$R$150,9,FALSE))</f>
        <v>4.47538649414057</v>
      </c>
      <c r="R139" t="s" s="24">
        <f>IF(VLOOKUP($B139,'DI_Sharpe'!$B$2:$R$150,9,FALSE)&gt;0,VLOOKUP($B139,'DI_Sharpe'!$B$2:$R$150,9,FALSE)," ")</f>
        <v>361</v>
      </c>
      <c r="S139" s="23">
        <f>IF(VLOOKUP($B139,'DI_Rent'!$B$2:$R$150,10,FALSE)="","",VLOOKUP($B139,'DI_Rent'!$B$2:$R$150,10,FALSE))</f>
        <v>4.275305770687</v>
      </c>
      <c r="T139" t="s" s="24">
        <f>IF(VLOOKUP($B139,'DI_Sharpe'!$B$2:$R$150,10,FALSE)&gt;0,VLOOKUP($B139,'DI_Sharpe'!$B$2:$R$150,10,FALSE)," ")</f>
        <v>361</v>
      </c>
      <c r="U139" s="23">
        <f>IF(VLOOKUP($B139,'DI_Rent'!$B$2:$R$150,11,FALSE)="","",VLOOKUP($B139,'DI_Rent'!$B$2:$R$150,11,FALSE))</f>
        <v>4.22705698883166</v>
      </c>
      <c r="V139" t="s" s="24">
        <f>IF(VLOOKUP($B139,'DI_Sharpe'!$B$2:$R$150,11,FALSE)&gt;0,VLOOKUP($B139,'DI_Sharpe'!$B$2:$R$150,11,FALSE)," ")</f>
        <v>361</v>
      </c>
      <c r="W139" s="23">
        <f>IF(VLOOKUP($B139,'DI_Rent'!$B$2:$R$150,12,FALSE)="","",VLOOKUP($B139,'DI_Rent'!$B$2:$R$150,12,FALSE))</f>
        <v>4.36203574134402</v>
      </c>
      <c r="X139" t="s" s="24">
        <f>IF(VLOOKUP($B139,'DI_Sharpe'!$B$2:$R$150,12,FALSE)&gt;0,VLOOKUP($B139,'DI_Sharpe'!$B$2:$R$150,12,FALSE)," ")</f>
        <v>361</v>
      </c>
      <c r="Y139" s="23">
        <f>IF(VLOOKUP($B139,'DI_Rent'!$B$2:$R$150,13,FALSE)="","",VLOOKUP($B139,'DI_Rent'!$B$2:$R$150,13,FALSE))</f>
        <v>4.72110932309058</v>
      </c>
      <c r="Z139" s="25">
        <f>IF(VLOOKUP($B139,'DI_Sharpe'!$B$2:$R$150,13,FALSE)&gt;0,VLOOKUP($B139,'DI_Sharpe'!$B$2:$R$150,13,FALSE)," ")</f>
        <v>0.0561668525378809</v>
      </c>
      <c r="AA139" s="23">
        <f>IF(VLOOKUP($B139,'DI_Rent'!$B$2:$R$150,14,FALSE)="","",VLOOKUP($B139,'DI_Rent'!$B$2:$R$150,14,FALSE))</f>
        <v>5.18013661858647</v>
      </c>
      <c r="AB139" s="25">
        <f>IF(VLOOKUP($B139,'DI_Sharpe'!$B$2:$R$150,14,FALSE)&gt;0,VLOOKUP($B139,'DI_Sharpe'!$B$2:$R$150,14,FALSE)," ")</f>
        <v>0.0347406864760948</v>
      </c>
      <c r="AC139" s="23">
        <f>IF(VLOOKUP($B139,'DI_Rent'!$B$2:$R$150,15,FALSE)="","",VLOOKUP($B139,'DI_Rent'!$B$2:$R$150,15,FALSE))</f>
        <v>5.80337206764878</v>
      </c>
      <c r="AD139" s="25">
        <f>IF(VLOOKUP($B139,'DI_Sharpe'!$B$2:$R$150,15,FALSE)&gt;0,VLOOKUP($B139,'DI_Sharpe'!$B$2:$R$150,15,FALSE)," ")</f>
        <v>0.0435529783053288</v>
      </c>
      <c r="AE139" s="23">
        <f>IF(VLOOKUP($B139,'DI_Rent'!$B$2:$R$150,16,FALSE)="","",VLOOKUP($B139,'DI_Rent'!$B$2:$R$150,16,FALSE))</f>
        <v>6.47905036656706</v>
      </c>
      <c r="AF139" s="25">
        <f>IF(VLOOKUP($B139,'DI_Sharpe'!$B$2:$R$150,16,FALSE)&gt;0,VLOOKUP($B139,'DI_Sharpe'!$B$2:$R$150,16,FALSE)," ")</f>
        <v>0.0385235460668568</v>
      </c>
      <c r="AG139" s="23">
        <f>IF(VLOOKUP($B139,'DI_Rent'!$B$2:$R$150,17,FALSE)="","",VLOOKUP($B139,'DI_Rent'!$B$2:$R$150,17,FALSE))</f>
        <v>7.264856457234</v>
      </c>
      <c r="AH139" s="23">
        <f>IF(VLOOKUP($B139,'DI_Sharpe'!$B$2:$R$150,17,FALSE)&gt;0,VLOOKUP($B139,'DI_Sharpe'!$B$2:$R$150,17,FALSE)," ")</f>
        <v>0.0405463023831767</v>
      </c>
      <c r="AI139" s="14"/>
      <c r="AJ139" s="23">
        <v>5</v>
      </c>
      <c r="AK139" s="14"/>
      <c r="AL139" s="14"/>
    </row>
    <row r="140" ht="15" customHeight="1">
      <c r="A140" t="s" s="10">
        <v>298</v>
      </c>
      <c r="B140" t="s" s="10">
        <v>299</v>
      </c>
      <c r="C140" t="s" s="26">
        <f>IF(VLOOKUP($B140,'DI_Rent'!$B$2:$R$150,2,FALSE)="","",VLOOKUP($B140,'DI_Rent'!$B$2:$R$150,2,FALSE))</f>
      </c>
      <c r="D140" t="s" s="24">
        <f>IF(VLOOKUP($B140,'DI_Sharpe'!$B$2:$R$150,2,FALSE)&gt;0,VLOOKUP($B140,'DI_Sharpe'!$B$2:$R$150,2,FALSE)," ")</f>
        <v>361</v>
      </c>
      <c r="E140" t="s" s="26">
        <f>IF(VLOOKUP($B140,'DI_Rent'!$B$2:$R$150,3,FALSE)="","",VLOOKUP($B140,'DI_Rent'!$B$2:$R$150,3,FALSE))</f>
      </c>
      <c r="F140" t="s" s="24">
        <f>IF(VLOOKUP($B140,'DI_Sharpe'!$B$2:$R$150,3,FALSE)&gt;0,VLOOKUP($B140,'DI_Sharpe'!$B$2:$R$150,3,FALSE)," ")</f>
        <v>361</v>
      </c>
      <c r="G140" t="s" s="26">
        <f>IF(VLOOKUP($B140,'DI_Rent'!$B$2:$R$150,4,FALSE)="","",VLOOKUP($B140,'DI_Rent'!$B$2:$R$150,4,FALSE))</f>
      </c>
      <c r="H140" t="s" s="24">
        <f>IF(VLOOKUP($B140,'DI_Sharpe'!$B$2:$R$150,4,FALSE)&gt;0,VLOOKUP($B140,'DI_Sharpe'!$B$2:$R$150,4,FALSE)," ")</f>
        <v>361</v>
      </c>
      <c r="I140" s="23">
        <f>IF(VLOOKUP($B140,'DI_Rent'!$B$2:$R$150,5,FALSE)="","",VLOOKUP($B140,'DI_Rent'!$B$2:$R$150,5,FALSE))</f>
        <v>6.30402495495026</v>
      </c>
      <c r="J140" t="s" s="24">
        <f>IF(VLOOKUP($B140,'DI_Sharpe'!$B$2:$R$150,5,FALSE)&gt;0,VLOOKUP($B140,'DI_Sharpe'!$B$2:$R$150,5,FALSE)," ")</f>
        <v>361</v>
      </c>
      <c r="K140" s="23">
        <f>IF(VLOOKUP($B140,'DI_Rent'!$B$2:$R$150,6,FALSE)="","",VLOOKUP($B140,'DI_Rent'!$B$2:$R$150,6,FALSE))</f>
        <v>5.69456674341891</v>
      </c>
      <c r="L140" t="s" s="24">
        <f>IF(VLOOKUP($B140,'DI_Sharpe'!$B$2:$R$150,6,FALSE)&gt;0,VLOOKUP($B140,'DI_Sharpe'!$B$2:$R$150,6,FALSE)," ")</f>
        <v>361</v>
      </c>
      <c r="M140" s="23">
        <f>IF(VLOOKUP($B140,'DI_Rent'!$B$2:$R$150,7,FALSE)="","",VLOOKUP($B140,'DI_Rent'!$B$2:$R$150,7,FALSE))</f>
        <v>4.91771321502483</v>
      </c>
      <c r="N140" t="s" s="24">
        <f>IF(VLOOKUP($B140,'DI_Sharpe'!$B$2:$R$150,7,FALSE)&gt;0,VLOOKUP($B140,'DI_Sharpe'!$B$2:$R$150,7,FALSE)," ")</f>
        <v>361</v>
      </c>
      <c r="O140" s="23">
        <f>IF(VLOOKUP($B140,'DI_Rent'!$B$2:$R$150,8,FALSE)="","",VLOOKUP($B140,'DI_Rent'!$B$2:$R$150,8,FALSE))</f>
        <v>4.36727634841783</v>
      </c>
      <c r="P140" t="s" s="24">
        <f>IF(VLOOKUP($B140,'DI_Sharpe'!$B$2:$R$150,8,FALSE)&gt;0,VLOOKUP($B140,'DI_Sharpe'!$B$2:$R$150,8,FALSE)," ")</f>
        <v>361</v>
      </c>
      <c r="Q140" s="23">
        <f>IF(VLOOKUP($B140,'DI_Rent'!$B$2:$R$150,9,FALSE)="","",VLOOKUP($B140,'DI_Rent'!$B$2:$R$150,9,FALSE))</f>
        <v>4.01803548824629</v>
      </c>
      <c r="R140" t="s" s="24">
        <f>IF(VLOOKUP($B140,'DI_Sharpe'!$B$2:$R$150,9,FALSE)&gt;0,VLOOKUP($B140,'DI_Sharpe'!$B$2:$R$150,9,FALSE)," ")</f>
        <v>361</v>
      </c>
      <c r="S140" s="23">
        <f>IF(VLOOKUP($B140,'DI_Rent'!$B$2:$R$150,10,FALSE)="","",VLOOKUP($B140,'DI_Rent'!$B$2:$R$150,10,FALSE))</f>
        <v>3.7864849445751</v>
      </c>
      <c r="T140" t="s" s="24">
        <f>IF(VLOOKUP($B140,'DI_Sharpe'!$B$2:$R$150,10,FALSE)&gt;0,VLOOKUP($B140,'DI_Sharpe'!$B$2:$R$150,10,FALSE)," ")</f>
        <v>361</v>
      </c>
      <c r="U140" s="23">
        <f>IF(VLOOKUP($B140,'DI_Rent'!$B$2:$R$150,11,FALSE)="","",VLOOKUP($B140,'DI_Rent'!$B$2:$R$150,11,FALSE))</f>
        <v>3.71760026280565</v>
      </c>
      <c r="V140" t="s" s="24">
        <f>IF(VLOOKUP($B140,'DI_Sharpe'!$B$2:$R$150,11,FALSE)&gt;0,VLOOKUP($B140,'DI_Sharpe'!$B$2:$R$150,11,FALSE)," ")</f>
        <v>361</v>
      </c>
      <c r="W140" s="23">
        <f>IF(VLOOKUP($B140,'DI_Rent'!$B$2:$R$150,12,FALSE)="","",VLOOKUP($B140,'DI_Rent'!$B$2:$R$150,12,FALSE))</f>
        <v>3.86717361714479</v>
      </c>
      <c r="X140" t="s" s="24">
        <f>IF(VLOOKUP($B140,'DI_Sharpe'!$B$2:$R$150,12,FALSE)&gt;0,VLOOKUP($B140,'DI_Sharpe'!$B$2:$R$150,12,FALSE)," ")</f>
        <v>361</v>
      </c>
      <c r="Y140" s="23">
        <f>IF(VLOOKUP($B140,'DI_Rent'!$B$2:$R$150,13,FALSE)="","",VLOOKUP($B140,'DI_Rent'!$B$2:$R$150,13,FALSE))</f>
        <v>4.23629944300588</v>
      </c>
      <c r="Z140" t="s" s="24">
        <f>IF(VLOOKUP($B140,'DI_Sharpe'!$B$2:$R$150,13,FALSE)&gt;0,VLOOKUP($B140,'DI_Sharpe'!$B$2:$R$150,13,FALSE)," ")</f>
        <v>361</v>
      </c>
      <c r="AA140" s="23">
        <f>IF(VLOOKUP($B140,'DI_Rent'!$B$2:$R$150,14,FALSE)="","",VLOOKUP($B140,'DI_Rent'!$B$2:$R$150,14,FALSE))</f>
        <v>4.69006619395249</v>
      </c>
      <c r="AB140" t="s" s="24">
        <f>IF(VLOOKUP($B140,'DI_Sharpe'!$B$2:$R$150,14,FALSE)&gt;0,VLOOKUP($B140,'DI_Sharpe'!$B$2:$R$150,14,FALSE)," ")</f>
        <v>361</v>
      </c>
      <c r="AC140" s="23">
        <f>IF(VLOOKUP($B140,'DI_Rent'!$B$2:$R$150,15,FALSE)="","",VLOOKUP($B140,'DI_Rent'!$B$2:$R$150,15,FALSE))</f>
        <v>5.29403251788909</v>
      </c>
      <c r="AD140" t="s" s="24">
        <f>IF(VLOOKUP($B140,'DI_Sharpe'!$B$2:$R$150,15,FALSE)&gt;0,VLOOKUP($B140,'DI_Sharpe'!$B$2:$R$150,15,FALSE)," ")</f>
        <v>361</v>
      </c>
      <c r="AE140" s="23">
        <f>IF(VLOOKUP($B140,'DI_Rent'!$B$2:$R$150,16,FALSE)="","",VLOOKUP($B140,'DI_Rent'!$B$2:$R$150,16,FALSE))</f>
        <v>5.95191115592892</v>
      </c>
      <c r="AF140" t="s" s="24">
        <f>IF(VLOOKUP($B140,'DI_Sharpe'!$B$2:$R$150,16,FALSE)&gt;0,VLOOKUP($B140,'DI_Sharpe'!$B$2:$R$150,16,FALSE)," ")</f>
        <v>361</v>
      </c>
      <c r="AG140" s="23">
        <f>IF(VLOOKUP($B140,'DI_Rent'!$B$2:$R$150,17,FALSE)="","",VLOOKUP($B140,'DI_Rent'!$B$2:$R$150,17,FALSE))</f>
        <v>6.72198564305013</v>
      </c>
      <c r="AH140" t="s" s="26">
        <f>IF(VLOOKUP($B140,'DI_Sharpe'!$B$2:$R$150,17,FALSE)&gt;0,VLOOKUP($B140,'DI_Sharpe'!$B$2:$R$150,17,FALSE)," ")</f>
        <v>361</v>
      </c>
      <c r="AI140" s="14"/>
      <c r="AJ140" t="s" s="26"/>
      <c r="AK140" s="14"/>
      <c r="AL140" s="14"/>
    </row>
    <row r="141" ht="15" customHeight="1">
      <c r="A141" t="s" s="10">
        <v>300</v>
      </c>
      <c r="B141" t="s" s="10">
        <v>301</v>
      </c>
      <c r="C141" t="s" s="26">
        <f>IF(VLOOKUP($B141,'DI_Rent'!$B$2:$R$150,2,FALSE)="","",VLOOKUP($B141,'DI_Rent'!$B$2:$R$150,2,FALSE))</f>
      </c>
      <c r="D141" t="s" s="24">
        <f>IF(VLOOKUP($B141,'DI_Sharpe'!$B$2:$R$150,2,FALSE)&gt;0,VLOOKUP($B141,'DI_Sharpe'!$B$2:$R$150,2,FALSE)," ")</f>
        <v>361</v>
      </c>
      <c r="E141" t="s" s="26">
        <f>IF(VLOOKUP($B141,'DI_Rent'!$B$2:$R$150,3,FALSE)="","",VLOOKUP($B141,'DI_Rent'!$B$2:$R$150,3,FALSE))</f>
      </c>
      <c r="F141" t="s" s="24">
        <f>IF(VLOOKUP($B141,'DI_Sharpe'!$B$2:$R$150,3,FALSE)&gt;0,VLOOKUP($B141,'DI_Sharpe'!$B$2:$R$150,3,FALSE)," ")</f>
        <v>361</v>
      </c>
      <c r="G141" t="s" s="26">
        <f>IF(VLOOKUP($B141,'DI_Rent'!$B$2:$R$150,4,FALSE)="","",VLOOKUP($B141,'DI_Rent'!$B$2:$R$150,4,FALSE))</f>
      </c>
      <c r="H141" t="s" s="24">
        <f>IF(VLOOKUP($B141,'DI_Sharpe'!$B$2:$R$150,4,FALSE)&gt;0,VLOOKUP($B141,'DI_Sharpe'!$B$2:$R$150,4,FALSE)," ")</f>
        <v>361</v>
      </c>
      <c r="I141" t="s" s="26">
        <f>IF(VLOOKUP($B141,'DI_Rent'!$B$2:$R$150,5,FALSE)="","",VLOOKUP($B141,'DI_Rent'!$B$2:$R$150,5,FALSE))</f>
      </c>
      <c r="J141" t="s" s="24">
        <f>IF(VLOOKUP($B141,'DI_Sharpe'!$B$2:$R$150,5,FALSE)&gt;0,VLOOKUP($B141,'DI_Sharpe'!$B$2:$R$150,5,FALSE)," ")</f>
        <v>361</v>
      </c>
      <c r="K141" s="23">
        <f>IF(VLOOKUP($B141,'DI_Rent'!$B$2:$R$150,6,FALSE)="","",VLOOKUP($B141,'DI_Rent'!$B$2:$R$150,6,FALSE))</f>
        <v>5.64899475611451</v>
      </c>
      <c r="L141" t="s" s="24">
        <f>IF(VLOOKUP($B141,'DI_Sharpe'!$B$2:$R$150,6,FALSE)&gt;0,VLOOKUP($B141,'DI_Sharpe'!$B$2:$R$150,6,FALSE)," ")</f>
        <v>361</v>
      </c>
      <c r="M141" s="23">
        <f>IF(VLOOKUP($B141,'DI_Rent'!$B$2:$R$150,7,FALSE)="","",VLOOKUP($B141,'DI_Rent'!$B$2:$R$150,7,FALSE))</f>
        <v>5.090331242950</v>
      </c>
      <c r="N141" t="s" s="24">
        <f>IF(VLOOKUP($B141,'DI_Sharpe'!$B$2:$R$150,7,FALSE)&gt;0,VLOOKUP($B141,'DI_Sharpe'!$B$2:$R$150,7,FALSE)," ")</f>
        <v>361</v>
      </c>
      <c r="O141" s="23">
        <f>IF(VLOOKUP($B141,'DI_Rent'!$B$2:$R$150,8,FALSE)="","",VLOOKUP($B141,'DI_Rent'!$B$2:$R$150,8,FALSE))</f>
        <v>4.73701291985649</v>
      </c>
      <c r="P141" t="s" s="24">
        <f>IF(VLOOKUP($B141,'DI_Sharpe'!$B$2:$R$150,8,FALSE)&gt;0,VLOOKUP($B141,'DI_Sharpe'!$B$2:$R$150,8,FALSE)," ")</f>
        <v>361</v>
      </c>
      <c r="Q141" s="23">
        <f>IF(VLOOKUP($B141,'DI_Rent'!$B$2:$R$150,9,FALSE)="","",VLOOKUP($B141,'DI_Rent'!$B$2:$R$150,9,FALSE))</f>
        <v>4.40740276299458</v>
      </c>
      <c r="R141" t="s" s="24">
        <f>IF(VLOOKUP($B141,'DI_Sharpe'!$B$2:$R$150,9,FALSE)&gt;0,VLOOKUP($B141,'DI_Sharpe'!$B$2:$R$150,9,FALSE)," ")</f>
        <v>361</v>
      </c>
      <c r="S141" s="23">
        <f>IF(VLOOKUP($B141,'DI_Rent'!$B$2:$R$150,10,FALSE)="","",VLOOKUP($B141,'DI_Rent'!$B$2:$R$150,10,FALSE))</f>
        <v>4.21654789367831</v>
      </c>
      <c r="T141" t="s" s="24">
        <f>IF(VLOOKUP($B141,'DI_Sharpe'!$B$2:$R$150,10,FALSE)&gt;0,VLOOKUP($B141,'DI_Sharpe'!$B$2:$R$150,10,FALSE)," ")</f>
        <v>361</v>
      </c>
      <c r="U141" s="23">
        <f>IF(VLOOKUP($B141,'DI_Rent'!$B$2:$R$150,11,FALSE)="","",VLOOKUP($B141,'DI_Rent'!$B$2:$R$150,11,FALSE))</f>
        <v>4.16815751909394</v>
      </c>
      <c r="V141" t="s" s="24">
        <f>IF(VLOOKUP($B141,'DI_Sharpe'!$B$2:$R$150,11,FALSE)&gt;0,VLOOKUP($B141,'DI_Sharpe'!$B$2:$R$150,11,FALSE)," ")</f>
        <v>361</v>
      </c>
      <c r="W141" s="23">
        <f>IF(VLOOKUP($B141,'DI_Rent'!$B$2:$R$150,12,FALSE)="","",VLOOKUP($B141,'DI_Rent'!$B$2:$R$150,12,FALSE))</f>
        <v>4.33182201887845</v>
      </c>
      <c r="X141" t="s" s="24">
        <f>IF(VLOOKUP($B141,'DI_Sharpe'!$B$2:$R$150,12,FALSE)&gt;0,VLOOKUP($B141,'DI_Sharpe'!$B$2:$R$150,12,FALSE)," ")</f>
        <v>361</v>
      </c>
      <c r="Y141" s="23">
        <f>IF(VLOOKUP($B141,'DI_Rent'!$B$2:$R$150,13,FALSE)="","",VLOOKUP($B141,'DI_Rent'!$B$2:$R$150,13,FALSE))</f>
        <v>4.70039636016832</v>
      </c>
      <c r="Z141" s="25">
        <f>IF(VLOOKUP($B141,'DI_Sharpe'!$B$2:$R$150,13,FALSE)&gt;0,VLOOKUP($B141,'DI_Sharpe'!$B$2:$R$150,13,FALSE)," ")</f>
        <v>0.0257627818916101</v>
      </c>
      <c r="AA141" s="23">
        <f>IF(VLOOKUP($B141,'DI_Rent'!$B$2:$R$150,14,FALSE)="","",VLOOKUP($B141,'DI_Rent'!$B$2:$R$150,14,FALSE))</f>
        <v>5.21654233399691</v>
      </c>
      <c r="AB141" s="25">
        <f>IF(VLOOKUP($B141,'DI_Sharpe'!$B$2:$R$150,14,FALSE)&gt;0,VLOOKUP($B141,'DI_Sharpe'!$B$2:$R$150,14,FALSE)," ")</f>
        <v>0.0690090303215022</v>
      </c>
      <c r="AC141" s="23">
        <f>IF(VLOOKUP($B141,'DI_Rent'!$B$2:$R$150,15,FALSE)="","",VLOOKUP($B141,'DI_Rent'!$B$2:$R$150,15,FALSE))</f>
        <v>5.86507778832057</v>
      </c>
      <c r="AD141" s="25">
        <f>IF(VLOOKUP($B141,'DI_Sharpe'!$B$2:$R$150,15,FALSE)&gt;0,VLOOKUP($B141,'DI_Sharpe'!$B$2:$R$150,15,FALSE)," ")</f>
        <v>0.09266033255257609</v>
      </c>
      <c r="AE141" s="23">
        <f>IF(VLOOKUP($B141,'DI_Rent'!$B$2:$R$150,16,FALSE)="","",VLOOKUP($B141,'DI_Rent'!$B$2:$R$150,16,FALSE))</f>
        <v>6.62910032662178</v>
      </c>
      <c r="AF141" s="25">
        <f>IF(VLOOKUP($B141,'DI_Sharpe'!$B$2:$R$150,16,FALSE)&gt;0,VLOOKUP($B141,'DI_Sharpe'!$B$2:$R$150,16,FALSE)," ")</f>
        <v>0.15050122245899</v>
      </c>
      <c r="AG141" s="23">
        <f>IF(VLOOKUP($B141,'DI_Rent'!$B$2:$R$150,17,FALSE)="","",VLOOKUP($B141,'DI_Rent'!$B$2:$R$150,17,FALSE))</f>
        <v>7.54657099869362</v>
      </c>
      <c r="AH141" s="23">
        <f>IF(VLOOKUP($B141,'DI_Sharpe'!$B$2:$R$150,17,FALSE)&gt;0,VLOOKUP($B141,'DI_Sharpe'!$B$2:$R$150,17,FALSE)," ")</f>
        <v>0.255619324888496</v>
      </c>
      <c r="AI141" s="14"/>
      <c r="AJ141" s="23">
        <v>15</v>
      </c>
      <c r="AK141" s="14"/>
      <c r="AL141" s="14"/>
    </row>
    <row r="142" ht="15" customHeight="1">
      <c r="A142" t="s" s="10">
        <v>302</v>
      </c>
      <c r="B142" t="s" s="10">
        <v>303</v>
      </c>
      <c r="C142" t="s" s="26">
        <f>IF(VLOOKUP($B142,'DI_Rent'!$B$2:$R$150,2,FALSE)="","",VLOOKUP($B142,'DI_Rent'!$B$2:$R$150,2,FALSE))</f>
      </c>
      <c r="D142" t="s" s="24">
        <f>IF(VLOOKUP($B142,'DI_Sharpe'!$B$2:$R$150,2,FALSE)&gt;0,VLOOKUP($B142,'DI_Sharpe'!$B$2:$R$150,2,FALSE)," ")</f>
        <v>361</v>
      </c>
      <c r="E142" t="s" s="26">
        <f>IF(VLOOKUP($B142,'DI_Rent'!$B$2:$R$150,3,FALSE)="","",VLOOKUP($B142,'DI_Rent'!$B$2:$R$150,3,FALSE))</f>
      </c>
      <c r="F142" t="s" s="24">
        <f>IF(VLOOKUP($B142,'DI_Sharpe'!$B$2:$R$150,3,FALSE)&gt;0,VLOOKUP($B142,'DI_Sharpe'!$B$2:$R$150,3,FALSE)," ")</f>
        <v>361</v>
      </c>
      <c r="G142" t="s" s="26">
        <f>IF(VLOOKUP($B142,'DI_Rent'!$B$2:$R$150,4,FALSE)="","",VLOOKUP($B142,'DI_Rent'!$B$2:$R$150,4,FALSE))</f>
      </c>
      <c r="H142" t="s" s="24">
        <f>IF(VLOOKUP($B142,'DI_Sharpe'!$B$2:$R$150,4,FALSE)&gt;0,VLOOKUP($B142,'DI_Sharpe'!$B$2:$R$150,4,FALSE)," ")</f>
        <v>361</v>
      </c>
      <c r="I142" t="s" s="26">
        <f>IF(VLOOKUP($B142,'DI_Rent'!$B$2:$R$150,5,FALSE)="","",VLOOKUP($B142,'DI_Rent'!$B$2:$R$150,5,FALSE))</f>
      </c>
      <c r="J142" t="s" s="24">
        <f>IF(VLOOKUP($B142,'DI_Sharpe'!$B$2:$R$150,5,FALSE)&gt;0,VLOOKUP($B142,'DI_Sharpe'!$B$2:$R$150,5,FALSE)," ")</f>
        <v>361</v>
      </c>
      <c r="K142" s="23">
        <f>IF(VLOOKUP($B142,'DI_Rent'!$B$2:$R$150,6,FALSE)="","",VLOOKUP($B142,'DI_Rent'!$B$2:$R$150,6,FALSE))</f>
        <v>5.27977857502686</v>
      </c>
      <c r="L142" t="s" s="24">
        <f>IF(VLOOKUP($B142,'DI_Sharpe'!$B$2:$R$150,6,FALSE)&gt;0,VLOOKUP($B142,'DI_Sharpe'!$B$2:$R$150,6,FALSE)," ")</f>
        <v>361</v>
      </c>
      <c r="M142" s="23">
        <f>IF(VLOOKUP($B142,'DI_Rent'!$B$2:$R$150,7,FALSE)="","",VLOOKUP($B142,'DI_Rent'!$B$2:$R$150,7,FALSE))</f>
        <v>4.65683797947958</v>
      </c>
      <c r="N142" t="s" s="24">
        <f>IF(VLOOKUP($B142,'DI_Sharpe'!$B$2:$R$150,7,FALSE)&gt;0,VLOOKUP($B142,'DI_Sharpe'!$B$2:$R$150,7,FALSE)," ")</f>
        <v>361</v>
      </c>
      <c r="O142" s="23">
        <f>IF(VLOOKUP($B142,'DI_Rent'!$B$2:$R$150,8,FALSE)="","",VLOOKUP($B142,'DI_Rent'!$B$2:$R$150,8,FALSE))</f>
        <v>4.23108256324654</v>
      </c>
      <c r="P142" t="s" s="24">
        <f>IF(VLOOKUP($B142,'DI_Sharpe'!$B$2:$R$150,8,FALSE)&gt;0,VLOOKUP($B142,'DI_Sharpe'!$B$2:$R$150,8,FALSE)," ")</f>
        <v>361</v>
      </c>
      <c r="Q142" s="23">
        <f>IF(VLOOKUP($B142,'DI_Rent'!$B$2:$R$150,9,FALSE)="","",VLOOKUP($B142,'DI_Rent'!$B$2:$R$150,9,FALSE))</f>
        <v>3.84181262576166</v>
      </c>
      <c r="R142" t="s" s="24">
        <f>IF(VLOOKUP($B142,'DI_Sharpe'!$B$2:$R$150,9,FALSE)&gt;0,VLOOKUP($B142,'DI_Sharpe'!$B$2:$R$150,9,FALSE)," ")</f>
        <v>361</v>
      </c>
      <c r="S142" s="23">
        <f>IF(VLOOKUP($B142,'DI_Rent'!$B$2:$R$150,10,FALSE)="","",VLOOKUP($B142,'DI_Rent'!$B$2:$R$150,10,FALSE))</f>
        <v>3.62253829694466</v>
      </c>
      <c r="T142" t="s" s="24">
        <f>IF(VLOOKUP($B142,'DI_Sharpe'!$B$2:$R$150,10,FALSE)&gt;0,VLOOKUP($B142,'DI_Sharpe'!$B$2:$R$150,10,FALSE)," ")</f>
        <v>361</v>
      </c>
      <c r="U142" s="23">
        <f>IF(VLOOKUP($B142,'DI_Rent'!$B$2:$R$150,11,FALSE)="","",VLOOKUP($B142,'DI_Rent'!$B$2:$R$150,11,FALSE))</f>
        <v>3.56607099371753</v>
      </c>
      <c r="V142" t="s" s="24">
        <f>IF(VLOOKUP($B142,'DI_Sharpe'!$B$2:$R$150,11,FALSE)&gt;0,VLOOKUP($B142,'DI_Sharpe'!$B$2:$R$150,11,FALSE)," ")</f>
        <v>361</v>
      </c>
      <c r="W142" s="23">
        <f>IF(VLOOKUP($B142,'DI_Rent'!$B$2:$R$150,12,FALSE)="","",VLOOKUP($B142,'DI_Rent'!$B$2:$R$150,12,FALSE))</f>
        <v>3.72822760232929</v>
      </c>
      <c r="X142" t="s" s="24">
        <f>IF(VLOOKUP($B142,'DI_Sharpe'!$B$2:$R$150,12,FALSE)&gt;0,VLOOKUP($B142,'DI_Sharpe'!$B$2:$R$150,12,FALSE)," ")</f>
        <v>361</v>
      </c>
      <c r="Y142" s="23">
        <f>IF(VLOOKUP($B142,'DI_Rent'!$B$2:$R$150,13,FALSE)="","",VLOOKUP($B142,'DI_Rent'!$B$2:$R$150,13,FALSE))</f>
        <v>4.15828743442195</v>
      </c>
      <c r="Z142" t="s" s="24">
        <f>IF(VLOOKUP($B142,'DI_Sharpe'!$B$2:$R$150,13,FALSE)&gt;0,VLOOKUP($B142,'DI_Sharpe'!$B$2:$R$150,13,FALSE)," ")</f>
        <v>361</v>
      </c>
      <c r="AA142" s="23">
        <f>IF(VLOOKUP($B142,'DI_Rent'!$B$2:$R$150,14,FALSE)="","",VLOOKUP($B142,'DI_Rent'!$B$2:$R$150,14,FALSE))</f>
        <v>4.70029198284001</v>
      </c>
      <c r="AB142" t="s" s="24">
        <f>IF(VLOOKUP($B142,'DI_Sharpe'!$B$2:$R$150,14,FALSE)&gt;0,VLOOKUP($B142,'DI_Sharpe'!$B$2:$R$150,14,FALSE)," ")</f>
        <v>361</v>
      </c>
      <c r="AC142" s="23">
        <f>IF(VLOOKUP($B142,'DI_Rent'!$B$2:$R$150,15,FALSE)="","",VLOOKUP($B142,'DI_Rent'!$B$2:$R$150,15,FALSE))</f>
        <v>5.34352051898919</v>
      </c>
      <c r="AD142" t="s" s="24">
        <f>IF(VLOOKUP($B142,'DI_Sharpe'!$B$2:$R$150,15,FALSE)&gt;0,VLOOKUP($B142,'DI_Sharpe'!$B$2:$R$150,15,FALSE)," ")</f>
        <v>361</v>
      </c>
      <c r="AE142" s="23">
        <f>IF(VLOOKUP($B142,'DI_Rent'!$B$2:$R$150,16,FALSE)="","",VLOOKUP($B142,'DI_Rent'!$B$2:$R$150,16,FALSE))</f>
        <v>6.08405480564709</v>
      </c>
      <c r="AF142" t="s" s="24">
        <f>IF(VLOOKUP($B142,'DI_Sharpe'!$B$2:$R$150,16,FALSE)&gt;0,VLOOKUP($B142,'DI_Sharpe'!$B$2:$R$150,16,FALSE)," ")</f>
        <v>361</v>
      </c>
      <c r="AG142" s="23">
        <f>IF(VLOOKUP($B142,'DI_Rent'!$B$2:$R$150,17,FALSE)="","",VLOOKUP($B142,'DI_Rent'!$B$2:$R$150,17,FALSE))</f>
        <v>6.85774552350151</v>
      </c>
      <c r="AH142" t="s" s="26">
        <f>IF(VLOOKUP($B142,'DI_Sharpe'!$B$2:$R$150,17,FALSE)&gt;0,VLOOKUP($B142,'DI_Sharpe'!$B$2:$R$150,17,FALSE)," ")</f>
        <v>361</v>
      </c>
      <c r="AI142" s="14"/>
      <c r="AJ142" t="s" s="26"/>
      <c r="AK142" s="14"/>
      <c r="AL142" s="14"/>
    </row>
    <row r="143" ht="15" customHeight="1">
      <c r="A143" t="s" s="10">
        <v>304</v>
      </c>
      <c r="B143" t="s" s="10">
        <v>305</v>
      </c>
      <c r="C143" t="s" s="26">
        <f>IF(VLOOKUP($B143,'DI_Rent'!$B$2:$R$150,2,FALSE)="","",VLOOKUP($B143,'DI_Rent'!$B$2:$R$150,2,FALSE))</f>
      </c>
      <c r="D143" t="s" s="24">
        <f>IF(VLOOKUP($B143,'DI_Sharpe'!$B$2:$R$150,2,FALSE)&gt;0,VLOOKUP($B143,'DI_Sharpe'!$B$2:$R$150,2,FALSE)," ")</f>
        <v>361</v>
      </c>
      <c r="E143" t="s" s="26">
        <f>IF(VLOOKUP($B143,'DI_Rent'!$B$2:$R$150,3,FALSE)="","",VLOOKUP($B143,'DI_Rent'!$B$2:$R$150,3,FALSE))</f>
      </c>
      <c r="F143" t="s" s="24">
        <f>IF(VLOOKUP($B143,'DI_Sharpe'!$B$2:$R$150,3,FALSE)&gt;0,VLOOKUP($B143,'DI_Sharpe'!$B$2:$R$150,3,FALSE)," ")</f>
        <v>361</v>
      </c>
      <c r="G143" t="s" s="26">
        <f>IF(VLOOKUP($B143,'DI_Rent'!$B$2:$R$150,4,FALSE)="","",VLOOKUP($B143,'DI_Rent'!$B$2:$R$150,4,FALSE))</f>
      </c>
      <c r="H143" t="s" s="24">
        <f>IF(VLOOKUP($B143,'DI_Sharpe'!$B$2:$R$150,4,FALSE)&gt;0,VLOOKUP($B143,'DI_Sharpe'!$B$2:$R$150,4,FALSE)," ")</f>
        <v>361</v>
      </c>
      <c r="I143" t="s" s="26">
        <f>IF(VLOOKUP($B143,'DI_Rent'!$B$2:$R$150,5,FALSE)="","",VLOOKUP($B143,'DI_Rent'!$B$2:$R$150,5,FALSE))</f>
      </c>
      <c r="J143" t="s" s="24">
        <f>IF(VLOOKUP($B143,'DI_Sharpe'!$B$2:$R$150,5,FALSE)&gt;0,VLOOKUP($B143,'DI_Sharpe'!$B$2:$R$150,5,FALSE)," ")</f>
        <v>361</v>
      </c>
      <c r="K143" s="23">
        <f>IF(VLOOKUP($B143,'DI_Rent'!$B$2:$R$150,6,FALSE)="","",VLOOKUP($B143,'DI_Rent'!$B$2:$R$150,6,FALSE))</f>
        <v>4.84501213608131</v>
      </c>
      <c r="L143" t="s" s="24">
        <f>IF(VLOOKUP($B143,'DI_Sharpe'!$B$2:$R$150,6,FALSE)&gt;0,VLOOKUP($B143,'DI_Sharpe'!$B$2:$R$150,6,FALSE)," ")</f>
        <v>361</v>
      </c>
      <c r="M143" s="23">
        <f>IF(VLOOKUP($B143,'DI_Rent'!$B$2:$R$150,7,FALSE)="","",VLOOKUP($B143,'DI_Rent'!$B$2:$R$150,7,FALSE))</f>
        <v>4.19562328000183</v>
      </c>
      <c r="N143" t="s" s="24">
        <f>IF(VLOOKUP($B143,'DI_Sharpe'!$B$2:$R$150,7,FALSE)&gt;0,VLOOKUP($B143,'DI_Sharpe'!$B$2:$R$150,7,FALSE)," ")</f>
        <v>361</v>
      </c>
      <c r="O143" s="23">
        <f>IF(VLOOKUP($B143,'DI_Rent'!$B$2:$R$150,8,FALSE)="","",VLOOKUP($B143,'DI_Rent'!$B$2:$R$150,8,FALSE))</f>
        <v>3.76007905905305</v>
      </c>
      <c r="P143" t="s" s="24">
        <f>IF(VLOOKUP($B143,'DI_Sharpe'!$B$2:$R$150,8,FALSE)&gt;0,VLOOKUP($B143,'DI_Sharpe'!$B$2:$R$150,8,FALSE)," ")</f>
        <v>361</v>
      </c>
      <c r="Q143" s="23">
        <f>IF(VLOOKUP($B143,'DI_Rent'!$B$2:$R$150,9,FALSE)="","",VLOOKUP($B143,'DI_Rent'!$B$2:$R$150,9,FALSE))</f>
        <v>3.38004653414288</v>
      </c>
      <c r="R143" t="s" s="24">
        <f>IF(VLOOKUP($B143,'DI_Sharpe'!$B$2:$R$150,9,FALSE)&gt;0,VLOOKUP($B143,'DI_Sharpe'!$B$2:$R$150,9,FALSE)," ")</f>
        <v>361</v>
      </c>
      <c r="S143" s="23">
        <f>IF(VLOOKUP($B143,'DI_Rent'!$B$2:$R$150,10,FALSE)="","",VLOOKUP($B143,'DI_Rent'!$B$2:$R$150,10,FALSE))</f>
        <v>3.11472764997516</v>
      </c>
      <c r="T143" t="s" s="24">
        <f>IF(VLOOKUP($B143,'DI_Sharpe'!$B$2:$R$150,10,FALSE)&gt;0,VLOOKUP($B143,'DI_Sharpe'!$B$2:$R$150,10,FALSE)," ")</f>
        <v>361</v>
      </c>
      <c r="U143" s="23">
        <f>IF(VLOOKUP($B143,'DI_Rent'!$B$2:$R$150,11,FALSE)="","",VLOOKUP($B143,'DI_Rent'!$B$2:$R$150,11,FALSE))</f>
        <v>3.00662161227854</v>
      </c>
      <c r="V143" t="s" s="24">
        <f>IF(VLOOKUP($B143,'DI_Sharpe'!$B$2:$R$150,11,FALSE)&gt;0,VLOOKUP($B143,'DI_Sharpe'!$B$2:$R$150,11,FALSE)," ")</f>
        <v>361</v>
      </c>
      <c r="W143" s="23">
        <f>IF(VLOOKUP($B143,'DI_Rent'!$B$2:$R$150,12,FALSE)="","",VLOOKUP($B143,'DI_Rent'!$B$2:$R$150,12,FALSE))</f>
        <v>3.124488024417</v>
      </c>
      <c r="X143" t="s" s="24">
        <f>IF(VLOOKUP($B143,'DI_Sharpe'!$B$2:$R$150,12,FALSE)&gt;0,VLOOKUP($B143,'DI_Sharpe'!$B$2:$R$150,12,FALSE)," ")</f>
        <v>361</v>
      </c>
      <c r="Y143" s="23">
        <f>IF(VLOOKUP($B143,'DI_Rent'!$B$2:$R$150,13,FALSE)="","",VLOOKUP($B143,'DI_Rent'!$B$2:$R$150,13,FALSE))</f>
        <v>3.45926591570735</v>
      </c>
      <c r="Z143" t="s" s="24">
        <f>IF(VLOOKUP($B143,'DI_Sharpe'!$B$2:$R$150,13,FALSE)&gt;0,VLOOKUP($B143,'DI_Sharpe'!$B$2:$R$150,13,FALSE)," ")</f>
        <v>361</v>
      </c>
      <c r="AA143" s="23">
        <f>IF(VLOOKUP($B143,'DI_Rent'!$B$2:$R$150,14,FALSE)="","",VLOOKUP($B143,'DI_Rent'!$B$2:$R$150,14,FALSE))</f>
        <v>3.91036622793752</v>
      </c>
      <c r="AB143" t="s" s="24">
        <f>IF(VLOOKUP($B143,'DI_Sharpe'!$B$2:$R$150,14,FALSE)&gt;0,VLOOKUP($B143,'DI_Sharpe'!$B$2:$R$150,14,FALSE)," ")</f>
        <v>361</v>
      </c>
      <c r="AC143" s="23">
        <f>IF(VLOOKUP($B143,'DI_Rent'!$B$2:$R$150,15,FALSE)="","",VLOOKUP($B143,'DI_Rent'!$B$2:$R$150,15,FALSE))</f>
        <v>4.51908662367302</v>
      </c>
      <c r="AD143" t="s" s="24">
        <f>IF(VLOOKUP($B143,'DI_Sharpe'!$B$2:$R$150,15,FALSE)&gt;0,VLOOKUP($B143,'DI_Sharpe'!$B$2:$R$150,15,FALSE)," ")</f>
        <v>361</v>
      </c>
      <c r="AE143" s="23">
        <f>IF(VLOOKUP($B143,'DI_Rent'!$B$2:$R$150,16,FALSE)="","",VLOOKUP($B143,'DI_Rent'!$B$2:$R$150,16,FALSE))</f>
        <v>5.1731027766998</v>
      </c>
      <c r="AF143" t="s" s="24">
        <f>IF(VLOOKUP($B143,'DI_Sharpe'!$B$2:$R$150,16,FALSE)&gt;0,VLOOKUP($B143,'DI_Sharpe'!$B$2:$R$150,16,FALSE)," ")</f>
        <v>361</v>
      </c>
      <c r="AG143" s="23">
        <f>IF(VLOOKUP($B143,'DI_Rent'!$B$2:$R$150,17,FALSE)="","",VLOOKUP($B143,'DI_Rent'!$B$2:$R$150,17,FALSE))</f>
        <v>5.93429322523673</v>
      </c>
      <c r="AH143" t="s" s="26">
        <f>IF(VLOOKUP($B143,'DI_Sharpe'!$B$2:$R$150,17,FALSE)&gt;0,VLOOKUP($B143,'DI_Sharpe'!$B$2:$R$150,17,FALSE)," ")</f>
        <v>361</v>
      </c>
      <c r="AI143" s="14"/>
      <c r="AJ143" t="s" s="26"/>
      <c r="AK143" s="14"/>
      <c r="AL143" s="14"/>
    </row>
    <row r="144" ht="15" customHeight="1">
      <c r="A144" t="s" s="10">
        <v>306</v>
      </c>
      <c r="B144" t="s" s="10">
        <v>307</v>
      </c>
      <c r="C144" t="s" s="26">
        <f>IF(VLOOKUP($B144,'DI_Rent'!$B$2:$R$150,2,FALSE)="","",VLOOKUP($B144,'DI_Rent'!$B$2:$R$150,2,FALSE))</f>
      </c>
      <c r="D144" t="s" s="24">
        <f>IF(VLOOKUP($B144,'DI_Sharpe'!$B$2:$R$150,2,FALSE)&gt;0,VLOOKUP($B144,'DI_Sharpe'!$B$2:$R$150,2,FALSE)," ")</f>
        <v>361</v>
      </c>
      <c r="E144" t="s" s="26">
        <f>IF(VLOOKUP($B144,'DI_Rent'!$B$2:$R$150,3,FALSE)="","",VLOOKUP($B144,'DI_Rent'!$B$2:$R$150,3,FALSE))</f>
      </c>
      <c r="F144" t="s" s="24">
        <f>IF(VLOOKUP($B144,'DI_Sharpe'!$B$2:$R$150,3,FALSE)&gt;0,VLOOKUP($B144,'DI_Sharpe'!$B$2:$R$150,3,FALSE)," ")</f>
        <v>361</v>
      </c>
      <c r="G144" t="s" s="26">
        <f>IF(VLOOKUP($B144,'DI_Rent'!$B$2:$R$150,4,FALSE)="","",VLOOKUP($B144,'DI_Rent'!$B$2:$R$150,4,FALSE))</f>
      </c>
      <c r="H144" t="s" s="24">
        <f>IF(VLOOKUP($B144,'DI_Sharpe'!$B$2:$R$150,4,FALSE)&gt;0,VLOOKUP($B144,'DI_Sharpe'!$B$2:$R$150,4,FALSE)," ")</f>
        <v>361</v>
      </c>
      <c r="I144" t="s" s="26">
        <f>IF(VLOOKUP($B144,'DI_Rent'!$B$2:$R$150,5,FALSE)="","",VLOOKUP($B144,'DI_Rent'!$B$2:$R$150,5,FALSE))</f>
      </c>
      <c r="J144" t="s" s="24">
        <f>IF(VLOOKUP($B144,'DI_Sharpe'!$B$2:$R$150,5,FALSE)&gt;0,VLOOKUP($B144,'DI_Sharpe'!$B$2:$R$150,5,FALSE)," ")</f>
        <v>361</v>
      </c>
      <c r="K144" t="s" s="26">
        <f>IF(VLOOKUP($B144,'DI_Rent'!$B$2:$R$150,6,FALSE)="","",VLOOKUP($B144,'DI_Rent'!$B$2:$R$150,6,FALSE))</f>
      </c>
      <c r="L144" t="s" s="24">
        <f>IF(VLOOKUP($B144,'DI_Sharpe'!$B$2:$R$150,6,FALSE)&gt;0,VLOOKUP($B144,'DI_Sharpe'!$B$2:$R$150,6,FALSE)," ")</f>
        <v>361</v>
      </c>
      <c r="M144" t="s" s="26">
        <f>IF(VLOOKUP($B144,'DI_Rent'!$B$2:$R$150,7,FALSE)="","",VLOOKUP($B144,'DI_Rent'!$B$2:$R$150,7,FALSE))</f>
      </c>
      <c r="N144" t="s" s="24">
        <f>IF(VLOOKUP($B144,'DI_Sharpe'!$B$2:$R$150,7,FALSE)&gt;0,VLOOKUP($B144,'DI_Sharpe'!$B$2:$R$150,7,FALSE)," ")</f>
        <v>361</v>
      </c>
      <c r="O144" t="s" s="26">
        <f>IF(VLOOKUP($B144,'DI_Rent'!$B$2:$R$150,8,FALSE)="","",VLOOKUP($B144,'DI_Rent'!$B$2:$R$150,8,FALSE))</f>
      </c>
      <c r="P144" t="s" s="24">
        <f>IF(VLOOKUP($B144,'DI_Sharpe'!$B$2:$R$150,8,FALSE)&gt;0,VLOOKUP($B144,'DI_Sharpe'!$B$2:$R$150,8,FALSE)," ")</f>
        <v>361</v>
      </c>
      <c r="Q144" s="23">
        <f>IF(VLOOKUP($B144,'DI_Rent'!$B$2:$R$150,9,FALSE)="","",VLOOKUP($B144,'DI_Rent'!$B$2:$R$150,9,FALSE))</f>
        <v>4.36243096431186</v>
      </c>
      <c r="R144" t="s" s="24">
        <f>IF(VLOOKUP($B144,'DI_Sharpe'!$B$2:$R$150,9,FALSE)&gt;0,VLOOKUP($B144,'DI_Sharpe'!$B$2:$R$150,9,FALSE)," ")</f>
        <v>361</v>
      </c>
      <c r="S144" s="23">
        <f>IF(VLOOKUP($B144,'DI_Rent'!$B$2:$R$150,10,FALSE)="","",VLOOKUP($B144,'DI_Rent'!$B$2:$R$150,10,FALSE))</f>
        <v>4.13120072867637</v>
      </c>
      <c r="T144" t="s" s="24">
        <f>IF(VLOOKUP($B144,'DI_Sharpe'!$B$2:$R$150,10,FALSE)&gt;0,VLOOKUP($B144,'DI_Sharpe'!$B$2:$R$150,10,FALSE)," ")</f>
        <v>361</v>
      </c>
      <c r="U144" s="23">
        <f>IF(VLOOKUP($B144,'DI_Rent'!$B$2:$R$150,11,FALSE)="","",VLOOKUP($B144,'DI_Rent'!$B$2:$R$150,11,FALSE))</f>
        <v>4.02538662086895</v>
      </c>
      <c r="V144" t="s" s="24">
        <f>IF(VLOOKUP($B144,'DI_Sharpe'!$B$2:$R$150,11,FALSE)&gt;0,VLOOKUP($B144,'DI_Sharpe'!$B$2:$R$150,11,FALSE)," ")</f>
        <v>361</v>
      </c>
      <c r="W144" s="23">
        <f>IF(VLOOKUP($B144,'DI_Rent'!$B$2:$R$150,12,FALSE)="","",VLOOKUP($B144,'DI_Rent'!$B$2:$R$150,12,FALSE))</f>
        <v>4.18785449803596</v>
      </c>
      <c r="X144" t="s" s="24">
        <f>IF(VLOOKUP($B144,'DI_Sharpe'!$B$2:$R$150,12,FALSE)&gt;0,VLOOKUP($B144,'DI_Sharpe'!$B$2:$R$150,12,FALSE)," ")</f>
        <v>361</v>
      </c>
      <c r="Y144" s="23">
        <f>IF(VLOOKUP($B144,'DI_Rent'!$B$2:$R$150,13,FALSE)="","",VLOOKUP($B144,'DI_Rent'!$B$2:$R$150,13,FALSE))</f>
        <v>4.56577114576155</v>
      </c>
      <c r="Z144" t="s" s="24">
        <f>IF(VLOOKUP($B144,'DI_Sharpe'!$B$2:$R$150,13,FALSE)&gt;0,VLOOKUP($B144,'DI_Sharpe'!$B$2:$R$150,13,FALSE)," ")</f>
        <v>361</v>
      </c>
      <c r="AA144" s="23">
        <f>IF(VLOOKUP($B144,'DI_Rent'!$B$2:$R$150,14,FALSE)="","",VLOOKUP($B144,'DI_Rent'!$B$2:$R$150,14,FALSE))</f>
        <v>5.06283008824695</v>
      </c>
      <c r="AB144" t="s" s="24">
        <f>IF(VLOOKUP($B144,'DI_Sharpe'!$B$2:$R$150,14,FALSE)&gt;0,VLOOKUP($B144,'DI_Sharpe'!$B$2:$R$150,14,FALSE)," ")</f>
        <v>361</v>
      </c>
      <c r="AC144" s="23">
        <f>IF(VLOOKUP($B144,'DI_Rent'!$B$2:$R$150,15,FALSE)="","",VLOOKUP($B144,'DI_Rent'!$B$2:$R$150,15,FALSE))</f>
        <v>5.72973043814937</v>
      </c>
      <c r="AD144" t="s" s="24">
        <f>IF(VLOOKUP($B144,'DI_Sharpe'!$B$2:$R$150,15,FALSE)&gt;0,VLOOKUP($B144,'DI_Sharpe'!$B$2:$R$150,15,FALSE)," ")</f>
        <v>361</v>
      </c>
      <c r="AE144" s="23">
        <f>IF(VLOOKUP($B144,'DI_Rent'!$B$2:$R$150,16,FALSE)="","",VLOOKUP($B144,'DI_Rent'!$B$2:$R$150,16,FALSE))</f>
        <v>6.46935088328546</v>
      </c>
      <c r="AF144" s="25">
        <f>IF(VLOOKUP($B144,'DI_Sharpe'!$B$2:$R$150,16,FALSE)&gt;0,VLOOKUP($B144,'DI_Sharpe'!$B$2:$R$150,16,FALSE)," ")</f>
        <v>0.0288056164127953</v>
      </c>
      <c r="AG144" s="23">
        <f>IF(VLOOKUP($B144,'DI_Rent'!$B$2:$R$150,17,FALSE)="","",VLOOKUP($B144,'DI_Rent'!$B$2:$R$150,17,FALSE))</f>
        <v>7.3127968204401</v>
      </c>
      <c r="AH144" s="23">
        <f>IF(VLOOKUP($B144,'DI_Sharpe'!$B$2:$R$150,17,FALSE)&gt;0,VLOOKUP($B144,'DI_Sharpe'!$B$2:$R$150,17,FALSE)," ")</f>
        <v>0.0796177388497559</v>
      </c>
      <c r="AI144" s="14"/>
      <c r="AJ144" s="23">
        <v>8</v>
      </c>
      <c r="AK144" s="14"/>
      <c r="AL144" s="14"/>
    </row>
    <row r="145" ht="15" customHeight="1">
      <c r="A145" t="s" s="10">
        <v>308</v>
      </c>
      <c r="B145" t="s" s="10">
        <v>309</v>
      </c>
      <c r="C145" t="s" s="26">
        <f>IF(VLOOKUP($B145,'DI_Rent'!$B$2:$R$150,2,FALSE)="","",VLOOKUP($B145,'DI_Rent'!$B$2:$R$150,2,FALSE))</f>
      </c>
      <c r="D145" t="s" s="24">
        <f>IF(VLOOKUP($B145,'DI_Sharpe'!$B$2:$R$150,2,FALSE)&gt;0,VLOOKUP($B145,'DI_Sharpe'!$B$2:$R$150,2,FALSE)," ")</f>
        <v>361</v>
      </c>
      <c r="E145" t="s" s="26">
        <f>IF(VLOOKUP($B145,'DI_Rent'!$B$2:$R$150,3,FALSE)="","",VLOOKUP($B145,'DI_Rent'!$B$2:$R$150,3,FALSE))</f>
      </c>
      <c r="F145" t="s" s="24">
        <f>IF(VLOOKUP($B145,'DI_Sharpe'!$B$2:$R$150,3,FALSE)&gt;0,VLOOKUP($B145,'DI_Sharpe'!$B$2:$R$150,3,FALSE)," ")</f>
        <v>361</v>
      </c>
      <c r="G145" t="s" s="26">
        <f>IF(VLOOKUP($B145,'DI_Rent'!$B$2:$R$150,4,FALSE)="","",VLOOKUP($B145,'DI_Rent'!$B$2:$R$150,4,FALSE))</f>
      </c>
      <c r="H145" t="s" s="24">
        <f>IF(VLOOKUP($B145,'DI_Sharpe'!$B$2:$R$150,4,FALSE)&gt;0,VLOOKUP($B145,'DI_Sharpe'!$B$2:$R$150,4,FALSE)," ")</f>
        <v>361</v>
      </c>
      <c r="I145" t="s" s="26">
        <f>IF(VLOOKUP($B145,'DI_Rent'!$B$2:$R$150,5,FALSE)="","",VLOOKUP($B145,'DI_Rent'!$B$2:$R$150,5,FALSE))</f>
      </c>
      <c r="J145" t="s" s="24">
        <f>IF(VLOOKUP($B145,'DI_Sharpe'!$B$2:$R$150,5,FALSE)&gt;0,VLOOKUP($B145,'DI_Sharpe'!$B$2:$R$150,5,FALSE)," ")</f>
        <v>361</v>
      </c>
      <c r="K145" t="s" s="26">
        <f>IF(VLOOKUP($B145,'DI_Rent'!$B$2:$R$150,6,FALSE)="","",VLOOKUP($B145,'DI_Rent'!$B$2:$R$150,6,FALSE))</f>
      </c>
      <c r="L145" t="s" s="24">
        <f>IF(VLOOKUP($B145,'DI_Sharpe'!$B$2:$R$150,6,FALSE)&gt;0,VLOOKUP($B145,'DI_Sharpe'!$B$2:$R$150,6,FALSE)," ")</f>
        <v>361</v>
      </c>
      <c r="M145" t="s" s="26">
        <f>IF(VLOOKUP($B145,'DI_Rent'!$B$2:$R$150,7,FALSE)="","",VLOOKUP($B145,'DI_Rent'!$B$2:$R$150,7,FALSE))</f>
      </c>
      <c r="N145" t="s" s="24">
        <f>IF(VLOOKUP($B145,'DI_Sharpe'!$B$2:$R$150,7,FALSE)&gt;0,VLOOKUP($B145,'DI_Sharpe'!$B$2:$R$150,7,FALSE)," ")</f>
        <v>361</v>
      </c>
      <c r="O145" t="s" s="26">
        <f>IF(VLOOKUP($B145,'DI_Rent'!$B$2:$R$150,8,FALSE)="","",VLOOKUP($B145,'DI_Rent'!$B$2:$R$150,8,FALSE))</f>
      </c>
      <c r="P145" t="s" s="24">
        <f>IF(VLOOKUP($B145,'DI_Sharpe'!$B$2:$R$150,8,FALSE)&gt;0,VLOOKUP($B145,'DI_Sharpe'!$B$2:$R$150,8,FALSE)," ")</f>
        <v>361</v>
      </c>
      <c r="Q145" s="23">
        <f>IF(VLOOKUP($B145,'DI_Rent'!$B$2:$R$150,9,FALSE)="","",VLOOKUP($B145,'DI_Rent'!$B$2:$R$150,9,FALSE))</f>
        <v>4.21707906683959</v>
      </c>
      <c r="R145" t="s" s="24">
        <f>IF(VLOOKUP($B145,'DI_Sharpe'!$B$2:$R$150,9,FALSE)&gt;0,VLOOKUP($B145,'DI_Sharpe'!$B$2:$R$150,9,FALSE)," ")</f>
        <v>361</v>
      </c>
      <c r="S145" s="23">
        <f>IF(VLOOKUP($B145,'DI_Rent'!$B$2:$R$150,10,FALSE)="","",VLOOKUP($B145,'DI_Rent'!$B$2:$R$150,10,FALSE))</f>
        <v>4.00102802998445</v>
      </c>
      <c r="T145" t="s" s="24">
        <f>IF(VLOOKUP($B145,'DI_Sharpe'!$B$2:$R$150,10,FALSE)&gt;0,VLOOKUP($B145,'DI_Sharpe'!$B$2:$R$150,10,FALSE)," ")</f>
        <v>361</v>
      </c>
      <c r="U145" s="23">
        <f>IF(VLOOKUP($B145,'DI_Rent'!$B$2:$R$150,11,FALSE)="","",VLOOKUP($B145,'DI_Rent'!$B$2:$R$150,11,FALSE))</f>
        <v>3.94061066337723</v>
      </c>
      <c r="V145" t="s" s="24">
        <f>IF(VLOOKUP($B145,'DI_Sharpe'!$B$2:$R$150,11,FALSE)&gt;0,VLOOKUP($B145,'DI_Sharpe'!$B$2:$R$150,11,FALSE)," ")</f>
        <v>361</v>
      </c>
      <c r="W145" s="23">
        <f>IF(VLOOKUP($B145,'DI_Rent'!$B$2:$R$150,12,FALSE)="","",VLOOKUP($B145,'DI_Rent'!$B$2:$R$150,12,FALSE))</f>
        <v>4.1000682696041</v>
      </c>
      <c r="X145" t="s" s="24">
        <f>IF(VLOOKUP($B145,'DI_Sharpe'!$B$2:$R$150,12,FALSE)&gt;0,VLOOKUP($B145,'DI_Sharpe'!$B$2:$R$150,12,FALSE)," ")</f>
        <v>361</v>
      </c>
      <c r="Y145" s="23">
        <f>IF(VLOOKUP($B145,'DI_Rent'!$B$2:$R$150,13,FALSE)="","",VLOOKUP($B145,'DI_Rent'!$B$2:$R$150,13,FALSE))</f>
        <v>4.47361916824227</v>
      </c>
      <c r="Z145" t="s" s="24">
        <f>IF(VLOOKUP($B145,'DI_Sharpe'!$B$2:$R$150,13,FALSE)&gt;0,VLOOKUP($B145,'DI_Sharpe'!$B$2:$R$150,13,FALSE)," ")</f>
        <v>361</v>
      </c>
      <c r="AA145" s="23">
        <f>IF(VLOOKUP($B145,'DI_Rent'!$B$2:$R$150,14,FALSE)="","",VLOOKUP($B145,'DI_Rent'!$B$2:$R$150,14,FALSE))</f>
        <v>5.00195822719423</v>
      </c>
      <c r="AB145" t="s" s="24">
        <f>IF(VLOOKUP($B145,'DI_Sharpe'!$B$2:$R$150,14,FALSE)&gt;0,VLOOKUP($B145,'DI_Sharpe'!$B$2:$R$150,14,FALSE)," ")</f>
        <v>361</v>
      </c>
      <c r="AC145" s="23">
        <f>IF(VLOOKUP($B145,'DI_Rent'!$B$2:$R$150,15,FALSE)="","",VLOOKUP($B145,'DI_Rent'!$B$2:$R$150,15,FALSE))</f>
        <v>5.66890919551848</v>
      </c>
      <c r="AD145" t="s" s="24">
        <f>IF(VLOOKUP($B145,'DI_Sharpe'!$B$2:$R$150,15,FALSE)&gt;0,VLOOKUP($B145,'DI_Sharpe'!$B$2:$R$150,15,FALSE)," ")</f>
        <v>361</v>
      </c>
      <c r="AE145" s="23">
        <f>IF(VLOOKUP($B145,'DI_Rent'!$B$2:$R$150,16,FALSE)="","",VLOOKUP($B145,'DI_Rent'!$B$2:$R$150,16,FALSE))</f>
        <v>6.43231165923699</v>
      </c>
      <c r="AF145" s="25">
        <f>IF(VLOOKUP($B145,'DI_Sharpe'!$B$2:$R$150,16,FALSE)&gt;0,VLOOKUP($B145,'DI_Sharpe'!$B$2:$R$150,16,FALSE)," ")</f>
        <v>0.00134106835870063</v>
      </c>
      <c r="AG145" s="23">
        <f>IF(VLOOKUP($B145,'DI_Rent'!$B$2:$R$150,17,FALSE)="","",VLOOKUP($B145,'DI_Rent'!$B$2:$R$150,17,FALSE))</f>
        <v>7.37184242241193</v>
      </c>
      <c r="AH145" s="23">
        <f>IF(VLOOKUP($B145,'DI_Sharpe'!$B$2:$R$150,17,FALSE)&gt;0,VLOOKUP($B145,'DI_Sharpe'!$B$2:$R$150,17,FALSE)," ")</f>
        <v>0.114552090755054</v>
      </c>
      <c r="AI145" s="14"/>
      <c r="AJ145" s="23">
        <v>10</v>
      </c>
      <c r="AK145" s="14"/>
      <c r="AL145" s="14"/>
    </row>
    <row r="146" ht="15" customHeight="1">
      <c r="A146" t="s" s="10">
        <v>310</v>
      </c>
      <c r="B146" t="s" s="10">
        <v>311</v>
      </c>
      <c r="C146" t="s" s="26">
        <f>IF(VLOOKUP($B146,'DI_Rent'!$B$2:$R$150,2,FALSE)="","",VLOOKUP($B146,'DI_Rent'!$B$2:$R$150,2,FALSE))</f>
      </c>
      <c r="D146" t="s" s="24">
        <f>IF(VLOOKUP($B146,'DI_Sharpe'!$B$2:$R$150,2,FALSE)&gt;0,VLOOKUP($B146,'DI_Sharpe'!$B$2:$R$150,2,FALSE)," ")</f>
        <v>361</v>
      </c>
      <c r="E146" t="s" s="26">
        <f>IF(VLOOKUP($B146,'DI_Rent'!$B$2:$R$150,3,FALSE)="","",VLOOKUP($B146,'DI_Rent'!$B$2:$R$150,3,FALSE))</f>
      </c>
      <c r="F146" t="s" s="24">
        <f>IF(VLOOKUP($B146,'DI_Sharpe'!$B$2:$R$150,3,FALSE)&gt;0,VLOOKUP($B146,'DI_Sharpe'!$B$2:$R$150,3,FALSE)," ")</f>
        <v>361</v>
      </c>
      <c r="G146" t="s" s="26">
        <f>IF(VLOOKUP($B146,'DI_Rent'!$B$2:$R$150,4,FALSE)="","",VLOOKUP($B146,'DI_Rent'!$B$2:$R$150,4,FALSE))</f>
      </c>
      <c r="H146" t="s" s="24">
        <f>IF(VLOOKUP($B146,'DI_Sharpe'!$B$2:$R$150,4,FALSE)&gt;0,VLOOKUP($B146,'DI_Sharpe'!$B$2:$R$150,4,FALSE)," ")</f>
        <v>361</v>
      </c>
      <c r="I146" t="s" s="26">
        <f>IF(VLOOKUP($B146,'DI_Rent'!$B$2:$R$150,5,FALSE)="","",VLOOKUP($B146,'DI_Rent'!$B$2:$R$150,5,FALSE))</f>
      </c>
      <c r="J146" t="s" s="24">
        <f>IF(VLOOKUP($B146,'DI_Sharpe'!$B$2:$R$150,5,FALSE)&gt;0,VLOOKUP($B146,'DI_Sharpe'!$B$2:$R$150,5,FALSE)," ")</f>
        <v>361</v>
      </c>
      <c r="K146" t="s" s="26">
        <f>IF(VLOOKUP($B146,'DI_Rent'!$B$2:$R$150,6,FALSE)="","",VLOOKUP($B146,'DI_Rent'!$B$2:$R$150,6,FALSE))</f>
      </c>
      <c r="L146" t="s" s="24">
        <f>IF(VLOOKUP($B146,'DI_Sharpe'!$B$2:$R$150,6,FALSE)&gt;0,VLOOKUP($B146,'DI_Sharpe'!$B$2:$R$150,6,FALSE)," ")</f>
        <v>361</v>
      </c>
      <c r="M146" t="s" s="26">
        <f>IF(VLOOKUP($B146,'DI_Rent'!$B$2:$R$150,7,FALSE)="","",VLOOKUP($B146,'DI_Rent'!$B$2:$R$150,7,FALSE))</f>
      </c>
      <c r="N146" t="s" s="24">
        <f>IF(VLOOKUP($B146,'DI_Sharpe'!$B$2:$R$150,7,FALSE)&gt;0,VLOOKUP($B146,'DI_Sharpe'!$B$2:$R$150,7,FALSE)," ")</f>
        <v>361</v>
      </c>
      <c r="O146" t="s" s="26">
        <f>IF(VLOOKUP($B146,'DI_Rent'!$B$2:$R$150,8,FALSE)="","",VLOOKUP($B146,'DI_Rent'!$B$2:$R$150,8,FALSE))</f>
      </c>
      <c r="P146" t="s" s="24">
        <f>IF(VLOOKUP($B146,'DI_Sharpe'!$B$2:$R$150,8,FALSE)&gt;0,VLOOKUP($B146,'DI_Sharpe'!$B$2:$R$150,8,FALSE)," ")</f>
        <v>361</v>
      </c>
      <c r="Q146" s="23">
        <f>IF(VLOOKUP($B146,'DI_Rent'!$B$2:$R$150,9,FALSE)="","",VLOOKUP($B146,'DI_Rent'!$B$2:$R$150,9,FALSE))</f>
        <v>4.00579734393103</v>
      </c>
      <c r="R146" t="s" s="24">
        <f>IF(VLOOKUP($B146,'DI_Sharpe'!$B$2:$R$150,9,FALSE)&gt;0,VLOOKUP($B146,'DI_Sharpe'!$B$2:$R$150,9,FALSE)," ")</f>
        <v>361</v>
      </c>
      <c r="S146" s="23">
        <f>IF(VLOOKUP($B146,'DI_Rent'!$B$2:$R$150,10,FALSE)="","",VLOOKUP($B146,'DI_Rent'!$B$2:$R$150,10,FALSE))</f>
        <v>3.79093642323984</v>
      </c>
      <c r="T146" t="s" s="24">
        <f>IF(VLOOKUP($B146,'DI_Sharpe'!$B$2:$R$150,10,FALSE)&gt;0,VLOOKUP($B146,'DI_Sharpe'!$B$2:$R$150,10,FALSE)," ")</f>
        <v>361</v>
      </c>
      <c r="U146" s="23">
        <f>IF(VLOOKUP($B146,'DI_Rent'!$B$2:$R$150,11,FALSE)="","",VLOOKUP($B146,'DI_Rent'!$B$2:$R$150,11,FALSE))</f>
        <v>3.73086744021396</v>
      </c>
      <c r="V146" t="s" s="24">
        <f>IF(VLOOKUP($B146,'DI_Sharpe'!$B$2:$R$150,11,FALSE)&gt;0,VLOOKUP($B146,'DI_Sharpe'!$B$2:$R$150,11,FALSE)," ")</f>
        <v>361</v>
      </c>
      <c r="W146" s="23">
        <f>IF(VLOOKUP($B146,'DI_Rent'!$B$2:$R$150,12,FALSE)="","",VLOOKUP($B146,'DI_Rent'!$B$2:$R$150,12,FALSE))</f>
        <v>3.88982489340259</v>
      </c>
      <c r="X146" t="s" s="24">
        <f>IF(VLOOKUP($B146,'DI_Sharpe'!$B$2:$R$150,12,FALSE)&gt;0,VLOOKUP($B146,'DI_Sharpe'!$B$2:$R$150,12,FALSE)," ")</f>
        <v>361</v>
      </c>
      <c r="Y146" s="23">
        <f>IF(VLOOKUP($B146,'DI_Rent'!$B$2:$R$150,13,FALSE)="","",VLOOKUP($B146,'DI_Rent'!$B$2:$R$150,13,FALSE))</f>
        <v>4.26253253080358</v>
      </c>
      <c r="Z146" t="s" s="24">
        <f>IF(VLOOKUP($B146,'DI_Sharpe'!$B$2:$R$150,13,FALSE)&gt;0,VLOOKUP($B146,'DI_Sharpe'!$B$2:$R$150,13,FALSE)," ")</f>
        <v>361</v>
      </c>
      <c r="AA146" s="23">
        <f>IF(VLOOKUP($B146,'DI_Rent'!$B$2:$R$150,14,FALSE)="","",VLOOKUP($B146,'DI_Rent'!$B$2:$R$150,14,FALSE))</f>
        <v>4.78907467985097</v>
      </c>
      <c r="AB146" t="s" s="24">
        <f>IF(VLOOKUP($B146,'DI_Sharpe'!$B$2:$R$150,14,FALSE)&gt;0,VLOOKUP($B146,'DI_Sharpe'!$B$2:$R$150,14,FALSE)," ")</f>
        <v>361</v>
      </c>
      <c r="AC146" s="23">
        <f>IF(VLOOKUP($B146,'DI_Rent'!$B$2:$R$150,15,FALSE)="","",VLOOKUP($B146,'DI_Rent'!$B$2:$R$150,15,FALSE))</f>
        <v>5.45280899922027</v>
      </c>
      <c r="AD146" t="s" s="24">
        <f>IF(VLOOKUP($B146,'DI_Sharpe'!$B$2:$R$150,15,FALSE)&gt;0,VLOOKUP($B146,'DI_Sharpe'!$B$2:$R$150,15,FALSE)," ")</f>
        <v>361</v>
      </c>
      <c r="AE146" s="23">
        <f>IF(VLOOKUP($B146,'DI_Rent'!$B$2:$R$150,16,FALSE)="","",VLOOKUP($B146,'DI_Rent'!$B$2:$R$150,16,FALSE))</f>
        <v>6.21480377863552</v>
      </c>
      <c r="AF146" t="s" s="24">
        <f>IF(VLOOKUP($B146,'DI_Sharpe'!$B$2:$R$150,16,FALSE)&gt;0,VLOOKUP($B146,'DI_Sharpe'!$B$2:$R$150,16,FALSE)," ")</f>
        <v>361</v>
      </c>
      <c r="AG146" s="23">
        <f>IF(VLOOKUP($B146,'DI_Rent'!$B$2:$R$150,17,FALSE)="","",VLOOKUP($B146,'DI_Rent'!$B$2:$R$150,17,FALSE))</f>
        <v>7.1515302004783</v>
      </c>
      <c r="AH146" t="s" s="26">
        <f>IF(VLOOKUP($B146,'DI_Sharpe'!$B$2:$R$150,17,FALSE)&gt;0,VLOOKUP($B146,'DI_Sharpe'!$B$2:$R$150,17,FALSE)," ")</f>
        <v>361</v>
      </c>
      <c r="AI146" s="14"/>
      <c r="AJ146" t="s" s="26"/>
      <c r="AK146" s="14"/>
      <c r="AL146" s="14"/>
    </row>
    <row r="147" ht="15" customHeight="1">
      <c r="A147" t="s" s="10">
        <v>312</v>
      </c>
      <c r="B147" t="s" s="10">
        <v>313</v>
      </c>
      <c r="C147" t="s" s="26">
        <f>IF(VLOOKUP($B147,'DI_Rent'!$B$2:$R$150,2,FALSE)="","",VLOOKUP($B147,'DI_Rent'!$B$2:$R$150,2,FALSE))</f>
      </c>
      <c r="D147" t="s" s="24">
        <f>IF(VLOOKUP($B147,'DI_Sharpe'!$B$2:$R$150,2,FALSE)&gt;0,VLOOKUP($B147,'DI_Sharpe'!$B$2:$R$150,2,FALSE)," ")</f>
        <v>361</v>
      </c>
      <c r="E147" t="s" s="26">
        <f>IF(VLOOKUP($B147,'DI_Rent'!$B$2:$R$150,3,FALSE)="","",VLOOKUP($B147,'DI_Rent'!$B$2:$R$150,3,FALSE))</f>
      </c>
      <c r="F147" t="s" s="24">
        <f>IF(VLOOKUP($B147,'DI_Sharpe'!$B$2:$R$150,3,FALSE)&gt;0,VLOOKUP($B147,'DI_Sharpe'!$B$2:$R$150,3,FALSE)," ")</f>
        <v>361</v>
      </c>
      <c r="G147" t="s" s="26">
        <f>IF(VLOOKUP($B147,'DI_Rent'!$B$2:$R$150,4,FALSE)="","",VLOOKUP($B147,'DI_Rent'!$B$2:$R$150,4,FALSE))</f>
      </c>
      <c r="H147" t="s" s="24">
        <f>IF(VLOOKUP($B147,'DI_Sharpe'!$B$2:$R$150,4,FALSE)&gt;0,VLOOKUP($B147,'DI_Sharpe'!$B$2:$R$150,4,FALSE)," ")</f>
        <v>361</v>
      </c>
      <c r="I147" t="s" s="26">
        <f>IF(VLOOKUP($B147,'DI_Rent'!$B$2:$R$150,5,FALSE)="","",VLOOKUP($B147,'DI_Rent'!$B$2:$R$150,5,FALSE))</f>
      </c>
      <c r="J147" t="s" s="24">
        <f>IF(VLOOKUP($B147,'DI_Sharpe'!$B$2:$R$150,5,FALSE)&gt;0,VLOOKUP($B147,'DI_Sharpe'!$B$2:$R$150,5,FALSE)," ")</f>
        <v>361</v>
      </c>
      <c r="K147" t="s" s="26">
        <f>IF(VLOOKUP($B147,'DI_Rent'!$B$2:$R$150,6,FALSE)="","",VLOOKUP($B147,'DI_Rent'!$B$2:$R$150,6,FALSE))</f>
      </c>
      <c r="L147" t="s" s="24">
        <f>IF(VLOOKUP($B147,'DI_Sharpe'!$B$2:$R$150,6,FALSE)&gt;0,VLOOKUP($B147,'DI_Sharpe'!$B$2:$R$150,6,FALSE)," ")</f>
        <v>361</v>
      </c>
      <c r="M147" t="s" s="26">
        <f>IF(VLOOKUP($B147,'DI_Rent'!$B$2:$R$150,7,FALSE)="","",VLOOKUP($B147,'DI_Rent'!$B$2:$R$150,7,FALSE))</f>
      </c>
      <c r="N147" t="s" s="24">
        <f>IF(VLOOKUP($B147,'DI_Sharpe'!$B$2:$R$150,7,FALSE)&gt;0,VLOOKUP($B147,'DI_Sharpe'!$B$2:$R$150,7,FALSE)," ")</f>
        <v>361</v>
      </c>
      <c r="O147" t="s" s="26">
        <f>IF(VLOOKUP($B147,'DI_Rent'!$B$2:$R$150,8,FALSE)="","",VLOOKUP($B147,'DI_Rent'!$B$2:$R$150,8,FALSE))</f>
      </c>
      <c r="P147" t="s" s="24">
        <f>IF(VLOOKUP($B147,'DI_Sharpe'!$B$2:$R$150,8,FALSE)&gt;0,VLOOKUP($B147,'DI_Sharpe'!$B$2:$R$150,8,FALSE)," ")</f>
        <v>361</v>
      </c>
      <c r="Q147" t="s" s="26">
        <f>IF(VLOOKUP($B147,'DI_Rent'!$B$2:$R$150,9,FALSE)="","",VLOOKUP($B147,'DI_Rent'!$B$2:$R$150,9,FALSE))</f>
      </c>
      <c r="R147" t="s" s="24">
        <f>IF(VLOOKUP($B147,'DI_Sharpe'!$B$2:$R$150,9,FALSE)&gt;0,VLOOKUP($B147,'DI_Sharpe'!$B$2:$R$150,9,FALSE)," ")</f>
        <v>361</v>
      </c>
      <c r="S147" t="s" s="26">
        <f>IF(VLOOKUP($B147,'DI_Rent'!$B$2:$R$150,10,FALSE)="","",VLOOKUP($B147,'DI_Rent'!$B$2:$R$150,10,FALSE))</f>
      </c>
      <c r="T147" t="s" s="24">
        <f>IF(VLOOKUP($B147,'DI_Sharpe'!$B$2:$R$150,10,FALSE)&gt;0,VLOOKUP($B147,'DI_Sharpe'!$B$2:$R$150,10,FALSE)," ")</f>
        <v>361</v>
      </c>
      <c r="U147" t="s" s="26">
        <f>IF(VLOOKUP($B147,'DI_Rent'!$B$2:$R$150,11,FALSE)="","",VLOOKUP($B147,'DI_Rent'!$B$2:$R$150,11,FALSE))</f>
      </c>
      <c r="V147" t="s" s="24">
        <f>IF(VLOOKUP($B147,'DI_Sharpe'!$B$2:$R$150,11,FALSE)&gt;0,VLOOKUP($B147,'DI_Sharpe'!$B$2:$R$150,11,FALSE)," ")</f>
        <v>361</v>
      </c>
      <c r="W147" s="23">
        <f>IF(VLOOKUP($B147,'DI_Rent'!$B$2:$R$150,12,FALSE)="","",VLOOKUP($B147,'DI_Rent'!$B$2:$R$150,12,FALSE))</f>
        <v>4.0418044132092</v>
      </c>
      <c r="X147" t="s" s="24">
        <f>IF(VLOOKUP($B147,'DI_Sharpe'!$B$2:$R$150,12,FALSE)&gt;0,VLOOKUP($B147,'DI_Sharpe'!$B$2:$R$150,12,FALSE)," ")</f>
        <v>361</v>
      </c>
      <c r="Y147" s="23">
        <f>IF(VLOOKUP($B147,'DI_Rent'!$B$2:$R$150,13,FALSE)="","",VLOOKUP($B147,'DI_Rent'!$B$2:$R$150,13,FALSE))</f>
        <v>4.37051940389881</v>
      </c>
      <c r="Z147" t="s" s="24">
        <f>IF(VLOOKUP($B147,'DI_Sharpe'!$B$2:$R$150,13,FALSE)&gt;0,VLOOKUP($B147,'DI_Sharpe'!$B$2:$R$150,13,FALSE)," ")</f>
        <v>361</v>
      </c>
      <c r="AA147" s="23">
        <f>IF(VLOOKUP($B147,'DI_Rent'!$B$2:$R$150,14,FALSE)="","",VLOOKUP($B147,'DI_Rent'!$B$2:$R$150,14,FALSE))</f>
        <v>4.85730093202896</v>
      </c>
      <c r="AB147" t="s" s="24">
        <f>IF(VLOOKUP($B147,'DI_Sharpe'!$B$2:$R$150,14,FALSE)&gt;0,VLOOKUP($B147,'DI_Sharpe'!$B$2:$R$150,14,FALSE)," ")</f>
        <v>361</v>
      </c>
      <c r="AC147" s="23">
        <f>IF(VLOOKUP($B147,'DI_Rent'!$B$2:$R$150,15,FALSE)="","",VLOOKUP($B147,'DI_Rent'!$B$2:$R$150,15,FALSE))</f>
        <v>5.50378201939099</v>
      </c>
      <c r="AD147" t="s" s="24">
        <f>IF(VLOOKUP($B147,'DI_Sharpe'!$B$2:$R$150,15,FALSE)&gt;0,VLOOKUP($B147,'DI_Sharpe'!$B$2:$R$150,15,FALSE)," ")</f>
        <v>361</v>
      </c>
      <c r="AE147" s="23">
        <f>IF(VLOOKUP($B147,'DI_Rent'!$B$2:$R$150,16,FALSE)="","",VLOOKUP($B147,'DI_Rent'!$B$2:$R$150,16,FALSE))</f>
        <v>6.29227851346903</v>
      </c>
      <c r="AF147" t="s" s="24">
        <f>IF(VLOOKUP($B147,'DI_Sharpe'!$B$2:$R$150,16,FALSE)&gt;0,VLOOKUP($B147,'DI_Sharpe'!$B$2:$R$150,16,FALSE)," ")</f>
        <v>361</v>
      </c>
      <c r="AG147" s="23">
        <f>IF(VLOOKUP($B147,'DI_Rent'!$B$2:$R$150,17,FALSE)="","",VLOOKUP($B147,'DI_Rent'!$B$2:$R$150,17,FALSE))</f>
        <v>7.16903930441917</v>
      </c>
      <c r="AH147" t="s" s="26">
        <f>IF(VLOOKUP($B147,'DI_Sharpe'!$B$2:$R$150,17,FALSE)&gt;0,VLOOKUP($B147,'DI_Sharpe'!$B$2:$R$150,17,FALSE)," ")</f>
        <v>361</v>
      </c>
      <c r="AI147" s="14"/>
      <c r="AJ147" t="s" s="26"/>
      <c r="AK147" s="14"/>
      <c r="AL147" s="14"/>
    </row>
    <row r="148" ht="15" customHeight="1">
      <c r="A148" t="s" s="10">
        <v>314</v>
      </c>
      <c r="B148" t="s" s="10">
        <v>315</v>
      </c>
      <c r="C148" t="s" s="26">
        <f>IF(VLOOKUP($B148,'DI_Rent'!$B$2:$R$150,2,FALSE)="","",VLOOKUP($B148,'DI_Rent'!$B$2:$R$150,2,FALSE))</f>
      </c>
      <c r="D148" t="s" s="24">
        <f>IF(VLOOKUP($B148,'DI_Sharpe'!$B$2:$R$150,2,FALSE)&gt;0,VLOOKUP($B148,'DI_Sharpe'!$B$2:$R$150,2,FALSE)," ")</f>
        <v>361</v>
      </c>
      <c r="E148" t="s" s="26">
        <f>IF(VLOOKUP($B148,'DI_Rent'!$B$2:$R$150,3,FALSE)="","",VLOOKUP($B148,'DI_Rent'!$B$2:$R$150,3,FALSE))</f>
      </c>
      <c r="F148" t="s" s="24">
        <f>IF(VLOOKUP($B148,'DI_Sharpe'!$B$2:$R$150,3,FALSE)&gt;0,VLOOKUP($B148,'DI_Sharpe'!$B$2:$R$150,3,FALSE)," ")</f>
        <v>361</v>
      </c>
      <c r="G148" t="s" s="26">
        <f>IF(VLOOKUP($B148,'DI_Rent'!$B$2:$R$150,4,FALSE)="","",VLOOKUP($B148,'DI_Rent'!$B$2:$R$150,4,FALSE))</f>
      </c>
      <c r="H148" t="s" s="24">
        <f>IF(VLOOKUP($B148,'DI_Sharpe'!$B$2:$R$150,4,FALSE)&gt;0,VLOOKUP($B148,'DI_Sharpe'!$B$2:$R$150,4,FALSE)," ")</f>
        <v>361</v>
      </c>
      <c r="I148" t="s" s="26">
        <f>IF(VLOOKUP($B148,'DI_Rent'!$B$2:$R$150,5,FALSE)="","",VLOOKUP($B148,'DI_Rent'!$B$2:$R$150,5,FALSE))</f>
      </c>
      <c r="J148" t="s" s="24">
        <f>IF(VLOOKUP($B148,'DI_Sharpe'!$B$2:$R$150,5,FALSE)&gt;0,VLOOKUP($B148,'DI_Sharpe'!$B$2:$R$150,5,FALSE)," ")</f>
        <v>361</v>
      </c>
      <c r="K148" t="s" s="26">
        <f>IF(VLOOKUP($B148,'DI_Rent'!$B$2:$R$150,6,FALSE)="","",VLOOKUP($B148,'DI_Rent'!$B$2:$R$150,6,FALSE))</f>
      </c>
      <c r="L148" t="s" s="24">
        <f>IF(VLOOKUP($B148,'DI_Sharpe'!$B$2:$R$150,6,FALSE)&gt;0,VLOOKUP($B148,'DI_Sharpe'!$B$2:$R$150,6,FALSE)," ")</f>
        <v>361</v>
      </c>
      <c r="M148" t="s" s="26">
        <f>IF(VLOOKUP($B148,'DI_Rent'!$B$2:$R$150,7,FALSE)="","",VLOOKUP($B148,'DI_Rent'!$B$2:$R$150,7,FALSE))</f>
      </c>
      <c r="N148" t="s" s="24">
        <f>IF(VLOOKUP($B148,'DI_Sharpe'!$B$2:$R$150,7,FALSE)&gt;0,VLOOKUP($B148,'DI_Sharpe'!$B$2:$R$150,7,FALSE)," ")</f>
        <v>361</v>
      </c>
      <c r="O148" t="s" s="26">
        <f>IF(VLOOKUP($B148,'DI_Rent'!$B$2:$R$150,8,FALSE)="","",VLOOKUP($B148,'DI_Rent'!$B$2:$R$150,8,FALSE))</f>
      </c>
      <c r="P148" t="s" s="24">
        <f>IF(VLOOKUP($B148,'DI_Sharpe'!$B$2:$R$150,8,FALSE)&gt;0,VLOOKUP($B148,'DI_Sharpe'!$B$2:$R$150,8,FALSE)," ")</f>
        <v>361</v>
      </c>
      <c r="Q148" t="s" s="26">
        <f>IF(VLOOKUP($B148,'DI_Rent'!$B$2:$R$150,9,FALSE)="","",VLOOKUP($B148,'DI_Rent'!$B$2:$R$150,9,FALSE))</f>
      </c>
      <c r="R148" t="s" s="24">
        <f>IF(VLOOKUP($B148,'DI_Sharpe'!$B$2:$R$150,9,FALSE)&gt;0,VLOOKUP($B148,'DI_Sharpe'!$B$2:$R$150,9,FALSE)," ")</f>
        <v>361</v>
      </c>
      <c r="S148" t="s" s="26">
        <f>IF(VLOOKUP($B148,'DI_Rent'!$B$2:$R$150,10,FALSE)="","",VLOOKUP($B148,'DI_Rent'!$B$2:$R$150,10,FALSE))</f>
      </c>
      <c r="T148" t="s" s="24">
        <f>IF(VLOOKUP($B148,'DI_Sharpe'!$B$2:$R$150,10,FALSE)&gt;0,VLOOKUP($B148,'DI_Sharpe'!$B$2:$R$150,10,FALSE)," ")</f>
        <v>361</v>
      </c>
      <c r="U148" t="s" s="26">
        <f>IF(VLOOKUP($B148,'DI_Rent'!$B$2:$R$150,11,FALSE)="","",VLOOKUP($B148,'DI_Rent'!$B$2:$R$150,11,FALSE))</f>
      </c>
      <c r="V148" t="s" s="24">
        <f>IF(VLOOKUP($B148,'DI_Sharpe'!$B$2:$R$150,11,FALSE)&gt;0,VLOOKUP($B148,'DI_Sharpe'!$B$2:$R$150,11,FALSE)," ")</f>
        <v>361</v>
      </c>
      <c r="W148" t="s" s="26">
        <f>IF(VLOOKUP($B148,'DI_Rent'!$B$2:$R$150,12,FALSE)="","",VLOOKUP($B148,'DI_Rent'!$B$2:$R$150,12,FALSE))</f>
      </c>
      <c r="X148" t="s" s="24">
        <f>IF(VLOOKUP($B148,'DI_Sharpe'!$B$2:$R$150,12,FALSE)&gt;0,VLOOKUP($B148,'DI_Sharpe'!$B$2:$R$150,12,FALSE)," ")</f>
        <v>361</v>
      </c>
      <c r="Y148" t="s" s="26">
        <f>IF(VLOOKUP($B148,'DI_Rent'!$B$2:$R$150,13,FALSE)="","",VLOOKUP($B148,'DI_Rent'!$B$2:$R$150,13,FALSE))</f>
      </c>
      <c r="Z148" t="s" s="24">
        <f>IF(VLOOKUP($B148,'DI_Sharpe'!$B$2:$R$150,13,FALSE)&gt;0,VLOOKUP($B148,'DI_Sharpe'!$B$2:$R$150,13,FALSE)," ")</f>
        <v>361</v>
      </c>
      <c r="AA148" s="23">
        <f>IF(VLOOKUP($B148,'DI_Rent'!$B$2:$R$150,14,FALSE)="","",VLOOKUP($B148,'DI_Rent'!$B$2:$R$150,14,FALSE))</f>
        <v>5.16476080379376</v>
      </c>
      <c r="AB148" s="25">
        <f>IF(VLOOKUP($B148,'DI_Sharpe'!$B$2:$R$150,14,FALSE)&gt;0,VLOOKUP($B148,'DI_Sharpe'!$B$2:$R$150,14,FALSE)," ")</f>
        <v>0.0175758402262755</v>
      </c>
      <c r="AC148" s="23">
        <f>IF(VLOOKUP($B148,'DI_Rent'!$B$2:$R$150,15,FALSE)="","",VLOOKUP($B148,'DI_Rent'!$B$2:$R$150,15,FALSE))</f>
        <v>5.78045562330458</v>
      </c>
      <c r="AD148" s="25">
        <f>IF(VLOOKUP($B148,'DI_Sharpe'!$B$2:$R$150,15,FALSE)&gt;0,VLOOKUP($B148,'DI_Sharpe'!$B$2:$R$150,15,FALSE)," ")</f>
        <v>0.0229261869466407</v>
      </c>
      <c r="AE148" s="23">
        <f>IF(VLOOKUP($B148,'DI_Rent'!$B$2:$R$150,16,FALSE)="","",VLOOKUP($B148,'DI_Rent'!$B$2:$R$150,16,FALSE))</f>
        <v>6.46282160611071</v>
      </c>
      <c r="AF148" s="25">
        <f>IF(VLOOKUP($B148,'DI_Sharpe'!$B$2:$R$150,16,FALSE)&gt;0,VLOOKUP($B148,'DI_Sharpe'!$B$2:$R$150,16,FALSE)," ")</f>
        <v>0.0253369532452134</v>
      </c>
      <c r="AG148" s="23">
        <f>IF(VLOOKUP($B148,'DI_Rent'!$B$2:$R$150,17,FALSE)="","",VLOOKUP($B148,'DI_Rent'!$B$2:$R$150,17,FALSE))</f>
        <v>7.26484405712158</v>
      </c>
      <c r="AH148" s="23">
        <f>IF(VLOOKUP($B148,'DI_Sharpe'!$B$2:$R$150,17,FALSE)&gt;0,VLOOKUP($B148,'DI_Sharpe'!$B$2:$R$150,17,FALSE)," ")</f>
        <v>0.0399426018266684</v>
      </c>
      <c r="AI148" s="14"/>
      <c r="AJ148" s="23">
        <v>4</v>
      </c>
      <c r="AK148" s="14"/>
      <c r="AL148" s="14"/>
    </row>
    <row r="149" ht="15" customHeight="1">
      <c r="A149" t="s" s="10">
        <v>316</v>
      </c>
      <c r="B149" t="s" s="10">
        <v>317</v>
      </c>
      <c r="C149" t="s" s="26">
        <f>IF(VLOOKUP($B149,'DI_Rent'!$B$2:$R$150,2,FALSE)="","",VLOOKUP($B149,'DI_Rent'!$B$2:$R$150,2,FALSE))</f>
      </c>
      <c r="D149" t="s" s="24">
        <f>IF(VLOOKUP($B149,'DI_Sharpe'!$B$2:$R$150,2,FALSE)&gt;0,VLOOKUP($B149,'DI_Sharpe'!$B$2:$R$150,2,FALSE)," ")</f>
        <v>361</v>
      </c>
      <c r="E149" t="s" s="26">
        <f>IF(VLOOKUP($B149,'DI_Rent'!$B$2:$R$150,3,FALSE)="","",VLOOKUP($B149,'DI_Rent'!$B$2:$R$150,3,FALSE))</f>
      </c>
      <c r="F149" t="s" s="24">
        <f>IF(VLOOKUP($B149,'DI_Sharpe'!$B$2:$R$150,3,FALSE)&gt;0,VLOOKUP($B149,'DI_Sharpe'!$B$2:$R$150,3,FALSE)," ")</f>
        <v>361</v>
      </c>
      <c r="G149" t="s" s="26">
        <f>IF(VLOOKUP($B149,'DI_Rent'!$B$2:$R$150,4,FALSE)="","",VLOOKUP($B149,'DI_Rent'!$B$2:$R$150,4,FALSE))</f>
      </c>
      <c r="H149" t="s" s="24">
        <f>IF(VLOOKUP($B149,'DI_Sharpe'!$B$2:$R$150,4,FALSE)&gt;0,VLOOKUP($B149,'DI_Sharpe'!$B$2:$R$150,4,FALSE)," ")</f>
        <v>361</v>
      </c>
      <c r="I149" t="s" s="26">
        <f>IF(VLOOKUP($B149,'DI_Rent'!$B$2:$R$150,5,FALSE)="","",VLOOKUP($B149,'DI_Rent'!$B$2:$R$150,5,FALSE))</f>
      </c>
      <c r="J149" t="s" s="24">
        <f>IF(VLOOKUP($B149,'DI_Sharpe'!$B$2:$R$150,5,FALSE)&gt;0,VLOOKUP($B149,'DI_Sharpe'!$B$2:$R$150,5,FALSE)," ")</f>
        <v>361</v>
      </c>
      <c r="K149" t="s" s="26">
        <f>IF(VLOOKUP($B149,'DI_Rent'!$B$2:$R$150,6,FALSE)="","",VLOOKUP($B149,'DI_Rent'!$B$2:$R$150,6,FALSE))</f>
      </c>
      <c r="L149" t="s" s="24">
        <f>IF(VLOOKUP($B149,'DI_Sharpe'!$B$2:$R$150,6,FALSE)&gt;0,VLOOKUP($B149,'DI_Sharpe'!$B$2:$R$150,6,FALSE)," ")</f>
        <v>361</v>
      </c>
      <c r="M149" t="s" s="26">
        <f>IF(VLOOKUP($B149,'DI_Rent'!$B$2:$R$150,7,FALSE)="","",VLOOKUP($B149,'DI_Rent'!$B$2:$R$150,7,FALSE))</f>
      </c>
      <c r="N149" t="s" s="24">
        <f>IF(VLOOKUP($B149,'DI_Sharpe'!$B$2:$R$150,7,FALSE)&gt;0,VLOOKUP($B149,'DI_Sharpe'!$B$2:$R$150,7,FALSE)," ")</f>
        <v>361</v>
      </c>
      <c r="O149" t="s" s="26">
        <f>IF(VLOOKUP($B149,'DI_Rent'!$B$2:$R$150,8,FALSE)="","",VLOOKUP($B149,'DI_Rent'!$B$2:$R$150,8,FALSE))</f>
      </c>
      <c r="P149" t="s" s="24">
        <f>IF(VLOOKUP($B149,'DI_Sharpe'!$B$2:$R$150,8,FALSE)&gt;0,VLOOKUP($B149,'DI_Sharpe'!$B$2:$R$150,8,FALSE)," ")</f>
        <v>361</v>
      </c>
      <c r="Q149" t="s" s="26">
        <f>IF(VLOOKUP($B149,'DI_Rent'!$B$2:$R$150,9,FALSE)="","",VLOOKUP($B149,'DI_Rent'!$B$2:$R$150,9,FALSE))</f>
      </c>
      <c r="R149" t="s" s="24">
        <f>IF(VLOOKUP($B149,'DI_Sharpe'!$B$2:$R$150,9,FALSE)&gt;0,VLOOKUP($B149,'DI_Sharpe'!$B$2:$R$150,9,FALSE)," ")</f>
        <v>361</v>
      </c>
      <c r="S149" t="s" s="26">
        <f>IF(VLOOKUP($B149,'DI_Rent'!$B$2:$R$150,10,FALSE)="","",VLOOKUP($B149,'DI_Rent'!$B$2:$R$150,10,FALSE))</f>
      </c>
      <c r="T149" t="s" s="24">
        <f>IF(VLOOKUP($B149,'DI_Sharpe'!$B$2:$R$150,10,FALSE)&gt;0,VLOOKUP($B149,'DI_Sharpe'!$B$2:$R$150,10,FALSE)," ")</f>
        <v>361</v>
      </c>
      <c r="U149" t="s" s="26">
        <f>IF(VLOOKUP($B149,'DI_Rent'!$B$2:$R$150,11,FALSE)="","",VLOOKUP($B149,'DI_Rent'!$B$2:$R$150,11,FALSE))</f>
      </c>
      <c r="V149" t="s" s="24">
        <f>IF(VLOOKUP($B149,'DI_Sharpe'!$B$2:$R$150,11,FALSE)&gt;0,VLOOKUP($B149,'DI_Sharpe'!$B$2:$R$150,11,FALSE)," ")</f>
        <v>361</v>
      </c>
      <c r="W149" t="s" s="26">
        <f>IF(VLOOKUP($B149,'DI_Rent'!$B$2:$R$150,12,FALSE)="","",VLOOKUP($B149,'DI_Rent'!$B$2:$R$150,12,FALSE))</f>
      </c>
      <c r="X149" t="s" s="24">
        <f>IF(VLOOKUP($B149,'DI_Sharpe'!$B$2:$R$150,12,FALSE)&gt;0,VLOOKUP($B149,'DI_Sharpe'!$B$2:$R$150,12,FALSE)," ")</f>
        <v>361</v>
      </c>
      <c r="Y149" t="s" s="26">
        <f>IF(VLOOKUP($B149,'DI_Rent'!$B$2:$R$150,13,FALSE)="","",VLOOKUP($B149,'DI_Rent'!$B$2:$R$150,13,FALSE))</f>
      </c>
      <c r="Z149" t="s" s="24">
        <f>IF(VLOOKUP($B149,'DI_Sharpe'!$B$2:$R$150,13,FALSE)&gt;0,VLOOKUP($B149,'DI_Sharpe'!$B$2:$R$150,13,FALSE)," ")</f>
        <v>361</v>
      </c>
      <c r="AA149" t="s" s="26">
        <f>IF(VLOOKUP($B149,'DI_Rent'!$B$2:$R$150,14,FALSE)="","",VLOOKUP($B149,'DI_Rent'!$B$2:$R$150,14,FALSE))</f>
      </c>
      <c r="AB149" t="s" s="24">
        <f>IF(VLOOKUP($B149,'DI_Sharpe'!$B$2:$R$150,14,FALSE)&gt;0,VLOOKUP($B149,'DI_Sharpe'!$B$2:$R$150,14,FALSE)," ")</f>
        <v>361</v>
      </c>
      <c r="AC149" t="s" s="26">
        <f>IF(VLOOKUP($B149,'DI_Rent'!$B$2:$R$150,15,FALSE)="","",VLOOKUP($B149,'DI_Rent'!$B$2:$R$150,15,FALSE))</f>
      </c>
      <c r="AD149" t="s" s="24">
        <f>IF(VLOOKUP($B149,'DI_Sharpe'!$B$2:$R$150,15,FALSE)&gt;0,VLOOKUP($B149,'DI_Sharpe'!$B$2:$R$150,15,FALSE)," ")</f>
        <v>361</v>
      </c>
      <c r="AE149" s="23">
        <f>IF(VLOOKUP($B149,'DI_Rent'!$B$2:$R$150,16,FALSE)="","",VLOOKUP($B149,'DI_Rent'!$B$2:$R$150,16,FALSE))</f>
        <v>6.49668206136242</v>
      </c>
      <c r="AF149" s="25">
        <f>IF(VLOOKUP($B149,'DI_Sharpe'!$B$2:$R$150,16,FALSE)&gt;0,VLOOKUP($B149,'DI_Sharpe'!$B$2:$R$150,16,FALSE)," ")</f>
        <v>0.0520133263179828</v>
      </c>
      <c r="AG149" s="23">
        <f>IF(VLOOKUP($B149,'DI_Rent'!$B$2:$R$150,17,FALSE)="","",VLOOKUP($B149,'DI_Rent'!$B$2:$R$150,17,FALSE))</f>
        <v>7.29388829042337</v>
      </c>
      <c r="AH149" s="23">
        <f>IF(VLOOKUP($B149,'DI_Sharpe'!$B$2:$R$150,17,FALSE)&gt;0,VLOOKUP($B149,'DI_Sharpe'!$B$2:$R$150,17,FALSE)," ")</f>
        <v>0.0615302010216756</v>
      </c>
      <c r="AI149" s="14"/>
      <c r="AJ149" s="23">
        <v>6</v>
      </c>
      <c r="AK149" s="14"/>
      <c r="AL149" s="14"/>
    </row>
    <row r="150" ht="15" customHeight="1">
      <c r="A150" t="s" s="10">
        <v>318</v>
      </c>
      <c r="B150" t="s" s="10">
        <v>319</v>
      </c>
      <c r="C150" t="s" s="26">
        <f>IF(VLOOKUP($B150,'DI_Rent'!$B$2:$R$150,2,FALSE)="","",VLOOKUP($B150,'DI_Rent'!$B$2:$R$150,2,FALSE))</f>
      </c>
      <c r="D150" t="s" s="24">
        <f>IF(VLOOKUP($B150,'DI_Sharpe'!$B$2:$R$150,2,FALSE)&gt;0,VLOOKUP($B150,'DI_Sharpe'!$B$2:$R$150,2,FALSE)," ")</f>
        <v>361</v>
      </c>
      <c r="E150" t="s" s="26">
        <f>IF(VLOOKUP($B150,'DI_Rent'!$B$2:$R$150,3,FALSE)="","",VLOOKUP($B150,'DI_Rent'!$B$2:$R$150,3,FALSE))</f>
      </c>
      <c r="F150" t="s" s="24">
        <f>IF(VLOOKUP($B150,'DI_Sharpe'!$B$2:$R$150,3,FALSE)&gt;0,VLOOKUP($B150,'DI_Sharpe'!$B$2:$R$150,3,FALSE)," ")</f>
        <v>361</v>
      </c>
      <c r="G150" t="s" s="26">
        <f>IF(VLOOKUP($B150,'DI_Rent'!$B$2:$R$150,4,FALSE)="","",VLOOKUP($B150,'DI_Rent'!$B$2:$R$150,4,FALSE))</f>
      </c>
      <c r="H150" t="s" s="24">
        <f>IF(VLOOKUP($B150,'DI_Sharpe'!$B$2:$R$150,4,FALSE)&gt;0,VLOOKUP($B150,'DI_Sharpe'!$B$2:$R$150,4,FALSE)," ")</f>
        <v>361</v>
      </c>
      <c r="I150" t="s" s="26">
        <f>IF(VLOOKUP($B150,'DI_Rent'!$B$2:$R$150,5,FALSE)="","",VLOOKUP($B150,'DI_Rent'!$B$2:$R$150,5,FALSE))</f>
      </c>
      <c r="J150" t="s" s="24">
        <f>IF(VLOOKUP($B150,'DI_Sharpe'!$B$2:$R$150,5,FALSE)&gt;0,VLOOKUP($B150,'DI_Sharpe'!$B$2:$R$150,5,FALSE)," ")</f>
        <v>361</v>
      </c>
      <c r="K150" t="s" s="26">
        <f>IF(VLOOKUP($B150,'DI_Rent'!$B$2:$R$150,6,FALSE)="","",VLOOKUP($B150,'DI_Rent'!$B$2:$R$150,6,FALSE))</f>
      </c>
      <c r="L150" t="s" s="24">
        <f>IF(VLOOKUP($B150,'DI_Sharpe'!$B$2:$R$150,6,FALSE)&gt;0,VLOOKUP($B150,'DI_Sharpe'!$B$2:$R$150,6,FALSE)," ")</f>
        <v>361</v>
      </c>
      <c r="M150" t="s" s="26">
        <f>IF(VLOOKUP($B150,'DI_Rent'!$B$2:$R$150,7,FALSE)="","",VLOOKUP($B150,'DI_Rent'!$B$2:$R$150,7,FALSE))</f>
      </c>
      <c r="N150" t="s" s="24">
        <f>IF(VLOOKUP($B150,'DI_Sharpe'!$B$2:$R$150,7,FALSE)&gt;0,VLOOKUP($B150,'DI_Sharpe'!$B$2:$R$150,7,FALSE)," ")</f>
        <v>361</v>
      </c>
      <c r="O150" t="s" s="26">
        <f>IF(VLOOKUP($B150,'DI_Rent'!$B$2:$R$150,8,FALSE)="","",VLOOKUP($B150,'DI_Rent'!$B$2:$R$150,8,FALSE))</f>
      </c>
      <c r="P150" t="s" s="24">
        <f>IF(VLOOKUP($B150,'DI_Sharpe'!$B$2:$R$150,8,FALSE)&gt;0,VLOOKUP($B150,'DI_Sharpe'!$B$2:$R$150,8,FALSE)," ")</f>
        <v>361</v>
      </c>
      <c r="Q150" t="s" s="26">
        <f>IF(VLOOKUP($B150,'DI_Rent'!$B$2:$R$150,9,FALSE)="","",VLOOKUP($B150,'DI_Rent'!$B$2:$R$150,9,FALSE))</f>
      </c>
      <c r="R150" t="s" s="24">
        <f>IF(VLOOKUP($B150,'DI_Sharpe'!$B$2:$R$150,9,FALSE)&gt;0,VLOOKUP($B150,'DI_Sharpe'!$B$2:$R$150,9,FALSE)," ")</f>
        <v>361</v>
      </c>
      <c r="S150" t="s" s="26">
        <f>IF(VLOOKUP($B150,'DI_Rent'!$B$2:$R$150,10,FALSE)="","",VLOOKUP($B150,'DI_Rent'!$B$2:$R$150,10,FALSE))</f>
      </c>
      <c r="T150" t="s" s="24">
        <f>IF(VLOOKUP($B150,'DI_Sharpe'!$B$2:$R$150,10,FALSE)&gt;0,VLOOKUP($B150,'DI_Sharpe'!$B$2:$R$150,10,FALSE)," ")</f>
        <v>361</v>
      </c>
      <c r="U150" t="s" s="26">
        <f>IF(VLOOKUP($B150,'DI_Rent'!$B$2:$R$150,11,FALSE)="","",VLOOKUP($B150,'DI_Rent'!$B$2:$R$150,11,FALSE))</f>
      </c>
      <c r="V150" t="s" s="24">
        <f>IF(VLOOKUP($B150,'DI_Sharpe'!$B$2:$R$150,11,FALSE)&gt;0,VLOOKUP($B150,'DI_Sharpe'!$B$2:$R$150,11,FALSE)," ")</f>
        <v>361</v>
      </c>
      <c r="W150" t="s" s="26">
        <f>IF(VLOOKUP($B150,'DI_Rent'!$B$2:$R$150,12,FALSE)="","",VLOOKUP($B150,'DI_Rent'!$B$2:$R$150,12,FALSE))</f>
      </c>
      <c r="X150" t="s" s="24">
        <f>IF(VLOOKUP($B150,'DI_Sharpe'!$B$2:$R$150,12,FALSE)&gt;0,VLOOKUP($B150,'DI_Sharpe'!$B$2:$R$150,12,FALSE)," ")</f>
        <v>361</v>
      </c>
      <c r="Y150" t="s" s="26">
        <f>IF(VLOOKUP($B150,'DI_Rent'!$B$2:$R$150,13,FALSE)="","",VLOOKUP($B150,'DI_Rent'!$B$2:$R$150,13,FALSE))</f>
      </c>
      <c r="Z150" t="s" s="24">
        <f>IF(VLOOKUP($B150,'DI_Sharpe'!$B$2:$R$150,13,FALSE)&gt;0,VLOOKUP($B150,'DI_Sharpe'!$B$2:$R$150,13,FALSE)," ")</f>
        <v>361</v>
      </c>
      <c r="AA150" t="s" s="26">
        <f>IF(VLOOKUP($B150,'DI_Rent'!$B$2:$R$150,14,FALSE)="","",VLOOKUP($B150,'DI_Rent'!$B$2:$R$150,14,FALSE))</f>
      </c>
      <c r="AB150" t="s" s="24">
        <f>IF(VLOOKUP($B150,'DI_Sharpe'!$B$2:$R$150,14,FALSE)&gt;0,VLOOKUP($B150,'DI_Sharpe'!$B$2:$R$150,14,FALSE)," ")</f>
        <v>361</v>
      </c>
      <c r="AC150" t="s" s="26">
        <f>IF(VLOOKUP($B150,'DI_Rent'!$B$2:$R$150,15,FALSE)="","",VLOOKUP($B150,'DI_Rent'!$B$2:$R$150,15,FALSE))</f>
      </c>
      <c r="AD150" t="s" s="24">
        <f>IF(VLOOKUP($B150,'DI_Sharpe'!$B$2:$R$150,15,FALSE)&gt;0,VLOOKUP($B150,'DI_Sharpe'!$B$2:$R$150,15,FALSE)," ")</f>
        <v>361</v>
      </c>
      <c r="AE150" s="23">
        <f>IF(VLOOKUP($B150,'DI_Rent'!$B$2:$R$150,16,FALSE)="","",VLOOKUP($B150,'DI_Rent'!$B$2:$R$150,16,FALSE))</f>
        <v>6.18082827494428</v>
      </c>
      <c r="AF150" t="s" s="24">
        <f>IF(VLOOKUP($B150,'DI_Sharpe'!$B$2:$R$150,16,FALSE)&gt;0,VLOOKUP($B150,'DI_Sharpe'!$B$2:$R$150,16,FALSE)," ")</f>
        <v>361</v>
      </c>
      <c r="AG150" s="23">
        <f>IF(VLOOKUP($B150,'DI_Rent'!$B$2:$R$150,17,FALSE)="","",VLOOKUP($B150,'DI_Rent'!$B$2:$R$150,17,FALSE))</f>
        <v>6.99848022841003</v>
      </c>
      <c r="AH150" t="s" s="26">
        <f>IF(VLOOKUP($B150,'DI_Sharpe'!$B$2:$R$150,17,FALSE)&gt;0,VLOOKUP($B150,'DI_Sharpe'!$B$2:$R$150,17,FALSE)," ")</f>
        <v>361</v>
      </c>
      <c r="AI150" s="14"/>
      <c r="AJ150" t="s" s="26"/>
      <c r="AK150" s="14"/>
      <c r="AL150" s="14"/>
    </row>
    <row r="151" ht="15" customHeight="1">
      <c r="A151" t="s" s="10">
        <v>320</v>
      </c>
      <c r="B151" t="s" s="10">
        <v>321</v>
      </c>
      <c r="C151" t="s" s="26">
        <f>IF(VLOOKUP($B151,'DI_Rent'!$B$2:$R$150,2,FALSE)="","",VLOOKUP($B151,'DI_Rent'!$B$2:$R$150,2,FALSE))</f>
      </c>
      <c r="D151" t="s" s="24">
        <f>IF(VLOOKUP($B151,'DI_Sharpe'!$B$2:$R$150,2,FALSE)&gt;0,VLOOKUP($B151,'DI_Sharpe'!$B$2:$R$150,2,FALSE)," ")</f>
        <v>361</v>
      </c>
      <c r="E151" t="s" s="26">
        <f>IF(VLOOKUP($B151,'DI_Rent'!$B$2:$R$150,3,FALSE)="","",VLOOKUP($B151,'DI_Rent'!$B$2:$R$150,3,FALSE))</f>
      </c>
      <c r="F151" t="s" s="24">
        <f>IF(VLOOKUP($B151,'DI_Sharpe'!$B$2:$R$150,3,FALSE)&gt;0,VLOOKUP($B151,'DI_Sharpe'!$B$2:$R$150,3,FALSE)," ")</f>
        <v>361</v>
      </c>
      <c r="G151" t="s" s="26">
        <f>IF(VLOOKUP($B151,'DI_Rent'!$B$2:$R$150,4,FALSE)="","",VLOOKUP($B151,'DI_Rent'!$B$2:$R$150,4,FALSE))</f>
      </c>
      <c r="H151" t="s" s="24">
        <f>IF(VLOOKUP($B151,'DI_Sharpe'!$B$2:$R$150,4,FALSE)&gt;0,VLOOKUP($B151,'DI_Sharpe'!$B$2:$R$150,4,FALSE)," ")</f>
        <v>361</v>
      </c>
      <c r="I151" t="s" s="26">
        <f>IF(VLOOKUP($B151,'DI_Rent'!$B$2:$R$150,5,FALSE)="","",VLOOKUP($B151,'DI_Rent'!$B$2:$R$150,5,FALSE))</f>
      </c>
      <c r="J151" t="s" s="24">
        <f>IF(VLOOKUP($B151,'DI_Sharpe'!$B$2:$R$150,5,FALSE)&gt;0,VLOOKUP($B151,'DI_Sharpe'!$B$2:$R$150,5,FALSE)," ")</f>
        <v>361</v>
      </c>
      <c r="K151" t="s" s="26">
        <f>IF(VLOOKUP($B151,'DI_Rent'!$B$2:$R$150,6,FALSE)="","",VLOOKUP($B151,'DI_Rent'!$B$2:$R$150,6,FALSE))</f>
      </c>
      <c r="L151" t="s" s="24">
        <f>IF(VLOOKUP($B151,'DI_Sharpe'!$B$2:$R$150,6,FALSE)&gt;0,VLOOKUP($B151,'DI_Sharpe'!$B$2:$R$150,6,FALSE)," ")</f>
        <v>361</v>
      </c>
      <c r="M151" t="s" s="26">
        <f>IF(VLOOKUP($B151,'DI_Rent'!$B$2:$R$150,7,FALSE)="","",VLOOKUP($B151,'DI_Rent'!$B$2:$R$150,7,FALSE))</f>
      </c>
      <c r="N151" t="s" s="24">
        <f>IF(VLOOKUP($B151,'DI_Sharpe'!$B$2:$R$150,7,FALSE)&gt;0,VLOOKUP($B151,'DI_Sharpe'!$B$2:$R$150,7,FALSE)," ")</f>
        <v>361</v>
      </c>
      <c r="O151" t="s" s="26">
        <f>IF(VLOOKUP($B151,'DI_Rent'!$B$2:$R$150,8,FALSE)="","",VLOOKUP($B151,'DI_Rent'!$B$2:$R$150,8,FALSE))</f>
      </c>
      <c r="P151" t="s" s="24">
        <f>IF(VLOOKUP($B151,'DI_Sharpe'!$B$2:$R$150,8,FALSE)&gt;0,VLOOKUP($B151,'DI_Sharpe'!$B$2:$R$150,8,FALSE)," ")</f>
        <v>361</v>
      </c>
      <c r="Q151" t="s" s="26">
        <f>IF(VLOOKUP($B151,'DI_Rent'!$B$2:$R$150,9,FALSE)="","",VLOOKUP($B151,'DI_Rent'!$B$2:$R$150,9,FALSE))</f>
      </c>
      <c r="R151" t="s" s="24">
        <f>IF(VLOOKUP($B151,'DI_Sharpe'!$B$2:$R$150,9,FALSE)&gt;0,VLOOKUP($B151,'DI_Sharpe'!$B$2:$R$150,9,FALSE)," ")</f>
        <v>361</v>
      </c>
      <c r="S151" t="s" s="26">
        <f>IF(VLOOKUP($B151,'DI_Rent'!$B$2:$R$150,10,FALSE)="","",VLOOKUP($B151,'DI_Rent'!$B$2:$R$150,10,FALSE))</f>
      </c>
      <c r="T151" t="s" s="24">
        <f>IF(VLOOKUP($B151,'DI_Sharpe'!$B$2:$R$150,10,FALSE)&gt;0,VLOOKUP($B151,'DI_Sharpe'!$B$2:$R$150,10,FALSE)," ")</f>
        <v>361</v>
      </c>
      <c r="U151" t="s" s="26">
        <f>IF(VLOOKUP($B151,'DI_Rent'!$B$2:$R$150,11,FALSE)="","",VLOOKUP($B151,'DI_Rent'!$B$2:$R$150,11,FALSE))</f>
      </c>
      <c r="V151" t="s" s="24">
        <f>IF(VLOOKUP($B151,'DI_Sharpe'!$B$2:$R$150,11,FALSE)&gt;0,VLOOKUP($B151,'DI_Sharpe'!$B$2:$R$150,11,FALSE)," ")</f>
        <v>361</v>
      </c>
      <c r="W151" t="s" s="26">
        <f>IF(VLOOKUP($B151,'DI_Rent'!$B$2:$R$150,12,FALSE)="","",VLOOKUP($B151,'DI_Rent'!$B$2:$R$150,12,FALSE))</f>
      </c>
      <c r="X151" t="s" s="24">
        <f>IF(VLOOKUP($B151,'DI_Sharpe'!$B$2:$R$150,12,FALSE)&gt;0,VLOOKUP($B151,'DI_Sharpe'!$B$2:$R$150,12,FALSE)," ")</f>
        <v>361</v>
      </c>
      <c r="Y151" t="s" s="26">
        <f>IF(VLOOKUP($B151,'DI_Rent'!$B$2:$R$150,13,FALSE)="","",VLOOKUP($B151,'DI_Rent'!$B$2:$R$150,13,FALSE))</f>
      </c>
      <c r="Z151" t="s" s="24">
        <f>IF(VLOOKUP($B151,'DI_Sharpe'!$B$2:$R$150,13,FALSE)&gt;0,VLOOKUP($B151,'DI_Sharpe'!$B$2:$R$150,13,FALSE)," ")</f>
        <v>361</v>
      </c>
      <c r="AA151" t="s" s="26">
        <f>IF(VLOOKUP($B151,'DI_Rent'!$B$2:$R$150,14,FALSE)="","",VLOOKUP($B151,'DI_Rent'!$B$2:$R$150,14,FALSE))</f>
      </c>
      <c r="AB151" t="s" s="24">
        <f>IF(VLOOKUP($B151,'DI_Sharpe'!$B$2:$R$150,14,FALSE)&gt;0,VLOOKUP($B151,'DI_Sharpe'!$B$2:$R$150,14,FALSE)," ")</f>
        <v>361</v>
      </c>
      <c r="AC151" t="s" s="26">
        <f>IF(VLOOKUP($B151,'DI_Rent'!$B$2:$R$150,15,FALSE)="","",VLOOKUP($B151,'DI_Rent'!$B$2:$R$150,15,FALSE))</f>
      </c>
      <c r="AD151" t="s" s="24">
        <f>IF(VLOOKUP($B151,'DI_Sharpe'!$B$2:$R$150,15,FALSE)&gt;0,VLOOKUP($B151,'DI_Sharpe'!$B$2:$R$150,15,FALSE)," ")</f>
        <v>361</v>
      </c>
      <c r="AE151" t="s" s="26">
        <f>IF(VLOOKUP($B151,'DI_Rent'!$B$2:$R$150,16,FALSE)="","",VLOOKUP($B151,'DI_Rent'!$B$2:$R$150,16,FALSE))</f>
      </c>
      <c r="AF151" t="s" s="24">
        <f>IF(VLOOKUP($B151,'DI_Sharpe'!$B$2:$R$150,16,FALSE)&gt;0,VLOOKUP($B151,'DI_Sharpe'!$B$2:$R$150,16,FALSE)," ")</f>
        <v>361</v>
      </c>
      <c r="AG151" s="23">
        <f>IF(VLOOKUP($B151,'DI_Rent'!$B$2:$R$150,17,FALSE)="","",VLOOKUP($B151,'DI_Rent'!$B$2:$R$150,17,FALSE))</f>
        <v>7.12988605591844</v>
      </c>
      <c r="AH151" t="s" s="26">
        <f>IF(VLOOKUP($B151,'DI_Sharpe'!$B$2:$R$150,17,FALSE)&gt;0,VLOOKUP($B151,'DI_Sharpe'!$B$2:$R$150,17,FALSE)," ")</f>
        <v>361</v>
      </c>
      <c r="AI151" s="14"/>
      <c r="AJ151" t="s" s="26"/>
      <c r="AK151" s="14"/>
      <c r="AL151" s="14"/>
    </row>
    <row r="152" ht="13.55" customHeight="1">
      <c r="A152" s="14"/>
      <c r="B152" s="14"/>
      <c r="C152" s="14"/>
      <c r="D152" s="27"/>
      <c r="E152" s="14"/>
      <c r="F152" s="27"/>
      <c r="G152" s="14"/>
      <c r="H152" s="27"/>
      <c r="I152" s="14"/>
      <c r="J152" s="27"/>
      <c r="K152" s="14"/>
      <c r="L152" s="27"/>
      <c r="M152" s="14"/>
      <c r="N152" s="27"/>
      <c r="O152" s="14"/>
      <c r="P152" s="27"/>
      <c r="Q152" s="14"/>
      <c r="R152" s="27"/>
      <c r="S152" s="14"/>
      <c r="T152" s="27"/>
      <c r="U152" s="14"/>
      <c r="V152" s="27"/>
      <c r="W152" s="14"/>
      <c r="X152" s="27"/>
      <c r="Y152" s="14"/>
      <c r="Z152" s="27"/>
      <c r="AA152" s="14"/>
      <c r="AB152" s="27"/>
      <c r="AC152" s="14"/>
      <c r="AD152" s="27"/>
      <c r="AE152" s="14"/>
      <c r="AF152" s="27"/>
      <c r="AG152" s="14"/>
      <c r="AH152" s="14"/>
      <c r="AI152" s="14"/>
      <c r="AJ152" s="14"/>
      <c r="AK152" s="14"/>
      <c r="AL152" s="14"/>
    </row>
  </sheetData>
  <mergeCells count="16">
    <mergeCell ref="AA1:AB1"/>
    <mergeCell ref="AC1:AD1"/>
    <mergeCell ref="AE1:AF1"/>
    <mergeCell ref="AG1:AH1"/>
    <mergeCell ref="O1:P1"/>
    <mergeCell ref="Q1:R1"/>
    <mergeCell ref="S1:T1"/>
    <mergeCell ref="U1:V1"/>
    <mergeCell ref="W1:X1"/>
    <mergeCell ref="Y1:Z1"/>
    <mergeCell ref="M1:N1"/>
    <mergeCell ref="C1:D1"/>
    <mergeCell ref="E1:F1"/>
    <mergeCell ref="G1:H1"/>
    <mergeCell ref="I1:J1"/>
    <mergeCell ref="K1:L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H151"/>
  <sheetViews>
    <sheetView workbookViewId="0" showGridLines="0" defaultGridColor="1"/>
  </sheetViews>
  <sheetFormatPr defaultColWidth="8.83333" defaultRowHeight="15" customHeight="1" outlineLevelRow="0" outlineLevelCol="0"/>
  <cols>
    <col min="1" max="1" width="41.5" style="28" customWidth="1"/>
    <col min="2" max="2" width="20.5" style="28" customWidth="1"/>
    <col min="3" max="34" width="8.85156" style="28" customWidth="1"/>
    <col min="35" max="16384" width="8.85156" style="28" customWidth="1"/>
  </cols>
  <sheetData>
    <row r="1" ht="15" customHeight="1">
      <c r="A1" s="14"/>
      <c r="B1" s="14"/>
      <c r="C1" t="s" s="15">
        <v>343</v>
      </c>
      <c r="D1" s="16"/>
      <c r="E1" t="s" s="15">
        <v>344</v>
      </c>
      <c r="F1" s="16"/>
      <c r="G1" t="s" s="15">
        <v>345</v>
      </c>
      <c r="H1" s="16"/>
      <c r="I1" t="s" s="15">
        <v>346</v>
      </c>
      <c r="J1" s="16"/>
      <c r="K1" t="s" s="15">
        <v>347</v>
      </c>
      <c r="L1" s="16"/>
      <c r="M1" t="s" s="15">
        <v>348</v>
      </c>
      <c r="N1" s="16"/>
      <c r="O1" t="s" s="15">
        <v>349</v>
      </c>
      <c r="P1" s="16"/>
      <c r="Q1" t="s" s="15">
        <v>350</v>
      </c>
      <c r="R1" s="16"/>
      <c r="S1" t="s" s="15">
        <v>351</v>
      </c>
      <c r="T1" s="16"/>
      <c r="U1" t="s" s="15">
        <v>352</v>
      </c>
      <c r="V1" s="16"/>
      <c r="W1" t="s" s="15">
        <v>353</v>
      </c>
      <c r="X1" s="16"/>
      <c r="Y1" t="s" s="15">
        <v>354</v>
      </c>
      <c r="Z1" s="16"/>
      <c r="AA1" t="s" s="15">
        <v>355</v>
      </c>
      <c r="AB1" s="16"/>
      <c r="AC1" t="s" s="15">
        <v>356</v>
      </c>
      <c r="AD1" s="16"/>
      <c r="AE1" t="s" s="15">
        <v>357</v>
      </c>
      <c r="AF1" s="16"/>
      <c r="AG1" t="s" s="17">
        <v>358</v>
      </c>
      <c r="AH1" s="18"/>
    </row>
    <row r="2" ht="38.25" customHeight="1">
      <c r="A2" t="s" s="7">
        <v>364</v>
      </c>
      <c r="B2" t="s" s="7">
        <v>7</v>
      </c>
      <c r="C2" t="s" s="20">
        <v>359</v>
      </c>
      <c r="D2" t="s" s="20">
        <v>360</v>
      </c>
      <c r="E2" t="s" s="20">
        <v>359</v>
      </c>
      <c r="F2" t="s" s="20">
        <v>360</v>
      </c>
      <c r="G2" t="s" s="20">
        <v>359</v>
      </c>
      <c r="H2" t="s" s="20">
        <v>360</v>
      </c>
      <c r="I2" t="s" s="20">
        <v>359</v>
      </c>
      <c r="J2" t="s" s="20">
        <v>360</v>
      </c>
      <c r="K2" t="s" s="20">
        <v>359</v>
      </c>
      <c r="L2" t="s" s="20">
        <v>360</v>
      </c>
      <c r="M2" t="s" s="20">
        <v>359</v>
      </c>
      <c r="N2" t="s" s="20">
        <v>360</v>
      </c>
      <c r="O2" t="s" s="20">
        <v>359</v>
      </c>
      <c r="P2" t="s" s="20">
        <v>360</v>
      </c>
      <c r="Q2" t="s" s="20">
        <v>359</v>
      </c>
      <c r="R2" t="s" s="20">
        <v>360</v>
      </c>
      <c r="S2" t="s" s="20">
        <v>359</v>
      </c>
      <c r="T2" t="s" s="20">
        <v>360</v>
      </c>
      <c r="U2" t="s" s="20">
        <v>359</v>
      </c>
      <c r="V2" t="s" s="20">
        <v>360</v>
      </c>
      <c r="W2" t="s" s="20">
        <v>359</v>
      </c>
      <c r="X2" t="s" s="20">
        <v>360</v>
      </c>
      <c r="Y2" t="s" s="20">
        <v>359</v>
      </c>
      <c r="Z2" t="s" s="20">
        <v>360</v>
      </c>
      <c r="AA2" t="s" s="20">
        <v>359</v>
      </c>
      <c r="AB2" t="s" s="20">
        <v>360</v>
      </c>
      <c r="AC2" t="s" s="20">
        <v>359</v>
      </c>
      <c r="AD2" t="s" s="20">
        <v>360</v>
      </c>
      <c r="AE2" t="s" s="20">
        <v>359</v>
      </c>
      <c r="AF2" t="s" s="20">
        <v>360</v>
      </c>
      <c r="AG2" t="s" s="22">
        <v>359</v>
      </c>
      <c r="AH2" t="s" s="22">
        <v>360</v>
      </c>
    </row>
    <row r="3" ht="15" customHeight="1">
      <c r="A3" t="s" s="8">
        <v>24</v>
      </c>
      <c r="B3" t="s" s="8">
        <v>25</v>
      </c>
      <c r="C3" s="19">
        <v>133</v>
      </c>
      <c r="D3" t="s" s="26"/>
      <c r="E3" s="19">
        <v>134</v>
      </c>
      <c r="F3" t="s" s="26"/>
      <c r="G3" s="19">
        <v>135</v>
      </c>
      <c r="H3" t="s" s="26"/>
      <c r="I3" s="19">
        <v>113</v>
      </c>
      <c r="J3" t="s" s="26"/>
      <c r="K3" s="19">
        <v>127</v>
      </c>
      <c r="L3" t="s" s="26"/>
      <c r="M3" s="19">
        <v>136</v>
      </c>
      <c r="N3" t="s" s="26"/>
      <c r="O3" s="19">
        <v>134</v>
      </c>
      <c r="P3" t="s" s="26"/>
      <c r="Q3" s="19">
        <v>141</v>
      </c>
      <c r="R3" t="s" s="26"/>
      <c r="S3" s="19">
        <v>139</v>
      </c>
      <c r="T3" t="s" s="26"/>
      <c r="U3" s="19">
        <v>134</v>
      </c>
      <c r="V3" t="s" s="26"/>
      <c r="W3" s="19">
        <v>137</v>
      </c>
      <c r="X3" t="s" s="26"/>
      <c r="Y3" s="19">
        <v>137</v>
      </c>
      <c r="Z3" t="s" s="26"/>
      <c r="AA3" s="19">
        <v>136</v>
      </c>
      <c r="AB3" t="s" s="26"/>
      <c r="AC3" s="19">
        <v>137</v>
      </c>
      <c r="AD3" s="19">
        <v>2</v>
      </c>
      <c r="AE3" s="19">
        <v>142</v>
      </c>
      <c r="AF3" s="19">
        <v>13</v>
      </c>
      <c r="AG3" s="19">
        <v>144</v>
      </c>
      <c r="AH3" s="19">
        <v>11</v>
      </c>
    </row>
    <row r="4" ht="15" customHeight="1">
      <c r="A4" t="s" s="10">
        <v>26</v>
      </c>
      <c r="B4" t="s" s="10">
        <v>27</v>
      </c>
      <c r="C4" s="19">
        <v>132</v>
      </c>
      <c r="D4" t="s" s="26"/>
      <c r="E4" s="19">
        <v>133</v>
      </c>
      <c r="F4" t="s" s="26"/>
      <c r="G4" s="19">
        <v>136</v>
      </c>
      <c r="H4" t="s" s="26"/>
      <c r="I4" s="19">
        <v>131</v>
      </c>
      <c r="J4" t="s" s="26"/>
      <c r="K4" s="19">
        <v>134</v>
      </c>
      <c r="L4" t="s" s="26"/>
      <c r="M4" s="19">
        <v>135</v>
      </c>
      <c r="N4" t="s" s="26"/>
      <c r="O4" s="19">
        <v>132</v>
      </c>
      <c r="P4" t="s" s="26"/>
      <c r="Q4" s="19">
        <v>138</v>
      </c>
      <c r="R4" t="s" s="26"/>
      <c r="S4" s="19">
        <v>141</v>
      </c>
      <c r="T4" t="s" s="26"/>
      <c r="U4" s="19">
        <v>139</v>
      </c>
      <c r="V4" t="s" s="26"/>
      <c r="W4" s="19">
        <v>141</v>
      </c>
      <c r="X4" t="s" s="26"/>
      <c r="Y4" s="19">
        <v>141</v>
      </c>
      <c r="Z4" s="19">
        <v>3</v>
      </c>
      <c r="AA4" s="19">
        <v>144</v>
      </c>
      <c r="AB4" s="19">
        <v>6</v>
      </c>
      <c r="AC4" s="19">
        <v>144</v>
      </c>
      <c r="AD4" s="19">
        <v>9</v>
      </c>
      <c r="AE4" s="19">
        <v>146</v>
      </c>
      <c r="AF4" s="19">
        <v>17</v>
      </c>
      <c r="AG4" s="19">
        <v>148</v>
      </c>
      <c r="AH4" s="19">
        <v>14</v>
      </c>
    </row>
    <row r="5" ht="15" customHeight="1">
      <c r="A5" t="s" s="10">
        <v>28</v>
      </c>
      <c r="B5" t="s" s="10">
        <v>29</v>
      </c>
      <c r="C5" s="19">
        <v>131</v>
      </c>
      <c r="D5" t="s" s="26"/>
      <c r="E5" s="19">
        <v>132</v>
      </c>
      <c r="F5" t="s" s="26"/>
      <c r="G5" s="19">
        <v>134</v>
      </c>
      <c r="H5" t="s" s="26"/>
      <c r="I5" s="19">
        <v>132</v>
      </c>
      <c r="J5" t="s" s="26"/>
      <c r="K5" s="19">
        <v>133</v>
      </c>
      <c r="L5" t="s" s="26"/>
      <c r="M5" s="19">
        <v>138</v>
      </c>
      <c r="N5" t="s" s="26"/>
      <c r="O5" s="19">
        <v>141</v>
      </c>
      <c r="P5" t="s" s="26"/>
      <c r="Q5" s="19">
        <v>140</v>
      </c>
      <c r="R5" t="s" s="26"/>
      <c r="S5" s="19">
        <v>137</v>
      </c>
      <c r="T5" t="s" s="26"/>
      <c r="U5" s="19">
        <v>143</v>
      </c>
      <c r="V5" t="s" s="26"/>
      <c r="W5" s="19">
        <v>140</v>
      </c>
      <c r="X5" t="s" s="26"/>
      <c r="Y5" s="19">
        <v>140</v>
      </c>
      <c r="Z5" s="19">
        <v>2</v>
      </c>
      <c r="AA5" s="19">
        <v>142</v>
      </c>
      <c r="AB5" s="19">
        <v>4</v>
      </c>
      <c r="AC5" s="19">
        <v>142</v>
      </c>
      <c r="AD5" s="19">
        <v>7</v>
      </c>
      <c r="AE5" s="19">
        <v>144</v>
      </c>
      <c r="AF5" s="19">
        <v>15</v>
      </c>
      <c r="AG5" s="19">
        <v>146</v>
      </c>
      <c r="AH5" s="19">
        <v>12</v>
      </c>
    </row>
    <row r="6" ht="15" customHeight="1">
      <c r="A6" t="s" s="10">
        <v>30</v>
      </c>
      <c r="B6" t="s" s="10">
        <v>31</v>
      </c>
      <c r="C6" s="19">
        <v>130</v>
      </c>
      <c r="D6" t="s" s="26"/>
      <c r="E6" s="19">
        <v>130</v>
      </c>
      <c r="F6" t="s" s="26"/>
      <c r="G6" s="19">
        <v>131</v>
      </c>
      <c r="H6" t="s" s="26"/>
      <c r="I6" s="19">
        <v>127</v>
      </c>
      <c r="J6" t="s" s="26"/>
      <c r="K6" s="19">
        <v>123</v>
      </c>
      <c r="L6" t="s" s="26"/>
      <c r="M6" s="19">
        <v>126</v>
      </c>
      <c r="N6" t="s" s="26"/>
      <c r="O6" s="19">
        <v>121</v>
      </c>
      <c r="P6" t="s" s="26"/>
      <c r="Q6" s="19">
        <v>120</v>
      </c>
      <c r="R6" t="s" s="26"/>
      <c r="S6" s="19">
        <v>115</v>
      </c>
      <c r="T6" t="s" s="26"/>
      <c r="U6" s="19">
        <v>111</v>
      </c>
      <c r="V6" t="s" s="26"/>
      <c r="W6" s="19">
        <v>112</v>
      </c>
      <c r="X6" t="s" s="26"/>
      <c r="Y6" s="19">
        <v>105</v>
      </c>
      <c r="Z6" t="s" s="26"/>
      <c r="AA6" s="19">
        <v>105</v>
      </c>
      <c r="AB6" t="s" s="26"/>
      <c r="AC6" s="19">
        <v>103</v>
      </c>
      <c r="AD6" t="s" s="26"/>
      <c r="AE6" s="19">
        <v>108</v>
      </c>
      <c r="AF6" t="s" s="26"/>
      <c r="AG6" s="19">
        <v>117</v>
      </c>
      <c r="AH6" t="s" s="26"/>
    </row>
    <row r="7" ht="15" customHeight="1">
      <c r="A7" t="s" s="10">
        <v>32</v>
      </c>
      <c r="B7" t="s" s="10">
        <v>33</v>
      </c>
      <c r="C7" s="19">
        <v>129</v>
      </c>
      <c r="D7" t="s" s="26"/>
      <c r="E7" s="19">
        <v>131</v>
      </c>
      <c r="F7" t="s" s="26"/>
      <c r="G7" s="19">
        <v>137</v>
      </c>
      <c r="H7" t="s" s="26"/>
      <c r="I7" s="19">
        <v>138</v>
      </c>
      <c r="J7" t="s" s="26"/>
      <c r="K7" s="19">
        <v>141</v>
      </c>
      <c r="L7" t="s" s="26"/>
      <c r="M7" s="19">
        <v>139</v>
      </c>
      <c r="N7" t="s" s="26"/>
      <c r="O7" s="19">
        <v>137</v>
      </c>
      <c r="P7" t="s" s="26"/>
      <c r="Q7" s="19">
        <v>137</v>
      </c>
      <c r="R7" t="s" s="26"/>
      <c r="S7" s="19">
        <v>133</v>
      </c>
      <c r="T7" t="s" s="26"/>
      <c r="U7" s="19">
        <v>132</v>
      </c>
      <c r="V7" t="s" s="26"/>
      <c r="W7" s="19">
        <v>131</v>
      </c>
      <c r="X7" t="s" s="26"/>
      <c r="Y7" s="19">
        <v>131</v>
      </c>
      <c r="Z7" t="s" s="26"/>
      <c r="AA7" s="19">
        <v>124</v>
      </c>
      <c r="AB7" t="s" s="26"/>
      <c r="AC7" s="19">
        <v>123</v>
      </c>
      <c r="AD7" t="s" s="26"/>
      <c r="AE7" s="19">
        <v>120</v>
      </c>
      <c r="AF7" t="s" s="26"/>
      <c r="AG7" s="19">
        <v>122</v>
      </c>
      <c r="AH7" t="s" s="26"/>
    </row>
    <row r="8" ht="15" customHeight="1">
      <c r="A8" t="s" s="10">
        <v>34</v>
      </c>
      <c r="B8" t="s" s="10">
        <v>35</v>
      </c>
      <c r="C8" s="19">
        <v>128</v>
      </c>
      <c r="D8" t="s" s="26"/>
      <c r="E8" s="19">
        <v>127</v>
      </c>
      <c r="F8" t="s" s="26"/>
      <c r="G8" s="19">
        <v>126</v>
      </c>
      <c r="H8" t="s" s="26"/>
      <c r="I8" s="19">
        <v>123</v>
      </c>
      <c r="J8" t="s" s="26"/>
      <c r="K8" s="19">
        <v>118</v>
      </c>
      <c r="L8" t="s" s="26"/>
      <c r="M8" s="19">
        <v>127</v>
      </c>
      <c r="N8" t="s" s="26"/>
      <c r="O8" s="19">
        <v>135</v>
      </c>
      <c r="P8" t="s" s="26"/>
      <c r="Q8" s="19">
        <v>131</v>
      </c>
      <c r="R8" t="s" s="26"/>
      <c r="S8" s="19">
        <v>131</v>
      </c>
      <c r="T8" t="s" s="26"/>
      <c r="U8" s="19">
        <v>136</v>
      </c>
      <c r="V8" t="s" s="26"/>
      <c r="W8" s="19">
        <v>138</v>
      </c>
      <c r="X8" t="s" s="26"/>
      <c r="Y8" s="19">
        <v>138</v>
      </c>
      <c r="Z8" t="s" s="26"/>
      <c r="AA8" s="19">
        <v>138</v>
      </c>
      <c r="AB8" t="s" s="26"/>
      <c r="AC8" s="19">
        <v>136</v>
      </c>
      <c r="AD8" s="19">
        <v>1</v>
      </c>
      <c r="AE8" s="19">
        <v>141</v>
      </c>
      <c r="AF8" s="19">
        <v>12</v>
      </c>
      <c r="AG8" s="19">
        <v>142</v>
      </c>
      <c r="AH8" s="19">
        <v>7</v>
      </c>
    </row>
    <row r="9" ht="15" customHeight="1">
      <c r="A9" t="s" s="10">
        <v>36</v>
      </c>
      <c r="B9" t="s" s="10">
        <v>37</v>
      </c>
      <c r="C9" s="19">
        <v>127</v>
      </c>
      <c r="D9" t="s" s="26"/>
      <c r="E9" s="19">
        <v>129</v>
      </c>
      <c r="F9" t="s" s="26"/>
      <c r="G9" s="19">
        <v>132</v>
      </c>
      <c r="H9" t="s" s="26"/>
      <c r="I9" s="19">
        <v>136</v>
      </c>
      <c r="J9" t="s" s="26"/>
      <c r="K9" s="19">
        <v>97</v>
      </c>
      <c r="L9" t="s" s="26"/>
      <c r="M9" s="19">
        <v>94</v>
      </c>
      <c r="N9" t="s" s="26"/>
      <c r="O9" s="19">
        <v>93</v>
      </c>
      <c r="P9" t="s" s="26"/>
      <c r="Q9" s="19">
        <v>88</v>
      </c>
      <c r="R9" t="s" s="26"/>
      <c r="S9" s="19">
        <v>85</v>
      </c>
      <c r="T9" t="s" s="26"/>
      <c r="U9" s="19">
        <v>84</v>
      </c>
      <c r="V9" t="s" s="26"/>
      <c r="W9" s="19">
        <v>77</v>
      </c>
      <c r="X9" t="s" s="26"/>
      <c r="Y9" s="19">
        <v>77</v>
      </c>
      <c r="Z9" t="s" s="26"/>
      <c r="AA9" s="19">
        <v>75</v>
      </c>
      <c r="AB9" t="s" s="26"/>
      <c r="AC9" s="19">
        <v>74</v>
      </c>
      <c r="AD9" t="s" s="26"/>
      <c r="AE9" s="19">
        <v>71</v>
      </c>
      <c r="AF9" t="s" s="26"/>
      <c r="AG9" s="19">
        <v>74</v>
      </c>
      <c r="AH9" t="s" s="26"/>
    </row>
    <row r="10" ht="15" customHeight="1">
      <c r="A10" t="s" s="10">
        <v>38</v>
      </c>
      <c r="B10" t="s" s="10">
        <v>39</v>
      </c>
      <c r="C10" s="19">
        <v>126</v>
      </c>
      <c r="D10" t="s" s="26"/>
      <c r="E10" s="19">
        <v>126</v>
      </c>
      <c r="F10" t="s" s="26"/>
      <c r="G10" s="19">
        <v>127</v>
      </c>
      <c r="H10" t="s" s="26"/>
      <c r="I10" s="19">
        <v>125</v>
      </c>
      <c r="J10" t="s" s="26"/>
      <c r="K10" s="19">
        <v>131</v>
      </c>
      <c r="L10" t="s" s="26"/>
      <c r="M10" s="19">
        <v>131</v>
      </c>
      <c r="N10" t="s" s="26"/>
      <c r="O10" s="19">
        <v>136</v>
      </c>
      <c r="P10" t="s" s="26"/>
      <c r="Q10" s="19">
        <v>133</v>
      </c>
      <c r="R10" t="s" s="26"/>
      <c r="S10" s="19">
        <v>132</v>
      </c>
      <c r="T10" t="s" s="26"/>
      <c r="U10" s="19">
        <v>137</v>
      </c>
      <c r="V10" t="s" s="26"/>
      <c r="W10" s="19">
        <v>134</v>
      </c>
      <c r="X10" t="s" s="26"/>
      <c r="Y10" s="19">
        <v>135</v>
      </c>
      <c r="Z10" t="s" s="26"/>
      <c r="AA10" s="19">
        <v>135</v>
      </c>
      <c r="AB10" t="s" s="26"/>
      <c r="AC10" s="19">
        <v>131</v>
      </c>
      <c r="AD10" t="s" s="26"/>
      <c r="AE10" s="19">
        <v>131</v>
      </c>
      <c r="AF10" s="19">
        <v>2</v>
      </c>
      <c r="AG10" s="19">
        <v>124</v>
      </c>
      <c r="AH10" t="s" s="26"/>
    </row>
    <row r="11" ht="15" customHeight="1">
      <c r="A11" t="s" s="10">
        <v>40</v>
      </c>
      <c r="B11" t="s" s="10">
        <v>41</v>
      </c>
      <c r="C11" s="19">
        <v>125</v>
      </c>
      <c r="D11" t="s" s="26"/>
      <c r="E11" s="19">
        <v>128</v>
      </c>
      <c r="F11" t="s" s="26"/>
      <c r="G11" s="19">
        <v>133</v>
      </c>
      <c r="H11" t="s" s="26"/>
      <c r="I11" s="19">
        <v>137</v>
      </c>
      <c r="J11" t="s" s="26"/>
      <c r="K11" s="19">
        <v>140</v>
      </c>
      <c r="L11" t="s" s="26"/>
      <c r="M11" s="19">
        <v>141</v>
      </c>
      <c r="N11" t="s" s="26"/>
      <c r="O11" s="19">
        <v>140</v>
      </c>
      <c r="P11" t="s" s="26"/>
      <c r="Q11" s="19">
        <v>142</v>
      </c>
      <c r="R11" t="s" s="26"/>
      <c r="S11" s="19">
        <v>138</v>
      </c>
      <c r="T11" t="s" s="26"/>
      <c r="U11" s="19">
        <v>135</v>
      </c>
      <c r="V11" t="s" s="26"/>
      <c r="W11" s="19">
        <v>135</v>
      </c>
      <c r="X11" t="s" s="26"/>
      <c r="Y11" s="19">
        <v>133</v>
      </c>
      <c r="Z11" t="s" s="26"/>
      <c r="AA11" s="19">
        <v>129</v>
      </c>
      <c r="AB11" t="s" s="26"/>
      <c r="AC11" s="19">
        <v>127</v>
      </c>
      <c r="AD11" t="s" s="26"/>
      <c r="AE11" s="19">
        <v>125</v>
      </c>
      <c r="AF11" t="s" s="26"/>
      <c r="AG11" s="19">
        <v>125</v>
      </c>
      <c r="AH11" t="s" s="26"/>
    </row>
    <row r="12" ht="15" customHeight="1">
      <c r="A12" t="s" s="10">
        <v>42</v>
      </c>
      <c r="B12" t="s" s="10">
        <v>43</v>
      </c>
      <c r="C12" s="19">
        <v>124</v>
      </c>
      <c r="D12" t="s" s="26"/>
      <c r="E12" s="19">
        <v>124</v>
      </c>
      <c r="F12" t="s" s="26"/>
      <c r="G12" s="19">
        <v>123</v>
      </c>
      <c r="H12" t="s" s="26"/>
      <c r="I12" s="19">
        <v>121</v>
      </c>
      <c r="J12" t="s" s="26"/>
      <c r="K12" s="19">
        <v>116</v>
      </c>
      <c r="L12" t="s" s="26"/>
      <c r="M12" s="19">
        <v>130</v>
      </c>
      <c r="N12" t="s" s="26"/>
      <c r="O12" s="19">
        <v>128</v>
      </c>
      <c r="P12" t="s" s="26"/>
      <c r="Q12" s="19">
        <v>130</v>
      </c>
      <c r="R12" t="s" s="26"/>
      <c r="S12" s="19">
        <v>136</v>
      </c>
      <c r="T12" t="s" s="26"/>
      <c r="U12" s="19">
        <v>138</v>
      </c>
      <c r="V12" t="s" s="26"/>
      <c r="W12" s="19">
        <v>139</v>
      </c>
      <c r="X12" t="s" s="26"/>
      <c r="Y12" s="19">
        <v>144</v>
      </c>
      <c r="Z12" s="19">
        <v>6</v>
      </c>
      <c r="AA12" s="19">
        <v>145</v>
      </c>
      <c r="AB12" s="19">
        <v>7</v>
      </c>
      <c r="AC12" s="19">
        <v>145</v>
      </c>
      <c r="AD12" s="19">
        <v>10</v>
      </c>
      <c r="AE12" s="19">
        <v>147</v>
      </c>
      <c r="AF12" s="19">
        <v>18</v>
      </c>
      <c r="AG12" s="19">
        <v>131</v>
      </c>
      <c r="AH12" t="s" s="26"/>
    </row>
    <row r="13" ht="15" customHeight="1">
      <c r="A13" t="s" s="10">
        <v>44</v>
      </c>
      <c r="B13" t="s" s="10">
        <v>45</v>
      </c>
      <c r="C13" s="19">
        <v>123</v>
      </c>
      <c r="D13" t="s" s="26"/>
      <c r="E13" s="19">
        <v>125</v>
      </c>
      <c r="F13" t="s" s="26"/>
      <c r="G13" s="19">
        <v>129</v>
      </c>
      <c r="H13" t="s" s="26"/>
      <c r="I13" s="19">
        <v>135</v>
      </c>
      <c r="J13" t="s" s="26"/>
      <c r="K13" s="19">
        <v>138</v>
      </c>
      <c r="L13" t="s" s="26"/>
      <c r="M13" s="19">
        <v>128</v>
      </c>
      <c r="N13" t="s" s="26"/>
      <c r="O13" s="19">
        <v>116</v>
      </c>
      <c r="P13" t="s" s="26"/>
      <c r="Q13" s="19">
        <v>117</v>
      </c>
      <c r="R13" t="s" s="26"/>
      <c r="S13" s="19">
        <v>113</v>
      </c>
      <c r="T13" t="s" s="26"/>
      <c r="U13" s="19">
        <v>109</v>
      </c>
      <c r="V13" t="s" s="26"/>
      <c r="W13" s="19">
        <v>108</v>
      </c>
      <c r="X13" t="s" s="26"/>
      <c r="Y13" s="19">
        <v>104</v>
      </c>
      <c r="Z13" t="s" s="26"/>
      <c r="AA13" s="19">
        <v>99</v>
      </c>
      <c r="AB13" t="s" s="26"/>
      <c r="AC13" s="19">
        <v>99</v>
      </c>
      <c r="AD13" t="s" s="26"/>
      <c r="AE13" s="19">
        <v>94</v>
      </c>
      <c r="AF13" t="s" s="26"/>
      <c r="AG13" s="19">
        <v>94</v>
      </c>
      <c r="AH13" t="s" s="26"/>
    </row>
    <row r="14" ht="15" customHeight="1">
      <c r="A14" t="s" s="10">
        <v>46</v>
      </c>
      <c r="B14" t="s" s="10">
        <v>47</v>
      </c>
      <c r="C14" s="19">
        <v>122</v>
      </c>
      <c r="D14" t="s" s="26"/>
      <c r="E14" s="19">
        <v>123</v>
      </c>
      <c r="F14" t="s" s="26"/>
      <c r="G14" s="19">
        <v>128</v>
      </c>
      <c r="H14" t="s" s="26"/>
      <c r="I14" s="19">
        <v>134</v>
      </c>
      <c r="J14" t="s" s="26"/>
      <c r="K14" s="19">
        <v>137</v>
      </c>
      <c r="L14" t="s" s="26"/>
      <c r="M14" s="19">
        <v>134</v>
      </c>
      <c r="N14" t="s" s="26"/>
      <c r="O14" s="19">
        <v>127</v>
      </c>
      <c r="P14" t="s" s="26"/>
      <c r="Q14" s="19">
        <v>129</v>
      </c>
      <c r="R14" t="s" s="26"/>
      <c r="S14" s="19">
        <v>126</v>
      </c>
      <c r="T14" t="s" s="26"/>
      <c r="U14" s="19">
        <v>126</v>
      </c>
      <c r="V14" t="s" s="26"/>
      <c r="W14" s="19">
        <v>129</v>
      </c>
      <c r="X14" t="s" s="26"/>
      <c r="Y14" s="19">
        <v>125</v>
      </c>
      <c r="Z14" t="s" s="26"/>
      <c r="AA14" s="19">
        <v>122</v>
      </c>
      <c r="AB14" t="s" s="26"/>
      <c r="AC14" s="19">
        <v>122</v>
      </c>
      <c r="AD14" t="s" s="26"/>
      <c r="AE14" s="19">
        <v>121</v>
      </c>
      <c r="AF14" t="s" s="26"/>
      <c r="AG14" s="19">
        <v>123</v>
      </c>
      <c r="AH14" t="s" s="26"/>
    </row>
    <row r="15" ht="15" customHeight="1">
      <c r="A15" t="s" s="10">
        <v>48</v>
      </c>
      <c r="B15" t="s" s="10">
        <v>49</v>
      </c>
      <c r="C15" s="19">
        <v>121</v>
      </c>
      <c r="D15" t="s" s="26"/>
      <c r="E15" s="19">
        <v>122</v>
      </c>
      <c r="F15" t="s" s="26"/>
      <c r="G15" s="19">
        <v>122</v>
      </c>
      <c r="H15" t="s" s="26"/>
      <c r="I15" s="19">
        <v>118</v>
      </c>
      <c r="J15" t="s" s="26"/>
      <c r="K15" s="19">
        <v>129</v>
      </c>
      <c r="L15" t="s" s="26"/>
      <c r="M15" s="19">
        <v>124</v>
      </c>
      <c r="N15" t="s" s="26"/>
      <c r="O15" s="19">
        <v>125</v>
      </c>
      <c r="P15" t="s" s="26"/>
      <c r="Q15" s="19">
        <v>119</v>
      </c>
      <c r="R15" t="s" s="26"/>
      <c r="S15" s="19">
        <v>129</v>
      </c>
      <c r="T15" t="s" s="26"/>
      <c r="U15" s="19">
        <v>131</v>
      </c>
      <c r="V15" t="s" s="26"/>
      <c r="W15" s="19">
        <v>128</v>
      </c>
      <c r="X15" t="s" s="26"/>
      <c r="Y15" s="19">
        <v>123</v>
      </c>
      <c r="Z15" t="s" s="26"/>
      <c r="AA15" s="19">
        <v>121</v>
      </c>
      <c r="AB15" t="s" s="26"/>
      <c r="AC15" s="19">
        <v>117</v>
      </c>
      <c r="AD15" t="s" s="26"/>
      <c r="AE15" s="19">
        <v>106</v>
      </c>
      <c r="AF15" t="s" s="26"/>
      <c r="AG15" s="19">
        <v>112</v>
      </c>
      <c r="AH15" t="s" s="26"/>
    </row>
    <row r="16" ht="15" customHeight="1">
      <c r="A16" t="s" s="10">
        <v>50</v>
      </c>
      <c r="B16" t="s" s="10">
        <v>51</v>
      </c>
      <c r="C16" s="19">
        <v>120</v>
      </c>
      <c r="D16" t="s" s="26"/>
      <c r="E16" s="19">
        <v>121</v>
      </c>
      <c r="F16" t="s" s="26"/>
      <c r="G16" s="19">
        <v>116</v>
      </c>
      <c r="H16" t="s" s="26"/>
      <c r="I16" s="19">
        <v>99</v>
      </c>
      <c r="J16" t="s" s="26"/>
      <c r="K16" s="19">
        <v>91</v>
      </c>
      <c r="L16" t="s" s="26"/>
      <c r="M16" s="19">
        <v>100</v>
      </c>
      <c r="N16" t="s" s="26"/>
      <c r="O16" s="19">
        <v>107</v>
      </c>
      <c r="P16" t="s" s="26"/>
      <c r="Q16" s="19">
        <v>112</v>
      </c>
      <c r="R16" t="s" s="26"/>
      <c r="S16" s="19">
        <v>123</v>
      </c>
      <c r="T16" t="s" s="26"/>
      <c r="U16" s="19">
        <v>124</v>
      </c>
      <c r="V16" t="s" s="26"/>
      <c r="W16" s="19">
        <v>127</v>
      </c>
      <c r="X16" t="s" s="26"/>
      <c r="Y16" s="19">
        <v>124</v>
      </c>
      <c r="Z16" t="s" s="26"/>
      <c r="AA16" s="19">
        <v>127</v>
      </c>
      <c r="AB16" t="s" s="26"/>
      <c r="AC16" s="19">
        <v>128</v>
      </c>
      <c r="AD16" t="s" s="26"/>
      <c r="AE16" s="19">
        <v>129</v>
      </c>
      <c r="AF16" t="s" s="26"/>
      <c r="AG16" s="19">
        <v>143</v>
      </c>
      <c r="AH16" s="19">
        <v>9</v>
      </c>
    </row>
    <row r="17" ht="15" customHeight="1">
      <c r="A17" t="s" s="10">
        <v>52</v>
      </c>
      <c r="B17" t="s" s="10">
        <v>53</v>
      </c>
      <c r="C17" s="19">
        <v>119</v>
      </c>
      <c r="D17" t="s" s="26"/>
      <c r="E17" s="19">
        <v>120</v>
      </c>
      <c r="F17" t="s" s="26"/>
      <c r="G17" s="19">
        <v>119</v>
      </c>
      <c r="H17" t="s" s="26"/>
      <c r="I17" s="19">
        <v>114</v>
      </c>
      <c r="J17" t="s" s="26"/>
      <c r="K17" s="19">
        <v>110</v>
      </c>
      <c r="L17" t="s" s="26"/>
      <c r="M17" s="19">
        <v>115</v>
      </c>
      <c r="N17" t="s" s="26"/>
      <c r="O17" s="19">
        <v>126</v>
      </c>
      <c r="P17" t="s" s="26"/>
      <c r="Q17" s="19">
        <v>125</v>
      </c>
      <c r="R17" t="s" s="26"/>
      <c r="S17" s="19">
        <v>121</v>
      </c>
      <c r="T17" t="s" s="26"/>
      <c r="U17" s="19">
        <v>129</v>
      </c>
      <c r="V17" t="s" s="26"/>
      <c r="W17" s="19">
        <v>130</v>
      </c>
      <c r="X17" t="s" s="26"/>
      <c r="Y17" s="19">
        <v>132</v>
      </c>
      <c r="Z17" t="s" s="26"/>
      <c r="AA17" s="19">
        <v>131</v>
      </c>
      <c r="AB17" t="s" s="26"/>
      <c r="AC17" s="19">
        <v>130</v>
      </c>
      <c r="AD17" t="s" s="26"/>
      <c r="AE17" s="19">
        <v>132</v>
      </c>
      <c r="AF17" s="19">
        <v>3</v>
      </c>
      <c r="AG17" s="19">
        <v>136</v>
      </c>
      <c r="AH17" s="19">
        <v>2</v>
      </c>
    </row>
    <row r="18" ht="15" customHeight="1">
      <c r="A18" t="s" s="10">
        <v>54</v>
      </c>
      <c r="B18" t="s" s="10">
        <v>55</v>
      </c>
      <c r="C18" s="19">
        <v>118</v>
      </c>
      <c r="D18" t="s" s="26"/>
      <c r="E18" s="19">
        <v>117</v>
      </c>
      <c r="F18" t="s" s="26"/>
      <c r="G18" s="19">
        <v>111</v>
      </c>
      <c r="H18" t="s" s="26"/>
      <c r="I18" s="19">
        <v>100</v>
      </c>
      <c r="J18" t="s" s="26"/>
      <c r="K18" s="19">
        <v>95</v>
      </c>
      <c r="L18" t="s" s="26"/>
      <c r="M18" s="19">
        <v>95</v>
      </c>
      <c r="N18" t="s" s="26"/>
      <c r="O18" s="19">
        <v>91</v>
      </c>
      <c r="P18" t="s" s="26"/>
      <c r="Q18" s="19">
        <v>97</v>
      </c>
      <c r="R18" t="s" s="26"/>
      <c r="S18" s="19">
        <v>99</v>
      </c>
      <c r="T18" t="s" s="26"/>
      <c r="U18" s="19">
        <v>95</v>
      </c>
      <c r="V18" t="s" s="26"/>
      <c r="W18" s="19">
        <v>100</v>
      </c>
      <c r="X18" t="s" s="26"/>
      <c r="Y18" s="19">
        <v>95</v>
      </c>
      <c r="Z18" t="s" s="26"/>
      <c r="AA18" s="19">
        <v>98</v>
      </c>
      <c r="AB18" t="s" s="26"/>
      <c r="AC18" s="19">
        <v>98</v>
      </c>
      <c r="AD18" t="s" s="26"/>
      <c r="AE18" s="19">
        <v>105</v>
      </c>
      <c r="AF18" t="s" s="26"/>
      <c r="AG18" s="19">
        <v>119</v>
      </c>
      <c r="AH18" t="s" s="26"/>
    </row>
    <row r="19" ht="15" customHeight="1">
      <c r="A19" t="s" s="10">
        <v>56</v>
      </c>
      <c r="B19" t="s" s="10">
        <v>57</v>
      </c>
      <c r="C19" s="19">
        <v>117</v>
      </c>
      <c r="D19" t="s" s="26"/>
      <c r="E19" s="19">
        <v>119</v>
      </c>
      <c r="F19" t="s" s="26"/>
      <c r="G19" s="19">
        <v>124</v>
      </c>
      <c r="H19" t="s" s="26"/>
      <c r="I19" s="19">
        <v>129</v>
      </c>
      <c r="J19" t="s" s="26"/>
      <c r="K19" s="19">
        <v>135</v>
      </c>
      <c r="L19" t="s" s="26"/>
      <c r="M19" s="19">
        <v>120</v>
      </c>
      <c r="N19" t="s" s="26"/>
      <c r="O19" s="19">
        <v>117</v>
      </c>
      <c r="P19" t="s" s="26"/>
      <c r="Q19" s="19">
        <v>115</v>
      </c>
      <c r="R19" t="s" s="26"/>
      <c r="S19" s="19">
        <v>111</v>
      </c>
      <c r="T19" t="s" s="26"/>
      <c r="U19" s="19">
        <v>108</v>
      </c>
      <c r="V19" t="s" s="26"/>
      <c r="W19" s="19">
        <v>110</v>
      </c>
      <c r="X19" t="s" s="26"/>
      <c r="Y19" s="19">
        <v>114</v>
      </c>
      <c r="Z19" t="s" s="26"/>
      <c r="AA19" s="19">
        <v>110</v>
      </c>
      <c r="AB19" t="s" s="26"/>
      <c r="AC19" s="19">
        <v>109</v>
      </c>
      <c r="AD19" t="s" s="26"/>
      <c r="AE19" s="19">
        <v>104</v>
      </c>
      <c r="AF19" t="s" s="26"/>
      <c r="AG19" s="19">
        <v>106</v>
      </c>
      <c r="AH19" t="s" s="26"/>
    </row>
    <row r="20" ht="15" customHeight="1">
      <c r="A20" t="s" s="10">
        <v>58</v>
      </c>
      <c r="B20" t="s" s="10">
        <v>59</v>
      </c>
      <c r="C20" s="19">
        <v>116</v>
      </c>
      <c r="D20" t="s" s="26"/>
      <c r="E20" s="19">
        <v>118</v>
      </c>
      <c r="F20" t="s" s="26"/>
      <c r="G20" s="19">
        <v>120</v>
      </c>
      <c r="H20" t="s" s="26"/>
      <c r="I20" s="19">
        <v>128</v>
      </c>
      <c r="J20" t="s" s="26"/>
      <c r="K20" s="19">
        <v>132</v>
      </c>
      <c r="L20" t="s" s="26"/>
      <c r="M20" s="19">
        <v>133</v>
      </c>
      <c r="N20" t="s" s="26"/>
      <c r="O20" s="19">
        <v>129</v>
      </c>
      <c r="P20" t="s" s="26"/>
      <c r="Q20" s="19">
        <v>132</v>
      </c>
      <c r="R20" t="s" s="26"/>
      <c r="S20" s="19">
        <v>130</v>
      </c>
      <c r="T20" t="s" s="26"/>
      <c r="U20" s="19">
        <v>127</v>
      </c>
      <c r="V20" t="s" s="26"/>
      <c r="W20" s="19">
        <v>121</v>
      </c>
      <c r="X20" t="s" s="26"/>
      <c r="Y20" s="19">
        <v>119</v>
      </c>
      <c r="Z20" t="s" s="26"/>
      <c r="AA20" s="19">
        <v>119</v>
      </c>
      <c r="AB20" t="s" s="26"/>
      <c r="AC20" s="19">
        <v>115</v>
      </c>
      <c r="AD20" t="s" s="26"/>
      <c r="AE20" s="19">
        <v>113</v>
      </c>
      <c r="AF20" t="s" s="26"/>
      <c r="AG20" s="19">
        <v>110</v>
      </c>
      <c r="AH20" t="s" s="26"/>
    </row>
    <row r="21" ht="15" customHeight="1">
      <c r="A21" t="s" s="10">
        <v>60</v>
      </c>
      <c r="B21" t="s" s="10">
        <v>61</v>
      </c>
      <c r="C21" s="19">
        <v>115</v>
      </c>
      <c r="D21" t="s" s="26"/>
      <c r="E21" s="19">
        <v>112</v>
      </c>
      <c r="F21" t="s" s="26"/>
      <c r="G21" s="19">
        <v>104</v>
      </c>
      <c r="H21" t="s" s="26"/>
      <c r="I21" s="19">
        <v>102</v>
      </c>
      <c r="J21" t="s" s="26"/>
      <c r="K21" s="19">
        <v>100</v>
      </c>
      <c r="L21" t="s" s="26"/>
      <c r="M21" s="19">
        <v>99</v>
      </c>
      <c r="N21" t="s" s="26"/>
      <c r="O21" s="19">
        <v>100</v>
      </c>
      <c r="P21" t="s" s="26"/>
      <c r="Q21" s="19">
        <v>103</v>
      </c>
      <c r="R21" t="s" s="26"/>
      <c r="S21" s="19">
        <v>101</v>
      </c>
      <c r="T21" t="s" s="26"/>
      <c r="U21" s="19">
        <v>106</v>
      </c>
      <c r="V21" t="s" s="26"/>
      <c r="W21" s="19">
        <v>107</v>
      </c>
      <c r="X21" t="s" s="26"/>
      <c r="Y21" s="19">
        <v>111</v>
      </c>
      <c r="Z21" t="s" s="26"/>
      <c r="AA21" s="19">
        <v>116</v>
      </c>
      <c r="AB21" t="s" s="26"/>
      <c r="AC21" s="19">
        <v>119</v>
      </c>
      <c r="AD21" t="s" s="26"/>
      <c r="AE21" s="19">
        <v>123</v>
      </c>
      <c r="AF21" t="s" s="26"/>
      <c r="AG21" s="19">
        <v>109</v>
      </c>
      <c r="AH21" t="s" s="26"/>
    </row>
    <row r="22" ht="15" customHeight="1">
      <c r="A22" t="s" s="10">
        <v>62</v>
      </c>
      <c r="B22" t="s" s="10">
        <v>63</v>
      </c>
      <c r="C22" s="19">
        <v>114</v>
      </c>
      <c r="D22" t="s" s="26"/>
      <c r="E22" s="19">
        <v>114</v>
      </c>
      <c r="F22" t="s" s="26"/>
      <c r="G22" s="19">
        <v>115</v>
      </c>
      <c r="H22" t="s" s="26"/>
      <c r="I22" s="19">
        <v>107</v>
      </c>
      <c r="J22" t="s" s="26"/>
      <c r="K22" s="19">
        <v>111</v>
      </c>
      <c r="L22" t="s" s="26"/>
      <c r="M22" s="19">
        <v>111</v>
      </c>
      <c r="N22" t="s" s="26"/>
      <c r="O22" s="19">
        <v>114</v>
      </c>
      <c r="P22" t="s" s="26"/>
      <c r="Q22" s="19">
        <v>111</v>
      </c>
      <c r="R22" t="s" s="26"/>
      <c r="S22" s="19">
        <v>125</v>
      </c>
      <c r="T22" t="s" s="26"/>
      <c r="U22" s="19">
        <v>125</v>
      </c>
      <c r="V22" t="s" s="26"/>
      <c r="W22" s="19">
        <v>123</v>
      </c>
      <c r="X22" t="s" s="26"/>
      <c r="Y22" s="19">
        <v>126</v>
      </c>
      <c r="Z22" t="s" s="26"/>
      <c r="AA22" s="19">
        <v>128</v>
      </c>
      <c r="AB22" t="s" s="26"/>
      <c r="AC22" s="19">
        <v>125</v>
      </c>
      <c r="AD22" t="s" s="26"/>
      <c r="AE22" s="19">
        <v>126</v>
      </c>
      <c r="AF22" t="s" s="26"/>
      <c r="AG22" s="19">
        <v>133</v>
      </c>
      <c r="AH22" t="s" s="26"/>
    </row>
    <row r="23" ht="15" customHeight="1">
      <c r="A23" t="s" s="10">
        <v>64</v>
      </c>
      <c r="B23" t="s" s="10">
        <v>65</v>
      </c>
      <c r="C23" s="19">
        <v>113</v>
      </c>
      <c r="D23" t="s" s="26"/>
      <c r="E23" s="19">
        <v>116</v>
      </c>
      <c r="F23" t="s" s="26"/>
      <c r="G23" s="19">
        <v>118</v>
      </c>
      <c r="H23" t="s" s="26"/>
      <c r="I23" s="19">
        <v>124</v>
      </c>
      <c r="J23" t="s" s="26"/>
      <c r="K23" s="19">
        <v>124</v>
      </c>
      <c r="L23" t="s" s="26"/>
      <c r="M23" s="19">
        <v>122</v>
      </c>
      <c r="N23" t="s" s="26"/>
      <c r="O23" s="19">
        <v>118</v>
      </c>
      <c r="P23" t="s" s="26"/>
      <c r="Q23" s="19">
        <v>123</v>
      </c>
      <c r="R23" t="s" s="26"/>
      <c r="S23" s="19">
        <v>117</v>
      </c>
      <c r="T23" t="s" s="26"/>
      <c r="U23" s="19">
        <v>112</v>
      </c>
      <c r="V23" t="s" s="26"/>
      <c r="W23" s="19">
        <v>113</v>
      </c>
      <c r="X23" t="s" s="26"/>
      <c r="Y23" s="19">
        <v>109</v>
      </c>
      <c r="Z23" t="s" s="26"/>
      <c r="AA23" s="19">
        <v>108</v>
      </c>
      <c r="AB23" t="s" s="26"/>
      <c r="AC23" s="19">
        <v>105</v>
      </c>
      <c r="AD23" t="s" s="26"/>
      <c r="AE23" s="19">
        <v>102</v>
      </c>
      <c r="AF23" t="s" s="26"/>
      <c r="AG23" s="19">
        <v>102</v>
      </c>
      <c r="AH23" t="s" s="26"/>
    </row>
    <row r="24" ht="15" customHeight="1">
      <c r="A24" t="s" s="10">
        <v>66</v>
      </c>
      <c r="B24" t="s" s="10">
        <v>67</v>
      </c>
      <c r="C24" s="19">
        <v>112</v>
      </c>
      <c r="D24" t="s" s="26"/>
      <c r="E24" s="19">
        <v>113</v>
      </c>
      <c r="F24" t="s" s="26"/>
      <c r="G24" s="19">
        <v>110</v>
      </c>
      <c r="H24" t="s" s="26"/>
      <c r="I24" s="19">
        <v>108</v>
      </c>
      <c r="J24" t="s" s="26"/>
      <c r="K24" s="19">
        <v>108</v>
      </c>
      <c r="L24" t="s" s="26"/>
      <c r="M24" s="19">
        <v>109</v>
      </c>
      <c r="N24" t="s" s="26"/>
      <c r="O24" s="19">
        <v>109</v>
      </c>
      <c r="P24" t="s" s="26"/>
      <c r="Q24" s="19">
        <v>121</v>
      </c>
      <c r="R24" t="s" s="26"/>
      <c r="S24" s="19">
        <v>128</v>
      </c>
      <c r="T24" t="s" s="26"/>
      <c r="U24" s="19">
        <v>128</v>
      </c>
      <c r="V24" t="s" s="26"/>
      <c r="W24" s="19">
        <v>136</v>
      </c>
      <c r="X24" t="s" s="26"/>
      <c r="Y24" s="19">
        <v>136</v>
      </c>
      <c r="Z24" t="s" s="26"/>
      <c r="AA24" s="19">
        <v>137</v>
      </c>
      <c r="AB24" t="s" s="26"/>
      <c r="AC24" s="19">
        <v>140</v>
      </c>
      <c r="AD24" s="19">
        <v>5</v>
      </c>
      <c r="AE24" s="19">
        <v>143</v>
      </c>
      <c r="AF24" s="19">
        <v>14</v>
      </c>
      <c r="AG24" s="19">
        <v>147</v>
      </c>
      <c r="AH24" s="19">
        <v>13</v>
      </c>
    </row>
    <row r="25" ht="15" customHeight="1">
      <c r="A25" t="s" s="10">
        <v>68</v>
      </c>
      <c r="B25" t="s" s="10">
        <v>69</v>
      </c>
      <c r="C25" s="19">
        <v>111</v>
      </c>
      <c r="D25" t="s" s="26"/>
      <c r="E25" s="19">
        <v>105</v>
      </c>
      <c r="F25" t="s" s="26"/>
      <c r="G25" s="19">
        <v>102</v>
      </c>
      <c r="H25" t="s" s="26"/>
      <c r="I25" s="19">
        <v>92</v>
      </c>
      <c r="J25" t="s" s="26"/>
      <c r="K25" s="19">
        <v>103</v>
      </c>
      <c r="L25" t="s" s="26"/>
      <c r="M25" s="19">
        <v>101</v>
      </c>
      <c r="N25" t="s" s="26"/>
      <c r="O25" s="19">
        <v>102</v>
      </c>
      <c r="P25" t="s" s="26"/>
      <c r="Q25" s="19">
        <v>109</v>
      </c>
      <c r="R25" t="s" s="26"/>
      <c r="S25" s="19">
        <v>106</v>
      </c>
      <c r="T25" t="s" s="26"/>
      <c r="U25" s="19">
        <v>103</v>
      </c>
      <c r="V25" t="s" s="26"/>
      <c r="W25" s="19">
        <v>104</v>
      </c>
      <c r="X25" t="s" s="26"/>
      <c r="Y25" s="19">
        <v>106</v>
      </c>
      <c r="Z25" t="s" s="26"/>
      <c r="AA25" s="19">
        <v>107</v>
      </c>
      <c r="AB25" t="s" s="26"/>
      <c r="AC25" s="19">
        <v>107</v>
      </c>
      <c r="AD25" t="s" s="26"/>
      <c r="AE25" s="19">
        <v>110</v>
      </c>
      <c r="AF25" t="s" s="26"/>
      <c r="AG25" s="19">
        <v>120</v>
      </c>
      <c r="AH25" t="s" s="26"/>
    </row>
    <row r="26" ht="15" customHeight="1">
      <c r="A26" t="s" s="10">
        <v>70</v>
      </c>
      <c r="B26" t="s" s="10">
        <v>71</v>
      </c>
      <c r="C26" s="19">
        <v>110</v>
      </c>
      <c r="D26" t="s" s="26"/>
      <c r="E26" s="19">
        <v>111</v>
      </c>
      <c r="F26" t="s" s="26"/>
      <c r="G26" s="19">
        <v>109</v>
      </c>
      <c r="H26" t="s" s="26"/>
      <c r="I26" s="19">
        <v>106</v>
      </c>
      <c r="J26" t="s" s="26"/>
      <c r="K26" s="19">
        <v>130</v>
      </c>
      <c r="L26" t="s" s="26"/>
      <c r="M26" s="19">
        <v>114</v>
      </c>
      <c r="N26" t="s" s="26"/>
      <c r="O26" s="19">
        <v>111</v>
      </c>
      <c r="P26" t="s" s="26"/>
      <c r="Q26" s="19">
        <v>102</v>
      </c>
      <c r="R26" t="s" s="26"/>
      <c r="S26" s="19">
        <v>105</v>
      </c>
      <c r="T26" t="s" s="26"/>
      <c r="U26" s="19">
        <v>98</v>
      </c>
      <c r="V26" t="s" s="26"/>
      <c r="W26" s="19">
        <v>91</v>
      </c>
      <c r="X26" t="s" s="26"/>
      <c r="Y26" s="19">
        <v>91</v>
      </c>
      <c r="Z26" t="s" s="26"/>
      <c r="AA26" s="19">
        <v>90</v>
      </c>
      <c r="AB26" t="s" s="26"/>
      <c r="AC26" s="19">
        <v>82</v>
      </c>
      <c r="AD26" t="s" s="26"/>
      <c r="AE26" s="19">
        <v>80</v>
      </c>
      <c r="AF26" t="s" s="26"/>
      <c r="AG26" s="19">
        <v>83</v>
      </c>
      <c r="AH26" t="s" s="26"/>
    </row>
    <row r="27" ht="15" customHeight="1">
      <c r="A27" t="s" s="10">
        <v>72</v>
      </c>
      <c r="B27" t="s" s="10">
        <v>73</v>
      </c>
      <c r="C27" s="19">
        <v>109</v>
      </c>
      <c r="D27" t="s" s="26"/>
      <c r="E27" s="19">
        <v>110</v>
      </c>
      <c r="F27" t="s" s="26"/>
      <c r="G27" s="19">
        <v>112</v>
      </c>
      <c r="H27" t="s" s="26"/>
      <c r="I27" s="19">
        <v>120</v>
      </c>
      <c r="J27" t="s" s="26"/>
      <c r="K27" s="19">
        <v>122</v>
      </c>
      <c r="L27" t="s" s="26"/>
      <c r="M27" s="19">
        <v>121</v>
      </c>
      <c r="N27" t="s" s="26"/>
      <c r="O27" s="19">
        <v>120</v>
      </c>
      <c r="P27" t="s" s="26"/>
      <c r="Q27" s="19">
        <v>126</v>
      </c>
      <c r="R27" t="s" s="26"/>
      <c r="S27" s="19">
        <v>122</v>
      </c>
      <c r="T27" t="s" s="26"/>
      <c r="U27" s="19">
        <v>118</v>
      </c>
      <c r="V27" t="s" s="26"/>
      <c r="W27" s="19">
        <v>116</v>
      </c>
      <c r="X27" t="s" s="26"/>
      <c r="Y27" s="19">
        <v>115</v>
      </c>
      <c r="Z27" t="s" s="26"/>
      <c r="AA27" s="19">
        <v>111</v>
      </c>
      <c r="AB27" t="s" s="26"/>
      <c r="AC27" s="19">
        <v>111</v>
      </c>
      <c r="AD27" t="s" s="26"/>
      <c r="AE27" s="19">
        <v>109</v>
      </c>
      <c r="AF27" t="s" s="26"/>
      <c r="AG27" s="19">
        <v>107</v>
      </c>
      <c r="AH27" t="s" s="26"/>
    </row>
    <row r="28" ht="15" customHeight="1">
      <c r="A28" t="s" s="10">
        <v>74</v>
      </c>
      <c r="B28" t="s" s="10">
        <v>75</v>
      </c>
      <c r="C28" s="19">
        <v>108</v>
      </c>
      <c r="D28" t="s" s="26"/>
      <c r="E28" s="19">
        <v>108</v>
      </c>
      <c r="F28" t="s" s="26"/>
      <c r="G28" s="19">
        <v>108</v>
      </c>
      <c r="H28" t="s" s="26"/>
      <c r="I28" s="19">
        <v>105</v>
      </c>
      <c r="J28" t="s" s="26"/>
      <c r="K28" s="19">
        <v>128</v>
      </c>
      <c r="L28" t="s" s="26"/>
      <c r="M28" s="19">
        <v>112</v>
      </c>
      <c r="N28" t="s" s="26"/>
      <c r="O28" s="19">
        <v>110</v>
      </c>
      <c r="P28" t="s" s="26"/>
      <c r="Q28" s="19">
        <v>101</v>
      </c>
      <c r="R28" t="s" s="26"/>
      <c r="S28" s="19">
        <v>103</v>
      </c>
      <c r="T28" t="s" s="26"/>
      <c r="U28" s="19">
        <v>97</v>
      </c>
      <c r="V28" t="s" s="26"/>
      <c r="W28" s="19">
        <v>92</v>
      </c>
      <c r="X28" t="s" s="26"/>
      <c r="Y28" s="19">
        <v>90</v>
      </c>
      <c r="Z28" t="s" s="26"/>
      <c r="AA28" s="19">
        <v>89</v>
      </c>
      <c r="AB28" t="s" s="26"/>
      <c r="AC28" s="19">
        <v>81</v>
      </c>
      <c r="AD28" t="s" s="26"/>
      <c r="AE28" s="19">
        <v>78</v>
      </c>
      <c r="AF28" t="s" s="26"/>
      <c r="AG28" s="19">
        <v>77</v>
      </c>
      <c r="AH28" t="s" s="26"/>
    </row>
    <row r="29" ht="15" customHeight="1">
      <c r="A29" t="s" s="10">
        <v>76</v>
      </c>
      <c r="B29" t="s" s="10">
        <v>77</v>
      </c>
      <c r="C29" s="19">
        <v>107</v>
      </c>
      <c r="D29" t="s" s="26"/>
      <c r="E29" s="19">
        <v>104</v>
      </c>
      <c r="F29" t="s" s="26"/>
      <c r="G29" s="19">
        <v>101</v>
      </c>
      <c r="H29" t="s" s="26"/>
      <c r="I29" s="19">
        <v>101</v>
      </c>
      <c r="J29" t="s" s="26"/>
      <c r="K29" s="19">
        <v>105</v>
      </c>
      <c r="L29" t="s" s="26"/>
      <c r="M29" s="19">
        <v>107</v>
      </c>
      <c r="N29" t="s" s="26"/>
      <c r="O29" s="19">
        <v>108</v>
      </c>
      <c r="P29" t="s" s="26"/>
      <c r="Q29" s="19">
        <v>108</v>
      </c>
      <c r="R29" t="s" s="26"/>
      <c r="S29" s="19">
        <v>104</v>
      </c>
      <c r="T29" t="s" s="26"/>
      <c r="U29" s="19">
        <v>113</v>
      </c>
      <c r="V29" t="s" s="26"/>
      <c r="W29" s="19">
        <v>106</v>
      </c>
      <c r="X29" t="s" s="26"/>
      <c r="Y29" s="19">
        <v>113</v>
      </c>
      <c r="Z29" t="s" s="26"/>
      <c r="AA29" s="19">
        <v>113</v>
      </c>
      <c r="AB29" t="s" s="26"/>
      <c r="AC29" s="19">
        <v>113</v>
      </c>
      <c r="AD29" t="s" s="26"/>
      <c r="AE29" s="19">
        <v>117</v>
      </c>
      <c r="AF29" t="s" s="26"/>
      <c r="AG29" s="19">
        <v>96</v>
      </c>
      <c r="AH29" t="s" s="26"/>
    </row>
    <row r="30" ht="15" customHeight="1">
      <c r="A30" t="s" s="10">
        <v>78</v>
      </c>
      <c r="B30" t="s" s="10">
        <v>79</v>
      </c>
      <c r="C30" s="19">
        <v>106</v>
      </c>
      <c r="D30" t="s" s="26"/>
      <c r="E30" s="19">
        <v>109</v>
      </c>
      <c r="F30" t="s" s="26"/>
      <c r="G30" s="19">
        <v>113</v>
      </c>
      <c r="H30" t="s" s="26"/>
      <c r="I30" s="19">
        <v>119</v>
      </c>
      <c r="J30" t="s" s="26"/>
      <c r="K30" s="19">
        <v>121</v>
      </c>
      <c r="L30" t="s" s="26"/>
      <c r="M30" s="19">
        <v>119</v>
      </c>
      <c r="N30" t="s" s="26"/>
      <c r="O30" s="19">
        <v>122</v>
      </c>
      <c r="P30" t="s" s="26"/>
      <c r="Q30" s="19">
        <v>127</v>
      </c>
      <c r="R30" t="s" s="26"/>
      <c r="S30" s="19">
        <v>120</v>
      </c>
      <c r="T30" t="s" s="26"/>
      <c r="U30" s="19">
        <v>114</v>
      </c>
      <c r="V30" t="s" s="26"/>
      <c r="W30" s="19">
        <v>114</v>
      </c>
      <c r="X30" t="s" s="26"/>
      <c r="Y30" s="19">
        <v>112</v>
      </c>
      <c r="Z30" t="s" s="26"/>
      <c r="AA30" s="19">
        <v>109</v>
      </c>
      <c r="AB30" t="s" s="26"/>
      <c r="AC30" s="19">
        <v>106</v>
      </c>
      <c r="AD30" t="s" s="26"/>
      <c r="AE30" s="19">
        <v>103</v>
      </c>
      <c r="AF30" t="s" s="26"/>
      <c r="AG30" s="19">
        <v>104</v>
      </c>
      <c r="AH30" t="s" s="26"/>
    </row>
    <row r="31" ht="15" customHeight="1">
      <c r="A31" t="s" s="10">
        <v>80</v>
      </c>
      <c r="B31" t="s" s="10">
        <v>81</v>
      </c>
      <c r="C31" s="19">
        <v>105</v>
      </c>
      <c r="D31" t="s" s="26"/>
      <c r="E31" s="19">
        <v>115</v>
      </c>
      <c r="F31" t="s" s="26"/>
      <c r="G31" s="19">
        <v>121</v>
      </c>
      <c r="H31" t="s" s="26"/>
      <c r="I31" s="19">
        <v>133</v>
      </c>
      <c r="J31" t="s" s="26"/>
      <c r="K31" s="19">
        <v>139</v>
      </c>
      <c r="L31" t="s" s="26"/>
      <c r="M31" s="19">
        <v>140</v>
      </c>
      <c r="N31" t="s" s="26"/>
      <c r="O31" s="19">
        <v>139</v>
      </c>
      <c r="P31" t="s" s="26"/>
      <c r="Q31" s="19">
        <v>143</v>
      </c>
      <c r="R31" t="s" s="26"/>
      <c r="S31" s="19">
        <v>143</v>
      </c>
      <c r="T31" t="s" s="26"/>
      <c r="U31" s="19">
        <v>142</v>
      </c>
      <c r="V31" t="s" s="26"/>
      <c r="W31" s="19">
        <v>143</v>
      </c>
      <c r="X31" t="s" s="26"/>
      <c r="Y31" s="19">
        <v>142</v>
      </c>
      <c r="Z31" s="19">
        <v>4</v>
      </c>
      <c r="AA31" s="19">
        <v>141</v>
      </c>
      <c r="AB31" s="19">
        <v>2</v>
      </c>
      <c r="AC31" s="19">
        <v>139</v>
      </c>
      <c r="AD31" s="19">
        <v>4</v>
      </c>
      <c r="AE31" s="19">
        <v>134</v>
      </c>
      <c r="AF31" s="19">
        <v>5</v>
      </c>
      <c r="AG31" s="19">
        <v>137</v>
      </c>
      <c r="AH31" s="19">
        <v>3</v>
      </c>
    </row>
    <row r="32" ht="15" customHeight="1">
      <c r="A32" t="s" s="10">
        <v>82</v>
      </c>
      <c r="B32" t="s" s="10">
        <v>83</v>
      </c>
      <c r="C32" s="19">
        <v>104</v>
      </c>
      <c r="D32" t="s" s="26"/>
      <c r="E32" s="19">
        <v>107</v>
      </c>
      <c r="F32" t="s" s="26"/>
      <c r="G32" s="19">
        <v>114</v>
      </c>
      <c r="H32" t="s" s="26"/>
      <c r="I32" s="19">
        <v>122</v>
      </c>
      <c r="J32" t="s" s="26"/>
      <c r="K32" s="19">
        <v>126</v>
      </c>
      <c r="L32" t="s" s="26"/>
      <c r="M32" s="19">
        <v>123</v>
      </c>
      <c r="N32" t="s" s="26"/>
      <c r="O32" s="19">
        <v>115</v>
      </c>
      <c r="P32" t="s" s="26"/>
      <c r="Q32" s="19">
        <v>118</v>
      </c>
      <c r="R32" t="s" s="26"/>
      <c r="S32" s="19">
        <v>118</v>
      </c>
      <c r="T32" t="s" s="26"/>
      <c r="U32" s="19">
        <v>120</v>
      </c>
      <c r="V32" t="s" s="26"/>
      <c r="W32" s="19">
        <v>118</v>
      </c>
      <c r="X32" t="s" s="26"/>
      <c r="Y32" s="19">
        <v>117</v>
      </c>
      <c r="Z32" t="s" s="26"/>
      <c r="AA32" s="19">
        <v>118</v>
      </c>
      <c r="AB32" t="s" s="26"/>
      <c r="AC32" s="19">
        <v>118</v>
      </c>
      <c r="AD32" t="s" s="26"/>
      <c r="AE32" s="19">
        <v>114</v>
      </c>
      <c r="AF32" t="s" s="26"/>
      <c r="AG32" s="19">
        <v>114</v>
      </c>
      <c r="AH32" t="s" s="26"/>
    </row>
    <row r="33" ht="15" customHeight="1">
      <c r="A33" t="s" s="10">
        <v>84</v>
      </c>
      <c r="B33" t="s" s="10">
        <v>85</v>
      </c>
      <c r="C33" s="19">
        <v>103</v>
      </c>
      <c r="D33" t="s" s="26"/>
      <c r="E33" s="19">
        <v>106</v>
      </c>
      <c r="F33" t="s" s="26"/>
      <c r="G33" s="19">
        <v>107</v>
      </c>
      <c r="H33" t="s" s="26"/>
      <c r="I33" s="19">
        <v>117</v>
      </c>
      <c r="J33" t="s" s="26"/>
      <c r="K33" s="19">
        <v>117</v>
      </c>
      <c r="L33" t="s" s="26"/>
      <c r="M33" s="19">
        <v>117</v>
      </c>
      <c r="N33" t="s" s="26"/>
      <c r="O33" s="19">
        <v>119</v>
      </c>
      <c r="P33" t="s" s="26"/>
      <c r="Q33" s="19">
        <v>122</v>
      </c>
      <c r="R33" t="s" s="26"/>
      <c r="S33" s="19">
        <v>114</v>
      </c>
      <c r="T33" t="s" s="26"/>
      <c r="U33" s="19">
        <v>110</v>
      </c>
      <c r="V33" t="s" s="26"/>
      <c r="W33" s="19">
        <v>111</v>
      </c>
      <c r="X33" t="s" s="26"/>
      <c r="Y33" s="19">
        <v>107</v>
      </c>
      <c r="Z33" t="s" s="26"/>
      <c r="AA33" s="19">
        <v>103</v>
      </c>
      <c r="AB33" t="s" s="26"/>
      <c r="AC33" s="19">
        <v>100</v>
      </c>
      <c r="AD33" t="s" s="26"/>
      <c r="AE33" s="19">
        <v>97</v>
      </c>
      <c r="AF33" t="s" s="26"/>
      <c r="AG33" s="19">
        <v>98</v>
      </c>
      <c r="AH33" t="s" s="26"/>
    </row>
    <row r="34" ht="15" customHeight="1">
      <c r="A34" t="s" s="10">
        <v>86</v>
      </c>
      <c r="B34" t="s" s="10">
        <v>87</v>
      </c>
      <c r="C34" s="19">
        <v>102</v>
      </c>
      <c r="D34" t="s" s="26"/>
      <c r="E34" s="19">
        <v>103</v>
      </c>
      <c r="F34" t="s" s="26"/>
      <c r="G34" s="19">
        <v>106</v>
      </c>
      <c r="H34" t="s" s="26"/>
      <c r="I34" s="19">
        <v>115</v>
      </c>
      <c r="J34" t="s" s="26"/>
      <c r="K34" s="19">
        <v>115</v>
      </c>
      <c r="L34" t="s" s="26"/>
      <c r="M34" s="19">
        <v>113</v>
      </c>
      <c r="N34" t="s" s="26"/>
      <c r="O34" s="19">
        <v>113</v>
      </c>
      <c r="P34" t="s" s="26"/>
      <c r="Q34" s="19">
        <v>113</v>
      </c>
      <c r="R34" t="s" s="26"/>
      <c r="S34" s="19">
        <v>112</v>
      </c>
      <c r="T34" t="s" s="26"/>
      <c r="U34" s="19">
        <v>107</v>
      </c>
      <c r="V34" t="s" s="26"/>
      <c r="W34" s="19">
        <v>105</v>
      </c>
      <c r="X34" t="s" s="26"/>
      <c r="Y34" s="19">
        <v>108</v>
      </c>
      <c r="Z34" t="s" s="26"/>
      <c r="AA34" s="19">
        <v>106</v>
      </c>
      <c r="AB34" t="s" s="26"/>
      <c r="AC34" s="19">
        <v>102</v>
      </c>
      <c r="AD34" t="s" s="26"/>
      <c r="AE34" s="19">
        <v>98</v>
      </c>
      <c r="AF34" t="s" s="26"/>
      <c r="AG34" s="19">
        <v>99</v>
      </c>
      <c r="AH34" t="s" s="26"/>
    </row>
    <row r="35" ht="15" customHeight="1">
      <c r="A35" t="s" s="10">
        <v>88</v>
      </c>
      <c r="B35" t="s" s="10">
        <v>89</v>
      </c>
      <c r="C35" s="19">
        <v>101</v>
      </c>
      <c r="D35" t="s" s="26"/>
      <c r="E35" s="19">
        <v>101</v>
      </c>
      <c r="F35" t="s" s="26"/>
      <c r="G35" s="19">
        <v>103</v>
      </c>
      <c r="H35" t="s" s="26"/>
      <c r="I35" s="19">
        <v>112</v>
      </c>
      <c r="J35" t="s" s="26"/>
      <c r="K35" s="19">
        <v>112</v>
      </c>
      <c r="L35" t="s" s="26"/>
      <c r="M35" s="19">
        <v>110</v>
      </c>
      <c r="N35" t="s" s="26"/>
      <c r="O35" s="19">
        <v>112</v>
      </c>
      <c r="P35" t="s" s="26"/>
      <c r="Q35" s="19">
        <v>116</v>
      </c>
      <c r="R35" t="s" s="26"/>
      <c r="S35" s="19">
        <v>116</v>
      </c>
      <c r="T35" t="s" s="26"/>
      <c r="U35" s="19">
        <v>116</v>
      </c>
      <c r="V35" t="s" s="26"/>
      <c r="W35" s="19">
        <v>117</v>
      </c>
      <c r="X35" t="s" s="26"/>
      <c r="Y35" s="19">
        <v>116</v>
      </c>
      <c r="Z35" t="s" s="26"/>
      <c r="AA35" s="19">
        <v>117</v>
      </c>
      <c r="AB35" t="s" s="26"/>
      <c r="AC35" s="19">
        <v>116</v>
      </c>
      <c r="AD35" t="s" s="26"/>
      <c r="AE35" s="19">
        <v>116</v>
      </c>
      <c r="AF35" t="s" s="26"/>
      <c r="AG35" s="19">
        <v>118</v>
      </c>
      <c r="AH35" t="s" s="26"/>
    </row>
    <row r="36" ht="15" customHeight="1">
      <c r="A36" t="s" s="10">
        <v>90</v>
      </c>
      <c r="B36" t="s" s="10">
        <v>91</v>
      </c>
      <c r="C36" s="19">
        <v>100</v>
      </c>
      <c r="D36" t="s" s="26"/>
      <c r="E36" s="19">
        <v>99</v>
      </c>
      <c r="F36" t="s" s="26"/>
      <c r="G36" s="19">
        <v>99</v>
      </c>
      <c r="H36" t="s" s="26"/>
      <c r="I36" s="19">
        <v>97</v>
      </c>
      <c r="J36" t="s" s="26"/>
      <c r="K36" s="19">
        <v>99</v>
      </c>
      <c r="L36" t="s" s="26"/>
      <c r="M36" s="19">
        <v>106</v>
      </c>
      <c r="N36" t="s" s="26"/>
      <c r="O36" s="19">
        <v>105</v>
      </c>
      <c r="P36" t="s" s="26"/>
      <c r="Q36" s="19">
        <v>107</v>
      </c>
      <c r="R36" t="s" s="26"/>
      <c r="S36" s="19">
        <v>110</v>
      </c>
      <c r="T36" t="s" s="26"/>
      <c r="U36" s="19">
        <v>119</v>
      </c>
      <c r="V36" t="s" s="26"/>
      <c r="W36" s="19">
        <v>126</v>
      </c>
      <c r="X36" t="s" s="26"/>
      <c r="Y36" s="19">
        <v>130</v>
      </c>
      <c r="Z36" t="s" s="26"/>
      <c r="AA36" s="19">
        <v>134</v>
      </c>
      <c r="AB36" t="s" s="26"/>
      <c r="AC36" s="19">
        <v>135</v>
      </c>
      <c r="AD36" t="s" s="26"/>
      <c r="AE36" s="19">
        <v>140</v>
      </c>
      <c r="AF36" s="19">
        <v>11</v>
      </c>
      <c r="AG36" s="19">
        <v>108</v>
      </c>
      <c r="AH36" t="s" s="26"/>
    </row>
    <row r="37" ht="15" customHeight="1">
      <c r="A37" t="s" s="10">
        <v>92</v>
      </c>
      <c r="B37" t="s" s="10">
        <v>93</v>
      </c>
      <c r="C37" s="19">
        <v>99</v>
      </c>
      <c r="D37" t="s" s="26"/>
      <c r="E37" s="19">
        <v>100</v>
      </c>
      <c r="F37" t="s" s="26"/>
      <c r="G37" s="19">
        <v>100</v>
      </c>
      <c r="H37" t="s" s="26"/>
      <c r="I37" s="19">
        <v>96</v>
      </c>
      <c r="J37" t="s" s="26"/>
      <c r="K37" s="19">
        <v>98</v>
      </c>
      <c r="L37" t="s" s="26"/>
      <c r="M37" s="19">
        <v>105</v>
      </c>
      <c r="N37" t="s" s="26"/>
      <c r="O37" s="19">
        <v>104</v>
      </c>
      <c r="P37" t="s" s="26"/>
      <c r="Q37" s="19">
        <v>106</v>
      </c>
      <c r="R37" t="s" s="26"/>
      <c r="S37" s="19">
        <v>109</v>
      </c>
      <c r="T37" t="s" s="26"/>
      <c r="U37" s="19">
        <v>117</v>
      </c>
      <c r="V37" t="s" s="26"/>
      <c r="W37" s="19">
        <v>125</v>
      </c>
      <c r="X37" t="s" s="26"/>
      <c r="Y37" s="19">
        <v>129</v>
      </c>
      <c r="Z37" t="s" s="26"/>
      <c r="AA37" s="19">
        <v>132</v>
      </c>
      <c r="AB37" t="s" s="26"/>
      <c r="AC37" s="19">
        <v>134</v>
      </c>
      <c r="AD37" t="s" s="26"/>
      <c r="AE37" s="19">
        <v>139</v>
      </c>
      <c r="AF37" s="19">
        <v>9</v>
      </c>
      <c r="AG37" s="19">
        <v>105</v>
      </c>
      <c r="AH37" t="s" s="26"/>
    </row>
    <row r="38" ht="15" customHeight="1">
      <c r="A38" t="s" s="10">
        <v>94</v>
      </c>
      <c r="B38" t="s" s="10">
        <v>95</v>
      </c>
      <c r="C38" s="19">
        <v>98</v>
      </c>
      <c r="D38" t="s" s="26"/>
      <c r="E38" s="19">
        <v>98</v>
      </c>
      <c r="F38" t="s" s="26"/>
      <c r="G38" s="19">
        <v>98</v>
      </c>
      <c r="H38" t="s" s="26"/>
      <c r="I38" s="19">
        <v>95</v>
      </c>
      <c r="J38" t="s" s="26"/>
      <c r="K38" s="19">
        <v>96</v>
      </c>
      <c r="L38" t="s" s="26"/>
      <c r="M38" s="19">
        <v>104</v>
      </c>
      <c r="N38" t="s" s="26"/>
      <c r="O38" s="19">
        <v>103</v>
      </c>
      <c r="P38" t="s" s="26"/>
      <c r="Q38" s="19">
        <v>105</v>
      </c>
      <c r="R38" t="s" s="26"/>
      <c r="S38" s="19">
        <v>108</v>
      </c>
      <c r="T38" t="s" s="26"/>
      <c r="U38" s="19">
        <v>115</v>
      </c>
      <c r="V38" t="s" s="26"/>
      <c r="W38" s="19">
        <v>119</v>
      </c>
      <c r="X38" t="s" s="26"/>
      <c r="Y38" s="19">
        <v>127</v>
      </c>
      <c r="Z38" t="s" s="26"/>
      <c r="AA38" s="19">
        <v>130</v>
      </c>
      <c r="AB38" t="s" s="26"/>
      <c r="AC38" s="19">
        <v>132</v>
      </c>
      <c r="AD38" t="s" s="26"/>
      <c r="AE38" s="19">
        <v>137</v>
      </c>
      <c r="AF38" s="19">
        <v>8</v>
      </c>
      <c r="AG38" s="19">
        <v>95</v>
      </c>
      <c r="AH38" t="s" s="26"/>
    </row>
    <row r="39" ht="15" customHeight="1">
      <c r="A39" t="s" s="10">
        <v>96</v>
      </c>
      <c r="B39" t="s" s="10">
        <v>97</v>
      </c>
      <c r="C39" s="19">
        <v>97</v>
      </c>
      <c r="D39" t="s" s="26"/>
      <c r="E39" s="19">
        <v>97</v>
      </c>
      <c r="F39" t="s" s="26"/>
      <c r="G39" s="19">
        <v>93</v>
      </c>
      <c r="H39" t="s" s="26"/>
      <c r="I39" s="19">
        <v>85</v>
      </c>
      <c r="J39" t="s" s="26"/>
      <c r="K39" s="19">
        <v>80</v>
      </c>
      <c r="L39" t="s" s="26"/>
      <c r="M39" s="19">
        <v>82</v>
      </c>
      <c r="N39" t="s" s="26"/>
      <c r="O39" s="19">
        <v>89</v>
      </c>
      <c r="P39" t="s" s="26"/>
      <c r="Q39" s="19">
        <v>94</v>
      </c>
      <c r="R39" t="s" s="26"/>
      <c r="S39" s="19">
        <v>100</v>
      </c>
      <c r="T39" t="s" s="26"/>
      <c r="U39" s="19">
        <v>99</v>
      </c>
      <c r="V39" t="s" s="26"/>
      <c r="W39" s="19">
        <v>102</v>
      </c>
      <c r="X39" t="s" s="26"/>
      <c r="Y39" s="19">
        <v>101</v>
      </c>
      <c r="Z39" t="s" s="26"/>
      <c r="AA39" s="19">
        <v>102</v>
      </c>
      <c r="AB39" t="s" s="26"/>
      <c r="AC39" s="19">
        <v>104</v>
      </c>
      <c r="AD39" t="s" s="26"/>
      <c r="AE39" s="19">
        <v>112</v>
      </c>
      <c r="AF39" t="s" s="26"/>
      <c r="AG39" s="19">
        <v>127</v>
      </c>
      <c r="AH39" t="s" s="26"/>
    </row>
    <row r="40" ht="15" customHeight="1">
      <c r="A40" t="s" s="10">
        <v>98</v>
      </c>
      <c r="B40" t="s" s="10">
        <v>99</v>
      </c>
      <c r="C40" s="19">
        <v>96</v>
      </c>
      <c r="D40" t="s" s="26"/>
      <c r="E40" s="19">
        <v>95</v>
      </c>
      <c r="F40" t="s" s="26"/>
      <c r="G40" s="19">
        <v>117</v>
      </c>
      <c r="H40" t="s" s="26"/>
      <c r="I40" s="19">
        <v>111</v>
      </c>
      <c r="J40" t="s" s="26"/>
      <c r="K40" s="19">
        <v>125</v>
      </c>
      <c r="L40" t="s" s="26"/>
      <c r="M40" s="19">
        <v>116</v>
      </c>
      <c r="N40" t="s" s="26"/>
      <c r="O40" s="19">
        <v>124</v>
      </c>
      <c r="P40" t="s" s="26"/>
      <c r="Q40" s="19">
        <v>124</v>
      </c>
      <c r="R40" t="s" s="26"/>
      <c r="S40" s="19">
        <v>124</v>
      </c>
      <c r="T40" t="s" s="26"/>
      <c r="U40" s="19">
        <v>122</v>
      </c>
      <c r="V40" t="s" s="26"/>
      <c r="W40" s="19">
        <v>120</v>
      </c>
      <c r="X40" t="s" s="26"/>
      <c r="Y40" s="19">
        <v>120</v>
      </c>
      <c r="Z40" t="s" s="26"/>
      <c r="AA40" s="19">
        <v>115</v>
      </c>
      <c r="AB40" t="s" s="26"/>
      <c r="AC40" s="19">
        <v>112</v>
      </c>
      <c r="AD40" t="s" s="26"/>
      <c r="AE40" s="19">
        <v>107</v>
      </c>
      <c r="AF40" t="s" s="26"/>
      <c r="AG40" s="19">
        <v>116</v>
      </c>
      <c r="AH40" t="s" s="26"/>
    </row>
    <row r="41" ht="15" customHeight="1">
      <c r="A41" t="s" s="10">
        <v>100</v>
      </c>
      <c r="B41" t="s" s="10">
        <v>101</v>
      </c>
      <c r="C41" s="19">
        <v>95</v>
      </c>
      <c r="D41" t="s" s="26"/>
      <c r="E41" s="19">
        <v>96</v>
      </c>
      <c r="F41" t="s" s="26"/>
      <c r="G41" s="19">
        <v>97</v>
      </c>
      <c r="H41" t="s" s="26"/>
      <c r="I41" s="19">
        <v>104</v>
      </c>
      <c r="J41" t="s" s="26"/>
      <c r="K41" s="19">
        <v>106</v>
      </c>
      <c r="L41" t="s" s="26"/>
      <c r="M41" s="19">
        <v>98</v>
      </c>
      <c r="N41" t="s" s="26"/>
      <c r="O41" s="19">
        <v>96</v>
      </c>
      <c r="P41" t="s" s="26"/>
      <c r="Q41" s="19">
        <v>93</v>
      </c>
      <c r="R41" t="s" s="26"/>
      <c r="S41" s="19">
        <v>92</v>
      </c>
      <c r="T41" t="s" s="26"/>
      <c r="U41" s="19">
        <v>87</v>
      </c>
      <c r="V41" t="s" s="26"/>
      <c r="W41" s="19">
        <v>86</v>
      </c>
      <c r="X41" t="s" s="26"/>
      <c r="Y41" s="19">
        <v>86</v>
      </c>
      <c r="Z41" t="s" s="26"/>
      <c r="AA41" s="19">
        <v>84</v>
      </c>
      <c r="AB41" t="s" s="26"/>
      <c r="AC41" s="19">
        <v>86</v>
      </c>
      <c r="AD41" t="s" s="26"/>
      <c r="AE41" s="19">
        <v>83</v>
      </c>
      <c r="AF41" t="s" s="26"/>
      <c r="AG41" s="19">
        <v>85</v>
      </c>
      <c r="AH41" t="s" s="26"/>
    </row>
    <row r="42" ht="15" customHeight="1">
      <c r="A42" t="s" s="10">
        <v>102</v>
      </c>
      <c r="B42" t="s" s="10">
        <v>103</v>
      </c>
      <c r="C42" s="19">
        <v>94</v>
      </c>
      <c r="D42" t="s" s="26"/>
      <c r="E42" s="19">
        <v>91</v>
      </c>
      <c r="F42" t="s" s="26"/>
      <c r="G42" s="19">
        <v>87</v>
      </c>
      <c r="H42" t="s" s="26"/>
      <c r="I42" s="19">
        <v>84</v>
      </c>
      <c r="J42" t="s" s="26"/>
      <c r="K42" s="19">
        <v>81</v>
      </c>
      <c r="L42" t="s" s="26"/>
      <c r="M42" s="19">
        <v>75</v>
      </c>
      <c r="N42" t="s" s="26"/>
      <c r="O42" s="19">
        <v>74</v>
      </c>
      <c r="P42" t="s" s="26"/>
      <c r="Q42" s="19">
        <v>76</v>
      </c>
      <c r="R42" t="s" s="26"/>
      <c r="S42" s="19">
        <v>76</v>
      </c>
      <c r="T42" t="s" s="26"/>
      <c r="U42" s="19">
        <v>75</v>
      </c>
      <c r="V42" t="s" s="26"/>
      <c r="W42" s="19">
        <v>75</v>
      </c>
      <c r="X42" t="s" s="26"/>
      <c r="Y42" s="19">
        <v>76</v>
      </c>
      <c r="Z42" t="s" s="26"/>
      <c r="AA42" s="19">
        <v>76</v>
      </c>
      <c r="AB42" t="s" s="26"/>
      <c r="AC42" s="19">
        <v>76</v>
      </c>
      <c r="AD42" t="s" s="26"/>
      <c r="AE42" s="19">
        <v>79</v>
      </c>
      <c r="AF42" t="s" s="26"/>
      <c r="AG42" s="19">
        <v>91</v>
      </c>
      <c r="AH42" t="s" s="26"/>
    </row>
    <row r="43" ht="15" customHeight="1">
      <c r="A43" t="s" s="10">
        <v>104</v>
      </c>
      <c r="B43" t="s" s="10">
        <v>105</v>
      </c>
      <c r="C43" s="19">
        <v>93</v>
      </c>
      <c r="D43" t="s" s="26"/>
      <c r="E43" s="19">
        <v>94</v>
      </c>
      <c r="F43" t="s" s="26"/>
      <c r="G43" s="19">
        <v>95</v>
      </c>
      <c r="H43" t="s" s="26"/>
      <c r="I43" s="19">
        <v>98</v>
      </c>
      <c r="J43" t="s" s="26"/>
      <c r="K43" s="19">
        <v>104</v>
      </c>
      <c r="L43" t="s" s="26"/>
      <c r="M43" s="19">
        <v>103</v>
      </c>
      <c r="N43" t="s" s="26"/>
      <c r="O43" s="19">
        <v>101</v>
      </c>
      <c r="P43" t="s" s="26"/>
      <c r="Q43" s="19">
        <v>104</v>
      </c>
      <c r="R43" t="s" s="26"/>
      <c r="S43" s="19">
        <v>102</v>
      </c>
      <c r="T43" t="s" s="26"/>
      <c r="U43" s="19">
        <v>104</v>
      </c>
      <c r="V43" t="s" s="26"/>
      <c r="W43" s="19">
        <v>109</v>
      </c>
      <c r="X43" t="s" s="26"/>
      <c r="Y43" s="19">
        <v>118</v>
      </c>
      <c r="Z43" t="s" s="26"/>
      <c r="AA43" s="19">
        <v>123</v>
      </c>
      <c r="AB43" t="s" s="26"/>
      <c r="AC43" s="19">
        <v>124</v>
      </c>
      <c r="AD43" t="s" s="26"/>
      <c r="AE43" s="19">
        <v>128</v>
      </c>
      <c r="AF43" t="s" s="26"/>
      <c r="AG43" s="19">
        <v>128</v>
      </c>
      <c r="AH43" t="s" s="26"/>
    </row>
    <row r="44" ht="15" customHeight="1">
      <c r="A44" t="s" s="10">
        <v>106</v>
      </c>
      <c r="B44" t="s" s="10">
        <v>107</v>
      </c>
      <c r="C44" s="19">
        <v>92</v>
      </c>
      <c r="D44" t="s" s="26"/>
      <c r="E44" s="19">
        <v>93</v>
      </c>
      <c r="F44" t="s" s="26"/>
      <c r="G44" s="19">
        <v>92</v>
      </c>
      <c r="H44" t="s" s="26"/>
      <c r="I44" s="19">
        <v>91</v>
      </c>
      <c r="J44" t="s" s="26"/>
      <c r="K44" s="19">
        <v>93</v>
      </c>
      <c r="L44" t="s" s="26"/>
      <c r="M44" s="19">
        <v>97</v>
      </c>
      <c r="N44" t="s" s="26"/>
      <c r="O44" s="19">
        <v>99</v>
      </c>
      <c r="P44" t="s" s="26"/>
      <c r="Q44" s="19">
        <v>100</v>
      </c>
      <c r="R44" t="s" s="26"/>
      <c r="S44" s="19">
        <v>96</v>
      </c>
      <c r="T44" t="s" s="26"/>
      <c r="U44" s="19">
        <v>102</v>
      </c>
      <c r="V44" t="s" s="26"/>
      <c r="W44" s="19">
        <v>98</v>
      </c>
      <c r="X44" t="s" s="26"/>
      <c r="Y44" s="19">
        <v>99</v>
      </c>
      <c r="Z44" t="s" s="26"/>
      <c r="AA44" s="19">
        <v>96</v>
      </c>
      <c r="AB44" t="s" s="26"/>
      <c r="AC44" s="19">
        <v>97</v>
      </c>
      <c r="AD44" t="s" s="26"/>
      <c r="AE44" s="19">
        <v>99</v>
      </c>
      <c r="AF44" t="s" s="26"/>
      <c r="AG44" s="19">
        <v>84</v>
      </c>
      <c r="AH44" t="s" s="26"/>
    </row>
    <row r="45" ht="15" customHeight="1">
      <c r="A45" t="s" s="10">
        <v>108</v>
      </c>
      <c r="B45" t="s" s="10">
        <v>109</v>
      </c>
      <c r="C45" s="19">
        <v>91</v>
      </c>
      <c r="D45" t="s" s="26"/>
      <c r="E45" s="19">
        <v>92</v>
      </c>
      <c r="F45" t="s" s="26"/>
      <c r="G45" s="19">
        <v>91</v>
      </c>
      <c r="H45" t="s" s="26"/>
      <c r="I45" s="19">
        <v>90</v>
      </c>
      <c r="J45" t="s" s="26"/>
      <c r="K45" s="19">
        <v>90</v>
      </c>
      <c r="L45" t="s" s="26"/>
      <c r="M45" s="19">
        <v>96</v>
      </c>
      <c r="N45" t="s" s="26"/>
      <c r="O45" s="19">
        <v>98</v>
      </c>
      <c r="P45" t="s" s="26"/>
      <c r="Q45" s="19">
        <v>99</v>
      </c>
      <c r="R45" t="s" s="26"/>
      <c r="S45" s="19">
        <v>95</v>
      </c>
      <c r="T45" t="s" s="26"/>
      <c r="U45" s="19">
        <v>101</v>
      </c>
      <c r="V45" t="s" s="26"/>
      <c r="W45" s="19">
        <v>97</v>
      </c>
      <c r="X45" t="s" s="26"/>
      <c r="Y45" s="19">
        <v>96</v>
      </c>
      <c r="Z45" t="s" s="26"/>
      <c r="AA45" s="19">
        <v>94</v>
      </c>
      <c r="AB45" t="s" s="26"/>
      <c r="AC45" s="19">
        <v>95</v>
      </c>
      <c r="AD45" t="s" s="26"/>
      <c r="AE45" s="19">
        <v>96</v>
      </c>
      <c r="AF45" t="s" s="26"/>
      <c r="AG45" s="19">
        <v>81</v>
      </c>
      <c r="AH45" t="s" s="26"/>
    </row>
    <row r="46" ht="15" customHeight="1">
      <c r="A46" t="s" s="10">
        <v>110</v>
      </c>
      <c r="B46" t="s" s="10">
        <v>111</v>
      </c>
      <c r="C46" s="19">
        <v>90</v>
      </c>
      <c r="D46" t="s" s="26"/>
      <c r="E46" s="19">
        <v>82</v>
      </c>
      <c r="F46" t="s" s="26"/>
      <c r="G46" s="19">
        <v>69</v>
      </c>
      <c r="H46" t="s" s="26"/>
      <c r="I46" s="19">
        <v>43</v>
      </c>
      <c r="J46" t="s" s="26"/>
      <c r="K46" s="19">
        <v>26</v>
      </c>
      <c r="L46" t="s" s="26"/>
      <c r="M46" s="19">
        <v>24</v>
      </c>
      <c r="N46" t="s" s="26"/>
      <c r="O46" s="19">
        <v>27</v>
      </c>
      <c r="P46" t="s" s="26"/>
      <c r="Q46" s="19">
        <v>24</v>
      </c>
      <c r="R46" t="s" s="26"/>
      <c r="S46" s="19">
        <v>23</v>
      </c>
      <c r="T46" t="s" s="26"/>
      <c r="U46" s="19">
        <v>26</v>
      </c>
      <c r="V46" t="s" s="26"/>
      <c r="W46" s="19">
        <v>40</v>
      </c>
      <c r="X46" t="s" s="26"/>
      <c r="Y46" s="19">
        <v>44</v>
      </c>
      <c r="Z46" t="s" s="26"/>
      <c r="AA46" s="19">
        <v>46</v>
      </c>
      <c r="AB46" t="s" s="26"/>
      <c r="AC46" s="19">
        <v>48</v>
      </c>
      <c r="AD46" t="s" s="26"/>
      <c r="AE46" s="19">
        <v>62</v>
      </c>
      <c r="AF46" t="s" s="26"/>
      <c r="AG46" s="19">
        <v>113</v>
      </c>
      <c r="AH46" t="s" s="26"/>
    </row>
    <row r="47" ht="15" customHeight="1">
      <c r="A47" t="s" s="10">
        <v>112</v>
      </c>
      <c r="B47" t="s" s="10">
        <v>113</v>
      </c>
      <c r="C47" s="19">
        <v>89</v>
      </c>
      <c r="D47" t="s" s="26"/>
      <c r="E47" s="19">
        <v>90</v>
      </c>
      <c r="F47" t="s" s="26"/>
      <c r="G47" s="19">
        <v>88</v>
      </c>
      <c r="H47" t="s" s="26"/>
      <c r="I47" s="19">
        <v>86</v>
      </c>
      <c r="J47" t="s" s="26"/>
      <c r="K47" s="19">
        <v>87</v>
      </c>
      <c r="L47" t="s" s="26"/>
      <c r="M47" s="19">
        <v>92</v>
      </c>
      <c r="N47" t="s" s="26"/>
      <c r="O47" s="19">
        <v>97</v>
      </c>
      <c r="P47" t="s" s="26"/>
      <c r="Q47" s="19">
        <v>95</v>
      </c>
      <c r="R47" t="s" s="26"/>
      <c r="S47" s="19">
        <v>94</v>
      </c>
      <c r="T47" t="s" s="26"/>
      <c r="U47" s="19">
        <v>100</v>
      </c>
      <c r="V47" t="s" s="26"/>
      <c r="W47" s="19">
        <v>94</v>
      </c>
      <c r="X47" t="s" s="26"/>
      <c r="Y47" s="19">
        <v>93</v>
      </c>
      <c r="Z47" t="s" s="26"/>
      <c r="AA47" s="19">
        <v>92</v>
      </c>
      <c r="AB47" t="s" s="26"/>
      <c r="AC47" s="19">
        <v>92</v>
      </c>
      <c r="AD47" t="s" s="26"/>
      <c r="AE47" s="19">
        <v>91</v>
      </c>
      <c r="AF47" t="s" s="26"/>
      <c r="AG47" s="19">
        <v>82</v>
      </c>
      <c r="AH47" t="s" s="26"/>
    </row>
    <row r="48" ht="15" customHeight="1">
      <c r="A48" t="s" s="10">
        <v>114</v>
      </c>
      <c r="B48" t="s" s="10">
        <v>115</v>
      </c>
      <c r="C48" s="19">
        <v>88</v>
      </c>
      <c r="D48" t="s" s="26"/>
      <c r="E48" s="19">
        <v>88</v>
      </c>
      <c r="F48" t="s" s="26"/>
      <c r="G48" s="19">
        <v>85</v>
      </c>
      <c r="H48" t="s" s="26"/>
      <c r="I48" s="19">
        <v>89</v>
      </c>
      <c r="J48" t="s" s="26"/>
      <c r="K48" s="19">
        <v>85</v>
      </c>
      <c r="L48" t="s" s="26"/>
      <c r="M48" s="19">
        <v>86</v>
      </c>
      <c r="N48" t="s" s="26"/>
      <c r="O48" s="19">
        <v>94</v>
      </c>
      <c r="P48" t="s" s="26"/>
      <c r="Q48" s="19">
        <v>89</v>
      </c>
      <c r="R48" t="s" s="26"/>
      <c r="S48" s="19">
        <v>87</v>
      </c>
      <c r="T48" t="s" s="26"/>
      <c r="U48" s="19">
        <v>91</v>
      </c>
      <c r="V48" t="s" s="26"/>
      <c r="W48" s="19">
        <v>96</v>
      </c>
      <c r="X48" t="s" s="26"/>
      <c r="Y48" s="19">
        <v>92</v>
      </c>
      <c r="Z48" t="s" s="26"/>
      <c r="AA48" s="19">
        <v>95</v>
      </c>
      <c r="AB48" t="s" s="26"/>
      <c r="AC48" s="19">
        <v>96</v>
      </c>
      <c r="AD48" t="s" s="26"/>
      <c r="AE48" s="19">
        <v>101</v>
      </c>
      <c r="AF48" t="s" s="26"/>
      <c r="AG48" s="19">
        <v>101</v>
      </c>
      <c r="AH48" t="s" s="26"/>
    </row>
    <row r="49" ht="15" customHeight="1">
      <c r="A49" t="s" s="10">
        <v>116</v>
      </c>
      <c r="B49" t="s" s="10">
        <v>117</v>
      </c>
      <c r="C49" s="19">
        <v>87</v>
      </c>
      <c r="D49" t="s" s="26"/>
      <c r="E49" s="19">
        <v>83</v>
      </c>
      <c r="F49" t="s" s="26"/>
      <c r="G49" s="19">
        <v>84</v>
      </c>
      <c r="H49" t="s" s="26"/>
      <c r="I49" s="19">
        <v>82</v>
      </c>
      <c r="J49" t="s" s="26"/>
      <c r="K49" s="19">
        <v>84</v>
      </c>
      <c r="L49" t="s" s="26"/>
      <c r="M49" s="19">
        <v>83</v>
      </c>
      <c r="N49" t="s" s="26"/>
      <c r="O49" s="19">
        <v>84</v>
      </c>
      <c r="P49" t="s" s="26"/>
      <c r="Q49" s="19">
        <v>87</v>
      </c>
      <c r="R49" t="s" s="26"/>
      <c r="S49" s="19">
        <v>89</v>
      </c>
      <c r="T49" t="s" s="26"/>
      <c r="U49" s="19">
        <v>86</v>
      </c>
      <c r="V49" t="s" s="26"/>
      <c r="W49" s="19">
        <v>87</v>
      </c>
      <c r="X49" t="s" s="26"/>
      <c r="Y49" s="19">
        <v>85</v>
      </c>
      <c r="Z49" t="s" s="26"/>
      <c r="AA49" s="19">
        <v>83</v>
      </c>
      <c r="AB49" t="s" s="26"/>
      <c r="AC49" s="19">
        <v>83</v>
      </c>
      <c r="AD49" t="s" s="26"/>
      <c r="AE49" s="19">
        <v>82</v>
      </c>
      <c r="AF49" t="s" s="26"/>
      <c r="AG49" s="19">
        <v>92</v>
      </c>
      <c r="AH49" t="s" s="26"/>
    </row>
    <row r="50" ht="15" customHeight="1">
      <c r="A50" t="s" s="10">
        <v>118</v>
      </c>
      <c r="B50" t="s" s="10">
        <v>119</v>
      </c>
      <c r="C50" s="19">
        <v>86</v>
      </c>
      <c r="D50" t="s" s="26"/>
      <c r="E50" s="19">
        <v>89</v>
      </c>
      <c r="F50" t="s" s="26"/>
      <c r="G50" s="19">
        <v>94</v>
      </c>
      <c r="H50" t="s" s="26"/>
      <c r="I50" s="19">
        <v>103</v>
      </c>
      <c r="J50" t="s" s="26"/>
      <c r="K50" s="19">
        <v>107</v>
      </c>
      <c r="L50" t="s" s="26"/>
      <c r="M50" s="19">
        <v>108</v>
      </c>
      <c r="N50" t="s" s="26"/>
      <c r="O50" s="19">
        <v>106</v>
      </c>
      <c r="P50" t="s" s="26"/>
      <c r="Q50" s="19">
        <v>110</v>
      </c>
      <c r="R50" t="s" s="26"/>
      <c r="S50" s="19">
        <v>107</v>
      </c>
      <c r="T50" t="s" s="26"/>
      <c r="U50" s="19">
        <v>105</v>
      </c>
      <c r="V50" t="s" s="26"/>
      <c r="W50" s="19">
        <v>103</v>
      </c>
      <c r="X50" t="s" s="26"/>
      <c r="Y50" s="19">
        <v>103</v>
      </c>
      <c r="Z50" t="s" s="26"/>
      <c r="AA50" s="19">
        <v>101</v>
      </c>
      <c r="AB50" t="s" s="26"/>
      <c r="AC50" s="19">
        <v>101</v>
      </c>
      <c r="AD50" t="s" s="26"/>
      <c r="AE50" s="19">
        <v>100</v>
      </c>
      <c r="AF50" t="s" s="26"/>
      <c r="AG50" s="19">
        <v>100</v>
      </c>
      <c r="AH50" t="s" s="26"/>
    </row>
    <row r="51" ht="15" customHeight="1">
      <c r="A51" t="s" s="10">
        <v>120</v>
      </c>
      <c r="B51" t="s" s="10">
        <v>121</v>
      </c>
      <c r="C51" s="19">
        <v>85</v>
      </c>
      <c r="D51" t="s" s="26"/>
      <c r="E51" s="19">
        <v>86</v>
      </c>
      <c r="F51" t="s" s="26"/>
      <c r="G51" s="19">
        <v>83</v>
      </c>
      <c r="H51" t="s" s="26"/>
      <c r="I51" s="19">
        <v>81</v>
      </c>
      <c r="J51" t="s" s="26"/>
      <c r="K51" s="19">
        <v>83</v>
      </c>
      <c r="L51" t="s" s="26"/>
      <c r="M51" s="19">
        <v>87</v>
      </c>
      <c r="N51" t="s" s="26"/>
      <c r="O51" s="19">
        <v>95</v>
      </c>
      <c r="P51" t="s" s="26"/>
      <c r="Q51" s="19">
        <v>91</v>
      </c>
      <c r="R51" t="s" s="26"/>
      <c r="S51" s="19">
        <v>91</v>
      </c>
      <c r="T51" t="s" s="26"/>
      <c r="U51" s="19">
        <v>92</v>
      </c>
      <c r="V51" t="s" s="26"/>
      <c r="W51" s="19">
        <v>88</v>
      </c>
      <c r="X51" t="s" s="26"/>
      <c r="Y51" s="19">
        <v>89</v>
      </c>
      <c r="Z51" t="s" s="26"/>
      <c r="AA51" s="19">
        <v>87</v>
      </c>
      <c r="AB51" t="s" s="26"/>
      <c r="AC51" s="19">
        <v>87</v>
      </c>
      <c r="AD51" t="s" s="26"/>
      <c r="AE51" s="19">
        <v>86</v>
      </c>
      <c r="AF51" t="s" s="26"/>
      <c r="AG51" s="19">
        <v>76</v>
      </c>
      <c r="AH51" t="s" s="26"/>
    </row>
    <row r="52" ht="15" customHeight="1">
      <c r="A52" t="s" s="10">
        <v>122</v>
      </c>
      <c r="B52" t="s" s="10">
        <v>123</v>
      </c>
      <c r="C52" s="19">
        <v>84</v>
      </c>
      <c r="D52" t="s" s="26"/>
      <c r="E52" s="19">
        <v>87</v>
      </c>
      <c r="F52" t="s" s="26"/>
      <c r="G52" s="19">
        <v>90</v>
      </c>
      <c r="H52" t="s" s="26"/>
      <c r="I52" s="19">
        <v>94</v>
      </c>
      <c r="J52" t="s" s="26"/>
      <c r="K52" s="19">
        <v>102</v>
      </c>
      <c r="L52" t="s" s="26"/>
      <c r="M52" s="19">
        <v>91</v>
      </c>
      <c r="N52" t="s" s="26"/>
      <c r="O52" s="19">
        <v>87</v>
      </c>
      <c r="P52" t="s" s="26"/>
      <c r="Q52" s="19">
        <v>86</v>
      </c>
      <c r="R52" t="s" s="26"/>
      <c r="S52" s="19">
        <v>81</v>
      </c>
      <c r="T52" t="s" s="26"/>
      <c r="U52" s="19">
        <v>83</v>
      </c>
      <c r="V52" t="s" s="26"/>
      <c r="W52" s="19">
        <v>79</v>
      </c>
      <c r="X52" t="s" s="26"/>
      <c r="Y52" s="19">
        <v>81</v>
      </c>
      <c r="Z52" t="s" s="26"/>
      <c r="AA52" s="19">
        <v>78</v>
      </c>
      <c r="AB52" t="s" s="26"/>
      <c r="AC52" s="19">
        <v>77</v>
      </c>
      <c r="AD52" t="s" s="26"/>
      <c r="AE52" s="19">
        <v>75</v>
      </c>
      <c r="AF52" t="s" s="26"/>
      <c r="AG52" s="19">
        <v>71</v>
      </c>
      <c r="AH52" t="s" s="26"/>
    </row>
    <row r="53" ht="15" customHeight="1">
      <c r="A53" t="s" s="10">
        <v>124</v>
      </c>
      <c r="B53" t="s" s="10">
        <v>125</v>
      </c>
      <c r="C53" s="19">
        <v>83</v>
      </c>
      <c r="D53" t="s" s="26"/>
      <c r="E53" s="19">
        <v>84</v>
      </c>
      <c r="F53" t="s" s="26"/>
      <c r="G53" s="19">
        <v>86</v>
      </c>
      <c r="H53" t="s" s="26"/>
      <c r="I53" s="19">
        <v>87</v>
      </c>
      <c r="J53" t="s" s="26"/>
      <c r="K53" s="19">
        <v>89</v>
      </c>
      <c r="L53" t="s" s="26"/>
      <c r="M53" s="19">
        <v>89</v>
      </c>
      <c r="N53" t="s" s="26"/>
      <c r="O53" s="19">
        <v>90</v>
      </c>
      <c r="P53" t="s" s="26"/>
      <c r="Q53" s="19">
        <v>84</v>
      </c>
      <c r="R53" t="s" s="26"/>
      <c r="S53" s="19">
        <v>93</v>
      </c>
      <c r="T53" t="s" s="26"/>
      <c r="U53" s="19">
        <v>93</v>
      </c>
      <c r="V53" t="s" s="26"/>
      <c r="W53" s="19">
        <v>93</v>
      </c>
      <c r="X53" t="s" s="26"/>
      <c r="Y53" s="19">
        <v>97</v>
      </c>
      <c r="Z53" t="s" s="26"/>
      <c r="AA53" s="19">
        <v>97</v>
      </c>
      <c r="AB53" t="s" s="26"/>
      <c r="AC53" s="19">
        <v>94</v>
      </c>
      <c r="AD53" t="s" s="26"/>
      <c r="AE53" s="19">
        <v>93</v>
      </c>
      <c r="AF53" t="s" s="26"/>
      <c r="AG53" s="19">
        <v>103</v>
      </c>
      <c r="AH53" t="s" s="26"/>
    </row>
    <row r="54" ht="15" customHeight="1">
      <c r="A54" t="s" s="10">
        <v>126</v>
      </c>
      <c r="B54" t="s" s="10">
        <v>127</v>
      </c>
      <c r="C54" s="19">
        <v>82</v>
      </c>
      <c r="D54" t="s" s="26"/>
      <c r="E54" s="19">
        <v>85</v>
      </c>
      <c r="F54" t="s" s="26"/>
      <c r="G54" s="19">
        <v>89</v>
      </c>
      <c r="H54" t="s" s="26"/>
      <c r="I54" s="19">
        <v>93</v>
      </c>
      <c r="J54" t="s" s="26"/>
      <c r="K54" s="19">
        <v>101</v>
      </c>
      <c r="L54" t="s" s="26"/>
      <c r="M54" s="19">
        <v>93</v>
      </c>
      <c r="N54" t="s" s="26"/>
      <c r="O54" s="19">
        <v>88</v>
      </c>
      <c r="P54" t="s" s="26"/>
      <c r="Q54" s="19">
        <v>92</v>
      </c>
      <c r="R54" t="s" s="26"/>
      <c r="S54" s="19">
        <v>90</v>
      </c>
      <c r="T54" t="s" s="26"/>
      <c r="U54" s="19">
        <v>89</v>
      </c>
      <c r="V54" t="s" s="26"/>
      <c r="W54" s="19">
        <v>90</v>
      </c>
      <c r="X54" t="s" s="26"/>
      <c r="Y54" s="19">
        <v>88</v>
      </c>
      <c r="Z54" t="s" s="26"/>
      <c r="AA54" s="19">
        <v>88</v>
      </c>
      <c r="AB54" t="s" s="26"/>
      <c r="AC54" s="19">
        <v>90</v>
      </c>
      <c r="AD54" t="s" s="26"/>
      <c r="AE54" s="19">
        <v>89</v>
      </c>
      <c r="AF54" t="s" s="26"/>
      <c r="AG54" s="19">
        <v>88</v>
      </c>
      <c r="AH54" t="s" s="26"/>
    </row>
    <row r="55" ht="15" customHeight="1">
      <c r="A55" t="s" s="10">
        <v>128</v>
      </c>
      <c r="B55" t="s" s="10">
        <v>129</v>
      </c>
      <c r="C55" s="19">
        <v>81</v>
      </c>
      <c r="D55" t="s" s="26"/>
      <c r="E55" s="19">
        <v>81</v>
      </c>
      <c r="F55" t="s" s="26"/>
      <c r="G55" s="19">
        <v>82</v>
      </c>
      <c r="H55" t="s" s="26"/>
      <c r="I55" s="19">
        <v>72</v>
      </c>
      <c r="J55" t="s" s="26"/>
      <c r="K55" s="19">
        <v>78</v>
      </c>
      <c r="L55" t="s" s="26"/>
      <c r="M55" s="19">
        <v>78</v>
      </c>
      <c r="N55" t="s" s="26"/>
      <c r="O55" s="19">
        <v>77</v>
      </c>
      <c r="P55" t="s" s="26"/>
      <c r="Q55" s="19">
        <v>82</v>
      </c>
      <c r="R55" t="s" s="26"/>
      <c r="S55" s="19">
        <v>83</v>
      </c>
      <c r="T55" t="s" s="26"/>
      <c r="U55" s="19">
        <v>78</v>
      </c>
      <c r="V55" t="s" s="26"/>
      <c r="W55" s="19">
        <v>80</v>
      </c>
      <c r="X55" t="s" s="26"/>
      <c r="Y55" s="19">
        <v>79</v>
      </c>
      <c r="Z55" t="s" s="26"/>
      <c r="AA55" s="19">
        <v>81</v>
      </c>
      <c r="AB55" t="s" s="26"/>
      <c r="AC55" s="19">
        <v>84</v>
      </c>
      <c r="AD55" t="s" s="26"/>
      <c r="AE55" s="19">
        <v>87</v>
      </c>
      <c r="AF55" t="s" s="26"/>
      <c r="AG55" s="19">
        <v>89</v>
      </c>
      <c r="AH55" t="s" s="26"/>
    </row>
    <row r="56" ht="15" customHeight="1">
      <c r="A56" t="s" s="10">
        <v>130</v>
      </c>
      <c r="B56" t="s" s="10">
        <v>131</v>
      </c>
      <c r="C56" s="19">
        <v>80</v>
      </c>
      <c r="D56" t="s" s="26"/>
      <c r="E56" s="19">
        <v>80</v>
      </c>
      <c r="F56" t="s" s="26"/>
      <c r="G56" s="19">
        <v>80</v>
      </c>
      <c r="H56" t="s" s="26"/>
      <c r="I56" s="19">
        <v>71</v>
      </c>
      <c r="J56" t="s" s="26"/>
      <c r="K56" s="19">
        <v>77</v>
      </c>
      <c r="L56" t="s" s="26"/>
      <c r="M56" s="19">
        <v>79</v>
      </c>
      <c r="N56" t="s" s="26"/>
      <c r="O56" s="19">
        <v>78</v>
      </c>
      <c r="P56" t="s" s="26"/>
      <c r="Q56" s="19">
        <v>83</v>
      </c>
      <c r="R56" t="s" s="26"/>
      <c r="S56" s="19">
        <v>84</v>
      </c>
      <c r="T56" t="s" s="26"/>
      <c r="U56" s="19">
        <v>79</v>
      </c>
      <c r="V56" t="s" s="26"/>
      <c r="W56" s="19">
        <v>81</v>
      </c>
      <c r="X56" t="s" s="26"/>
      <c r="Y56" s="19">
        <v>80</v>
      </c>
      <c r="Z56" t="s" s="26"/>
      <c r="AA56" s="19">
        <v>82</v>
      </c>
      <c r="AB56" t="s" s="26"/>
      <c r="AC56" s="19">
        <v>85</v>
      </c>
      <c r="AD56" t="s" s="26"/>
      <c r="AE56" s="19">
        <v>88</v>
      </c>
      <c r="AF56" t="s" s="26"/>
      <c r="AG56" s="19">
        <v>90</v>
      </c>
      <c r="AH56" t="s" s="26"/>
    </row>
    <row r="57" ht="15" customHeight="1">
      <c r="A57" t="s" s="10">
        <v>132</v>
      </c>
      <c r="B57" t="s" s="10">
        <v>133</v>
      </c>
      <c r="C57" s="19">
        <v>79</v>
      </c>
      <c r="D57" t="s" s="26"/>
      <c r="E57" s="19">
        <v>79</v>
      </c>
      <c r="F57" t="s" s="26"/>
      <c r="G57" s="19">
        <v>71</v>
      </c>
      <c r="H57" t="s" s="26"/>
      <c r="I57" s="19">
        <v>69</v>
      </c>
      <c r="J57" t="s" s="26"/>
      <c r="K57" s="19">
        <v>66</v>
      </c>
      <c r="L57" t="s" s="26"/>
      <c r="M57" s="19">
        <v>69</v>
      </c>
      <c r="N57" t="s" s="26"/>
      <c r="O57" s="19">
        <v>71</v>
      </c>
      <c r="P57" t="s" s="26"/>
      <c r="Q57" s="19">
        <v>75</v>
      </c>
      <c r="R57" t="s" s="26"/>
      <c r="S57" s="19">
        <v>78</v>
      </c>
      <c r="T57" t="s" s="26"/>
      <c r="U57" s="19">
        <v>76</v>
      </c>
      <c r="V57" t="s" s="26"/>
      <c r="W57" s="19">
        <v>78</v>
      </c>
      <c r="X57" t="s" s="26"/>
      <c r="Y57" s="19">
        <v>78</v>
      </c>
      <c r="Z57" t="s" s="26"/>
      <c r="AA57" s="19">
        <v>80</v>
      </c>
      <c r="AB57" t="s" s="26"/>
      <c r="AC57" s="19">
        <v>80</v>
      </c>
      <c r="AD57" t="s" s="26"/>
      <c r="AE57" s="19">
        <v>85</v>
      </c>
      <c r="AF57" t="s" s="26"/>
      <c r="AG57" s="19">
        <v>97</v>
      </c>
      <c r="AH57" t="s" s="26"/>
    </row>
    <row r="58" ht="15" customHeight="1">
      <c r="A58" t="s" s="10">
        <v>134</v>
      </c>
      <c r="B58" t="s" s="10">
        <v>135</v>
      </c>
      <c r="C58" s="19">
        <v>78</v>
      </c>
      <c r="D58" t="s" s="26"/>
      <c r="E58" s="19">
        <v>78</v>
      </c>
      <c r="F58" t="s" s="26"/>
      <c r="G58" s="19">
        <v>78</v>
      </c>
      <c r="H58" t="s" s="26"/>
      <c r="I58" s="19">
        <v>88</v>
      </c>
      <c r="J58" t="s" s="26"/>
      <c r="K58" s="19">
        <v>88</v>
      </c>
      <c r="L58" t="s" s="26"/>
      <c r="M58" s="19">
        <v>90</v>
      </c>
      <c r="N58" t="s" s="26"/>
      <c r="O58" s="19">
        <v>85</v>
      </c>
      <c r="P58" t="s" s="26"/>
      <c r="Q58" s="19">
        <v>85</v>
      </c>
      <c r="R58" t="s" s="26"/>
      <c r="S58" s="19">
        <v>82</v>
      </c>
      <c r="T58" t="s" s="26"/>
      <c r="U58" s="19">
        <v>77</v>
      </c>
      <c r="V58" t="s" s="26"/>
      <c r="W58" s="19">
        <v>76</v>
      </c>
      <c r="X58" t="s" s="26"/>
      <c r="Y58" s="19">
        <v>74</v>
      </c>
      <c r="Z58" t="s" s="26"/>
      <c r="AA58" s="19">
        <v>71</v>
      </c>
      <c r="AB58" t="s" s="26"/>
      <c r="AC58" s="19">
        <v>68</v>
      </c>
      <c r="AD58" t="s" s="26"/>
      <c r="AE58" s="19">
        <v>68</v>
      </c>
      <c r="AF58" t="s" s="26"/>
      <c r="AG58" s="19">
        <v>68</v>
      </c>
      <c r="AH58" t="s" s="26"/>
    </row>
    <row r="59" ht="15" customHeight="1">
      <c r="A59" t="s" s="10">
        <v>136</v>
      </c>
      <c r="B59" t="s" s="10">
        <v>137</v>
      </c>
      <c r="C59" s="19">
        <v>77</v>
      </c>
      <c r="D59" t="s" s="26"/>
      <c r="E59" s="19">
        <v>77</v>
      </c>
      <c r="F59" t="s" s="26"/>
      <c r="G59" s="19">
        <v>75</v>
      </c>
      <c r="H59" t="s" s="26"/>
      <c r="I59" s="19">
        <v>79</v>
      </c>
      <c r="J59" t="s" s="26"/>
      <c r="K59" s="19">
        <v>76</v>
      </c>
      <c r="L59" t="s" s="26"/>
      <c r="M59" s="19">
        <v>77</v>
      </c>
      <c r="N59" t="s" s="26"/>
      <c r="O59" s="19">
        <v>81</v>
      </c>
      <c r="P59" t="s" s="26"/>
      <c r="Q59" s="19">
        <v>79</v>
      </c>
      <c r="R59" t="s" s="26"/>
      <c r="S59" s="19">
        <v>77</v>
      </c>
      <c r="T59" t="s" s="26"/>
      <c r="U59" s="19">
        <v>85</v>
      </c>
      <c r="V59" t="s" s="26"/>
      <c r="W59" s="19">
        <v>84</v>
      </c>
      <c r="X59" t="s" s="26"/>
      <c r="Y59" s="19">
        <v>84</v>
      </c>
      <c r="Z59" t="s" s="26"/>
      <c r="AA59" s="19">
        <v>86</v>
      </c>
      <c r="AB59" t="s" s="26"/>
      <c r="AC59" s="19">
        <v>88</v>
      </c>
      <c r="AD59" t="s" s="26"/>
      <c r="AE59" s="19">
        <v>90</v>
      </c>
      <c r="AF59" t="s" s="26"/>
      <c r="AG59" s="19">
        <v>87</v>
      </c>
      <c r="AH59" t="s" s="26"/>
    </row>
    <row r="60" ht="15" customHeight="1">
      <c r="A60" t="s" s="10">
        <v>138</v>
      </c>
      <c r="B60" t="s" s="10">
        <v>139</v>
      </c>
      <c r="C60" s="19">
        <v>76</v>
      </c>
      <c r="D60" t="s" s="26"/>
      <c r="E60" s="19">
        <v>71</v>
      </c>
      <c r="F60" t="s" s="26"/>
      <c r="G60" s="19">
        <v>72</v>
      </c>
      <c r="H60" t="s" s="26"/>
      <c r="I60" s="19">
        <v>74</v>
      </c>
      <c r="J60" t="s" s="26"/>
      <c r="K60" s="19">
        <v>75</v>
      </c>
      <c r="L60" t="s" s="26"/>
      <c r="M60" s="19">
        <v>76</v>
      </c>
      <c r="N60" t="s" s="26"/>
      <c r="O60" s="19">
        <v>75</v>
      </c>
      <c r="P60" t="s" s="26"/>
      <c r="Q60" s="19">
        <v>77</v>
      </c>
      <c r="R60" t="s" s="26"/>
      <c r="S60" s="19">
        <v>73</v>
      </c>
      <c r="T60" t="s" s="26"/>
      <c r="U60" s="19">
        <v>74</v>
      </c>
      <c r="V60" t="s" s="26"/>
      <c r="W60" s="19">
        <v>73</v>
      </c>
      <c r="X60" t="s" s="26"/>
      <c r="Y60" s="19">
        <v>71</v>
      </c>
      <c r="Z60" t="s" s="26"/>
      <c r="AA60" s="19">
        <v>72</v>
      </c>
      <c r="AB60" t="s" s="26"/>
      <c r="AC60" s="19">
        <v>73</v>
      </c>
      <c r="AD60" t="s" s="26"/>
      <c r="AE60" s="19">
        <v>73</v>
      </c>
      <c r="AF60" t="s" s="26"/>
      <c r="AG60" s="19">
        <v>78</v>
      </c>
      <c r="AH60" t="s" s="26"/>
    </row>
    <row r="61" ht="15" customHeight="1">
      <c r="A61" t="s" s="10">
        <v>140</v>
      </c>
      <c r="B61" t="s" s="10">
        <v>141</v>
      </c>
      <c r="C61" s="19">
        <v>75</v>
      </c>
      <c r="D61" t="s" s="26"/>
      <c r="E61" s="19">
        <v>75</v>
      </c>
      <c r="F61" t="s" s="26"/>
      <c r="G61" s="19">
        <v>77</v>
      </c>
      <c r="H61" t="s" s="26"/>
      <c r="I61" s="19">
        <v>76</v>
      </c>
      <c r="J61" t="s" s="26"/>
      <c r="K61" s="19">
        <v>72</v>
      </c>
      <c r="L61" t="s" s="26"/>
      <c r="M61" s="19">
        <v>73</v>
      </c>
      <c r="N61" t="s" s="26"/>
      <c r="O61" s="19">
        <v>73</v>
      </c>
      <c r="P61" t="s" s="26"/>
      <c r="Q61" s="19">
        <v>78</v>
      </c>
      <c r="R61" t="s" s="26"/>
      <c r="S61" s="19">
        <v>79</v>
      </c>
      <c r="T61" t="s" s="26"/>
      <c r="U61" s="19">
        <v>81</v>
      </c>
      <c r="V61" t="s" s="26"/>
      <c r="W61" s="19">
        <v>82</v>
      </c>
      <c r="X61" t="s" s="26"/>
      <c r="Y61" s="19">
        <v>82</v>
      </c>
      <c r="Z61" t="s" s="26"/>
      <c r="AA61" s="19">
        <v>85</v>
      </c>
      <c r="AB61" t="s" s="26"/>
      <c r="AC61" s="19">
        <v>89</v>
      </c>
      <c r="AD61" t="s" s="26"/>
      <c r="AE61" s="19">
        <v>92</v>
      </c>
      <c r="AF61" t="s" s="26"/>
      <c r="AG61" s="19">
        <v>111</v>
      </c>
      <c r="AH61" t="s" s="26"/>
    </row>
    <row r="62" ht="15" customHeight="1">
      <c r="A62" t="s" s="10">
        <v>142</v>
      </c>
      <c r="B62" t="s" s="10">
        <v>143</v>
      </c>
      <c r="C62" s="19">
        <v>74</v>
      </c>
      <c r="D62" t="s" s="26"/>
      <c r="E62" s="19">
        <v>74</v>
      </c>
      <c r="F62" t="s" s="26"/>
      <c r="G62" s="19">
        <v>76</v>
      </c>
      <c r="H62" t="s" s="26"/>
      <c r="I62" s="19">
        <v>77</v>
      </c>
      <c r="J62" t="s" s="26"/>
      <c r="K62" s="19">
        <v>79</v>
      </c>
      <c r="L62" t="s" s="26"/>
      <c r="M62" s="19">
        <v>81</v>
      </c>
      <c r="N62" t="s" s="26"/>
      <c r="O62" s="19">
        <v>80</v>
      </c>
      <c r="P62" t="s" s="26"/>
      <c r="Q62" s="19">
        <v>81</v>
      </c>
      <c r="R62" t="s" s="26"/>
      <c r="S62" s="19">
        <v>86</v>
      </c>
      <c r="T62" t="s" s="26"/>
      <c r="U62" s="19">
        <v>90</v>
      </c>
      <c r="V62" t="s" s="26"/>
      <c r="W62" s="19">
        <v>95</v>
      </c>
      <c r="X62" t="s" s="26"/>
      <c r="Y62" s="19">
        <v>98</v>
      </c>
      <c r="Z62" t="s" s="26"/>
      <c r="AA62" s="19">
        <v>104</v>
      </c>
      <c r="AB62" t="s" s="26"/>
      <c r="AC62" s="19">
        <v>110</v>
      </c>
      <c r="AD62" t="s" s="26"/>
      <c r="AE62" s="19">
        <v>118</v>
      </c>
      <c r="AF62" t="s" s="26"/>
      <c r="AG62" s="19">
        <v>75</v>
      </c>
      <c r="AH62" t="s" s="26"/>
    </row>
    <row r="63" ht="15" customHeight="1">
      <c r="A63" t="s" s="10">
        <v>144</v>
      </c>
      <c r="B63" t="s" s="10">
        <v>145</v>
      </c>
      <c r="C63" s="19">
        <v>73</v>
      </c>
      <c r="D63" t="s" s="26"/>
      <c r="E63" s="19">
        <v>76</v>
      </c>
      <c r="F63" t="s" s="26"/>
      <c r="G63" s="19">
        <v>81</v>
      </c>
      <c r="H63" t="s" s="26"/>
      <c r="I63" s="19">
        <v>80</v>
      </c>
      <c r="J63" t="s" s="26"/>
      <c r="K63" s="19">
        <v>94</v>
      </c>
      <c r="L63" t="s" s="26"/>
      <c r="M63" s="19">
        <v>85</v>
      </c>
      <c r="N63" t="s" s="26"/>
      <c r="O63" s="19">
        <v>83</v>
      </c>
      <c r="P63" t="s" s="26"/>
      <c r="Q63" s="19">
        <v>70</v>
      </c>
      <c r="R63" t="s" s="26"/>
      <c r="S63" s="19">
        <v>74</v>
      </c>
      <c r="T63" t="s" s="26"/>
      <c r="U63" s="19">
        <v>71</v>
      </c>
      <c r="V63" t="s" s="26"/>
      <c r="W63" s="19">
        <v>68</v>
      </c>
      <c r="X63" t="s" s="26"/>
      <c r="Y63" s="19">
        <v>67</v>
      </c>
      <c r="Z63" t="s" s="26"/>
      <c r="AA63" s="19">
        <v>66</v>
      </c>
      <c r="AB63" t="s" s="26"/>
      <c r="AC63" s="19">
        <v>65</v>
      </c>
      <c r="AD63" t="s" s="26"/>
      <c r="AE63" s="19">
        <v>64</v>
      </c>
      <c r="AF63" t="s" s="26"/>
      <c r="AG63" s="19">
        <v>64</v>
      </c>
      <c r="AH63" t="s" s="26"/>
    </row>
    <row r="64" ht="15" customHeight="1">
      <c r="A64" t="s" s="10">
        <v>146</v>
      </c>
      <c r="B64" t="s" s="10">
        <v>147</v>
      </c>
      <c r="C64" s="19">
        <v>72</v>
      </c>
      <c r="D64" t="s" s="26"/>
      <c r="E64" s="19">
        <v>72</v>
      </c>
      <c r="F64" t="s" s="26"/>
      <c r="G64" s="19">
        <v>73</v>
      </c>
      <c r="H64" t="s" s="26"/>
      <c r="I64" s="19">
        <v>75</v>
      </c>
      <c r="J64" t="s" s="26"/>
      <c r="K64" s="19">
        <v>74</v>
      </c>
      <c r="L64" t="s" s="26"/>
      <c r="M64" s="19">
        <v>74</v>
      </c>
      <c r="N64" t="s" s="26"/>
      <c r="O64" s="19">
        <v>76</v>
      </c>
      <c r="P64" t="s" s="26"/>
      <c r="Q64" s="19">
        <v>74</v>
      </c>
      <c r="R64" t="s" s="26"/>
      <c r="S64" s="19">
        <v>71</v>
      </c>
      <c r="T64" t="s" s="26"/>
      <c r="U64" s="19">
        <v>73</v>
      </c>
      <c r="V64" t="s" s="26"/>
      <c r="W64" s="19">
        <v>74</v>
      </c>
      <c r="X64" t="s" s="26"/>
      <c r="Y64" s="19">
        <v>73</v>
      </c>
      <c r="Z64" t="s" s="26"/>
      <c r="AA64" s="19">
        <v>70</v>
      </c>
      <c r="AB64" t="s" s="26"/>
      <c r="AC64" s="19">
        <v>70</v>
      </c>
      <c r="AD64" t="s" s="26"/>
      <c r="AE64" s="19">
        <v>70</v>
      </c>
      <c r="AF64" t="s" s="26"/>
      <c r="AG64" s="19">
        <v>73</v>
      </c>
      <c r="AH64" t="s" s="26"/>
    </row>
    <row r="65" ht="15" customHeight="1">
      <c r="A65" t="s" s="10">
        <v>148</v>
      </c>
      <c r="B65" t="s" s="10">
        <v>149</v>
      </c>
      <c r="C65" s="19">
        <v>71</v>
      </c>
      <c r="D65" t="s" s="26"/>
      <c r="E65" s="19">
        <v>73</v>
      </c>
      <c r="F65" t="s" s="26"/>
      <c r="G65" s="19">
        <v>79</v>
      </c>
      <c r="H65" t="s" s="26"/>
      <c r="I65" s="19">
        <v>78</v>
      </c>
      <c r="J65" t="s" s="26"/>
      <c r="K65" s="19">
        <v>92</v>
      </c>
      <c r="L65" t="s" s="26"/>
      <c r="M65" s="19">
        <v>84</v>
      </c>
      <c r="N65" t="s" s="26"/>
      <c r="O65" s="19">
        <v>82</v>
      </c>
      <c r="P65" t="s" s="26"/>
      <c r="Q65" s="19">
        <v>71</v>
      </c>
      <c r="R65" t="s" s="26"/>
      <c r="S65" s="19">
        <v>75</v>
      </c>
      <c r="T65" t="s" s="26"/>
      <c r="U65" s="19">
        <v>70</v>
      </c>
      <c r="V65" t="s" s="26"/>
      <c r="W65" s="19">
        <v>67</v>
      </c>
      <c r="X65" t="s" s="26"/>
      <c r="Y65" s="19">
        <v>66</v>
      </c>
      <c r="Z65" t="s" s="26"/>
      <c r="AA65" s="19">
        <v>65</v>
      </c>
      <c r="AB65" t="s" s="26"/>
      <c r="AC65" s="19">
        <v>64</v>
      </c>
      <c r="AD65" t="s" s="26"/>
      <c r="AE65" s="19">
        <v>61</v>
      </c>
      <c r="AF65" t="s" s="26"/>
      <c r="AG65" s="19">
        <v>62</v>
      </c>
      <c r="AH65" t="s" s="26"/>
    </row>
    <row r="66" ht="15" customHeight="1">
      <c r="A66" t="s" s="10">
        <v>150</v>
      </c>
      <c r="B66" t="s" s="10">
        <v>151</v>
      </c>
      <c r="C66" s="19">
        <v>70</v>
      </c>
      <c r="D66" t="s" s="26"/>
      <c r="E66" s="19">
        <v>70</v>
      </c>
      <c r="F66" t="s" s="26"/>
      <c r="G66" s="19">
        <v>74</v>
      </c>
      <c r="H66" t="s" s="26"/>
      <c r="I66" s="19">
        <v>83</v>
      </c>
      <c r="J66" t="s" s="26"/>
      <c r="K66" s="19">
        <v>86</v>
      </c>
      <c r="L66" t="s" s="26"/>
      <c r="M66" s="19">
        <v>88</v>
      </c>
      <c r="N66" t="s" s="26"/>
      <c r="O66" s="19">
        <v>86</v>
      </c>
      <c r="P66" t="s" s="26"/>
      <c r="Q66" s="19">
        <v>90</v>
      </c>
      <c r="R66" t="s" s="26"/>
      <c r="S66" s="19">
        <v>88</v>
      </c>
      <c r="T66" t="s" s="26"/>
      <c r="U66" s="19">
        <v>88</v>
      </c>
      <c r="V66" t="s" s="26"/>
      <c r="W66" s="19">
        <v>85</v>
      </c>
      <c r="X66" t="s" s="26"/>
      <c r="Y66" s="19">
        <v>83</v>
      </c>
      <c r="Z66" t="s" s="26"/>
      <c r="AA66" s="19">
        <v>79</v>
      </c>
      <c r="AB66" t="s" s="26"/>
      <c r="AC66" s="19">
        <v>78</v>
      </c>
      <c r="AD66" t="s" s="26"/>
      <c r="AE66" s="19">
        <v>77</v>
      </c>
      <c r="AF66" t="s" s="26"/>
      <c r="AG66" s="19">
        <v>79</v>
      </c>
      <c r="AH66" t="s" s="26"/>
    </row>
    <row r="67" ht="15" customHeight="1">
      <c r="A67" t="s" s="10">
        <v>152</v>
      </c>
      <c r="B67" t="s" s="10">
        <v>153</v>
      </c>
      <c r="C67" s="19">
        <v>69</v>
      </c>
      <c r="D67" t="s" s="26"/>
      <c r="E67" s="19">
        <v>69</v>
      </c>
      <c r="F67" t="s" s="26"/>
      <c r="G67" s="19">
        <v>66</v>
      </c>
      <c r="H67" t="s" s="26"/>
      <c r="I67" s="19">
        <v>60</v>
      </c>
      <c r="J67" t="s" s="26"/>
      <c r="K67" s="19">
        <v>53</v>
      </c>
      <c r="L67" t="s" s="26"/>
      <c r="M67" s="19">
        <v>59</v>
      </c>
      <c r="N67" t="s" s="26"/>
      <c r="O67" s="19">
        <v>66</v>
      </c>
      <c r="P67" t="s" s="26"/>
      <c r="Q67" s="19">
        <v>68</v>
      </c>
      <c r="R67" t="s" s="26"/>
      <c r="S67" s="19">
        <v>68</v>
      </c>
      <c r="T67" t="s" s="26"/>
      <c r="U67" s="19">
        <v>69</v>
      </c>
      <c r="V67" t="s" s="26"/>
      <c r="W67" s="19">
        <v>72</v>
      </c>
      <c r="X67" t="s" s="26"/>
      <c r="Y67" s="19">
        <v>70</v>
      </c>
      <c r="Z67" t="s" s="26"/>
      <c r="AA67" s="19">
        <v>73</v>
      </c>
      <c r="AB67" t="s" s="26"/>
      <c r="AC67" s="19">
        <v>75</v>
      </c>
      <c r="AD67" t="s" s="26"/>
      <c r="AE67" s="19">
        <v>76</v>
      </c>
      <c r="AF67" t="s" s="26"/>
      <c r="AG67" s="19">
        <v>86</v>
      </c>
      <c r="AH67" t="s" s="26"/>
    </row>
    <row r="68" ht="15" customHeight="1">
      <c r="A68" t="s" s="10">
        <v>154</v>
      </c>
      <c r="B68" t="s" s="10">
        <v>155</v>
      </c>
      <c r="C68" s="19">
        <v>68</v>
      </c>
      <c r="D68" t="s" s="26"/>
      <c r="E68" s="19">
        <v>68</v>
      </c>
      <c r="F68" t="s" s="26"/>
      <c r="G68" s="19">
        <v>70</v>
      </c>
      <c r="H68" t="s" s="26"/>
      <c r="I68" s="19">
        <v>68</v>
      </c>
      <c r="J68" t="s" s="26"/>
      <c r="K68" s="19">
        <v>70</v>
      </c>
      <c r="L68" t="s" s="26"/>
      <c r="M68" s="19">
        <v>70</v>
      </c>
      <c r="N68" t="s" s="26"/>
      <c r="O68" s="19">
        <v>70</v>
      </c>
      <c r="P68" t="s" s="26"/>
      <c r="Q68" s="19">
        <v>67</v>
      </c>
      <c r="R68" t="s" s="26"/>
      <c r="S68" s="19">
        <v>69</v>
      </c>
      <c r="T68" t="s" s="26"/>
      <c r="U68" s="19">
        <v>72</v>
      </c>
      <c r="V68" t="s" s="26"/>
      <c r="W68" s="19">
        <v>70</v>
      </c>
      <c r="X68" t="s" s="26"/>
      <c r="Y68" s="19">
        <v>72</v>
      </c>
      <c r="Z68" t="s" s="26"/>
      <c r="AA68" s="19">
        <v>74</v>
      </c>
      <c r="AB68" t="s" s="26"/>
      <c r="AC68" s="19">
        <v>71</v>
      </c>
      <c r="AD68" t="s" s="26"/>
      <c r="AE68" s="19">
        <v>69</v>
      </c>
      <c r="AF68" t="s" s="26"/>
      <c r="AG68" s="19">
        <v>72</v>
      </c>
      <c r="AH68" t="s" s="26"/>
    </row>
    <row r="69" ht="15" customHeight="1">
      <c r="A69" t="s" s="10">
        <v>156</v>
      </c>
      <c r="B69" t="s" s="10">
        <v>157</v>
      </c>
      <c r="C69" s="19">
        <v>67</v>
      </c>
      <c r="D69" t="s" s="26"/>
      <c r="E69" s="19">
        <v>67</v>
      </c>
      <c r="F69" t="s" s="26"/>
      <c r="G69" s="19">
        <v>68</v>
      </c>
      <c r="H69" t="s" s="26"/>
      <c r="I69" s="19">
        <v>73</v>
      </c>
      <c r="J69" t="s" s="26"/>
      <c r="K69" s="19">
        <v>73</v>
      </c>
      <c r="L69" t="s" s="26"/>
      <c r="M69" s="19">
        <v>72</v>
      </c>
      <c r="N69" t="s" s="26"/>
      <c r="O69" s="19">
        <v>72</v>
      </c>
      <c r="P69" t="s" s="26"/>
      <c r="Q69" s="19">
        <v>73</v>
      </c>
      <c r="R69" t="s" s="26"/>
      <c r="S69" s="19">
        <v>70</v>
      </c>
      <c r="T69" t="s" s="26"/>
      <c r="U69" s="19">
        <v>68</v>
      </c>
      <c r="V69" t="s" s="26"/>
      <c r="W69" s="19">
        <v>69</v>
      </c>
      <c r="X69" t="s" s="26"/>
      <c r="Y69" s="19">
        <v>68</v>
      </c>
      <c r="Z69" t="s" s="26"/>
      <c r="AA69" s="19">
        <v>67</v>
      </c>
      <c r="AB69" t="s" s="26"/>
      <c r="AC69" s="19">
        <v>67</v>
      </c>
      <c r="AD69" t="s" s="26"/>
      <c r="AE69" s="19">
        <v>67</v>
      </c>
      <c r="AF69" t="s" s="26"/>
      <c r="AG69" s="19">
        <v>66</v>
      </c>
      <c r="AH69" t="s" s="26"/>
    </row>
    <row r="70" ht="15" customHeight="1">
      <c r="A70" t="s" s="10">
        <v>158</v>
      </c>
      <c r="B70" t="s" s="10">
        <v>159</v>
      </c>
      <c r="C70" s="19">
        <v>66</v>
      </c>
      <c r="D70" t="s" s="26"/>
      <c r="E70" s="19">
        <v>66</v>
      </c>
      <c r="F70" t="s" s="26"/>
      <c r="G70" s="19">
        <v>65</v>
      </c>
      <c r="H70" t="s" s="26"/>
      <c r="I70" s="19">
        <v>57</v>
      </c>
      <c r="J70" t="s" s="26"/>
      <c r="K70" s="19">
        <v>63</v>
      </c>
      <c r="L70" t="s" s="26"/>
      <c r="M70" s="19">
        <v>63</v>
      </c>
      <c r="N70" t="s" s="26"/>
      <c r="O70" s="19">
        <v>62</v>
      </c>
      <c r="P70" t="s" s="26"/>
      <c r="Q70" s="19">
        <v>66</v>
      </c>
      <c r="R70" t="s" s="26"/>
      <c r="S70" s="19">
        <v>65</v>
      </c>
      <c r="T70" t="s" s="26"/>
      <c r="U70" s="19">
        <v>65</v>
      </c>
      <c r="V70" t="s" s="26"/>
      <c r="W70" s="19">
        <v>64</v>
      </c>
      <c r="X70" t="s" s="26"/>
      <c r="Y70" s="19">
        <v>63</v>
      </c>
      <c r="Z70" t="s" s="26"/>
      <c r="AA70" s="19">
        <v>64</v>
      </c>
      <c r="AB70" t="s" s="26"/>
      <c r="AC70" s="19">
        <v>66</v>
      </c>
      <c r="AD70" t="s" s="26"/>
      <c r="AE70" s="19">
        <v>65</v>
      </c>
      <c r="AF70" t="s" s="26"/>
      <c r="AG70" s="19">
        <v>67</v>
      </c>
      <c r="AH70" t="s" s="26"/>
    </row>
    <row r="71" ht="15" customHeight="1">
      <c r="A71" t="s" s="10">
        <v>160</v>
      </c>
      <c r="B71" t="s" s="10">
        <v>161</v>
      </c>
      <c r="C71" s="19">
        <v>65</v>
      </c>
      <c r="D71" t="s" s="26"/>
      <c r="E71" s="19">
        <v>64</v>
      </c>
      <c r="F71" t="s" s="26"/>
      <c r="G71" s="19">
        <v>62</v>
      </c>
      <c r="H71" t="s" s="26"/>
      <c r="I71" s="19">
        <v>58</v>
      </c>
      <c r="J71" t="s" s="26"/>
      <c r="K71" s="19">
        <v>61</v>
      </c>
      <c r="L71" t="s" s="26"/>
      <c r="M71" s="19">
        <v>61</v>
      </c>
      <c r="N71" t="s" s="26"/>
      <c r="O71" s="19">
        <v>59</v>
      </c>
      <c r="P71" t="s" s="26"/>
      <c r="Q71" s="19">
        <v>61</v>
      </c>
      <c r="R71" t="s" s="26"/>
      <c r="S71" s="19">
        <v>61</v>
      </c>
      <c r="T71" t="s" s="26"/>
      <c r="U71" s="19">
        <v>60</v>
      </c>
      <c r="V71" t="s" s="26"/>
      <c r="W71" s="19">
        <v>60</v>
      </c>
      <c r="X71" t="s" s="26"/>
      <c r="Y71" s="19">
        <v>60</v>
      </c>
      <c r="Z71" t="s" s="26"/>
      <c r="AA71" s="19">
        <v>62</v>
      </c>
      <c r="AB71" t="s" s="26"/>
      <c r="AC71" s="19">
        <v>61</v>
      </c>
      <c r="AD71" t="s" s="26"/>
      <c r="AE71" s="19">
        <v>63</v>
      </c>
      <c r="AF71" t="s" s="26"/>
      <c r="AG71" s="19">
        <v>65</v>
      </c>
      <c r="AH71" t="s" s="26"/>
    </row>
    <row r="72" ht="15" customHeight="1">
      <c r="A72" t="s" s="10">
        <v>162</v>
      </c>
      <c r="B72" t="s" s="10">
        <v>163</v>
      </c>
      <c r="C72" s="19">
        <v>64</v>
      </c>
      <c r="D72" t="s" s="26"/>
      <c r="E72" s="19">
        <v>65</v>
      </c>
      <c r="F72" t="s" s="26"/>
      <c r="G72" s="19">
        <v>67</v>
      </c>
      <c r="H72" t="s" s="26"/>
      <c r="I72" s="19">
        <v>70</v>
      </c>
      <c r="J72" t="s" s="26"/>
      <c r="K72" s="19">
        <v>71</v>
      </c>
      <c r="L72" t="s" s="26"/>
      <c r="M72" s="19">
        <v>71</v>
      </c>
      <c r="N72" t="s" s="26"/>
      <c r="O72" s="19">
        <v>69</v>
      </c>
      <c r="P72" t="s" s="26"/>
      <c r="Q72" s="19">
        <v>69</v>
      </c>
      <c r="R72" t="s" s="26"/>
      <c r="S72" s="19">
        <v>67</v>
      </c>
      <c r="T72" t="s" s="26"/>
      <c r="U72" s="19">
        <v>66</v>
      </c>
      <c r="V72" t="s" s="26"/>
      <c r="W72" s="19">
        <v>66</v>
      </c>
      <c r="X72" t="s" s="26"/>
      <c r="Y72" s="19">
        <v>64</v>
      </c>
      <c r="Z72" t="s" s="26"/>
      <c r="AA72" s="19">
        <v>63</v>
      </c>
      <c r="AB72" t="s" s="26"/>
      <c r="AC72" s="19">
        <v>63</v>
      </c>
      <c r="AD72" t="s" s="26"/>
      <c r="AE72" s="19">
        <v>59</v>
      </c>
      <c r="AF72" t="s" s="26"/>
      <c r="AG72" s="19">
        <v>61</v>
      </c>
      <c r="AH72" t="s" s="26"/>
    </row>
    <row r="73" ht="15" customHeight="1">
      <c r="A73" t="s" s="10">
        <v>164</v>
      </c>
      <c r="B73" t="s" s="10">
        <v>165</v>
      </c>
      <c r="C73" s="19">
        <v>63</v>
      </c>
      <c r="D73" t="s" s="26"/>
      <c r="E73" s="19">
        <v>63</v>
      </c>
      <c r="F73" t="s" s="26"/>
      <c r="G73" s="19">
        <v>61</v>
      </c>
      <c r="H73" t="s" s="26"/>
      <c r="I73" s="19">
        <v>61</v>
      </c>
      <c r="J73" t="s" s="26"/>
      <c r="K73" s="19">
        <v>58</v>
      </c>
      <c r="L73" t="s" s="26"/>
      <c r="M73" s="19">
        <v>65</v>
      </c>
      <c r="N73" t="s" s="26"/>
      <c r="O73" s="19">
        <v>63</v>
      </c>
      <c r="P73" t="s" s="26"/>
      <c r="Q73" s="19">
        <v>62</v>
      </c>
      <c r="R73" t="s" s="26"/>
      <c r="S73" s="19">
        <v>66</v>
      </c>
      <c r="T73" t="s" s="26"/>
      <c r="U73" s="19">
        <v>67</v>
      </c>
      <c r="V73" t="s" s="26"/>
      <c r="W73" s="19">
        <v>71</v>
      </c>
      <c r="X73" t="s" s="26"/>
      <c r="Y73" s="19">
        <v>75</v>
      </c>
      <c r="Z73" t="s" s="26"/>
      <c r="AA73" s="19">
        <v>77</v>
      </c>
      <c r="AB73" t="s" s="26"/>
      <c r="AC73" s="19">
        <v>79</v>
      </c>
      <c r="AD73" t="s" s="26"/>
      <c r="AE73" s="19">
        <v>84</v>
      </c>
      <c r="AF73" t="s" s="26"/>
      <c r="AG73" s="19">
        <v>63</v>
      </c>
      <c r="AH73" t="s" s="26"/>
    </row>
    <row r="74" ht="15" customHeight="1">
      <c r="A74" t="s" s="10">
        <v>166</v>
      </c>
      <c r="B74" t="s" s="10">
        <v>167</v>
      </c>
      <c r="C74" s="19">
        <v>62</v>
      </c>
      <c r="D74" t="s" s="26"/>
      <c r="E74" s="19">
        <v>62</v>
      </c>
      <c r="F74" t="s" s="26"/>
      <c r="G74" s="19">
        <v>64</v>
      </c>
      <c r="H74" t="s" s="26"/>
      <c r="I74" s="19">
        <v>67</v>
      </c>
      <c r="J74" t="s" s="26"/>
      <c r="K74" s="19">
        <v>68</v>
      </c>
      <c r="L74" t="s" s="26"/>
      <c r="M74" s="19">
        <v>67</v>
      </c>
      <c r="N74" t="s" s="26"/>
      <c r="O74" s="19">
        <v>67</v>
      </c>
      <c r="P74" t="s" s="26"/>
      <c r="Q74" s="19">
        <v>65</v>
      </c>
      <c r="R74" t="s" s="26"/>
      <c r="S74" s="19">
        <v>64</v>
      </c>
      <c r="T74" t="s" s="26"/>
      <c r="U74" s="19">
        <v>64</v>
      </c>
      <c r="V74" t="s" s="26"/>
      <c r="W74" s="19">
        <v>62</v>
      </c>
      <c r="X74" t="s" s="26"/>
      <c r="Y74" s="19">
        <v>62</v>
      </c>
      <c r="Z74" t="s" s="26"/>
      <c r="AA74" s="19">
        <v>60</v>
      </c>
      <c r="AB74" t="s" s="26"/>
      <c r="AC74" s="19">
        <v>60</v>
      </c>
      <c r="AD74" t="s" s="26"/>
      <c r="AE74" s="19">
        <v>60</v>
      </c>
      <c r="AF74" t="s" s="26"/>
      <c r="AG74" s="19">
        <v>60</v>
      </c>
      <c r="AH74" t="s" s="26"/>
    </row>
    <row r="75" ht="15" customHeight="1">
      <c r="A75" t="s" s="10">
        <v>168</v>
      </c>
      <c r="B75" t="s" s="10">
        <v>169</v>
      </c>
      <c r="C75" s="19">
        <v>61</v>
      </c>
      <c r="D75" t="s" s="26"/>
      <c r="E75" s="19">
        <v>61</v>
      </c>
      <c r="F75" t="s" s="26"/>
      <c r="G75" s="19">
        <v>63</v>
      </c>
      <c r="H75" t="s" s="26"/>
      <c r="I75" s="19">
        <v>66</v>
      </c>
      <c r="J75" t="s" s="26"/>
      <c r="K75" s="19">
        <v>67</v>
      </c>
      <c r="L75" t="s" s="26"/>
      <c r="M75" s="19">
        <v>66</v>
      </c>
      <c r="N75" t="s" s="26"/>
      <c r="O75" s="19">
        <v>65</v>
      </c>
      <c r="P75" t="s" s="26"/>
      <c r="Q75" s="19">
        <v>64</v>
      </c>
      <c r="R75" t="s" s="26"/>
      <c r="S75" s="19">
        <v>63</v>
      </c>
      <c r="T75" t="s" s="26"/>
      <c r="U75" s="19">
        <v>62</v>
      </c>
      <c r="V75" t="s" s="26"/>
      <c r="W75" s="19">
        <v>61</v>
      </c>
      <c r="X75" t="s" s="26"/>
      <c r="Y75" s="19">
        <v>61</v>
      </c>
      <c r="Z75" t="s" s="26"/>
      <c r="AA75" s="19">
        <v>59</v>
      </c>
      <c r="AB75" t="s" s="26"/>
      <c r="AC75" s="19">
        <v>59</v>
      </c>
      <c r="AD75" t="s" s="26"/>
      <c r="AE75" s="19">
        <v>58</v>
      </c>
      <c r="AF75" t="s" s="26"/>
      <c r="AG75" s="19">
        <v>59</v>
      </c>
      <c r="AH75" t="s" s="26"/>
    </row>
    <row r="76" ht="15" customHeight="1">
      <c r="A76" t="s" s="10">
        <v>170</v>
      </c>
      <c r="B76" t="s" s="10">
        <v>171</v>
      </c>
      <c r="C76" s="19">
        <v>60</v>
      </c>
      <c r="D76" t="s" s="26"/>
      <c r="E76" s="19">
        <v>60</v>
      </c>
      <c r="F76" t="s" s="26"/>
      <c r="G76" s="19">
        <v>60</v>
      </c>
      <c r="H76" t="s" s="26"/>
      <c r="I76" s="19">
        <v>65</v>
      </c>
      <c r="J76" t="s" s="26"/>
      <c r="K76" s="19">
        <v>69</v>
      </c>
      <c r="L76" t="s" s="26"/>
      <c r="M76" s="19">
        <v>68</v>
      </c>
      <c r="N76" t="s" s="26"/>
      <c r="O76" s="19">
        <v>64</v>
      </c>
      <c r="P76" t="s" s="26"/>
      <c r="Q76" s="19">
        <v>63</v>
      </c>
      <c r="R76" t="s" s="26"/>
      <c r="S76" s="19">
        <v>59</v>
      </c>
      <c r="T76" t="s" s="26"/>
      <c r="U76" s="19">
        <v>59</v>
      </c>
      <c r="V76" t="s" s="26"/>
      <c r="W76" s="19">
        <v>59</v>
      </c>
      <c r="X76" t="s" s="26"/>
      <c r="Y76" s="19">
        <v>58</v>
      </c>
      <c r="Z76" t="s" s="26"/>
      <c r="AA76" s="19">
        <v>57</v>
      </c>
      <c r="AB76" t="s" s="26"/>
      <c r="AC76" s="19">
        <v>57</v>
      </c>
      <c r="AD76" t="s" s="26"/>
      <c r="AE76" s="19">
        <v>56</v>
      </c>
      <c r="AF76" t="s" s="26"/>
      <c r="AG76" s="19">
        <v>54</v>
      </c>
      <c r="AH76" t="s" s="26"/>
    </row>
    <row r="77" ht="15" customHeight="1">
      <c r="A77" t="s" s="10">
        <v>172</v>
      </c>
      <c r="B77" t="s" s="10">
        <v>173</v>
      </c>
      <c r="C77" s="19">
        <v>59</v>
      </c>
      <c r="D77" t="s" s="26"/>
      <c r="E77" s="19">
        <v>59</v>
      </c>
      <c r="F77" t="s" s="26"/>
      <c r="G77" s="19">
        <v>59</v>
      </c>
      <c r="H77" t="s" s="26"/>
      <c r="I77" s="19">
        <v>63</v>
      </c>
      <c r="J77" t="s" s="26"/>
      <c r="K77" s="19">
        <v>65</v>
      </c>
      <c r="L77" t="s" s="26"/>
      <c r="M77" s="19">
        <v>64</v>
      </c>
      <c r="N77" t="s" s="26"/>
      <c r="O77" s="19">
        <v>61</v>
      </c>
      <c r="P77" t="s" s="26"/>
      <c r="Q77" s="19">
        <v>60</v>
      </c>
      <c r="R77" t="s" s="26"/>
      <c r="S77" s="19">
        <v>62</v>
      </c>
      <c r="T77" t="s" s="26"/>
      <c r="U77" s="19">
        <v>63</v>
      </c>
      <c r="V77" t="s" s="26"/>
      <c r="W77" s="19">
        <v>65</v>
      </c>
      <c r="X77" t="s" s="26"/>
      <c r="Y77" s="19">
        <v>69</v>
      </c>
      <c r="Z77" t="s" s="26"/>
      <c r="AA77" s="19">
        <v>69</v>
      </c>
      <c r="AB77" t="s" s="26"/>
      <c r="AC77" s="19">
        <v>72</v>
      </c>
      <c r="AD77" t="s" s="26"/>
      <c r="AE77" s="19">
        <v>74</v>
      </c>
      <c r="AF77" t="s" s="26"/>
      <c r="AG77" s="19">
        <v>70</v>
      </c>
      <c r="AH77" t="s" s="26"/>
    </row>
    <row r="78" ht="15" customHeight="1">
      <c r="A78" t="s" s="10">
        <v>174</v>
      </c>
      <c r="B78" t="s" s="10">
        <v>175</v>
      </c>
      <c r="C78" s="19">
        <v>58</v>
      </c>
      <c r="D78" t="s" s="26"/>
      <c r="E78" s="19">
        <v>58</v>
      </c>
      <c r="F78" t="s" s="26"/>
      <c r="G78" s="19">
        <v>58</v>
      </c>
      <c r="H78" t="s" s="26"/>
      <c r="I78" s="19">
        <v>62</v>
      </c>
      <c r="J78" t="s" s="26"/>
      <c r="K78" s="19">
        <v>62</v>
      </c>
      <c r="L78" t="s" s="26"/>
      <c r="M78" s="19">
        <v>62</v>
      </c>
      <c r="N78" t="s" s="26"/>
      <c r="O78" s="19">
        <v>60</v>
      </c>
      <c r="P78" t="s" s="26"/>
      <c r="Q78" s="19">
        <v>59</v>
      </c>
      <c r="R78" t="s" s="26"/>
      <c r="S78" s="19">
        <v>60</v>
      </c>
      <c r="T78" t="s" s="26"/>
      <c r="U78" s="19">
        <v>61</v>
      </c>
      <c r="V78" t="s" s="26"/>
      <c r="W78" s="19">
        <v>63</v>
      </c>
      <c r="X78" t="s" s="26"/>
      <c r="Y78" s="19">
        <v>65</v>
      </c>
      <c r="Z78" t="s" s="26"/>
      <c r="AA78" s="19">
        <v>68</v>
      </c>
      <c r="AB78" t="s" s="26"/>
      <c r="AC78" s="19">
        <v>69</v>
      </c>
      <c r="AD78" t="s" s="26"/>
      <c r="AE78" s="19">
        <v>72</v>
      </c>
      <c r="AF78" t="s" s="26"/>
      <c r="AG78" s="19">
        <v>69</v>
      </c>
      <c r="AH78" t="s" s="26"/>
    </row>
    <row r="79" ht="15" customHeight="1">
      <c r="A79" t="s" s="10">
        <v>176</v>
      </c>
      <c r="B79" t="s" s="10">
        <v>177</v>
      </c>
      <c r="C79" s="19">
        <v>57</v>
      </c>
      <c r="D79" t="s" s="26"/>
      <c r="E79" s="19">
        <v>57</v>
      </c>
      <c r="F79" t="s" s="26"/>
      <c r="G79" s="19">
        <v>56</v>
      </c>
      <c r="H79" t="s" s="26"/>
      <c r="I79" s="19">
        <v>55</v>
      </c>
      <c r="J79" t="s" s="26"/>
      <c r="K79" s="19">
        <v>57</v>
      </c>
      <c r="L79" t="s" s="26"/>
      <c r="M79" s="19">
        <v>60</v>
      </c>
      <c r="N79" t="s" s="26"/>
      <c r="O79" s="19">
        <v>58</v>
      </c>
      <c r="P79" t="s" s="26"/>
      <c r="Q79" s="19">
        <v>56</v>
      </c>
      <c r="R79" t="s" s="26"/>
      <c r="S79" s="19">
        <v>56</v>
      </c>
      <c r="T79" t="s" s="26"/>
      <c r="U79" s="19">
        <v>56</v>
      </c>
      <c r="V79" t="s" s="26"/>
      <c r="W79" s="19">
        <v>55</v>
      </c>
      <c r="X79" t="s" s="26"/>
      <c r="Y79" s="19">
        <v>56</v>
      </c>
      <c r="Z79" t="s" s="26"/>
      <c r="AA79" s="19">
        <v>56</v>
      </c>
      <c r="AB79" t="s" s="26"/>
      <c r="AC79" s="19">
        <v>56</v>
      </c>
      <c r="AD79" t="s" s="26"/>
      <c r="AE79" s="19">
        <v>55</v>
      </c>
      <c r="AF79" t="s" s="26"/>
      <c r="AG79" s="19">
        <v>55</v>
      </c>
      <c r="AH79" t="s" s="26"/>
    </row>
    <row r="80" ht="15" customHeight="1">
      <c r="A80" t="s" s="10">
        <v>178</v>
      </c>
      <c r="B80" t="s" s="10">
        <v>179</v>
      </c>
      <c r="C80" s="19">
        <v>56</v>
      </c>
      <c r="D80" t="s" s="26"/>
      <c r="E80" s="19">
        <v>56</v>
      </c>
      <c r="F80" t="s" s="26"/>
      <c r="G80" s="19">
        <v>55</v>
      </c>
      <c r="H80" t="s" s="26"/>
      <c r="I80" s="19">
        <v>59</v>
      </c>
      <c r="J80" t="s" s="26"/>
      <c r="K80" s="19">
        <v>59</v>
      </c>
      <c r="L80" t="s" s="26"/>
      <c r="M80" s="19">
        <v>58</v>
      </c>
      <c r="N80" t="s" s="26"/>
      <c r="O80" s="19">
        <v>68</v>
      </c>
      <c r="P80" t="s" s="26"/>
      <c r="Q80" s="19">
        <v>72</v>
      </c>
      <c r="R80" t="s" s="26"/>
      <c r="S80" s="19">
        <v>72</v>
      </c>
      <c r="T80" t="s" s="26"/>
      <c r="U80" s="19">
        <v>80</v>
      </c>
      <c r="V80" t="s" s="26"/>
      <c r="W80" s="19">
        <v>89</v>
      </c>
      <c r="X80" t="s" s="26"/>
      <c r="Y80" s="19">
        <v>102</v>
      </c>
      <c r="Z80" t="s" s="26"/>
      <c r="AA80" s="19">
        <v>114</v>
      </c>
      <c r="AB80" t="s" s="26"/>
      <c r="AC80" s="19">
        <v>121</v>
      </c>
      <c r="AD80" t="s" s="26"/>
      <c r="AE80" s="19">
        <v>127</v>
      </c>
      <c r="AF80" t="s" s="26"/>
      <c r="AG80" s="19">
        <v>134</v>
      </c>
      <c r="AH80" t="s" s="26"/>
    </row>
    <row r="81" ht="15" customHeight="1">
      <c r="A81" t="s" s="10">
        <v>180</v>
      </c>
      <c r="B81" t="s" s="10">
        <v>181</v>
      </c>
      <c r="C81" s="19">
        <v>55</v>
      </c>
      <c r="D81" t="s" s="26"/>
      <c r="E81" s="19">
        <v>55</v>
      </c>
      <c r="F81" t="s" s="26"/>
      <c r="G81" s="19">
        <v>57</v>
      </c>
      <c r="H81" t="s" s="26"/>
      <c r="I81" s="19">
        <v>64</v>
      </c>
      <c r="J81" t="s" s="26"/>
      <c r="K81" s="19">
        <v>64</v>
      </c>
      <c r="L81" t="s" s="26"/>
      <c r="M81" s="19">
        <v>55</v>
      </c>
      <c r="N81" t="s" s="26"/>
      <c r="O81" s="19">
        <v>54</v>
      </c>
      <c r="P81" t="s" s="26"/>
      <c r="Q81" s="19">
        <v>54</v>
      </c>
      <c r="R81" t="s" s="26"/>
      <c r="S81" s="19">
        <v>54</v>
      </c>
      <c r="T81" t="s" s="26"/>
      <c r="U81" s="19">
        <v>52</v>
      </c>
      <c r="V81" t="s" s="26"/>
      <c r="W81" s="19">
        <v>53</v>
      </c>
      <c r="X81" t="s" s="26"/>
      <c r="Y81" s="19">
        <v>52</v>
      </c>
      <c r="Z81" t="s" s="26"/>
      <c r="AA81" s="19">
        <v>52</v>
      </c>
      <c r="AB81" t="s" s="26"/>
      <c r="AC81" s="19">
        <v>51</v>
      </c>
      <c r="AD81" t="s" s="26"/>
      <c r="AE81" s="19">
        <v>48</v>
      </c>
      <c r="AF81" t="s" s="26"/>
      <c r="AG81" s="19">
        <v>50</v>
      </c>
      <c r="AH81" t="s" s="26"/>
    </row>
    <row r="82" ht="15" customHeight="1">
      <c r="A82" t="s" s="10">
        <v>182</v>
      </c>
      <c r="B82" t="s" s="10">
        <v>183</v>
      </c>
      <c r="C82" s="19">
        <v>54</v>
      </c>
      <c r="D82" t="s" s="26"/>
      <c r="E82" s="19">
        <v>54</v>
      </c>
      <c r="F82" t="s" s="26"/>
      <c r="G82" s="19">
        <v>53</v>
      </c>
      <c r="H82" t="s" s="26"/>
      <c r="I82" s="19">
        <v>54</v>
      </c>
      <c r="J82" t="s" s="26"/>
      <c r="K82" s="19">
        <v>56</v>
      </c>
      <c r="L82" t="s" s="26"/>
      <c r="M82" s="19">
        <v>57</v>
      </c>
      <c r="N82" t="s" s="26"/>
      <c r="O82" s="19">
        <v>56</v>
      </c>
      <c r="P82" t="s" s="26"/>
      <c r="Q82" s="19">
        <v>58</v>
      </c>
      <c r="R82" t="s" s="26"/>
      <c r="S82" s="19">
        <v>58</v>
      </c>
      <c r="T82" t="s" s="26"/>
      <c r="U82" s="19">
        <v>58</v>
      </c>
      <c r="V82" t="s" s="26"/>
      <c r="W82" s="19">
        <v>56</v>
      </c>
      <c r="X82" t="s" s="26"/>
      <c r="Y82" s="19">
        <v>54</v>
      </c>
      <c r="Z82" t="s" s="26"/>
      <c r="AA82" s="19">
        <v>53</v>
      </c>
      <c r="AB82" t="s" s="26"/>
      <c r="AC82" s="19">
        <v>53</v>
      </c>
      <c r="AD82" t="s" s="26"/>
      <c r="AE82" s="19">
        <v>51</v>
      </c>
      <c r="AF82" t="s" s="26"/>
      <c r="AG82" s="19">
        <v>52</v>
      </c>
      <c r="AH82" t="s" s="26"/>
    </row>
    <row r="83" ht="15" customHeight="1">
      <c r="A83" t="s" s="10">
        <v>184</v>
      </c>
      <c r="B83" t="s" s="10">
        <v>185</v>
      </c>
      <c r="C83" s="19">
        <v>53</v>
      </c>
      <c r="D83" t="s" s="26"/>
      <c r="E83" s="19">
        <v>52</v>
      </c>
      <c r="F83" t="s" s="26"/>
      <c r="G83" s="19">
        <v>52</v>
      </c>
      <c r="H83" t="s" s="26"/>
      <c r="I83" s="19">
        <v>53</v>
      </c>
      <c r="J83" t="s" s="26"/>
      <c r="K83" s="19">
        <v>55</v>
      </c>
      <c r="L83" t="s" s="26"/>
      <c r="M83" s="19">
        <v>56</v>
      </c>
      <c r="N83" t="s" s="26"/>
      <c r="O83" s="19">
        <v>55</v>
      </c>
      <c r="P83" t="s" s="26"/>
      <c r="Q83" s="19">
        <v>57</v>
      </c>
      <c r="R83" t="s" s="26"/>
      <c r="S83" s="19">
        <v>57</v>
      </c>
      <c r="T83" t="s" s="26"/>
      <c r="U83" s="19">
        <v>57</v>
      </c>
      <c r="V83" t="s" s="26"/>
      <c r="W83" s="19">
        <v>57</v>
      </c>
      <c r="X83" t="s" s="26"/>
      <c r="Y83" s="19">
        <v>55</v>
      </c>
      <c r="Z83" t="s" s="26"/>
      <c r="AA83" s="19">
        <v>54</v>
      </c>
      <c r="AB83" t="s" s="26"/>
      <c r="AC83" s="19">
        <v>54</v>
      </c>
      <c r="AD83" t="s" s="26"/>
      <c r="AE83" s="19">
        <v>49</v>
      </c>
      <c r="AF83" t="s" s="26"/>
      <c r="AG83" s="19">
        <v>49</v>
      </c>
      <c r="AH83" t="s" s="26"/>
    </row>
    <row r="84" ht="15" customHeight="1">
      <c r="A84" t="s" s="10">
        <v>186</v>
      </c>
      <c r="B84" t="s" s="10">
        <v>187</v>
      </c>
      <c r="C84" s="19">
        <v>52</v>
      </c>
      <c r="D84" t="s" s="26"/>
      <c r="E84" s="19">
        <v>53</v>
      </c>
      <c r="F84" t="s" s="26"/>
      <c r="G84" s="19">
        <v>54</v>
      </c>
      <c r="H84" t="s" s="26"/>
      <c r="I84" s="19">
        <v>56</v>
      </c>
      <c r="J84" t="s" s="26"/>
      <c r="K84" s="19">
        <v>60</v>
      </c>
      <c r="L84" t="s" s="26"/>
      <c r="M84" s="19">
        <v>54</v>
      </c>
      <c r="N84" t="s" s="26"/>
      <c r="O84" s="19">
        <v>57</v>
      </c>
      <c r="P84" t="s" s="26"/>
      <c r="Q84" s="19">
        <v>55</v>
      </c>
      <c r="R84" t="s" s="26"/>
      <c r="S84" s="19">
        <v>55</v>
      </c>
      <c r="T84" t="s" s="26"/>
      <c r="U84" s="19">
        <v>54</v>
      </c>
      <c r="V84" t="s" s="26"/>
      <c r="W84" s="19">
        <v>52</v>
      </c>
      <c r="X84" t="s" s="26"/>
      <c r="Y84" s="19">
        <v>51</v>
      </c>
      <c r="Z84" t="s" s="26"/>
      <c r="AA84" s="19">
        <v>47</v>
      </c>
      <c r="AB84" t="s" s="26"/>
      <c r="AC84" s="19">
        <v>46</v>
      </c>
      <c r="AD84" t="s" s="26"/>
      <c r="AE84" s="19">
        <v>45</v>
      </c>
      <c r="AF84" t="s" s="26"/>
      <c r="AG84" s="19">
        <v>46</v>
      </c>
      <c r="AH84" t="s" s="26"/>
    </row>
    <row r="85" ht="15" customHeight="1">
      <c r="A85" t="s" s="10">
        <v>188</v>
      </c>
      <c r="B85" t="s" s="10">
        <v>189</v>
      </c>
      <c r="C85" s="19">
        <v>51</v>
      </c>
      <c r="D85" t="s" s="26"/>
      <c r="E85" s="19">
        <v>50</v>
      </c>
      <c r="F85" t="s" s="26"/>
      <c r="G85" s="19">
        <v>50</v>
      </c>
      <c r="H85" t="s" s="26"/>
      <c r="I85" s="19">
        <v>49</v>
      </c>
      <c r="J85" t="s" s="26"/>
      <c r="K85" s="19">
        <v>48</v>
      </c>
      <c r="L85" t="s" s="26"/>
      <c r="M85" s="19">
        <v>50</v>
      </c>
      <c r="N85" t="s" s="26"/>
      <c r="O85" s="19">
        <v>49</v>
      </c>
      <c r="P85" t="s" s="26"/>
      <c r="Q85" s="19">
        <v>51</v>
      </c>
      <c r="R85" t="s" s="26"/>
      <c r="S85" s="19">
        <v>52</v>
      </c>
      <c r="T85" t="s" s="26"/>
      <c r="U85" s="19">
        <v>53</v>
      </c>
      <c r="V85" t="s" s="26"/>
      <c r="W85" s="19">
        <v>58</v>
      </c>
      <c r="X85" t="s" s="26"/>
      <c r="Y85" s="19">
        <v>59</v>
      </c>
      <c r="Z85" t="s" s="26"/>
      <c r="AA85" s="19">
        <v>61</v>
      </c>
      <c r="AB85" t="s" s="26"/>
      <c r="AC85" s="19">
        <v>62</v>
      </c>
      <c r="AD85" t="s" s="26"/>
      <c r="AE85" s="19">
        <v>66</v>
      </c>
      <c r="AF85" t="s" s="26"/>
      <c r="AG85" s="19">
        <v>48</v>
      </c>
      <c r="AH85" t="s" s="26"/>
    </row>
    <row r="86" ht="15" customHeight="1">
      <c r="A86" t="s" s="10">
        <v>190</v>
      </c>
      <c r="B86" t="s" s="10">
        <v>191</v>
      </c>
      <c r="C86" s="19">
        <v>50</v>
      </c>
      <c r="D86" t="s" s="26"/>
      <c r="E86" s="19">
        <v>51</v>
      </c>
      <c r="F86" t="s" s="26"/>
      <c r="G86" s="19">
        <v>51</v>
      </c>
      <c r="H86" t="s" s="26"/>
      <c r="I86" s="19">
        <v>50</v>
      </c>
      <c r="J86" t="s" s="26"/>
      <c r="K86" s="19">
        <v>54</v>
      </c>
      <c r="L86" t="s" s="26"/>
      <c r="M86" s="19">
        <v>51</v>
      </c>
      <c r="N86" t="s" s="26"/>
      <c r="O86" s="19">
        <v>51</v>
      </c>
      <c r="P86" t="s" s="26"/>
      <c r="Q86" s="19">
        <v>49</v>
      </c>
      <c r="R86" t="s" s="26"/>
      <c r="S86" s="19">
        <v>49</v>
      </c>
      <c r="T86" t="s" s="26"/>
      <c r="U86" s="19">
        <v>48</v>
      </c>
      <c r="V86" t="s" s="26"/>
      <c r="W86" s="19">
        <v>42</v>
      </c>
      <c r="X86" t="s" s="26"/>
      <c r="Y86" s="19">
        <v>42</v>
      </c>
      <c r="Z86" t="s" s="26"/>
      <c r="AA86" s="19">
        <v>39</v>
      </c>
      <c r="AB86" t="s" s="26"/>
      <c r="AC86" s="19">
        <v>39</v>
      </c>
      <c r="AD86" t="s" s="26"/>
      <c r="AE86" s="19">
        <v>37</v>
      </c>
      <c r="AF86" t="s" s="26"/>
      <c r="AG86" s="19">
        <v>35</v>
      </c>
      <c r="AH86" t="s" s="26"/>
    </row>
    <row r="87" ht="15" customHeight="1">
      <c r="A87" t="s" s="10">
        <v>192</v>
      </c>
      <c r="B87" t="s" s="10">
        <v>193</v>
      </c>
      <c r="C87" s="19">
        <v>49</v>
      </c>
      <c r="D87" t="s" s="26"/>
      <c r="E87" s="19">
        <v>49</v>
      </c>
      <c r="F87" t="s" s="26"/>
      <c r="G87" s="19">
        <v>49</v>
      </c>
      <c r="H87" t="s" s="26"/>
      <c r="I87" s="19">
        <v>52</v>
      </c>
      <c r="J87" t="s" s="26"/>
      <c r="K87" s="19">
        <v>50</v>
      </c>
      <c r="L87" t="s" s="26"/>
      <c r="M87" s="19">
        <v>53</v>
      </c>
      <c r="N87" t="s" s="26"/>
      <c r="O87" s="19">
        <v>53</v>
      </c>
      <c r="P87" t="s" s="26"/>
      <c r="Q87" s="19">
        <v>53</v>
      </c>
      <c r="R87" t="s" s="26"/>
      <c r="S87" s="19">
        <v>53</v>
      </c>
      <c r="T87" t="s" s="26"/>
      <c r="U87" s="19">
        <v>55</v>
      </c>
      <c r="V87" t="s" s="26"/>
      <c r="W87" s="19">
        <v>54</v>
      </c>
      <c r="X87" t="s" s="26"/>
      <c r="Y87" s="19">
        <v>53</v>
      </c>
      <c r="Z87" t="s" s="26"/>
      <c r="AA87" s="19">
        <v>55</v>
      </c>
      <c r="AB87" t="s" s="26"/>
      <c r="AC87" s="19">
        <v>55</v>
      </c>
      <c r="AD87" t="s" s="26"/>
      <c r="AE87" s="19">
        <v>54</v>
      </c>
      <c r="AF87" t="s" s="26"/>
      <c r="AG87" s="19">
        <v>56</v>
      </c>
      <c r="AH87" t="s" s="26"/>
    </row>
    <row r="88" ht="15" customHeight="1">
      <c r="A88" t="s" s="10">
        <v>194</v>
      </c>
      <c r="B88" t="s" s="10">
        <v>195</v>
      </c>
      <c r="C88" s="19">
        <v>48</v>
      </c>
      <c r="D88" t="s" s="26"/>
      <c r="E88" s="19">
        <v>48</v>
      </c>
      <c r="F88" t="s" s="26"/>
      <c r="G88" s="19">
        <v>48</v>
      </c>
      <c r="H88" t="s" s="26"/>
      <c r="I88" s="19">
        <v>51</v>
      </c>
      <c r="J88" t="s" s="26"/>
      <c r="K88" s="19">
        <v>49</v>
      </c>
      <c r="L88" t="s" s="26"/>
      <c r="M88" s="19">
        <v>49</v>
      </c>
      <c r="N88" t="s" s="26"/>
      <c r="O88" s="19">
        <v>50</v>
      </c>
      <c r="P88" t="s" s="26"/>
      <c r="Q88" s="19">
        <v>50</v>
      </c>
      <c r="R88" t="s" s="26"/>
      <c r="S88" s="19">
        <v>50</v>
      </c>
      <c r="T88" t="s" s="26"/>
      <c r="U88" s="19">
        <v>51</v>
      </c>
      <c r="V88" t="s" s="26"/>
      <c r="W88" s="19">
        <v>51</v>
      </c>
      <c r="X88" t="s" s="26"/>
      <c r="Y88" s="19">
        <v>57</v>
      </c>
      <c r="Z88" t="s" s="26"/>
      <c r="AA88" s="19">
        <v>58</v>
      </c>
      <c r="AB88" t="s" s="26"/>
      <c r="AC88" s="19">
        <v>58</v>
      </c>
      <c r="AD88" t="s" s="26"/>
      <c r="AE88" s="19">
        <v>57</v>
      </c>
      <c r="AF88" t="s" s="26"/>
      <c r="AG88" s="19">
        <v>58</v>
      </c>
      <c r="AH88" t="s" s="26"/>
    </row>
    <row r="89" ht="15" customHeight="1">
      <c r="A89" t="s" s="10">
        <v>196</v>
      </c>
      <c r="B89" t="s" s="10">
        <v>197</v>
      </c>
      <c r="C89" s="19">
        <v>47</v>
      </c>
      <c r="D89" t="s" s="26"/>
      <c r="E89" s="19">
        <v>47</v>
      </c>
      <c r="F89" t="s" s="26"/>
      <c r="G89" s="19">
        <v>47</v>
      </c>
      <c r="H89" t="s" s="26"/>
      <c r="I89" s="19">
        <v>46</v>
      </c>
      <c r="J89" t="s" s="26"/>
      <c r="K89" s="19">
        <v>51</v>
      </c>
      <c r="L89" t="s" s="26"/>
      <c r="M89" s="19">
        <v>48</v>
      </c>
      <c r="N89" t="s" s="26"/>
      <c r="O89" s="19">
        <v>48</v>
      </c>
      <c r="P89" t="s" s="26"/>
      <c r="Q89" s="19">
        <v>43</v>
      </c>
      <c r="R89" t="s" s="26"/>
      <c r="S89" s="19">
        <v>48</v>
      </c>
      <c r="T89" t="s" s="26"/>
      <c r="U89" s="19">
        <v>41</v>
      </c>
      <c r="V89" t="s" s="26"/>
      <c r="W89" s="19">
        <v>41</v>
      </c>
      <c r="X89" t="s" s="26"/>
      <c r="Y89" s="19">
        <v>40</v>
      </c>
      <c r="Z89" t="s" s="26"/>
      <c r="AA89" s="19">
        <v>38</v>
      </c>
      <c r="AB89" t="s" s="26"/>
      <c r="AC89" s="19">
        <v>38</v>
      </c>
      <c r="AD89" t="s" s="26"/>
      <c r="AE89" s="19">
        <v>38</v>
      </c>
      <c r="AF89" t="s" s="26"/>
      <c r="AG89" s="19">
        <v>37</v>
      </c>
      <c r="AH89" t="s" s="26"/>
    </row>
    <row r="90" ht="15" customHeight="1">
      <c r="A90" t="s" s="10">
        <v>198</v>
      </c>
      <c r="B90" t="s" s="10">
        <v>199</v>
      </c>
      <c r="C90" s="19">
        <v>46</v>
      </c>
      <c r="D90" t="s" s="26"/>
      <c r="E90" s="19">
        <v>46</v>
      </c>
      <c r="F90" t="s" s="26"/>
      <c r="G90" s="19">
        <v>46</v>
      </c>
      <c r="H90" t="s" s="26"/>
      <c r="I90" s="19">
        <v>48</v>
      </c>
      <c r="J90" t="s" s="26"/>
      <c r="K90" s="19">
        <v>47</v>
      </c>
      <c r="L90" t="s" s="26"/>
      <c r="M90" s="19">
        <v>47</v>
      </c>
      <c r="N90" t="s" s="26"/>
      <c r="O90" s="19">
        <v>47</v>
      </c>
      <c r="P90" t="s" s="26"/>
      <c r="Q90" s="19">
        <v>48</v>
      </c>
      <c r="R90" t="s" s="26"/>
      <c r="S90" s="19">
        <v>47</v>
      </c>
      <c r="T90" t="s" s="26"/>
      <c r="U90" s="19">
        <v>47</v>
      </c>
      <c r="V90" t="s" s="26"/>
      <c r="W90" s="19">
        <v>45</v>
      </c>
      <c r="X90" t="s" s="26"/>
      <c r="Y90" s="19">
        <v>43</v>
      </c>
      <c r="Z90" t="s" s="26"/>
      <c r="AA90" s="19">
        <v>43</v>
      </c>
      <c r="AB90" t="s" s="26"/>
      <c r="AC90" s="19">
        <v>42</v>
      </c>
      <c r="AD90" t="s" s="26"/>
      <c r="AE90" s="19">
        <v>41</v>
      </c>
      <c r="AF90" t="s" s="26"/>
      <c r="AG90" s="19">
        <v>42</v>
      </c>
      <c r="AH90" t="s" s="26"/>
    </row>
    <row r="91" ht="15" customHeight="1">
      <c r="A91" t="s" s="10">
        <v>200</v>
      </c>
      <c r="B91" t="s" s="10">
        <v>201</v>
      </c>
      <c r="C91" s="19">
        <v>45</v>
      </c>
      <c r="D91" t="s" s="26"/>
      <c r="E91" s="19">
        <v>45</v>
      </c>
      <c r="F91" t="s" s="26"/>
      <c r="G91" s="19">
        <v>45</v>
      </c>
      <c r="H91" t="s" s="26"/>
      <c r="I91" s="19">
        <v>47</v>
      </c>
      <c r="J91" t="s" s="26"/>
      <c r="K91" s="19">
        <v>46</v>
      </c>
      <c r="L91" t="s" s="26"/>
      <c r="M91" s="19">
        <v>46</v>
      </c>
      <c r="N91" t="s" s="26"/>
      <c r="O91" s="19">
        <v>46</v>
      </c>
      <c r="P91" t="s" s="26"/>
      <c r="Q91" s="19">
        <v>47</v>
      </c>
      <c r="R91" t="s" s="26"/>
      <c r="S91" s="19">
        <v>46</v>
      </c>
      <c r="T91" t="s" s="26"/>
      <c r="U91" s="19">
        <v>43</v>
      </c>
      <c r="V91" t="s" s="26"/>
      <c r="W91" s="19">
        <v>43</v>
      </c>
      <c r="X91" t="s" s="26"/>
      <c r="Y91" s="19">
        <v>41</v>
      </c>
      <c r="Z91" t="s" s="26"/>
      <c r="AA91" s="19">
        <v>41</v>
      </c>
      <c r="AB91" t="s" s="26"/>
      <c r="AC91" s="19">
        <v>40</v>
      </c>
      <c r="AD91" t="s" s="26"/>
      <c r="AE91" s="19">
        <v>40</v>
      </c>
      <c r="AF91" t="s" s="26"/>
      <c r="AG91" s="19">
        <v>40</v>
      </c>
      <c r="AH91" t="s" s="26"/>
    </row>
    <row r="92" ht="15" customHeight="1">
      <c r="A92" t="s" s="10">
        <v>202</v>
      </c>
      <c r="B92" t="s" s="10">
        <v>203</v>
      </c>
      <c r="C92" s="19">
        <v>44</v>
      </c>
      <c r="D92" t="s" s="26"/>
      <c r="E92" s="19">
        <v>44</v>
      </c>
      <c r="F92" t="s" s="26"/>
      <c r="G92" s="19">
        <v>42</v>
      </c>
      <c r="H92" t="s" s="26"/>
      <c r="I92" s="19">
        <v>42</v>
      </c>
      <c r="J92" t="s" s="26"/>
      <c r="K92" s="19">
        <v>43</v>
      </c>
      <c r="L92" t="s" s="26"/>
      <c r="M92" s="19">
        <v>43</v>
      </c>
      <c r="N92" t="s" s="26"/>
      <c r="O92" s="19">
        <v>45</v>
      </c>
      <c r="P92" t="s" s="26"/>
      <c r="Q92" s="19">
        <v>46</v>
      </c>
      <c r="R92" t="s" s="26"/>
      <c r="S92" s="19">
        <v>44</v>
      </c>
      <c r="T92" t="s" s="26"/>
      <c r="U92" s="19">
        <v>49</v>
      </c>
      <c r="V92" t="s" s="26"/>
      <c r="W92" s="19">
        <v>49</v>
      </c>
      <c r="X92" t="s" s="26"/>
      <c r="Y92" s="19">
        <v>48</v>
      </c>
      <c r="Z92" t="s" s="26"/>
      <c r="AA92" s="19">
        <v>48</v>
      </c>
      <c r="AB92" t="s" s="26"/>
      <c r="AC92" s="19">
        <v>47</v>
      </c>
      <c r="AD92" t="s" s="26"/>
      <c r="AE92" s="19">
        <v>46</v>
      </c>
      <c r="AF92" t="s" s="26"/>
      <c r="AG92" s="19">
        <v>47</v>
      </c>
      <c r="AH92" t="s" s="26"/>
    </row>
    <row r="93" ht="15" customHeight="1">
      <c r="A93" t="s" s="10">
        <v>204</v>
      </c>
      <c r="B93" t="s" s="10">
        <v>205</v>
      </c>
      <c r="C93" s="19">
        <v>43</v>
      </c>
      <c r="D93" t="s" s="26"/>
      <c r="E93" s="19">
        <v>43</v>
      </c>
      <c r="F93" t="s" s="26"/>
      <c r="G93" s="19">
        <v>44</v>
      </c>
      <c r="H93" t="s" s="26"/>
      <c r="I93" s="19">
        <v>45</v>
      </c>
      <c r="J93" t="s" s="26"/>
      <c r="K93" s="19">
        <v>45</v>
      </c>
      <c r="L93" t="s" s="26"/>
      <c r="M93" s="19">
        <v>45</v>
      </c>
      <c r="N93" t="s" s="26"/>
      <c r="O93" s="19">
        <v>44</v>
      </c>
      <c r="P93" t="s" s="26"/>
      <c r="Q93" s="19">
        <v>45</v>
      </c>
      <c r="R93" t="s" s="26"/>
      <c r="S93" s="19">
        <v>45</v>
      </c>
      <c r="T93" t="s" s="26"/>
      <c r="U93" s="19">
        <v>46</v>
      </c>
      <c r="V93" t="s" s="26"/>
      <c r="W93" s="19">
        <v>47</v>
      </c>
      <c r="X93" t="s" s="26"/>
      <c r="Y93" s="19">
        <v>50</v>
      </c>
      <c r="Z93" t="s" s="26"/>
      <c r="AA93" s="19">
        <v>51</v>
      </c>
      <c r="AB93" t="s" s="26"/>
      <c r="AC93" s="19">
        <v>52</v>
      </c>
      <c r="AD93" t="s" s="26"/>
      <c r="AE93" s="19">
        <v>53</v>
      </c>
      <c r="AF93" t="s" s="26"/>
      <c r="AG93" s="19">
        <v>53</v>
      </c>
      <c r="AH93" t="s" s="26"/>
    </row>
    <row r="94" ht="15" customHeight="1">
      <c r="A94" t="s" s="10">
        <v>206</v>
      </c>
      <c r="B94" t="s" s="10">
        <v>207</v>
      </c>
      <c r="C94" s="19">
        <v>42</v>
      </c>
      <c r="D94" t="s" s="26"/>
      <c r="E94" s="19">
        <v>42</v>
      </c>
      <c r="F94" t="s" s="26"/>
      <c r="G94" s="19">
        <v>43</v>
      </c>
      <c r="H94" t="s" s="26"/>
      <c r="I94" s="19">
        <v>44</v>
      </c>
      <c r="J94" t="s" s="26"/>
      <c r="K94" s="19">
        <v>44</v>
      </c>
      <c r="L94" t="s" s="26"/>
      <c r="M94" s="19">
        <v>44</v>
      </c>
      <c r="N94" t="s" s="26"/>
      <c r="O94" s="19">
        <v>43</v>
      </c>
      <c r="P94" t="s" s="26"/>
      <c r="Q94" s="19">
        <v>44</v>
      </c>
      <c r="R94" t="s" s="26"/>
      <c r="S94" s="19">
        <v>43</v>
      </c>
      <c r="T94" t="s" s="26"/>
      <c r="U94" s="19">
        <v>44</v>
      </c>
      <c r="V94" t="s" s="26"/>
      <c r="W94" s="19">
        <v>46</v>
      </c>
      <c r="X94" t="s" s="26"/>
      <c r="Y94" s="19">
        <v>49</v>
      </c>
      <c r="Z94" t="s" s="26"/>
      <c r="AA94" s="19">
        <v>50</v>
      </c>
      <c r="AB94" t="s" s="26"/>
      <c r="AC94" s="19">
        <v>50</v>
      </c>
      <c r="AD94" t="s" s="26"/>
      <c r="AE94" s="19">
        <v>52</v>
      </c>
      <c r="AF94" t="s" s="26"/>
      <c r="AG94" s="19">
        <v>51</v>
      </c>
      <c r="AH94" t="s" s="26"/>
    </row>
    <row r="95" ht="15" customHeight="1">
      <c r="A95" t="s" s="10">
        <v>208</v>
      </c>
      <c r="B95" t="s" s="10">
        <v>209</v>
      </c>
      <c r="C95" s="19">
        <v>41</v>
      </c>
      <c r="D95" t="s" s="26"/>
      <c r="E95" s="19">
        <v>41</v>
      </c>
      <c r="F95" t="s" s="26"/>
      <c r="G95" s="19">
        <v>41</v>
      </c>
      <c r="H95" t="s" s="26"/>
      <c r="I95" s="19">
        <v>38</v>
      </c>
      <c r="J95" t="s" s="26"/>
      <c r="K95" s="19">
        <v>39</v>
      </c>
      <c r="L95" t="s" s="26"/>
      <c r="M95" s="19">
        <v>42</v>
      </c>
      <c r="N95" t="s" s="26"/>
      <c r="O95" s="19">
        <v>42</v>
      </c>
      <c r="P95" t="s" s="26"/>
      <c r="Q95" s="19">
        <v>41</v>
      </c>
      <c r="R95" t="s" s="26"/>
      <c r="S95" s="19">
        <v>41</v>
      </c>
      <c r="T95" t="s" s="26"/>
      <c r="U95" s="19">
        <v>42</v>
      </c>
      <c r="V95" t="s" s="26"/>
      <c r="W95" s="19">
        <v>44</v>
      </c>
      <c r="X95" t="s" s="26"/>
      <c r="Y95" s="19">
        <v>45</v>
      </c>
      <c r="Z95" t="s" s="26"/>
      <c r="AA95" s="19">
        <v>44</v>
      </c>
      <c r="AB95" t="s" s="26"/>
      <c r="AC95" s="19">
        <v>43</v>
      </c>
      <c r="AD95" t="s" s="26"/>
      <c r="AE95" s="19">
        <v>44</v>
      </c>
      <c r="AF95" t="s" s="26"/>
      <c r="AG95" s="19">
        <v>41</v>
      </c>
      <c r="AH95" t="s" s="26"/>
    </row>
    <row r="96" ht="15" customHeight="1">
      <c r="A96" t="s" s="10">
        <v>210</v>
      </c>
      <c r="B96" t="s" s="10">
        <v>211</v>
      </c>
      <c r="C96" s="19">
        <v>40</v>
      </c>
      <c r="D96" t="s" s="26"/>
      <c r="E96" s="19">
        <v>40</v>
      </c>
      <c r="F96" t="s" s="26"/>
      <c r="G96" s="19">
        <v>40</v>
      </c>
      <c r="H96" t="s" s="26"/>
      <c r="I96" s="19">
        <v>41</v>
      </c>
      <c r="J96" t="s" s="26"/>
      <c r="K96" s="19">
        <v>41</v>
      </c>
      <c r="L96" t="s" s="26"/>
      <c r="M96" s="19">
        <v>36</v>
      </c>
      <c r="N96" t="s" s="26"/>
      <c r="O96" s="19">
        <v>36</v>
      </c>
      <c r="P96" t="s" s="26"/>
      <c r="Q96" s="19">
        <v>38</v>
      </c>
      <c r="R96" t="s" s="26"/>
      <c r="S96" s="19">
        <v>35</v>
      </c>
      <c r="T96" t="s" s="26"/>
      <c r="U96" s="19">
        <v>35</v>
      </c>
      <c r="V96" t="s" s="26"/>
      <c r="W96" s="19">
        <v>34</v>
      </c>
      <c r="X96" t="s" s="26"/>
      <c r="Y96" s="19">
        <v>36</v>
      </c>
      <c r="Z96" t="s" s="26"/>
      <c r="AA96" s="19">
        <v>35</v>
      </c>
      <c r="AB96" t="s" s="26"/>
      <c r="AC96" s="19">
        <v>31</v>
      </c>
      <c r="AD96" t="s" s="26"/>
      <c r="AE96" s="19">
        <v>23</v>
      </c>
      <c r="AF96" t="s" s="26"/>
      <c r="AG96" s="19">
        <v>20</v>
      </c>
      <c r="AH96" t="s" s="26"/>
    </row>
    <row r="97" ht="15" customHeight="1">
      <c r="A97" t="s" s="10">
        <v>212</v>
      </c>
      <c r="B97" t="s" s="10">
        <v>213</v>
      </c>
      <c r="C97" s="19">
        <v>39</v>
      </c>
      <c r="D97" t="s" s="26"/>
      <c r="E97" s="19">
        <v>39</v>
      </c>
      <c r="F97" t="s" s="26"/>
      <c r="G97" s="19">
        <v>39</v>
      </c>
      <c r="H97" t="s" s="26"/>
      <c r="I97" s="19">
        <v>33</v>
      </c>
      <c r="J97" t="s" s="26"/>
      <c r="K97" s="19">
        <v>33</v>
      </c>
      <c r="L97" t="s" s="26"/>
      <c r="M97" s="19">
        <v>34</v>
      </c>
      <c r="N97" t="s" s="26"/>
      <c r="O97" s="19">
        <v>41</v>
      </c>
      <c r="P97" t="s" s="26"/>
      <c r="Q97" s="19">
        <v>42</v>
      </c>
      <c r="R97" t="s" s="26"/>
      <c r="S97" s="19">
        <v>42</v>
      </c>
      <c r="T97" t="s" s="26"/>
      <c r="U97" s="19">
        <v>45</v>
      </c>
      <c r="V97" t="s" s="26"/>
      <c r="W97" s="19">
        <v>48</v>
      </c>
      <c r="X97" t="s" s="26"/>
      <c r="Y97" s="19">
        <v>46</v>
      </c>
      <c r="Z97" t="s" s="26"/>
      <c r="AA97" s="19">
        <v>49</v>
      </c>
      <c r="AB97" t="s" s="26"/>
      <c r="AC97" s="19">
        <v>49</v>
      </c>
      <c r="AD97" t="s" s="26"/>
      <c r="AE97" s="19">
        <v>50</v>
      </c>
      <c r="AF97" t="s" s="26"/>
      <c r="AG97" s="19">
        <v>57</v>
      </c>
      <c r="AH97" t="s" s="26"/>
    </row>
    <row r="98" ht="15" customHeight="1">
      <c r="A98" t="s" s="10">
        <v>214</v>
      </c>
      <c r="B98" t="s" s="10">
        <v>215</v>
      </c>
      <c r="C98" s="19">
        <v>38</v>
      </c>
      <c r="D98" t="s" s="26"/>
      <c r="E98" s="19">
        <v>37</v>
      </c>
      <c r="F98" t="s" s="26"/>
      <c r="G98" s="19">
        <v>36</v>
      </c>
      <c r="H98" t="s" s="26"/>
      <c r="I98" s="19">
        <v>37</v>
      </c>
      <c r="J98" t="s" s="26"/>
      <c r="K98" s="19">
        <v>37</v>
      </c>
      <c r="L98" t="s" s="26"/>
      <c r="M98" s="19">
        <v>39</v>
      </c>
      <c r="N98" t="s" s="26"/>
      <c r="O98" s="19">
        <v>37</v>
      </c>
      <c r="P98" t="s" s="26"/>
      <c r="Q98" s="19">
        <v>36</v>
      </c>
      <c r="R98" t="s" s="26"/>
      <c r="S98" s="19">
        <v>38</v>
      </c>
      <c r="T98" t="s" s="26"/>
      <c r="U98" s="19">
        <v>39</v>
      </c>
      <c r="V98" t="s" s="26"/>
      <c r="W98" s="19">
        <v>37</v>
      </c>
      <c r="X98" t="s" s="26"/>
      <c r="Y98" s="19">
        <v>35</v>
      </c>
      <c r="Z98" t="s" s="26"/>
      <c r="AA98" s="19">
        <v>31</v>
      </c>
      <c r="AB98" t="s" s="26"/>
      <c r="AC98" s="19">
        <v>29</v>
      </c>
      <c r="AD98" t="s" s="26"/>
      <c r="AE98" s="19">
        <v>26</v>
      </c>
      <c r="AF98" t="s" s="26"/>
      <c r="AG98" s="19">
        <v>22</v>
      </c>
      <c r="AH98" t="s" s="26"/>
    </row>
    <row r="99" ht="15" customHeight="1">
      <c r="A99" t="s" s="10">
        <v>216</v>
      </c>
      <c r="B99" t="s" s="10">
        <v>217</v>
      </c>
      <c r="C99" s="19">
        <v>37</v>
      </c>
      <c r="D99" t="s" s="26"/>
      <c r="E99" s="19">
        <v>38</v>
      </c>
      <c r="F99" t="s" s="26"/>
      <c r="G99" s="19">
        <v>38</v>
      </c>
      <c r="H99" t="s" s="26"/>
      <c r="I99" s="19">
        <v>40</v>
      </c>
      <c r="J99" t="s" s="26"/>
      <c r="K99" s="19">
        <v>42</v>
      </c>
      <c r="L99" t="s" s="26"/>
      <c r="M99" s="19">
        <v>41</v>
      </c>
      <c r="N99" t="s" s="26"/>
      <c r="O99" s="19">
        <v>40</v>
      </c>
      <c r="P99" t="s" s="26"/>
      <c r="Q99" s="19">
        <v>40</v>
      </c>
      <c r="R99" t="s" s="26"/>
      <c r="S99" s="19">
        <v>40</v>
      </c>
      <c r="T99" t="s" s="26"/>
      <c r="U99" s="19">
        <v>37</v>
      </c>
      <c r="V99" t="s" s="26"/>
      <c r="W99" s="19">
        <v>38</v>
      </c>
      <c r="X99" t="s" s="26"/>
      <c r="Y99" s="19">
        <v>37</v>
      </c>
      <c r="Z99" t="s" s="26"/>
      <c r="AA99" s="19">
        <v>36</v>
      </c>
      <c r="AB99" t="s" s="26"/>
      <c r="AC99" s="19">
        <v>32</v>
      </c>
      <c r="AD99" t="s" s="26"/>
      <c r="AE99" s="19">
        <v>24</v>
      </c>
      <c r="AF99" t="s" s="26"/>
      <c r="AG99" s="19">
        <v>21</v>
      </c>
      <c r="AH99" t="s" s="26"/>
    </row>
    <row r="100" ht="15" customHeight="1">
      <c r="A100" t="s" s="10">
        <v>218</v>
      </c>
      <c r="B100" t="s" s="10">
        <v>219</v>
      </c>
      <c r="C100" s="19">
        <v>36</v>
      </c>
      <c r="D100" t="s" s="26"/>
      <c r="E100" s="19">
        <v>36</v>
      </c>
      <c r="F100" t="s" s="26"/>
      <c r="G100" s="19">
        <v>37</v>
      </c>
      <c r="H100" t="s" s="26"/>
      <c r="I100" s="19">
        <v>39</v>
      </c>
      <c r="J100" t="s" s="26"/>
      <c r="K100" s="19">
        <v>40</v>
      </c>
      <c r="L100" t="s" s="26"/>
      <c r="M100" s="19">
        <v>37</v>
      </c>
      <c r="N100" t="s" s="26"/>
      <c r="O100" s="19">
        <v>39</v>
      </c>
      <c r="P100" t="s" s="26"/>
      <c r="Q100" s="19">
        <v>34</v>
      </c>
      <c r="R100" t="s" s="26"/>
      <c r="S100" s="19">
        <v>34</v>
      </c>
      <c r="T100" t="s" s="26"/>
      <c r="U100" s="19">
        <v>34</v>
      </c>
      <c r="V100" t="s" s="26"/>
      <c r="W100" s="19">
        <v>31</v>
      </c>
      <c r="X100" t="s" s="26"/>
      <c r="Y100" s="19">
        <v>31</v>
      </c>
      <c r="Z100" t="s" s="26"/>
      <c r="AA100" s="19">
        <v>27</v>
      </c>
      <c r="AB100" t="s" s="26"/>
      <c r="AC100" s="19">
        <v>24</v>
      </c>
      <c r="AD100" t="s" s="26"/>
      <c r="AE100" s="19">
        <v>18</v>
      </c>
      <c r="AF100" t="s" s="26"/>
      <c r="AG100" s="19">
        <v>17</v>
      </c>
      <c r="AH100" t="s" s="26"/>
    </row>
    <row r="101" ht="15" customHeight="1">
      <c r="A101" t="s" s="10">
        <v>220</v>
      </c>
      <c r="B101" t="s" s="10">
        <v>221</v>
      </c>
      <c r="C101" s="19">
        <v>35</v>
      </c>
      <c r="D101" t="s" s="26"/>
      <c r="E101" s="19">
        <v>34</v>
      </c>
      <c r="F101" t="s" s="26"/>
      <c r="G101" s="19">
        <v>33</v>
      </c>
      <c r="H101" t="s" s="26"/>
      <c r="I101" s="19">
        <v>34</v>
      </c>
      <c r="J101" t="s" s="26"/>
      <c r="K101" s="19">
        <v>35</v>
      </c>
      <c r="L101" t="s" s="26"/>
      <c r="M101" s="19">
        <v>35</v>
      </c>
      <c r="N101" t="s" s="26"/>
      <c r="O101" s="19">
        <v>35</v>
      </c>
      <c r="P101" t="s" s="26"/>
      <c r="Q101" s="19">
        <v>35</v>
      </c>
      <c r="R101" t="s" s="26"/>
      <c r="S101" s="19">
        <v>37</v>
      </c>
      <c r="T101" t="s" s="26"/>
      <c r="U101" s="19">
        <v>40</v>
      </c>
      <c r="V101" t="s" s="26"/>
      <c r="W101" s="19">
        <v>39</v>
      </c>
      <c r="X101" t="s" s="26"/>
      <c r="Y101" s="19">
        <v>39</v>
      </c>
      <c r="Z101" t="s" s="26"/>
      <c r="AA101" s="19">
        <v>40</v>
      </c>
      <c r="AB101" t="s" s="26"/>
      <c r="AC101" s="19">
        <v>41</v>
      </c>
      <c r="AD101" t="s" s="26"/>
      <c r="AE101" s="19">
        <v>42</v>
      </c>
      <c r="AF101" t="s" s="26"/>
      <c r="AG101" s="19">
        <v>44</v>
      </c>
      <c r="AH101" t="s" s="26"/>
    </row>
    <row r="102" ht="15" customHeight="1">
      <c r="A102" t="s" s="10">
        <v>222</v>
      </c>
      <c r="B102" t="s" s="10">
        <v>223</v>
      </c>
      <c r="C102" s="19">
        <v>34</v>
      </c>
      <c r="D102" t="s" s="26"/>
      <c r="E102" s="19">
        <v>33</v>
      </c>
      <c r="F102" t="s" s="26"/>
      <c r="G102" s="19">
        <v>34</v>
      </c>
      <c r="H102" t="s" s="26"/>
      <c r="I102" s="19">
        <v>35</v>
      </c>
      <c r="J102" t="s" s="26"/>
      <c r="K102" s="19">
        <v>36</v>
      </c>
      <c r="L102" t="s" s="26"/>
      <c r="M102" s="19">
        <v>38</v>
      </c>
      <c r="N102" t="s" s="26"/>
      <c r="O102" s="19">
        <v>34</v>
      </c>
      <c r="P102" t="s" s="26"/>
      <c r="Q102" s="19">
        <v>37</v>
      </c>
      <c r="R102" t="s" s="26"/>
      <c r="S102" s="19">
        <v>36</v>
      </c>
      <c r="T102" t="s" s="26"/>
      <c r="U102" s="19">
        <v>36</v>
      </c>
      <c r="V102" t="s" s="26"/>
      <c r="W102" s="19">
        <v>36</v>
      </c>
      <c r="X102" t="s" s="26"/>
      <c r="Y102" s="19">
        <v>34</v>
      </c>
      <c r="Z102" t="s" s="26"/>
      <c r="AA102" s="19">
        <v>33</v>
      </c>
      <c r="AB102" t="s" s="26"/>
      <c r="AC102" s="19">
        <v>33</v>
      </c>
      <c r="AD102" t="s" s="26"/>
      <c r="AE102" s="19">
        <v>28</v>
      </c>
      <c r="AF102" t="s" s="26"/>
      <c r="AG102" s="19">
        <v>25</v>
      </c>
      <c r="AH102" t="s" s="26"/>
    </row>
    <row r="103" ht="15" customHeight="1">
      <c r="A103" t="s" s="10">
        <v>224</v>
      </c>
      <c r="B103" t="s" s="10">
        <v>225</v>
      </c>
      <c r="C103" s="19">
        <v>33</v>
      </c>
      <c r="D103" t="s" s="26"/>
      <c r="E103" s="19">
        <v>35</v>
      </c>
      <c r="F103" t="s" s="26"/>
      <c r="G103" s="19">
        <v>35</v>
      </c>
      <c r="H103" t="s" s="26"/>
      <c r="I103" s="19">
        <v>36</v>
      </c>
      <c r="J103" t="s" s="26"/>
      <c r="K103" s="19">
        <v>38</v>
      </c>
      <c r="L103" t="s" s="26"/>
      <c r="M103" s="19">
        <v>40</v>
      </c>
      <c r="N103" t="s" s="26"/>
      <c r="O103" s="19">
        <v>38</v>
      </c>
      <c r="P103" t="s" s="26"/>
      <c r="Q103" s="19">
        <v>39</v>
      </c>
      <c r="R103" t="s" s="26"/>
      <c r="S103" s="19">
        <v>39</v>
      </c>
      <c r="T103" t="s" s="26"/>
      <c r="U103" s="19">
        <v>38</v>
      </c>
      <c r="V103" t="s" s="26"/>
      <c r="W103" s="19">
        <v>35</v>
      </c>
      <c r="X103" t="s" s="26"/>
      <c r="Y103" s="19">
        <v>32</v>
      </c>
      <c r="Z103" t="s" s="26"/>
      <c r="AA103" s="19">
        <v>28</v>
      </c>
      <c r="AB103" t="s" s="26"/>
      <c r="AC103" s="19">
        <v>25</v>
      </c>
      <c r="AD103" t="s" s="26"/>
      <c r="AE103" s="19">
        <v>17</v>
      </c>
      <c r="AF103" t="s" s="26"/>
      <c r="AG103" s="19">
        <v>16</v>
      </c>
      <c r="AH103" t="s" s="26"/>
    </row>
    <row r="104" ht="15" customHeight="1">
      <c r="A104" t="s" s="10">
        <v>226</v>
      </c>
      <c r="B104" t="s" s="10">
        <v>227</v>
      </c>
      <c r="C104" s="19">
        <v>32</v>
      </c>
      <c r="D104" t="s" s="26"/>
      <c r="E104" s="19">
        <v>32</v>
      </c>
      <c r="F104" t="s" s="26"/>
      <c r="G104" s="19">
        <v>32</v>
      </c>
      <c r="H104" t="s" s="26"/>
      <c r="I104" s="19">
        <v>31</v>
      </c>
      <c r="J104" t="s" s="26"/>
      <c r="K104" s="19">
        <v>32</v>
      </c>
      <c r="L104" t="s" s="26"/>
      <c r="M104" s="19">
        <v>32</v>
      </c>
      <c r="N104" t="s" s="26"/>
      <c r="O104" s="19">
        <v>32</v>
      </c>
      <c r="P104" t="s" s="26"/>
      <c r="Q104" s="19">
        <v>32</v>
      </c>
      <c r="R104" t="s" s="26"/>
      <c r="S104" s="19">
        <v>31</v>
      </c>
      <c r="T104" t="s" s="26"/>
      <c r="U104" s="19">
        <v>29</v>
      </c>
      <c r="V104" t="s" s="26"/>
      <c r="W104" s="19">
        <v>27</v>
      </c>
      <c r="X104" t="s" s="26"/>
      <c r="Y104" s="19">
        <v>23</v>
      </c>
      <c r="Z104" t="s" s="26"/>
      <c r="AA104" s="19">
        <v>20</v>
      </c>
      <c r="AB104" t="s" s="26"/>
      <c r="AC104" s="19">
        <v>14</v>
      </c>
      <c r="AD104" t="s" s="26"/>
      <c r="AE104" s="19">
        <v>14</v>
      </c>
      <c r="AF104" t="s" s="26"/>
      <c r="AG104" s="19">
        <v>12</v>
      </c>
      <c r="AH104" t="s" s="26"/>
    </row>
    <row r="105" ht="15" customHeight="1">
      <c r="A105" t="s" s="10">
        <v>228</v>
      </c>
      <c r="B105" t="s" s="10">
        <v>229</v>
      </c>
      <c r="C105" s="19">
        <v>31</v>
      </c>
      <c r="D105" t="s" s="26"/>
      <c r="E105" s="19">
        <v>31</v>
      </c>
      <c r="F105" t="s" s="26"/>
      <c r="G105" s="19">
        <v>31</v>
      </c>
      <c r="H105" t="s" s="26"/>
      <c r="I105" s="19">
        <v>32</v>
      </c>
      <c r="J105" t="s" s="26"/>
      <c r="K105" s="19">
        <v>34</v>
      </c>
      <c r="L105" t="s" s="26"/>
      <c r="M105" s="19">
        <v>33</v>
      </c>
      <c r="N105" t="s" s="26"/>
      <c r="O105" s="19">
        <v>33</v>
      </c>
      <c r="P105" t="s" s="26"/>
      <c r="Q105" s="19">
        <v>33</v>
      </c>
      <c r="R105" t="s" s="26"/>
      <c r="S105" s="19">
        <v>33</v>
      </c>
      <c r="T105" t="s" s="26"/>
      <c r="U105" s="19">
        <v>33</v>
      </c>
      <c r="V105" t="s" s="26"/>
      <c r="W105" s="19">
        <v>30</v>
      </c>
      <c r="X105" t="s" s="26"/>
      <c r="Y105" s="19">
        <v>27</v>
      </c>
      <c r="Z105" t="s" s="26"/>
      <c r="AA105" s="19">
        <v>25</v>
      </c>
      <c r="AB105" t="s" s="26"/>
      <c r="AC105" s="19">
        <v>19</v>
      </c>
      <c r="AD105" t="s" s="26"/>
      <c r="AE105" s="19">
        <v>16</v>
      </c>
      <c r="AF105" t="s" s="26"/>
      <c r="AG105" s="19">
        <v>14</v>
      </c>
      <c r="AH105" t="s" s="26"/>
    </row>
    <row r="106" ht="15" customHeight="1">
      <c r="A106" t="s" s="10">
        <v>230</v>
      </c>
      <c r="B106" t="s" s="10">
        <v>231</v>
      </c>
      <c r="C106" s="19">
        <v>30</v>
      </c>
      <c r="D106" t="s" s="26"/>
      <c r="E106" s="19">
        <v>30</v>
      </c>
      <c r="F106" t="s" s="26"/>
      <c r="G106" s="19">
        <v>30</v>
      </c>
      <c r="H106" t="s" s="26"/>
      <c r="I106" s="19">
        <v>30</v>
      </c>
      <c r="J106" t="s" s="26"/>
      <c r="K106" s="19">
        <v>31</v>
      </c>
      <c r="L106" t="s" s="26"/>
      <c r="M106" s="19">
        <v>31</v>
      </c>
      <c r="N106" t="s" s="26"/>
      <c r="O106" s="19">
        <v>31</v>
      </c>
      <c r="P106" t="s" s="26"/>
      <c r="Q106" s="19">
        <v>30</v>
      </c>
      <c r="R106" t="s" s="26"/>
      <c r="S106" s="19">
        <v>30</v>
      </c>
      <c r="T106" t="s" s="26"/>
      <c r="U106" s="19">
        <v>28</v>
      </c>
      <c r="V106" t="s" s="26"/>
      <c r="W106" s="19">
        <v>26</v>
      </c>
      <c r="X106" t="s" s="26"/>
      <c r="Y106" s="19">
        <v>24</v>
      </c>
      <c r="Z106" t="s" s="26"/>
      <c r="AA106" s="19">
        <v>21</v>
      </c>
      <c r="AB106" t="s" s="26"/>
      <c r="AC106" s="19">
        <v>15</v>
      </c>
      <c r="AD106" t="s" s="26"/>
      <c r="AE106" s="19">
        <v>15</v>
      </c>
      <c r="AF106" t="s" s="26"/>
      <c r="AG106" s="19">
        <v>15</v>
      </c>
      <c r="AH106" t="s" s="26"/>
    </row>
    <row r="107" ht="15" customHeight="1">
      <c r="A107" t="s" s="10">
        <v>232</v>
      </c>
      <c r="B107" t="s" s="10">
        <v>233</v>
      </c>
      <c r="C107" s="19">
        <v>29</v>
      </c>
      <c r="D107" t="s" s="26"/>
      <c r="E107" s="19">
        <v>29</v>
      </c>
      <c r="F107" t="s" s="26"/>
      <c r="G107" s="19">
        <v>29</v>
      </c>
      <c r="H107" t="s" s="26"/>
      <c r="I107" s="19">
        <v>29</v>
      </c>
      <c r="J107" t="s" s="26"/>
      <c r="K107" s="19">
        <v>30</v>
      </c>
      <c r="L107" t="s" s="26"/>
      <c r="M107" s="19">
        <v>30</v>
      </c>
      <c r="N107" t="s" s="26"/>
      <c r="O107" s="19">
        <v>30</v>
      </c>
      <c r="P107" t="s" s="26"/>
      <c r="Q107" s="19">
        <v>29</v>
      </c>
      <c r="R107" t="s" s="26"/>
      <c r="S107" s="19">
        <v>29</v>
      </c>
      <c r="T107" t="s" s="26"/>
      <c r="U107" s="19">
        <v>27</v>
      </c>
      <c r="V107" t="s" s="26"/>
      <c r="W107" s="19">
        <v>29</v>
      </c>
      <c r="X107" t="s" s="26"/>
      <c r="Y107" s="19">
        <v>33</v>
      </c>
      <c r="Z107" t="s" s="26"/>
      <c r="AA107" s="19">
        <v>37</v>
      </c>
      <c r="AB107" t="s" s="26"/>
      <c r="AC107" s="19">
        <v>36</v>
      </c>
      <c r="AD107" t="s" s="26"/>
      <c r="AE107" s="19">
        <v>36</v>
      </c>
      <c r="AF107" t="s" s="26"/>
      <c r="AG107" s="19">
        <v>28</v>
      </c>
      <c r="AH107" t="s" s="26"/>
    </row>
    <row r="108" ht="15" customHeight="1">
      <c r="A108" t="s" s="10">
        <v>234</v>
      </c>
      <c r="B108" t="s" s="10">
        <v>235</v>
      </c>
      <c r="C108" s="19">
        <v>28</v>
      </c>
      <c r="D108" t="s" s="26"/>
      <c r="E108" s="19">
        <v>28</v>
      </c>
      <c r="F108" t="s" s="26"/>
      <c r="G108" s="19">
        <v>28</v>
      </c>
      <c r="H108" t="s" s="26"/>
      <c r="I108" s="19">
        <v>28</v>
      </c>
      <c r="J108" t="s" s="26"/>
      <c r="K108" s="19">
        <v>29</v>
      </c>
      <c r="L108" t="s" s="26"/>
      <c r="M108" s="19">
        <v>28</v>
      </c>
      <c r="N108" t="s" s="26"/>
      <c r="O108" s="19">
        <v>28</v>
      </c>
      <c r="P108" t="s" s="26"/>
      <c r="Q108" s="19">
        <v>28</v>
      </c>
      <c r="R108" t="s" s="26"/>
      <c r="S108" s="19">
        <v>28</v>
      </c>
      <c r="T108" t="s" s="26"/>
      <c r="U108" s="19">
        <v>30</v>
      </c>
      <c r="V108" t="s" s="26"/>
      <c r="W108" s="19">
        <v>28</v>
      </c>
      <c r="X108" t="s" s="26"/>
      <c r="Y108" s="19">
        <v>29</v>
      </c>
      <c r="Z108" t="s" s="26"/>
      <c r="AA108" s="19">
        <v>32</v>
      </c>
      <c r="AB108" t="s" s="26"/>
      <c r="AC108" s="19">
        <v>30</v>
      </c>
      <c r="AD108" t="s" s="26"/>
      <c r="AE108" s="19">
        <v>29</v>
      </c>
      <c r="AF108" t="s" s="26"/>
      <c r="AG108" s="19">
        <v>29</v>
      </c>
      <c r="AH108" t="s" s="26"/>
    </row>
    <row r="109" ht="15" customHeight="1">
      <c r="A109" t="s" s="10">
        <v>236</v>
      </c>
      <c r="B109" t="s" s="10">
        <v>237</v>
      </c>
      <c r="C109" s="19">
        <v>27</v>
      </c>
      <c r="D109" t="s" s="26"/>
      <c r="E109" s="19">
        <v>27</v>
      </c>
      <c r="F109" t="s" s="26"/>
      <c r="G109" s="19">
        <v>26</v>
      </c>
      <c r="H109" t="s" s="26"/>
      <c r="I109" s="19">
        <v>23</v>
      </c>
      <c r="J109" t="s" s="26"/>
      <c r="K109" s="19">
        <v>20</v>
      </c>
      <c r="L109" t="s" s="26"/>
      <c r="M109" s="19">
        <v>25</v>
      </c>
      <c r="N109" t="s" s="26"/>
      <c r="O109" s="19">
        <v>24</v>
      </c>
      <c r="P109" t="s" s="26"/>
      <c r="Q109" s="19">
        <v>26</v>
      </c>
      <c r="R109" t="s" s="26"/>
      <c r="S109" s="19">
        <v>27</v>
      </c>
      <c r="T109" t="s" s="26"/>
      <c r="U109" s="19">
        <v>31</v>
      </c>
      <c r="V109" t="s" s="26"/>
      <c r="W109" s="19">
        <v>33</v>
      </c>
      <c r="X109" t="s" s="26"/>
      <c r="Y109" s="19">
        <v>38</v>
      </c>
      <c r="Z109" t="s" s="26"/>
      <c r="AA109" s="19">
        <v>42</v>
      </c>
      <c r="AB109" t="s" s="26"/>
      <c r="AC109" s="19">
        <v>44</v>
      </c>
      <c r="AD109" t="s" s="26"/>
      <c r="AE109" s="19">
        <v>47</v>
      </c>
      <c r="AF109" t="s" s="26"/>
      <c r="AG109" s="19">
        <v>33</v>
      </c>
      <c r="AH109" t="s" s="26"/>
    </row>
    <row r="110" ht="15" customHeight="1">
      <c r="A110" t="s" s="10">
        <v>238</v>
      </c>
      <c r="B110" t="s" s="10">
        <v>239</v>
      </c>
      <c r="C110" s="19">
        <v>26</v>
      </c>
      <c r="D110" t="s" s="26"/>
      <c r="E110" s="19">
        <v>26</v>
      </c>
      <c r="F110" t="s" s="26"/>
      <c r="G110" s="19">
        <v>27</v>
      </c>
      <c r="H110" t="s" s="26"/>
      <c r="I110" s="19">
        <v>26</v>
      </c>
      <c r="J110" t="s" s="26"/>
      <c r="K110" s="19">
        <v>25</v>
      </c>
      <c r="L110" t="s" s="26"/>
      <c r="M110" s="19">
        <v>26</v>
      </c>
      <c r="N110" t="s" s="26"/>
      <c r="O110" s="19">
        <v>25</v>
      </c>
      <c r="P110" t="s" s="26"/>
      <c r="Q110" s="19">
        <v>25</v>
      </c>
      <c r="R110" t="s" s="26"/>
      <c r="S110" s="19">
        <v>26</v>
      </c>
      <c r="T110" t="s" s="26"/>
      <c r="U110" s="19">
        <v>23</v>
      </c>
      <c r="V110" t="s" s="26"/>
      <c r="W110" s="19">
        <v>20</v>
      </c>
      <c r="X110" t="s" s="26"/>
      <c r="Y110" s="19">
        <v>19</v>
      </c>
      <c r="Z110" t="s" s="26"/>
      <c r="AA110" s="19">
        <v>14</v>
      </c>
      <c r="AB110" t="s" s="26"/>
      <c r="AC110" s="19">
        <v>13</v>
      </c>
      <c r="AD110" t="s" s="26"/>
      <c r="AE110" s="19">
        <v>13</v>
      </c>
      <c r="AF110" t="s" s="26"/>
      <c r="AG110" s="19">
        <v>11</v>
      </c>
      <c r="AH110" t="s" s="26"/>
    </row>
    <row r="111" ht="15" customHeight="1">
      <c r="A111" t="s" s="10">
        <v>240</v>
      </c>
      <c r="B111" t="s" s="10">
        <v>241</v>
      </c>
      <c r="C111" s="19">
        <v>25</v>
      </c>
      <c r="D111" t="s" s="26"/>
      <c r="E111" s="19">
        <v>25</v>
      </c>
      <c r="F111" t="s" s="26"/>
      <c r="G111" s="19">
        <v>25</v>
      </c>
      <c r="H111" t="s" s="26"/>
      <c r="I111" s="19">
        <v>17</v>
      </c>
      <c r="J111" t="s" s="26"/>
      <c r="K111" s="19">
        <v>22</v>
      </c>
      <c r="L111" t="s" s="26"/>
      <c r="M111" s="19">
        <v>18</v>
      </c>
      <c r="N111" t="s" s="26"/>
      <c r="O111" s="19">
        <v>19</v>
      </c>
      <c r="P111" t="s" s="26"/>
      <c r="Q111" s="19">
        <v>15</v>
      </c>
      <c r="R111" t="s" s="26"/>
      <c r="S111" s="19">
        <v>15</v>
      </c>
      <c r="T111" t="s" s="26"/>
      <c r="U111" s="19">
        <v>20</v>
      </c>
      <c r="V111" t="s" s="26"/>
      <c r="W111" s="19">
        <v>23</v>
      </c>
      <c r="X111" t="s" s="26"/>
      <c r="Y111" s="19">
        <v>22</v>
      </c>
      <c r="Z111" t="s" s="26"/>
      <c r="AA111" s="19">
        <v>23</v>
      </c>
      <c r="AB111" t="s" s="26"/>
      <c r="AC111" s="19">
        <v>22</v>
      </c>
      <c r="AD111" t="s" s="26"/>
      <c r="AE111" s="19">
        <v>21</v>
      </c>
      <c r="AF111" t="s" s="26"/>
      <c r="AG111" s="19">
        <v>32</v>
      </c>
      <c r="AH111" t="s" s="26"/>
    </row>
    <row r="112" ht="15" customHeight="1">
      <c r="A112" t="s" s="10">
        <v>242</v>
      </c>
      <c r="B112" t="s" s="10">
        <v>243</v>
      </c>
      <c r="C112" s="19">
        <v>24</v>
      </c>
      <c r="D112" t="s" s="26"/>
      <c r="E112" s="19">
        <v>24</v>
      </c>
      <c r="F112" t="s" s="26"/>
      <c r="G112" s="19">
        <v>23</v>
      </c>
      <c r="H112" t="s" s="26"/>
      <c r="I112" s="19">
        <v>25</v>
      </c>
      <c r="J112" t="s" s="26"/>
      <c r="K112" s="19">
        <v>27</v>
      </c>
      <c r="L112" t="s" s="26"/>
      <c r="M112" s="19">
        <v>27</v>
      </c>
      <c r="N112" t="s" s="26"/>
      <c r="O112" s="19">
        <v>26</v>
      </c>
      <c r="P112" t="s" s="26"/>
      <c r="Q112" s="19">
        <v>27</v>
      </c>
      <c r="R112" t="s" s="26"/>
      <c r="S112" s="19">
        <v>22</v>
      </c>
      <c r="T112" t="s" s="26"/>
      <c r="U112" s="19">
        <v>17</v>
      </c>
      <c r="V112" t="s" s="26"/>
      <c r="W112" s="19">
        <v>16</v>
      </c>
      <c r="X112" t="s" s="26"/>
      <c r="Y112" s="19">
        <v>13</v>
      </c>
      <c r="Z112" t="s" s="26"/>
      <c r="AA112" s="19">
        <v>9</v>
      </c>
      <c r="AB112" t="s" s="26"/>
      <c r="AC112" s="19">
        <v>9</v>
      </c>
      <c r="AD112" t="s" s="26"/>
      <c r="AE112" s="19">
        <v>6</v>
      </c>
      <c r="AF112" t="s" s="26"/>
      <c r="AG112" s="19">
        <v>4</v>
      </c>
      <c r="AH112" t="s" s="26"/>
    </row>
    <row r="113" ht="15" customHeight="1">
      <c r="A113" t="s" s="10">
        <v>244</v>
      </c>
      <c r="B113" t="s" s="10">
        <v>245</v>
      </c>
      <c r="C113" s="19">
        <v>23</v>
      </c>
      <c r="D113" t="s" s="26"/>
      <c r="E113" s="19">
        <v>23</v>
      </c>
      <c r="F113" t="s" s="26"/>
      <c r="G113" s="19">
        <v>24</v>
      </c>
      <c r="H113" t="s" s="26"/>
      <c r="I113" s="19">
        <v>27</v>
      </c>
      <c r="J113" t="s" s="26"/>
      <c r="K113" s="19">
        <v>28</v>
      </c>
      <c r="L113" t="s" s="26"/>
      <c r="M113" s="19">
        <v>29</v>
      </c>
      <c r="N113" t="s" s="26"/>
      <c r="O113" s="19">
        <v>29</v>
      </c>
      <c r="P113" t="s" s="26"/>
      <c r="Q113" s="19">
        <v>31</v>
      </c>
      <c r="R113" t="s" s="26"/>
      <c r="S113" s="19">
        <v>32</v>
      </c>
      <c r="T113" t="s" s="26"/>
      <c r="U113" s="19">
        <v>32</v>
      </c>
      <c r="V113" t="s" s="26"/>
      <c r="W113" s="19">
        <v>32</v>
      </c>
      <c r="X113" t="s" s="26"/>
      <c r="Y113" s="19">
        <v>30</v>
      </c>
      <c r="Z113" t="s" s="26"/>
      <c r="AA113" s="19">
        <v>34</v>
      </c>
      <c r="AB113" t="s" s="26"/>
      <c r="AC113" s="19">
        <v>35</v>
      </c>
      <c r="AD113" t="s" s="26"/>
      <c r="AE113" s="19">
        <v>35</v>
      </c>
      <c r="AF113" t="s" s="26"/>
      <c r="AG113" s="19">
        <v>36</v>
      </c>
      <c r="AH113" t="s" s="26"/>
    </row>
    <row r="114" ht="15" customHeight="1">
      <c r="A114" t="s" s="10">
        <v>246</v>
      </c>
      <c r="B114" t="s" s="10">
        <v>247</v>
      </c>
      <c r="C114" s="19">
        <v>22</v>
      </c>
      <c r="D114" t="s" s="26"/>
      <c r="E114" s="19">
        <v>22</v>
      </c>
      <c r="F114" t="s" s="26"/>
      <c r="G114" s="19">
        <v>22</v>
      </c>
      <c r="H114" t="s" s="26"/>
      <c r="I114" s="19">
        <v>24</v>
      </c>
      <c r="J114" t="s" s="26"/>
      <c r="K114" s="19">
        <v>23</v>
      </c>
      <c r="L114" t="s" s="26"/>
      <c r="M114" s="19">
        <v>23</v>
      </c>
      <c r="N114" t="s" s="26"/>
      <c r="O114" s="19">
        <v>23</v>
      </c>
      <c r="P114" t="s" s="26"/>
      <c r="Q114" s="19">
        <v>23</v>
      </c>
      <c r="R114" t="s" s="26"/>
      <c r="S114" s="19">
        <v>24</v>
      </c>
      <c r="T114" t="s" s="26"/>
      <c r="U114" s="19">
        <v>24</v>
      </c>
      <c r="V114" t="s" s="26"/>
      <c r="W114" s="19">
        <v>24</v>
      </c>
      <c r="X114" t="s" s="26"/>
      <c r="Y114" s="19">
        <v>26</v>
      </c>
      <c r="Z114" t="s" s="26"/>
      <c r="AA114" s="19">
        <v>29</v>
      </c>
      <c r="AB114" t="s" s="26"/>
      <c r="AC114" s="19">
        <v>34</v>
      </c>
      <c r="AD114" t="s" s="26"/>
      <c r="AE114" s="19">
        <v>34</v>
      </c>
      <c r="AF114" t="s" s="26"/>
      <c r="AG114" s="19">
        <v>27</v>
      </c>
      <c r="AH114" t="s" s="26"/>
    </row>
    <row r="115" ht="15" customHeight="1">
      <c r="A115" t="s" s="10">
        <v>248</v>
      </c>
      <c r="B115" t="s" s="10">
        <v>249</v>
      </c>
      <c r="C115" s="19">
        <v>21</v>
      </c>
      <c r="D115" t="s" s="26"/>
      <c r="E115" s="19">
        <v>21</v>
      </c>
      <c r="F115" t="s" s="26"/>
      <c r="G115" s="19">
        <v>21</v>
      </c>
      <c r="H115" t="s" s="26"/>
      <c r="I115" s="19">
        <v>22</v>
      </c>
      <c r="J115" t="s" s="26"/>
      <c r="K115" s="19">
        <v>24</v>
      </c>
      <c r="L115" t="s" s="26"/>
      <c r="M115" s="19">
        <v>22</v>
      </c>
      <c r="N115" t="s" s="26"/>
      <c r="O115" s="19">
        <v>22</v>
      </c>
      <c r="P115" t="s" s="26"/>
      <c r="Q115" s="19">
        <v>21</v>
      </c>
      <c r="R115" t="s" s="26"/>
      <c r="S115" s="19">
        <v>19</v>
      </c>
      <c r="T115" t="s" s="26"/>
      <c r="U115" s="19">
        <v>18</v>
      </c>
      <c r="V115" t="s" s="26"/>
      <c r="W115" s="19">
        <v>18</v>
      </c>
      <c r="X115" t="s" s="26"/>
      <c r="Y115" s="19">
        <v>18</v>
      </c>
      <c r="Z115" t="s" s="26"/>
      <c r="AA115" s="19">
        <v>11</v>
      </c>
      <c r="AB115" t="s" s="26"/>
      <c r="AC115" s="19">
        <v>10</v>
      </c>
      <c r="AD115" t="s" s="26"/>
      <c r="AE115" s="19">
        <v>8</v>
      </c>
      <c r="AF115" t="s" s="26"/>
      <c r="AG115" s="19">
        <v>7</v>
      </c>
      <c r="AH115" t="s" s="26"/>
    </row>
    <row r="116" ht="15" customHeight="1">
      <c r="A116" t="s" s="10">
        <v>250</v>
      </c>
      <c r="B116" t="s" s="10">
        <v>251</v>
      </c>
      <c r="C116" s="19">
        <v>20</v>
      </c>
      <c r="D116" t="s" s="26"/>
      <c r="E116" s="19">
        <v>19</v>
      </c>
      <c r="F116" t="s" s="26"/>
      <c r="G116" s="19">
        <v>18</v>
      </c>
      <c r="H116" t="s" s="26"/>
      <c r="I116" s="19">
        <v>18</v>
      </c>
      <c r="J116" t="s" s="26"/>
      <c r="K116" s="19">
        <v>17</v>
      </c>
      <c r="L116" t="s" s="26"/>
      <c r="M116" s="19">
        <v>21</v>
      </c>
      <c r="N116" t="s" s="26"/>
      <c r="O116" s="19">
        <v>20</v>
      </c>
      <c r="P116" t="s" s="26"/>
      <c r="Q116" s="19">
        <v>22</v>
      </c>
      <c r="R116" t="s" s="26"/>
      <c r="S116" s="19">
        <v>21</v>
      </c>
      <c r="T116" t="s" s="26"/>
      <c r="U116" s="19">
        <v>22</v>
      </c>
      <c r="V116" t="s" s="26"/>
      <c r="W116" s="19">
        <v>22</v>
      </c>
      <c r="X116" t="s" s="26"/>
      <c r="Y116" s="19">
        <v>20</v>
      </c>
      <c r="Z116" t="s" s="26"/>
      <c r="AA116" s="19">
        <v>22</v>
      </c>
      <c r="AB116" t="s" s="26"/>
      <c r="AC116" s="19">
        <v>18</v>
      </c>
      <c r="AD116" t="s" s="26"/>
      <c r="AE116" s="19">
        <v>20</v>
      </c>
      <c r="AF116" t="s" s="26"/>
      <c r="AG116" s="19">
        <v>23</v>
      </c>
      <c r="AH116" t="s" s="26"/>
    </row>
    <row r="117" ht="15" customHeight="1">
      <c r="A117" t="s" s="10">
        <v>252</v>
      </c>
      <c r="B117" t="s" s="10">
        <v>253</v>
      </c>
      <c r="C117" s="19">
        <v>19</v>
      </c>
      <c r="D117" t="s" s="26"/>
      <c r="E117" s="19">
        <v>20</v>
      </c>
      <c r="F117" t="s" s="26"/>
      <c r="G117" s="19">
        <v>20</v>
      </c>
      <c r="H117" t="s" s="26"/>
      <c r="I117" s="19">
        <v>21</v>
      </c>
      <c r="J117" t="s" s="26"/>
      <c r="K117" s="19">
        <v>21</v>
      </c>
      <c r="L117" t="s" s="26"/>
      <c r="M117" s="19">
        <v>16</v>
      </c>
      <c r="N117" t="s" s="26"/>
      <c r="O117" s="19">
        <v>14</v>
      </c>
      <c r="P117" t="s" s="26"/>
      <c r="Q117" s="19">
        <v>14</v>
      </c>
      <c r="R117" t="s" s="26"/>
      <c r="S117" s="19">
        <v>13</v>
      </c>
      <c r="T117" t="s" s="26"/>
      <c r="U117" s="19">
        <v>12</v>
      </c>
      <c r="V117" t="s" s="26"/>
      <c r="W117" s="19">
        <v>10</v>
      </c>
      <c r="X117" t="s" s="26"/>
      <c r="Y117" s="19">
        <v>8</v>
      </c>
      <c r="Z117" t="s" s="26"/>
      <c r="AA117" s="19">
        <v>6</v>
      </c>
      <c r="AB117" t="s" s="26"/>
      <c r="AC117" s="19">
        <v>4</v>
      </c>
      <c r="AD117" t="s" s="26"/>
      <c r="AE117" s="19">
        <v>3</v>
      </c>
      <c r="AF117" t="s" s="26"/>
      <c r="AG117" s="19">
        <v>3</v>
      </c>
      <c r="AH117" t="s" s="26"/>
    </row>
    <row r="118" ht="15" customHeight="1">
      <c r="A118" t="s" s="10">
        <v>254</v>
      </c>
      <c r="B118" t="s" s="10">
        <v>255</v>
      </c>
      <c r="C118" s="19">
        <v>18</v>
      </c>
      <c r="D118" t="s" s="26"/>
      <c r="E118" s="19">
        <v>18</v>
      </c>
      <c r="F118" t="s" s="26"/>
      <c r="G118" s="19">
        <v>17</v>
      </c>
      <c r="H118" t="s" s="26"/>
      <c r="I118" s="19">
        <v>19</v>
      </c>
      <c r="J118" t="s" s="26"/>
      <c r="K118" s="19">
        <v>16</v>
      </c>
      <c r="L118" t="s" s="26"/>
      <c r="M118" s="19">
        <v>19</v>
      </c>
      <c r="N118" t="s" s="26"/>
      <c r="O118" s="19">
        <v>17</v>
      </c>
      <c r="P118" t="s" s="26"/>
      <c r="Q118" s="19">
        <v>18</v>
      </c>
      <c r="R118" t="s" s="26"/>
      <c r="S118" s="19">
        <v>16</v>
      </c>
      <c r="T118" t="s" s="26"/>
      <c r="U118" s="19">
        <v>15</v>
      </c>
      <c r="V118" t="s" s="26"/>
      <c r="W118" s="19">
        <v>15</v>
      </c>
      <c r="X118" t="s" s="26"/>
      <c r="Y118" s="19">
        <v>15</v>
      </c>
      <c r="Z118" t="s" s="26"/>
      <c r="AA118" s="19">
        <v>10</v>
      </c>
      <c r="AB118" t="s" s="26"/>
      <c r="AC118" s="19">
        <v>11</v>
      </c>
      <c r="AD118" t="s" s="26"/>
      <c r="AE118" s="19">
        <v>10</v>
      </c>
      <c r="AF118" t="s" s="26"/>
      <c r="AG118" s="19">
        <v>8</v>
      </c>
      <c r="AH118" t="s" s="26"/>
    </row>
    <row r="119" ht="15" customHeight="1">
      <c r="A119" t="s" s="10">
        <v>256</v>
      </c>
      <c r="B119" t="s" s="10">
        <v>257</v>
      </c>
      <c r="C119" s="19">
        <v>17</v>
      </c>
      <c r="D119" t="s" s="26"/>
      <c r="E119" s="19">
        <v>17</v>
      </c>
      <c r="F119" t="s" s="26"/>
      <c r="G119" s="19">
        <v>19</v>
      </c>
      <c r="H119" t="s" s="26"/>
      <c r="I119" s="19">
        <v>20</v>
      </c>
      <c r="J119" t="s" s="26"/>
      <c r="K119" s="19">
        <v>18</v>
      </c>
      <c r="L119" t="s" s="26"/>
      <c r="M119" s="19">
        <v>17</v>
      </c>
      <c r="N119" t="s" s="26"/>
      <c r="O119" s="19">
        <v>16</v>
      </c>
      <c r="P119" t="s" s="26"/>
      <c r="Q119" s="19">
        <v>19</v>
      </c>
      <c r="R119" t="s" s="26"/>
      <c r="S119" s="19">
        <v>20</v>
      </c>
      <c r="T119" t="s" s="26"/>
      <c r="U119" s="19">
        <v>25</v>
      </c>
      <c r="V119" t="s" s="26"/>
      <c r="W119" s="19">
        <v>25</v>
      </c>
      <c r="X119" t="s" s="26"/>
      <c r="Y119" s="19">
        <v>28</v>
      </c>
      <c r="Z119" t="s" s="26"/>
      <c r="AA119" s="19">
        <v>30</v>
      </c>
      <c r="AB119" t="s" s="26"/>
      <c r="AC119" s="19">
        <v>37</v>
      </c>
      <c r="AD119" t="s" s="26"/>
      <c r="AE119" s="19">
        <v>39</v>
      </c>
      <c r="AF119" t="s" s="26"/>
      <c r="AG119" s="19">
        <v>45</v>
      </c>
      <c r="AH119" t="s" s="26"/>
    </row>
    <row r="120" ht="15" customHeight="1">
      <c r="A120" t="s" s="10">
        <v>258</v>
      </c>
      <c r="B120" t="s" s="10">
        <v>259</v>
      </c>
      <c r="C120" s="19">
        <v>16</v>
      </c>
      <c r="D120" t="s" s="26"/>
      <c r="E120" s="19">
        <v>16</v>
      </c>
      <c r="F120" t="s" s="26"/>
      <c r="G120" s="19">
        <v>16</v>
      </c>
      <c r="H120" t="s" s="26"/>
      <c r="I120" s="19">
        <v>16</v>
      </c>
      <c r="J120" t="s" s="26"/>
      <c r="K120" s="19">
        <v>19</v>
      </c>
      <c r="L120" t="s" s="26"/>
      <c r="M120" s="19">
        <v>20</v>
      </c>
      <c r="N120" t="s" s="26"/>
      <c r="O120" s="19">
        <v>21</v>
      </c>
      <c r="P120" t="s" s="26"/>
      <c r="Q120" s="19">
        <v>16</v>
      </c>
      <c r="R120" t="s" s="26"/>
      <c r="S120" s="19">
        <v>25</v>
      </c>
      <c r="T120" t="s" s="26"/>
      <c r="U120" s="19">
        <v>21</v>
      </c>
      <c r="V120" t="s" s="26"/>
      <c r="W120" s="19">
        <v>21</v>
      </c>
      <c r="X120" t="s" s="26"/>
      <c r="Y120" s="19">
        <v>25</v>
      </c>
      <c r="Z120" t="s" s="26"/>
      <c r="AA120" s="19">
        <v>26</v>
      </c>
      <c r="AB120" t="s" s="26"/>
      <c r="AC120" s="19">
        <v>28</v>
      </c>
      <c r="AD120" t="s" s="26"/>
      <c r="AE120" s="19">
        <v>32</v>
      </c>
      <c r="AF120" t="s" s="26"/>
      <c r="AG120" s="19">
        <v>34</v>
      </c>
      <c r="AH120" t="s" s="26"/>
    </row>
    <row r="121" ht="15" customHeight="1">
      <c r="A121" t="s" s="10">
        <v>260</v>
      </c>
      <c r="B121" t="s" s="10">
        <v>261</v>
      </c>
      <c r="C121" s="19">
        <v>15</v>
      </c>
      <c r="D121" t="s" s="26"/>
      <c r="E121" s="19">
        <v>15</v>
      </c>
      <c r="F121" t="s" s="26"/>
      <c r="G121" s="19">
        <v>15</v>
      </c>
      <c r="H121" t="s" s="26"/>
      <c r="I121" s="19">
        <v>15</v>
      </c>
      <c r="J121" t="s" s="26"/>
      <c r="K121" s="19">
        <v>12</v>
      </c>
      <c r="L121" t="s" s="26"/>
      <c r="M121" s="19">
        <v>12</v>
      </c>
      <c r="N121" t="s" s="26"/>
      <c r="O121" s="19">
        <v>12</v>
      </c>
      <c r="P121" t="s" s="26"/>
      <c r="Q121" s="19">
        <v>11</v>
      </c>
      <c r="R121" t="s" s="26"/>
      <c r="S121" s="19">
        <v>10</v>
      </c>
      <c r="T121" t="s" s="26"/>
      <c r="U121" s="19">
        <v>10</v>
      </c>
      <c r="V121" t="s" s="26"/>
      <c r="W121" s="19">
        <v>8</v>
      </c>
      <c r="X121" t="s" s="26"/>
      <c r="Y121" s="19">
        <v>7</v>
      </c>
      <c r="Z121" t="s" s="26"/>
      <c r="AA121" s="19">
        <v>7</v>
      </c>
      <c r="AB121" t="s" s="26"/>
      <c r="AC121" s="19">
        <v>7</v>
      </c>
      <c r="AD121" t="s" s="26"/>
      <c r="AE121" s="19">
        <v>7</v>
      </c>
      <c r="AF121" t="s" s="26"/>
      <c r="AG121" s="19">
        <v>9</v>
      </c>
      <c r="AH121" t="s" s="26"/>
    </row>
    <row r="122" ht="15" customHeight="1">
      <c r="A122" t="s" s="10">
        <v>262</v>
      </c>
      <c r="B122" t="s" s="10">
        <v>263</v>
      </c>
      <c r="C122" s="19">
        <v>14</v>
      </c>
      <c r="D122" t="s" s="26"/>
      <c r="E122" s="19">
        <v>13</v>
      </c>
      <c r="F122" t="s" s="26"/>
      <c r="G122" s="19">
        <v>13</v>
      </c>
      <c r="H122" t="s" s="26"/>
      <c r="I122" s="19">
        <v>13</v>
      </c>
      <c r="J122" t="s" s="26"/>
      <c r="K122" s="19">
        <v>11</v>
      </c>
      <c r="L122" t="s" s="26"/>
      <c r="M122" s="19">
        <v>11</v>
      </c>
      <c r="N122" t="s" s="26"/>
      <c r="O122" s="19">
        <v>11</v>
      </c>
      <c r="P122" t="s" s="26"/>
      <c r="Q122" s="19">
        <v>10</v>
      </c>
      <c r="R122" t="s" s="26"/>
      <c r="S122" s="19">
        <v>11</v>
      </c>
      <c r="T122" t="s" s="26"/>
      <c r="U122" s="19">
        <v>11</v>
      </c>
      <c r="V122" t="s" s="26"/>
      <c r="W122" s="19">
        <v>12</v>
      </c>
      <c r="X122" t="s" s="26"/>
      <c r="Y122" s="19">
        <v>12</v>
      </c>
      <c r="Z122" t="s" s="26"/>
      <c r="AA122" s="19">
        <v>19</v>
      </c>
      <c r="AB122" t="s" s="26"/>
      <c r="AC122" s="19">
        <v>21</v>
      </c>
      <c r="AD122" t="s" s="26"/>
      <c r="AE122" s="19">
        <v>30</v>
      </c>
      <c r="AF122" t="s" s="26"/>
      <c r="AG122" s="19">
        <v>26</v>
      </c>
      <c r="AH122" t="s" s="26"/>
    </row>
    <row r="123" ht="15" customHeight="1">
      <c r="A123" t="s" s="10">
        <v>264</v>
      </c>
      <c r="B123" t="s" s="10">
        <v>265</v>
      </c>
      <c r="C123" s="19">
        <v>13</v>
      </c>
      <c r="D123" t="s" s="26"/>
      <c r="E123" s="19">
        <v>14</v>
      </c>
      <c r="F123" t="s" s="26"/>
      <c r="G123" s="19">
        <v>14</v>
      </c>
      <c r="H123" t="s" s="26"/>
      <c r="I123" s="19">
        <v>12</v>
      </c>
      <c r="J123" t="s" s="26"/>
      <c r="K123" s="19">
        <v>10</v>
      </c>
      <c r="L123" t="s" s="26"/>
      <c r="M123" s="19">
        <v>10</v>
      </c>
      <c r="N123" t="s" s="26"/>
      <c r="O123" s="19">
        <v>10</v>
      </c>
      <c r="P123" t="s" s="26"/>
      <c r="Q123" s="19">
        <v>7</v>
      </c>
      <c r="R123" t="s" s="26"/>
      <c r="S123" s="19">
        <v>7</v>
      </c>
      <c r="T123" t="s" s="26"/>
      <c r="U123" s="19">
        <v>7</v>
      </c>
      <c r="V123" t="s" s="26"/>
      <c r="W123" s="19">
        <v>4</v>
      </c>
      <c r="X123" t="s" s="26"/>
      <c r="Y123" s="19">
        <v>4</v>
      </c>
      <c r="Z123" t="s" s="26"/>
      <c r="AA123" s="19">
        <v>3</v>
      </c>
      <c r="AB123" t="s" s="26"/>
      <c r="AC123" s="19">
        <v>3</v>
      </c>
      <c r="AD123" t="s" s="26"/>
      <c r="AE123" s="19">
        <v>4</v>
      </c>
      <c r="AF123" t="s" s="26"/>
      <c r="AG123" s="19">
        <v>6</v>
      </c>
      <c r="AH123" t="s" s="26"/>
    </row>
    <row r="124" ht="15" customHeight="1">
      <c r="A124" t="s" s="10">
        <v>266</v>
      </c>
      <c r="B124" t="s" s="10">
        <v>267</v>
      </c>
      <c r="C124" s="19">
        <v>12</v>
      </c>
      <c r="D124" t="s" s="26"/>
      <c r="E124" s="19">
        <v>12</v>
      </c>
      <c r="F124" t="s" s="26"/>
      <c r="G124" s="19">
        <v>12</v>
      </c>
      <c r="H124" t="s" s="26"/>
      <c r="I124" s="19">
        <v>8</v>
      </c>
      <c r="J124" t="s" s="26"/>
      <c r="K124" s="19">
        <v>7</v>
      </c>
      <c r="L124" t="s" s="26"/>
      <c r="M124" s="19">
        <v>8</v>
      </c>
      <c r="N124" t="s" s="26"/>
      <c r="O124" s="19">
        <v>8</v>
      </c>
      <c r="P124" t="s" s="26"/>
      <c r="Q124" s="19">
        <v>12</v>
      </c>
      <c r="R124" t="s" s="26"/>
      <c r="S124" s="19">
        <v>12</v>
      </c>
      <c r="T124" t="s" s="26"/>
      <c r="U124" s="19">
        <v>13</v>
      </c>
      <c r="V124" t="s" s="26"/>
      <c r="W124" s="19">
        <v>13</v>
      </c>
      <c r="X124" t="s" s="26"/>
      <c r="Y124" s="19">
        <v>14</v>
      </c>
      <c r="Z124" t="s" s="26"/>
      <c r="AA124" s="19">
        <v>17</v>
      </c>
      <c r="AB124" t="s" s="26"/>
      <c r="AC124" s="19">
        <v>20</v>
      </c>
      <c r="AD124" t="s" s="26"/>
      <c r="AE124" s="19">
        <v>25</v>
      </c>
      <c r="AF124" t="s" s="26"/>
      <c r="AG124" s="19">
        <v>38</v>
      </c>
      <c r="AH124" t="s" s="26"/>
    </row>
    <row r="125" ht="15" customHeight="1">
      <c r="A125" t="s" s="10">
        <v>268</v>
      </c>
      <c r="B125" t="s" s="10">
        <v>269</v>
      </c>
      <c r="C125" s="19">
        <v>11</v>
      </c>
      <c r="D125" t="s" s="26"/>
      <c r="E125" s="19">
        <v>11</v>
      </c>
      <c r="F125" t="s" s="26"/>
      <c r="G125" s="19">
        <v>11</v>
      </c>
      <c r="H125" t="s" s="26"/>
      <c r="I125" s="19">
        <v>14</v>
      </c>
      <c r="J125" t="s" s="26"/>
      <c r="K125" s="19">
        <v>14</v>
      </c>
      <c r="L125" t="s" s="26"/>
      <c r="M125" s="19">
        <v>13</v>
      </c>
      <c r="N125" t="s" s="26"/>
      <c r="O125" s="19">
        <v>13</v>
      </c>
      <c r="P125" t="s" s="26"/>
      <c r="Q125" s="19">
        <v>13</v>
      </c>
      <c r="R125" t="s" s="26"/>
      <c r="S125" s="19">
        <v>14</v>
      </c>
      <c r="T125" t="s" s="26"/>
      <c r="U125" s="19">
        <v>14</v>
      </c>
      <c r="V125" t="s" s="26"/>
      <c r="W125" s="19">
        <v>14</v>
      </c>
      <c r="X125" t="s" s="26"/>
      <c r="Y125" s="19">
        <v>16</v>
      </c>
      <c r="Z125" t="s" s="26"/>
      <c r="AA125" s="19">
        <v>15</v>
      </c>
      <c r="AB125" t="s" s="26"/>
      <c r="AC125" s="19">
        <v>17</v>
      </c>
      <c r="AD125" t="s" s="26"/>
      <c r="AE125" s="19">
        <v>19</v>
      </c>
      <c r="AF125" t="s" s="26"/>
      <c r="AG125" s="19">
        <v>19</v>
      </c>
      <c r="AH125" t="s" s="26"/>
    </row>
    <row r="126" ht="15" customHeight="1">
      <c r="A126" t="s" s="10">
        <v>270</v>
      </c>
      <c r="B126" t="s" s="10">
        <v>271</v>
      </c>
      <c r="C126" s="19">
        <v>10</v>
      </c>
      <c r="D126" t="s" s="26"/>
      <c r="E126" s="19">
        <v>10</v>
      </c>
      <c r="F126" t="s" s="26"/>
      <c r="G126" s="19">
        <v>10</v>
      </c>
      <c r="H126" t="s" s="26"/>
      <c r="I126" s="19">
        <v>10</v>
      </c>
      <c r="J126" t="s" s="26"/>
      <c r="K126" s="19">
        <v>9</v>
      </c>
      <c r="L126" t="s" s="26"/>
      <c r="M126" s="19">
        <v>9</v>
      </c>
      <c r="N126" t="s" s="26"/>
      <c r="O126" s="19">
        <v>9</v>
      </c>
      <c r="P126" t="s" s="26"/>
      <c r="Q126" s="19">
        <v>8</v>
      </c>
      <c r="R126" t="s" s="26"/>
      <c r="S126" s="19">
        <v>8</v>
      </c>
      <c r="T126" t="s" s="26"/>
      <c r="U126" s="19">
        <v>8</v>
      </c>
      <c r="V126" t="s" s="26"/>
      <c r="W126" s="19">
        <v>6</v>
      </c>
      <c r="X126" t="s" s="26"/>
      <c r="Y126" s="19">
        <v>5</v>
      </c>
      <c r="Z126" t="s" s="26"/>
      <c r="AA126" s="19">
        <v>5</v>
      </c>
      <c r="AB126" t="s" s="26"/>
      <c r="AC126" s="19">
        <v>5</v>
      </c>
      <c r="AD126" t="s" s="26"/>
      <c r="AE126" s="19">
        <v>5</v>
      </c>
      <c r="AF126" t="s" s="26"/>
      <c r="AG126" s="19">
        <v>5</v>
      </c>
      <c r="AH126" t="s" s="26"/>
    </row>
    <row r="127" ht="15" customHeight="1">
      <c r="A127" t="s" s="10">
        <v>272</v>
      </c>
      <c r="B127" t="s" s="10">
        <v>273</v>
      </c>
      <c r="C127" s="19">
        <v>9</v>
      </c>
      <c r="D127" t="s" s="26"/>
      <c r="E127" s="19">
        <v>9</v>
      </c>
      <c r="F127" t="s" s="26"/>
      <c r="G127" s="19">
        <v>7</v>
      </c>
      <c r="H127" t="s" s="26"/>
      <c r="I127" s="19">
        <v>7</v>
      </c>
      <c r="J127" t="s" s="26"/>
      <c r="K127" s="19">
        <v>8</v>
      </c>
      <c r="L127" t="s" s="26"/>
      <c r="M127" s="19">
        <v>7</v>
      </c>
      <c r="N127" t="s" s="26"/>
      <c r="O127" s="19">
        <v>7</v>
      </c>
      <c r="P127" t="s" s="26"/>
      <c r="Q127" s="19">
        <v>6</v>
      </c>
      <c r="R127" t="s" s="26"/>
      <c r="S127" s="19">
        <v>6</v>
      </c>
      <c r="T127" t="s" s="26"/>
      <c r="U127" s="19">
        <v>6</v>
      </c>
      <c r="V127" t="s" s="26"/>
      <c r="W127" s="19">
        <v>5</v>
      </c>
      <c r="X127" t="s" s="26"/>
      <c r="Y127" s="19">
        <v>6</v>
      </c>
      <c r="Z127" t="s" s="26"/>
      <c r="AA127" s="19">
        <v>8</v>
      </c>
      <c r="AB127" t="s" s="26"/>
      <c r="AC127" s="19">
        <v>8</v>
      </c>
      <c r="AD127" t="s" s="26"/>
      <c r="AE127" s="19">
        <v>9</v>
      </c>
      <c r="AF127" t="s" s="26"/>
      <c r="AG127" s="19">
        <v>13</v>
      </c>
      <c r="AH127" t="s" s="26"/>
    </row>
    <row r="128" ht="15" customHeight="1">
      <c r="A128" t="s" s="10">
        <v>274</v>
      </c>
      <c r="B128" t="s" s="10">
        <v>275</v>
      </c>
      <c r="C128" s="19">
        <v>8</v>
      </c>
      <c r="D128" t="s" s="26"/>
      <c r="E128" s="19">
        <v>8</v>
      </c>
      <c r="F128" t="s" s="26"/>
      <c r="G128" s="19">
        <v>9</v>
      </c>
      <c r="H128" t="s" s="26"/>
      <c r="I128" s="19">
        <v>11</v>
      </c>
      <c r="J128" t="s" s="26"/>
      <c r="K128" s="19">
        <v>15</v>
      </c>
      <c r="L128" t="s" s="26"/>
      <c r="M128" s="19">
        <v>15</v>
      </c>
      <c r="N128" t="s" s="26"/>
      <c r="O128" s="19">
        <v>18</v>
      </c>
      <c r="P128" t="s" s="26"/>
      <c r="Q128" s="19">
        <v>20</v>
      </c>
      <c r="R128" t="s" s="26"/>
      <c r="S128" s="19">
        <v>18</v>
      </c>
      <c r="T128" t="s" s="26"/>
      <c r="U128" s="19">
        <v>19</v>
      </c>
      <c r="V128" t="s" s="26"/>
      <c r="W128" s="19">
        <v>17</v>
      </c>
      <c r="X128" t="s" s="26"/>
      <c r="Y128" s="19">
        <v>17</v>
      </c>
      <c r="Z128" t="s" s="26"/>
      <c r="AA128" s="19">
        <v>13</v>
      </c>
      <c r="AB128" t="s" s="26"/>
      <c r="AC128" s="19">
        <v>12</v>
      </c>
      <c r="AD128" t="s" s="26"/>
      <c r="AE128" s="19">
        <v>12</v>
      </c>
      <c r="AF128" t="s" s="26"/>
      <c r="AG128" s="19">
        <v>10</v>
      </c>
      <c r="AH128" t="s" s="26"/>
    </row>
    <row r="129" ht="15" customHeight="1">
      <c r="A129" t="s" s="10">
        <v>276</v>
      </c>
      <c r="B129" t="s" s="10">
        <v>277</v>
      </c>
      <c r="C129" s="19">
        <v>7</v>
      </c>
      <c r="D129" t="s" s="26"/>
      <c r="E129" s="19">
        <v>6</v>
      </c>
      <c r="F129" t="s" s="26"/>
      <c r="G129" s="19">
        <v>5</v>
      </c>
      <c r="H129" t="s" s="26"/>
      <c r="I129" s="19">
        <v>4</v>
      </c>
      <c r="J129" t="s" s="26"/>
      <c r="K129" s="19">
        <v>4</v>
      </c>
      <c r="L129" t="s" s="26"/>
      <c r="M129" s="19">
        <v>4</v>
      </c>
      <c r="N129" t="s" s="26"/>
      <c r="O129" s="19">
        <v>4</v>
      </c>
      <c r="P129" t="s" s="26"/>
      <c r="Q129" s="19">
        <v>4</v>
      </c>
      <c r="R129" t="s" s="26"/>
      <c r="S129" s="19">
        <v>4</v>
      </c>
      <c r="T129" t="s" s="26"/>
      <c r="U129" s="19">
        <v>4</v>
      </c>
      <c r="V129" t="s" s="26"/>
      <c r="W129" s="19">
        <v>7</v>
      </c>
      <c r="X129" t="s" s="26"/>
      <c r="Y129" s="19">
        <v>10</v>
      </c>
      <c r="Z129" t="s" s="26"/>
      <c r="AA129" s="19">
        <v>16</v>
      </c>
      <c r="AB129" t="s" s="26"/>
      <c r="AC129" s="19">
        <v>23</v>
      </c>
      <c r="AD129" t="s" s="26"/>
      <c r="AE129" s="19">
        <v>33</v>
      </c>
      <c r="AF129" t="s" s="26"/>
      <c r="AG129" s="19">
        <v>39</v>
      </c>
      <c r="AH129" t="s" s="26"/>
    </row>
    <row r="130" ht="15" customHeight="1">
      <c r="A130" t="s" s="10">
        <v>278</v>
      </c>
      <c r="B130" t="s" s="10">
        <v>279</v>
      </c>
      <c r="C130" s="19">
        <v>6</v>
      </c>
      <c r="D130" t="s" s="26"/>
      <c r="E130" s="19">
        <v>7</v>
      </c>
      <c r="F130" t="s" s="26"/>
      <c r="G130" s="19">
        <v>8</v>
      </c>
      <c r="H130" t="s" s="26"/>
      <c r="I130" s="19">
        <v>9</v>
      </c>
      <c r="J130" t="s" s="26"/>
      <c r="K130" s="19">
        <v>13</v>
      </c>
      <c r="L130" t="s" s="26"/>
      <c r="M130" s="19">
        <v>14</v>
      </c>
      <c r="N130" t="s" s="26"/>
      <c r="O130" s="19">
        <v>15</v>
      </c>
      <c r="P130" t="s" s="26"/>
      <c r="Q130" s="19">
        <v>17</v>
      </c>
      <c r="R130" t="s" s="26"/>
      <c r="S130" s="19">
        <v>17</v>
      </c>
      <c r="T130" t="s" s="26"/>
      <c r="U130" s="19">
        <v>16</v>
      </c>
      <c r="V130" t="s" s="26"/>
      <c r="W130" s="19">
        <v>19</v>
      </c>
      <c r="X130" t="s" s="26"/>
      <c r="Y130" s="19">
        <v>21</v>
      </c>
      <c r="Z130" t="s" s="26"/>
      <c r="AA130" s="19">
        <v>24</v>
      </c>
      <c r="AB130" t="s" s="26"/>
      <c r="AC130" s="19">
        <v>27</v>
      </c>
      <c r="AD130" t="s" s="26"/>
      <c r="AE130" s="19">
        <v>31</v>
      </c>
      <c r="AF130" t="s" s="26"/>
      <c r="AG130" s="19">
        <v>24</v>
      </c>
      <c r="AH130" t="s" s="26"/>
    </row>
    <row r="131" ht="15" customHeight="1">
      <c r="A131" t="s" s="10">
        <v>280</v>
      </c>
      <c r="B131" t="s" s="10">
        <v>281</v>
      </c>
      <c r="C131" s="19">
        <v>5</v>
      </c>
      <c r="D131" t="s" s="26"/>
      <c r="E131" s="19">
        <v>5</v>
      </c>
      <c r="F131" t="s" s="26"/>
      <c r="G131" s="19">
        <v>6</v>
      </c>
      <c r="H131" t="s" s="26"/>
      <c r="I131" s="19">
        <v>6</v>
      </c>
      <c r="J131" t="s" s="26"/>
      <c r="K131" s="19">
        <v>6</v>
      </c>
      <c r="L131" t="s" s="26"/>
      <c r="M131" s="19">
        <v>6</v>
      </c>
      <c r="N131" t="s" s="26"/>
      <c r="O131" s="19">
        <v>6</v>
      </c>
      <c r="P131" t="s" s="26"/>
      <c r="Q131" s="19">
        <v>9</v>
      </c>
      <c r="R131" t="s" s="26"/>
      <c r="S131" s="19">
        <v>9</v>
      </c>
      <c r="T131" t="s" s="26"/>
      <c r="U131" s="19">
        <v>9</v>
      </c>
      <c r="V131" t="s" s="26"/>
      <c r="W131" s="19">
        <v>11</v>
      </c>
      <c r="X131" t="s" s="26"/>
      <c r="Y131" s="19">
        <v>9</v>
      </c>
      <c r="Z131" t="s" s="26"/>
      <c r="AA131" s="19">
        <v>12</v>
      </c>
      <c r="AB131" t="s" s="26"/>
      <c r="AC131" s="19">
        <v>16</v>
      </c>
      <c r="AD131" t="s" s="26"/>
      <c r="AE131" s="19">
        <v>22</v>
      </c>
      <c r="AF131" t="s" s="26"/>
      <c r="AG131" s="19">
        <v>31</v>
      </c>
      <c r="AH131" t="s" s="26"/>
    </row>
    <row r="132" ht="15" customHeight="1">
      <c r="A132" t="s" s="10">
        <v>282</v>
      </c>
      <c r="B132" t="s" s="10">
        <v>283</v>
      </c>
      <c r="C132" s="19">
        <v>4</v>
      </c>
      <c r="D132" t="s" s="26"/>
      <c r="E132" s="19">
        <v>4</v>
      </c>
      <c r="F132" t="s" s="26"/>
      <c r="G132" s="19">
        <v>4</v>
      </c>
      <c r="H132" t="s" s="26"/>
      <c r="I132" s="19">
        <v>5</v>
      </c>
      <c r="J132" t="s" s="26"/>
      <c r="K132" s="19">
        <v>5</v>
      </c>
      <c r="L132" t="s" s="26"/>
      <c r="M132" s="19">
        <v>5</v>
      </c>
      <c r="N132" t="s" s="26"/>
      <c r="O132" s="19">
        <v>5</v>
      </c>
      <c r="P132" t="s" s="26"/>
      <c r="Q132" s="19">
        <v>5</v>
      </c>
      <c r="R132" t="s" s="26"/>
      <c r="S132" s="19">
        <v>5</v>
      </c>
      <c r="T132" t="s" s="26"/>
      <c r="U132" s="19">
        <v>5</v>
      </c>
      <c r="V132" t="s" s="26"/>
      <c r="W132" s="19">
        <v>9</v>
      </c>
      <c r="X132" t="s" s="26"/>
      <c r="Y132" s="19">
        <v>11</v>
      </c>
      <c r="Z132" t="s" s="26"/>
      <c r="AA132" s="19">
        <v>18</v>
      </c>
      <c r="AB132" t="s" s="26"/>
      <c r="AC132" s="19">
        <v>26</v>
      </c>
      <c r="AD132" t="s" s="26"/>
      <c r="AE132" s="19">
        <v>27</v>
      </c>
      <c r="AF132" t="s" s="26"/>
      <c r="AG132" s="19">
        <v>30</v>
      </c>
      <c r="AH132" t="s" s="26"/>
    </row>
    <row r="133" ht="15" customHeight="1">
      <c r="A133" t="s" s="10">
        <v>284</v>
      </c>
      <c r="B133" t="s" s="10">
        <v>285</v>
      </c>
      <c r="C133" s="19">
        <v>3</v>
      </c>
      <c r="D133" t="s" s="26"/>
      <c r="E133" s="19">
        <v>3</v>
      </c>
      <c r="F133" t="s" s="26"/>
      <c r="G133" s="19">
        <v>3</v>
      </c>
      <c r="H133" t="s" s="26"/>
      <c r="I133" s="19">
        <v>3</v>
      </c>
      <c r="J133" t="s" s="26"/>
      <c r="K133" s="19">
        <v>2</v>
      </c>
      <c r="L133" t="s" s="26"/>
      <c r="M133" s="19">
        <v>2</v>
      </c>
      <c r="N133" t="s" s="26"/>
      <c r="O133" s="19">
        <v>2</v>
      </c>
      <c r="P133" t="s" s="26"/>
      <c r="Q133" s="19">
        <v>2</v>
      </c>
      <c r="R133" t="s" s="26"/>
      <c r="S133" s="19">
        <v>2</v>
      </c>
      <c r="T133" t="s" s="26"/>
      <c r="U133" s="19">
        <v>2</v>
      </c>
      <c r="V133" t="s" s="26"/>
      <c r="W133" s="19">
        <v>2</v>
      </c>
      <c r="X133" t="s" s="26"/>
      <c r="Y133" s="19">
        <v>2</v>
      </c>
      <c r="Z133" t="s" s="26"/>
      <c r="AA133" s="19">
        <v>2</v>
      </c>
      <c r="AB133" t="s" s="26"/>
      <c r="AC133" s="19">
        <v>1</v>
      </c>
      <c r="AD133" t="s" s="26"/>
      <c r="AE133" s="19">
        <v>1</v>
      </c>
      <c r="AF133" t="s" s="26"/>
      <c r="AG133" s="19">
        <v>1</v>
      </c>
      <c r="AH133" t="s" s="26"/>
    </row>
    <row r="134" ht="15" customHeight="1">
      <c r="A134" t="s" s="10">
        <v>286</v>
      </c>
      <c r="B134" t="s" s="10">
        <v>287</v>
      </c>
      <c r="C134" s="19">
        <v>2</v>
      </c>
      <c r="D134" t="s" s="26"/>
      <c r="E134" s="19">
        <v>2</v>
      </c>
      <c r="F134" t="s" s="26"/>
      <c r="G134" s="19">
        <v>2</v>
      </c>
      <c r="H134" t="s" s="26"/>
      <c r="I134" s="19">
        <v>2</v>
      </c>
      <c r="J134" t="s" s="26"/>
      <c r="K134" s="19">
        <v>3</v>
      </c>
      <c r="L134" t="s" s="26"/>
      <c r="M134" s="19">
        <v>3</v>
      </c>
      <c r="N134" t="s" s="26"/>
      <c r="O134" s="19">
        <v>3</v>
      </c>
      <c r="P134" t="s" s="26"/>
      <c r="Q134" s="19">
        <v>3</v>
      </c>
      <c r="R134" t="s" s="26"/>
      <c r="S134" s="19">
        <v>3</v>
      </c>
      <c r="T134" t="s" s="26"/>
      <c r="U134" s="19">
        <v>3</v>
      </c>
      <c r="V134" t="s" s="26"/>
      <c r="W134" s="19">
        <v>3</v>
      </c>
      <c r="X134" t="s" s="26"/>
      <c r="Y134" s="19">
        <v>3</v>
      </c>
      <c r="Z134" t="s" s="26"/>
      <c r="AA134" s="19">
        <v>4</v>
      </c>
      <c r="AB134" t="s" s="26"/>
      <c r="AC134" s="19">
        <v>6</v>
      </c>
      <c r="AD134" t="s" s="26"/>
      <c r="AE134" s="19">
        <v>11</v>
      </c>
      <c r="AF134" t="s" s="26"/>
      <c r="AG134" s="19">
        <v>18</v>
      </c>
      <c r="AH134" t="s" s="26"/>
    </row>
    <row r="135" ht="15" customHeight="1">
      <c r="A135" t="s" s="10">
        <v>288</v>
      </c>
      <c r="B135" t="s" s="10">
        <v>289</v>
      </c>
      <c r="C135" s="19">
        <v>1</v>
      </c>
      <c r="D135" t="s" s="26"/>
      <c r="E135" s="19">
        <v>1</v>
      </c>
      <c r="F135" t="s" s="26"/>
      <c r="G135" s="19">
        <v>1</v>
      </c>
      <c r="H135" t="s" s="26"/>
      <c r="I135" s="19">
        <v>1</v>
      </c>
      <c r="J135" t="s" s="26"/>
      <c r="K135" s="19">
        <v>1</v>
      </c>
      <c r="L135" t="s" s="26"/>
      <c r="M135" s="19">
        <v>1</v>
      </c>
      <c r="N135" t="s" s="26"/>
      <c r="O135" s="19">
        <v>1</v>
      </c>
      <c r="P135" t="s" s="26"/>
      <c r="Q135" s="19">
        <v>1</v>
      </c>
      <c r="R135" t="s" s="26"/>
      <c r="S135" s="19">
        <v>1</v>
      </c>
      <c r="T135" t="s" s="26"/>
      <c r="U135" s="19">
        <v>1</v>
      </c>
      <c r="V135" t="s" s="26"/>
      <c r="W135" s="19">
        <v>1</v>
      </c>
      <c r="X135" t="s" s="26"/>
      <c r="Y135" s="19">
        <v>1</v>
      </c>
      <c r="Z135" t="s" s="26"/>
      <c r="AA135" s="19">
        <v>1</v>
      </c>
      <c r="AB135" t="s" s="26"/>
      <c r="AC135" s="19">
        <v>2</v>
      </c>
      <c r="AD135" t="s" s="26"/>
      <c r="AE135" s="19">
        <v>2</v>
      </c>
      <c r="AF135" t="s" s="26"/>
      <c r="AG135" s="19">
        <v>2</v>
      </c>
      <c r="AH135" t="s" s="26"/>
    </row>
    <row r="136" ht="15" customHeight="1">
      <c r="A136" t="s" s="10">
        <v>290</v>
      </c>
      <c r="B136" t="s" s="10">
        <v>291</v>
      </c>
      <c r="C136" t="s" s="26"/>
      <c r="D136" t="s" s="26"/>
      <c r="E136" s="19">
        <v>102</v>
      </c>
      <c r="F136" t="s" s="26"/>
      <c r="G136" s="19">
        <v>105</v>
      </c>
      <c r="H136" t="s" s="26"/>
      <c r="I136" s="19">
        <v>116</v>
      </c>
      <c r="J136" t="s" s="26"/>
      <c r="K136" s="19">
        <v>119</v>
      </c>
      <c r="L136" t="s" s="26"/>
      <c r="M136" s="19">
        <v>118</v>
      </c>
      <c r="N136" t="s" s="26"/>
      <c r="O136" s="19">
        <v>123</v>
      </c>
      <c r="P136" t="s" s="26"/>
      <c r="Q136" s="19">
        <v>128</v>
      </c>
      <c r="R136" t="s" s="26"/>
      <c r="S136" s="19">
        <v>127</v>
      </c>
      <c r="T136" t="s" s="26"/>
      <c r="U136" s="19">
        <v>123</v>
      </c>
      <c r="V136" t="s" s="26"/>
      <c r="W136" s="19">
        <v>122</v>
      </c>
      <c r="X136" t="s" s="26"/>
      <c r="Y136" s="19">
        <v>121</v>
      </c>
      <c r="Z136" t="s" s="26"/>
      <c r="AA136" s="19">
        <v>120</v>
      </c>
      <c r="AB136" t="s" s="26"/>
      <c r="AC136" s="19">
        <v>120</v>
      </c>
      <c r="AD136" t="s" s="26"/>
      <c r="AE136" s="19">
        <v>119</v>
      </c>
      <c r="AF136" t="s" s="26"/>
      <c r="AG136" s="19">
        <v>121</v>
      </c>
      <c r="AH136" t="s" s="26"/>
    </row>
    <row r="137" ht="15" customHeight="1">
      <c r="A137" t="s" s="10">
        <v>292</v>
      </c>
      <c r="B137" t="s" s="10">
        <v>293</v>
      </c>
      <c r="C137" t="s" s="26"/>
      <c r="D137" t="s" s="26"/>
      <c r="E137" t="s" s="26"/>
      <c r="F137" t="s" s="26"/>
      <c r="G137" s="19">
        <v>130</v>
      </c>
      <c r="H137" t="s" s="26"/>
      <c r="I137" s="19">
        <v>126</v>
      </c>
      <c r="J137" t="s" s="26"/>
      <c r="K137" s="19">
        <v>120</v>
      </c>
      <c r="L137" t="s" s="26"/>
      <c r="M137" s="19">
        <v>132</v>
      </c>
      <c r="N137" t="s" s="26"/>
      <c r="O137" s="19">
        <v>130</v>
      </c>
      <c r="P137" t="s" s="26"/>
      <c r="Q137" s="19">
        <v>134</v>
      </c>
      <c r="R137" t="s" s="26"/>
      <c r="S137" s="19">
        <v>140</v>
      </c>
      <c r="T137" t="s" s="26"/>
      <c r="U137" s="19">
        <v>141</v>
      </c>
      <c r="V137" t="s" s="26"/>
      <c r="W137" s="19">
        <v>144</v>
      </c>
      <c r="X137" t="s" s="26"/>
      <c r="Y137" s="19">
        <v>145</v>
      </c>
      <c r="Z137" s="19">
        <v>7</v>
      </c>
      <c r="AA137" s="19">
        <v>146</v>
      </c>
      <c r="AB137" s="19">
        <v>8</v>
      </c>
      <c r="AC137" s="19">
        <v>146</v>
      </c>
      <c r="AD137" s="19">
        <v>11</v>
      </c>
      <c r="AE137" s="19">
        <v>148</v>
      </c>
      <c r="AF137" s="19">
        <v>19</v>
      </c>
      <c r="AG137" s="19">
        <v>135</v>
      </c>
      <c r="AH137" s="19">
        <v>1</v>
      </c>
    </row>
    <row r="138" ht="15" customHeight="1">
      <c r="A138" t="s" s="10">
        <v>294</v>
      </c>
      <c r="B138" t="s" s="10">
        <v>295</v>
      </c>
      <c r="C138" t="s" s="26"/>
      <c r="D138" t="s" s="26"/>
      <c r="E138" t="s" s="26"/>
      <c r="F138" t="s" s="26"/>
      <c r="G138" s="19">
        <v>125</v>
      </c>
      <c r="H138" t="s" s="26"/>
      <c r="I138" s="19">
        <v>130</v>
      </c>
      <c r="J138" t="s" s="26"/>
      <c r="K138" s="19">
        <v>136</v>
      </c>
      <c r="L138" t="s" s="26"/>
      <c r="M138" s="19">
        <v>137</v>
      </c>
      <c r="N138" t="s" s="26"/>
      <c r="O138" s="19">
        <v>133</v>
      </c>
      <c r="P138" t="s" s="26"/>
      <c r="Q138" s="19">
        <v>136</v>
      </c>
      <c r="R138" t="s" s="26"/>
      <c r="S138" s="19">
        <v>134</v>
      </c>
      <c r="T138" t="s" s="26"/>
      <c r="U138" s="19">
        <v>133</v>
      </c>
      <c r="V138" t="s" s="26"/>
      <c r="W138" s="19">
        <v>132</v>
      </c>
      <c r="X138" t="s" s="26"/>
      <c r="Y138" s="19">
        <v>128</v>
      </c>
      <c r="Z138" t="s" s="26"/>
      <c r="AA138" s="19">
        <v>125</v>
      </c>
      <c r="AB138" t="s" s="26"/>
      <c r="AC138" s="19">
        <v>126</v>
      </c>
      <c r="AD138" t="s" s="26"/>
      <c r="AE138" s="19">
        <v>124</v>
      </c>
      <c r="AF138" t="s" s="26"/>
      <c r="AG138" s="19">
        <v>126</v>
      </c>
      <c r="AH138" t="s" s="26"/>
    </row>
    <row r="139" ht="15" customHeight="1">
      <c r="A139" t="s" s="10">
        <v>296</v>
      </c>
      <c r="B139" t="s" s="10">
        <v>297</v>
      </c>
      <c r="C139" t="s" s="26"/>
      <c r="D139" t="s" s="26"/>
      <c r="E139" t="s" s="26"/>
      <c r="F139" t="s" s="26"/>
      <c r="G139" s="19">
        <v>96</v>
      </c>
      <c r="H139" t="s" s="26"/>
      <c r="I139" s="19">
        <v>110</v>
      </c>
      <c r="J139" t="s" s="26"/>
      <c r="K139" s="19">
        <v>114</v>
      </c>
      <c r="L139" t="s" s="26"/>
      <c r="M139" s="19">
        <v>129</v>
      </c>
      <c r="N139" t="s" s="26"/>
      <c r="O139" s="19">
        <v>138</v>
      </c>
      <c r="P139" t="s" s="26"/>
      <c r="Q139" s="19">
        <v>144</v>
      </c>
      <c r="R139" t="s" s="26"/>
      <c r="S139" s="19">
        <v>144</v>
      </c>
      <c r="T139" t="s" s="26"/>
      <c r="U139" s="19">
        <v>144</v>
      </c>
      <c r="V139" t="s" s="26"/>
      <c r="W139" s="19">
        <v>145</v>
      </c>
      <c r="X139" t="s" s="26"/>
      <c r="Y139" s="19">
        <v>143</v>
      </c>
      <c r="Z139" s="19">
        <v>5</v>
      </c>
      <c r="AA139" s="19">
        <v>140</v>
      </c>
      <c r="AB139" s="19">
        <v>3</v>
      </c>
      <c r="AC139" s="19">
        <v>141</v>
      </c>
      <c r="AD139" s="19">
        <v>6</v>
      </c>
      <c r="AE139" s="19">
        <v>136</v>
      </c>
      <c r="AF139" s="19">
        <v>7</v>
      </c>
      <c r="AG139" s="19">
        <v>139</v>
      </c>
      <c r="AH139" s="19">
        <v>5</v>
      </c>
    </row>
    <row r="140" ht="15" customHeight="1">
      <c r="A140" t="s" s="10">
        <v>298</v>
      </c>
      <c r="B140" t="s" s="10">
        <v>299</v>
      </c>
      <c r="C140" t="s" s="26"/>
      <c r="D140" t="s" s="26"/>
      <c r="E140" t="s" s="26"/>
      <c r="F140" t="s" s="26"/>
      <c r="G140" t="s" s="26"/>
      <c r="H140" t="s" s="26"/>
      <c r="I140" s="19">
        <v>109</v>
      </c>
      <c r="J140" t="s" s="26"/>
      <c r="K140" s="19">
        <v>113</v>
      </c>
      <c r="L140" t="s" s="26"/>
      <c r="M140" s="19">
        <v>102</v>
      </c>
      <c r="N140" t="s" s="26"/>
      <c r="O140" s="19">
        <v>92</v>
      </c>
      <c r="P140" t="s" s="26"/>
      <c r="Q140" s="19">
        <v>98</v>
      </c>
      <c r="R140" t="s" s="26"/>
      <c r="S140" s="19">
        <v>97</v>
      </c>
      <c r="T140" t="s" s="26"/>
      <c r="U140" s="19">
        <v>94</v>
      </c>
      <c r="V140" t="s" s="26"/>
      <c r="W140" s="19">
        <v>99</v>
      </c>
      <c r="X140" t="s" s="26"/>
      <c r="Y140" s="19">
        <v>94</v>
      </c>
      <c r="Z140" t="s" s="26"/>
      <c r="AA140" s="19">
        <v>91</v>
      </c>
      <c r="AB140" t="s" s="26"/>
      <c r="AC140" s="19">
        <v>91</v>
      </c>
      <c r="AD140" t="s" s="26"/>
      <c r="AE140" s="19">
        <v>81</v>
      </c>
      <c r="AF140" t="s" s="26"/>
      <c r="AG140" s="19">
        <v>80</v>
      </c>
      <c r="AH140" t="s" s="26"/>
    </row>
    <row r="141" ht="15" customHeight="1">
      <c r="A141" t="s" s="10">
        <v>300</v>
      </c>
      <c r="B141" t="s" s="10">
        <v>301</v>
      </c>
      <c r="C141" t="s" s="26"/>
      <c r="D141" t="s" s="26"/>
      <c r="E141" t="s" s="26"/>
      <c r="F141" t="s" s="26"/>
      <c r="G141" t="s" s="26"/>
      <c r="H141" t="s" s="26"/>
      <c r="I141" t="s" s="26"/>
      <c r="J141" t="s" s="26"/>
      <c r="K141" s="19">
        <v>109</v>
      </c>
      <c r="L141" t="s" s="26"/>
      <c r="M141" s="19">
        <v>125</v>
      </c>
      <c r="N141" t="s" s="26"/>
      <c r="O141" s="19">
        <v>131</v>
      </c>
      <c r="P141" t="s" s="26"/>
      <c r="Q141" s="19">
        <v>139</v>
      </c>
      <c r="R141" t="s" s="26"/>
      <c r="S141" s="19">
        <v>142</v>
      </c>
      <c r="T141" t="s" s="26"/>
      <c r="U141" s="19">
        <v>140</v>
      </c>
      <c r="V141" t="s" s="26"/>
      <c r="W141" s="19">
        <v>142</v>
      </c>
      <c r="X141" t="s" s="26"/>
      <c r="Y141" s="19">
        <v>139</v>
      </c>
      <c r="Z141" s="19">
        <v>1</v>
      </c>
      <c r="AA141" s="19">
        <v>143</v>
      </c>
      <c r="AB141" s="19">
        <v>5</v>
      </c>
      <c r="AC141" s="19">
        <v>143</v>
      </c>
      <c r="AD141" s="19">
        <v>8</v>
      </c>
      <c r="AE141" s="19">
        <v>145</v>
      </c>
      <c r="AF141" s="19">
        <v>16</v>
      </c>
      <c r="AG141" s="19">
        <v>149</v>
      </c>
      <c r="AH141" s="19">
        <v>15</v>
      </c>
    </row>
    <row r="142" ht="15" customHeight="1">
      <c r="A142" t="s" s="10">
        <v>302</v>
      </c>
      <c r="B142" t="s" s="10">
        <v>303</v>
      </c>
      <c r="C142" t="s" s="26"/>
      <c r="D142" t="s" s="26"/>
      <c r="E142" t="s" s="26"/>
      <c r="F142" t="s" s="26"/>
      <c r="G142" t="s" s="26"/>
      <c r="H142" t="s" s="26"/>
      <c r="I142" t="s" s="26"/>
      <c r="J142" t="s" s="26"/>
      <c r="K142" s="19">
        <v>82</v>
      </c>
      <c r="L142" t="s" s="26"/>
      <c r="M142" s="19">
        <v>80</v>
      </c>
      <c r="N142" t="s" s="26"/>
      <c r="O142" s="19">
        <v>79</v>
      </c>
      <c r="P142" t="s" s="26"/>
      <c r="Q142" s="19">
        <v>80</v>
      </c>
      <c r="R142" t="s" s="26"/>
      <c r="S142" s="19">
        <v>80</v>
      </c>
      <c r="T142" t="s" s="26"/>
      <c r="U142" s="19">
        <v>82</v>
      </c>
      <c r="V142" t="s" s="26"/>
      <c r="W142" s="19">
        <v>83</v>
      </c>
      <c r="X142" t="s" s="26"/>
      <c r="Y142" s="19">
        <v>87</v>
      </c>
      <c r="Z142" t="s" s="26"/>
      <c r="AA142" s="19">
        <v>93</v>
      </c>
      <c r="AB142" t="s" s="26"/>
      <c r="AC142" s="19">
        <v>93</v>
      </c>
      <c r="AD142" t="s" s="26"/>
      <c r="AE142" s="19">
        <v>95</v>
      </c>
      <c r="AF142" t="s" s="26"/>
      <c r="AG142" s="19">
        <v>93</v>
      </c>
      <c r="AH142" t="s" s="26"/>
    </row>
    <row r="143" ht="15" customHeight="1">
      <c r="A143" t="s" s="10">
        <v>304</v>
      </c>
      <c r="B143" t="s" s="10">
        <v>305</v>
      </c>
      <c r="C143" t="s" s="26"/>
      <c r="D143" t="s" s="26"/>
      <c r="E143" t="s" s="26"/>
      <c r="F143" t="s" s="26"/>
      <c r="G143" t="s" s="26"/>
      <c r="H143" t="s" s="26"/>
      <c r="I143" t="s" s="26"/>
      <c r="J143" t="s" s="26"/>
      <c r="K143" s="19">
        <v>52</v>
      </c>
      <c r="L143" t="s" s="26"/>
      <c r="M143" s="19">
        <v>52</v>
      </c>
      <c r="N143" t="s" s="26"/>
      <c r="O143" s="19">
        <v>52</v>
      </c>
      <c r="P143" t="s" s="26"/>
      <c r="Q143" s="19">
        <v>52</v>
      </c>
      <c r="R143" t="s" s="26"/>
      <c r="S143" s="19">
        <v>51</v>
      </c>
      <c r="T143" t="s" s="26"/>
      <c r="U143" s="19">
        <v>50</v>
      </c>
      <c r="V143" t="s" s="26"/>
      <c r="W143" s="19">
        <v>50</v>
      </c>
      <c r="X143" t="s" s="26"/>
      <c r="Y143" s="19">
        <v>47</v>
      </c>
      <c r="Z143" t="s" s="26"/>
      <c r="AA143" s="19">
        <v>45</v>
      </c>
      <c r="AB143" t="s" s="26"/>
      <c r="AC143" s="19">
        <v>45</v>
      </c>
      <c r="AD143" t="s" s="26"/>
      <c r="AE143" s="19">
        <v>43</v>
      </c>
      <c r="AF143" t="s" s="26"/>
      <c r="AG143" s="19">
        <v>43</v>
      </c>
      <c r="AH143" t="s" s="26"/>
    </row>
    <row r="144" ht="15" customHeight="1">
      <c r="A144" t="s" s="10">
        <v>306</v>
      </c>
      <c r="B144" t="s" s="10">
        <v>307</v>
      </c>
      <c r="C144" t="s" s="26"/>
      <c r="D144" t="s" s="26"/>
      <c r="E144" t="s" s="26"/>
      <c r="F144" t="s" s="26"/>
      <c r="G144" t="s" s="26"/>
      <c r="H144" t="s" s="26"/>
      <c r="I144" t="s" s="26"/>
      <c r="J144" t="s" s="26"/>
      <c r="K144" t="s" s="26"/>
      <c r="L144" t="s" s="26"/>
      <c r="M144" t="s" s="26"/>
      <c r="N144" t="s" s="26"/>
      <c r="O144" t="s" s="26"/>
      <c r="P144" t="s" s="26"/>
      <c r="Q144" s="19">
        <v>135</v>
      </c>
      <c r="R144" t="s" s="26"/>
      <c r="S144" s="19">
        <v>135</v>
      </c>
      <c r="T144" t="s" s="26"/>
      <c r="U144" s="19">
        <v>130</v>
      </c>
      <c r="V144" t="s" s="26"/>
      <c r="W144" s="19">
        <v>133</v>
      </c>
      <c r="X144" t="s" s="26"/>
      <c r="Y144" s="19">
        <v>134</v>
      </c>
      <c r="Z144" t="s" s="26"/>
      <c r="AA144" s="19">
        <v>133</v>
      </c>
      <c r="AB144" t="s" s="26"/>
      <c r="AC144" s="19">
        <v>133</v>
      </c>
      <c r="AD144" t="s" s="26"/>
      <c r="AE144" s="19">
        <v>135</v>
      </c>
      <c r="AF144" s="19">
        <v>6</v>
      </c>
      <c r="AG144" s="19">
        <v>141</v>
      </c>
      <c r="AH144" s="19">
        <v>8</v>
      </c>
    </row>
    <row r="145" ht="15" customHeight="1">
      <c r="A145" t="s" s="10">
        <v>308</v>
      </c>
      <c r="B145" t="s" s="10">
        <v>309</v>
      </c>
      <c r="C145" t="s" s="26"/>
      <c r="D145" t="s" s="26"/>
      <c r="E145" t="s" s="26"/>
      <c r="F145" t="s" s="26"/>
      <c r="G145" t="s" s="26"/>
      <c r="H145" t="s" s="26"/>
      <c r="I145" t="s" s="26"/>
      <c r="J145" t="s" s="26"/>
      <c r="K145" t="s" s="26"/>
      <c r="L145" t="s" s="26"/>
      <c r="M145" t="s" s="26"/>
      <c r="N145" t="s" s="26"/>
      <c r="O145" t="s" s="26"/>
      <c r="P145" t="s" s="26"/>
      <c r="Q145" s="19">
        <v>114</v>
      </c>
      <c r="R145" t="s" s="26"/>
      <c r="S145" s="19">
        <v>119</v>
      </c>
      <c r="T145" t="s" s="26"/>
      <c r="U145" s="19">
        <v>121</v>
      </c>
      <c r="V145" t="s" s="26"/>
      <c r="W145" s="19">
        <v>124</v>
      </c>
      <c r="X145" t="s" s="26"/>
      <c r="Y145" s="19">
        <v>122</v>
      </c>
      <c r="Z145" t="s" s="26"/>
      <c r="AA145" s="19">
        <v>126</v>
      </c>
      <c r="AB145" t="s" s="26"/>
      <c r="AC145" s="19">
        <v>129</v>
      </c>
      <c r="AD145" t="s" s="26"/>
      <c r="AE145" s="19">
        <v>130</v>
      </c>
      <c r="AF145" s="19">
        <v>1</v>
      </c>
      <c r="AG145" s="19">
        <v>145</v>
      </c>
      <c r="AH145" s="19">
        <v>10</v>
      </c>
    </row>
    <row r="146" ht="15" customHeight="1">
      <c r="A146" t="s" s="10">
        <v>310</v>
      </c>
      <c r="B146" t="s" s="10">
        <v>311</v>
      </c>
      <c r="C146" t="s" s="26"/>
      <c r="D146" t="s" s="26"/>
      <c r="E146" t="s" s="26"/>
      <c r="F146" t="s" s="26"/>
      <c r="G146" t="s" s="26"/>
      <c r="H146" t="s" s="26"/>
      <c r="I146" t="s" s="26"/>
      <c r="J146" t="s" s="26"/>
      <c r="K146" t="s" s="26"/>
      <c r="L146" t="s" s="26"/>
      <c r="M146" t="s" s="26"/>
      <c r="N146" t="s" s="26"/>
      <c r="O146" t="s" s="26"/>
      <c r="P146" t="s" s="26"/>
      <c r="Q146" s="19">
        <v>96</v>
      </c>
      <c r="R146" t="s" s="26"/>
      <c r="S146" s="19">
        <v>98</v>
      </c>
      <c r="T146" t="s" s="26"/>
      <c r="U146" s="19">
        <v>96</v>
      </c>
      <c r="V146" t="s" s="26"/>
      <c r="W146" s="19">
        <v>101</v>
      </c>
      <c r="X146" t="s" s="26"/>
      <c r="Y146" s="19">
        <v>100</v>
      </c>
      <c r="Z146" t="s" s="26"/>
      <c r="AA146" s="19">
        <v>100</v>
      </c>
      <c r="AB146" t="s" s="26"/>
      <c r="AC146" s="19">
        <v>108</v>
      </c>
      <c r="AD146" t="s" s="26"/>
      <c r="AE146" s="19">
        <v>115</v>
      </c>
      <c r="AF146" t="s" s="26"/>
      <c r="AG146" s="19">
        <v>130</v>
      </c>
      <c r="AH146" t="s" s="26"/>
    </row>
    <row r="147" ht="15" customHeight="1">
      <c r="A147" t="s" s="10">
        <v>312</v>
      </c>
      <c r="B147" t="s" s="10">
        <v>313</v>
      </c>
      <c r="C147" t="s" s="26"/>
      <c r="D147" t="s" s="26"/>
      <c r="E147" t="s" s="26"/>
      <c r="F147" t="s" s="26"/>
      <c r="G147" t="s" s="26"/>
      <c r="H147" t="s" s="26"/>
      <c r="I147" t="s" s="26"/>
      <c r="J147" t="s" s="26"/>
      <c r="K147" t="s" s="26"/>
      <c r="L147" t="s" s="26"/>
      <c r="M147" t="s" s="26"/>
      <c r="N147" t="s" s="26"/>
      <c r="O147" t="s" s="26"/>
      <c r="P147" t="s" s="26"/>
      <c r="Q147" t="s" s="26"/>
      <c r="R147" t="s" s="26"/>
      <c r="S147" t="s" s="26"/>
      <c r="T147" t="s" s="26"/>
      <c r="U147" t="s" s="26"/>
      <c r="V147" t="s" s="26"/>
      <c r="W147" s="19">
        <v>115</v>
      </c>
      <c r="X147" t="s" s="26"/>
      <c r="Y147" s="19">
        <v>110</v>
      </c>
      <c r="Z147" t="s" s="26"/>
      <c r="AA147" s="19">
        <v>112</v>
      </c>
      <c r="AB147" t="s" s="26"/>
      <c r="AC147" s="19">
        <v>114</v>
      </c>
      <c r="AD147" t="s" s="26"/>
      <c r="AE147" s="19">
        <v>122</v>
      </c>
      <c r="AF147" t="s" s="26"/>
      <c r="AG147" s="19">
        <v>132</v>
      </c>
      <c r="AH147" t="s" s="26"/>
    </row>
    <row r="148" ht="15" customHeight="1">
      <c r="A148" t="s" s="10">
        <v>314</v>
      </c>
      <c r="B148" t="s" s="10">
        <v>315</v>
      </c>
      <c r="C148" t="s" s="26"/>
      <c r="D148" t="s" s="26"/>
      <c r="E148" t="s" s="26"/>
      <c r="F148" t="s" s="26"/>
      <c r="G148" t="s" s="26"/>
      <c r="H148" t="s" s="26"/>
      <c r="I148" t="s" s="26"/>
      <c r="J148" t="s" s="26"/>
      <c r="K148" t="s" s="26"/>
      <c r="L148" t="s" s="26"/>
      <c r="M148" t="s" s="26"/>
      <c r="N148" t="s" s="26"/>
      <c r="O148" t="s" s="26"/>
      <c r="P148" t="s" s="26"/>
      <c r="Q148" t="s" s="26"/>
      <c r="R148" t="s" s="26"/>
      <c r="S148" t="s" s="26"/>
      <c r="T148" t="s" s="26"/>
      <c r="U148" t="s" s="26"/>
      <c r="V148" t="s" s="26"/>
      <c r="W148" t="s" s="26"/>
      <c r="X148" t="s" s="26"/>
      <c r="Y148" t="s" s="26"/>
      <c r="Z148" t="s" s="26"/>
      <c r="AA148" s="19">
        <v>139</v>
      </c>
      <c r="AB148" s="19">
        <v>1</v>
      </c>
      <c r="AC148" s="19">
        <v>138</v>
      </c>
      <c r="AD148" s="19">
        <v>3</v>
      </c>
      <c r="AE148" s="19">
        <v>133</v>
      </c>
      <c r="AF148" s="19">
        <v>4</v>
      </c>
      <c r="AG148" s="19">
        <v>138</v>
      </c>
      <c r="AH148" s="19">
        <v>4</v>
      </c>
    </row>
    <row r="149" ht="15" customHeight="1">
      <c r="A149" t="s" s="10">
        <v>316</v>
      </c>
      <c r="B149" t="s" s="10">
        <v>317</v>
      </c>
      <c r="C149" t="s" s="26"/>
      <c r="D149" t="s" s="26"/>
      <c r="E149" t="s" s="26"/>
      <c r="F149" t="s" s="26"/>
      <c r="G149" t="s" s="26"/>
      <c r="H149" t="s" s="26"/>
      <c r="I149" t="s" s="26"/>
      <c r="J149" t="s" s="26"/>
      <c r="K149" t="s" s="26"/>
      <c r="L149" t="s" s="26"/>
      <c r="M149" t="s" s="26"/>
      <c r="N149" t="s" s="26"/>
      <c r="O149" t="s" s="26"/>
      <c r="P149" t="s" s="26"/>
      <c r="Q149" t="s" s="26"/>
      <c r="R149" t="s" s="26"/>
      <c r="S149" t="s" s="26"/>
      <c r="T149" t="s" s="26"/>
      <c r="U149" t="s" s="26"/>
      <c r="V149" t="s" s="26"/>
      <c r="W149" t="s" s="26"/>
      <c r="X149" t="s" s="26"/>
      <c r="Y149" t="s" s="26"/>
      <c r="Z149" t="s" s="26"/>
      <c r="AA149" t="s" s="26"/>
      <c r="AB149" t="s" s="26"/>
      <c r="AC149" t="s" s="26"/>
      <c r="AD149" t="s" s="26"/>
      <c r="AE149" s="19">
        <v>138</v>
      </c>
      <c r="AF149" s="19">
        <v>10</v>
      </c>
      <c r="AG149" s="19">
        <v>140</v>
      </c>
      <c r="AH149" s="19">
        <v>6</v>
      </c>
    </row>
    <row r="150" ht="15" customHeight="1">
      <c r="A150" t="s" s="10">
        <v>318</v>
      </c>
      <c r="B150" t="s" s="10">
        <v>319</v>
      </c>
      <c r="C150" t="s" s="26"/>
      <c r="D150" t="s" s="26"/>
      <c r="E150" t="s" s="26"/>
      <c r="F150" t="s" s="26"/>
      <c r="G150" t="s" s="26"/>
      <c r="H150" t="s" s="26"/>
      <c r="I150" t="s" s="26"/>
      <c r="J150" t="s" s="26"/>
      <c r="K150" t="s" s="26"/>
      <c r="L150" t="s" s="26"/>
      <c r="M150" t="s" s="26"/>
      <c r="N150" t="s" s="26"/>
      <c r="O150" t="s" s="26"/>
      <c r="P150" t="s" s="26"/>
      <c r="Q150" t="s" s="26"/>
      <c r="R150" t="s" s="26"/>
      <c r="S150" t="s" s="26"/>
      <c r="T150" t="s" s="26"/>
      <c r="U150" t="s" s="26"/>
      <c r="V150" t="s" s="26"/>
      <c r="W150" t="s" s="26"/>
      <c r="X150" t="s" s="26"/>
      <c r="Y150" t="s" s="26"/>
      <c r="Z150" t="s" s="26"/>
      <c r="AA150" t="s" s="26"/>
      <c r="AB150" t="s" s="26"/>
      <c r="AC150" t="s" s="26"/>
      <c r="AD150" t="s" s="26"/>
      <c r="AE150" s="19">
        <v>111</v>
      </c>
      <c r="AF150" t="s" s="26"/>
      <c r="AG150" s="19">
        <v>115</v>
      </c>
      <c r="AH150" t="s" s="26"/>
    </row>
    <row r="151" ht="15" customHeight="1">
      <c r="A151" t="s" s="10">
        <v>320</v>
      </c>
      <c r="B151" t="s" s="10">
        <v>321</v>
      </c>
      <c r="C151" t="s" s="26"/>
      <c r="D151" t="s" s="26"/>
      <c r="E151" t="s" s="26"/>
      <c r="F151" t="s" s="26"/>
      <c r="G151" t="s" s="26"/>
      <c r="H151" t="s" s="26"/>
      <c r="I151" t="s" s="26"/>
      <c r="J151" t="s" s="26"/>
      <c r="K151" t="s" s="26"/>
      <c r="L151" t="s" s="26"/>
      <c r="M151" t="s" s="26"/>
      <c r="N151" t="s" s="26"/>
      <c r="O151" t="s" s="26"/>
      <c r="P151" t="s" s="26"/>
      <c r="Q151" t="s" s="26"/>
      <c r="R151" t="s" s="26"/>
      <c r="S151" t="s" s="26"/>
      <c r="T151" t="s" s="26"/>
      <c r="U151" t="s" s="26"/>
      <c r="V151" t="s" s="26"/>
      <c r="W151" t="s" s="26"/>
      <c r="X151" t="s" s="26"/>
      <c r="Y151" t="s" s="26"/>
      <c r="Z151" t="s" s="26"/>
      <c r="AA151" t="s" s="26"/>
      <c r="AB151" t="s" s="26"/>
      <c r="AC151" t="s" s="26"/>
      <c r="AD151" t="s" s="26"/>
      <c r="AE151" t="s" s="26"/>
      <c r="AF151" t="s" s="26"/>
      <c r="AG151" s="19">
        <v>129</v>
      </c>
      <c r="AH151" t="s" s="26"/>
    </row>
  </sheetData>
  <mergeCells count="16">
    <mergeCell ref="AA1:AB1"/>
    <mergeCell ref="AC1:AD1"/>
    <mergeCell ref="AE1:AF1"/>
    <mergeCell ref="AG1:AH1"/>
    <mergeCell ref="O1:P1"/>
    <mergeCell ref="Q1:R1"/>
    <mergeCell ref="S1:T1"/>
    <mergeCell ref="U1:V1"/>
    <mergeCell ref="W1:X1"/>
    <mergeCell ref="Y1:Z1"/>
    <mergeCell ref="M1:N1"/>
    <mergeCell ref="C1:D1"/>
    <mergeCell ref="E1:F1"/>
    <mergeCell ref="G1:H1"/>
    <mergeCell ref="I1:J1"/>
    <mergeCell ref="K1:L1"/>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H152"/>
  <sheetViews>
    <sheetView workbookViewId="0" showGridLines="0" defaultGridColor="1"/>
  </sheetViews>
  <sheetFormatPr defaultColWidth="8.83333" defaultRowHeight="15" customHeight="1" outlineLevelRow="0" outlineLevelCol="0"/>
  <cols>
    <col min="1" max="1" width="41.5" style="29" customWidth="1"/>
    <col min="2" max="2" width="20.5" style="29" customWidth="1"/>
    <col min="3" max="34" width="8.85156" style="29" customWidth="1"/>
    <col min="35" max="16384" width="8.85156" style="29" customWidth="1"/>
  </cols>
  <sheetData>
    <row r="1" ht="13.55" customHeight="1">
      <c r="A1" s="14"/>
      <c r="B1" s="14"/>
      <c r="C1" s="19">
        <f>COUNT('DI_Pontos'!C3:C151)</f>
        <v>133</v>
      </c>
      <c r="D1" s="19">
        <f>COUNT('DI_Pontos'!D3:D151)</f>
        <v>0</v>
      </c>
      <c r="E1" s="19">
        <f>COUNT('DI_Pontos'!E3:E151)</f>
        <v>134</v>
      </c>
      <c r="F1" s="19">
        <f>COUNT('DI_Pontos'!F3:F151)</f>
        <v>0</v>
      </c>
      <c r="G1" s="19">
        <f>COUNT('DI_Pontos'!G3:G151)</f>
        <v>137</v>
      </c>
      <c r="H1" s="19">
        <f>COUNT('DI_Pontos'!H3:H151)</f>
        <v>0</v>
      </c>
      <c r="I1" s="19">
        <f>COUNT('DI_Pontos'!I3:I151)</f>
        <v>138</v>
      </c>
      <c r="J1" s="19">
        <f>COUNT('DI_Pontos'!J3:J151)</f>
        <v>0</v>
      </c>
      <c r="K1" s="19">
        <f>COUNT('DI_Pontos'!K3:K151)</f>
        <v>141</v>
      </c>
      <c r="L1" s="19">
        <f>COUNT('DI_Pontos'!L3:L151)</f>
        <v>0</v>
      </c>
      <c r="M1" s="19">
        <f>COUNT('DI_Pontos'!M3:M151)</f>
        <v>141</v>
      </c>
      <c r="N1" s="19">
        <f>COUNT('DI_Pontos'!N3:N151)</f>
        <v>0</v>
      </c>
      <c r="O1" s="19">
        <f>COUNT('DI_Pontos'!O3:O151)</f>
        <v>141</v>
      </c>
      <c r="P1" s="19">
        <f>COUNT('DI_Pontos'!P3:P151)</f>
        <v>0</v>
      </c>
      <c r="Q1" s="19">
        <f>COUNT('DI_Pontos'!Q3:Q151)</f>
        <v>144</v>
      </c>
      <c r="R1" s="19">
        <f>COUNT('DI_Pontos'!R3:R151)</f>
        <v>0</v>
      </c>
      <c r="S1" s="19">
        <f>COUNT('DI_Pontos'!S3:S151)</f>
        <v>144</v>
      </c>
      <c r="T1" s="19">
        <f>COUNT('DI_Pontos'!T3:T151)</f>
        <v>0</v>
      </c>
      <c r="U1" s="19">
        <f>COUNT('DI_Pontos'!U3:U151)</f>
        <v>144</v>
      </c>
      <c r="V1" s="19">
        <f>COUNT('DI_Pontos'!V3:V151)</f>
        <v>0</v>
      </c>
      <c r="W1" s="19">
        <f>COUNT('DI_Pontos'!W3:W151)</f>
        <v>145</v>
      </c>
      <c r="X1" s="19">
        <f>COUNT('DI_Pontos'!X3:X151)</f>
        <v>0</v>
      </c>
      <c r="Y1" s="19">
        <f>COUNT('DI_Pontos'!Y3:Y151)</f>
        <v>145</v>
      </c>
      <c r="Z1" s="19">
        <f>COUNT('DI_Pontos'!Z3:Z151)</f>
        <v>7</v>
      </c>
      <c r="AA1" s="19">
        <f>COUNT('DI_Pontos'!AA3:AA151)</f>
        <v>146</v>
      </c>
      <c r="AB1" s="19">
        <f>COUNT('DI_Pontos'!AB3:AB151)</f>
        <v>8</v>
      </c>
      <c r="AC1" s="19">
        <f>COUNT('DI_Pontos'!AC3:AC151)</f>
        <v>146</v>
      </c>
      <c r="AD1" s="19">
        <f>COUNT('DI_Pontos'!AD3:AD151)</f>
        <v>11</v>
      </c>
      <c r="AE1" s="19">
        <f>COUNT('DI_Pontos'!AE3:AE151)</f>
        <v>148</v>
      </c>
      <c r="AF1" s="19">
        <f>COUNT('DI_Pontos'!AF3:AF151)</f>
        <v>19</v>
      </c>
      <c r="AG1" s="19">
        <f>COUNT('DI_Pontos'!AG3:AG151)</f>
        <v>149</v>
      </c>
      <c r="AH1" s="19">
        <f>COUNT('DI_Pontos'!AH3:AH151)</f>
        <v>15</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38.25" customHeight="1">
      <c r="A3" t="s" s="7">
        <v>364</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8">
        <v>24</v>
      </c>
      <c r="B4" t="s" s="8">
        <v>25</v>
      </c>
      <c r="C4" s="30">
        <v>1</v>
      </c>
      <c r="D4" t="s" s="26"/>
      <c r="E4" s="30">
        <v>1</v>
      </c>
      <c r="F4" t="s" s="26"/>
      <c r="G4" s="30">
        <v>0.9854014598540149</v>
      </c>
      <c r="H4" t="s" s="26"/>
      <c r="I4" s="30">
        <v>0.818840579710145</v>
      </c>
      <c r="J4" t="s" s="26"/>
      <c r="K4" s="30">
        <v>0.900709219858156</v>
      </c>
      <c r="L4" t="s" s="26"/>
      <c r="M4" s="30">
        <v>0.964539007092199</v>
      </c>
      <c r="N4" t="s" s="26"/>
      <c r="O4" s="30">
        <v>0.9503546099290781</v>
      </c>
      <c r="P4" t="s" s="26"/>
      <c r="Q4" s="30">
        <v>0.979166666666667</v>
      </c>
      <c r="R4" t="s" s="26"/>
      <c r="S4" s="30">
        <v>0.965277777777778</v>
      </c>
      <c r="T4" t="s" s="26"/>
      <c r="U4" s="30">
        <v>0.930555555555556</v>
      </c>
      <c r="V4" t="s" s="26"/>
      <c r="W4" s="30">
        <v>0.944827586206897</v>
      </c>
      <c r="X4" t="s" s="26"/>
      <c r="Y4" s="30">
        <v>0.944827586206897</v>
      </c>
      <c r="Z4" t="s" s="26"/>
      <c r="AA4" s="30">
        <v>0.931506849315068</v>
      </c>
      <c r="AB4" t="s" s="26"/>
      <c r="AC4" s="30">
        <v>0.938356164383562</v>
      </c>
      <c r="AD4" s="30">
        <v>0.181818181818182</v>
      </c>
      <c r="AE4" s="30">
        <v>0.959459459459459</v>
      </c>
      <c r="AF4" s="30">
        <v>0.684210526315789</v>
      </c>
      <c r="AG4" s="30">
        <v>0.9664429530201341</v>
      </c>
      <c r="AH4" s="30">
        <v>0.7333333333333329</v>
      </c>
    </row>
    <row r="5" ht="15" customHeight="1">
      <c r="A5" t="s" s="10">
        <v>26</v>
      </c>
      <c r="B5" t="s" s="10">
        <v>27</v>
      </c>
      <c r="C5" s="30">
        <v>0.992481203007519</v>
      </c>
      <c r="D5" t="s" s="26"/>
      <c r="E5" s="30">
        <v>0.992537313432836</v>
      </c>
      <c r="F5" t="s" s="26"/>
      <c r="G5" s="30">
        <v>0.992700729927007</v>
      </c>
      <c r="H5" t="s" s="26"/>
      <c r="I5" s="30">
        <v>0.949275362318841</v>
      </c>
      <c r="J5" t="s" s="26"/>
      <c r="K5" s="30">
        <v>0.9503546099290781</v>
      </c>
      <c r="L5" t="s" s="26"/>
      <c r="M5" s="30">
        <v>0.957446808510638</v>
      </c>
      <c r="N5" t="s" s="26"/>
      <c r="O5" s="30">
        <v>0.936170212765957</v>
      </c>
      <c r="P5" t="s" s="26"/>
      <c r="Q5" s="30">
        <v>0.958333333333333</v>
      </c>
      <c r="R5" t="s" s="26"/>
      <c r="S5" s="30">
        <v>0.979166666666667</v>
      </c>
      <c r="T5" t="s" s="26"/>
      <c r="U5" s="30">
        <v>0.965277777777778</v>
      </c>
      <c r="V5" t="s" s="26"/>
      <c r="W5" s="30">
        <v>0.972413793103448</v>
      </c>
      <c r="X5" t="s" s="26"/>
      <c r="Y5" s="30">
        <v>0.972413793103448</v>
      </c>
      <c r="Z5" s="30">
        <v>0.428571428571429</v>
      </c>
      <c r="AA5" s="30">
        <v>0.986301369863014</v>
      </c>
      <c r="AB5" s="30">
        <v>0.75</v>
      </c>
      <c r="AC5" s="30">
        <v>0.986301369863014</v>
      </c>
      <c r="AD5" s="30">
        <v>0.818181818181818</v>
      </c>
      <c r="AE5" s="30">
        <v>0.986486486486486</v>
      </c>
      <c r="AF5" s="30">
        <v>0.8947368421052631</v>
      </c>
      <c r="AG5" s="30">
        <v>0.993288590604027</v>
      </c>
      <c r="AH5" s="30">
        <v>0.933333333333333</v>
      </c>
    </row>
    <row r="6" ht="15" customHeight="1">
      <c r="A6" t="s" s="10">
        <v>28</v>
      </c>
      <c r="B6" t="s" s="10">
        <v>29</v>
      </c>
      <c r="C6" s="30">
        <v>0.984962406015038</v>
      </c>
      <c r="D6" t="s" s="26"/>
      <c r="E6" s="30">
        <v>0.985074626865672</v>
      </c>
      <c r="F6" t="s" s="26"/>
      <c r="G6" s="30">
        <v>0.978102189781022</v>
      </c>
      <c r="H6" t="s" s="26"/>
      <c r="I6" s="30">
        <v>0.956521739130435</v>
      </c>
      <c r="J6" t="s" s="26"/>
      <c r="K6" s="30">
        <v>0.943262411347518</v>
      </c>
      <c r="L6" t="s" s="26"/>
      <c r="M6" s="30">
        <v>0.978723404255319</v>
      </c>
      <c r="N6" t="s" s="26"/>
      <c r="O6" s="30">
        <v>1</v>
      </c>
      <c r="P6" t="s" s="26"/>
      <c r="Q6" s="30">
        <v>0.972222222222222</v>
      </c>
      <c r="R6" t="s" s="26"/>
      <c r="S6" s="30">
        <v>0.951388888888889</v>
      </c>
      <c r="T6" t="s" s="26"/>
      <c r="U6" s="30">
        <v>0.993055555555556</v>
      </c>
      <c r="V6" t="s" s="26"/>
      <c r="W6" s="30">
        <v>0.9655172413793101</v>
      </c>
      <c r="X6" t="s" s="26"/>
      <c r="Y6" s="30">
        <v>0.9655172413793101</v>
      </c>
      <c r="Z6" s="30">
        <v>0.285714285714286</v>
      </c>
      <c r="AA6" s="30">
        <v>0.972602739726027</v>
      </c>
      <c r="AB6" s="30">
        <v>0.5</v>
      </c>
      <c r="AC6" s="30">
        <v>0.972602739726027</v>
      </c>
      <c r="AD6" s="30">
        <v>0.636363636363636</v>
      </c>
      <c r="AE6" s="30">
        <v>0.972972972972973</v>
      </c>
      <c r="AF6" s="30">
        <v>0.789473684210526</v>
      </c>
      <c r="AG6" s="30">
        <v>0.979865771812081</v>
      </c>
      <c r="AH6" s="30">
        <v>0.8</v>
      </c>
    </row>
    <row r="7" ht="15" customHeight="1">
      <c r="A7" t="s" s="10">
        <v>30</v>
      </c>
      <c r="B7" t="s" s="10">
        <v>31</v>
      </c>
      <c r="C7" s="30">
        <v>0.977443609022556</v>
      </c>
      <c r="D7" t="s" s="26"/>
      <c r="E7" s="30">
        <v>0.970149253731343</v>
      </c>
      <c r="F7" t="s" s="26"/>
      <c r="G7" s="30">
        <v>0.956204379562044</v>
      </c>
      <c r="H7" t="s" s="26"/>
      <c r="I7" s="30">
        <v>0.920289855072464</v>
      </c>
      <c r="J7" t="s" s="26"/>
      <c r="K7" s="30">
        <v>0.872340425531915</v>
      </c>
      <c r="L7" t="s" s="26"/>
      <c r="M7" s="30">
        <v>0.893617021276596</v>
      </c>
      <c r="N7" t="s" s="26"/>
      <c r="O7" s="30">
        <v>0.858156028368794</v>
      </c>
      <c r="P7" t="s" s="26"/>
      <c r="Q7" s="30">
        <v>0.833333333333333</v>
      </c>
      <c r="R7" t="s" s="26"/>
      <c r="S7" s="30">
        <v>0.798611111111111</v>
      </c>
      <c r="T7" t="s" s="26"/>
      <c r="U7" s="30">
        <v>0.770833333333333</v>
      </c>
      <c r="V7" t="s" s="26"/>
      <c r="W7" s="30">
        <v>0.772413793103448</v>
      </c>
      <c r="X7" t="s" s="26"/>
      <c r="Y7" s="30">
        <v>0.724137931034483</v>
      </c>
      <c r="Z7" t="s" s="26"/>
      <c r="AA7" s="30">
        <v>0.719178082191781</v>
      </c>
      <c r="AB7" t="s" s="26"/>
      <c r="AC7" s="30">
        <v>0.705479452054795</v>
      </c>
      <c r="AD7" t="s" s="26"/>
      <c r="AE7" s="30">
        <v>0.72972972972973</v>
      </c>
      <c r="AF7" t="s" s="26"/>
      <c r="AG7" s="30">
        <v>0.785234899328859</v>
      </c>
      <c r="AH7" t="s" s="26"/>
    </row>
    <row r="8" ht="15" customHeight="1">
      <c r="A8" t="s" s="10">
        <v>32</v>
      </c>
      <c r="B8" t="s" s="10">
        <v>33</v>
      </c>
      <c r="C8" s="30">
        <v>0.969924812030075</v>
      </c>
      <c r="D8" t="s" s="26"/>
      <c r="E8" s="30">
        <v>0.977611940298507</v>
      </c>
      <c r="F8" t="s" s="26"/>
      <c r="G8" s="30">
        <v>1</v>
      </c>
      <c r="H8" t="s" s="26"/>
      <c r="I8" s="30">
        <v>1</v>
      </c>
      <c r="J8" t="s" s="26"/>
      <c r="K8" s="30">
        <v>1</v>
      </c>
      <c r="L8" t="s" s="26"/>
      <c r="M8" s="30">
        <v>0.985815602836879</v>
      </c>
      <c r="N8" t="s" s="26"/>
      <c r="O8" s="30">
        <v>0.971631205673759</v>
      </c>
      <c r="P8" t="s" s="26"/>
      <c r="Q8" s="30">
        <v>0.951388888888889</v>
      </c>
      <c r="R8" t="s" s="26"/>
      <c r="S8" s="30">
        <v>0.923611111111111</v>
      </c>
      <c r="T8" t="s" s="26"/>
      <c r="U8" s="30">
        <v>0.916666666666667</v>
      </c>
      <c r="V8" t="s" s="26"/>
      <c r="W8" s="30">
        <v>0.903448275862069</v>
      </c>
      <c r="X8" t="s" s="26"/>
      <c r="Y8" s="30">
        <v>0.903448275862069</v>
      </c>
      <c r="Z8" t="s" s="26"/>
      <c r="AA8" s="30">
        <v>0.849315068493151</v>
      </c>
      <c r="AB8" t="s" s="26"/>
      <c r="AC8" s="30">
        <v>0.842465753424658</v>
      </c>
      <c r="AD8" t="s" s="26"/>
      <c r="AE8" s="30">
        <v>0.810810810810811</v>
      </c>
      <c r="AF8" t="s" s="26"/>
      <c r="AG8" s="30">
        <v>0.818791946308725</v>
      </c>
      <c r="AH8" t="s" s="26"/>
    </row>
    <row r="9" ht="15" customHeight="1">
      <c r="A9" t="s" s="10">
        <v>34</v>
      </c>
      <c r="B9" t="s" s="10">
        <v>35</v>
      </c>
      <c r="C9" s="30">
        <v>0.962406015037594</v>
      </c>
      <c r="D9" t="s" s="26"/>
      <c r="E9" s="30">
        <v>0.947761194029851</v>
      </c>
      <c r="F9" t="s" s="26"/>
      <c r="G9" s="30">
        <v>0.9197080291970799</v>
      </c>
      <c r="H9" t="s" s="26"/>
      <c r="I9" s="30">
        <v>0.891304347826087</v>
      </c>
      <c r="J9" t="s" s="26"/>
      <c r="K9" s="30">
        <v>0.836879432624113</v>
      </c>
      <c r="L9" t="s" s="26"/>
      <c r="M9" s="30">
        <v>0.900709219858156</v>
      </c>
      <c r="N9" t="s" s="26"/>
      <c r="O9" s="30">
        <v>0.957446808510638</v>
      </c>
      <c r="P9" t="s" s="26"/>
      <c r="Q9" s="30">
        <v>0.909722222222222</v>
      </c>
      <c r="R9" t="s" s="26"/>
      <c r="S9" s="30">
        <v>0.909722222222222</v>
      </c>
      <c r="T9" t="s" s="26"/>
      <c r="U9" s="30">
        <v>0.944444444444444</v>
      </c>
      <c r="V9" t="s" s="26"/>
      <c r="W9" s="30">
        <v>0.9517241379310341</v>
      </c>
      <c r="X9" t="s" s="26"/>
      <c r="Y9" s="30">
        <v>0.9517241379310341</v>
      </c>
      <c r="Z9" t="s" s="26"/>
      <c r="AA9" s="30">
        <v>0.945205479452055</v>
      </c>
      <c r="AB9" t="s" s="26"/>
      <c r="AC9" s="30">
        <v>0.931506849315068</v>
      </c>
      <c r="AD9" s="30">
        <v>0.0909090909090909</v>
      </c>
      <c r="AE9" s="30">
        <v>0.952702702702703</v>
      </c>
      <c r="AF9" s="30">
        <v>0.631578947368421</v>
      </c>
      <c r="AG9" s="30">
        <v>0.953020134228188</v>
      </c>
      <c r="AH9" s="30">
        <v>0.466666666666667</v>
      </c>
    </row>
    <row r="10" ht="15" customHeight="1">
      <c r="A10" t="s" s="10">
        <v>36</v>
      </c>
      <c r="B10" t="s" s="10">
        <v>37</v>
      </c>
      <c r="C10" s="30">
        <v>0.954887218045113</v>
      </c>
      <c r="D10" t="s" s="26"/>
      <c r="E10" s="30">
        <v>0.962686567164179</v>
      </c>
      <c r="F10" t="s" s="26"/>
      <c r="G10" s="30">
        <v>0.963503649635036</v>
      </c>
      <c r="H10" t="s" s="26"/>
      <c r="I10" s="30">
        <v>0.985507246376812</v>
      </c>
      <c r="J10" t="s" s="26"/>
      <c r="K10" s="30">
        <v>0.687943262411348</v>
      </c>
      <c r="L10" t="s" s="26"/>
      <c r="M10" s="30">
        <v>0.666666666666667</v>
      </c>
      <c r="N10" t="s" s="26"/>
      <c r="O10" s="30">
        <v>0.659574468085106</v>
      </c>
      <c r="P10" t="s" s="26"/>
      <c r="Q10" s="30">
        <v>0.611111111111111</v>
      </c>
      <c r="R10" t="s" s="26"/>
      <c r="S10" s="30">
        <v>0.590277777777778</v>
      </c>
      <c r="T10" t="s" s="26"/>
      <c r="U10" s="30">
        <v>0.583333333333333</v>
      </c>
      <c r="V10" t="s" s="26"/>
      <c r="W10" s="30">
        <v>0.531034482758621</v>
      </c>
      <c r="X10" t="s" s="26"/>
      <c r="Y10" s="30">
        <v>0.531034482758621</v>
      </c>
      <c r="Z10" t="s" s="26"/>
      <c r="AA10" s="30">
        <v>0.513698630136986</v>
      </c>
      <c r="AB10" t="s" s="26"/>
      <c r="AC10" s="30">
        <v>0.506849315068493</v>
      </c>
      <c r="AD10" t="s" s="26"/>
      <c r="AE10" s="30">
        <v>0.47972972972973</v>
      </c>
      <c r="AF10" t="s" s="26"/>
      <c r="AG10" s="30">
        <v>0.496644295302013</v>
      </c>
      <c r="AH10" t="s" s="26"/>
    </row>
    <row r="11" ht="15" customHeight="1">
      <c r="A11" t="s" s="10">
        <v>38</v>
      </c>
      <c r="B11" t="s" s="10">
        <v>39</v>
      </c>
      <c r="C11" s="30">
        <v>0.947368421052632</v>
      </c>
      <c r="D11" t="s" s="26"/>
      <c r="E11" s="30">
        <v>0.9402985074626869</v>
      </c>
      <c r="F11" t="s" s="26"/>
      <c r="G11" s="30">
        <v>0.927007299270073</v>
      </c>
      <c r="H11" t="s" s="26"/>
      <c r="I11" s="30">
        <v>0.9057971014492751</v>
      </c>
      <c r="J11" t="s" s="26"/>
      <c r="K11" s="30">
        <v>0.9290780141843969</v>
      </c>
      <c r="L11" t="s" s="26"/>
      <c r="M11" s="30">
        <v>0.9290780141843969</v>
      </c>
      <c r="N11" t="s" s="26"/>
      <c r="O11" s="30">
        <v>0.964539007092199</v>
      </c>
      <c r="P11" t="s" s="26"/>
      <c r="Q11" s="30">
        <v>0.923611111111111</v>
      </c>
      <c r="R11" t="s" s="26"/>
      <c r="S11" s="30">
        <v>0.916666666666667</v>
      </c>
      <c r="T11" t="s" s="26"/>
      <c r="U11" s="30">
        <v>0.951388888888889</v>
      </c>
      <c r="V11" t="s" s="26"/>
      <c r="W11" s="30">
        <v>0.9241379310344831</v>
      </c>
      <c r="X11" t="s" s="26"/>
      <c r="Y11" s="30">
        <v>0.931034482758621</v>
      </c>
      <c r="Z11" t="s" s="26"/>
      <c r="AA11" s="30">
        <v>0.924657534246575</v>
      </c>
      <c r="AB11" t="s" s="26"/>
      <c r="AC11" s="30">
        <v>0.897260273972603</v>
      </c>
      <c r="AD11" t="s" s="26"/>
      <c r="AE11" s="30">
        <v>0.885135135135135</v>
      </c>
      <c r="AF11" s="30">
        <v>0.105263157894737</v>
      </c>
      <c r="AG11" s="30">
        <v>0.8322147651006711</v>
      </c>
      <c r="AH11" t="s" s="26"/>
    </row>
    <row r="12" ht="15" customHeight="1">
      <c r="A12" t="s" s="10">
        <v>40</v>
      </c>
      <c r="B12" t="s" s="10">
        <v>41</v>
      </c>
      <c r="C12" s="30">
        <v>0.93984962406015</v>
      </c>
      <c r="D12" t="s" s="26"/>
      <c r="E12" s="30">
        <v>0.955223880597015</v>
      </c>
      <c r="F12" t="s" s="26"/>
      <c r="G12" s="30">
        <v>0.970802919708029</v>
      </c>
      <c r="H12" t="s" s="26"/>
      <c r="I12" s="30">
        <v>0.992753623188406</v>
      </c>
      <c r="J12" t="s" s="26"/>
      <c r="K12" s="30">
        <v>0.99290780141844</v>
      </c>
      <c r="L12" t="s" s="26"/>
      <c r="M12" s="30">
        <v>1</v>
      </c>
      <c r="N12" t="s" s="26"/>
      <c r="O12" s="30">
        <v>0.99290780141844</v>
      </c>
      <c r="P12" t="s" s="26"/>
      <c r="Q12" s="30">
        <v>0.986111111111111</v>
      </c>
      <c r="R12" t="s" s="26"/>
      <c r="S12" s="30">
        <v>0.958333333333333</v>
      </c>
      <c r="T12" t="s" s="26"/>
      <c r="U12" s="30">
        <v>0.9375</v>
      </c>
      <c r="V12" t="s" s="26"/>
      <c r="W12" s="30">
        <v>0.931034482758621</v>
      </c>
      <c r="X12" t="s" s="26"/>
      <c r="Y12" s="30">
        <v>0.917241379310345</v>
      </c>
      <c r="Z12" t="s" s="26"/>
      <c r="AA12" s="30">
        <v>0.883561643835616</v>
      </c>
      <c r="AB12" t="s" s="26"/>
      <c r="AC12" s="30">
        <v>0.8698630136986299</v>
      </c>
      <c r="AD12" t="s" s="26"/>
      <c r="AE12" s="30">
        <v>0.844594594594595</v>
      </c>
      <c r="AF12" t="s" s="26"/>
      <c r="AG12" s="30">
        <v>0.838926174496644</v>
      </c>
      <c r="AH12" t="s" s="26"/>
    </row>
    <row r="13" ht="15" customHeight="1">
      <c r="A13" t="s" s="10">
        <v>42</v>
      </c>
      <c r="B13" t="s" s="10">
        <v>43</v>
      </c>
      <c r="C13" s="30">
        <v>0.932330827067669</v>
      </c>
      <c r="D13" t="s" s="26"/>
      <c r="E13" s="30">
        <v>0.925373134328358</v>
      </c>
      <c r="F13" t="s" s="26"/>
      <c r="G13" s="30">
        <v>0.897810218978102</v>
      </c>
      <c r="H13" t="s" s="26"/>
      <c r="I13" s="30">
        <v>0.876811594202899</v>
      </c>
      <c r="J13" t="s" s="26"/>
      <c r="K13" s="30">
        <v>0.822695035460993</v>
      </c>
      <c r="L13" t="s" s="26"/>
      <c r="M13" s="30">
        <v>0.921985815602837</v>
      </c>
      <c r="N13" t="s" s="26"/>
      <c r="O13" s="30">
        <v>0.907801418439716</v>
      </c>
      <c r="P13" t="s" s="26"/>
      <c r="Q13" s="30">
        <v>0.902777777777778</v>
      </c>
      <c r="R13" t="s" s="26"/>
      <c r="S13" s="30">
        <v>0.944444444444444</v>
      </c>
      <c r="T13" t="s" s="26"/>
      <c r="U13" s="30">
        <v>0.958333333333333</v>
      </c>
      <c r="V13" t="s" s="26"/>
      <c r="W13" s="30">
        <v>0.958620689655172</v>
      </c>
      <c r="X13" t="s" s="26"/>
      <c r="Y13" s="30">
        <v>0.9931034482758621</v>
      </c>
      <c r="Z13" s="30">
        <v>0.857142857142857</v>
      </c>
      <c r="AA13" s="30">
        <v>0.993150684931507</v>
      </c>
      <c r="AB13" s="30">
        <v>0.875</v>
      </c>
      <c r="AC13" s="30">
        <v>0.993150684931507</v>
      </c>
      <c r="AD13" s="30">
        <v>0.9090909090909089</v>
      </c>
      <c r="AE13" s="30">
        <v>0.993243243243243</v>
      </c>
      <c r="AF13" s="30">
        <v>0.947368421052632</v>
      </c>
      <c r="AG13" s="30">
        <v>0.879194630872483</v>
      </c>
      <c r="AH13" t="s" s="26"/>
    </row>
    <row r="14" ht="15" customHeight="1">
      <c r="A14" t="s" s="10">
        <v>44</v>
      </c>
      <c r="B14" t="s" s="10">
        <v>45</v>
      </c>
      <c r="C14" s="30">
        <v>0.924812030075188</v>
      </c>
      <c r="D14" t="s" s="26"/>
      <c r="E14" s="30">
        <v>0.932835820895522</v>
      </c>
      <c r="F14" t="s" s="26"/>
      <c r="G14" s="30">
        <v>0.941605839416058</v>
      </c>
      <c r="H14" t="s" s="26"/>
      <c r="I14" s="30">
        <v>0.978260869565217</v>
      </c>
      <c r="J14" t="s" s="26"/>
      <c r="K14" s="30">
        <v>0.978723404255319</v>
      </c>
      <c r="L14" t="s" s="26"/>
      <c r="M14" s="30">
        <v>0.907801418439716</v>
      </c>
      <c r="N14" t="s" s="26"/>
      <c r="O14" s="30">
        <v>0.822695035460993</v>
      </c>
      <c r="P14" t="s" s="26"/>
      <c r="Q14" s="30">
        <v>0.8125</v>
      </c>
      <c r="R14" t="s" s="26"/>
      <c r="S14" s="30">
        <v>0.784722222222222</v>
      </c>
      <c r="T14" t="s" s="26"/>
      <c r="U14" s="30">
        <v>0.756944444444444</v>
      </c>
      <c r="V14" t="s" s="26"/>
      <c r="W14" s="30">
        <v>0.744827586206897</v>
      </c>
      <c r="X14" t="s" s="26"/>
      <c r="Y14" s="30">
        <v>0.717241379310345</v>
      </c>
      <c r="Z14" t="s" s="26"/>
      <c r="AA14" s="30">
        <v>0.678082191780822</v>
      </c>
      <c r="AB14" t="s" s="26"/>
      <c r="AC14" s="30">
        <v>0.678082191780822</v>
      </c>
      <c r="AD14" t="s" s="26"/>
      <c r="AE14" s="30">
        <v>0.635135135135135</v>
      </c>
      <c r="AF14" t="s" s="26"/>
      <c r="AG14" s="30">
        <v>0.630872483221477</v>
      </c>
      <c r="AH14" t="s" s="26"/>
    </row>
    <row r="15" ht="15" customHeight="1">
      <c r="A15" t="s" s="10">
        <v>46</v>
      </c>
      <c r="B15" t="s" s="10">
        <v>47</v>
      </c>
      <c r="C15" s="30">
        <v>0.917293233082707</v>
      </c>
      <c r="D15" t="s" s="26"/>
      <c r="E15" s="30">
        <v>0.917910447761194</v>
      </c>
      <c r="F15" t="s" s="26"/>
      <c r="G15" s="30">
        <v>0.934306569343066</v>
      </c>
      <c r="H15" t="s" s="26"/>
      <c r="I15" s="30">
        <v>0.9710144927536229</v>
      </c>
      <c r="J15" t="s" s="26"/>
      <c r="K15" s="30">
        <v>0.971631205673759</v>
      </c>
      <c r="L15" t="s" s="26"/>
      <c r="M15" s="30">
        <v>0.9503546099290781</v>
      </c>
      <c r="N15" t="s" s="26"/>
      <c r="O15" s="30">
        <v>0.900709219858156</v>
      </c>
      <c r="P15" t="s" s="26"/>
      <c r="Q15" s="30">
        <v>0.895833333333333</v>
      </c>
      <c r="R15" t="s" s="26"/>
      <c r="S15" s="30">
        <v>0.875</v>
      </c>
      <c r="T15" t="s" s="26"/>
      <c r="U15" s="30">
        <v>0.875</v>
      </c>
      <c r="V15" t="s" s="26"/>
      <c r="W15" s="30">
        <v>0.889655172413793</v>
      </c>
      <c r="X15" t="s" s="26"/>
      <c r="Y15" s="30">
        <v>0.862068965517241</v>
      </c>
      <c r="Z15" t="s" s="26"/>
      <c r="AA15" s="30">
        <v>0.8356164383561639</v>
      </c>
      <c r="AB15" t="s" s="26"/>
      <c r="AC15" s="30">
        <v>0.8356164383561639</v>
      </c>
      <c r="AD15" t="s" s="26"/>
      <c r="AE15" s="30">
        <v>0.817567567567568</v>
      </c>
      <c r="AF15" t="s" s="26"/>
      <c r="AG15" s="30">
        <v>0.825503355704698</v>
      </c>
      <c r="AH15" t="s" s="26"/>
    </row>
    <row r="16" ht="15" customHeight="1">
      <c r="A16" t="s" s="10">
        <v>48</v>
      </c>
      <c r="B16" t="s" s="10">
        <v>49</v>
      </c>
      <c r="C16" s="30">
        <v>0.909774436090226</v>
      </c>
      <c r="D16" t="s" s="26"/>
      <c r="E16" s="30">
        <v>0.91044776119403</v>
      </c>
      <c r="F16" t="s" s="26"/>
      <c r="G16" s="30">
        <v>0.890510948905109</v>
      </c>
      <c r="H16" t="s" s="26"/>
      <c r="I16" s="30">
        <v>0.855072463768116</v>
      </c>
      <c r="J16" t="s" s="26"/>
      <c r="K16" s="30">
        <v>0.914893617021277</v>
      </c>
      <c r="L16" t="s" s="26"/>
      <c r="M16" s="30">
        <v>0.879432624113475</v>
      </c>
      <c r="N16" t="s" s="26"/>
      <c r="O16" s="30">
        <v>0.886524822695035</v>
      </c>
      <c r="P16" t="s" s="26"/>
      <c r="Q16" s="30">
        <v>0.826388888888889</v>
      </c>
      <c r="R16" t="s" s="26"/>
      <c r="S16" s="30">
        <v>0.895833333333333</v>
      </c>
      <c r="T16" t="s" s="26"/>
      <c r="U16" s="30">
        <v>0.909722222222222</v>
      </c>
      <c r="V16" t="s" s="26"/>
      <c r="W16" s="30">
        <v>0.882758620689655</v>
      </c>
      <c r="X16" t="s" s="26"/>
      <c r="Y16" s="30">
        <v>0.848275862068966</v>
      </c>
      <c r="Z16" t="s" s="26"/>
      <c r="AA16" s="30">
        <v>0.828767123287671</v>
      </c>
      <c r="AB16" t="s" s="26"/>
      <c r="AC16" s="30">
        <v>0.8013698630136989</v>
      </c>
      <c r="AD16" t="s" s="26"/>
      <c r="AE16" s="30">
        <v>0.716216216216216</v>
      </c>
      <c r="AF16" t="s" s="26"/>
      <c r="AG16" s="30">
        <v>0.751677852348993</v>
      </c>
      <c r="AH16" t="s" s="26"/>
    </row>
    <row r="17" ht="15" customHeight="1">
      <c r="A17" t="s" s="10">
        <v>50</v>
      </c>
      <c r="B17" t="s" s="10">
        <v>51</v>
      </c>
      <c r="C17" s="30">
        <v>0.902255639097744</v>
      </c>
      <c r="D17" t="s" s="26"/>
      <c r="E17" s="30">
        <v>0.9029850746268659</v>
      </c>
      <c r="F17" t="s" s="26"/>
      <c r="G17" s="30">
        <v>0.846715328467153</v>
      </c>
      <c r="H17" t="s" s="26"/>
      <c r="I17" s="30">
        <v>0.7173913043478261</v>
      </c>
      <c r="J17" t="s" s="26"/>
      <c r="K17" s="30">
        <v>0.645390070921986</v>
      </c>
      <c r="L17" t="s" s="26"/>
      <c r="M17" s="30">
        <v>0.7092198581560279</v>
      </c>
      <c r="N17" t="s" s="26"/>
      <c r="O17" s="30">
        <v>0.75886524822695</v>
      </c>
      <c r="P17" t="s" s="26"/>
      <c r="Q17" s="30">
        <v>0.777777777777778</v>
      </c>
      <c r="R17" t="s" s="26"/>
      <c r="S17" s="30">
        <v>0.854166666666667</v>
      </c>
      <c r="T17" t="s" s="26"/>
      <c r="U17" s="30">
        <v>0.861111111111111</v>
      </c>
      <c r="V17" t="s" s="26"/>
      <c r="W17" s="30">
        <v>0.875862068965517</v>
      </c>
      <c r="X17" t="s" s="26"/>
      <c r="Y17" s="30">
        <v>0.855172413793103</v>
      </c>
      <c r="Z17" t="s" s="26"/>
      <c r="AA17" s="30">
        <v>0.8698630136986299</v>
      </c>
      <c r="AB17" t="s" s="26"/>
      <c r="AC17" s="30">
        <v>0.876712328767123</v>
      </c>
      <c r="AD17" t="s" s="26"/>
      <c r="AE17" s="30">
        <v>0.871621621621622</v>
      </c>
      <c r="AF17" t="s" s="26"/>
      <c r="AG17" s="30">
        <v>0.959731543624161</v>
      </c>
      <c r="AH17" s="30">
        <v>0.6</v>
      </c>
    </row>
    <row r="18" ht="15" customHeight="1">
      <c r="A18" t="s" s="10">
        <v>52</v>
      </c>
      <c r="B18" t="s" s="10">
        <v>53</v>
      </c>
      <c r="C18" s="30">
        <v>0.8947368421052631</v>
      </c>
      <c r="D18" t="s" s="26"/>
      <c r="E18" s="30">
        <v>0.895522388059701</v>
      </c>
      <c r="F18" t="s" s="26"/>
      <c r="G18" s="30">
        <v>0.868613138686131</v>
      </c>
      <c r="H18" t="s" s="26"/>
      <c r="I18" s="30">
        <v>0.826086956521739</v>
      </c>
      <c r="J18" t="s" s="26"/>
      <c r="K18" s="30">
        <v>0.780141843971631</v>
      </c>
      <c r="L18" t="s" s="26"/>
      <c r="M18" s="30">
        <v>0.815602836879433</v>
      </c>
      <c r="N18" t="s" s="26"/>
      <c r="O18" s="30">
        <v>0.893617021276596</v>
      </c>
      <c r="P18" t="s" s="26"/>
      <c r="Q18" s="30">
        <v>0.868055555555556</v>
      </c>
      <c r="R18" t="s" s="26"/>
      <c r="S18" s="30">
        <v>0.840277777777778</v>
      </c>
      <c r="T18" t="s" s="26"/>
      <c r="U18" s="30">
        <v>0.895833333333333</v>
      </c>
      <c r="V18" t="s" s="26"/>
      <c r="W18" s="30">
        <v>0.896551724137931</v>
      </c>
      <c r="X18" t="s" s="26"/>
      <c r="Y18" s="30">
        <v>0.9103448275862071</v>
      </c>
      <c r="Z18" t="s" s="26"/>
      <c r="AA18" s="30">
        <v>0.897260273972603</v>
      </c>
      <c r="AB18" t="s" s="26"/>
      <c r="AC18" s="30">
        <v>0.89041095890411</v>
      </c>
      <c r="AD18" t="s" s="26"/>
      <c r="AE18" s="30">
        <v>0.891891891891892</v>
      </c>
      <c r="AF18" s="30">
        <v>0.157894736842105</v>
      </c>
      <c r="AG18" s="30">
        <v>0.912751677852349</v>
      </c>
      <c r="AH18" s="30">
        <v>0.133333333333333</v>
      </c>
    </row>
    <row r="19" ht="15" customHeight="1">
      <c r="A19" t="s" s="10">
        <v>54</v>
      </c>
      <c r="B19" t="s" s="10">
        <v>55</v>
      </c>
      <c r="C19" s="30">
        <v>0.887218045112782</v>
      </c>
      <c r="D19" t="s" s="26"/>
      <c r="E19" s="30">
        <v>0.873134328358209</v>
      </c>
      <c r="F19" t="s" s="26"/>
      <c r="G19" s="30">
        <v>0.81021897810219</v>
      </c>
      <c r="H19" t="s" s="26"/>
      <c r="I19" s="30">
        <v>0.72463768115942</v>
      </c>
      <c r="J19" t="s" s="26"/>
      <c r="K19" s="30">
        <v>0.673758865248227</v>
      </c>
      <c r="L19" t="s" s="26"/>
      <c r="M19" s="30">
        <v>0.673758865248227</v>
      </c>
      <c r="N19" t="s" s="26"/>
      <c r="O19" s="30">
        <v>0.645390070921986</v>
      </c>
      <c r="P19" t="s" s="26"/>
      <c r="Q19" s="30">
        <v>0.673611111111111</v>
      </c>
      <c r="R19" t="s" s="26"/>
      <c r="S19" s="30">
        <v>0.6875</v>
      </c>
      <c r="T19" t="s" s="26"/>
      <c r="U19" s="30">
        <v>0.659722222222222</v>
      </c>
      <c r="V19" t="s" s="26"/>
      <c r="W19" s="30">
        <v>0.689655172413793</v>
      </c>
      <c r="X19" t="s" s="26"/>
      <c r="Y19" s="30">
        <v>0.655172413793103</v>
      </c>
      <c r="Z19" t="s" s="26"/>
      <c r="AA19" s="30">
        <v>0.671232876712329</v>
      </c>
      <c r="AB19" t="s" s="26"/>
      <c r="AC19" s="30">
        <v>0.671232876712329</v>
      </c>
      <c r="AD19" t="s" s="26"/>
      <c r="AE19" s="30">
        <v>0.709459459459459</v>
      </c>
      <c r="AF19" t="s" s="26"/>
      <c r="AG19" s="30">
        <v>0.798657718120805</v>
      </c>
      <c r="AH19" t="s" s="26"/>
    </row>
    <row r="20" ht="15" customHeight="1">
      <c r="A20" t="s" s="10">
        <v>56</v>
      </c>
      <c r="B20" t="s" s="10">
        <v>57</v>
      </c>
      <c r="C20" s="30">
        <v>0.879699248120301</v>
      </c>
      <c r="D20" t="s" s="26"/>
      <c r="E20" s="30">
        <v>0.888059701492537</v>
      </c>
      <c r="F20" t="s" s="26"/>
      <c r="G20" s="30">
        <v>0.905109489051095</v>
      </c>
      <c r="H20" t="s" s="26"/>
      <c r="I20" s="30">
        <v>0.934782608695652</v>
      </c>
      <c r="J20" t="s" s="26"/>
      <c r="K20" s="30">
        <v>0.957446808510638</v>
      </c>
      <c r="L20" t="s" s="26"/>
      <c r="M20" s="30">
        <v>0.851063829787234</v>
      </c>
      <c r="N20" t="s" s="26"/>
      <c r="O20" s="30">
        <v>0.8297872340425529</v>
      </c>
      <c r="P20" t="s" s="26"/>
      <c r="Q20" s="30">
        <v>0.798611111111111</v>
      </c>
      <c r="R20" t="s" s="26"/>
      <c r="S20" s="30">
        <v>0.770833333333333</v>
      </c>
      <c r="T20" t="s" s="26"/>
      <c r="U20" s="30">
        <v>0.75</v>
      </c>
      <c r="V20" t="s" s="26"/>
      <c r="W20" s="30">
        <v>0.758620689655172</v>
      </c>
      <c r="X20" t="s" s="26"/>
      <c r="Y20" s="30">
        <v>0.786206896551724</v>
      </c>
      <c r="Z20" t="s" s="26"/>
      <c r="AA20" s="30">
        <v>0.753424657534247</v>
      </c>
      <c r="AB20" t="s" s="26"/>
      <c r="AC20" s="30">
        <v>0.746575342465753</v>
      </c>
      <c r="AD20" t="s" s="26"/>
      <c r="AE20" s="30">
        <v>0.702702702702703</v>
      </c>
      <c r="AF20" t="s" s="26"/>
      <c r="AG20" s="30">
        <v>0.711409395973154</v>
      </c>
      <c r="AH20" t="s" s="26"/>
    </row>
    <row r="21" ht="15" customHeight="1">
      <c r="A21" t="s" s="10">
        <v>58</v>
      </c>
      <c r="B21" t="s" s="10">
        <v>59</v>
      </c>
      <c r="C21" s="30">
        <v>0.8721804511278199</v>
      </c>
      <c r="D21" t="s" s="26"/>
      <c r="E21" s="30">
        <v>0.880597014925373</v>
      </c>
      <c r="F21" t="s" s="26"/>
      <c r="G21" s="30">
        <v>0.875912408759124</v>
      </c>
      <c r="H21" t="s" s="26"/>
      <c r="I21" s="30">
        <v>0.927536231884058</v>
      </c>
      <c r="J21" t="s" s="26"/>
      <c r="K21" s="30">
        <v>0.936170212765957</v>
      </c>
      <c r="L21" t="s" s="26"/>
      <c r="M21" s="30">
        <v>0.943262411347518</v>
      </c>
      <c r="N21" t="s" s="26"/>
      <c r="O21" s="30">
        <v>0.914893617021277</v>
      </c>
      <c r="P21" t="s" s="26"/>
      <c r="Q21" s="30">
        <v>0.916666666666667</v>
      </c>
      <c r="R21" t="s" s="26"/>
      <c r="S21" s="30">
        <v>0.902777777777778</v>
      </c>
      <c r="T21" t="s" s="26"/>
      <c r="U21" s="30">
        <v>0.881944444444444</v>
      </c>
      <c r="V21" t="s" s="26"/>
      <c r="W21" s="30">
        <v>0.83448275862069</v>
      </c>
      <c r="X21" t="s" s="26"/>
      <c r="Y21" s="30">
        <v>0.820689655172414</v>
      </c>
      <c r="Z21" t="s" s="26"/>
      <c r="AA21" s="30">
        <v>0.815068493150685</v>
      </c>
      <c r="AB21" t="s" s="26"/>
      <c r="AC21" s="30">
        <v>0.787671232876712</v>
      </c>
      <c r="AD21" t="s" s="26"/>
      <c r="AE21" s="30">
        <v>0.763513513513514</v>
      </c>
      <c r="AF21" t="s" s="26"/>
      <c r="AG21" s="30">
        <v>0.738255033557047</v>
      </c>
      <c r="AH21" t="s" s="26"/>
    </row>
    <row r="22" ht="15" customHeight="1">
      <c r="A22" t="s" s="10">
        <v>60</v>
      </c>
      <c r="B22" t="s" s="10">
        <v>61</v>
      </c>
      <c r="C22" s="30">
        <v>0.864661654135338</v>
      </c>
      <c r="D22" t="s" s="26"/>
      <c r="E22" s="30">
        <v>0.835820895522388</v>
      </c>
      <c r="F22" t="s" s="26"/>
      <c r="G22" s="30">
        <v>0.7591240875912409</v>
      </c>
      <c r="H22" t="s" s="26"/>
      <c r="I22" s="30">
        <v>0.739130434782609</v>
      </c>
      <c r="J22" t="s" s="26"/>
      <c r="K22" s="30">
        <v>0.7092198581560279</v>
      </c>
      <c r="L22" t="s" s="26"/>
      <c r="M22" s="30">
        <v>0.702127659574468</v>
      </c>
      <c r="N22" t="s" s="26"/>
      <c r="O22" s="30">
        <v>0.7092198581560279</v>
      </c>
      <c r="P22" t="s" s="26"/>
      <c r="Q22" s="30">
        <v>0.715277777777778</v>
      </c>
      <c r="R22" t="s" s="26"/>
      <c r="S22" s="30">
        <v>0.701388888888889</v>
      </c>
      <c r="T22" t="s" s="26"/>
      <c r="U22" s="30">
        <v>0.736111111111111</v>
      </c>
      <c r="V22" t="s" s="26"/>
      <c r="W22" s="30">
        <v>0.737931034482759</v>
      </c>
      <c r="X22" t="s" s="26"/>
      <c r="Y22" s="30">
        <v>0.76551724137931</v>
      </c>
      <c r="Z22" t="s" s="26"/>
      <c r="AA22" s="30">
        <v>0.794520547945205</v>
      </c>
      <c r="AB22" t="s" s="26"/>
      <c r="AC22" s="30">
        <v>0.815068493150685</v>
      </c>
      <c r="AD22" t="s" s="26"/>
      <c r="AE22" s="30">
        <v>0.831081081081081</v>
      </c>
      <c r="AF22" t="s" s="26"/>
      <c r="AG22" s="30">
        <v>0.731543624161074</v>
      </c>
      <c r="AH22" t="s" s="26"/>
    </row>
    <row r="23" ht="15" customHeight="1">
      <c r="A23" t="s" s="10">
        <v>62</v>
      </c>
      <c r="B23" t="s" s="10">
        <v>63</v>
      </c>
      <c r="C23" s="30">
        <v>0.857142857142857</v>
      </c>
      <c r="D23" t="s" s="26"/>
      <c r="E23" s="30">
        <v>0.850746268656716</v>
      </c>
      <c r="F23" t="s" s="26"/>
      <c r="G23" s="30">
        <v>0.839416058394161</v>
      </c>
      <c r="H23" t="s" s="26"/>
      <c r="I23" s="30">
        <v>0.77536231884058</v>
      </c>
      <c r="J23" t="s" s="26"/>
      <c r="K23" s="30">
        <v>0.787234042553191</v>
      </c>
      <c r="L23" t="s" s="26"/>
      <c r="M23" s="30">
        <v>0.787234042553191</v>
      </c>
      <c r="N23" t="s" s="26"/>
      <c r="O23" s="30">
        <v>0.808510638297872</v>
      </c>
      <c r="P23" t="s" s="26"/>
      <c r="Q23" s="30">
        <v>0.770833333333333</v>
      </c>
      <c r="R23" t="s" s="26"/>
      <c r="S23" s="30">
        <v>0.868055555555556</v>
      </c>
      <c r="T23" t="s" s="26"/>
      <c r="U23" s="30">
        <v>0.868055555555556</v>
      </c>
      <c r="V23" t="s" s="26"/>
      <c r="W23" s="30">
        <v>0.848275862068966</v>
      </c>
      <c r="X23" t="s" s="26"/>
      <c r="Y23" s="30">
        <v>0.868965517241379</v>
      </c>
      <c r="Z23" t="s" s="26"/>
      <c r="AA23" s="30">
        <v>0.876712328767123</v>
      </c>
      <c r="AB23" t="s" s="26"/>
      <c r="AC23" s="30">
        <v>0.856164383561644</v>
      </c>
      <c r="AD23" t="s" s="26"/>
      <c r="AE23" s="30">
        <v>0.851351351351351</v>
      </c>
      <c r="AF23" t="s" s="26"/>
      <c r="AG23" s="30">
        <v>0.89261744966443</v>
      </c>
      <c r="AH23" t="s" s="26"/>
    </row>
    <row r="24" ht="15" customHeight="1">
      <c r="A24" t="s" s="10">
        <v>64</v>
      </c>
      <c r="B24" t="s" s="10">
        <v>65</v>
      </c>
      <c r="C24" s="30">
        <v>0.8496240601503759</v>
      </c>
      <c r="D24" t="s" s="26"/>
      <c r="E24" s="30">
        <v>0.8656716417910451</v>
      </c>
      <c r="F24" t="s" s="26"/>
      <c r="G24" s="30">
        <v>0.861313868613139</v>
      </c>
      <c r="H24" t="s" s="26"/>
      <c r="I24" s="30">
        <v>0.898550724637681</v>
      </c>
      <c r="J24" t="s" s="26"/>
      <c r="K24" s="30">
        <v>0.879432624113475</v>
      </c>
      <c r="L24" t="s" s="26"/>
      <c r="M24" s="30">
        <v>0.865248226950355</v>
      </c>
      <c r="N24" t="s" s="26"/>
      <c r="O24" s="30">
        <v>0.836879432624113</v>
      </c>
      <c r="P24" t="s" s="26"/>
      <c r="Q24" s="30">
        <v>0.854166666666667</v>
      </c>
      <c r="R24" t="s" s="26"/>
      <c r="S24" s="30">
        <v>0.8125</v>
      </c>
      <c r="T24" t="s" s="26"/>
      <c r="U24" s="30">
        <v>0.777777777777778</v>
      </c>
      <c r="V24" t="s" s="26"/>
      <c r="W24" s="30">
        <v>0.779310344827586</v>
      </c>
      <c r="X24" t="s" s="26"/>
      <c r="Y24" s="30">
        <v>0.751724137931034</v>
      </c>
      <c r="Z24" t="s" s="26"/>
      <c r="AA24" s="30">
        <v>0.73972602739726</v>
      </c>
      <c r="AB24" t="s" s="26"/>
      <c r="AC24" s="30">
        <v>0.719178082191781</v>
      </c>
      <c r="AD24" t="s" s="26"/>
      <c r="AE24" s="30">
        <v>0.689189189189189</v>
      </c>
      <c r="AF24" t="s" s="26"/>
      <c r="AG24" s="30">
        <v>0.684563758389262</v>
      </c>
      <c r="AH24" t="s" s="26"/>
    </row>
    <row r="25" ht="15" customHeight="1">
      <c r="A25" t="s" s="10">
        <v>66</v>
      </c>
      <c r="B25" t="s" s="10">
        <v>67</v>
      </c>
      <c r="C25" s="30">
        <v>0.842105263157895</v>
      </c>
      <c r="D25" t="s" s="26"/>
      <c r="E25" s="30">
        <v>0.843283582089552</v>
      </c>
      <c r="F25" t="s" s="26"/>
      <c r="G25" s="30">
        <v>0.802919708029197</v>
      </c>
      <c r="H25" t="s" s="26"/>
      <c r="I25" s="30">
        <v>0.7826086956521739</v>
      </c>
      <c r="J25" t="s" s="26"/>
      <c r="K25" s="30">
        <v>0.765957446808511</v>
      </c>
      <c r="L25" t="s" s="26"/>
      <c r="M25" s="30">
        <v>0.773049645390071</v>
      </c>
      <c r="N25" t="s" s="26"/>
      <c r="O25" s="30">
        <v>0.773049645390071</v>
      </c>
      <c r="P25" t="s" s="26"/>
      <c r="Q25" s="30">
        <v>0.840277777777778</v>
      </c>
      <c r="R25" t="s" s="26"/>
      <c r="S25" s="30">
        <v>0.888888888888889</v>
      </c>
      <c r="T25" t="s" s="26"/>
      <c r="U25" s="30">
        <v>0.888888888888889</v>
      </c>
      <c r="V25" t="s" s="26"/>
      <c r="W25" s="30">
        <v>0.9379310344827591</v>
      </c>
      <c r="X25" t="s" s="26"/>
      <c r="Y25" s="30">
        <v>0.9379310344827591</v>
      </c>
      <c r="Z25" t="s" s="26"/>
      <c r="AA25" s="30">
        <v>0.938356164383562</v>
      </c>
      <c r="AB25" t="s" s="26"/>
      <c r="AC25" s="30">
        <v>0.958904109589041</v>
      </c>
      <c r="AD25" s="30">
        <v>0.454545454545455</v>
      </c>
      <c r="AE25" s="30">
        <v>0.966216216216216</v>
      </c>
      <c r="AF25" s="30">
        <v>0.736842105263158</v>
      </c>
      <c r="AG25" s="30">
        <v>0.986577181208054</v>
      </c>
      <c r="AH25" s="30">
        <v>0.866666666666667</v>
      </c>
    </row>
    <row r="26" ht="15" customHeight="1">
      <c r="A26" t="s" s="10">
        <v>68</v>
      </c>
      <c r="B26" t="s" s="10">
        <v>69</v>
      </c>
      <c r="C26" s="30">
        <v>0.834586466165414</v>
      </c>
      <c r="D26" t="s" s="26"/>
      <c r="E26" s="30">
        <v>0.783582089552239</v>
      </c>
      <c r="F26" t="s" s="26"/>
      <c r="G26" s="30">
        <v>0.744525547445255</v>
      </c>
      <c r="H26" t="s" s="26"/>
      <c r="I26" s="30">
        <v>0.666666666666667</v>
      </c>
      <c r="J26" t="s" s="26"/>
      <c r="K26" s="30">
        <v>0.7304964539007091</v>
      </c>
      <c r="L26" t="s" s="26"/>
      <c r="M26" s="30">
        <v>0.716312056737589</v>
      </c>
      <c r="N26" t="s" s="26"/>
      <c r="O26" s="30">
        <v>0.723404255319149</v>
      </c>
      <c r="P26" t="s" s="26"/>
      <c r="Q26" s="30">
        <v>0.756944444444444</v>
      </c>
      <c r="R26" t="s" s="26"/>
      <c r="S26" s="30">
        <v>0.736111111111111</v>
      </c>
      <c r="T26" t="s" s="26"/>
      <c r="U26" s="30">
        <v>0.715277777777778</v>
      </c>
      <c r="V26" t="s" s="26"/>
      <c r="W26" s="30">
        <v>0.717241379310345</v>
      </c>
      <c r="X26" t="s" s="26"/>
      <c r="Y26" s="30">
        <v>0.731034482758621</v>
      </c>
      <c r="Z26" t="s" s="26"/>
      <c r="AA26" s="30">
        <v>0.7328767123287671</v>
      </c>
      <c r="AB26" t="s" s="26"/>
      <c r="AC26" s="30">
        <v>0.7328767123287671</v>
      </c>
      <c r="AD26" t="s" s="26"/>
      <c r="AE26" s="30">
        <v>0.743243243243243</v>
      </c>
      <c r="AF26" t="s" s="26"/>
      <c r="AG26" s="30">
        <v>0.805369127516779</v>
      </c>
      <c r="AH26" t="s" s="26"/>
    </row>
    <row r="27" ht="15" customHeight="1">
      <c r="A27" t="s" s="10">
        <v>70</v>
      </c>
      <c r="B27" t="s" s="10">
        <v>71</v>
      </c>
      <c r="C27" s="30">
        <v>0.827067669172932</v>
      </c>
      <c r="D27" t="s" s="26"/>
      <c r="E27" s="30">
        <v>0.8283582089552241</v>
      </c>
      <c r="F27" t="s" s="26"/>
      <c r="G27" s="30">
        <v>0.795620437956204</v>
      </c>
      <c r="H27" t="s" s="26"/>
      <c r="I27" s="30">
        <v>0.768115942028986</v>
      </c>
      <c r="J27" t="s" s="26"/>
      <c r="K27" s="30">
        <v>0.921985815602837</v>
      </c>
      <c r="L27" t="s" s="26"/>
      <c r="M27" s="30">
        <v>0.808510638297872</v>
      </c>
      <c r="N27" t="s" s="26"/>
      <c r="O27" s="30">
        <v>0.787234042553191</v>
      </c>
      <c r="P27" t="s" s="26"/>
      <c r="Q27" s="30">
        <v>0.708333333333333</v>
      </c>
      <c r="R27" t="s" s="26"/>
      <c r="S27" s="30">
        <v>0.729166666666667</v>
      </c>
      <c r="T27" t="s" s="26"/>
      <c r="U27" s="30">
        <v>0.680555555555556</v>
      </c>
      <c r="V27" t="s" s="26"/>
      <c r="W27" s="30">
        <v>0.627586206896552</v>
      </c>
      <c r="X27" t="s" s="26"/>
      <c r="Y27" s="30">
        <v>0.627586206896552</v>
      </c>
      <c r="Z27" t="s" s="26"/>
      <c r="AA27" s="30">
        <v>0.616438356164384</v>
      </c>
      <c r="AB27" t="s" s="26"/>
      <c r="AC27" s="30">
        <v>0.561643835616438</v>
      </c>
      <c r="AD27" t="s" s="26"/>
      <c r="AE27" s="30">
        <v>0.540540540540541</v>
      </c>
      <c r="AF27" t="s" s="26"/>
      <c r="AG27" s="30">
        <v>0.557046979865772</v>
      </c>
      <c r="AH27" t="s" s="26"/>
    </row>
    <row r="28" ht="15" customHeight="1">
      <c r="A28" t="s" s="10">
        <v>72</v>
      </c>
      <c r="B28" t="s" s="10">
        <v>73</v>
      </c>
      <c r="C28" s="30">
        <v>0.819548872180451</v>
      </c>
      <c r="D28" t="s" s="26"/>
      <c r="E28" s="30">
        <v>0.82089552238806</v>
      </c>
      <c r="F28" t="s" s="26"/>
      <c r="G28" s="30">
        <v>0.817518248175182</v>
      </c>
      <c r="H28" t="s" s="26"/>
      <c r="I28" s="30">
        <v>0.869565217391304</v>
      </c>
      <c r="J28" t="s" s="26"/>
      <c r="K28" s="30">
        <v>0.865248226950355</v>
      </c>
      <c r="L28" t="s" s="26"/>
      <c r="M28" s="30">
        <v>0.858156028368794</v>
      </c>
      <c r="N28" t="s" s="26"/>
      <c r="O28" s="30">
        <v>0.851063829787234</v>
      </c>
      <c r="P28" t="s" s="26"/>
      <c r="Q28" s="30">
        <v>0.875</v>
      </c>
      <c r="R28" t="s" s="26"/>
      <c r="S28" s="30">
        <v>0.847222222222222</v>
      </c>
      <c r="T28" t="s" s="26"/>
      <c r="U28" s="30">
        <v>0.819444444444444</v>
      </c>
      <c r="V28" t="s" s="26"/>
      <c r="W28" s="30">
        <v>0.8</v>
      </c>
      <c r="X28" t="s" s="26"/>
      <c r="Y28" s="30">
        <v>0.793103448275862</v>
      </c>
      <c r="Z28" t="s" s="26"/>
      <c r="AA28" s="30">
        <v>0.76027397260274</v>
      </c>
      <c r="AB28" t="s" s="26"/>
      <c r="AC28" s="30">
        <v>0.76027397260274</v>
      </c>
      <c r="AD28" t="s" s="26"/>
      <c r="AE28" s="30">
        <v>0.736486486486486</v>
      </c>
      <c r="AF28" t="s" s="26"/>
      <c r="AG28" s="30">
        <v>0.718120805369128</v>
      </c>
      <c r="AH28" t="s" s="26"/>
    </row>
    <row r="29" ht="15" customHeight="1">
      <c r="A29" t="s" s="10">
        <v>74</v>
      </c>
      <c r="B29" t="s" s="10">
        <v>75</v>
      </c>
      <c r="C29" s="30">
        <v>0.81203007518797</v>
      </c>
      <c r="D29" t="s" s="26"/>
      <c r="E29" s="30">
        <v>0.805970149253731</v>
      </c>
      <c r="F29" t="s" s="26"/>
      <c r="G29" s="30">
        <v>0.788321167883212</v>
      </c>
      <c r="H29" t="s" s="26"/>
      <c r="I29" s="30">
        <v>0.760869565217391</v>
      </c>
      <c r="J29" t="s" s="26"/>
      <c r="K29" s="30">
        <v>0.907801418439716</v>
      </c>
      <c r="L29" t="s" s="26"/>
      <c r="M29" s="30">
        <v>0.794326241134752</v>
      </c>
      <c r="N29" t="s" s="26"/>
      <c r="O29" s="30">
        <v>0.780141843971631</v>
      </c>
      <c r="P29" t="s" s="26"/>
      <c r="Q29" s="30">
        <v>0.701388888888889</v>
      </c>
      <c r="R29" t="s" s="26"/>
      <c r="S29" s="30">
        <v>0.715277777777778</v>
      </c>
      <c r="T29" t="s" s="26"/>
      <c r="U29" s="30">
        <v>0.673611111111111</v>
      </c>
      <c r="V29" t="s" s="26"/>
      <c r="W29" s="30">
        <v>0.63448275862069</v>
      </c>
      <c r="X29" t="s" s="26"/>
      <c r="Y29" s="30">
        <v>0.620689655172414</v>
      </c>
      <c r="Z29" t="s" s="26"/>
      <c r="AA29" s="30">
        <v>0.60958904109589</v>
      </c>
      <c r="AB29" t="s" s="26"/>
      <c r="AC29" s="30">
        <v>0.554794520547945</v>
      </c>
      <c r="AD29" t="s" s="26"/>
      <c r="AE29" s="30">
        <v>0.527027027027027</v>
      </c>
      <c r="AF29" t="s" s="26"/>
      <c r="AG29" s="30">
        <v>0.516778523489933</v>
      </c>
      <c r="AH29" t="s" s="26"/>
    </row>
    <row r="30" ht="15" customHeight="1">
      <c r="A30" t="s" s="10">
        <v>76</v>
      </c>
      <c r="B30" t="s" s="10">
        <v>77</v>
      </c>
      <c r="C30" s="30">
        <v>0.804511278195489</v>
      </c>
      <c r="D30" t="s" s="26"/>
      <c r="E30" s="30">
        <v>0.776119402985075</v>
      </c>
      <c r="F30" t="s" s="26"/>
      <c r="G30" s="30">
        <v>0.737226277372263</v>
      </c>
      <c r="H30" t="s" s="26"/>
      <c r="I30" s="30">
        <v>0.731884057971014</v>
      </c>
      <c r="J30" t="s" s="26"/>
      <c r="K30" s="30">
        <v>0.74468085106383</v>
      </c>
      <c r="L30" t="s" s="26"/>
      <c r="M30" s="30">
        <v>0.75886524822695</v>
      </c>
      <c r="N30" t="s" s="26"/>
      <c r="O30" s="30">
        <v>0.765957446808511</v>
      </c>
      <c r="P30" t="s" s="26"/>
      <c r="Q30" s="30">
        <v>0.75</v>
      </c>
      <c r="R30" t="s" s="26"/>
      <c r="S30" s="30">
        <v>0.722222222222222</v>
      </c>
      <c r="T30" t="s" s="26"/>
      <c r="U30" s="30">
        <v>0.784722222222222</v>
      </c>
      <c r="V30" t="s" s="26"/>
      <c r="W30" s="30">
        <v>0.731034482758621</v>
      </c>
      <c r="X30" t="s" s="26"/>
      <c r="Y30" s="30">
        <v>0.779310344827586</v>
      </c>
      <c r="Z30" t="s" s="26"/>
      <c r="AA30" s="30">
        <v>0.773972602739726</v>
      </c>
      <c r="AB30" t="s" s="26"/>
      <c r="AC30" s="30">
        <v>0.773972602739726</v>
      </c>
      <c r="AD30" t="s" s="26"/>
      <c r="AE30" s="30">
        <v>0.790540540540541</v>
      </c>
      <c r="AF30" t="s" s="26"/>
      <c r="AG30" s="30">
        <v>0.644295302013423</v>
      </c>
      <c r="AH30" t="s" s="26"/>
    </row>
    <row r="31" ht="15" customHeight="1">
      <c r="A31" t="s" s="10">
        <v>78</v>
      </c>
      <c r="B31" t="s" s="10">
        <v>79</v>
      </c>
      <c r="C31" s="30">
        <v>0.796992481203008</v>
      </c>
      <c r="D31" t="s" s="26"/>
      <c r="E31" s="30">
        <v>0.813432835820896</v>
      </c>
      <c r="F31" t="s" s="26"/>
      <c r="G31" s="30">
        <v>0.824817518248175</v>
      </c>
      <c r="H31" t="s" s="26"/>
      <c r="I31" s="30">
        <v>0.86231884057971</v>
      </c>
      <c r="J31" t="s" s="26"/>
      <c r="K31" s="30">
        <v>0.858156028368794</v>
      </c>
      <c r="L31" t="s" s="26"/>
      <c r="M31" s="30">
        <v>0.843971631205674</v>
      </c>
      <c r="N31" t="s" s="26"/>
      <c r="O31" s="30">
        <v>0.865248226950355</v>
      </c>
      <c r="P31" t="s" s="26"/>
      <c r="Q31" s="30">
        <v>0.881944444444444</v>
      </c>
      <c r="R31" t="s" s="26"/>
      <c r="S31" s="30">
        <v>0.833333333333333</v>
      </c>
      <c r="T31" t="s" s="26"/>
      <c r="U31" s="30">
        <v>0.791666666666667</v>
      </c>
      <c r="V31" t="s" s="26"/>
      <c r="W31" s="30">
        <v>0.786206896551724</v>
      </c>
      <c r="X31" t="s" s="26"/>
      <c r="Y31" s="30">
        <v>0.772413793103448</v>
      </c>
      <c r="Z31" t="s" s="26"/>
      <c r="AA31" s="30">
        <v>0.746575342465753</v>
      </c>
      <c r="AB31" t="s" s="26"/>
      <c r="AC31" s="30">
        <v>0.726027397260274</v>
      </c>
      <c r="AD31" t="s" s="26"/>
      <c r="AE31" s="30">
        <v>0.6959459459459461</v>
      </c>
      <c r="AF31" t="s" s="26"/>
      <c r="AG31" s="30">
        <v>0.697986577181208</v>
      </c>
      <c r="AH31" t="s" s="26"/>
    </row>
    <row r="32" ht="15" customHeight="1">
      <c r="A32" t="s" s="10">
        <v>80</v>
      </c>
      <c r="B32" t="s" s="10">
        <v>81</v>
      </c>
      <c r="C32" s="30">
        <v>0.789473684210526</v>
      </c>
      <c r="D32" t="s" s="26"/>
      <c r="E32" s="30">
        <v>0.858208955223881</v>
      </c>
      <c r="F32" t="s" s="26"/>
      <c r="G32" s="30">
        <v>0.883211678832117</v>
      </c>
      <c r="H32" t="s" s="26"/>
      <c r="I32" s="30">
        <v>0.963768115942029</v>
      </c>
      <c r="J32" t="s" s="26"/>
      <c r="K32" s="30">
        <v>0.985815602836879</v>
      </c>
      <c r="L32" t="s" s="26"/>
      <c r="M32" s="30">
        <v>0.99290780141844</v>
      </c>
      <c r="N32" t="s" s="26"/>
      <c r="O32" s="30">
        <v>0.985815602836879</v>
      </c>
      <c r="P32" t="s" s="26"/>
      <c r="Q32" s="30">
        <v>0.993055555555556</v>
      </c>
      <c r="R32" t="s" s="26"/>
      <c r="S32" s="30">
        <v>0.993055555555556</v>
      </c>
      <c r="T32" t="s" s="26"/>
      <c r="U32" s="30">
        <v>0.986111111111111</v>
      </c>
      <c r="V32" t="s" s="26"/>
      <c r="W32" s="30">
        <v>0.986206896551724</v>
      </c>
      <c r="X32" t="s" s="26"/>
      <c r="Y32" s="30">
        <v>0.9793103448275861</v>
      </c>
      <c r="Z32" s="30">
        <v>0.571428571428571</v>
      </c>
      <c r="AA32" s="30">
        <v>0.965753424657534</v>
      </c>
      <c r="AB32" s="30">
        <v>0.25</v>
      </c>
      <c r="AC32" s="30">
        <v>0.952054794520548</v>
      </c>
      <c r="AD32" s="30">
        <v>0.363636363636364</v>
      </c>
      <c r="AE32" s="30">
        <v>0.905405405405405</v>
      </c>
      <c r="AF32" s="30">
        <v>0.263157894736842</v>
      </c>
      <c r="AG32" s="30">
        <v>0.919463087248322</v>
      </c>
      <c r="AH32" s="30">
        <v>0.2</v>
      </c>
    </row>
    <row r="33" ht="15" customHeight="1">
      <c r="A33" t="s" s="10">
        <v>82</v>
      </c>
      <c r="B33" t="s" s="10">
        <v>83</v>
      </c>
      <c r="C33" s="30">
        <v>0.781954887218045</v>
      </c>
      <c r="D33" t="s" s="26"/>
      <c r="E33" s="30">
        <v>0.798507462686567</v>
      </c>
      <c r="F33" t="s" s="26"/>
      <c r="G33" s="30">
        <v>0.832116788321168</v>
      </c>
      <c r="H33" t="s" s="26"/>
      <c r="I33" s="30">
        <v>0.884057971014493</v>
      </c>
      <c r="J33" t="s" s="26"/>
      <c r="K33" s="30">
        <v>0.893617021276596</v>
      </c>
      <c r="L33" t="s" s="26"/>
      <c r="M33" s="30">
        <v>0.872340425531915</v>
      </c>
      <c r="N33" t="s" s="26"/>
      <c r="O33" s="30">
        <v>0.815602836879433</v>
      </c>
      <c r="P33" t="s" s="26"/>
      <c r="Q33" s="30">
        <v>0.819444444444444</v>
      </c>
      <c r="R33" t="s" s="26"/>
      <c r="S33" s="30">
        <v>0.819444444444444</v>
      </c>
      <c r="T33" t="s" s="26"/>
      <c r="U33" s="30">
        <v>0.833333333333333</v>
      </c>
      <c r="V33" t="s" s="26"/>
      <c r="W33" s="30">
        <v>0.813793103448276</v>
      </c>
      <c r="X33" t="s" s="26"/>
      <c r="Y33" s="30">
        <v>0.806896551724138</v>
      </c>
      <c r="Z33" t="s" s="26"/>
      <c r="AA33" s="30">
        <v>0.808219178082192</v>
      </c>
      <c r="AB33" t="s" s="26"/>
      <c r="AC33" s="30">
        <v>0.808219178082192</v>
      </c>
      <c r="AD33" t="s" s="26"/>
      <c r="AE33" s="30">
        <v>0.77027027027027</v>
      </c>
      <c r="AF33" t="s" s="26"/>
      <c r="AG33" s="30">
        <v>0.76510067114094</v>
      </c>
      <c r="AH33" t="s" s="26"/>
    </row>
    <row r="34" ht="15" customHeight="1">
      <c r="A34" t="s" s="10">
        <v>84</v>
      </c>
      <c r="B34" t="s" s="10">
        <v>85</v>
      </c>
      <c r="C34" s="30">
        <v>0.774436090225564</v>
      </c>
      <c r="D34" t="s" s="26"/>
      <c r="E34" s="30">
        <v>0.791044776119403</v>
      </c>
      <c r="F34" t="s" s="26"/>
      <c r="G34" s="30">
        <v>0.781021897810219</v>
      </c>
      <c r="H34" t="s" s="26"/>
      <c r="I34" s="30">
        <v>0.847826086956522</v>
      </c>
      <c r="J34" t="s" s="26"/>
      <c r="K34" s="30">
        <v>0.8297872340425529</v>
      </c>
      <c r="L34" t="s" s="26"/>
      <c r="M34" s="30">
        <v>0.8297872340425529</v>
      </c>
      <c r="N34" t="s" s="26"/>
      <c r="O34" s="30">
        <v>0.843971631205674</v>
      </c>
      <c r="P34" t="s" s="26"/>
      <c r="Q34" s="30">
        <v>0.847222222222222</v>
      </c>
      <c r="R34" t="s" s="26"/>
      <c r="S34" s="30">
        <v>0.791666666666667</v>
      </c>
      <c r="T34" t="s" s="26"/>
      <c r="U34" s="30">
        <v>0.763888888888889</v>
      </c>
      <c r="V34" t="s" s="26"/>
      <c r="W34" s="30">
        <v>0.76551724137931</v>
      </c>
      <c r="X34" t="s" s="26"/>
      <c r="Y34" s="30">
        <v>0.737931034482759</v>
      </c>
      <c r="Z34" t="s" s="26"/>
      <c r="AA34" s="30">
        <v>0.705479452054795</v>
      </c>
      <c r="AB34" t="s" s="26"/>
      <c r="AC34" s="30">
        <v>0.684931506849315</v>
      </c>
      <c r="AD34" t="s" s="26"/>
      <c r="AE34" s="30">
        <v>0.655405405405405</v>
      </c>
      <c r="AF34" t="s" s="26"/>
      <c r="AG34" s="30">
        <v>0.657718120805369</v>
      </c>
      <c r="AH34" t="s" s="26"/>
    </row>
    <row r="35" ht="15" customHeight="1">
      <c r="A35" t="s" s="10">
        <v>86</v>
      </c>
      <c r="B35" t="s" s="10">
        <v>87</v>
      </c>
      <c r="C35" s="30">
        <v>0.766917293233083</v>
      </c>
      <c r="D35" t="s" s="26"/>
      <c r="E35" s="30">
        <v>0.76865671641791</v>
      </c>
      <c r="F35" t="s" s="26"/>
      <c r="G35" s="30">
        <v>0.773722627737226</v>
      </c>
      <c r="H35" t="s" s="26"/>
      <c r="I35" s="30">
        <v>0.833333333333333</v>
      </c>
      <c r="J35" t="s" s="26"/>
      <c r="K35" s="30">
        <v>0.815602836879433</v>
      </c>
      <c r="L35" t="s" s="26"/>
      <c r="M35" s="30">
        <v>0.801418439716312</v>
      </c>
      <c r="N35" t="s" s="26"/>
      <c r="O35" s="30">
        <v>0.801418439716312</v>
      </c>
      <c r="P35" t="s" s="26"/>
      <c r="Q35" s="30">
        <v>0.784722222222222</v>
      </c>
      <c r="R35" t="s" s="26"/>
      <c r="S35" s="30">
        <v>0.777777777777778</v>
      </c>
      <c r="T35" t="s" s="26"/>
      <c r="U35" s="30">
        <v>0.743055555555556</v>
      </c>
      <c r="V35" t="s" s="26"/>
      <c r="W35" s="30">
        <v>0.724137931034483</v>
      </c>
      <c r="X35" t="s" s="26"/>
      <c r="Y35" s="30">
        <v>0.744827586206897</v>
      </c>
      <c r="Z35" t="s" s="26"/>
      <c r="AA35" s="30">
        <v>0.726027397260274</v>
      </c>
      <c r="AB35" t="s" s="26"/>
      <c r="AC35" s="30">
        <v>0.6986301369863011</v>
      </c>
      <c r="AD35" t="s" s="26"/>
      <c r="AE35" s="30">
        <v>0.6621621621621619</v>
      </c>
      <c r="AF35" t="s" s="26"/>
      <c r="AG35" s="30">
        <v>0.664429530201342</v>
      </c>
      <c r="AH35" t="s" s="26"/>
    </row>
    <row r="36" ht="15" customHeight="1">
      <c r="A36" t="s" s="10">
        <v>88</v>
      </c>
      <c r="B36" t="s" s="10">
        <v>89</v>
      </c>
      <c r="C36" s="30">
        <v>0.759398496240602</v>
      </c>
      <c r="D36" t="s" s="26"/>
      <c r="E36" s="30">
        <v>0.753731343283582</v>
      </c>
      <c r="F36" t="s" s="26"/>
      <c r="G36" s="30">
        <v>0.751824817518248</v>
      </c>
      <c r="H36" t="s" s="26"/>
      <c r="I36" s="30">
        <v>0.811594202898551</v>
      </c>
      <c r="J36" t="s" s="26"/>
      <c r="K36" s="30">
        <v>0.794326241134752</v>
      </c>
      <c r="L36" t="s" s="26"/>
      <c r="M36" s="30">
        <v>0.780141843971631</v>
      </c>
      <c r="N36" t="s" s="26"/>
      <c r="O36" s="30">
        <v>0.794326241134752</v>
      </c>
      <c r="P36" t="s" s="26"/>
      <c r="Q36" s="30">
        <v>0.805555555555556</v>
      </c>
      <c r="R36" t="s" s="26"/>
      <c r="S36" s="30">
        <v>0.805555555555556</v>
      </c>
      <c r="T36" t="s" s="26"/>
      <c r="U36" s="30">
        <v>0.805555555555556</v>
      </c>
      <c r="V36" t="s" s="26"/>
      <c r="W36" s="30">
        <v>0.806896551724138</v>
      </c>
      <c r="X36" t="s" s="26"/>
      <c r="Y36" s="30">
        <v>0.8</v>
      </c>
      <c r="Z36" t="s" s="26"/>
      <c r="AA36" s="30">
        <v>0.8013698630136989</v>
      </c>
      <c r="AB36" t="s" s="26"/>
      <c r="AC36" s="30">
        <v>0.794520547945205</v>
      </c>
      <c r="AD36" t="s" s="26"/>
      <c r="AE36" s="30">
        <v>0.783783783783784</v>
      </c>
      <c r="AF36" t="s" s="26"/>
      <c r="AG36" s="30">
        <v>0.791946308724832</v>
      </c>
      <c r="AH36" t="s" s="26"/>
    </row>
    <row r="37" ht="15" customHeight="1">
      <c r="A37" t="s" s="10">
        <v>90</v>
      </c>
      <c r="B37" t="s" s="10">
        <v>91</v>
      </c>
      <c r="C37" s="30">
        <v>0.75187969924812</v>
      </c>
      <c r="D37" t="s" s="26"/>
      <c r="E37" s="30">
        <v>0.738805970149254</v>
      </c>
      <c r="F37" t="s" s="26"/>
      <c r="G37" s="30">
        <v>0.722627737226277</v>
      </c>
      <c r="H37" t="s" s="26"/>
      <c r="I37" s="30">
        <v>0.702898550724638</v>
      </c>
      <c r="J37" t="s" s="26"/>
      <c r="K37" s="30">
        <v>0.702127659574468</v>
      </c>
      <c r="L37" t="s" s="26"/>
      <c r="M37" s="30">
        <v>0.75177304964539</v>
      </c>
      <c r="N37" t="s" s="26"/>
      <c r="O37" s="30">
        <v>0.74468085106383</v>
      </c>
      <c r="P37" t="s" s="26"/>
      <c r="Q37" s="30">
        <v>0.743055555555556</v>
      </c>
      <c r="R37" t="s" s="26"/>
      <c r="S37" s="30">
        <v>0.763888888888889</v>
      </c>
      <c r="T37" t="s" s="26"/>
      <c r="U37" s="30">
        <v>0.826388888888889</v>
      </c>
      <c r="V37" t="s" s="26"/>
      <c r="W37" s="30">
        <v>0.868965517241379</v>
      </c>
      <c r="X37" t="s" s="26"/>
      <c r="Y37" s="30">
        <v>0.896551724137931</v>
      </c>
      <c r="Z37" t="s" s="26"/>
      <c r="AA37" s="30">
        <v>0.917808219178082</v>
      </c>
      <c r="AB37" t="s" s="26"/>
      <c r="AC37" s="30">
        <v>0.924657534246575</v>
      </c>
      <c r="AD37" t="s" s="26"/>
      <c r="AE37" s="30">
        <v>0.9459459459459461</v>
      </c>
      <c r="AF37" s="30">
        <v>0.578947368421053</v>
      </c>
      <c r="AG37" s="30">
        <v>0.724832214765101</v>
      </c>
      <c r="AH37" t="s" s="26"/>
    </row>
    <row r="38" ht="15" customHeight="1">
      <c r="A38" t="s" s="10">
        <v>92</v>
      </c>
      <c r="B38" t="s" s="10">
        <v>93</v>
      </c>
      <c r="C38" s="30">
        <v>0.744360902255639</v>
      </c>
      <c r="D38" t="s" s="26"/>
      <c r="E38" s="30">
        <v>0.746268656716418</v>
      </c>
      <c r="F38" t="s" s="26"/>
      <c r="G38" s="30">
        <v>0.72992700729927</v>
      </c>
      <c r="H38" t="s" s="26"/>
      <c r="I38" s="30">
        <v>0.695652173913043</v>
      </c>
      <c r="J38" t="s" s="26"/>
      <c r="K38" s="30">
        <v>0.695035460992908</v>
      </c>
      <c r="L38" t="s" s="26"/>
      <c r="M38" s="30">
        <v>0.74468085106383</v>
      </c>
      <c r="N38" t="s" s="26"/>
      <c r="O38" s="30">
        <v>0.73758865248227</v>
      </c>
      <c r="P38" t="s" s="26"/>
      <c r="Q38" s="30">
        <v>0.736111111111111</v>
      </c>
      <c r="R38" t="s" s="26"/>
      <c r="S38" s="30">
        <v>0.756944444444444</v>
      </c>
      <c r="T38" t="s" s="26"/>
      <c r="U38" s="30">
        <v>0.8125</v>
      </c>
      <c r="V38" t="s" s="26"/>
      <c r="W38" s="30">
        <v>0.862068965517241</v>
      </c>
      <c r="X38" t="s" s="26"/>
      <c r="Y38" s="30">
        <v>0.889655172413793</v>
      </c>
      <c r="Z38" t="s" s="26"/>
      <c r="AA38" s="30">
        <v>0.904109589041096</v>
      </c>
      <c r="AB38" t="s" s="26"/>
      <c r="AC38" s="30">
        <v>0.917808219178082</v>
      </c>
      <c r="AD38" t="s" s="26"/>
      <c r="AE38" s="30">
        <v>0.939189189189189</v>
      </c>
      <c r="AF38" s="30">
        <v>0.473684210526316</v>
      </c>
      <c r="AG38" s="30">
        <v>0.704697986577181</v>
      </c>
      <c r="AH38" t="s" s="26"/>
    </row>
    <row r="39" ht="15" customHeight="1">
      <c r="A39" t="s" s="10">
        <v>94</v>
      </c>
      <c r="B39" t="s" s="10">
        <v>95</v>
      </c>
      <c r="C39" s="30">
        <v>0.736842105263158</v>
      </c>
      <c r="D39" t="s" s="26"/>
      <c r="E39" s="30">
        <v>0.73134328358209</v>
      </c>
      <c r="F39" t="s" s="26"/>
      <c r="G39" s="30">
        <v>0.715328467153285</v>
      </c>
      <c r="H39" t="s" s="26"/>
      <c r="I39" s="30">
        <v>0.688405797101449</v>
      </c>
      <c r="J39" t="s" s="26"/>
      <c r="K39" s="30">
        <v>0.680851063829787</v>
      </c>
      <c r="L39" t="s" s="26"/>
      <c r="M39" s="30">
        <v>0.73758865248227</v>
      </c>
      <c r="N39" t="s" s="26"/>
      <c r="O39" s="30">
        <v>0.7304964539007091</v>
      </c>
      <c r="P39" t="s" s="26"/>
      <c r="Q39" s="30">
        <v>0.729166666666667</v>
      </c>
      <c r="R39" t="s" s="26"/>
      <c r="S39" s="30">
        <v>0.75</v>
      </c>
      <c r="T39" t="s" s="26"/>
      <c r="U39" s="30">
        <v>0.798611111111111</v>
      </c>
      <c r="V39" t="s" s="26"/>
      <c r="W39" s="30">
        <v>0.820689655172414</v>
      </c>
      <c r="X39" t="s" s="26"/>
      <c r="Y39" s="30">
        <v>0.875862068965517</v>
      </c>
      <c r="Z39" t="s" s="26"/>
      <c r="AA39" s="30">
        <v>0.89041095890411</v>
      </c>
      <c r="AB39" t="s" s="26"/>
      <c r="AC39" s="30">
        <v>0.904109589041096</v>
      </c>
      <c r="AD39" t="s" s="26"/>
      <c r="AE39" s="30">
        <v>0.925675675675676</v>
      </c>
      <c r="AF39" s="30">
        <v>0.421052631578947</v>
      </c>
      <c r="AG39" s="30">
        <v>0.63758389261745</v>
      </c>
      <c r="AH39" t="s" s="26"/>
    </row>
    <row r="40" ht="15" customHeight="1">
      <c r="A40" t="s" s="10">
        <v>96</v>
      </c>
      <c r="B40" t="s" s="10">
        <v>97</v>
      </c>
      <c r="C40" s="30">
        <v>0.729323308270677</v>
      </c>
      <c r="D40" t="s" s="26"/>
      <c r="E40" s="30">
        <v>0.723880597014925</v>
      </c>
      <c r="F40" t="s" s="26"/>
      <c r="G40" s="30">
        <v>0.678832116788321</v>
      </c>
      <c r="H40" t="s" s="26"/>
      <c r="I40" s="30">
        <v>0.615942028985507</v>
      </c>
      <c r="J40" t="s" s="26"/>
      <c r="K40" s="30">
        <v>0.567375886524823</v>
      </c>
      <c r="L40" t="s" s="26"/>
      <c r="M40" s="30">
        <v>0.581560283687943</v>
      </c>
      <c r="N40" t="s" s="26"/>
      <c r="O40" s="30">
        <v>0.631205673758865</v>
      </c>
      <c r="P40" t="s" s="26"/>
      <c r="Q40" s="30">
        <v>0.652777777777778</v>
      </c>
      <c r="R40" t="s" s="26"/>
      <c r="S40" s="30">
        <v>0.694444444444444</v>
      </c>
      <c r="T40" t="s" s="26"/>
      <c r="U40" s="30">
        <v>0.6875</v>
      </c>
      <c r="V40" t="s" s="26"/>
      <c r="W40" s="30">
        <v>0.703448275862069</v>
      </c>
      <c r="X40" t="s" s="26"/>
      <c r="Y40" s="30">
        <v>0.696551724137931</v>
      </c>
      <c r="Z40" t="s" s="26"/>
      <c r="AA40" s="30">
        <v>0.6986301369863011</v>
      </c>
      <c r="AB40" t="s" s="26"/>
      <c r="AC40" s="30">
        <v>0.712328767123288</v>
      </c>
      <c r="AD40" t="s" s="26"/>
      <c r="AE40" s="30">
        <v>0.756756756756757</v>
      </c>
      <c r="AF40" t="s" s="26"/>
      <c r="AG40" s="30">
        <v>0.852348993288591</v>
      </c>
      <c r="AH40" t="s" s="26"/>
    </row>
    <row r="41" ht="15" customHeight="1">
      <c r="A41" t="s" s="10">
        <v>98</v>
      </c>
      <c r="B41" t="s" s="10">
        <v>99</v>
      </c>
      <c r="C41" s="30">
        <v>0.721804511278195</v>
      </c>
      <c r="D41" t="s" s="26"/>
      <c r="E41" s="30">
        <v>0.708955223880597</v>
      </c>
      <c r="F41" t="s" s="26"/>
      <c r="G41" s="30">
        <v>0.8540145985401461</v>
      </c>
      <c r="H41" t="s" s="26"/>
      <c r="I41" s="30">
        <v>0.804347826086957</v>
      </c>
      <c r="J41" t="s" s="26"/>
      <c r="K41" s="30">
        <v>0.886524822695035</v>
      </c>
      <c r="L41" t="s" s="26"/>
      <c r="M41" s="30">
        <v>0.822695035460993</v>
      </c>
      <c r="N41" t="s" s="26"/>
      <c r="O41" s="30">
        <v>0.879432624113475</v>
      </c>
      <c r="P41" t="s" s="26"/>
      <c r="Q41" s="30">
        <v>0.861111111111111</v>
      </c>
      <c r="R41" t="s" s="26"/>
      <c r="S41" s="30">
        <v>0.861111111111111</v>
      </c>
      <c r="T41" t="s" s="26"/>
      <c r="U41" s="30">
        <v>0.847222222222222</v>
      </c>
      <c r="V41" t="s" s="26"/>
      <c r="W41" s="30">
        <v>0.827586206896552</v>
      </c>
      <c r="X41" t="s" s="26"/>
      <c r="Y41" s="30">
        <v>0.827586206896552</v>
      </c>
      <c r="Z41" t="s" s="26"/>
      <c r="AA41" s="30">
        <v>0.787671232876712</v>
      </c>
      <c r="AB41" t="s" s="26"/>
      <c r="AC41" s="30">
        <v>0.7671232876712329</v>
      </c>
      <c r="AD41" t="s" s="26"/>
      <c r="AE41" s="30">
        <v>0.722972972972973</v>
      </c>
      <c r="AF41" t="s" s="26"/>
      <c r="AG41" s="30">
        <v>0.778523489932886</v>
      </c>
      <c r="AH41" t="s" s="26"/>
    </row>
    <row r="42" ht="15" customHeight="1">
      <c r="A42" t="s" s="10">
        <v>100</v>
      </c>
      <c r="B42" t="s" s="10">
        <v>101</v>
      </c>
      <c r="C42" s="30">
        <v>0.714285714285714</v>
      </c>
      <c r="D42" t="s" s="26"/>
      <c r="E42" s="30">
        <v>0.716417910447761</v>
      </c>
      <c r="F42" t="s" s="26"/>
      <c r="G42" s="30">
        <v>0.708029197080292</v>
      </c>
      <c r="H42" t="s" s="26"/>
      <c r="I42" s="30">
        <v>0.753623188405797</v>
      </c>
      <c r="J42" t="s" s="26"/>
      <c r="K42" s="30">
        <v>0.75177304964539</v>
      </c>
      <c r="L42" t="s" s="26"/>
      <c r="M42" s="30">
        <v>0.695035460992908</v>
      </c>
      <c r="N42" t="s" s="26"/>
      <c r="O42" s="30">
        <v>0.680851063829787</v>
      </c>
      <c r="P42" t="s" s="26"/>
      <c r="Q42" s="30">
        <v>0.645833333333333</v>
      </c>
      <c r="R42" t="s" s="26"/>
      <c r="S42" s="30">
        <v>0.638888888888889</v>
      </c>
      <c r="T42" t="s" s="26"/>
      <c r="U42" s="30">
        <v>0.604166666666667</v>
      </c>
      <c r="V42" t="s" s="26"/>
      <c r="W42" s="30">
        <v>0.593103448275862</v>
      </c>
      <c r="X42" t="s" s="26"/>
      <c r="Y42" s="30">
        <v>0.593103448275862</v>
      </c>
      <c r="Z42" t="s" s="26"/>
      <c r="AA42" s="30">
        <v>0.575342465753425</v>
      </c>
      <c r="AB42" t="s" s="26"/>
      <c r="AC42" s="30">
        <v>0.589041095890411</v>
      </c>
      <c r="AD42" t="s" s="26"/>
      <c r="AE42" s="30">
        <v>0.560810810810811</v>
      </c>
      <c r="AF42" t="s" s="26"/>
      <c r="AG42" s="30">
        <v>0.570469798657718</v>
      </c>
      <c r="AH42" t="s" s="26"/>
    </row>
    <row r="43" ht="15" customHeight="1">
      <c r="A43" t="s" s="10">
        <v>102</v>
      </c>
      <c r="B43" t="s" s="10">
        <v>103</v>
      </c>
      <c r="C43" s="30">
        <v>0.706766917293233</v>
      </c>
      <c r="D43" t="s" s="26"/>
      <c r="E43" s="30">
        <v>0.67910447761194</v>
      </c>
      <c r="F43" t="s" s="26"/>
      <c r="G43" s="30">
        <v>0.635036496350365</v>
      </c>
      <c r="H43" t="s" s="26"/>
      <c r="I43" s="30">
        <v>0.608695652173913</v>
      </c>
      <c r="J43" t="s" s="26"/>
      <c r="K43" s="30">
        <v>0.574468085106383</v>
      </c>
      <c r="L43" t="s" s="26"/>
      <c r="M43" s="30">
        <v>0.531914893617021</v>
      </c>
      <c r="N43" t="s" s="26"/>
      <c r="O43" s="30">
        <v>0.524822695035461</v>
      </c>
      <c r="P43" t="s" s="26"/>
      <c r="Q43" s="30">
        <v>0.527777777777778</v>
      </c>
      <c r="R43" t="s" s="26"/>
      <c r="S43" s="30">
        <v>0.527777777777778</v>
      </c>
      <c r="T43" t="s" s="26"/>
      <c r="U43" s="30">
        <v>0.520833333333333</v>
      </c>
      <c r="V43" t="s" s="26"/>
      <c r="W43" s="30">
        <v>0.517241379310345</v>
      </c>
      <c r="X43" t="s" s="26"/>
      <c r="Y43" s="30">
        <v>0.524137931034483</v>
      </c>
      <c r="Z43" t="s" s="26"/>
      <c r="AA43" s="30">
        <v>0.520547945205479</v>
      </c>
      <c r="AB43" t="s" s="26"/>
      <c r="AC43" s="30">
        <v>0.520547945205479</v>
      </c>
      <c r="AD43" t="s" s="26"/>
      <c r="AE43" s="30">
        <v>0.533783783783784</v>
      </c>
      <c r="AF43" t="s" s="26"/>
      <c r="AG43" s="30">
        <v>0.6107382550335571</v>
      </c>
      <c r="AH43" t="s" s="26"/>
    </row>
    <row r="44" ht="15" customHeight="1">
      <c r="A44" t="s" s="10">
        <v>104</v>
      </c>
      <c r="B44" t="s" s="10">
        <v>105</v>
      </c>
      <c r="C44" s="30">
        <v>0.699248120300752</v>
      </c>
      <c r="D44" t="s" s="26"/>
      <c r="E44" s="30">
        <v>0.701492537313433</v>
      </c>
      <c r="F44" t="s" s="26"/>
      <c r="G44" s="30">
        <v>0.6934306569343071</v>
      </c>
      <c r="H44" t="s" s="26"/>
      <c r="I44" s="30">
        <v>0.710144927536232</v>
      </c>
      <c r="J44" t="s" s="26"/>
      <c r="K44" s="30">
        <v>0.73758865248227</v>
      </c>
      <c r="L44" t="s" s="26"/>
      <c r="M44" s="30">
        <v>0.7304964539007091</v>
      </c>
      <c r="N44" t="s" s="26"/>
      <c r="O44" s="30">
        <v>0.716312056737589</v>
      </c>
      <c r="P44" t="s" s="26"/>
      <c r="Q44" s="30">
        <v>0.722222222222222</v>
      </c>
      <c r="R44" t="s" s="26"/>
      <c r="S44" s="30">
        <v>0.708333333333333</v>
      </c>
      <c r="T44" t="s" s="26"/>
      <c r="U44" s="30">
        <v>0.722222222222222</v>
      </c>
      <c r="V44" t="s" s="26"/>
      <c r="W44" s="30">
        <v>0.751724137931034</v>
      </c>
      <c r="X44" t="s" s="26"/>
      <c r="Y44" s="30">
        <v>0.813793103448276</v>
      </c>
      <c r="Z44" t="s" s="26"/>
      <c r="AA44" s="30">
        <v>0.842465753424658</v>
      </c>
      <c r="AB44" t="s" s="26"/>
      <c r="AC44" s="30">
        <v>0.849315068493151</v>
      </c>
      <c r="AD44" t="s" s="26"/>
      <c r="AE44" s="30">
        <v>0.864864864864865</v>
      </c>
      <c r="AF44" t="s" s="26"/>
      <c r="AG44" s="30">
        <v>0.859060402684564</v>
      </c>
      <c r="AH44" t="s" s="26"/>
    </row>
    <row r="45" ht="15" customHeight="1">
      <c r="A45" t="s" s="10">
        <v>106</v>
      </c>
      <c r="B45" t="s" s="10">
        <v>107</v>
      </c>
      <c r="C45" s="30">
        <v>0.691729323308271</v>
      </c>
      <c r="D45" t="s" s="26"/>
      <c r="E45" s="30">
        <v>0.694029850746269</v>
      </c>
      <c r="F45" t="s" s="26"/>
      <c r="G45" s="30">
        <v>0.671532846715328</v>
      </c>
      <c r="H45" t="s" s="26"/>
      <c r="I45" s="30">
        <v>0.659420289855072</v>
      </c>
      <c r="J45" t="s" s="26"/>
      <c r="K45" s="30">
        <v>0.659574468085106</v>
      </c>
      <c r="L45" t="s" s="26"/>
      <c r="M45" s="30">
        <v>0.687943262411348</v>
      </c>
      <c r="N45" t="s" s="26"/>
      <c r="O45" s="30">
        <v>0.702127659574468</v>
      </c>
      <c r="P45" t="s" s="26"/>
      <c r="Q45" s="30">
        <v>0.694444444444444</v>
      </c>
      <c r="R45" t="s" s="26"/>
      <c r="S45" s="30">
        <v>0.666666666666667</v>
      </c>
      <c r="T45" t="s" s="26"/>
      <c r="U45" s="30">
        <v>0.708333333333333</v>
      </c>
      <c r="V45" t="s" s="26"/>
      <c r="W45" s="30">
        <v>0.675862068965517</v>
      </c>
      <c r="X45" t="s" s="26"/>
      <c r="Y45" s="30">
        <v>0.682758620689655</v>
      </c>
      <c r="Z45" t="s" s="26"/>
      <c r="AA45" s="30">
        <v>0.657534246575342</v>
      </c>
      <c r="AB45" t="s" s="26"/>
      <c r="AC45" s="30">
        <v>0.6643835616438361</v>
      </c>
      <c r="AD45" t="s" s="26"/>
      <c r="AE45" s="30">
        <v>0.668918918918919</v>
      </c>
      <c r="AF45" t="s" s="26"/>
      <c r="AG45" s="30">
        <v>0.563758389261745</v>
      </c>
      <c r="AH45" t="s" s="26"/>
    </row>
    <row r="46" ht="15" customHeight="1">
      <c r="A46" t="s" s="10">
        <v>108</v>
      </c>
      <c r="B46" t="s" s="10">
        <v>109</v>
      </c>
      <c r="C46" s="30">
        <v>0.684210526315789</v>
      </c>
      <c r="D46" t="s" s="26"/>
      <c r="E46" s="30">
        <v>0.686567164179104</v>
      </c>
      <c r="F46" t="s" s="26"/>
      <c r="G46" s="30">
        <v>0.664233576642336</v>
      </c>
      <c r="H46" t="s" s="26"/>
      <c r="I46" s="30">
        <v>0.652173913043478</v>
      </c>
      <c r="J46" t="s" s="26"/>
      <c r="K46" s="30">
        <v>0.638297872340426</v>
      </c>
      <c r="L46" t="s" s="26"/>
      <c r="M46" s="30">
        <v>0.680851063829787</v>
      </c>
      <c r="N46" t="s" s="26"/>
      <c r="O46" s="30">
        <v>0.695035460992908</v>
      </c>
      <c r="P46" t="s" s="26"/>
      <c r="Q46" s="30">
        <v>0.6875</v>
      </c>
      <c r="R46" t="s" s="26"/>
      <c r="S46" s="30">
        <v>0.659722222222222</v>
      </c>
      <c r="T46" t="s" s="26"/>
      <c r="U46" s="30">
        <v>0.701388888888889</v>
      </c>
      <c r="V46" t="s" s="26"/>
      <c r="W46" s="30">
        <v>0.668965517241379</v>
      </c>
      <c r="X46" t="s" s="26"/>
      <c r="Y46" s="30">
        <v>0.662068965517241</v>
      </c>
      <c r="Z46" t="s" s="26"/>
      <c r="AA46" s="30">
        <v>0.643835616438356</v>
      </c>
      <c r="AB46" t="s" s="26"/>
      <c r="AC46" s="30">
        <v>0.650684931506849</v>
      </c>
      <c r="AD46" t="s" s="26"/>
      <c r="AE46" s="30">
        <v>0.648648648648649</v>
      </c>
      <c r="AF46" t="s" s="26"/>
      <c r="AG46" s="30">
        <v>0.5436241610738261</v>
      </c>
      <c r="AH46" t="s" s="26"/>
    </row>
    <row r="47" ht="15" customHeight="1">
      <c r="A47" t="s" s="10">
        <v>110</v>
      </c>
      <c r="B47" t="s" s="10">
        <v>111</v>
      </c>
      <c r="C47" s="30">
        <v>0.676691729323308</v>
      </c>
      <c r="D47" t="s" s="26"/>
      <c r="E47" s="30">
        <v>0.611940298507463</v>
      </c>
      <c r="F47" t="s" s="26"/>
      <c r="G47" s="30">
        <v>0.503649635036496</v>
      </c>
      <c r="H47" t="s" s="26"/>
      <c r="I47" s="30">
        <v>0.311594202898551</v>
      </c>
      <c r="J47" t="s" s="26"/>
      <c r="K47" s="30">
        <v>0.184397163120567</v>
      </c>
      <c r="L47" t="s" s="26"/>
      <c r="M47" s="30">
        <v>0.170212765957447</v>
      </c>
      <c r="N47" t="s" s="26"/>
      <c r="O47" s="30">
        <v>0.191489361702128</v>
      </c>
      <c r="P47" t="s" s="26"/>
      <c r="Q47" s="30">
        <v>0.166666666666667</v>
      </c>
      <c r="R47" t="s" s="26"/>
      <c r="S47" s="30">
        <v>0.159722222222222</v>
      </c>
      <c r="T47" t="s" s="26"/>
      <c r="U47" s="30">
        <v>0.180555555555556</v>
      </c>
      <c r="V47" t="s" s="26"/>
      <c r="W47" s="30">
        <v>0.275862068965517</v>
      </c>
      <c r="X47" t="s" s="26"/>
      <c r="Y47" s="30">
        <v>0.303448275862069</v>
      </c>
      <c r="Z47" t="s" s="26"/>
      <c r="AA47" s="30">
        <v>0.315068493150685</v>
      </c>
      <c r="AB47" t="s" s="26"/>
      <c r="AC47" s="30">
        <v>0.328767123287671</v>
      </c>
      <c r="AD47" t="s" s="26"/>
      <c r="AE47" s="30">
        <v>0.418918918918919</v>
      </c>
      <c r="AF47" t="s" s="26"/>
      <c r="AG47" s="30">
        <v>0.758389261744966</v>
      </c>
      <c r="AH47" t="s" s="26"/>
    </row>
    <row r="48" ht="15" customHeight="1">
      <c r="A48" t="s" s="10">
        <v>112</v>
      </c>
      <c r="B48" t="s" s="10">
        <v>113</v>
      </c>
      <c r="C48" s="30">
        <v>0.669172932330827</v>
      </c>
      <c r="D48" t="s" s="26"/>
      <c r="E48" s="30">
        <v>0.6716417910447759</v>
      </c>
      <c r="F48" t="s" s="26"/>
      <c r="G48" s="30">
        <v>0.642335766423358</v>
      </c>
      <c r="H48" t="s" s="26"/>
      <c r="I48" s="30">
        <v>0.623188405797101</v>
      </c>
      <c r="J48" t="s" s="26"/>
      <c r="K48" s="30">
        <v>0.617021276595745</v>
      </c>
      <c r="L48" t="s" s="26"/>
      <c r="M48" s="30">
        <v>0.652482269503546</v>
      </c>
      <c r="N48" t="s" s="26"/>
      <c r="O48" s="30">
        <v>0.687943262411348</v>
      </c>
      <c r="P48" t="s" s="26"/>
      <c r="Q48" s="30">
        <v>0.659722222222222</v>
      </c>
      <c r="R48" t="s" s="26"/>
      <c r="S48" s="30">
        <v>0.652777777777778</v>
      </c>
      <c r="T48" t="s" s="26"/>
      <c r="U48" s="30">
        <v>0.694444444444444</v>
      </c>
      <c r="V48" t="s" s="26"/>
      <c r="W48" s="30">
        <v>0.648275862068966</v>
      </c>
      <c r="X48" t="s" s="26"/>
      <c r="Y48" s="30">
        <v>0.641379310344828</v>
      </c>
      <c r="Z48" t="s" s="26"/>
      <c r="AA48" s="30">
        <v>0.6301369863013701</v>
      </c>
      <c r="AB48" t="s" s="26"/>
      <c r="AC48" s="30">
        <v>0.6301369863013701</v>
      </c>
      <c r="AD48" t="s" s="26"/>
      <c r="AE48" s="30">
        <v>0.614864864864865</v>
      </c>
      <c r="AF48" t="s" s="26"/>
      <c r="AG48" s="30">
        <v>0.550335570469799</v>
      </c>
      <c r="AH48" t="s" s="26"/>
    </row>
    <row r="49" ht="15" customHeight="1">
      <c r="A49" t="s" s="10">
        <v>114</v>
      </c>
      <c r="B49" t="s" s="10">
        <v>115</v>
      </c>
      <c r="C49" s="30">
        <v>0.661654135338346</v>
      </c>
      <c r="D49" t="s" s="26"/>
      <c r="E49" s="30">
        <v>0.656716417910448</v>
      </c>
      <c r="F49" t="s" s="26"/>
      <c r="G49" s="30">
        <v>0.62043795620438</v>
      </c>
      <c r="H49" t="s" s="26"/>
      <c r="I49" s="30">
        <v>0.644927536231884</v>
      </c>
      <c r="J49" t="s" s="26"/>
      <c r="K49" s="30">
        <v>0.602836879432624</v>
      </c>
      <c r="L49" t="s" s="26"/>
      <c r="M49" s="30">
        <v>0.6099290780141839</v>
      </c>
      <c r="N49" t="s" s="26"/>
      <c r="O49" s="30">
        <v>0.666666666666667</v>
      </c>
      <c r="P49" t="s" s="26"/>
      <c r="Q49" s="30">
        <v>0.618055555555556</v>
      </c>
      <c r="R49" t="s" s="26"/>
      <c r="S49" s="30">
        <v>0.604166666666667</v>
      </c>
      <c r="T49" t="s" s="26"/>
      <c r="U49" s="30">
        <v>0.631944444444444</v>
      </c>
      <c r="V49" t="s" s="26"/>
      <c r="W49" s="30">
        <v>0.662068965517241</v>
      </c>
      <c r="X49" t="s" s="26"/>
      <c r="Y49" s="30">
        <v>0.63448275862069</v>
      </c>
      <c r="Z49" t="s" s="26"/>
      <c r="AA49" s="30">
        <v>0.650684931506849</v>
      </c>
      <c r="AB49" t="s" s="26"/>
      <c r="AC49" s="30">
        <v>0.657534246575342</v>
      </c>
      <c r="AD49" t="s" s="26"/>
      <c r="AE49" s="30">
        <v>0.682432432432432</v>
      </c>
      <c r="AF49" t="s" s="26"/>
      <c r="AG49" s="30">
        <v>0.6778523489932889</v>
      </c>
      <c r="AH49" t="s" s="26"/>
    </row>
    <row r="50" ht="15" customHeight="1">
      <c r="A50" t="s" s="10">
        <v>116</v>
      </c>
      <c r="B50" t="s" s="10">
        <v>117</v>
      </c>
      <c r="C50" s="30">
        <v>0.654135338345865</v>
      </c>
      <c r="D50" t="s" s="26"/>
      <c r="E50" s="30">
        <v>0.619402985074627</v>
      </c>
      <c r="F50" t="s" s="26"/>
      <c r="G50" s="30">
        <v>0.613138686131387</v>
      </c>
      <c r="H50" t="s" s="26"/>
      <c r="I50" s="30">
        <v>0.5942028985507249</v>
      </c>
      <c r="J50" t="s" s="26"/>
      <c r="K50" s="30">
        <v>0.595744680851064</v>
      </c>
      <c r="L50" t="s" s="26"/>
      <c r="M50" s="30">
        <v>0.588652482269504</v>
      </c>
      <c r="N50" t="s" s="26"/>
      <c r="O50" s="30">
        <v>0.595744680851064</v>
      </c>
      <c r="P50" t="s" s="26"/>
      <c r="Q50" s="30">
        <v>0.604166666666667</v>
      </c>
      <c r="R50" t="s" s="26"/>
      <c r="S50" s="30">
        <v>0.618055555555556</v>
      </c>
      <c r="T50" t="s" s="26"/>
      <c r="U50" s="30">
        <v>0.597222222222222</v>
      </c>
      <c r="V50" t="s" s="26"/>
      <c r="W50" s="30">
        <v>0.6</v>
      </c>
      <c r="X50" t="s" s="26"/>
      <c r="Y50" s="30">
        <v>0.586206896551724</v>
      </c>
      <c r="Z50" t="s" s="26"/>
      <c r="AA50" s="30">
        <v>0.568493150684932</v>
      </c>
      <c r="AB50" t="s" s="26"/>
      <c r="AC50" s="30">
        <v>0.568493150684932</v>
      </c>
      <c r="AD50" t="s" s="26"/>
      <c r="AE50" s="30">
        <v>0.5540540540540539</v>
      </c>
      <c r="AF50" t="s" s="26"/>
      <c r="AG50" s="30">
        <v>0.61744966442953</v>
      </c>
      <c r="AH50" t="s" s="26"/>
    </row>
    <row r="51" ht="15" customHeight="1">
      <c r="A51" t="s" s="10">
        <v>118</v>
      </c>
      <c r="B51" t="s" s="10">
        <v>119</v>
      </c>
      <c r="C51" s="30">
        <v>0.646616541353383</v>
      </c>
      <c r="D51" t="s" s="26"/>
      <c r="E51" s="30">
        <v>0.664179104477612</v>
      </c>
      <c r="F51" t="s" s="26"/>
      <c r="G51" s="30">
        <v>0.686131386861314</v>
      </c>
      <c r="H51" t="s" s="26"/>
      <c r="I51" s="30">
        <v>0.746376811594203</v>
      </c>
      <c r="J51" t="s" s="26"/>
      <c r="K51" s="30">
        <v>0.75886524822695</v>
      </c>
      <c r="L51" t="s" s="26"/>
      <c r="M51" s="30">
        <v>0.765957446808511</v>
      </c>
      <c r="N51" t="s" s="26"/>
      <c r="O51" s="30">
        <v>0.75177304964539</v>
      </c>
      <c r="P51" t="s" s="26"/>
      <c r="Q51" s="30">
        <v>0.763888888888889</v>
      </c>
      <c r="R51" t="s" s="26"/>
      <c r="S51" s="30">
        <v>0.743055555555556</v>
      </c>
      <c r="T51" t="s" s="26"/>
      <c r="U51" s="30">
        <v>0.729166666666667</v>
      </c>
      <c r="V51" t="s" s="26"/>
      <c r="W51" s="30">
        <v>0.710344827586207</v>
      </c>
      <c r="X51" t="s" s="26"/>
      <c r="Y51" s="30">
        <v>0.710344827586207</v>
      </c>
      <c r="Z51" t="s" s="26"/>
      <c r="AA51" s="30">
        <v>0.691780821917808</v>
      </c>
      <c r="AB51" t="s" s="26"/>
      <c r="AC51" s="30">
        <v>0.691780821917808</v>
      </c>
      <c r="AD51" t="s" s="26"/>
      <c r="AE51" s="30">
        <v>0.675675675675676</v>
      </c>
      <c r="AF51" t="s" s="26"/>
      <c r="AG51" s="30">
        <v>0.671140939597315</v>
      </c>
      <c r="AH51" t="s" s="26"/>
    </row>
    <row r="52" ht="15" customHeight="1">
      <c r="A52" t="s" s="10">
        <v>120</v>
      </c>
      <c r="B52" t="s" s="10">
        <v>121</v>
      </c>
      <c r="C52" s="30">
        <v>0.6390977443609021</v>
      </c>
      <c r="D52" t="s" s="26"/>
      <c r="E52" s="30">
        <v>0.641791044776119</v>
      </c>
      <c r="F52" t="s" s="26"/>
      <c r="G52" s="30">
        <v>0.605839416058394</v>
      </c>
      <c r="H52" t="s" s="26"/>
      <c r="I52" s="30">
        <v>0.58695652173913</v>
      </c>
      <c r="J52" t="s" s="26"/>
      <c r="K52" s="30">
        <v>0.588652482269504</v>
      </c>
      <c r="L52" t="s" s="26"/>
      <c r="M52" s="30">
        <v>0.617021276595745</v>
      </c>
      <c r="N52" t="s" s="26"/>
      <c r="O52" s="30">
        <v>0.673758865248227</v>
      </c>
      <c r="P52" t="s" s="26"/>
      <c r="Q52" s="30">
        <v>0.631944444444444</v>
      </c>
      <c r="R52" t="s" s="26"/>
      <c r="S52" s="30">
        <v>0.631944444444444</v>
      </c>
      <c r="T52" t="s" s="26"/>
      <c r="U52" s="30">
        <v>0.638888888888889</v>
      </c>
      <c r="V52" t="s" s="26"/>
      <c r="W52" s="30">
        <v>0.606896551724138</v>
      </c>
      <c r="X52" t="s" s="26"/>
      <c r="Y52" s="30">
        <v>0.613793103448276</v>
      </c>
      <c r="Z52" t="s" s="26"/>
      <c r="AA52" s="30">
        <v>0.595890410958904</v>
      </c>
      <c r="AB52" t="s" s="26"/>
      <c r="AC52" s="30">
        <v>0.595890410958904</v>
      </c>
      <c r="AD52" t="s" s="26"/>
      <c r="AE52" s="30">
        <v>0.581081081081081</v>
      </c>
      <c r="AF52" t="s" s="26"/>
      <c r="AG52" s="30">
        <v>0.51006711409396</v>
      </c>
      <c r="AH52" t="s" s="26"/>
    </row>
    <row r="53" ht="15" customHeight="1">
      <c r="A53" t="s" s="10">
        <v>122</v>
      </c>
      <c r="B53" t="s" s="10">
        <v>123</v>
      </c>
      <c r="C53" s="30">
        <v>0.631578947368421</v>
      </c>
      <c r="D53" t="s" s="26"/>
      <c r="E53" s="30">
        <v>0.649253731343284</v>
      </c>
      <c r="F53" t="s" s="26"/>
      <c r="G53" s="30">
        <v>0.656934306569343</v>
      </c>
      <c r="H53" t="s" s="26"/>
      <c r="I53" s="30">
        <v>0.681159420289855</v>
      </c>
      <c r="J53" t="s" s="26"/>
      <c r="K53" s="30">
        <v>0.723404255319149</v>
      </c>
      <c r="L53" t="s" s="26"/>
      <c r="M53" s="30">
        <v>0.645390070921986</v>
      </c>
      <c r="N53" t="s" s="26"/>
      <c r="O53" s="30">
        <v>0.617021276595745</v>
      </c>
      <c r="P53" t="s" s="26"/>
      <c r="Q53" s="30">
        <v>0.597222222222222</v>
      </c>
      <c r="R53" t="s" s="26"/>
      <c r="S53" s="30">
        <v>0.5625</v>
      </c>
      <c r="T53" t="s" s="26"/>
      <c r="U53" s="30">
        <v>0.576388888888889</v>
      </c>
      <c r="V53" t="s" s="26"/>
      <c r="W53" s="30">
        <v>0.544827586206897</v>
      </c>
      <c r="X53" t="s" s="26"/>
      <c r="Y53" s="30">
        <v>0.558620689655172</v>
      </c>
      <c r="Z53" t="s" s="26"/>
      <c r="AA53" s="30">
        <v>0.534246575342466</v>
      </c>
      <c r="AB53" t="s" s="26"/>
      <c r="AC53" s="30">
        <v>0.527397260273973</v>
      </c>
      <c r="AD53" t="s" s="26"/>
      <c r="AE53" s="30">
        <v>0.506756756756757</v>
      </c>
      <c r="AF53" t="s" s="26"/>
      <c r="AG53" s="30">
        <v>0.476510067114094</v>
      </c>
      <c r="AH53" t="s" s="26"/>
    </row>
    <row r="54" ht="15" customHeight="1">
      <c r="A54" t="s" s="10">
        <v>124</v>
      </c>
      <c r="B54" t="s" s="10">
        <v>125</v>
      </c>
      <c r="C54" s="30">
        <v>0.62406015037594</v>
      </c>
      <c r="D54" t="s" s="26"/>
      <c r="E54" s="30">
        <v>0.626865671641791</v>
      </c>
      <c r="F54" t="s" s="26"/>
      <c r="G54" s="30">
        <v>0.6277372262773721</v>
      </c>
      <c r="H54" t="s" s="26"/>
      <c r="I54" s="30">
        <v>0.630434782608696</v>
      </c>
      <c r="J54" t="s" s="26"/>
      <c r="K54" s="30">
        <v>0.631205673758865</v>
      </c>
      <c r="L54" t="s" s="26"/>
      <c r="M54" s="30">
        <v>0.631205673758865</v>
      </c>
      <c r="N54" t="s" s="26"/>
      <c r="O54" s="30">
        <v>0.638297872340426</v>
      </c>
      <c r="P54" t="s" s="26"/>
      <c r="Q54" s="30">
        <v>0.583333333333333</v>
      </c>
      <c r="R54" t="s" s="26"/>
      <c r="S54" s="30">
        <v>0.645833333333333</v>
      </c>
      <c r="T54" t="s" s="26"/>
      <c r="U54" s="30">
        <v>0.645833333333333</v>
      </c>
      <c r="V54" t="s" s="26"/>
      <c r="W54" s="30">
        <v>0.641379310344828</v>
      </c>
      <c r="X54" t="s" s="26"/>
      <c r="Y54" s="30">
        <v>0.668965517241379</v>
      </c>
      <c r="Z54" t="s" s="26"/>
      <c r="AA54" s="30">
        <v>0.6643835616438361</v>
      </c>
      <c r="AB54" t="s" s="26"/>
      <c r="AC54" s="30">
        <v>0.643835616438356</v>
      </c>
      <c r="AD54" t="s" s="26"/>
      <c r="AE54" s="30">
        <v>0.628378378378378</v>
      </c>
      <c r="AF54" t="s" s="26"/>
      <c r="AG54" s="30">
        <v>0.691275167785235</v>
      </c>
      <c r="AH54" t="s" s="26"/>
    </row>
    <row r="55" ht="15" customHeight="1">
      <c r="A55" t="s" s="10">
        <v>126</v>
      </c>
      <c r="B55" t="s" s="10">
        <v>127</v>
      </c>
      <c r="C55" s="30">
        <v>0.6165413533834589</v>
      </c>
      <c r="D55" t="s" s="26"/>
      <c r="E55" s="30">
        <v>0.6343283582089549</v>
      </c>
      <c r="F55" t="s" s="26"/>
      <c r="G55" s="30">
        <v>0.64963503649635</v>
      </c>
      <c r="H55" t="s" s="26"/>
      <c r="I55" s="30">
        <v>0.673913043478261</v>
      </c>
      <c r="J55" t="s" s="26"/>
      <c r="K55" s="30">
        <v>0.716312056737589</v>
      </c>
      <c r="L55" t="s" s="26"/>
      <c r="M55" s="30">
        <v>0.659574468085106</v>
      </c>
      <c r="N55" t="s" s="26"/>
      <c r="O55" s="30">
        <v>0.624113475177305</v>
      </c>
      <c r="P55" t="s" s="26"/>
      <c r="Q55" s="30">
        <v>0.638888888888889</v>
      </c>
      <c r="R55" t="s" s="26"/>
      <c r="S55" s="30">
        <v>0.625</v>
      </c>
      <c r="T55" t="s" s="26"/>
      <c r="U55" s="30">
        <v>0.618055555555556</v>
      </c>
      <c r="V55" t="s" s="26"/>
      <c r="W55" s="30">
        <v>0.620689655172414</v>
      </c>
      <c r="X55" t="s" s="26"/>
      <c r="Y55" s="30">
        <v>0.606896551724138</v>
      </c>
      <c r="Z55" t="s" s="26"/>
      <c r="AA55" s="30">
        <v>0.602739726027397</v>
      </c>
      <c r="AB55" t="s" s="26"/>
      <c r="AC55" s="30">
        <v>0.616438356164384</v>
      </c>
      <c r="AD55" t="s" s="26"/>
      <c r="AE55" s="30">
        <v>0.601351351351351</v>
      </c>
      <c r="AF55" t="s" s="26"/>
      <c r="AG55" s="30">
        <v>0.590604026845638</v>
      </c>
      <c r="AH55" t="s" s="26"/>
    </row>
    <row r="56" ht="15" customHeight="1">
      <c r="A56" t="s" s="10">
        <v>128</v>
      </c>
      <c r="B56" t="s" s="10">
        <v>129</v>
      </c>
      <c r="C56" s="30">
        <v>0.609022556390977</v>
      </c>
      <c r="D56" t="s" s="26"/>
      <c r="E56" s="30">
        <v>0.604477611940299</v>
      </c>
      <c r="F56" t="s" s="26"/>
      <c r="G56" s="30">
        <v>0.598540145985401</v>
      </c>
      <c r="H56" t="s" s="26"/>
      <c r="I56" s="30">
        <v>0.521739130434783</v>
      </c>
      <c r="J56" t="s" s="26"/>
      <c r="K56" s="30">
        <v>0.553191489361702</v>
      </c>
      <c r="L56" t="s" s="26"/>
      <c r="M56" s="30">
        <v>0.553191489361702</v>
      </c>
      <c r="N56" t="s" s="26"/>
      <c r="O56" s="30">
        <v>0.546099290780142</v>
      </c>
      <c r="P56" t="s" s="26"/>
      <c r="Q56" s="30">
        <v>0.569444444444444</v>
      </c>
      <c r="R56" t="s" s="26"/>
      <c r="S56" s="30">
        <v>0.576388888888889</v>
      </c>
      <c r="T56" t="s" s="26"/>
      <c r="U56" s="30">
        <v>0.541666666666667</v>
      </c>
      <c r="V56" t="s" s="26"/>
      <c r="W56" s="30">
        <v>0.551724137931034</v>
      </c>
      <c r="X56" t="s" s="26"/>
      <c r="Y56" s="30">
        <v>0.544827586206897</v>
      </c>
      <c r="Z56" t="s" s="26"/>
      <c r="AA56" s="30">
        <v>0.554794520547945</v>
      </c>
      <c r="AB56" t="s" s="26"/>
      <c r="AC56" s="30">
        <v>0.575342465753425</v>
      </c>
      <c r="AD56" t="s" s="26"/>
      <c r="AE56" s="30">
        <v>0.5878378378378381</v>
      </c>
      <c r="AF56" t="s" s="26"/>
      <c r="AG56" s="30">
        <v>0.597315436241611</v>
      </c>
      <c r="AH56" t="s" s="26"/>
    </row>
    <row r="57" ht="15" customHeight="1">
      <c r="A57" t="s" s="10">
        <v>130</v>
      </c>
      <c r="B57" t="s" s="10">
        <v>131</v>
      </c>
      <c r="C57" s="30">
        <v>0.601503759398496</v>
      </c>
      <c r="D57" t="s" s="26"/>
      <c r="E57" s="30">
        <v>0.5970149253731341</v>
      </c>
      <c r="F57" t="s" s="26"/>
      <c r="G57" s="30">
        <v>0.583941605839416</v>
      </c>
      <c r="H57" t="s" s="26"/>
      <c r="I57" s="30">
        <v>0.514492753623188</v>
      </c>
      <c r="J57" t="s" s="26"/>
      <c r="K57" s="30">
        <v>0.546099290780142</v>
      </c>
      <c r="L57" t="s" s="26"/>
      <c r="M57" s="30">
        <v>0.560283687943262</v>
      </c>
      <c r="N57" t="s" s="26"/>
      <c r="O57" s="30">
        <v>0.553191489361702</v>
      </c>
      <c r="P57" t="s" s="26"/>
      <c r="Q57" s="30">
        <v>0.576388888888889</v>
      </c>
      <c r="R57" t="s" s="26"/>
      <c r="S57" s="30">
        <v>0.583333333333333</v>
      </c>
      <c r="T57" t="s" s="26"/>
      <c r="U57" s="30">
        <v>0.548611111111111</v>
      </c>
      <c r="V57" t="s" s="26"/>
      <c r="W57" s="30">
        <v>0.558620689655172</v>
      </c>
      <c r="X57" t="s" s="26"/>
      <c r="Y57" s="30">
        <v>0.551724137931034</v>
      </c>
      <c r="Z57" t="s" s="26"/>
      <c r="AA57" s="30">
        <v>0.561643835616438</v>
      </c>
      <c r="AB57" t="s" s="26"/>
      <c r="AC57" s="30">
        <v>0.582191780821918</v>
      </c>
      <c r="AD57" t="s" s="26"/>
      <c r="AE57" s="30">
        <v>0.594594594594595</v>
      </c>
      <c r="AF57" t="s" s="26"/>
      <c r="AG57" s="30">
        <v>0.604026845637584</v>
      </c>
      <c r="AH57" t="s" s="26"/>
    </row>
    <row r="58" ht="15" customHeight="1">
      <c r="A58" t="s" s="10">
        <v>132</v>
      </c>
      <c r="B58" t="s" s="10">
        <v>133</v>
      </c>
      <c r="C58" s="30">
        <v>0.5939849624060149</v>
      </c>
      <c r="D58" t="s" s="26"/>
      <c r="E58" s="30">
        <v>0.58955223880597</v>
      </c>
      <c r="F58" t="s" s="26"/>
      <c r="G58" s="30">
        <v>0.518248175182482</v>
      </c>
      <c r="H58" t="s" s="26"/>
      <c r="I58" s="30">
        <v>0.5</v>
      </c>
      <c r="J58" t="s" s="26"/>
      <c r="K58" s="30">
        <v>0.468085106382979</v>
      </c>
      <c r="L58" t="s" s="26"/>
      <c r="M58" s="30">
        <v>0.48936170212766</v>
      </c>
      <c r="N58" t="s" s="26"/>
      <c r="O58" s="30">
        <v>0.50354609929078</v>
      </c>
      <c r="P58" t="s" s="26"/>
      <c r="Q58" s="30">
        <v>0.520833333333333</v>
      </c>
      <c r="R58" t="s" s="26"/>
      <c r="S58" s="30">
        <v>0.541666666666667</v>
      </c>
      <c r="T58" t="s" s="26"/>
      <c r="U58" s="30">
        <v>0.527777777777778</v>
      </c>
      <c r="V58" t="s" s="26"/>
      <c r="W58" s="30">
        <v>0.537931034482759</v>
      </c>
      <c r="X58" t="s" s="26"/>
      <c r="Y58" s="30">
        <v>0.537931034482759</v>
      </c>
      <c r="Z58" t="s" s="26"/>
      <c r="AA58" s="30">
        <v>0.547945205479452</v>
      </c>
      <c r="AB58" t="s" s="26"/>
      <c r="AC58" s="30">
        <v>0.547945205479452</v>
      </c>
      <c r="AD58" t="s" s="26"/>
      <c r="AE58" s="30">
        <v>0.574324324324324</v>
      </c>
      <c r="AF58" t="s" s="26"/>
      <c r="AG58" s="30">
        <v>0.651006711409396</v>
      </c>
      <c r="AH58" t="s" s="26"/>
    </row>
    <row r="59" ht="15" customHeight="1">
      <c r="A59" t="s" s="10">
        <v>134</v>
      </c>
      <c r="B59" t="s" s="10">
        <v>135</v>
      </c>
      <c r="C59" s="30">
        <v>0.586466165413534</v>
      </c>
      <c r="D59" t="s" s="26"/>
      <c r="E59" s="30">
        <v>0.582089552238806</v>
      </c>
      <c r="F59" t="s" s="26"/>
      <c r="G59" s="30">
        <v>0.569343065693431</v>
      </c>
      <c r="H59" t="s" s="26"/>
      <c r="I59" s="30">
        <v>0.63768115942029</v>
      </c>
      <c r="J59" t="s" s="26"/>
      <c r="K59" s="30">
        <v>0.624113475177305</v>
      </c>
      <c r="L59" t="s" s="26"/>
      <c r="M59" s="30">
        <v>0.638297872340426</v>
      </c>
      <c r="N59" t="s" s="26"/>
      <c r="O59" s="30">
        <v>0.602836879432624</v>
      </c>
      <c r="P59" t="s" s="26"/>
      <c r="Q59" s="30">
        <v>0.590277777777778</v>
      </c>
      <c r="R59" t="s" s="26"/>
      <c r="S59" s="30">
        <v>0.569444444444444</v>
      </c>
      <c r="T59" t="s" s="26"/>
      <c r="U59" s="30">
        <v>0.534722222222222</v>
      </c>
      <c r="V59" t="s" s="26"/>
      <c r="W59" s="30">
        <v>0.524137931034483</v>
      </c>
      <c r="X59" t="s" s="26"/>
      <c r="Y59" s="30">
        <v>0.510344827586207</v>
      </c>
      <c r="Z59" t="s" s="26"/>
      <c r="AA59" s="30">
        <v>0.486301369863014</v>
      </c>
      <c r="AB59" t="s" s="26"/>
      <c r="AC59" s="30">
        <v>0.465753424657534</v>
      </c>
      <c r="AD59" t="s" s="26"/>
      <c r="AE59" s="30">
        <v>0.459459459459459</v>
      </c>
      <c r="AF59" t="s" s="26"/>
      <c r="AG59" s="30">
        <v>0.456375838926174</v>
      </c>
      <c r="AH59" t="s" s="26"/>
    </row>
    <row r="60" ht="15" customHeight="1">
      <c r="A60" t="s" s="10">
        <v>136</v>
      </c>
      <c r="B60" t="s" s="10">
        <v>137</v>
      </c>
      <c r="C60" s="30">
        <v>0.578947368421053</v>
      </c>
      <c r="D60" t="s" s="26"/>
      <c r="E60" s="30">
        <v>0.574626865671642</v>
      </c>
      <c r="F60" t="s" s="26"/>
      <c r="G60" s="30">
        <v>0.547445255474453</v>
      </c>
      <c r="H60" t="s" s="26"/>
      <c r="I60" s="30">
        <v>0.572463768115942</v>
      </c>
      <c r="J60" t="s" s="26"/>
      <c r="K60" s="30">
        <v>0.539007092198582</v>
      </c>
      <c r="L60" t="s" s="26"/>
      <c r="M60" s="30">
        <v>0.546099290780142</v>
      </c>
      <c r="N60" t="s" s="26"/>
      <c r="O60" s="30">
        <v>0.574468085106383</v>
      </c>
      <c r="P60" t="s" s="26"/>
      <c r="Q60" s="30">
        <v>0.548611111111111</v>
      </c>
      <c r="R60" t="s" s="26"/>
      <c r="S60" s="30">
        <v>0.534722222222222</v>
      </c>
      <c r="T60" t="s" s="26"/>
      <c r="U60" s="30">
        <v>0.590277777777778</v>
      </c>
      <c r="V60" t="s" s="26"/>
      <c r="W60" s="30">
        <v>0.579310344827586</v>
      </c>
      <c r="X60" t="s" s="26"/>
      <c r="Y60" s="30">
        <v>0.579310344827586</v>
      </c>
      <c r="Z60" t="s" s="26"/>
      <c r="AA60" s="30">
        <v>0.589041095890411</v>
      </c>
      <c r="AB60" t="s" s="26"/>
      <c r="AC60" s="30">
        <v>0.602739726027397</v>
      </c>
      <c r="AD60" t="s" s="26"/>
      <c r="AE60" s="30">
        <v>0.608108108108108</v>
      </c>
      <c r="AF60" t="s" s="26"/>
      <c r="AG60" s="30">
        <v>0.583892617449664</v>
      </c>
      <c r="AH60" t="s" s="26"/>
    </row>
    <row r="61" ht="15" customHeight="1">
      <c r="A61" t="s" s="10">
        <v>138</v>
      </c>
      <c r="B61" t="s" s="10">
        <v>139</v>
      </c>
      <c r="C61" s="30">
        <v>0.571428571428571</v>
      </c>
      <c r="D61" t="s" s="26"/>
      <c r="E61" s="30">
        <v>0.529850746268657</v>
      </c>
      <c r="F61" t="s" s="26"/>
      <c r="G61" s="30">
        <v>0.525547445255474</v>
      </c>
      <c r="H61" t="s" s="26"/>
      <c r="I61" s="30">
        <v>0.536231884057971</v>
      </c>
      <c r="J61" t="s" s="26"/>
      <c r="K61" s="30">
        <v>0.531914893617021</v>
      </c>
      <c r="L61" t="s" s="26"/>
      <c r="M61" s="30">
        <v>0.539007092198582</v>
      </c>
      <c r="N61" t="s" s="26"/>
      <c r="O61" s="30">
        <v>0.531914893617021</v>
      </c>
      <c r="P61" t="s" s="26"/>
      <c r="Q61" s="30">
        <v>0.534722222222222</v>
      </c>
      <c r="R61" t="s" s="26"/>
      <c r="S61" s="30">
        <v>0.506944444444444</v>
      </c>
      <c r="T61" t="s" s="26"/>
      <c r="U61" s="30">
        <v>0.513888888888889</v>
      </c>
      <c r="V61" t="s" s="26"/>
      <c r="W61" s="30">
        <v>0.503448275862069</v>
      </c>
      <c r="X61" t="s" s="26"/>
      <c r="Y61" s="30">
        <v>0.489655172413793</v>
      </c>
      <c r="Z61" t="s" s="26"/>
      <c r="AA61" s="30">
        <v>0.493150684931507</v>
      </c>
      <c r="AB61" t="s" s="26"/>
      <c r="AC61" s="30">
        <v>0.5</v>
      </c>
      <c r="AD61" t="s" s="26"/>
      <c r="AE61" s="30">
        <v>0.493243243243243</v>
      </c>
      <c r="AF61" t="s" s="26"/>
      <c r="AG61" s="30">
        <v>0.523489932885906</v>
      </c>
      <c r="AH61" t="s" s="26"/>
    </row>
    <row r="62" ht="15" customHeight="1">
      <c r="A62" t="s" s="10">
        <v>140</v>
      </c>
      <c r="B62" t="s" s="10">
        <v>141</v>
      </c>
      <c r="C62" s="30">
        <v>0.56390977443609</v>
      </c>
      <c r="D62" t="s" s="26"/>
      <c r="E62" s="30">
        <v>0.5597014925373131</v>
      </c>
      <c r="F62" t="s" s="26"/>
      <c r="G62" s="30">
        <v>0.562043795620438</v>
      </c>
      <c r="H62" t="s" s="26"/>
      <c r="I62" s="30">
        <v>0.550724637681159</v>
      </c>
      <c r="J62" t="s" s="26"/>
      <c r="K62" s="30">
        <v>0.5106382978723401</v>
      </c>
      <c r="L62" t="s" s="26"/>
      <c r="M62" s="30">
        <v>0.517730496453901</v>
      </c>
      <c r="N62" t="s" s="26"/>
      <c r="O62" s="30">
        <v>0.517730496453901</v>
      </c>
      <c r="P62" t="s" s="26"/>
      <c r="Q62" s="30">
        <v>0.541666666666667</v>
      </c>
      <c r="R62" t="s" s="26"/>
      <c r="S62" s="30">
        <v>0.548611111111111</v>
      </c>
      <c r="T62" t="s" s="26"/>
      <c r="U62" s="30">
        <v>0.5625</v>
      </c>
      <c r="V62" t="s" s="26"/>
      <c r="W62" s="30">
        <v>0.56551724137931</v>
      </c>
      <c r="X62" t="s" s="26"/>
      <c r="Y62" s="30">
        <v>0.56551724137931</v>
      </c>
      <c r="Z62" t="s" s="26"/>
      <c r="AA62" s="30">
        <v>0.582191780821918</v>
      </c>
      <c r="AB62" t="s" s="26"/>
      <c r="AC62" s="30">
        <v>0.60958904109589</v>
      </c>
      <c r="AD62" t="s" s="26"/>
      <c r="AE62" s="30">
        <v>0.621621621621622</v>
      </c>
      <c r="AF62" t="s" s="26"/>
      <c r="AG62" s="30">
        <v>0.7449664429530199</v>
      </c>
      <c r="AH62" t="s" s="26"/>
    </row>
    <row r="63" ht="15" customHeight="1">
      <c r="A63" t="s" s="10">
        <v>142</v>
      </c>
      <c r="B63" t="s" s="10">
        <v>143</v>
      </c>
      <c r="C63" s="30">
        <v>0.556390977443609</v>
      </c>
      <c r="D63" t="s" s="26"/>
      <c r="E63" s="30">
        <v>0.552238805970149</v>
      </c>
      <c r="F63" t="s" s="26"/>
      <c r="G63" s="30">
        <v>0.554744525547445</v>
      </c>
      <c r="H63" t="s" s="26"/>
      <c r="I63" s="30">
        <v>0.557971014492754</v>
      </c>
      <c r="J63" t="s" s="26"/>
      <c r="K63" s="30">
        <v>0.560283687943262</v>
      </c>
      <c r="L63" t="s" s="26"/>
      <c r="M63" s="30">
        <v>0.574468085106383</v>
      </c>
      <c r="N63" t="s" s="26"/>
      <c r="O63" s="30">
        <v>0.567375886524823</v>
      </c>
      <c r="P63" t="s" s="26"/>
      <c r="Q63" s="30">
        <v>0.5625</v>
      </c>
      <c r="R63" t="s" s="26"/>
      <c r="S63" s="30">
        <v>0.597222222222222</v>
      </c>
      <c r="T63" t="s" s="26"/>
      <c r="U63" s="30">
        <v>0.625</v>
      </c>
      <c r="V63" t="s" s="26"/>
      <c r="W63" s="30">
        <v>0.655172413793103</v>
      </c>
      <c r="X63" t="s" s="26"/>
      <c r="Y63" s="30">
        <v>0.675862068965517</v>
      </c>
      <c r="Z63" t="s" s="26"/>
      <c r="AA63" s="30">
        <v>0.712328767123288</v>
      </c>
      <c r="AB63" t="s" s="26"/>
      <c r="AC63" s="30">
        <v>0.753424657534247</v>
      </c>
      <c r="AD63" t="s" s="26"/>
      <c r="AE63" s="30">
        <v>0.797297297297297</v>
      </c>
      <c r="AF63" t="s" s="26"/>
      <c r="AG63" s="30">
        <v>0.503355704697987</v>
      </c>
      <c r="AH63" t="s" s="26"/>
    </row>
    <row r="64" ht="15" customHeight="1">
      <c r="A64" t="s" s="10">
        <v>144</v>
      </c>
      <c r="B64" t="s" s="10">
        <v>145</v>
      </c>
      <c r="C64" s="30">
        <v>0.548872180451128</v>
      </c>
      <c r="D64" t="s" s="26"/>
      <c r="E64" s="30">
        <v>0.567164179104478</v>
      </c>
      <c r="F64" t="s" s="26"/>
      <c r="G64" s="30">
        <v>0.591240875912409</v>
      </c>
      <c r="H64" t="s" s="26"/>
      <c r="I64" s="30">
        <v>0.579710144927536</v>
      </c>
      <c r="J64" t="s" s="26"/>
      <c r="K64" s="30">
        <v>0.666666666666667</v>
      </c>
      <c r="L64" t="s" s="26"/>
      <c r="M64" s="30">
        <v>0.602836879432624</v>
      </c>
      <c r="N64" t="s" s="26"/>
      <c r="O64" s="30">
        <v>0.588652482269504</v>
      </c>
      <c r="P64" t="s" s="26"/>
      <c r="Q64" s="30">
        <v>0.486111111111111</v>
      </c>
      <c r="R64" t="s" s="26"/>
      <c r="S64" s="30">
        <v>0.513888888888889</v>
      </c>
      <c r="T64" t="s" s="26"/>
      <c r="U64" s="30">
        <v>0.493055555555556</v>
      </c>
      <c r="V64" t="s" s="26"/>
      <c r="W64" s="30">
        <v>0.468965517241379</v>
      </c>
      <c r="X64" t="s" s="26"/>
      <c r="Y64" s="30">
        <v>0.462068965517241</v>
      </c>
      <c r="Z64" t="s" s="26"/>
      <c r="AA64" s="30">
        <v>0.452054794520548</v>
      </c>
      <c r="AB64" t="s" s="26"/>
      <c r="AC64" s="30">
        <v>0.445205479452055</v>
      </c>
      <c r="AD64" t="s" s="26"/>
      <c r="AE64" s="30">
        <v>0.432432432432432</v>
      </c>
      <c r="AF64" t="s" s="26"/>
      <c r="AG64" s="30">
        <v>0.429530201342282</v>
      </c>
      <c r="AH64" t="s" s="26"/>
    </row>
    <row r="65" ht="15" customHeight="1">
      <c r="A65" t="s" s="10">
        <v>146</v>
      </c>
      <c r="B65" t="s" s="10">
        <v>147</v>
      </c>
      <c r="C65" s="30">
        <v>0.541353383458647</v>
      </c>
      <c r="D65" t="s" s="26"/>
      <c r="E65" s="30">
        <v>0.537313432835821</v>
      </c>
      <c r="F65" t="s" s="26"/>
      <c r="G65" s="30">
        <v>0.5328467153284669</v>
      </c>
      <c r="H65" t="s" s="26"/>
      <c r="I65" s="30">
        <v>0.543478260869565</v>
      </c>
      <c r="J65" t="s" s="26"/>
      <c r="K65" s="30">
        <v>0.524822695035461</v>
      </c>
      <c r="L65" t="s" s="26"/>
      <c r="M65" s="30">
        <v>0.524822695035461</v>
      </c>
      <c r="N65" t="s" s="26"/>
      <c r="O65" s="30">
        <v>0.539007092198582</v>
      </c>
      <c r="P65" t="s" s="26"/>
      <c r="Q65" s="30">
        <v>0.513888888888889</v>
      </c>
      <c r="R65" t="s" s="26"/>
      <c r="S65" s="30">
        <v>0.493055555555556</v>
      </c>
      <c r="T65" t="s" s="26"/>
      <c r="U65" s="30">
        <v>0.506944444444444</v>
      </c>
      <c r="V65" t="s" s="26"/>
      <c r="W65" s="30">
        <v>0.510344827586207</v>
      </c>
      <c r="X65" t="s" s="26"/>
      <c r="Y65" s="30">
        <v>0.503448275862069</v>
      </c>
      <c r="Z65" t="s" s="26"/>
      <c r="AA65" s="30">
        <v>0.479452054794521</v>
      </c>
      <c r="AB65" t="s" s="26"/>
      <c r="AC65" s="30">
        <v>0.479452054794521</v>
      </c>
      <c r="AD65" t="s" s="26"/>
      <c r="AE65" s="30">
        <v>0.472972972972973</v>
      </c>
      <c r="AF65" t="s" s="26"/>
      <c r="AG65" s="30">
        <v>0.48993288590604</v>
      </c>
      <c r="AH65" t="s" s="26"/>
    </row>
    <row r="66" ht="15" customHeight="1">
      <c r="A66" t="s" s="10">
        <v>148</v>
      </c>
      <c r="B66" t="s" s="10">
        <v>149</v>
      </c>
      <c r="C66" s="30">
        <v>0.533834586466165</v>
      </c>
      <c r="D66" t="s" s="26"/>
      <c r="E66" s="30">
        <v>0.544776119402985</v>
      </c>
      <c r="F66" t="s" s="26"/>
      <c r="G66" s="30">
        <v>0.576642335766423</v>
      </c>
      <c r="H66" t="s" s="26"/>
      <c r="I66" s="30">
        <v>0.565217391304348</v>
      </c>
      <c r="J66" t="s" s="26"/>
      <c r="K66" s="30">
        <v>0.652482269503546</v>
      </c>
      <c r="L66" t="s" s="26"/>
      <c r="M66" s="30">
        <v>0.595744680851064</v>
      </c>
      <c r="N66" t="s" s="26"/>
      <c r="O66" s="30">
        <v>0.581560283687943</v>
      </c>
      <c r="P66" t="s" s="26"/>
      <c r="Q66" s="30">
        <v>0.493055555555556</v>
      </c>
      <c r="R66" t="s" s="26"/>
      <c r="S66" s="30">
        <v>0.520833333333333</v>
      </c>
      <c r="T66" t="s" s="26"/>
      <c r="U66" s="30">
        <v>0.486111111111111</v>
      </c>
      <c r="V66" t="s" s="26"/>
      <c r="W66" s="30">
        <v>0.462068965517241</v>
      </c>
      <c r="X66" t="s" s="26"/>
      <c r="Y66" s="30">
        <v>0.455172413793103</v>
      </c>
      <c r="Z66" t="s" s="26"/>
      <c r="AA66" s="30">
        <v>0.445205479452055</v>
      </c>
      <c r="AB66" t="s" s="26"/>
      <c r="AC66" s="30">
        <v>0.438356164383562</v>
      </c>
      <c r="AD66" t="s" s="26"/>
      <c r="AE66" s="30">
        <v>0.412162162162162</v>
      </c>
      <c r="AF66" t="s" s="26"/>
      <c r="AG66" s="30">
        <v>0.416107382550336</v>
      </c>
      <c r="AH66" t="s" s="26"/>
    </row>
    <row r="67" ht="15" customHeight="1">
      <c r="A67" t="s" s="10">
        <v>150</v>
      </c>
      <c r="B67" t="s" s="10">
        <v>151</v>
      </c>
      <c r="C67" s="30">
        <v>0.526315789473684</v>
      </c>
      <c r="D67" t="s" s="26"/>
      <c r="E67" s="30">
        <v>0.522388059701493</v>
      </c>
      <c r="F67" t="s" s="26"/>
      <c r="G67" s="30">
        <v>0.54014598540146</v>
      </c>
      <c r="H67" t="s" s="26"/>
      <c r="I67" s="30">
        <v>0.601449275362319</v>
      </c>
      <c r="J67" t="s" s="26"/>
      <c r="K67" s="30">
        <v>0.6099290780141839</v>
      </c>
      <c r="L67" t="s" s="26"/>
      <c r="M67" s="30">
        <v>0.624113475177305</v>
      </c>
      <c r="N67" t="s" s="26"/>
      <c r="O67" s="30">
        <v>0.6099290780141839</v>
      </c>
      <c r="P67" t="s" s="26"/>
      <c r="Q67" s="30">
        <v>0.625</v>
      </c>
      <c r="R67" t="s" s="26"/>
      <c r="S67" s="30">
        <v>0.611111111111111</v>
      </c>
      <c r="T67" t="s" s="26"/>
      <c r="U67" s="30">
        <v>0.611111111111111</v>
      </c>
      <c r="V67" t="s" s="26"/>
      <c r="W67" s="30">
        <v>0.586206896551724</v>
      </c>
      <c r="X67" t="s" s="26"/>
      <c r="Y67" s="30">
        <v>0.572413793103448</v>
      </c>
      <c r="Z67" t="s" s="26"/>
      <c r="AA67" s="30">
        <v>0.541095890410959</v>
      </c>
      <c r="AB67" t="s" s="26"/>
      <c r="AC67" s="30">
        <v>0.534246575342466</v>
      </c>
      <c r="AD67" t="s" s="26"/>
      <c r="AE67" s="30">
        <v>0.52027027027027</v>
      </c>
      <c r="AF67" t="s" s="26"/>
      <c r="AG67" s="30">
        <v>0.530201342281879</v>
      </c>
      <c r="AH67" t="s" s="26"/>
    </row>
    <row r="68" ht="15" customHeight="1">
      <c r="A68" t="s" s="10">
        <v>152</v>
      </c>
      <c r="B68" t="s" s="10">
        <v>153</v>
      </c>
      <c r="C68" s="30">
        <v>0.518796992481203</v>
      </c>
      <c r="D68" t="s" s="26"/>
      <c r="E68" s="30">
        <v>0.514925373134328</v>
      </c>
      <c r="F68" t="s" s="26"/>
      <c r="G68" s="30">
        <v>0.481751824817518</v>
      </c>
      <c r="H68" t="s" s="26"/>
      <c r="I68" s="30">
        <v>0.434782608695652</v>
      </c>
      <c r="J68" t="s" s="26"/>
      <c r="K68" s="30">
        <v>0.375886524822695</v>
      </c>
      <c r="L68" t="s" s="26"/>
      <c r="M68" s="30">
        <v>0.418439716312057</v>
      </c>
      <c r="N68" t="s" s="26"/>
      <c r="O68" s="30">
        <v>0.468085106382979</v>
      </c>
      <c r="P68" t="s" s="26"/>
      <c r="Q68" s="30">
        <v>0.472222222222222</v>
      </c>
      <c r="R68" t="s" s="26"/>
      <c r="S68" s="30">
        <v>0.472222222222222</v>
      </c>
      <c r="T68" t="s" s="26"/>
      <c r="U68" s="30">
        <v>0.479166666666667</v>
      </c>
      <c r="V68" t="s" s="26"/>
      <c r="W68" s="30">
        <v>0.496551724137931</v>
      </c>
      <c r="X68" t="s" s="26"/>
      <c r="Y68" s="30">
        <v>0.482758620689655</v>
      </c>
      <c r="Z68" t="s" s="26"/>
      <c r="AA68" s="30">
        <v>0.5</v>
      </c>
      <c r="AB68" t="s" s="26"/>
      <c r="AC68" s="30">
        <v>0.513698630136986</v>
      </c>
      <c r="AD68" t="s" s="26"/>
      <c r="AE68" s="30">
        <v>0.513513513513514</v>
      </c>
      <c r="AF68" t="s" s="26"/>
      <c r="AG68" s="30">
        <v>0.577181208053691</v>
      </c>
      <c r="AH68" t="s" s="26"/>
    </row>
    <row r="69" ht="15" customHeight="1">
      <c r="A69" t="s" s="10">
        <v>154</v>
      </c>
      <c r="B69" t="s" s="10">
        <v>155</v>
      </c>
      <c r="C69" s="30">
        <v>0.511278195488722</v>
      </c>
      <c r="D69" t="s" s="26"/>
      <c r="E69" s="30">
        <v>0.507462686567164</v>
      </c>
      <c r="F69" t="s" s="26"/>
      <c r="G69" s="30">
        <v>0.510948905109489</v>
      </c>
      <c r="H69" t="s" s="26"/>
      <c r="I69" s="30">
        <v>0.492753623188406</v>
      </c>
      <c r="J69" t="s" s="26"/>
      <c r="K69" s="30">
        <v>0.49645390070922</v>
      </c>
      <c r="L69" t="s" s="26"/>
      <c r="M69" s="30">
        <v>0.49645390070922</v>
      </c>
      <c r="N69" t="s" s="26"/>
      <c r="O69" s="30">
        <v>0.49645390070922</v>
      </c>
      <c r="P69" t="s" s="26"/>
      <c r="Q69" s="30">
        <v>0.465277777777778</v>
      </c>
      <c r="R69" t="s" s="26"/>
      <c r="S69" s="30">
        <v>0.479166666666667</v>
      </c>
      <c r="T69" t="s" s="26"/>
      <c r="U69" s="30">
        <v>0.5</v>
      </c>
      <c r="V69" t="s" s="26"/>
      <c r="W69" s="30">
        <v>0.482758620689655</v>
      </c>
      <c r="X69" t="s" s="26"/>
      <c r="Y69" s="30">
        <v>0.496551724137931</v>
      </c>
      <c r="Z69" t="s" s="26"/>
      <c r="AA69" s="30">
        <v>0.506849315068493</v>
      </c>
      <c r="AB69" t="s" s="26"/>
      <c r="AC69" s="30">
        <v>0.486301369863014</v>
      </c>
      <c r="AD69" t="s" s="26"/>
      <c r="AE69" s="30">
        <v>0.466216216216216</v>
      </c>
      <c r="AF69" t="s" s="26"/>
      <c r="AG69" s="30">
        <v>0.483221476510067</v>
      </c>
      <c r="AH69" t="s" s="26"/>
    </row>
    <row r="70" ht="15" customHeight="1">
      <c r="A70" t="s" s="10">
        <v>156</v>
      </c>
      <c r="B70" t="s" s="10">
        <v>157</v>
      </c>
      <c r="C70" s="30">
        <v>0.503759398496241</v>
      </c>
      <c r="D70" t="s" s="26"/>
      <c r="E70" s="30">
        <v>0.5</v>
      </c>
      <c r="F70" t="s" s="26"/>
      <c r="G70" s="30">
        <v>0.496350364963504</v>
      </c>
      <c r="H70" t="s" s="26"/>
      <c r="I70" s="30">
        <v>0.5289855072463771</v>
      </c>
      <c r="J70" t="s" s="26"/>
      <c r="K70" s="30">
        <v>0.517730496453901</v>
      </c>
      <c r="L70" t="s" s="26"/>
      <c r="M70" s="30">
        <v>0.5106382978723401</v>
      </c>
      <c r="N70" t="s" s="26"/>
      <c r="O70" s="30">
        <v>0.5106382978723401</v>
      </c>
      <c r="P70" t="s" s="26"/>
      <c r="Q70" s="30">
        <v>0.506944444444444</v>
      </c>
      <c r="R70" t="s" s="26"/>
      <c r="S70" s="30">
        <v>0.486111111111111</v>
      </c>
      <c r="T70" t="s" s="26"/>
      <c r="U70" s="30">
        <v>0.472222222222222</v>
      </c>
      <c r="V70" t="s" s="26"/>
      <c r="W70" s="30">
        <v>0.475862068965517</v>
      </c>
      <c r="X70" t="s" s="26"/>
      <c r="Y70" s="30">
        <v>0.468965517241379</v>
      </c>
      <c r="Z70" t="s" s="26"/>
      <c r="AA70" s="30">
        <v>0.458904109589041</v>
      </c>
      <c r="AB70" t="s" s="26"/>
      <c r="AC70" s="30">
        <v>0.458904109589041</v>
      </c>
      <c r="AD70" t="s" s="26"/>
      <c r="AE70" s="30">
        <v>0.452702702702703</v>
      </c>
      <c r="AF70" t="s" s="26"/>
      <c r="AG70" s="30">
        <v>0.442953020134228</v>
      </c>
      <c r="AH70" t="s" s="26"/>
    </row>
    <row r="71" ht="15" customHeight="1">
      <c r="A71" t="s" s="10">
        <v>158</v>
      </c>
      <c r="B71" t="s" s="10">
        <v>159</v>
      </c>
      <c r="C71" s="30">
        <v>0.496240601503759</v>
      </c>
      <c r="D71" t="s" s="26"/>
      <c r="E71" s="30">
        <v>0.492537313432836</v>
      </c>
      <c r="F71" t="s" s="26"/>
      <c r="G71" s="30">
        <v>0.474452554744526</v>
      </c>
      <c r="H71" t="s" s="26"/>
      <c r="I71" s="30">
        <v>0.41304347826087</v>
      </c>
      <c r="J71" t="s" s="26"/>
      <c r="K71" s="30">
        <v>0.446808510638298</v>
      </c>
      <c r="L71" t="s" s="26"/>
      <c r="M71" s="30">
        <v>0.446808510638298</v>
      </c>
      <c r="N71" t="s" s="26"/>
      <c r="O71" s="30">
        <v>0.439716312056738</v>
      </c>
      <c r="P71" t="s" s="26"/>
      <c r="Q71" s="30">
        <v>0.458333333333333</v>
      </c>
      <c r="R71" t="s" s="26"/>
      <c r="S71" s="30">
        <v>0.451388888888889</v>
      </c>
      <c r="T71" t="s" s="26"/>
      <c r="U71" s="30">
        <v>0.451388888888889</v>
      </c>
      <c r="V71" t="s" s="26"/>
      <c r="W71" s="30">
        <v>0.441379310344828</v>
      </c>
      <c r="X71" t="s" s="26"/>
      <c r="Y71" s="30">
        <v>0.43448275862069</v>
      </c>
      <c r="Z71" t="s" s="26"/>
      <c r="AA71" s="30">
        <v>0.438356164383562</v>
      </c>
      <c r="AB71" t="s" s="26"/>
      <c r="AC71" s="30">
        <v>0.452054794520548</v>
      </c>
      <c r="AD71" t="s" s="26"/>
      <c r="AE71" s="30">
        <v>0.439189189189189</v>
      </c>
      <c r="AF71" t="s" s="26"/>
      <c r="AG71" s="30">
        <v>0.449664429530201</v>
      </c>
      <c r="AH71" t="s" s="26"/>
    </row>
    <row r="72" ht="15" customHeight="1">
      <c r="A72" t="s" s="10">
        <v>160</v>
      </c>
      <c r="B72" t="s" s="10">
        <v>161</v>
      </c>
      <c r="C72" s="30">
        <v>0.488721804511278</v>
      </c>
      <c r="D72" t="s" s="26"/>
      <c r="E72" s="30">
        <v>0.477611940298507</v>
      </c>
      <c r="F72" t="s" s="26"/>
      <c r="G72" s="30">
        <v>0.452554744525547</v>
      </c>
      <c r="H72" t="s" s="26"/>
      <c r="I72" s="30">
        <v>0.420289855072464</v>
      </c>
      <c r="J72" t="s" s="26"/>
      <c r="K72" s="30">
        <v>0.432624113475177</v>
      </c>
      <c r="L72" t="s" s="26"/>
      <c r="M72" s="30">
        <v>0.432624113475177</v>
      </c>
      <c r="N72" t="s" s="26"/>
      <c r="O72" s="30">
        <v>0.418439716312057</v>
      </c>
      <c r="P72" t="s" s="26"/>
      <c r="Q72" s="30">
        <v>0.423611111111111</v>
      </c>
      <c r="R72" t="s" s="26"/>
      <c r="S72" s="30">
        <v>0.423611111111111</v>
      </c>
      <c r="T72" t="s" s="26"/>
      <c r="U72" s="30">
        <v>0.416666666666667</v>
      </c>
      <c r="V72" t="s" s="26"/>
      <c r="W72" s="30">
        <v>0.413793103448276</v>
      </c>
      <c r="X72" t="s" s="26"/>
      <c r="Y72" s="30">
        <v>0.413793103448276</v>
      </c>
      <c r="Z72" t="s" s="26"/>
      <c r="AA72" s="30">
        <v>0.424657534246575</v>
      </c>
      <c r="AB72" t="s" s="26"/>
      <c r="AC72" s="30">
        <v>0.417808219178082</v>
      </c>
      <c r="AD72" t="s" s="26"/>
      <c r="AE72" s="30">
        <v>0.425675675675676</v>
      </c>
      <c r="AF72" t="s" s="26"/>
      <c r="AG72" s="30">
        <v>0.436241610738255</v>
      </c>
      <c r="AH72" t="s" s="26"/>
    </row>
    <row r="73" ht="15" customHeight="1">
      <c r="A73" t="s" s="10">
        <v>162</v>
      </c>
      <c r="B73" t="s" s="10">
        <v>163</v>
      </c>
      <c r="C73" s="30">
        <v>0.481203007518797</v>
      </c>
      <c r="D73" t="s" s="26"/>
      <c r="E73" s="30">
        <v>0.485074626865672</v>
      </c>
      <c r="F73" t="s" s="26"/>
      <c r="G73" s="30">
        <v>0.489051094890511</v>
      </c>
      <c r="H73" t="s" s="26"/>
      <c r="I73" s="30">
        <v>0.507246376811594</v>
      </c>
      <c r="J73" t="s" s="26"/>
      <c r="K73" s="30">
        <v>0.50354609929078</v>
      </c>
      <c r="L73" t="s" s="26"/>
      <c r="M73" s="30">
        <v>0.50354609929078</v>
      </c>
      <c r="N73" t="s" s="26"/>
      <c r="O73" s="30">
        <v>0.48936170212766</v>
      </c>
      <c r="P73" t="s" s="26"/>
      <c r="Q73" s="30">
        <v>0.479166666666667</v>
      </c>
      <c r="R73" t="s" s="26"/>
      <c r="S73" s="30">
        <v>0.465277777777778</v>
      </c>
      <c r="T73" t="s" s="26"/>
      <c r="U73" s="30">
        <v>0.458333333333333</v>
      </c>
      <c r="V73" t="s" s="26"/>
      <c r="W73" s="30">
        <v>0.455172413793103</v>
      </c>
      <c r="X73" t="s" s="26"/>
      <c r="Y73" s="30">
        <v>0.441379310344828</v>
      </c>
      <c r="Z73" t="s" s="26"/>
      <c r="AA73" s="30">
        <v>0.431506849315068</v>
      </c>
      <c r="AB73" t="s" s="26"/>
      <c r="AC73" s="30">
        <v>0.431506849315068</v>
      </c>
      <c r="AD73" t="s" s="26"/>
      <c r="AE73" s="30">
        <v>0.398648648648649</v>
      </c>
      <c r="AF73" t="s" s="26"/>
      <c r="AG73" s="30">
        <v>0.409395973154362</v>
      </c>
      <c r="AH73" t="s" s="26"/>
    </row>
    <row r="74" ht="15" customHeight="1">
      <c r="A74" t="s" s="10">
        <v>164</v>
      </c>
      <c r="B74" t="s" s="10">
        <v>165</v>
      </c>
      <c r="C74" s="30">
        <v>0.473684210526316</v>
      </c>
      <c r="D74" t="s" s="26"/>
      <c r="E74" s="30">
        <v>0.470149253731343</v>
      </c>
      <c r="F74" t="s" s="26"/>
      <c r="G74" s="30">
        <v>0.445255474452555</v>
      </c>
      <c r="H74" t="s" s="26"/>
      <c r="I74" s="30">
        <v>0.442028985507246</v>
      </c>
      <c r="J74" t="s" s="26"/>
      <c r="K74" s="30">
        <v>0.411347517730496</v>
      </c>
      <c r="L74" t="s" s="26"/>
      <c r="M74" s="30">
        <v>0.460992907801418</v>
      </c>
      <c r="N74" t="s" s="26"/>
      <c r="O74" s="30">
        <v>0.446808510638298</v>
      </c>
      <c r="P74" t="s" s="26"/>
      <c r="Q74" s="30">
        <v>0.430555555555556</v>
      </c>
      <c r="R74" t="s" s="26"/>
      <c r="S74" s="30">
        <v>0.458333333333333</v>
      </c>
      <c r="T74" t="s" s="26"/>
      <c r="U74" s="30">
        <v>0.465277777777778</v>
      </c>
      <c r="V74" t="s" s="26"/>
      <c r="W74" s="30">
        <v>0.489655172413793</v>
      </c>
      <c r="X74" t="s" s="26"/>
      <c r="Y74" s="30">
        <v>0.517241379310345</v>
      </c>
      <c r="Z74" t="s" s="26"/>
      <c r="AA74" s="30">
        <v>0.527397260273973</v>
      </c>
      <c r="AB74" t="s" s="26"/>
      <c r="AC74" s="30">
        <v>0.541095890410959</v>
      </c>
      <c r="AD74" t="s" s="26"/>
      <c r="AE74" s="30">
        <v>0.567567567567568</v>
      </c>
      <c r="AF74" t="s" s="26"/>
      <c r="AG74" s="30">
        <v>0.422818791946309</v>
      </c>
      <c r="AH74" t="s" s="26"/>
    </row>
    <row r="75" ht="15" customHeight="1">
      <c r="A75" t="s" s="10">
        <v>166</v>
      </c>
      <c r="B75" t="s" s="10">
        <v>167</v>
      </c>
      <c r="C75" s="30">
        <v>0.466165413533835</v>
      </c>
      <c r="D75" t="s" s="26"/>
      <c r="E75" s="30">
        <v>0.462686567164179</v>
      </c>
      <c r="F75" t="s" s="26"/>
      <c r="G75" s="30">
        <v>0.467153284671533</v>
      </c>
      <c r="H75" t="s" s="26"/>
      <c r="I75" s="30">
        <v>0.485507246376812</v>
      </c>
      <c r="J75" t="s" s="26"/>
      <c r="K75" s="30">
        <v>0.482269503546099</v>
      </c>
      <c r="L75" t="s" s="26"/>
      <c r="M75" s="30">
        <v>0.475177304964539</v>
      </c>
      <c r="N75" t="s" s="26"/>
      <c r="O75" s="30">
        <v>0.475177304964539</v>
      </c>
      <c r="P75" t="s" s="26"/>
      <c r="Q75" s="30">
        <v>0.451388888888889</v>
      </c>
      <c r="R75" t="s" s="26"/>
      <c r="S75" s="30">
        <v>0.444444444444444</v>
      </c>
      <c r="T75" t="s" s="26"/>
      <c r="U75" s="30">
        <v>0.444444444444444</v>
      </c>
      <c r="V75" t="s" s="26"/>
      <c r="W75" s="30">
        <v>0.427586206896552</v>
      </c>
      <c r="X75" t="s" s="26"/>
      <c r="Y75" s="30">
        <v>0.427586206896552</v>
      </c>
      <c r="Z75" t="s" s="26"/>
      <c r="AA75" s="30">
        <v>0.410958904109589</v>
      </c>
      <c r="AB75" t="s" s="26"/>
      <c r="AC75" s="30">
        <v>0.410958904109589</v>
      </c>
      <c r="AD75" t="s" s="26"/>
      <c r="AE75" s="30">
        <v>0.405405405405405</v>
      </c>
      <c r="AF75" t="s" s="26"/>
      <c r="AG75" s="30">
        <v>0.402684563758389</v>
      </c>
      <c r="AH75" t="s" s="26"/>
    </row>
    <row r="76" ht="15" customHeight="1">
      <c r="A76" t="s" s="10">
        <v>168</v>
      </c>
      <c r="B76" t="s" s="10">
        <v>169</v>
      </c>
      <c r="C76" s="30">
        <v>0.458646616541353</v>
      </c>
      <c r="D76" t="s" s="26"/>
      <c r="E76" s="30">
        <v>0.455223880597015</v>
      </c>
      <c r="F76" t="s" s="26"/>
      <c r="G76" s="30">
        <v>0.45985401459854</v>
      </c>
      <c r="H76" t="s" s="26"/>
      <c r="I76" s="30">
        <v>0.478260869565217</v>
      </c>
      <c r="J76" t="s" s="26"/>
      <c r="K76" s="30">
        <v>0.475177304964539</v>
      </c>
      <c r="L76" t="s" s="26"/>
      <c r="M76" s="30">
        <v>0.468085106382979</v>
      </c>
      <c r="N76" t="s" s="26"/>
      <c r="O76" s="30">
        <v>0.460992907801418</v>
      </c>
      <c r="P76" t="s" s="26"/>
      <c r="Q76" s="30">
        <v>0.444444444444444</v>
      </c>
      <c r="R76" t="s" s="26"/>
      <c r="S76" s="30">
        <v>0.4375</v>
      </c>
      <c r="T76" t="s" s="26"/>
      <c r="U76" s="30">
        <v>0.430555555555556</v>
      </c>
      <c r="V76" t="s" s="26"/>
      <c r="W76" s="30">
        <v>0.420689655172414</v>
      </c>
      <c r="X76" t="s" s="26"/>
      <c r="Y76" s="30">
        <v>0.420689655172414</v>
      </c>
      <c r="Z76" t="s" s="26"/>
      <c r="AA76" s="30">
        <v>0.404109589041096</v>
      </c>
      <c r="AB76" t="s" s="26"/>
      <c r="AC76" s="30">
        <v>0.404109589041096</v>
      </c>
      <c r="AD76" t="s" s="26"/>
      <c r="AE76" s="30">
        <v>0.391891891891892</v>
      </c>
      <c r="AF76" t="s" s="26"/>
      <c r="AG76" s="30">
        <v>0.395973154362416</v>
      </c>
      <c r="AH76" t="s" s="26"/>
    </row>
    <row r="77" ht="15" customHeight="1">
      <c r="A77" t="s" s="10">
        <v>170</v>
      </c>
      <c r="B77" t="s" s="10">
        <v>171</v>
      </c>
      <c r="C77" s="30">
        <v>0.451127819548872</v>
      </c>
      <c r="D77" t="s" s="26"/>
      <c r="E77" s="30">
        <v>0.447761194029851</v>
      </c>
      <c r="F77" t="s" s="26"/>
      <c r="G77" s="30">
        <v>0.437956204379562</v>
      </c>
      <c r="H77" t="s" s="26"/>
      <c r="I77" s="30">
        <v>0.471014492753623</v>
      </c>
      <c r="J77" t="s" s="26"/>
      <c r="K77" s="30">
        <v>0.48936170212766</v>
      </c>
      <c r="L77" t="s" s="26"/>
      <c r="M77" s="30">
        <v>0.482269503546099</v>
      </c>
      <c r="N77" t="s" s="26"/>
      <c r="O77" s="30">
        <v>0.453900709219858</v>
      </c>
      <c r="P77" t="s" s="26"/>
      <c r="Q77" s="30">
        <v>0.4375</v>
      </c>
      <c r="R77" t="s" s="26"/>
      <c r="S77" s="30">
        <v>0.409722222222222</v>
      </c>
      <c r="T77" t="s" s="26"/>
      <c r="U77" s="30">
        <v>0.409722222222222</v>
      </c>
      <c r="V77" t="s" s="26"/>
      <c r="W77" s="30">
        <v>0.406896551724138</v>
      </c>
      <c r="X77" t="s" s="26"/>
      <c r="Y77" s="30">
        <v>0.4</v>
      </c>
      <c r="Z77" t="s" s="26"/>
      <c r="AA77" s="30">
        <v>0.39041095890411</v>
      </c>
      <c r="AB77" t="s" s="26"/>
      <c r="AC77" s="30">
        <v>0.39041095890411</v>
      </c>
      <c r="AD77" t="s" s="26"/>
      <c r="AE77" s="30">
        <v>0.378378378378378</v>
      </c>
      <c r="AF77" t="s" s="26"/>
      <c r="AG77" s="30">
        <v>0.36241610738255</v>
      </c>
      <c r="AH77" t="s" s="26"/>
    </row>
    <row r="78" ht="15" customHeight="1">
      <c r="A78" t="s" s="10">
        <v>172</v>
      </c>
      <c r="B78" t="s" s="10">
        <v>173</v>
      </c>
      <c r="C78" s="30">
        <v>0.443609022556391</v>
      </c>
      <c r="D78" t="s" s="26"/>
      <c r="E78" s="30">
        <v>0.440298507462687</v>
      </c>
      <c r="F78" t="s" s="26"/>
      <c r="G78" s="30">
        <v>0.430656934306569</v>
      </c>
      <c r="H78" t="s" s="26"/>
      <c r="I78" s="30">
        <v>0.456521739130435</v>
      </c>
      <c r="J78" t="s" s="26"/>
      <c r="K78" s="30">
        <v>0.460992907801418</v>
      </c>
      <c r="L78" t="s" s="26"/>
      <c r="M78" s="30">
        <v>0.453900709219858</v>
      </c>
      <c r="N78" t="s" s="26"/>
      <c r="O78" s="30">
        <v>0.432624113475177</v>
      </c>
      <c r="P78" t="s" s="26"/>
      <c r="Q78" s="30">
        <v>0.416666666666667</v>
      </c>
      <c r="R78" t="s" s="26"/>
      <c r="S78" s="30">
        <v>0.430555555555556</v>
      </c>
      <c r="T78" t="s" s="26"/>
      <c r="U78" s="30">
        <v>0.4375</v>
      </c>
      <c r="V78" t="s" s="26"/>
      <c r="W78" s="30">
        <v>0.448275862068966</v>
      </c>
      <c r="X78" t="s" s="26"/>
      <c r="Y78" s="30">
        <v>0.475862068965517</v>
      </c>
      <c r="Z78" t="s" s="26"/>
      <c r="AA78" s="30">
        <v>0.472602739726027</v>
      </c>
      <c r="AB78" t="s" s="26"/>
      <c r="AC78" s="30">
        <v>0.493150684931507</v>
      </c>
      <c r="AD78" t="s" s="26"/>
      <c r="AE78" s="30">
        <v>0.5</v>
      </c>
      <c r="AF78" t="s" s="26"/>
      <c r="AG78" s="30">
        <v>0.469798657718121</v>
      </c>
      <c r="AH78" t="s" s="26"/>
    </row>
    <row r="79" ht="15" customHeight="1">
      <c r="A79" t="s" s="10">
        <v>174</v>
      </c>
      <c r="B79" t="s" s="10">
        <v>175</v>
      </c>
      <c r="C79" s="30">
        <v>0.43609022556391</v>
      </c>
      <c r="D79" t="s" s="26"/>
      <c r="E79" s="30">
        <v>0.432835820895522</v>
      </c>
      <c r="F79" t="s" s="26"/>
      <c r="G79" s="30">
        <v>0.423357664233577</v>
      </c>
      <c r="H79" t="s" s="26"/>
      <c r="I79" s="30">
        <v>0.449275362318841</v>
      </c>
      <c r="J79" t="s" s="26"/>
      <c r="K79" s="30">
        <v>0.439716312056738</v>
      </c>
      <c r="L79" t="s" s="26"/>
      <c r="M79" s="30">
        <v>0.439716312056738</v>
      </c>
      <c r="N79" t="s" s="26"/>
      <c r="O79" s="30">
        <v>0.425531914893617</v>
      </c>
      <c r="P79" t="s" s="26"/>
      <c r="Q79" s="30">
        <v>0.409722222222222</v>
      </c>
      <c r="R79" t="s" s="26"/>
      <c r="S79" s="30">
        <v>0.416666666666667</v>
      </c>
      <c r="T79" t="s" s="26"/>
      <c r="U79" s="30">
        <v>0.423611111111111</v>
      </c>
      <c r="V79" t="s" s="26"/>
      <c r="W79" s="30">
        <v>0.43448275862069</v>
      </c>
      <c r="X79" t="s" s="26"/>
      <c r="Y79" s="30">
        <v>0.448275862068966</v>
      </c>
      <c r="Z79" t="s" s="26"/>
      <c r="AA79" s="30">
        <v>0.465753424657534</v>
      </c>
      <c r="AB79" t="s" s="26"/>
      <c r="AC79" s="30">
        <v>0.472602739726027</v>
      </c>
      <c r="AD79" t="s" s="26"/>
      <c r="AE79" s="30">
        <v>0.486486486486486</v>
      </c>
      <c r="AF79" t="s" s="26"/>
      <c r="AG79" s="30">
        <v>0.463087248322148</v>
      </c>
      <c r="AH79" t="s" s="26"/>
    </row>
    <row r="80" ht="15" customHeight="1">
      <c r="A80" t="s" s="10">
        <v>176</v>
      </c>
      <c r="B80" t="s" s="10">
        <v>177</v>
      </c>
      <c r="C80" s="30">
        <v>0.428571428571429</v>
      </c>
      <c r="D80" t="s" s="26"/>
      <c r="E80" s="30">
        <v>0.425373134328358</v>
      </c>
      <c r="F80" t="s" s="26"/>
      <c r="G80" s="30">
        <v>0.408759124087591</v>
      </c>
      <c r="H80" t="s" s="26"/>
      <c r="I80" s="30">
        <v>0.398550724637681</v>
      </c>
      <c r="J80" t="s" s="26"/>
      <c r="K80" s="30">
        <v>0.404255319148936</v>
      </c>
      <c r="L80" t="s" s="26"/>
      <c r="M80" s="30">
        <v>0.425531914893617</v>
      </c>
      <c r="N80" t="s" s="26"/>
      <c r="O80" s="30">
        <v>0.411347517730496</v>
      </c>
      <c r="P80" t="s" s="26"/>
      <c r="Q80" s="30">
        <v>0.388888888888889</v>
      </c>
      <c r="R80" t="s" s="26"/>
      <c r="S80" s="30">
        <v>0.388888888888889</v>
      </c>
      <c r="T80" t="s" s="26"/>
      <c r="U80" s="30">
        <v>0.388888888888889</v>
      </c>
      <c r="V80" t="s" s="26"/>
      <c r="W80" s="30">
        <v>0.379310344827586</v>
      </c>
      <c r="X80" t="s" s="26"/>
      <c r="Y80" s="30">
        <v>0.386206896551724</v>
      </c>
      <c r="Z80" t="s" s="26"/>
      <c r="AA80" s="30">
        <v>0.383561643835616</v>
      </c>
      <c r="AB80" t="s" s="26"/>
      <c r="AC80" s="30">
        <v>0.383561643835616</v>
      </c>
      <c r="AD80" t="s" s="26"/>
      <c r="AE80" s="30">
        <v>0.371621621621622</v>
      </c>
      <c r="AF80" t="s" s="26"/>
      <c r="AG80" s="30">
        <v>0.369127516778523</v>
      </c>
      <c r="AH80" t="s" s="26"/>
    </row>
    <row r="81" ht="15" customHeight="1">
      <c r="A81" t="s" s="10">
        <v>178</v>
      </c>
      <c r="B81" t="s" s="10">
        <v>179</v>
      </c>
      <c r="C81" s="30">
        <v>0.421052631578947</v>
      </c>
      <c r="D81" t="s" s="26"/>
      <c r="E81" s="30">
        <v>0.417910447761194</v>
      </c>
      <c r="F81" t="s" s="26"/>
      <c r="G81" s="30">
        <v>0.401459854014599</v>
      </c>
      <c r="H81" t="s" s="26"/>
      <c r="I81" s="30">
        <v>0.427536231884058</v>
      </c>
      <c r="J81" t="s" s="26"/>
      <c r="K81" s="30">
        <v>0.418439716312057</v>
      </c>
      <c r="L81" t="s" s="26"/>
      <c r="M81" s="30">
        <v>0.411347517730496</v>
      </c>
      <c r="N81" t="s" s="26"/>
      <c r="O81" s="30">
        <v>0.482269503546099</v>
      </c>
      <c r="P81" t="s" s="26"/>
      <c r="Q81" s="30">
        <v>0.5</v>
      </c>
      <c r="R81" t="s" s="26"/>
      <c r="S81" s="30">
        <v>0.5</v>
      </c>
      <c r="T81" t="s" s="26"/>
      <c r="U81" s="30">
        <v>0.555555555555556</v>
      </c>
      <c r="V81" t="s" s="26"/>
      <c r="W81" s="30">
        <v>0.613793103448276</v>
      </c>
      <c r="X81" t="s" s="26"/>
      <c r="Y81" s="30">
        <v>0.703448275862069</v>
      </c>
      <c r="Z81" t="s" s="26"/>
      <c r="AA81" s="30">
        <v>0.780821917808219</v>
      </c>
      <c r="AB81" t="s" s="26"/>
      <c r="AC81" s="30">
        <v>0.828767123287671</v>
      </c>
      <c r="AD81" t="s" s="26"/>
      <c r="AE81" s="30">
        <v>0.858108108108108</v>
      </c>
      <c r="AF81" t="s" s="26"/>
      <c r="AG81" s="30">
        <v>0.8993288590604031</v>
      </c>
      <c r="AH81" t="s" s="26"/>
    </row>
    <row r="82" ht="15" customHeight="1">
      <c r="A82" t="s" s="10">
        <v>180</v>
      </c>
      <c r="B82" t="s" s="10">
        <v>181</v>
      </c>
      <c r="C82" s="30">
        <v>0.413533834586466</v>
      </c>
      <c r="D82" t="s" s="26"/>
      <c r="E82" s="30">
        <v>0.41044776119403</v>
      </c>
      <c r="F82" t="s" s="26"/>
      <c r="G82" s="30">
        <v>0.416058394160584</v>
      </c>
      <c r="H82" t="s" s="26"/>
      <c r="I82" s="30">
        <v>0.463768115942029</v>
      </c>
      <c r="J82" t="s" s="26"/>
      <c r="K82" s="30">
        <v>0.453900709219858</v>
      </c>
      <c r="L82" t="s" s="26"/>
      <c r="M82" s="30">
        <v>0.390070921985816</v>
      </c>
      <c r="N82" t="s" s="26"/>
      <c r="O82" s="30">
        <v>0.382978723404255</v>
      </c>
      <c r="P82" t="s" s="26"/>
      <c r="Q82" s="30">
        <v>0.375</v>
      </c>
      <c r="R82" t="s" s="26"/>
      <c r="S82" s="30">
        <v>0.375</v>
      </c>
      <c r="T82" t="s" s="26"/>
      <c r="U82" s="30">
        <v>0.361111111111111</v>
      </c>
      <c r="V82" t="s" s="26"/>
      <c r="W82" s="30">
        <v>0.36551724137931</v>
      </c>
      <c r="X82" t="s" s="26"/>
      <c r="Y82" s="30">
        <v>0.358620689655172</v>
      </c>
      <c r="Z82" t="s" s="26"/>
      <c r="AA82" s="30">
        <v>0.356164383561644</v>
      </c>
      <c r="AB82" t="s" s="26"/>
      <c r="AC82" s="30">
        <v>0.349315068493151</v>
      </c>
      <c r="AD82" t="s" s="26"/>
      <c r="AE82" s="30">
        <v>0.324324324324324</v>
      </c>
      <c r="AF82" t="s" s="26"/>
      <c r="AG82" s="30">
        <v>0.335570469798658</v>
      </c>
      <c r="AH82" t="s" s="26"/>
    </row>
    <row r="83" ht="15" customHeight="1">
      <c r="A83" t="s" s="10">
        <v>182</v>
      </c>
      <c r="B83" t="s" s="10">
        <v>183</v>
      </c>
      <c r="C83" s="30">
        <v>0.406015037593985</v>
      </c>
      <c r="D83" t="s" s="26"/>
      <c r="E83" s="30">
        <v>0.402985074626866</v>
      </c>
      <c r="F83" t="s" s="26"/>
      <c r="G83" s="30">
        <v>0.386861313868613</v>
      </c>
      <c r="H83" t="s" s="26"/>
      <c r="I83" s="30">
        <v>0.391304347826087</v>
      </c>
      <c r="J83" t="s" s="26"/>
      <c r="K83" s="30">
        <v>0.397163120567376</v>
      </c>
      <c r="L83" t="s" s="26"/>
      <c r="M83" s="30">
        <v>0.404255319148936</v>
      </c>
      <c r="N83" t="s" s="26"/>
      <c r="O83" s="30">
        <v>0.397163120567376</v>
      </c>
      <c r="P83" t="s" s="26"/>
      <c r="Q83" s="30">
        <v>0.402777777777778</v>
      </c>
      <c r="R83" t="s" s="26"/>
      <c r="S83" s="30">
        <v>0.402777777777778</v>
      </c>
      <c r="T83" t="s" s="26"/>
      <c r="U83" s="30">
        <v>0.402777777777778</v>
      </c>
      <c r="V83" t="s" s="26"/>
      <c r="W83" s="30">
        <v>0.386206896551724</v>
      </c>
      <c r="X83" t="s" s="26"/>
      <c r="Y83" s="30">
        <v>0.372413793103448</v>
      </c>
      <c r="Z83" t="s" s="26"/>
      <c r="AA83" s="30">
        <v>0.363013698630137</v>
      </c>
      <c r="AB83" t="s" s="26"/>
      <c r="AC83" s="30">
        <v>0.363013698630137</v>
      </c>
      <c r="AD83" t="s" s="26"/>
      <c r="AE83" s="30">
        <v>0.344594594594595</v>
      </c>
      <c r="AF83" t="s" s="26"/>
      <c r="AG83" s="30">
        <v>0.348993288590604</v>
      </c>
      <c r="AH83" t="s" s="26"/>
    </row>
    <row r="84" ht="15" customHeight="1">
      <c r="A84" t="s" s="10">
        <v>184</v>
      </c>
      <c r="B84" t="s" s="10">
        <v>185</v>
      </c>
      <c r="C84" s="30">
        <v>0.398496240601504</v>
      </c>
      <c r="D84" t="s" s="26"/>
      <c r="E84" s="30">
        <v>0.388059701492537</v>
      </c>
      <c r="F84" t="s" s="26"/>
      <c r="G84" s="30">
        <v>0.37956204379562</v>
      </c>
      <c r="H84" t="s" s="26"/>
      <c r="I84" s="30">
        <v>0.384057971014493</v>
      </c>
      <c r="J84" t="s" s="26"/>
      <c r="K84" s="30">
        <v>0.390070921985816</v>
      </c>
      <c r="L84" t="s" s="26"/>
      <c r="M84" s="30">
        <v>0.397163120567376</v>
      </c>
      <c r="N84" t="s" s="26"/>
      <c r="O84" s="30">
        <v>0.390070921985816</v>
      </c>
      <c r="P84" t="s" s="26"/>
      <c r="Q84" s="30">
        <v>0.395833333333333</v>
      </c>
      <c r="R84" t="s" s="26"/>
      <c r="S84" s="30">
        <v>0.395833333333333</v>
      </c>
      <c r="T84" t="s" s="26"/>
      <c r="U84" s="30">
        <v>0.395833333333333</v>
      </c>
      <c r="V84" t="s" s="26"/>
      <c r="W84" s="30">
        <v>0.393103448275862</v>
      </c>
      <c r="X84" t="s" s="26"/>
      <c r="Y84" s="30">
        <v>0.379310344827586</v>
      </c>
      <c r="Z84" t="s" s="26"/>
      <c r="AA84" s="30">
        <v>0.36986301369863</v>
      </c>
      <c r="AB84" t="s" s="26"/>
      <c r="AC84" s="30">
        <v>0.36986301369863</v>
      </c>
      <c r="AD84" t="s" s="26"/>
      <c r="AE84" s="30">
        <v>0.331081081081081</v>
      </c>
      <c r="AF84" t="s" s="26"/>
      <c r="AG84" s="30">
        <v>0.328859060402685</v>
      </c>
      <c r="AH84" t="s" s="26"/>
    </row>
    <row r="85" ht="15" customHeight="1">
      <c r="A85" t="s" s="10">
        <v>186</v>
      </c>
      <c r="B85" t="s" s="10">
        <v>187</v>
      </c>
      <c r="C85" s="30">
        <v>0.390977443609023</v>
      </c>
      <c r="D85" t="s" s="26"/>
      <c r="E85" s="30">
        <v>0.395522388059701</v>
      </c>
      <c r="F85" t="s" s="26"/>
      <c r="G85" s="30">
        <v>0.394160583941606</v>
      </c>
      <c r="H85" t="s" s="26"/>
      <c r="I85" s="30">
        <v>0.405797101449275</v>
      </c>
      <c r="J85" t="s" s="26"/>
      <c r="K85" s="30">
        <v>0.425531914893617</v>
      </c>
      <c r="L85" t="s" s="26"/>
      <c r="M85" s="30">
        <v>0.382978723404255</v>
      </c>
      <c r="N85" t="s" s="26"/>
      <c r="O85" s="30">
        <v>0.404255319148936</v>
      </c>
      <c r="P85" t="s" s="26"/>
      <c r="Q85" s="30">
        <v>0.381944444444444</v>
      </c>
      <c r="R85" t="s" s="26"/>
      <c r="S85" s="30">
        <v>0.381944444444444</v>
      </c>
      <c r="T85" t="s" s="26"/>
      <c r="U85" s="30">
        <v>0.375</v>
      </c>
      <c r="V85" t="s" s="26"/>
      <c r="W85" s="30">
        <v>0.358620689655172</v>
      </c>
      <c r="X85" t="s" s="26"/>
      <c r="Y85" s="30">
        <v>0.351724137931034</v>
      </c>
      <c r="Z85" t="s" s="26"/>
      <c r="AA85" s="30">
        <v>0.321917808219178</v>
      </c>
      <c r="AB85" t="s" s="26"/>
      <c r="AC85" s="30">
        <v>0.315068493150685</v>
      </c>
      <c r="AD85" t="s" s="26"/>
      <c r="AE85" s="30">
        <v>0.304054054054054</v>
      </c>
      <c r="AF85" t="s" s="26"/>
      <c r="AG85" s="30">
        <v>0.308724832214765</v>
      </c>
      <c r="AH85" t="s" s="26"/>
    </row>
    <row r="86" ht="15" customHeight="1">
      <c r="A86" t="s" s="10">
        <v>188</v>
      </c>
      <c r="B86" t="s" s="10">
        <v>189</v>
      </c>
      <c r="C86" s="30">
        <v>0.383458646616541</v>
      </c>
      <c r="D86" t="s" s="26"/>
      <c r="E86" s="30">
        <v>0.373134328358209</v>
      </c>
      <c r="F86" t="s" s="26"/>
      <c r="G86" s="30">
        <v>0.364963503649635</v>
      </c>
      <c r="H86" t="s" s="26"/>
      <c r="I86" s="30">
        <v>0.355072463768116</v>
      </c>
      <c r="J86" t="s" s="26"/>
      <c r="K86" s="30">
        <v>0.340425531914894</v>
      </c>
      <c r="L86" t="s" s="26"/>
      <c r="M86" s="30">
        <v>0.354609929078014</v>
      </c>
      <c r="N86" t="s" s="26"/>
      <c r="O86" s="30">
        <v>0.347517730496454</v>
      </c>
      <c r="P86" t="s" s="26"/>
      <c r="Q86" s="30">
        <v>0.354166666666667</v>
      </c>
      <c r="R86" t="s" s="26"/>
      <c r="S86" s="30">
        <v>0.361111111111111</v>
      </c>
      <c r="T86" t="s" s="26"/>
      <c r="U86" s="30">
        <v>0.368055555555556</v>
      </c>
      <c r="V86" t="s" s="26"/>
      <c r="W86" s="30">
        <v>0.4</v>
      </c>
      <c r="X86" t="s" s="26"/>
      <c r="Y86" s="30">
        <v>0.406896551724138</v>
      </c>
      <c r="Z86" t="s" s="26"/>
      <c r="AA86" s="30">
        <v>0.417808219178082</v>
      </c>
      <c r="AB86" t="s" s="26"/>
      <c r="AC86" s="30">
        <v>0.424657534246575</v>
      </c>
      <c r="AD86" t="s" s="26"/>
      <c r="AE86" s="30">
        <v>0.445945945945946</v>
      </c>
      <c r="AF86" t="s" s="26"/>
      <c r="AG86" s="30">
        <v>0.322147651006711</v>
      </c>
      <c r="AH86" t="s" s="26"/>
    </row>
    <row r="87" ht="15" customHeight="1">
      <c r="A87" t="s" s="10">
        <v>190</v>
      </c>
      <c r="B87" t="s" s="10">
        <v>191</v>
      </c>
      <c r="C87" s="30">
        <v>0.37593984962406</v>
      </c>
      <c r="D87" t="s" s="26"/>
      <c r="E87" s="30">
        <v>0.380597014925373</v>
      </c>
      <c r="F87" t="s" s="26"/>
      <c r="G87" s="30">
        <v>0.372262773722628</v>
      </c>
      <c r="H87" t="s" s="26"/>
      <c r="I87" s="30">
        <v>0.36231884057971</v>
      </c>
      <c r="J87" t="s" s="26"/>
      <c r="K87" s="30">
        <v>0.382978723404255</v>
      </c>
      <c r="L87" t="s" s="26"/>
      <c r="M87" s="30">
        <v>0.361702127659574</v>
      </c>
      <c r="N87" t="s" s="26"/>
      <c r="O87" s="30">
        <v>0.361702127659574</v>
      </c>
      <c r="P87" t="s" s="26"/>
      <c r="Q87" s="30">
        <v>0.340277777777778</v>
      </c>
      <c r="R87" t="s" s="26"/>
      <c r="S87" s="30">
        <v>0.340277777777778</v>
      </c>
      <c r="T87" t="s" s="26"/>
      <c r="U87" s="30">
        <v>0.333333333333333</v>
      </c>
      <c r="V87" t="s" s="26"/>
      <c r="W87" s="30">
        <v>0.289655172413793</v>
      </c>
      <c r="X87" t="s" s="26"/>
      <c r="Y87" s="30">
        <v>0.289655172413793</v>
      </c>
      <c r="Z87" t="s" s="26"/>
      <c r="AA87" s="30">
        <v>0.267123287671233</v>
      </c>
      <c r="AB87" t="s" s="26"/>
      <c r="AC87" s="30">
        <v>0.267123287671233</v>
      </c>
      <c r="AD87" t="s" s="26"/>
      <c r="AE87" s="30">
        <v>0.25</v>
      </c>
      <c r="AF87" t="s" s="26"/>
      <c r="AG87" s="30">
        <v>0.23489932885906</v>
      </c>
      <c r="AH87" t="s" s="26"/>
    </row>
    <row r="88" ht="15" customHeight="1">
      <c r="A88" t="s" s="10">
        <v>192</v>
      </c>
      <c r="B88" t="s" s="10">
        <v>193</v>
      </c>
      <c r="C88" s="30">
        <v>0.368421052631579</v>
      </c>
      <c r="D88" t="s" s="26"/>
      <c r="E88" s="30">
        <v>0.365671641791045</v>
      </c>
      <c r="F88" t="s" s="26"/>
      <c r="G88" s="30">
        <v>0.357664233576642</v>
      </c>
      <c r="H88" t="s" s="26"/>
      <c r="I88" s="30">
        <v>0.376811594202899</v>
      </c>
      <c r="J88" t="s" s="26"/>
      <c r="K88" s="30">
        <v>0.354609929078014</v>
      </c>
      <c r="L88" t="s" s="26"/>
      <c r="M88" s="30">
        <v>0.375886524822695</v>
      </c>
      <c r="N88" t="s" s="26"/>
      <c r="O88" s="30">
        <v>0.375886524822695</v>
      </c>
      <c r="P88" t="s" s="26"/>
      <c r="Q88" s="30">
        <v>0.368055555555556</v>
      </c>
      <c r="R88" t="s" s="26"/>
      <c r="S88" s="30">
        <v>0.368055555555556</v>
      </c>
      <c r="T88" t="s" s="26"/>
      <c r="U88" s="30">
        <v>0.381944444444444</v>
      </c>
      <c r="V88" t="s" s="26"/>
      <c r="W88" s="30">
        <v>0.372413793103448</v>
      </c>
      <c r="X88" t="s" s="26"/>
      <c r="Y88" s="30">
        <v>0.36551724137931</v>
      </c>
      <c r="Z88" t="s" s="26"/>
      <c r="AA88" s="30">
        <v>0.376712328767123</v>
      </c>
      <c r="AB88" t="s" s="26"/>
      <c r="AC88" s="30">
        <v>0.376712328767123</v>
      </c>
      <c r="AD88" t="s" s="26"/>
      <c r="AE88" s="30">
        <v>0.364864864864865</v>
      </c>
      <c r="AF88" t="s" s="26"/>
      <c r="AG88" s="30">
        <v>0.375838926174497</v>
      </c>
      <c r="AH88" t="s" s="26"/>
    </row>
    <row r="89" ht="15" customHeight="1">
      <c r="A89" t="s" s="10">
        <v>194</v>
      </c>
      <c r="B89" t="s" s="10">
        <v>195</v>
      </c>
      <c r="C89" s="30">
        <v>0.360902255639098</v>
      </c>
      <c r="D89" t="s" s="26"/>
      <c r="E89" s="30">
        <v>0.358208955223881</v>
      </c>
      <c r="F89" t="s" s="26"/>
      <c r="G89" s="30">
        <v>0.35036496350365</v>
      </c>
      <c r="H89" t="s" s="26"/>
      <c r="I89" s="30">
        <v>0.369565217391304</v>
      </c>
      <c r="J89" t="s" s="26"/>
      <c r="K89" s="30">
        <v>0.347517730496454</v>
      </c>
      <c r="L89" t="s" s="26"/>
      <c r="M89" s="30">
        <v>0.347517730496454</v>
      </c>
      <c r="N89" t="s" s="26"/>
      <c r="O89" s="30">
        <v>0.354609929078014</v>
      </c>
      <c r="P89" t="s" s="26"/>
      <c r="Q89" s="30">
        <v>0.347222222222222</v>
      </c>
      <c r="R89" t="s" s="26"/>
      <c r="S89" s="30">
        <v>0.347222222222222</v>
      </c>
      <c r="T89" t="s" s="26"/>
      <c r="U89" s="30">
        <v>0.354166666666667</v>
      </c>
      <c r="V89" t="s" s="26"/>
      <c r="W89" s="30">
        <v>0.351724137931034</v>
      </c>
      <c r="X89" t="s" s="26"/>
      <c r="Y89" s="30">
        <v>0.393103448275862</v>
      </c>
      <c r="Z89" t="s" s="26"/>
      <c r="AA89" s="30">
        <v>0.397260273972603</v>
      </c>
      <c r="AB89" t="s" s="26"/>
      <c r="AC89" s="30">
        <v>0.397260273972603</v>
      </c>
      <c r="AD89" t="s" s="26"/>
      <c r="AE89" s="30">
        <v>0.385135135135135</v>
      </c>
      <c r="AF89" t="s" s="26"/>
      <c r="AG89" s="30">
        <v>0.389261744966443</v>
      </c>
      <c r="AH89" t="s" s="26"/>
    </row>
    <row r="90" ht="15" customHeight="1">
      <c r="A90" t="s" s="10">
        <v>196</v>
      </c>
      <c r="B90" t="s" s="10">
        <v>197</v>
      </c>
      <c r="C90" s="30">
        <v>0.353383458646617</v>
      </c>
      <c r="D90" t="s" s="26"/>
      <c r="E90" s="30">
        <v>0.350746268656716</v>
      </c>
      <c r="F90" t="s" s="26"/>
      <c r="G90" s="30">
        <v>0.343065693430657</v>
      </c>
      <c r="H90" t="s" s="26"/>
      <c r="I90" s="30">
        <v>0.333333333333333</v>
      </c>
      <c r="J90" t="s" s="26"/>
      <c r="K90" s="30">
        <v>0.361702127659574</v>
      </c>
      <c r="L90" t="s" s="26"/>
      <c r="M90" s="30">
        <v>0.340425531914894</v>
      </c>
      <c r="N90" t="s" s="26"/>
      <c r="O90" s="30">
        <v>0.340425531914894</v>
      </c>
      <c r="P90" t="s" s="26"/>
      <c r="Q90" s="30">
        <v>0.298611111111111</v>
      </c>
      <c r="R90" t="s" s="26"/>
      <c r="S90" s="30">
        <v>0.333333333333333</v>
      </c>
      <c r="T90" t="s" s="26"/>
      <c r="U90" s="30">
        <v>0.284722222222222</v>
      </c>
      <c r="V90" t="s" s="26"/>
      <c r="W90" s="30">
        <v>0.282758620689655</v>
      </c>
      <c r="X90" t="s" s="26"/>
      <c r="Y90" s="30">
        <v>0.275862068965517</v>
      </c>
      <c r="Z90" t="s" s="26"/>
      <c r="AA90" s="30">
        <v>0.26027397260274</v>
      </c>
      <c r="AB90" t="s" s="26"/>
      <c r="AC90" s="30">
        <v>0.26027397260274</v>
      </c>
      <c r="AD90" t="s" s="26"/>
      <c r="AE90" s="30">
        <v>0.256756756756757</v>
      </c>
      <c r="AF90" t="s" s="26"/>
      <c r="AG90" s="30">
        <v>0.248322147651007</v>
      </c>
      <c r="AH90" t="s" s="26"/>
    </row>
    <row r="91" ht="15" customHeight="1">
      <c r="A91" t="s" s="10">
        <v>198</v>
      </c>
      <c r="B91" t="s" s="10">
        <v>199</v>
      </c>
      <c r="C91" s="30">
        <v>0.345864661654135</v>
      </c>
      <c r="D91" t="s" s="26"/>
      <c r="E91" s="30">
        <v>0.343283582089552</v>
      </c>
      <c r="F91" t="s" s="26"/>
      <c r="G91" s="30">
        <v>0.335766423357664</v>
      </c>
      <c r="H91" t="s" s="26"/>
      <c r="I91" s="30">
        <v>0.347826086956522</v>
      </c>
      <c r="J91" t="s" s="26"/>
      <c r="K91" s="30">
        <v>0.333333333333333</v>
      </c>
      <c r="L91" t="s" s="26"/>
      <c r="M91" s="30">
        <v>0.333333333333333</v>
      </c>
      <c r="N91" t="s" s="26"/>
      <c r="O91" s="30">
        <v>0.333333333333333</v>
      </c>
      <c r="P91" t="s" s="26"/>
      <c r="Q91" s="30">
        <v>0.333333333333333</v>
      </c>
      <c r="R91" t="s" s="26"/>
      <c r="S91" s="30">
        <v>0.326388888888889</v>
      </c>
      <c r="T91" t="s" s="26"/>
      <c r="U91" s="30">
        <v>0.326388888888889</v>
      </c>
      <c r="V91" t="s" s="26"/>
      <c r="W91" s="30">
        <v>0.310344827586207</v>
      </c>
      <c r="X91" t="s" s="26"/>
      <c r="Y91" s="30">
        <v>0.296551724137931</v>
      </c>
      <c r="Z91" t="s" s="26"/>
      <c r="AA91" s="30">
        <v>0.294520547945205</v>
      </c>
      <c r="AB91" t="s" s="26"/>
      <c r="AC91" s="30">
        <v>0.287671232876712</v>
      </c>
      <c r="AD91" t="s" s="26"/>
      <c r="AE91" s="30">
        <v>0.277027027027027</v>
      </c>
      <c r="AF91" t="s" s="26"/>
      <c r="AG91" s="30">
        <v>0.281879194630872</v>
      </c>
      <c r="AH91" t="s" s="26"/>
    </row>
    <row r="92" ht="15" customHeight="1">
      <c r="A92" t="s" s="10">
        <v>200</v>
      </c>
      <c r="B92" t="s" s="10">
        <v>201</v>
      </c>
      <c r="C92" s="30">
        <v>0.338345864661654</v>
      </c>
      <c r="D92" t="s" s="26"/>
      <c r="E92" s="30">
        <v>0.335820895522388</v>
      </c>
      <c r="F92" t="s" s="26"/>
      <c r="G92" s="30">
        <v>0.328467153284672</v>
      </c>
      <c r="H92" t="s" s="26"/>
      <c r="I92" s="30">
        <v>0.340579710144928</v>
      </c>
      <c r="J92" t="s" s="26"/>
      <c r="K92" s="30">
        <v>0.326241134751773</v>
      </c>
      <c r="L92" t="s" s="26"/>
      <c r="M92" s="30">
        <v>0.326241134751773</v>
      </c>
      <c r="N92" t="s" s="26"/>
      <c r="O92" s="30">
        <v>0.326241134751773</v>
      </c>
      <c r="P92" t="s" s="26"/>
      <c r="Q92" s="30">
        <v>0.326388888888889</v>
      </c>
      <c r="R92" t="s" s="26"/>
      <c r="S92" s="30">
        <v>0.319444444444444</v>
      </c>
      <c r="T92" t="s" s="26"/>
      <c r="U92" s="30">
        <v>0.298611111111111</v>
      </c>
      <c r="V92" t="s" s="26"/>
      <c r="W92" s="30">
        <v>0.296551724137931</v>
      </c>
      <c r="X92" t="s" s="26"/>
      <c r="Y92" s="30">
        <v>0.282758620689655</v>
      </c>
      <c r="Z92" t="s" s="26"/>
      <c r="AA92" s="30">
        <v>0.280821917808219</v>
      </c>
      <c r="AB92" t="s" s="26"/>
      <c r="AC92" s="30">
        <v>0.273972602739726</v>
      </c>
      <c r="AD92" t="s" s="26"/>
      <c r="AE92" s="30">
        <v>0.27027027027027</v>
      </c>
      <c r="AF92" t="s" s="26"/>
      <c r="AG92" s="30">
        <v>0.268456375838926</v>
      </c>
      <c r="AH92" t="s" s="26"/>
    </row>
    <row r="93" ht="15" customHeight="1">
      <c r="A93" t="s" s="10">
        <v>202</v>
      </c>
      <c r="B93" t="s" s="10">
        <v>203</v>
      </c>
      <c r="C93" s="30">
        <v>0.330827067669173</v>
      </c>
      <c r="D93" t="s" s="26"/>
      <c r="E93" s="30">
        <v>0.328358208955224</v>
      </c>
      <c r="F93" t="s" s="26"/>
      <c r="G93" s="30">
        <v>0.306569343065693</v>
      </c>
      <c r="H93" t="s" s="26"/>
      <c r="I93" s="30">
        <v>0.304347826086957</v>
      </c>
      <c r="J93" t="s" s="26"/>
      <c r="K93" s="30">
        <v>0.304964539007092</v>
      </c>
      <c r="L93" t="s" s="26"/>
      <c r="M93" s="30">
        <v>0.304964539007092</v>
      </c>
      <c r="N93" t="s" s="26"/>
      <c r="O93" s="30">
        <v>0.319148936170213</v>
      </c>
      <c r="P93" t="s" s="26"/>
      <c r="Q93" s="30">
        <v>0.319444444444444</v>
      </c>
      <c r="R93" t="s" s="26"/>
      <c r="S93" s="30">
        <v>0.305555555555556</v>
      </c>
      <c r="T93" t="s" s="26"/>
      <c r="U93" s="30">
        <v>0.340277777777778</v>
      </c>
      <c r="V93" t="s" s="26"/>
      <c r="W93" s="30">
        <v>0.337931034482759</v>
      </c>
      <c r="X93" t="s" s="26"/>
      <c r="Y93" s="30">
        <v>0.331034482758621</v>
      </c>
      <c r="Z93" t="s" s="26"/>
      <c r="AA93" s="30">
        <v>0.328767123287671</v>
      </c>
      <c r="AB93" t="s" s="26"/>
      <c r="AC93" s="30">
        <v>0.321917808219178</v>
      </c>
      <c r="AD93" t="s" s="26"/>
      <c r="AE93" s="30">
        <v>0.310810810810811</v>
      </c>
      <c r="AF93" t="s" s="26"/>
      <c r="AG93" s="30">
        <v>0.315436241610738</v>
      </c>
      <c r="AH93" t="s" s="26"/>
    </row>
    <row r="94" ht="15" customHeight="1">
      <c r="A94" t="s" s="10">
        <v>204</v>
      </c>
      <c r="B94" t="s" s="10">
        <v>205</v>
      </c>
      <c r="C94" s="30">
        <v>0.323308270676692</v>
      </c>
      <c r="D94" t="s" s="26"/>
      <c r="E94" s="30">
        <v>0.32089552238806</v>
      </c>
      <c r="F94" t="s" s="26"/>
      <c r="G94" s="30">
        <v>0.321167883211679</v>
      </c>
      <c r="H94" t="s" s="26"/>
      <c r="I94" s="30">
        <v>0.326086956521739</v>
      </c>
      <c r="J94" t="s" s="26"/>
      <c r="K94" s="30">
        <v>0.319148936170213</v>
      </c>
      <c r="L94" t="s" s="26"/>
      <c r="M94" s="30">
        <v>0.319148936170213</v>
      </c>
      <c r="N94" t="s" s="26"/>
      <c r="O94" s="30">
        <v>0.312056737588652</v>
      </c>
      <c r="P94" t="s" s="26"/>
      <c r="Q94" s="30">
        <v>0.3125</v>
      </c>
      <c r="R94" t="s" s="26"/>
      <c r="S94" s="30">
        <v>0.3125</v>
      </c>
      <c r="T94" t="s" s="26"/>
      <c r="U94" s="30">
        <v>0.319444444444444</v>
      </c>
      <c r="V94" t="s" s="26"/>
      <c r="W94" s="30">
        <v>0.324137931034483</v>
      </c>
      <c r="X94" t="s" s="26"/>
      <c r="Y94" s="30">
        <v>0.344827586206897</v>
      </c>
      <c r="Z94" t="s" s="26"/>
      <c r="AA94" s="30">
        <v>0.349315068493151</v>
      </c>
      <c r="AB94" t="s" s="26"/>
      <c r="AC94" s="30">
        <v>0.356164383561644</v>
      </c>
      <c r="AD94" t="s" s="26"/>
      <c r="AE94" s="30">
        <v>0.358108108108108</v>
      </c>
      <c r="AF94" t="s" s="26"/>
      <c r="AG94" s="30">
        <v>0.355704697986577</v>
      </c>
      <c r="AH94" t="s" s="26"/>
    </row>
    <row r="95" ht="15" customHeight="1">
      <c r="A95" t="s" s="10">
        <v>206</v>
      </c>
      <c r="B95" t="s" s="10">
        <v>207</v>
      </c>
      <c r="C95" s="30">
        <v>0.315789473684211</v>
      </c>
      <c r="D95" t="s" s="26"/>
      <c r="E95" s="30">
        <v>0.313432835820896</v>
      </c>
      <c r="F95" t="s" s="26"/>
      <c r="G95" s="30">
        <v>0.313868613138686</v>
      </c>
      <c r="H95" t="s" s="26"/>
      <c r="I95" s="30">
        <v>0.318840579710145</v>
      </c>
      <c r="J95" t="s" s="26"/>
      <c r="K95" s="30">
        <v>0.312056737588652</v>
      </c>
      <c r="L95" t="s" s="26"/>
      <c r="M95" s="30">
        <v>0.312056737588652</v>
      </c>
      <c r="N95" t="s" s="26"/>
      <c r="O95" s="30">
        <v>0.304964539007092</v>
      </c>
      <c r="P95" t="s" s="26"/>
      <c r="Q95" s="30">
        <v>0.305555555555556</v>
      </c>
      <c r="R95" t="s" s="26"/>
      <c r="S95" s="30">
        <v>0.298611111111111</v>
      </c>
      <c r="T95" t="s" s="26"/>
      <c r="U95" s="30">
        <v>0.305555555555556</v>
      </c>
      <c r="V95" t="s" s="26"/>
      <c r="W95" s="30">
        <v>0.317241379310345</v>
      </c>
      <c r="X95" t="s" s="26"/>
      <c r="Y95" s="30">
        <v>0.337931034482759</v>
      </c>
      <c r="Z95" t="s" s="26"/>
      <c r="AA95" s="30">
        <v>0.342465753424658</v>
      </c>
      <c r="AB95" t="s" s="26"/>
      <c r="AC95" s="30">
        <v>0.342465753424658</v>
      </c>
      <c r="AD95" t="s" s="26"/>
      <c r="AE95" s="30">
        <v>0.351351351351351</v>
      </c>
      <c r="AF95" t="s" s="26"/>
      <c r="AG95" s="30">
        <v>0.342281879194631</v>
      </c>
      <c r="AH95" t="s" s="26"/>
    </row>
    <row r="96" ht="15" customHeight="1">
      <c r="A96" t="s" s="10">
        <v>208</v>
      </c>
      <c r="B96" t="s" s="10">
        <v>209</v>
      </c>
      <c r="C96" s="30">
        <v>0.308270676691729</v>
      </c>
      <c r="D96" t="s" s="26"/>
      <c r="E96" s="30">
        <v>0.305970149253731</v>
      </c>
      <c r="F96" t="s" s="26"/>
      <c r="G96" s="30">
        <v>0.299270072992701</v>
      </c>
      <c r="H96" t="s" s="26"/>
      <c r="I96" s="30">
        <v>0.27536231884058</v>
      </c>
      <c r="J96" t="s" s="26"/>
      <c r="K96" s="30">
        <v>0.276595744680851</v>
      </c>
      <c r="L96" t="s" s="26"/>
      <c r="M96" s="30">
        <v>0.297872340425532</v>
      </c>
      <c r="N96" t="s" s="26"/>
      <c r="O96" s="30">
        <v>0.297872340425532</v>
      </c>
      <c r="P96" t="s" s="26"/>
      <c r="Q96" s="30">
        <v>0.284722222222222</v>
      </c>
      <c r="R96" t="s" s="26"/>
      <c r="S96" s="30">
        <v>0.284722222222222</v>
      </c>
      <c r="T96" t="s" s="26"/>
      <c r="U96" s="30">
        <v>0.291666666666667</v>
      </c>
      <c r="V96" t="s" s="26"/>
      <c r="W96" s="30">
        <v>0.303448275862069</v>
      </c>
      <c r="X96" t="s" s="26"/>
      <c r="Y96" s="30">
        <v>0.310344827586207</v>
      </c>
      <c r="Z96" t="s" s="26"/>
      <c r="AA96" s="30">
        <v>0.301369863013699</v>
      </c>
      <c r="AB96" t="s" s="26"/>
      <c r="AC96" s="30">
        <v>0.294520547945205</v>
      </c>
      <c r="AD96" t="s" s="26"/>
      <c r="AE96" s="30">
        <v>0.297297297297297</v>
      </c>
      <c r="AF96" t="s" s="26"/>
      <c r="AG96" s="30">
        <v>0.275167785234899</v>
      </c>
      <c r="AH96" t="s" s="26"/>
    </row>
    <row r="97" ht="15" customHeight="1">
      <c r="A97" t="s" s="10">
        <v>210</v>
      </c>
      <c r="B97" t="s" s="10">
        <v>211</v>
      </c>
      <c r="C97" s="30">
        <v>0.300751879699248</v>
      </c>
      <c r="D97" t="s" s="26"/>
      <c r="E97" s="30">
        <v>0.298507462686567</v>
      </c>
      <c r="F97" t="s" s="26"/>
      <c r="G97" s="30">
        <v>0.291970802919708</v>
      </c>
      <c r="H97" t="s" s="26"/>
      <c r="I97" s="30">
        <v>0.297101449275362</v>
      </c>
      <c r="J97" t="s" s="26"/>
      <c r="K97" s="30">
        <v>0.290780141843972</v>
      </c>
      <c r="L97" t="s" s="26"/>
      <c r="M97" s="30">
        <v>0.25531914893617</v>
      </c>
      <c r="N97" t="s" s="26"/>
      <c r="O97" s="30">
        <v>0.25531914893617</v>
      </c>
      <c r="P97" t="s" s="26"/>
      <c r="Q97" s="30">
        <v>0.263888888888889</v>
      </c>
      <c r="R97" t="s" s="26"/>
      <c r="S97" s="30">
        <v>0.243055555555556</v>
      </c>
      <c r="T97" t="s" s="26"/>
      <c r="U97" s="30">
        <v>0.243055555555556</v>
      </c>
      <c r="V97" t="s" s="26"/>
      <c r="W97" s="30">
        <v>0.23448275862069</v>
      </c>
      <c r="X97" t="s" s="26"/>
      <c r="Y97" s="30">
        <v>0.248275862068966</v>
      </c>
      <c r="Z97" t="s" s="26"/>
      <c r="AA97" s="30">
        <v>0.23972602739726</v>
      </c>
      <c r="AB97" t="s" s="26"/>
      <c r="AC97" s="30">
        <v>0.212328767123288</v>
      </c>
      <c r="AD97" t="s" s="26"/>
      <c r="AE97" s="30">
        <v>0.155405405405405</v>
      </c>
      <c r="AF97" t="s" s="26"/>
      <c r="AG97" s="30">
        <v>0.134228187919463</v>
      </c>
      <c r="AH97" t="s" s="26"/>
    </row>
    <row r="98" ht="15" customHeight="1">
      <c r="A98" t="s" s="10">
        <v>212</v>
      </c>
      <c r="B98" t="s" s="10">
        <v>213</v>
      </c>
      <c r="C98" s="30">
        <v>0.293233082706767</v>
      </c>
      <c r="D98" t="s" s="26"/>
      <c r="E98" s="30">
        <v>0.291044776119403</v>
      </c>
      <c r="F98" t="s" s="26"/>
      <c r="G98" s="30">
        <v>0.284671532846715</v>
      </c>
      <c r="H98" t="s" s="26"/>
      <c r="I98" s="30">
        <v>0.239130434782609</v>
      </c>
      <c r="J98" t="s" s="26"/>
      <c r="K98" s="30">
        <v>0.234042553191489</v>
      </c>
      <c r="L98" t="s" s="26"/>
      <c r="M98" s="30">
        <v>0.24113475177305</v>
      </c>
      <c r="N98" t="s" s="26"/>
      <c r="O98" s="30">
        <v>0.290780141843972</v>
      </c>
      <c r="P98" t="s" s="26"/>
      <c r="Q98" s="30">
        <v>0.291666666666667</v>
      </c>
      <c r="R98" t="s" s="26"/>
      <c r="S98" s="30">
        <v>0.291666666666667</v>
      </c>
      <c r="T98" t="s" s="26"/>
      <c r="U98" s="30">
        <v>0.3125</v>
      </c>
      <c r="V98" t="s" s="26"/>
      <c r="W98" s="30">
        <v>0.331034482758621</v>
      </c>
      <c r="X98" t="s" s="26"/>
      <c r="Y98" s="30">
        <v>0.317241379310345</v>
      </c>
      <c r="Z98" t="s" s="26"/>
      <c r="AA98" s="30">
        <v>0.335616438356164</v>
      </c>
      <c r="AB98" t="s" s="26"/>
      <c r="AC98" s="30">
        <v>0.335616438356164</v>
      </c>
      <c r="AD98" t="s" s="26"/>
      <c r="AE98" s="30">
        <v>0.337837837837838</v>
      </c>
      <c r="AF98" t="s" s="26"/>
      <c r="AG98" s="30">
        <v>0.38255033557047</v>
      </c>
      <c r="AH98" t="s" s="26"/>
    </row>
    <row r="99" ht="15" customHeight="1">
      <c r="A99" t="s" s="10">
        <v>214</v>
      </c>
      <c r="B99" t="s" s="10">
        <v>215</v>
      </c>
      <c r="C99" s="30">
        <v>0.285714285714286</v>
      </c>
      <c r="D99" t="s" s="26"/>
      <c r="E99" s="30">
        <v>0.276119402985075</v>
      </c>
      <c r="F99" t="s" s="26"/>
      <c r="G99" s="30">
        <v>0.262773722627737</v>
      </c>
      <c r="H99" t="s" s="26"/>
      <c r="I99" s="30">
        <v>0.268115942028986</v>
      </c>
      <c r="J99" t="s" s="26"/>
      <c r="K99" s="30">
        <v>0.26241134751773</v>
      </c>
      <c r="L99" t="s" s="26"/>
      <c r="M99" s="30">
        <v>0.276595744680851</v>
      </c>
      <c r="N99" t="s" s="26"/>
      <c r="O99" s="30">
        <v>0.26241134751773</v>
      </c>
      <c r="P99" t="s" s="26"/>
      <c r="Q99" s="30">
        <v>0.25</v>
      </c>
      <c r="R99" t="s" s="26"/>
      <c r="S99" s="30">
        <v>0.263888888888889</v>
      </c>
      <c r="T99" t="s" s="26"/>
      <c r="U99" s="30">
        <v>0.270833333333333</v>
      </c>
      <c r="V99" t="s" s="26"/>
      <c r="W99" s="30">
        <v>0.255172413793103</v>
      </c>
      <c r="X99" t="s" s="26"/>
      <c r="Y99" s="30">
        <v>0.241379310344828</v>
      </c>
      <c r="Z99" t="s" s="26"/>
      <c r="AA99" s="30">
        <v>0.212328767123288</v>
      </c>
      <c r="AB99" t="s" s="26"/>
      <c r="AC99" s="30">
        <v>0.198630136986301</v>
      </c>
      <c r="AD99" t="s" s="26"/>
      <c r="AE99" s="30">
        <v>0.175675675675676</v>
      </c>
      <c r="AF99" t="s" s="26"/>
      <c r="AG99" s="30">
        <v>0.147651006711409</v>
      </c>
      <c r="AH99" t="s" s="26"/>
    </row>
    <row r="100" ht="15" customHeight="1">
      <c r="A100" t="s" s="10">
        <v>216</v>
      </c>
      <c r="B100" t="s" s="10">
        <v>217</v>
      </c>
      <c r="C100" s="30">
        <v>0.278195488721805</v>
      </c>
      <c r="D100" t="s" s="26"/>
      <c r="E100" s="30">
        <v>0.283582089552239</v>
      </c>
      <c r="F100" t="s" s="26"/>
      <c r="G100" s="30">
        <v>0.277372262773723</v>
      </c>
      <c r="H100" t="s" s="26"/>
      <c r="I100" s="30">
        <v>0.289855072463768</v>
      </c>
      <c r="J100" t="s" s="26"/>
      <c r="K100" s="30">
        <v>0.297872340425532</v>
      </c>
      <c r="L100" t="s" s="26"/>
      <c r="M100" s="30">
        <v>0.290780141843972</v>
      </c>
      <c r="N100" t="s" s="26"/>
      <c r="O100" s="30">
        <v>0.283687943262411</v>
      </c>
      <c r="P100" t="s" s="26"/>
      <c r="Q100" s="30">
        <v>0.277777777777778</v>
      </c>
      <c r="R100" t="s" s="26"/>
      <c r="S100" s="30">
        <v>0.277777777777778</v>
      </c>
      <c r="T100" t="s" s="26"/>
      <c r="U100" s="30">
        <v>0.256944444444444</v>
      </c>
      <c r="V100" t="s" s="26"/>
      <c r="W100" s="30">
        <v>0.262068965517241</v>
      </c>
      <c r="X100" t="s" s="26"/>
      <c r="Y100" s="30">
        <v>0.255172413793103</v>
      </c>
      <c r="Z100" t="s" s="26"/>
      <c r="AA100" s="30">
        <v>0.246575342465753</v>
      </c>
      <c r="AB100" t="s" s="26"/>
      <c r="AC100" s="30">
        <v>0.219178082191781</v>
      </c>
      <c r="AD100" t="s" s="26"/>
      <c r="AE100" s="30">
        <v>0.162162162162162</v>
      </c>
      <c r="AF100" t="s" s="26"/>
      <c r="AG100" s="30">
        <v>0.140939597315436</v>
      </c>
      <c r="AH100" t="s" s="26"/>
    </row>
    <row r="101" ht="15" customHeight="1">
      <c r="A101" t="s" s="10">
        <v>218</v>
      </c>
      <c r="B101" t="s" s="10">
        <v>219</v>
      </c>
      <c r="C101" s="30">
        <v>0.270676691729323</v>
      </c>
      <c r="D101" t="s" s="26"/>
      <c r="E101" s="30">
        <v>0.26865671641791</v>
      </c>
      <c r="F101" t="s" s="26"/>
      <c r="G101" s="30">
        <v>0.27007299270073</v>
      </c>
      <c r="H101" t="s" s="26"/>
      <c r="I101" s="30">
        <v>0.282608695652174</v>
      </c>
      <c r="J101" t="s" s="26"/>
      <c r="K101" s="30">
        <v>0.283687943262411</v>
      </c>
      <c r="L101" t="s" s="26"/>
      <c r="M101" s="30">
        <v>0.26241134751773</v>
      </c>
      <c r="N101" t="s" s="26"/>
      <c r="O101" s="30">
        <v>0.276595744680851</v>
      </c>
      <c r="P101" t="s" s="26"/>
      <c r="Q101" s="30">
        <v>0.236111111111111</v>
      </c>
      <c r="R101" t="s" s="26"/>
      <c r="S101" s="30">
        <v>0.236111111111111</v>
      </c>
      <c r="T101" t="s" s="26"/>
      <c r="U101" s="30">
        <v>0.236111111111111</v>
      </c>
      <c r="V101" t="s" s="26"/>
      <c r="W101" s="30">
        <v>0.213793103448276</v>
      </c>
      <c r="X101" t="s" s="26"/>
      <c r="Y101" s="30">
        <v>0.213793103448276</v>
      </c>
      <c r="Z101" t="s" s="26"/>
      <c r="AA101" s="30">
        <v>0.184931506849315</v>
      </c>
      <c r="AB101" t="s" s="26"/>
      <c r="AC101" s="30">
        <v>0.164383561643836</v>
      </c>
      <c r="AD101" t="s" s="26"/>
      <c r="AE101" s="30">
        <v>0.121621621621622</v>
      </c>
      <c r="AF101" t="s" s="26"/>
      <c r="AG101" s="30">
        <v>0.114093959731544</v>
      </c>
      <c r="AH101" t="s" s="26"/>
    </row>
    <row r="102" ht="15" customHeight="1">
      <c r="A102" t="s" s="10">
        <v>220</v>
      </c>
      <c r="B102" t="s" s="10">
        <v>221</v>
      </c>
      <c r="C102" s="30">
        <v>0.263157894736842</v>
      </c>
      <c r="D102" t="s" s="26"/>
      <c r="E102" s="30">
        <v>0.253731343283582</v>
      </c>
      <c r="F102" t="s" s="26"/>
      <c r="G102" s="30">
        <v>0.240875912408759</v>
      </c>
      <c r="H102" t="s" s="26"/>
      <c r="I102" s="30">
        <v>0.246376811594203</v>
      </c>
      <c r="J102" t="s" s="26"/>
      <c r="K102" s="30">
        <v>0.24822695035461</v>
      </c>
      <c r="L102" t="s" s="26"/>
      <c r="M102" s="30">
        <v>0.24822695035461</v>
      </c>
      <c r="N102" t="s" s="26"/>
      <c r="O102" s="30">
        <v>0.24822695035461</v>
      </c>
      <c r="P102" t="s" s="26"/>
      <c r="Q102" s="30">
        <v>0.243055555555556</v>
      </c>
      <c r="R102" t="s" s="26"/>
      <c r="S102" s="30">
        <v>0.256944444444444</v>
      </c>
      <c r="T102" t="s" s="26"/>
      <c r="U102" s="30">
        <v>0.277777777777778</v>
      </c>
      <c r="V102" t="s" s="26"/>
      <c r="W102" s="30">
        <v>0.268965517241379</v>
      </c>
      <c r="X102" t="s" s="26"/>
      <c r="Y102" s="30">
        <v>0.268965517241379</v>
      </c>
      <c r="Z102" t="s" s="26"/>
      <c r="AA102" s="30">
        <v>0.273972602739726</v>
      </c>
      <c r="AB102" t="s" s="26"/>
      <c r="AC102" s="30">
        <v>0.280821917808219</v>
      </c>
      <c r="AD102" t="s" s="26"/>
      <c r="AE102" s="30">
        <v>0.283783783783784</v>
      </c>
      <c r="AF102" t="s" s="26"/>
      <c r="AG102" s="30">
        <v>0.295302013422819</v>
      </c>
      <c r="AH102" t="s" s="26"/>
    </row>
    <row r="103" ht="15" customHeight="1">
      <c r="A103" t="s" s="10">
        <v>222</v>
      </c>
      <c r="B103" t="s" s="10">
        <v>223</v>
      </c>
      <c r="C103" s="30">
        <v>0.255639097744361</v>
      </c>
      <c r="D103" t="s" s="26"/>
      <c r="E103" s="30">
        <v>0.246268656716418</v>
      </c>
      <c r="F103" t="s" s="26"/>
      <c r="G103" s="30">
        <v>0.248175182481752</v>
      </c>
      <c r="H103" t="s" s="26"/>
      <c r="I103" s="30">
        <v>0.253623188405797</v>
      </c>
      <c r="J103" t="s" s="26"/>
      <c r="K103" s="30">
        <v>0.25531914893617</v>
      </c>
      <c r="L103" t="s" s="26"/>
      <c r="M103" s="30">
        <v>0.269503546099291</v>
      </c>
      <c r="N103" t="s" s="26"/>
      <c r="O103" s="30">
        <v>0.24113475177305</v>
      </c>
      <c r="P103" t="s" s="26"/>
      <c r="Q103" s="30">
        <v>0.256944444444444</v>
      </c>
      <c r="R103" t="s" s="26"/>
      <c r="S103" s="30">
        <v>0.25</v>
      </c>
      <c r="T103" t="s" s="26"/>
      <c r="U103" s="30">
        <v>0.25</v>
      </c>
      <c r="V103" t="s" s="26"/>
      <c r="W103" s="30">
        <v>0.248275862068966</v>
      </c>
      <c r="X103" t="s" s="26"/>
      <c r="Y103" s="30">
        <v>0.23448275862069</v>
      </c>
      <c r="Z103" t="s" s="26"/>
      <c r="AA103" s="30">
        <v>0.226027397260274</v>
      </c>
      <c r="AB103" t="s" s="26"/>
      <c r="AC103" s="30">
        <v>0.226027397260274</v>
      </c>
      <c r="AD103" t="s" s="26"/>
      <c r="AE103" s="30">
        <v>0.189189189189189</v>
      </c>
      <c r="AF103" t="s" s="26"/>
      <c r="AG103" s="30">
        <v>0.167785234899329</v>
      </c>
      <c r="AH103" t="s" s="26"/>
    </row>
    <row r="104" ht="15" customHeight="1">
      <c r="A104" t="s" s="10">
        <v>224</v>
      </c>
      <c r="B104" t="s" s="10">
        <v>225</v>
      </c>
      <c r="C104" s="30">
        <v>0.24812030075188</v>
      </c>
      <c r="D104" t="s" s="26"/>
      <c r="E104" s="30">
        <v>0.261194029850746</v>
      </c>
      <c r="F104" t="s" s="26"/>
      <c r="G104" s="30">
        <v>0.255474452554745</v>
      </c>
      <c r="H104" t="s" s="26"/>
      <c r="I104" s="30">
        <v>0.260869565217391</v>
      </c>
      <c r="J104" t="s" s="26"/>
      <c r="K104" s="30">
        <v>0.269503546099291</v>
      </c>
      <c r="L104" t="s" s="26"/>
      <c r="M104" s="30">
        <v>0.283687943262411</v>
      </c>
      <c r="N104" t="s" s="26"/>
      <c r="O104" s="30">
        <v>0.269503546099291</v>
      </c>
      <c r="P104" t="s" s="26"/>
      <c r="Q104" s="30">
        <v>0.270833333333333</v>
      </c>
      <c r="R104" t="s" s="26"/>
      <c r="S104" s="30">
        <v>0.270833333333333</v>
      </c>
      <c r="T104" t="s" s="26"/>
      <c r="U104" s="30">
        <v>0.263888888888889</v>
      </c>
      <c r="V104" t="s" s="26"/>
      <c r="W104" s="30">
        <v>0.241379310344828</v>
      </c>
      <c r="X104" t="s" s="26"/>
      <c r="Y104" s="30">
        <v>0.220689655172414</v>
      </c>
      <c r="Z104" t="s" s="26"/>
      <c r="AA104" s="30">
        <v>0.191780821917808</v>
      </c>
      <c r="AB104" t="s" s="26"/>
      <c r="AC104" s="30">
        <v>0.171232876712329</v>
      </c>
      <c r="AD104" t="s" s="26"/>
      <c r="AE104" s="30">
        <v>0.114864864864865</v>
      </c>
      <c r="AF104" t="s" s="26"/>
      <c r="AG104" s="30">
        <v>0.10738255033557</v>
      </c>
      <c r="AH104" t="s" s="26"/>
    </row>
    <row r="105" ht="15" customHeight="1">
      <c r="A105" t="s" s="10">
        <v>226</v>
      </c>
      <c r="B105" t="s" s="10">
        <v>227</v>
      </c>
      <c r="C105" s="30">
        <v>0.240601503759398</v>
      </c>
      <c r="D105" t="s" s="26"/>
      <c r="E105" s="30">
        <v>0.238805970149254</v>
      </c>
      <c r="F105" t="s" s="26"/>
      <c r="G105" s="30">
        <v>0.233576642335766</v>
      </c>
      <c r="H105" t="s" s="26"/>
      <c r="I105" s="30">
        <v>0.22463768115942</v>
      </c>
      <c r="J105" t="s" s="26"/>
      <c r="K105" s="30">
        <v>0.226950354609929</v>
      </c>
      <c r="L105" t="s" s="26"/>
      <c r="M105" s="30">
        <v>0.226950354609929</v>
      </c>
      <c r="N105" t="s" s="26"/>
      <c r="O105" s="30">
        <v>0.226950354609929</v>
      </c>
      <c r="P105" t="s" s="26"/>
      <c r="Q105" s="30">
        <v>0.222222222222222</v>
      </c>
      <c r="R105" t="s" s="26"/>
      <c r="S105" s="30">
        <v>0.215277777777778</v>
      </c>
      <c r="T105" t="s" s="26"/>
      <c r="U105" s="30">
        <v>0.201388888888889</v>
      </c>
      <c r="V105" t="s" s="26"/>
      <c r="W105" s="30">
        <v>0.186206896551724</v>
      </c>
      <c r="X105" t="s" s="26"/>
      <c r="Y105" s="30">
        <v>0.158620689655172</v>
      </c>
      <c r="Z105" t="s" s="26"/>
      <c r="AA105" s="30">
        <v>0.136986301369863</v>
      </c>
      <c r="AB105" t="s" s="26"/>
      <c r="AC105" s="30">
        <v>0.0958904109589041</v>
      </c>
      <c r="AD105" t="s" s="26"/>
      <c r="AE105" s="30">
        <v>0.0945945945945946</v>
      </c>
      <c r="AF105" t="s" s="26"/>
      <c r="AG105" s="30">
        <v>0.0805369127516779</v>
      </c>
      <c r="AH105" t="s" s="26"/>
    </row>
    <row r="106" ht="15" customHeight="1">
      <c r="A106" t="s" s="10">
        <v>228</v>
      </c>
      <c r="B106" t="s" s="10">
        <v>229</v>
      </c>
      <c r="C106" s="30">
        <v>0.233082706766917</v>
      </c>
      <c r="D106" t="s" s="26"/>
      <c r="E106" s="30">
        <v>0.23134328358209</v>
      </c>
      <c r="F106" t="s" s="26"/>
      <c r="G106" s="30">
        <v>0.226277372262774</v>
      </c>
      <c r="H106" t="s" s="26"/>
      <c r="I106" s="30">
        <v>0.231884057971014</v>
      </c>
      <c r="J106" t="s" s="26"/>
      <c r="K106" s="30">
        <v>0.24113475177305</v>
      </c>
      <c r="L106" t="s" s="26"/>
      <c r="M106" s="30">
        <v>0.234042553191489</v>
      </c>
      <c r="N106" t="s" s="26"/>
      <c r="O106" s="30">
        <v>0.234042553191489</v>
      </c>
      <c r="P106" t="s" s="26"/>
      <c r="Q106" s="30">
        <v>0.229166666666667</v>
      </c>
      <c r="R106" t="s" s="26"/>
      <c r="S106" s="30">
        <v>0.229166666666667</v>
      </c>
      <c r="T106" t="s" s="26"/>
      <c r="U106" s="30">
        <v>0.229166666666667</v>
      </c>
      <c r="V106" t="s" s="26"/>
      <c r="W106" s="30">
        <v>0.206896551724138</v>
      </c>
      <c r="X106" t="s" s="26"/>
      <c r="Y106" s="30">
        <v>0.186206896551724</v>
      </c>
      <c r="Z106" t="s" s="26"/>
      <c r="AA106" s="30">
        <v>0.171232876712329</v>
      </c>
      <c r="AB106" t="s" s="26"/>
      <c r="AC106" s="30">
        <v>0.13013698630137</v>
      </c>
      <c r="AD106" t="s" s="26"/>
      <c r="AE106" s="30">
        <v>0.108108108108108</v>
      </c>
      <c r="AF106" t="s" s="26"/>
      <c r="AG106" s="30">
        <v>0.09395973154362421</v>
      </c>
      <c r="AH106" t="s" s="26"/>
    </row>
    <row r="107" ht="15" customHeight="1">
      <c r="A107" t="s" s="10">
        <v>230</v>
      </c>
      <c r="B107" t="s" s="10">
        <v>231</v>
      </c>
      <c r="C107" s="30">
        <v>0.225563909774436</v>
      </c>
      <c r="D107" t="s" s="26"/>
      <c r="E107" s="30">
        <v>0.223880597014925</v>
      </c>
      <c r="F107" t="s" s="26"/>
      <c r="G107" s="30">
        <v>0.218978102189781</v>
      </c>
      <c r="H107" t="s" s="26"/>
      <c r="I107" s="30">
        <v>0.217391304347826</v>
      </c>
      <c r="J107" t="s" s="26"/>
      <c r="K107" s="30">
        <v>0.219858156028369</v>
      </c>
      <c r="L107" t="s" s="26"/>
      <c r="M107" s="30">
        <v>0.219858156028369</v>
      </c>
      <c r="N107" t="s" s="26"/>
      <c r="O107" s="30">
        <v>0.219858156028369</v>
      </c>
      <c r="P107" t="s" s="26"/>
      <c r="Q107" s="30">
        <v>0.208333333333333</v>
      </c>
      <c r="R107" t="s" s="26"/>
      <c r="S107" s="30">
        <v>0.208333333333333</v>
      </c>
      <c r="T107" t="s" s="26"/>
      <c r="U107" s="30">
        <v>0.194444444444444</v>
      </c>
      <c r="V107" t="s" s="26"/>
      <c r="W107" s="30">
        <v>0.179310344827586</v>
      </c>
      <c r="X107" t="s" s="26"/>
      <c r="Y107" s="30">
        <v>0.16551724137931</v>
      </c>
      <c r="Z107" t="s" s="26"/>
      <c r="AA107" s="30">
        <v>0.143835616438356</v>
      </c>
      <c r="AB107" t="s" s="26"/>
      <c r="AC107" s="30">
        <v>0.102739726027397</v>
      </c>
      <c r="AD107" t="s" s="26"/>
      <c r="AE107" s="30">
        <v>0.101351351351351</v>
      </c>
      <c r="AF107" t="s" s="26"/>
      <c r="AG107" s="30">
        <v>0.100671140939597</v>
      </c>
      <c r="AH107" t="s" s="26"/>
    </row>
    <row r="108" ht="15" customHeight="1">
      <c r="A108" t="s" s="10">
        <v>232</v>
      </c>
      <c r="B108" t="s" s="10">
        <v>233</v>
      </c>
      <c r="C108" s="30">
        <v>0.218045112781955</v>
      </c>
      <c r="D108" t="s" s="26"/>
      <c r="E108" s="30">
        <v>0.216417910447761</v>
      </c>
      <c r="F108" t="s" s="26"/>
      <c r="G108" s="30">
        <v>0.211678832116788</v>
      </c>
      <c r="H108" t="s" s="26"/>
      <c r="I108" s="30">
        <v>0.210144927536232</v>
      </c>
      <c r="J108" t="s" s="26"/>
      <c r="K108" s="30">
        <v>0.212765957446809</v>
      </c>
      <c r="L108" t="s" s="26"/>
      <c r="M108" s="30">
        <v>0.212765957446809</v>
      </c>
      <c r="N108" t="s" s="26"/>
      <c r="O108" s="30">
        <v>0.212765957446809</v>
      </c>
      <c r="P108" t="s" s="26"/>
      <c r="Q108" s="30">
        <v>0.201388888888889</v>
      </c>
      <c r="R108" t="s" s="26"/>
      <c r="S108" s="30">
        <v>0.201388888888889</v>
      </c>
      <c r="T108" t="s" s="26"/>
      <c r="U108" s="30">
        <v>0.1875</v>
      </c>
      <c r="V108" t="s" s="26"/>
      <c r="W108" s="30">
        <v>0.2</v>
      </c>
      <c r="X108" t="s" s="26"/>
      <c r="Y108" s="30">
        <v>0.227586206896552</v>
      </c>
      <c r="Z108" t="s" s="26"/>
      <c r="AA108" s="30">
        <v>0.253424657534247</v>
      </c>
      <c r="AB108" t="s" s="26"/>
      <c r="AC108" s="30">
        <v>0.246575342465753</v>
      </c>
      <c r="AD108" t="s" s="26"/>
      <c r="AE108" s="30">
        <v>0.243243243243243</v>
      </c>
      <c r="AF108" t="s" s="26"/>
      <c r="AG108" s="30">
        <v>0.187919463087248</v>
      </c>
      <c r="AH108" t="s" s="26"/>
    </row>
    <row r="109" ht="15" customHeight="1">
      <c r="A109" t="s" s="10">
        <v>234</v>
      </c>
      <c r="B109" t="s" s="10">
        <v>235</v>
      </c>
      <c r="C109" s="30">
        <v>0.210526315789474</v>
      </c>
      <c r="D109" t="s" s="26"/>
      <c r="E109" s="30">
        <v>0.208955223880597</v>
      </c>
      <c r="F109" t="s" s="26"/>
      <c r="G109" s="30">
        <v>0.204379562043796</v>
      </c>
      <c r="H109" t="s" s="26"/>
      <c r="I109" s="30">
        <v>0.202898550724638</v>
      </c>
      <c r="J109" t="s" s="26"/>
      <c r="K109" s="30">
        <v>0.205673758865248</v>
      </c>
      <c r="L109" t="s" s="26"/>
      <c r="M109" s="30">
        <v>0.198581560283688</v>
      </c>
      <c r="N109" t="s" s="26"/>
      <c r="O109" s="30">
        <v>0.198581560283688</v>
      </c>
      <c r="P109" t="s" s="26"/>
      <c r="Q109" s="30">
        <v>0.194444444444444</v>
      </c>
      <c r="R109" t="s" s="26"/>
      <c r="S109" s="30">
        <v>0.194444444444444</v>
      </c>
      <c r="T109" t="s" s="26"/>
      <c r="U109" s="30">
        <v>0.208333333333333</v>
      </c>
      <c r="V109" t="s" s="26"/>
      <c r="W109" s="30">
        <v>0.193103448275862</v>
      </c>
      <c r="X109" t="s" s="26"/>
      <c r="Y109" s="30">
        <v>0.2</v>
      </c>
      <c r="Z109" t="s" s="26"/>
      <c r="AA109" s="30">
        <v>0.219178082191781</v>
      </c>
      <c r="AB109" t="s" s="26"/>
      <c r="AC109" s="30">
        <v>0.205479452054795</v>
      </c>
      <c r="AD109" t="s" s="26"/>
      <c r="AE109" s="30">
        <v>0.195945945945946</v>
      </c>
      <c r="AF109" t="s" s="26"/>
      <c r="AG109" s="30">
        <v>0.194630872483221</v>
      </c>
      <c r="AH109" t="s" s="26"/>
    </row>
    <row r="110" ht="15" customHeight="1">
      <c r="A110" t="s" s="10">
        <v>236</v>
      </c>
      <c r="B110" t="s" s="10">
        <v>237</v>
      </c>
      <c r="C110" s="30">
        <v>0.203007518796992</v>
      </c>
      <c r="D110" t="s" s="26"/>
      <c r="E110" s="30">
        <v>0.201492537313433</v>
      </c>
      <c r="F110" t="s" s="26"/>
      <c r="G110" s="30">
        <v>0.18978102189781</v>
      </c>
      <c r="H110" t="s" s="26"/>
      <c r="I110" s="30">
        <v>0.166666666666667</v>
      </c>
      <c r="J110" t="s" s="26"/>
      <c r="K110" s="30">
        <v>0.141843971631206</v>
      </c>
      <c r="L110" t="s" s="26"/>
      <c r="M110" s="30">
        <v>0.177304964539007</v>
      </c>
      <c r="N110" t="s" s="26"/>
      <c r="O110" s="30">
        <v>0.170212765957447</v>
      </c>
      <c r="P110" t="s" s="26"/>
      <c r="Q110" s="30">
        <v>0.180555555555556</v>
      </c>
      <c r="R110" t="s" s="26"/>
      <c r="S110" s="30">
        <v>0.1875</v>
      </c>
      <c r="T110" t="s" s="26"/>
      <c r="U110" s="30">
        <v>0.215277777777778</v>
      </c>
      <c r="V110" t="s" s="26"/>
      <c r="W110" s="30">
        <v>0.227586206896552</v>
      </c>
      <c r="X110" t="s" s="26"/>
      <c r="Y110" s="30">
        <v>0.262068965517241</v>
      </c>
      <c r="Z110" t="s" s="26"/>
      <c r="AA110" s="30">
        <v>0.287671232876712</v>
      </c>
      <c r="AB110" t="s" s="26"/>
      <c r="AC110" s="30">
        <v>0.301369863013699</v>
      </c>
      <c r="AD110" t="s" s="26"/>
      <c r="AE110" s="30">
        <v>0.317567567567568</v>
      </c>
      <c r="AF110" t="s" s="26"/>
      <c r="AG110" s="30">
        <v>0.221476510067114</v>
      </c>
      <c r="AH110" t="s" s="26"/>
    </row>
    <row r="111" ht="15" customHeight="1">
      <c r="A111" t="s" s="10">
        <v>238</v>
      </c>
      <c r="B111" t="s" s="10">
        <v>239</v>
      </c>
      <c r="C111" s="30">
        <v>0.195488721804511</v>
      </c>
      <c r="D111" t="s" s="26"/>
      <c r="E111" s="30">
        <v>0.194029850746269</v>
      </c>
      <c r="F111" t="s" s="26"/>
      <c r="G111" s="30">
        <v>0.197080291970803</v>
      </c>
      <c r="H111" t="s" s="26"/>
      <c r="I111" s="30">
        <v>0.188405797101449</v>
      </c>
      <c r="J111" t="s" s="26"/>
      <c r="K111" s="30">
        <v>0.177304964539007</v>
      </c>
      <c r="L111" t="s" s="26"/>
      <c r="M111" s="30">
        <v>0.184397163120567</v>
      </c>
      <c r="N111" t="s" s="26"/>
      <c r="O111" s="30">
        <v>0.177304964539007</v>
      </c>
      <c r="P111" t="s" s="26"/>
      <c r="Q111" s="30">
        <v>0.173611111111111</v>
      </c>
      <c r="R111" t="s" s="26"/>
      <c r="S111" s="30">
        <v>0.180555555555556</v>
      </c>
      <c r="T111" t="s" s="26"/>
      <c r="U111" s="30">
        <v>0.159722222222222</v>
      </c>
      <c r="V111" t="s" s="26"/>
      <c r="W111" s="30">
        <v>0.137931034482759</v>
      </c>
      <c r="X111" t="s" s="26"/>
      <c r="Y111" s="30">
        <v>0.131034482758621</v>
      </c>
      <c r="Z111" t="s" s="26"/>
      <c r="AA111" s="30">
        <v>0.0958904109589041</v>
      </c>
      <c r="AB111" t="s" s="26"/>
      <c r="AC111" s="30">
        <v>0.089041095890411</v>
      </c>
      <c r="AD111" t="s" s="26"/>
      <c r="AE111" s="30">
        <v>0.0878378378378378</v>
      </c>
      <c r="AF111" t="s" s="26"/>
      <c r="AG111" s="30">
        <v>0.0738255033557047</v>
      </c>
      <c r="AH111" t="s" s="26"/>
    </row>
    <row r="112" ht="15" customHeight="1">
      <c r="A112" t="s" s="10">
        <v>240</v>
      </c>
      <c r="B112" t="s" s="10">
        <v>241</v>
      </c>
      <c r="C112" s="30">
        <v>0.18796992481203</v>
      </c>
      <c r="D112" t="s" s="26"/>
      <c r="E112" s="30">
        <v>0.186567164179104</v>
      </c>
      <c r="F112" t="s" s="26"/>
      <c r="G112" s="30">
        <v>0.182481751824818</v>
      </c>
      <c r="H112" t="s" s="26"/>
      <c r="I112" s="30">
        <v>0.123188405797101</v>
      </c>
      <c r="J112" t="s" s="26"/>
      <c r="K112" s="30">
        <v>0.156028368794326</v>
      </c>
      <c r="L112" t="s" s="26"/>
      <c r="M112" s="30">
        <v>0.127659574468085</v>
      </c>
      <c r="N112" t="s" s="26"/>
      <c r="O112" s="30">
        <v>0.134751773049645</v>
      </c>
      <c r="P112" t="s" s="26"/>
      <c r="Q112" s="30">
        <v>0.104166666666667</v>
      </c>
      <c r="R112" t="s" s="26"/>
      <c r="S112" s="30">
        <v>0.104166666666667</v>
      </c>
      <c r="T112" t="s" s="26"/>
      <c r="U112" s="30">
        <v>0.138888888888889</v>
      </c>
      <c r="V112" t="s" s="26"/>
      <c r="W112" s="30">
        <v>0.158620689655172</v>
      </c>
      <c r="X112" t="s" s="26"/>
      <c r="Y112" s="30">
        <v>0.151724137931034</v>
      </c>
      <c r="Z112" t="s" s="26"/>
      <c r="AA112" s="30">
        <v>0.157534246575342</v>
      </c>
      <c r="AB112" t="s" s="26"/>
      <c r="AC112" s="30">
        <v>0.150684931506849</v>
      </c>
      <c r="AD112" t="s" s="26"/>
      <c r="AE112" s="30">
        <v>0.141891891891892</v>
      </c>
      <c r="AF112" t="s" s="26"/>
      <c r="AG112" s="30">
        <v>0.214765100671141</v>
      </c>
      <c r="AH112" t="s" s="26"/>
    </row>
    <row r="113" ht="15" customHeight="1">
      <c r="A113" t="s" s="10">
        <v>242</v>
      </c>
      <c r="B113" t="s" s="10">
        <v>243</v>
      </c>
      <c r="C113" s="30">
        <v>0.180451127819549</v>
      </c>
      <c r="D113" t="s" s="26"/>
      <c r="E113" s="30">
        <v>0.17910447761194</v>
      </c>
      <c r="F113" t="s" s="26"/>
      <c r="G113" s="30">
        <v>0.167883211678832</v>
      </c>
      <c r="H113" t="s" s="26"/>
      <c r="I113" s="30">
        <v>0.181159420289855</v>
      </c>
      <c r="J113" t="s" s="26"/>
      <c r="K113" s="30">
        <v>0.191489361702128</v>
      </c>
      <c r="L113" t="s" s="26"/>
      <c r="M113" s="30">
        <v>0.191489361702128</v>
      </c>
      <c r="N113" t="s" s="26"/>
      <c r="O113" s="30">
        <v>0.184397163120567</v>
      </c>
      <c r="P113" t="s" s="26"/>
      <c r="Q113" s="30">
        <v>0.1875</v>
      </c>
      <c r="R113" t="s" s="26"/>
      <c r="S113" s="30">
        <v>0.152777777777778</v>
      </c>
      <c r="T113" t="s" s="26"/>
      <c r="U113" s="30">
        <v>0.118055555555556</v>
      </c>
      <c r="V113" t="s" s="26"/>
      <c r="W113" s="30">
        <v>0.110344827586207</v>
      </c>
      <c r="X113" t="s" s="26"/>
      <c r="Y113" s="30">
        <v>0.0896551724137931</v>
      </c>
      <c r="Z113" t="s" s="26"/>
      <c r="AA113" s="30">
        <v>0.0616438356164384</v>
      </c>
      <c r="AB113" t="s" s="26"/>
      <c r="AC113" s="30">
        <v>0.0616438356164384</v>
      </c>
      <c r="AD113" t="s" s="26"/>
      <c r="AE113" s="30">
        <v>0.0405405405405405</v>
      </c>
      <c r="AF113" t="s" s="26"/>
      <c r="AG113" s="30">
        <v>0.0268456375838926</v>
      </c>
      <c r="AH113" t="s" s="26"/>
    </row>
    <row r="114" ht="15" customHeight="1">
      <c r="A114" t="s" s="10">
        <v>244</v>
      </c>
      <c r="B114" t="s" s="10">
        <v>245</v>
      </c>
      <c r="C114" s="30">
        <v>0.172932330827068</v>
      </c>
      <c r="D114" t="s" s="26"/>
      <c r="E114" s="30">
        <v>0.171641791044776</v>
      </c>
      <c r="F114" t="s" s="26"/>
      <c r="G114" s="30">
        <v>0.175182481751825</v>
      </c>
      <c r="H114" t="s" s="26"/>
      <c r="I114" s="30">
        <v>0.195652173913043</v>
      </c>
      <c r="J114" t="s" s="26"/>
      <c r="K114" s="30">
        <v>0.198581560283688</v>
      </c>
      <c r="L114" t="s" s="26"/>
      <c r="M114" s="30">
        <v>0.205673758865248</v>
      </c>
      <c r="N114" t="s" s="26"/>
      <c r="O114" s="30">
        <v>0.205673758865248</v>
      </c>
      <c r="P114" t="s" s="26"/>
      <c r="Q114" s="30">
        <v>0.215277777777778</v>
      </c>
      <c r="R114" t="s" s="26"/>
      <c r="S114" s="30">
        <v>0.222222222222222</v>
      </c>
      <c r="T114" t="s" s="26"/>
      <c r="U114" s="30">
        <v>0.222222222222222</v>
      </c>
      <c r="V114" t="s" s="26"/>
      <c r="W114" s="30">
        <v>0.220689655172414</v>
      </c>
      <c r="X114" t="s" s="26"/>
      <c r="Y114" s="30">
        <v>0.206896551724138</v>
      </c>
      <c r="Z114" t="s" s="26"/>
      <c r="AA114" s="30">
        <v>0.232876712328767</v>
      </c>
      <c r="AB114" t="s" s="26"/>
      <c r="AC114" s="30">
        <v>0.23972602739726</v>
      </c>
      <c r="AD114" t="s" s="26"/>
      <c r="AE114" s="30">
        <v>0.236486486486486</v>
      </c>
      <c r="AF114" t="s" s="26"/>
      <c r="AG114" s="30">
        <v>0.241610738255034</v>
      </c>
      <c r="AH114" t="s" s="26"/>
    </row>
    <row r="115" ht="15" customHeight="1">
      <c r="A115" t="s" s="10">
        <v>246</v>
      </c>
      <c r="B115" t="s" s="10">
        <v>247</v>
      </c>
      <c r="C115" s="30">
        <v>0.165413533834586</v>
      </c>
      <c r="D115" t="s" s="26"/>
      <c r="E115" s="30">
        <v>0.164179104477612</v>
      </c>
      <c r="F115" t="s" s="26"/>
      <c r="G115" s="30">
        <v>0.160583941605839</v>
      </c>
      <c r="H115" t="s" s="26"/>
      <c r="I115" s="30">
        <v>0.173913043478261</v>
      </c>
      <c r="J115" t="s" s="26"/>
      <c r="K115" s="30">
        <v>0.163120567375887</v>
      </c>
      <c r="L115" t="s" s="26"/>
      <c r="M115" s="30">
        <v>0.163120567375887</v>
      </c>
      <c r="N115" t="s" s="26"/>
      <c r="O115" s="30">
        <v>0.163120567375887</v>
      </c>
      <c r="P115" t="s" s="26"/>
      <c r="Q115" s="30">
        <v>0.159722222222222</v>
      </c>
      <c r="R115" t="s" s="26"/>
      <c r="S115" s="30">
        <v>0.166666666666667</v>
      </c>
      <c r="T115" t="s" s="26"/>
      <c r="U115" s="30">
        <v>0.166666666666667</v>
      </c>
      <c r="V115" t="s" s="26"/>
      <c r="W115" s="30">
        <v>0.16551724137931</v>
      </c>
      <c r="X115" t="s" s="26"/>
      <c r="Y115" s="30">
        <v>0.179310344827586</v>
      </c>
      <c r="Z115" t="s" s="26"/>
      <c r="AA115" s="30">
        <v>0.198630136986301</v>
      </c>
      <c r="AB115" t="s" s="26"/>
      <c r="AC115" s="30">
        <v>0.232876712328767</v>
      </c>
      <c r="AD115" t="s" s="26"/>
      <c r="AE115" s="30">
        <v>0.22972972972973</v>
      </c>
      <c r="AF115" t="s" s="26"/>
      <c r="AG115" s="30">
        <v>0.181208053691275</v>
      </c>
      <c r="AH115" t="s" s="26"/>
    </row>
    <row r="116" ht="15" customHeight="1">
      <c r="A116" t="s" s="10">
        <v>248</v>
      </c>
      <c r="B116" t="s" s="10">
        <v>249</v>
      </c>
      <c r="C116" s="30">
        <v>0.157894736842105</v>
      </c>
      <c r="D116" t="s" s="26"/>
      <c r="E116" s="30">
        <v>0.156716417910448</v>
      </c>
      <c r="F116" t="s" s="26"/>
      <c r="G116" s="30">
        <v>0.153284671532847</v>
      </c>
      <c r="H116" t="s" s="26"/>
      <c r="I116" s="30">
        <v>0.159420289855072</v>
      </c>
      <c r="J116" t="s" s="26"/>
      <c r="K116" s="30">
        <v>0.170212765957447</v>
      </c>
      <c r="L116" t="s" s="26"/>
      <c r="M116" s="30">
        <v>0.156028368794326</v>
      </c>
      <c r="N116" t="s" s="26"/>
      <c r="O116" s="30">
        <v>0.156028368794326</v>
      </c>
      <c r="P116" t="s" s="26"/>
      <c r="Q116" s="30">
        <v>0.145833333333333</v>
      </c>
      <c r="R116" t="s" s="26"/>
      <c r="S116" s="30">
        <v>0.131944444444444</v>
      </c>
      <c r="T116" t="s" s="26"/>
      <c r="U116" s="30">
        <v>0.125</v>
      </c>
      <c r="V116" t="s" s="26"/>
      <c r="W116" s="30">
        <v>0.124137931034483</v>
      </c>
      <c r="X116" t="s" s="26"/>
      <c r="Y116" s="30">
        <v>0.124137931034483</v>
      </c>
      <c r="Z116" t="s" s="26"/>
      <c r="AA116" s="30">
        <v>0.07534246575342469</v>
      </c>
      <c r="AB116" t="s" s="26"/>
      <c r="AC116" s="30">
        <v>0.0684931506849315</v>
      </c>
      <c r="AD116" t="s" s="26"/>
      <c r="AE116" s="30">
        <v>0.0540540540540541</v>
      </c>
      <c r="AF116" t="s" s="26"/>
      <c r="AG116" s="30">
        <v>0.0469798657718121</v>
      </c>
      <c r="AH116" t="s" s="26"/>
    </row>
    <row r="117" ht="15" customHeight="1">
      <c r="A117" t="s" s="10">
        <v>250</v>
      </c>
      <c r="B117" t="s" s="10">
        <v>251</v>
      </c>
      <c r="C117" s="30">
        <v>0.150375939849624</v>
      </c>
      <c r="D117" t="s" s="26"/>
      <c r="E117" s="30">
        <v>0.141791044776119</v>
      </c>
      <c r="F117" t="s" s="26"/>
      <c r="G117" s="30">
        <v>0.131386861313869</v>
      </c>
      <c r="H117" t="s" s="26"/>
      <c r="I117" s="30">
        <v>0.130434782608696</v>
      </c>
      <c r="J117" t="s" s="26"/>
      <c r="K117" s="30">
        <v>0.120567375886525</v>
      </c>
      <c r="L117" t="s" s="26"/>
      <c r="M117" s="30">
        <v>0.148936170212766</v>
      </c>
      <c r="N117" t="s" s="26"/>
      <c r="O117" s="30">
        <v>0.141843971631206</v>
      </c>
      <c r="P117" t="s" s="26"/>
      <c r="Q117" s="30">
        <v>0.152777777777778</v>
      </c>
      <c r="R117" t="s" s="26"/>
      <c r="S117" s="30">
        <v>0.145833333333333</v>
      </c>
      <c r="T117" t="s" s="26"/>
      <c r="U117" s="30">
        <v>0.152777777777778</v>
      </c>
      <c r="V117" t="s" s="26"/>
      <c r="W117" s="30">
        <v>0.151724137931034</v>
      </c>
      <c r="X117" t="s" s="26"/>
      <c r="Y117" s="30">
        <v>0.137931034482759</v>
      </c>
      <c r="Z117" t="s" s="26"/>
      <c r="AA117" s="30">
        <v>0.150684931506849</v>
      </c>
      <c r="AB117" t="s" s="26"/>
      <c r="AC117" s="30">
        <v>0.123287671232877</v>
      </c>
      <c r="AD117" t="s" s="26"/>
      <c r="AE117" s="30">
        <v>0.135135135135135</v>
      </c>
      <c r="AF117" t="s" s="26"/>
      <c r="AG117" s="30">
        <v>0.154362416107383</v>
      </c>
      <c r="AH117" t="s" s="26"/>
    </row>
    <row r="118" ht="15" customHeight="1">
      <c r="A118" t="s" s="10">
        <v>252</v>
      </c>
      <c r="B118" t="s" s="10">
        <v>253</v>
      </c>
      <c r="C118" s="30">
        <v>0.142857142857143</v>
      </c>
      <c r="D118" t="s" s="26"/>
      <c r="E118" s="30">
        <v>0.149253731343284</v>
      </c>
      <c r="F118" t="s" s="26"/>
      <c r="G118" s="30">
        <v>0.145985401459854</v>
      </c>
      <c r="H118" t="s" s="26"/>
      <c r="I118" s="30">
        <v>0.152173913043478</v>
      </c>
      <c r="J118" t="s" s="26"/>
      <c r="K118" s="30">
        <v>0.148936170212766</v>
      </c>
      <c r="L118" t="s" s="26"/>
      <c r="M118" s="30">
        <v>0.113475177304965</v>
      </c>
      <c r="N118" t="s" s="26"/>
      <c r="O118" s="30">
        <v>0.099290780141844</v>
      </c>
      <c r="P118" t="s" s="26"/>
      <c r="Q118" s="30">
        <v>0.0972222222222222</v>
      </c>
      <c r="R118" t="s" s="26"/>
      <c r="S118" s="30">
        <v>0.0902777777777778</v>
      </c>
      <c r="T118" t="s" s="26"/>
      <c r="U118" s="30">
        <v>0.0833333333333333</v>
      </c>
      <c r="V118" t="s" s="26"/>
      <c r="W118" s="30">
        <v>0.0689655172413793</v>
      </c>
      <c r="X118" t="s" s="26"/>
      <c r="Y118" s="30">
        <v>0.0551724137931034</v>
      </c>
      <c r="Z118" t="s" s="26"/>
      <c r="AA118" s="30">
        <v>0.0410958904109589</v>
      </c>
      <c r="AB118" t="s" s="26"/>
      <c r="AC118" s="30">
        <v>0.0273972602739726</v>
      </c>
      <c r="AD118" t="s" s="26"/>
      <c r="AE118" s="30">
        <v>0.0202702702702703</v>
      </c>
      <c r="AF118" t="s" s="26"/>
      <c r="AG118" s="30">
        <v>0.0201342281879195</v>
      </c>
      <c r="AH118" t="s" s="26"/>
    </row>
    <row r="119" ht="15" customHeight="1">
      <c r="A119" t="s" s="10">
        <v>254</v>
      </c>
      <c r="B119" t="s" s="10">
        <v>255</v>
      </c>
      <c r="C119" s="30">
        <v>0.135338345864662</v>
      </c>
      <c r="D119" t="s" s="26"/>
      <c r="E119" s="30">
        <v>0.134328358208955</v>
      </c>
      <c r="F119" t="s" s="26"/>
      <c r="G119" s="30">
        <v>0.124087591240876</v>
      </c>
      <c r="H119" t="s" s="26"/>
      <c r="I119" s="30">
        <v>0.13768115942029</v>
      </c>
      <c r="J119" t="s" s="26"/>
      <c r="K119" s="30">
        <v>0.113475177304965</v>
      </c>
      <c r="L119" t="s" s="26"/>
      <c r="M119" s="30">
        <v>0.134751773049645</v>
      </c>
      <c r="N119" t="s" s="26"/>
      <c r="O119" s="30">
        <v>0.120567375886525</v>
      </c>
      <c r="P119" t="s" s="26"/>
      <c r="Q119" s="30">
        <v>0.125</v>
      </c>
      <c r="R119" t="s" s="26"/>
      <c r="S119" s="30">
        <v>0.111111111111111</v>
      </c>
      <c r="T119" t="s" s="26"/>
      <c r="U119" s="30">
        <v>0.104166666666667</v>
      </c>
      <c r="V119" t="s" s="26"/>
      <c r="W119" s="30">
        <v>0.103448275862069</v>
      </c>
      <c r="X119" t="s" s="26"/>
      <c r="Y119" s="30">
        <v>0.103448275862069</v>
      </c>
      <c r="Z119" t="s" s="26"/>
      <c r="AA119" s="30">
        <v>0.0684931506849315</v>
      </c>
      <c r="AB119" t="s" s="26"/>
      <c r="AC119" s="30">
        <v>0.07534246575342469</v>
      </c>
      <c r="AD119" t="s" s="26"/>
      <c r="AE119" s="30">
        <v>0.0675675675675676</v>
      </c>
      <c r="AF119" t="s" s="26"/>
      <c r="AG119" s="30">
        <v>0.0536912751677852</v>
      </c>
      <c r="AH119" t="s" s="26"/>
    </row>
    <row r="120" ht="15" customHeight="1">
      <c r="A120" t="s" s="10">
        <v>256</v>
      </c>
      <c r="B120" t="s" s="10">
        <v>257</v>
      </c>
      <c r="C120" s="30">
        <v>0.12781954887218</v>
      </c>
      <c r="D120" t="s" s="26"/>
      <c r="E120" s="30">
        <v>0.126865671641791</v>
      </c>
      <c r="F120" t="s" s="26"/>
      <c r="G120" s="30">
        <v>0.138686131386861</v>
      </c>
      <c r="H120" t="s" s="26"/>
      <c r="I120" s="30">
        <v>0.144927536231884</v>
      </c>
      <c r="J120" t="s" s="26"/>
      <c r="K120" s="30">
        <v>0.127659574468085</v>
      </c>
      <c r="L120" t="s" s="26"/>
      <c r="M120" s="30">
        <v>0.120567375886525</v>
      </c>
      <c r="N120" t="s" s="26"/>
      <c r="O120" s="30">
        <v>0.113475177304965</v>
      </c>
      <c r="P120" t="s" s="26"/>
      <c r="Q120" s="30">
        <v>0.131944444444444</v>
      </c>
      <c r="R120" t="s" s="26"/>
      <c r="S120" s="30">
        <v>0.138888888888889</v>
      </c>
      <c r="T120" t="s" s="26"/>
      <c r="U120" s="30">
        <v>0.173611111111111</v>
      </c>
      <c r="V120" t="s" s="26"/>
      <c r="W120" s="30">
        <v>0.172413793103448</v>
      </c>
      <c r="X120" t="s" s="26"/>
      <c r="Y120" s="30">
        <v>0.193103448275862</v>
      </c>
      <c r="Z120" t="s" s="26"/>
      <c r="AA120" s="30">
        <v>0.205479452054795</v>
      </c>
      <c r="AB120" t="s" s="26"/>
      <c r="AC120" s="30">
        <v>0.253424657534247</v>
      </c>
      <c r="AD120" t="s" s="26"/>
      <c r="AE120" s="30">
        <v>0.263513513513514</v>
      </c>
      <c r="AF120" t="s" s="26"/>
      <c r="AG120" s="30">
        <v>0.302013422818792</v>
      </c>
      <c r="AH120" t="s" s="26"/>
    </row>
    <row r="121" ht="15" customHeight="1">
      <c r="A121" t="s" s="10">
        <v>258</v>
      </c>
      <c r="B121" t="s" s="10">
        <v>259</v>
      </c>
      <c r="C121" s="30">
        <v>0.120300751879699</v>
      </c>
      <c r="D121" t="s" s="26"/>
      <c r="E121" s="30">
        <v>0.119402985074627</v>
      </c>
      <c r="F121" t="s" s="26"/>
      <c r="G121" s="30">
        <v>0.116788321167883</v>
      </c>
      <c r="H121" t="s" s="26"/>
      <c r="I121" s="30">
        <v>0.115942028985507</v>
      </c>
      <c r="J121" t="s" s="26"/>
      <c r="K121" s="30">
        <v>0.134751773049645</v>
      </c>
      <c r="L121" t="s" s="26"/>
      <c r="M121" s="30">
        <v>0.141843971631206</v>
      </c>
      <c r="N121" t="s" s="26"/>
      <c r="O121" s="30">
        <v>0.148936170212766</v>
      </c>
      <c r="P121" t="s" s="26"/>
      <c r="Q121" s="30">
        <v>0.111111111111111</v>
      </c>
      <c r="R121" t="s" s="26"/>
      <c r="S121" s="30">
        <v>0.173611111111111</v>
      </c>
      <c r="T121" t="s" s="26"/>
      <c r="U121" s="30">
        <v>0.145833333333333</v>
      </c>
      <c r="V121" t="s" s="26"/>
      <c r="W121" s="30">
        <v>0.144827586206897</v>
      </c>
      <c r="X121" t="s" s="26"/>
      <c r="Y121" s="30">
        <v>0.172413793103448</v>
      </c>
      <c r="Z121" t="s" s="26"/>
      <c r="AA121" s="30">
        <v>0.178082191780822</v>
      </c>
      <c r="AB121" t="s" s="26"/>
      <c r="AC121" s="30">
        <v>0.191780821917808</v>
      </c>
      <c r="AD121" t="s" s="26"/>
      <c r="AE121" s="30">
        <v>0.216216216216216</v>
      </c>
      <c r="AF121" t="s" s="26"/>
      <c r="AG121" s="30">
        <v>0.228187919463087</v>
      </c>
      <c r="AH121" t="s" s="26"/>
    </row>
    <row r="122" ht="15" customHeight="1">
      <c r="A122" t="s" s="10">
        <v>260</v>
      </c>
      <c r="B122" t="s" s="10">
        <v>261</v>
      </c>
      <c r="C122" s="30">
        <v>0.112781954887218</v>
      </c>
      <c r="D122" t="s" s="26"/>
      <c r="E122" s="30">
        <v>0.111940298507463</v>
      </c>
      <c r="F122" t="s" s="26"/>
      <c r="G122" s="30">
        <v>0.109489051094891</v>
      </c>
      <c r="H122" t="s" s="26"/>
      <c r="I122" s="30">
        <v>0.108695652173913</v>
      </c>
      <c r="J122" t="s" s="26"/>
      <c r="K122" s="30">
        <v>0.0851063829787234</v>
      </c>
      <c r="L122" t="s" s="26"/>
      <c r="M122" s="30">
        <v>0.0851063829787234</v>
      </c>
      <c r="N122" t="s" s="26"/>
      <c r="O122" s="30">
        <v>0.0851063829787234</v>
      </c>
      <c r="P122" t="s" s="26"/>
      <c r="Q122" s="30">
        <v>0.0763888888888889</v>
      </c>
      <c r="R122" t="s" s="26"/>
      <c r="S122" s="30">
        <v>0.06944444444444441</v>
      </c>
      <c r="T122" t="s" s="26"/>
      <c r="U122" s="30">
        <v>0.06944444444444441</v>
      </c>
      <c r="V122" t="s" s="26"/>
      <c r="W122" s="30">
        <v>0.0551724137931034</v>
      </c>
      <c r="X122" t="s" s="26"/>
      <c r="Y122" s="30">
        <v>0.0482758620689655</v>
      </c>
      <c r="Z122" t="s" s="26"/>
      <c r="AA122" s="30">
        <v>0.0479452054794521</v>
      </c>
      <c r="AB122" t="s" s="26"/>
      <c r="AC122" s="30">
        <v>0.0479452054794521</v>
      </c>
      <c r="AD122" t="s" s="26"/>
      <c r="AE122" s="30">
        <v>0.0472972972972973</v>
      </c>
      <c r="AF122" t="s" s="26"/>
      <c r="AG122" s="30">
        <v>0.0604026845637584</v>
      </c>
      <c r="AH122" t="s" s="26"/>
    </row>
    <row r="123" ht="15" customHeight="1">
      <c r="A123" t="s" s="10">
        <v>262</v>
      </c>
      <c r="B123" t="s" s="10">
        <v>263</v>
      </c>
      <c r="C123" s="30">
        <v>0.105263157894737</v>
      </c>
      <c r="D123" t="s" s="26"/>
      <c r="E123" s="30">
        <v>0.0970149253731343</v>
      </c>
      <c r="F123" t="s" s="26"/>
      <c r="G123" s="30">
        <v>0.0948905109489051</v>
      </c>
      <c r="H123" t="s" s="26"/>
      <c r="I123" s="30">
        <v>0.0942028985507246</v>
      </c>
      <c r="J123" t="s" s="26"/>
      <c r="K123" s="30">
        <v>0.07801418439716309</v>
      </c>
      <c r="L123" t="s" s="26"/>
      <c r="M123" s="30">
        <v>0.07801418439716309</v>
      </c>
      <c r="N123" t="s" s="26"/>
      <c r="O123" s="30">
        <v>0.07801418439716309</v>
      </c>
      <c r="P123" t="s" s="26"/>
      <c r="Q123" s="30">
        <v>0.06944444444444441</v>
      </c>
      <c r="R123" t="s" s="26"/>
      <c r="S123" s="30">
        <v>0.0763888888888889</v>
      </c>
      <c r="T123" t="s" s="26"/>
      <c r="U123" s="30">
        <v>0.0763888888888889</v>
      </c>
      <c r="V123" t="s" s="26"/>
      <c r="W123" s="30">
        <v>0.0827586206896552</v>
      </c>
      <c r="X123" t="s" s="26"/>
      <c r="Y123" s="30">
        <v>0.0827586206896552</v>
      </c>
      <c r="Z123" t="s" s="26"/>
      <c r="AA123" s="30">
        <v>0.13013698630137</v>
      </c>
      <c r="AB123" t="s" s="26"/>
      <c r="AC123" s="30">
        <v>0.143835616438356</v>
      </c>
      <c r="AD123" t="s" s="26"/>
      <c r="AE123" s="30">
        <v>0.202702702702703</v>
      </c>
      <c r="AF123" t="s" s="26"/>
      <c r="AG123" s="30">
        <v>0.174496644295302</v>
      </c>
      <c r="AH123" t="s" s="26"/>
    </row>
    <row r="124" ht="15" customHeight="1">
      <c r="A124" t="s" s="10">
        <v>264</v>
      </c>
      <c r="B124" t="s" s="10">
        <v>265</v>
      </c>
      <c r="C124" s="30">
        <v>0.09774436090225561</v>
      </c>
      <c r="D124" t="s" s="26"/>
      <c r="E124" s="30">
        <v>0.104477611940299</v>
      </c>
      <c r="F124" t="s" s="26"/>
      <c r="G124" s="30">
        <v>0.102189781021898</v>
      </c>
      <c r="H124" t="s" s="26"/>
      <c r="I124" s="30">
        <v>0.0869565217391304</v>
      </c>
      <c r="J124" t="s" s="26"/>
      <c r="K124" s="30">
        <v>0.0709219858156028</v>
      </c>
      <c r="L124" t="s" s="26"/>
      <c r="M124" s="30">
        <v>0.0709219858156028</v>
      </c>
      <c r="N124" t="s" s="26"/>
      <c r="O124" s="30">
        <v>0.0709219858156028</v>
      </c>
      <c r="P124" t="s" s="26"/>
      <c r="Q124" s="30">
        <v>0.0486111111111111</v>
      </c>
      <c r="R124" t="s" s="26"/>
      <c r="S124" s="30">
        <v>0.0486111111111111</v>
      </c>
      <c r="T124" t="s" s="26"/>
      <c r="U124" s="30">
        <v>0.0486111111111111</v>
      </c>
      <c r="V124" t="s" s="26"/>
      <c r="W124" s="30">
        <v>0.0275862068965517</v>
      </c>
      <c r="X124" t="s" s="26"/>
      <c r="Y124" s="30">
        <v>0.0275862068965517</v>
      </c>
      <c r="Z124" t="s" s="26"/>
      <c r="AA124" s="30">
        <v>0.0205479452054795</v>
      </c>
      <c r="AB124" t="s" s="26"/>
      <c r="AC124" s="30">
        <v>0.0205479452054795</v>
      </c>
      <c r="AD124" t="s" s="26"/>
      <c r="AE124" s="30">
        <v>0.027027027027027</v>
      </c>
      <c r="AF124" t="s" s="26"/>
      <c r="AG124" s="30">
        <v>0.0402684563758389</v>
      </c>
      <c r="AH124" t="s" s="26"/>
    </row>
    <row r="125" ht="15" customHeight="1">
      <c r="A125" t="s" s="10">
        <v>266</v>
      </c>
      <c r="B125" t="s" s="10">
        <v>267</v>
      </c>
      <c r="C125" s="30">
        <v>0.0902255639097744</v>
      </c>
      <c r="D125" t="s" s="26"/>
      <c r="E125" s="30">
        <v>0.0895522388059701</v>
      </c>
      <c r="F125" t="s" s="26"/>
      <c r="G125" s="30">
        <v>0.0875912408759124</v>
      </c>
      <c r="H125" t="s" s="26"/>
      <c r="I125" s="30">
        <v>0.0579710144927536</v>
      </c>
      <c r="J125" t="s" s="26"/>
      <c r="K125" s="30">
        <v>0.049645390070922</v>
      </c>
      <c r="L125" t="s" s="26"/>
      <c r="M125" s="30">
        <v>0.0567375886524823</v>
      </c>
      <c r="N125" t="s" s="26"/>
      <c r="O125" s="30">
        <v>0.0567375886524823</v>
      </c>
      <c r="P125" t="s" s="26"/>
      <c r="Q125" s="30">
        <v>0.0833333333333333</v>
      </c>
      <c r="R125" t="s" s="26"/>
      <c r="S125" s="30">
        <v>0.0833333333333333</v>
      </c>
      <c r="T125" t="s" s="26"/>
      <c r="U125" s="30">
        <v>0.0902777777777778</v>
      </c>
      <c r="V125" t="s" s="26"/>
      <c r="W125" s="30">
        <v>0.0896551724137931</v>
      </c>
      <c r="X125" t="s" s="26"/>
      <c r="Y125" s="30">
        <v>0.09655172413793101</v>
      </c>
      <c r="Z125" t="s" s="26"/>
      <c r="AA125" s="30">
        <v>0.116438356164384</v>
      </c>
      <c r="AB125" t="s" s="26"/>
      <c r="AC125" s="30">
        <v>0.136986301369863</v>
      </c>
      <c r="AD125" t="s" s="26"/>
      <c r="AE125" s="30">
        <v>0.168918918918919</v>
      </c>
      <c r="AF125" t="s" s="26"/>
      <c r="AG125" s="30">
        <v>0.25503355704698</v>
      </c>
      <c r="AH125" t="s" s="26"/>
    </row>
    <row r="126" ht="15" customHeight="1">
      <c r="A126" t="s" s="10">
        <v>268</v>
      </c>
      <c r="B126" t="s" s="10">
        <v>269</v>
      </c>
      <c r="C126" s="30">
        <v>0.0827067669172932</v>
      </c>
      <c r="D126" t="s" s="26"/>
      <c r="E126" s="30">
        <v>0.082089552238806</v>
      </c>
      <c r="F126" t="s" s="26"/>
      <c r="G126" s="30">
        <v>0.08029197080291969</v>
      </c>
      <c r="H126" t="s" s="26"/>
      <c r="I126" s="30">
        <v>0.101449275362319</v>
      </c>
      <c r="J126" t="s" s="26"/>
      <c r="K126" s="30">
        <v>0.099290780141844</v>
      </c>
      <c r="L126" t="s" s="26"/>
      <c r="M126" s="30">
        <v>0.0921985815602837</v>
      </c>
      <c r="N126" t="s" s="26"/>
      <c r="O126" s="30">
        <v>0.0921985815602837</v>
      </c>
      <c r="P126" t="s" s="26"/>
      <c r="Q126" s="30">
        <v>0.0902777777777778</v>
      </c>
      <c r="R126" t="s" s="26"/>
      <c r="S126" s="30">
        <v>0.0972222222222222</v>
      </c>
      <c r="T126" t="s" s="26"/>
      <c r="U126" s="30">
        <v>0.0972222222222222</v>
      </c>
      <c r="V126" t="s" s="26"/>
      <c r="W126" s="30">
        <v>0.09655172413793101</v>
      </c>
      <c r="X126" t="s" s="26"/>
      <c r="Y126" s="30">
        <v>0.110344827586207</v>
      </c>
      <c r="Z126" t="s" s="26"/>
      <c r="AA126" s="30">
        <v>0.102739726027397</v>
      </c>
      <c r="AB126" t="s" s="26"/>
      <c r="AC126" s="30">
        <v>0.116438356164384</v>
      </c>
      <c r="AD126" t="s" s="26"/>
      <c r="AE126" s="30">
        <v>0.128378378378378</v>
      </c>
      <c r="AF126" t="s" s="26"/>
      <c r="AG126" s="30">
        <v>0.12751677852349</v>
      </c>
      <c r="AH126" t="s" s="26"/>
    </row>
    <row r="127" ht="15" customHeight="1">
      <c r="A127" t="s" s="10">
        <v>270</v>
      </c>
      <c r="B127" t="s" s="10">
        <v>271</v>
      </c>
      <c r="C127" s="30">
        <v>0.075187969924812</v>
      </c>
      <c r="D127" t="s" s="26"/>
      <c r="E127" s="30">
        <v>0.0746268656716418</v>
      </c>
      <c r="F127" t="s" s="26"/>
      <c r="G127" s="30">
        <v>0.072992700729927</v>
      </c>
      <c r="H127" t="s" s="26"/>
      <c r="I127" s="30">
        <v>0.072463768115942</v>
      </c>
      <c r="J127" t="s" s="26"/>
      <c r="K127" s="30">
        <v>0.0638297872340426</v>
      </c>
      <c r="L127" t="s" s="26"/>
      <c r="M127" s="30">
        <v>0.0638297872340426</v>
      </c>
      <c r="N127" t="s" s="26"/>
      <c r="O127" s="30">
        <v>0.0638297872340426</v>
      </c>
      <c r="P127" t="s" s="26"/>
      <c r="Q127" s="30">
        <v>0.0555555555555556</v>
      </c>
      <c r="R127" t="s" s="26"/>
      <c r="S127" s="30">
        <v>0.0555555555555556</v>
      </c>
      <c r="T127" t="s" s="26"/>
      <c r="U127" s="30">
        <v>0.0555555555555556</v>
      </c>
      <c r="V127" t="s" s="26"/>
      <c r="W127" s="30">
        <v>0.0413793103448276</v>
      </c>
      <c r="X127" t="s" s="26"/>
      <c r="Y127" s="30">
        <v>0.0344827586206897</v>
      </c>
      <c r="Z127" t="s" s="26"/>
      <c r="AA127" s="30">
        <v>0.0342465753424658</v>
      </c>
      <c r="AB127" t="s" s="26"/>
      <c r="AC127" s="30">
        <v>0.0342465753424658</v>
      </c>
      <c r="AD127" t="s" s="26"/>
      <c r="AE127" s="30">
        <v>0.0337837837837838</v>
      </c>
      <c r="AF127" t="s" s="26"/>
      <c r="AG127" s="30">
        <v>0.0335570469798658</v>
      </c>
      <c r="AH127" t="s" s="26"/>
    </row>
    <row r="128" ht="15" customHeight="1">
      <c r="A128" t="s" s="10">
        <v>272</v>
      </c>
      <c r="B128" t="s" s="10">
        <v>273</v>
      </c>
      <c r="C128" s="30">
        <v>0.0676691729323308</v>
      </c>
      <c r="D128" t="s" s="26"/>
      <c r="E128" s="30">
        <v>0.0671641791044776</v>
      </c>
      <c r="F128" t="s" s="26"/>
      <c r="G128" s="30">
        <v>0.0510948905109489</v>
      </c>
      <c r="H128" t="s" s="26"/>
      <c r="I128" s="30">
        <v>0.0507246376811594</v>
      </c>
      <c r="J128" t="s" s="26"/>
      <c r="K128" s="30">
        <v>0.0567375886524823</v>
      </c>
      <c r="L128" t="s" s="26"/>
      <c r="M128" s="30">
        <v>0.049645390070922</v>
      </c>
      <c r="N128" t="s" s="26"/>
      <c r="O128" s="30">
        <v>0.049645390070922</v>
      </c>
      <c r="P128" t="s" s="26"/>
      <c r="Q128" s="30">
        <v>0.0416666666666667</v>
      </c>
      <c r="R128" t="s" s="26"/>
      <c r="S128" s="30">
        <v>0.0416666666666667</v>
      </c>
      <c r="T128" t="s" s="26"/>
      <c r="U128" s="30">
        <v>0.0416666666666667</v>
      </c>
      <c r="V128" t="s" s="26"/>
      <c r="W128" s="30">
        <v>0.0344827586206897</v>
      </c>
      <c r="X128" t="s" s="26"/>
      <c r="Y128" s="30">
        <v>0.0413793103448276</v>
      </c>
      <c r="Z128" t="s" s="26"/>
      <c r="AA128" s="30">
        <v>0.0547945205479452</v>
      </c>
      <c r="AB128" t="s" s="26"/>
      <c r="AC128" s="30">
        <v>0.0547945205479452</v>
      </c>
      <c r="AD128" t="s" s="26"/>
      <c r="AE128" s="30">
        <v>0.0608108108108108</v>
      </c>
      <c r="AF128" t="s" s="26"/>
      <c r="AG128" s="30">
        <v>0.08724832214765101</v>
      </c>
      <c r="AH128" t="s" s="26"/>
    </row>
    <row r="129" ht="15" customHeight="1">
      <c r="A129" t="s" s="10">
        <v>274</v>
      </c>
      <c r="B129" t="s" s="10">
        <v>275</v>
      </c>
      <c r="C129" s="30">
        <v>0.0601503759398496</v>
      </c>
      <c r="D129" t="s" s="26"/>
      <c r="E129" s="30">
        <v>0.0597014925373134</v>
      </c>
      <c r="F129" t="s" s="26"/>
      <c r="G129" s="30">
        <v>0.0656934306569343</v>
      </c>
      <c r="H129" t="s" s="26"/>
      <c r="I129" s="30">
        <v>0.0797101449275362</v>
      </c>
      <c r="J129" t="s" s="26"/>
      <c r="K129" s="30">
        <v>0.106382978723404</v>
      </c>
      <c r="L129" t="s" s="26"/>
      <c r="M129" s="30">
        <v>0.106382978723404</v>
      </c>
      <c r="N129" t="s" s="26"/>
      <c r="O129" s="30">
        <v>0.127659574468085</v>
      </c>
      <c r="P129" t="s" s="26"/>
      <c r="Q129" s="30">
        <v>0.138888888888889</v>
      </c>
      <c r="R129" t="s" s="26"/>
      <c r="S129" s="30">
        <v>0.125</v>
      </c>
      <c r="T129" t="s" s="26"/>
      <c r="U129" s="30">
        <v>0.131944444444444</v>
      </c>
      <c r="V129" t="s" s="26"/>
      <c r="W129" s="30">
        <v>0.117241379310345</v>
      </c>
      <c r="X129" t="s" s="26"/>
      <c r="Y129" s="30">
        <v>0.117241379310345</v>
      </c>
      <c r="Z129" t="s" s="26"/>
      <c r="AA129" s="30">
        <v>0.089041095890411</v>
      </c>
      <c r="AB129" t="s" s="26"/>
      <c r="AC129" s="30">
        <v>0.0821917808219178</v>
      </c>
      <c r="AD129" t="s" s="26"/>
      <c r="AE129" s="30">
        <v>0.0810810810810811</v>
      </c>
      <c r="AF129" t="s" s="26"/>
      <c r="AG129" s="30">
        <v>0.0671140939597315</v>
      </c>
      <c r="AH129" t="s" s="26"/>
    </row>
    <row r="130" ht="15" customHeight="1">
      <c r="A130" t="s" s="10">
        <v>276</v>
      </c>
      <c r="B130" t="s" s="10">
        <v>277</v>
      </c>
      <c r="C130" s="30">
        <v>0.0526315789473684</v>
      </c>
      <c r="D130" t="s" s="26"/>
      <c r="E130" s="30">
        <v>0.0447761194029851</v>
      </c>
      <c r="F130" t="s" s="26"/>
      <c r="G130" s="30">
        <v>0.0364963503649635</v>
      </c>
      <c r="H130" t="s" s="26"/>
      <c r="I130" s="30">
        <v>0.0289855072463768</v>
      </c>
      <c r="J130" t="s" s="26"/>
      <c r="K130" s="30">
        <v>0.0283687943262411</v>
      </c>
      <c r="L130" t="s" s="26"/>
      <c r="M130" s="30">
        <v>0.0283687943262411</v>
      </c>
      <c r="N130" t="s" s="26"/>
      <c r="O130" s="30">
        <v>0.0283687943262411</v>
      </c>
      <c r="P130" t="s" s="26"/>
      <c r="Q130" s="30">
        <v>0.0277777777777778</v>
      </c>
      <c r="R130" t="s" s="26"/>
      <c r="S130" s="30">
        <v>0.0277777777777778</v>
      </c>
      <c r="T130" t="s" s="26"/>
      <c r="U130" s="30">
        <v>0.0277777777777778</v>
      </c>
      <c r="V130" t="s" s="26"/>
      <c r="W130" s="30">
        <v>0.0482758620689655</v>
      </c>
      <c r="X130" t="s" s="26"/>
      <c r="Y130" s="30">
        <v>0.0689655172413793</v>
      </c>
      <c r="Z130" t="s" s="26"/>
      <c r="AA130" s="30">
        <v>0.10958904109589</v>
      </c>
      <c r="AB130" t="s" s="26"/>
      <c r="AC130" s="30">
        <v>0.157534246575342</v>
      </c>
      <c r="AD130" t="s" s="26"/>
      <c r="AE130" s="30">
        <v>0.222972972972973</v>
      </c>
      <c r="AF130" t="s" s="26"/>
      <c r="AG130" s="30">
        <v>0.261744966442953</v>
      </c>
      <c r="AH130" t="s" s="26"/>
    </row>
    <row r="131" ht="15" customHeight="1">
      <c r="A131" t="s" s="10">
        <v>278</v>
      </c>
      <c r="B131" t="s" s="10">
        <v>279</v>
      </c>
      <c r="C131" s="30">
        <v>0.0451127819548872</v>
      </c>
      <c r="D131" t="s" s="26"/>
      <c r="E131" s="30">
        <v>0.0522388059701493</v>
      </c>
      <c r="F131" t="s" s="26"/>
      <c r="G131" s="30">
        <v>0.0583941605839416</v>
      </c>
      <c r="H131" t="s" s="26"/>
      <c r="I131" s="30">
        <v>0.0652173913043478</v>
      </c>
      <c r="J131" t="s" s="26"/>
      <c r="K131" s="30">
        <v>0.0921985815602837</v>
      </c>
      <c r="L131" t="s" s="26"/>
      <c r="M131" s="30">
        <v>0.099290780141844</v>
      </c>
      <c r="N131" t="s" s="26"/>
      <c r="O131" s="30">
        <v>0.106382978723404</v>
      </c>
      <c r="P131" t="s" s="26"/>
      <c r="Q131" s="30">
        <v>0.118055555555556</v>
      </c>
      <c r="R131" t="s" s="26"/>
      <c r="S131" s="30">
        <v>0.118055555555556</v>
      </c>
      <c r="T131" t="s" s="26"/>
      <c r="U131" s="30">
        <v>0.111111111111111</v>
      </c>
      <c r="V131" t="s" s="26"/>
      <c r="W131" s="30">
        <v>0.131034482758621</v>
      </c>
      <c r="X131" t="s" s="26"/>
      <c r="Y131" s="30">
        <v>0.144827586206897</v>
      </c>
      <c r="Z131" t="s" s="26"/>
      <c r="AA131" s="30">
        <v>0.164383561643836</v>
      </c>
      <c r="AB131" t="s" s="26"/>
      <c r="AC131" s="30">
        <v>0.184931506849315</v>
      </c>
      <c r="AD131" t="s" s="26"/>
      <c r="AE131" s="30">
        <v>0.209459459459459</v>
      </c>
      <c r="AF131" t="s" s="26"/>
      <c r="AG131" s="30">
        <v>0.161073825503356</v>
      </c>
      <c r="AH131" t="s" s="26"/>
    </row>
    <row r="132" ht="15" customHeight="1">
      <c r="A132" t="s" s="10">
        <v>280</v>
      </c>
      <c r="B132" t="s" s="10">
        <v>281</v>
      </c>
      <c r="C132" s="30">
        <v>0.037593984962406</v>
      </c>
      <c r="D132" t="s" s="26"/>
      <c r="E132" s="30">
        <v>0.0373134328358209</v>
      </c>
      <c r="F132" t="s" s="26"/>
      <c r="G132" s="30">
        <v>0.0437956204379562</v>
      </c>
      <c r="H132" t="s" s="26"/>
      <c r="I132" s="30">
        <v>0.0434782608695652</v>
      </c>
      <c r="J132" t="s" s="26"/>
      <c r="K132" s="30">
        <v>0.0425531914893617</v>
      </c>
      <c r="L132" t="s" s="26"/>
      <c r="M132" s="30">
        <v>0.0425531914893617</v>
      </c>
      <c r="N132" t="s" s="26"/>
      <c r="O132" s="30">
        <v>0.0425531914893617</v>
      </c>
      <c r="P132" t="s" s="26"/>
      <c r="Q132" s="30">
        <v>0.0625</v>
      </c>
      <c r="R132" t="s" s="26"/>
      <c r="S132" s="30">
        <v>0.0625</v>
      </c>
      <c r="T132" t="s" s="26"/>
      <c r="U132" s="30">
        <v>0.0625</v>
      </c>
      <c r="V132" t="s" s="26"/>
      <c r="W132" s="30">
        <v>0.0758620689655172</v>
      </c>
      <c r="X132" t="s" s="26"/>
      <c r="Y132" s="30">
        <v>0.0620689655172414</v>
      </c>
      <c r="Z132" t="s" s="26"/>
      <c r="AA132" s="30">
        <v>0.0821917808219178</v>
      </c>
      <c r="AB132" t="s" s="26"/>
      <c r="AC132" s="30">
        <v>0.10958904109589</v>
      </c>
      <c r="AD132" t="s" s="26"/>
      <c r="AE132" s="30">
        <v>0.148648648648649</v>
      </c>
      <c r="AF132" t="s" s="26"/>
      <c r="AG132" s="30">
        <v>0.208053691275168</v>
      </c>
      <c r="AH132" t="s" s="26"/>
    </row>
    <row r="133" ht="15" customHeight="1">
      <c r="A133" t="s" s="10">
        <v>282</v>
      </c>
      <c r="B133" t="s" s="10">
        <v>283</v>
      </c>
      <c r="C133" s="30">
        <v>0.0300751879699248</v>
      </c>
      <c r="D133" t="s" s="26"/>
      <c r="E133" s="30">
        <v>0.0298507462686567</v>
      </c>
      <c r="F133" t="s" s="26"/>
      <c r="G133" s="30">
        <v>0.0291970802919708</v>
      </c>
      <c r="H133" t="s" s="26"/>
      <c r="I133" s="30">
        <v>0.036231884057971</v>
      </c>
      <c r="J133" t="s" s="26"/>
      <c r="K133" s="30">
        <v>0.0354609929078014</v>
      </c>
      <c r="L133" t="s" s="26"/>
      <c r="M133" s="30">
        <v>0.0354609929078014</v>
      </c>
      <c r="N133" t="s" s="26"/>
      <c r="O133" s="30">
        <v>0.0354609929078014</v>
      </c>
      <c r="P133" t="s" s="26"/>
      <c r="Q133" s="30">
        <v>0.0347222222222222</v>
      </c>
      <c r="R133" t="s" s="26"/>
      <c r="S133" s="30">
        <v>0.0347222222222222</v>
      </c>
      <c r="T133" t="s" s="26"/>
      <c r="U133" s="30">
        <v>0.0347222222222222</v>
      </c>
      <c r="V133" t="s" s="26"/>
      <c r="W133" s="30">
        <v>0.0620689655172414</v>
      </c>
      <c r="X133" t="s" s="26"/>
      <c r="Y133" s="30">
        <v>0.0758620689655172</v>
      </c>
      <c r="Z133" t="s" s="26"/>
      <c r="AA133" s="30">
        <v>0.123287671232877</v>
      </c>
      <c r="AB133" t="s" s="26"/>
      <c r="AC133" s="30">
        <v>0.178082191780822</v>
      </c>
      <c r="AD133" t="s" s="26"/>
      <c r="AE133" s="30">
        <v>0.182432432432432</v>
      </c>
      <c r="AF133" t="s" s="26"/>
      <c r="AG133" s="30">
        <v>0.201342281879195</v>
      </c>
      <c r="AH133" t="s" s="26"/>
    </row>
    <row r="134" ht="15" customHeight="1">
      <c r="A134" t="s" s="10">
        <v>284</v>
      </c>
      <c r="B134" t="s" s="10">
        <v>285</v>
      </c>
      <c r="C134" s="30">
        <v>0.0225563909774436</v>
      </c>
      <c r="D134" t="s" s="26"/>
      <c r="E134" s="30">
        <v>0.0223880597014925</v>
      </c>
      <c r="F134" t="s" s="26"/>
      <c r="G134" s="30">
        <v>0.0218978102189781</v>
      </c>
      <c r="H134" t="s" s="26"/>
      <c r="I134" s="30">
        <v>0.0217391304347826</v>
      </c>
      <c r="J134" t="s" s="26"/>
      <c r="K134" s="30">
        <v>0.0141843971631206</v>
      </c>
      <c r="L134" t="s" s="26"/>
      <c r="M134" s="30">
        <v>0.0141843971631206</v>
      </c>
      <c r="N134" t="s" s="26"/>
      <c r="O134" s="30">
        <v>0.0141843971631206</v>
      </c>
      <c r="P134" t="s" s="26"/>
      <c r="Q134" s="30">
        <v>0.0138888888888889</v>
      </c>
      <c r="R134" t="s" s="26"/>
      <c r="S134" s="30">
        <v>0.0138888888888889</v>
      </c>
      <c r="T134" t="s" s="26"/>
      <c r="U134" s="30">
        <v>0.0138888888888889</v>
      </c>
      <c r="V134" t="s" s="26"/>
      <c r="W134" s="30">
        <v>0.0137931034482759</v>
      </c>
      <c r="X134" t="s" s="26"/>
      <c r="Y134" s="30">
        <v>0.0137931034482759</v>
      </c>
      <c r="Z134" t="s" s="26"/>
      <c r="AA134" s="30">
        <v>0.0136986301369863</v>
      </c>
      <c r="AB134" t="s" s="26"/>
      <c r="AC134" s="30">
        <v>0.00684931506849315</v>
      </c>
      <c r="AD134" t="s" s="26"/>
      <c r="AE134" s="30">
        <v>0.00675675675675676</v>
      </c>
      <c r="AF134" t="s" s="26"/>
      <c r="AG134" s="30">
        <v>0.00671140939597315</v>
      </c>
      <c r="AH134" t="s" s="26"/>
    </row>
    <row r="135" ht="15" customHeight="1">
      <c r="A135" t="s" s="10">
        <v>286</v>
      </c>
      <c r="B135" t="s" s="10">
        <v>287</v>
      </c>
      <c r="C135" s="30">
        <v>0.0150375939849624</v>
      </c>
      <c r="D135" t="s" s="26"/>
      <c r="E135" s="30">
        <v>0.0149253731343284</v>
      </c>
      <c r="F135" t="s" s="26"/>
      <c r="G135" s="30">
        <v>0.0145985401459854</v>
      </c>
      <c r="H135" t="s" s="26"/>
      <c r="I135" s="30">
        <v>0.0144927536231884</v>
      </c>
      <c r="J135" t="s" s="26"/>
      <c r="K135" s="30">
        <v>0.0212765957446809</v>
      </c>
      <c r="L135" t="s" s="26"/>
      <c r="M135" s="30">
        <v>0.0212765957446809</v>
      </c>
      <c r="N135" t="s" s="26"/>
      <c r="O135" s="30">
        <v>0.0212765957446809</v>
      </c>
      <c r="P135" t="s" s="26"/>
      <c r="Q135" s="30">
        <v>0.0208333333333333</v>
      </c>
      <c r="R135" t="s" s="26"/>
      <c r="S135" s="30">
        <v>0.0208333333333333</v>
      </c>
      <c r="T135" t="s" s="26"/>
      <c r="U135" s="30">
        <v>0.0208333333333333</v>
      </c>
      <c r="V135" t="s" s="26"/>
      <c r="W135" s="30">
        <v>0.0206896551724138</v>
      </c>
      <c r="X135" t="s" s="26"/>
      <c r="Y135" s="30">
        <v>0.0206896551724138</v>
      </c>
      <c r="Z135" t="s" s="26"/>
      <c r="AA135" s="30">
        <v>0.0273972602739726</v>
      </c>
      <c r="AB135" t="s" s="26"/>
      <c r="AC135" s="30">
        <v>0.0410958904109589</v>
      </c>
      <c r="AD135" t="s" s="26"/>
      <c r="AE135" s="30">
        <v>0.0743243243243243</v>
      </c>
      <c r="AF135" t="s" s="26"/>
      <c r="AG135" s="30">
        <v>0.120805369127517</v>
      </c>
      <c r="AH135" t="s" s="26"/>
    </row>
    <row r="136" ht="15" customHeight="1">
      <c r="A136" t="s" s="10">
        <v>288</v>
      </c>
      <c r="B136" t="s" s="10">
        <v>289</v>
      </c>
      <c r="C136" s="30">
        <v>0.0075187969924812</v>
      </c>
      <c r="D136" t="s" s="26"/>
      <c r="E136" s="30">
        <v>0.00746268656716418</v>
      </c>
      <c r="F136" t="s" s="26"/>
      <c r="G136" s="30">
        <v>0.0072992700729927</v>
      </c>
      <c r="H136" t="s" s="26"/>
      <c r="I136" s="30">
        <v>0.0072463768115942</v>
      </c>
      <c r="J136" t="s" s="26"/>
      <c r="K136" s="30">
        <v>0.00709219858156028</v>
      </c>
      <c r="L136" t="s" s="26"/>
      <c r="M136" s="30">
        <v>0.00709219858156028</v>
      </c>
      <c r="N136" t="s" s="26"/>
      <c r="O136" s="30">
        <v>0.00709219858156028</v>
      </c>
      <c r="P136" t="s" s="26"/>
      <c r="Q136" s="30">
        <v>0.00694444444444444</v>
      </c>
      <c r="R136" t="s" s="26"/>
      <c r="S136" s="30">
        <v>0.00694444444444444</v>
      </c>
      <c r="T136" t="s" s="26"/>
      <c r="U136" s="30">
        <v>0.00694444444444444</v>
      </c>
      <c r="V136" t="s" s="26"/>
      <c r="W136" s="30">
        <v>0.00689655172413793</v>
      </c>
      <c r="X136" t="s" s="26"/>
      <c r="Y136" s="30">
        <v>0.00689655172413793</v>
      </c>
      <c r="Z136" t="s" s="26"/>
      <c r="AA136" s="30">
        <v>0.00684931506849315</v>
      </c>
      <c r="AB136" t="s" s="26"/>
      <c r="AC136" s="30">
        <v>0.0136986301369863</v>
      </c>
      <c r="AD136" t="s" s="26"/>
      <c r="AE136" s="30">
        <v>0.0135135135135135</v>
      </c>
      <c r="AF136" t="s" s="26"/>
      <c r="AG136" s="30">
        <v>0.0134228187919463</v>
      </c>
      <c r="AH136" t="s" s="26"/>
    </row>
    <row r="137" ht="15" customHeight="1">
      <c r="A137" t="s" s="10">
        <v>290</v>
      </c>
      <c r="B137" t="s" s="10">
        <v>291</v>
      </c>
      <c r="C137" t="s" s="26"/>
      <c r="D137" t="s" s="26"/>
      <c r="E137" s="30">
        <v>0.761194029850746</v>
      </c>
      <c r="F137" t="s" s="26"/>
      <c r="G137" s="30">
        <v>0.766423357664234</v>
      </c>
      <c r="H137" t="s" s="26"/>
      <c r="I137" s="30">
        <v>0.840579710144928</v>
      </c>
      <c r="J137" t="s" s="26"/>
      <c r="K137" s="30">
        <v>0.843971631205674</v>
      </c>
      <c r="L137" t="s" s="26"/>
      <c r="M137" s="30">
        <v>0.836879432624113</v>
      </c>
      <c r="N137" t="s" s="26"/>
      <c r="O137" s="30">
        <v>0.872340425531915</v>
      </c>
      <c r="P137" t="s" s="26"/>
      <c r="Q137" s="30">
        <v>0.888888888888889</v>
      </c>
      <c r="R137" t="s" s="26"/>
      <c r="S137" s="30">
        <v>0.881944444444444</v>
      </c>
      <c r="T137" t="s" s="26"/>
      <c r="U137" s="30">
        <v>0.854166666666667</v>
      </c>
      <c r="V137" t="s" s="26"/>
      <c r="W137" s="30">
        <v>0.841379310344828</v>
      </c>
      <c r="X137" t="s" s="26"/>
      <c r="Y137" s="30">
        <v>0.83448275862069</v>
      </c>
      <c r="Z137" t="s" s="26"/>
      <c r="AA137" s="30">
        <v>0.821917808219178</v>
      </c>
      <c r="AB137" t="s" s="26"/>
      <c r="AC137" s="30">
        <v>0.821917808219178</v>
      </c>
      <c r="AD137" t="s" s="26"/>
      <c r="AE137" s="30">
        <v>0.8040540540540539</v>
      </c>
      <c r="AF137" t="s" s="26"/>
      <c r="AG137" s="30">
        <v>0.8120805369127519</v>
      </c>
      <c r="AH137" t="s" s="26"/>
    </row>
    <row r="138" ht="15" customHeight="1">
      <c r="A138" t="s" s="10">
        <v>292</v>
      </c>
      <c r="B138" t="s" s="10">
        <v>293</v>
      </c>
      <c r="C138" t="s" s="26"/>
      <c r="D138" t="s" s="26"/>
      <c r="E138" t="s" s="26"/>
      <c r="F138" t="s" s="26"/>
      <c r="G138" s="30">
        <v>0.948905109489051</v>
      </c>
      <c r="H138" t="s" s="26"/>
      <c r="I138" s="30">
        <v>0.91304347826087</v>
      </c>
      <c r="J138" t="s" s="26"/>
      <c r="K138" s="30">
        <v>0.851063829787234</v>
      </c>
      <c r="L138" t="s" s="26"/>
      <c r="M138" s="30">
        <v>0.936170212765957</v>
      </c>
      <c r="N138" t="s" s="26"/>
      <c r="O138" s="30">
        <v>0.921985815602837</v>
      </c>
      <c r="P138" t="s" s="26"/>
      <c r="Q138" s="30">
        <v>0.930555555555556</v>
      </c>
      <c r="R138" t="s" s="26"/>
      <c r="S138" s="30">
        <v>0.972222222222222</v>
      </c>
      <c r="T138" t="s" s="26"/>
      <c r="U138" s="30">
        <v>0.979166666666667</v>
      </c>
      <c r="V138" t="s" s="26"/>
      <c r="W138" s="30">
        <v>0.9931034482758621</v>
      </c>
      <c r="X138" t="s" s="26"/>
      <c r="Y138" s="30">
        <v>1</v>
      </c>
      <c r="Z138" s="30">
        <v>1</v>
      </c>
      <c r="AA138" s="30">
        <v>1</v>
      </c>
      <c r="AB138" s="30">
        <v>1</v>
      </c>
      <c r="AC138" s="30">
        <v>1</v>
      </c>
      <c r="AD138" s="30">
        <v>1</v>
      </c>
      <c r="AE138" s="30">
        <v>1</v>
      </c>
      <c r="AF138" s="30">
        <v>1</v>
      </c>
      <c r="AG138" s="30">
        <v>0.906040268456376</v>
      </c>
      <c r="AH138" s="30">
        <v>0.06666666666666669</v>
      </c>
    </row>
    <row r="139" ht="15" customHeight="1">
      <c r="A139" t="s" s="10">
        <v>294</v>
      </c>
      <c r="B139" t="s" s="10">
        <v>295</v>
      </c>
      <c r="C139" t="s" s="26"/>
      <c r="D139" t="s" s="26"/>
      <c r="E139" t="s" s="26"/>
      <c r="F139" t="s" s="26"/>
      <c r="G139" s="30">
        <v>0.912408759124088</v>
      </c>
      <c r="H139" t="s" s="26"/>
      <c r="I139" s="30">
        <v>0.942028985507246</v>
      </c>
      <c r="J139" t="s" s="26"/>
      <c r="K139" s="30">
        <v>0.964539007092199</v>
      </c>
      <c r="L139" t="s" s="26"/>
      <c r="M139" s="30">
        <v>0.971631205673759</v>
      </c>
      <c r="N139" t="s" s="26"/>
      <c r="O139" s="30">
        <v>0.943262411347518</v>
      </c>
      <c r="P139" t="s" s="26"/>
      <c r="Q139" s="30">
        <v>0.944444444444444</v>
      </c>
      <c r="R139" t="s" s="26"/>
      <c r="S139" s="30">
        <v>0.930555555555556</v>
      </c>
      <c r="T139" t="s" s="26"/>
      <c r="U139" s="30">
        <v>0.923611111111111</v>
      </c>
      <c r="V139" t="s" s="26"/>
      <c r="W139" s="30">
        <v>0.9103448275862071</v>
      </c>
      <c r="X139" t="s" s="26"/>
      <c r="Y139" s="30">
        <v>0.882758620689655</v>
      </c>
      <c r="Z139" t="s" s="26"/>
      <c r="AA139" s="30">
        <v>0.856164383561644</v>
      </c>
      <c r="AB139" t="s" s="26"/>
      <c r="AC139" s="30">
        <v>0.863013698630137</v>
      </c>
      <c r="AD139" t="s" s="26"/>
      <c r="AE139" s="30">
        <v>0.8378378378378381</v>
      </c>
      <c r="AF139" t="s" s="26"/>
      <c r="AG139" s="30">
        <v>0.845637583892617</v>
      </c>
      <c r="AH139" t="s" s="26"/>
    </row>
    <row r="140" ht="15" customHeight="1">
      <c r="A140" t="s" s="10">
        <v>296</v>
      </c>
      <c r="B140" t="s" s="10">
        <v>297</v>
      </c>
      <c r="C140" t="s" s="26"/>
      <c r="D140" t="s" s="26"/>
      <c r="E140" t="s" s="26"/>
      <c r="F140" t="s" s="26"/>
      <c r="G140" s="30">
        <v>0.700729927007299</v>
      </c>
      <c r="H140" t="s" s="26"/>
      <c r="I140" s="30">
        <v>0.797101449275362</v>
      </c>
      <c r="J140" t="s" s="26"/>
      <c r="K140" s="30">
        <v>0.808510638297872</v>
      </c>
      <c r="L140" t="s" s="26"/>
      <c r="M140" s="30">
        <v>0.914893617021277</v>
      </c>
      <c r="N140" t="s" s="26"/>
      <c r="O140" s="30">
        <v>0.978723404255319</v>
      </c>
      <c r="P140" t="s" s="26"/>
      <c r="Q140" s="30">
        <v>1</v>
      </c>
      <c r="R140" t="s" s="26"/>
      <c r="S140" s="30">
        <v>1</v>
      </c>
      <c r="T140" t="s" s="26"/>
      <c r="U140" s="30">
        <v>1</v>
      </c>
      <c r="V140" t="s" s="26"/>
      <c r="W140" s="30">
        <v>1</v>
      </c>
      <c r="X140" t="s" s="26"/>
      <c r="Y140" s="30">
        <v>0.986206896551724</v>
      </c>
      <c r="Z140" s="30">
        <v>0.714285714285714</v>
      </c>
      <c r="AA140" s="30">
        <v>0.958904109589041</v>
      </c>
      <c r="AB140" s="30">
        <v>0.375</v>
      </c>
      <c r="AC140" s="30">
        <v>0.965753424657534</v>
      </c>
      <c r="AD140" s="30">
        <v>0.545454545454545</v>
      </c>
      <c r="AE140" s="30">
        <v>0.918918918918919</v>
      </c>
      <c r="AF140" s="30">
        <v>0.368421052631579</v>
      </c>
      <c r="AG140" s="30">
        <v>0.932885906040268</v>
      </c>
      <c r="AH140" s="30">
        <v>0.333333333333333</v>
      </c>
    </row>
    <row r="141" ht="15" customHeight="1">
      <c r="A141" t="s" s="10">
        <v>298</v>
      </c>
      <c r="B141" t="s" s="10">
        <v>299</v>
      </c>
      <c r="C141" t="s" s="26"/>
      <c r="D141" t="s" s="26"/>
      <c r="E141" t="s" s="26"/>
      <c r="F141" t="s" s="26"/>
      <c r="G141" t="s" s="26"/>
      <c r="H141" t="s" s="26"/>
      <c r="I141" s="30">
        <v>0.789855072463768</v>
      </c>
      <c r="J141" t="s" s="26"/>
      <c r="K141" s="30">
        <v>0.801418439716312</v>
      </c>
      <c r="L141" t="s" s="26"/>
      <c r="M141" s="30">
        <v>0.723404255319149</v>
      </c>
      <c r="N141" t="s" s="26"/>
      <c r="O141" s="30">
        <v>0.652482269503546</v>
      </c>
      <c r="P141" t="s" s="26"/>
      <c r="Q141" s="30">
        <v>0.680555555555556</v>
      </c>
      <c r="R141" t="s" s="26"/>
      <c r="S141" s="30">
        <v>0.673611111111111</v>
      </c>
      <c r="T141" t="s" s="26"/>
      <c r="U141" s="30">
        <v>0.652777777777778</v>
      </c>
      <c r="V141" t="s" s="26"/>
      <c r="W141" s="30">
        <v>0.682758620689655</v>
      </c>
      <c r="X141" t="s" s="26"/>
      <c r="Y141" s="30">
        <v>0.648275862068966</v>
      </c>
      <c r="Z141" t="s" s="26"/>
      <c r="AA141" s="30">
        <v>0.623287671232877</v>
      </c>
      <c r="AB141" t="s" s="26"/>
      <c r="AC141" s="30">
        <v>0.623287671232877</v>
      </c>
      <c r="AD141" t="s" s="26"/>
      <c r="AE141" s="30">
        <v>0.547297297297297</v>
      </c>
      <c r="AF141" t="s" s="26"/>
      <c r="AG141" s="30">
        <v>0.536912751677852</v>
      </c>
      <c r="AH141" t="s" s="26"/>
    </row>
    <row r="142" ht="15" customHeight="1">
      <c r="A142" t="s" s="10">
        <v>300</v>
      </c>
      <c r="B142" t="s" s="10">
        <v>301</v>
      </c>
      <c r="C142" t="s" s="26"/>
      <c r="D142" t="s" s="26"/>
      <c r="E142" t="s" s="26"/>
      <c r="F142" t="s" s="26"/>
      <c r="G142" t="s" s="26"/>
      <c r="H142" t="s" s="26"/>
      <c r="I142" t="s" s="26"/>
      <c r="J142" t="s" s="26"/>
      <c r="K142" s="30">
        <v>0.773049645390071</v>
      </c>
      <c r="L142" t="s" s="26"/>
      <c r="M142" s="30">
        <v>0.886524822695035</v>
      </c>
      <c r="N142" t="s" s="26"/>
      <c r="O142" s="30">
        <v>0.9290780141843969</v>
      </c>
      <c r="P142" t="s" s="26"/>
      <c r="Q142" s="30">
        <v>0.965277777777778</v>
      </c>
      <c r="R142" t="s" s="26"/>
      <c r="S142" s="30">
        <v>0.986111111111111</v>
      </c>
      <c r="T142" t="s" s="26"/>
      <c r="U142" s="30">
        <v>0.972222222222222</v>
      </c>
      <c r="V142" t="s" s="26"/>
      <c r="W142" s="30">
        <v>0.9793103448275861</v>
      </c>
      <c r="X142" t="s" s="26"/>
      <c r="Y142" s="30">
        <v>0.958620689655172</v>
      </c>
      <c r="Z142" s="30">
        <v>0.142857142857143</v>
      </c>
      <c r="AA142" s="30">
        <v>0.979452054794521</v>
      </c>
      <c r="AB142" s="30">
        <v>0.625</v>
      </c>
      <c r="AC142" s="30">
        <v>0.979452054794521</v>
      </c>
      <c r="AD142" s="30">
        <v>0.727272727272727</v>
      </c>
      <c r="AE142" s="30">
        <v>0.97972972972973</v>
      </c>
      <c r="AF142" s="30">
        <v>0.842105263157895</v>
      </c>
      <c r="AG142" s="30">
        <v>1</v>
      </c>
      <c r="AH142" s="30">
        <v>1</v>
      </c>
    </row>
    <row r="143" ht="15" customHeight="1">
      <c r="A143" t="s" s="10">
        <v>302</v>
      </c>
      <c r="B143" t="s" s="10">
        <v>303</v>
      </c>
      <c r="C143" t="s" s="26"/>
      <c r="D143" t="s" s="26"/>
      <c r="E143" t="s" s="26"/>
      <c r="F143" t="s" s="26"/>
      <c r="G143" t="s" s="26"/>
      <c r="H143" t="s" s="26"/>
      <c r="I143" t="s" s="26"/>
      <c r="J143" t="s" s="26"/>
      <c r="K143" s="30">
        <v>0.581560283687943</v>
      </c>
      <c r="L143" t="s" s="26"/>
      <c r="M143" s="30">
        <v>0.567375886524823</v>
      </c>
      <c r="N143" t="s" s="26"/>
      <c r="O143" s="30">
        <v>0.560283687943262</v>
      </c>
      <c r="P143" t="s" s="26"/>
      <c r="Q143" s="30">
        <v>0.555555555555556</v>
      </c>
      <c r="R143" t="s" s="26"/>
      <c r="S143" s="30">
        <v>0.555555555555556</v>
      </c>
      <c r="T143" t="s" s="26"/>
      <c r="U143" s="30">
        <v>0.569444444444444</v>
      </c>
      <c r="V143" t="s" s="26"/>
      <c r="W143" s="30">
        <v>0.572413793103448</v>
      </c>
      <c r="X143" t="s" s="26"/>
      <c r="Y143" s="30">
        <v>0.6</v>
      </c>
      <c r="Z143" t="s" s="26"/>
      <c r="AA143" s="30">
        <v>0.636986301369863</v>
      </c>
      <c r="AB143" t="s" s="26"/>
      <c r="AC143" s="30">
        <v>0.636986301369863</v>
      </c>
      <c r="AD143" t="s" s="26"/>
      <c r="AE143" s="30">
        <v>0.641891891891892</v>
      </c>
      <c r="AF143" t="s" s="26"/>
      <c r="AG143" s="30">
        <v>0.624161073825503</v>
      </c>
      <c r="AH143" t="s" s="26"/>
    </row>
    <row r="144" ht="15" customHeight="1">
      <c r="A144" t="s" s="10">
        <v>304</v>
      </c>
      <c r="B144" t="s" s="10">
        <v>305</v>
      </c>
      <c r="C144" t="s" s="26"/>
      <c r="D144" t="s" s="26"/>
      <c r="E144" t="s" s="26"/>
      <c r="F144" t="s" s="26"/>
      <c r="G144" t="s" s="26"/>
      <c r="H144" t="s" s="26"/>
      <c r="I144" t="s" s="26"/>
      <c r="J144" t="s" s="26"/>
      <c r="K144" s="30">
        <v>0.368794326241135</v>
      </c>
      <c r="L144" t="s" s="26"/>
      <c r="M144" s="30">
        <v>0.368794326241135</v>
      </c>
      <c r="N144" t="s" s="26"/>
      <c r="O144" s="30">
        <v>0.368794326241135</v>
      </c>
      <c r="P144" t="s" s="26"/>
      <c r="Q144" s="30">
        <v>0.361111111111111</v>
      </c>
      <c r="R144" t="s" s="26"/>
      <c r="S144" s="30">
        <v>0.354166666666667</v>
      </c>
      <c r="T144" t="s" s="26"/>
      <c r="U144" s="30">
        <v>0.347222222222222</v>
      </c>
      <c r="V144" t="s" s="26"/>
      <c r="W144" s="30">
        <v>0.344827586206897</v>
      </c>
      <c r="X144" t="s" s="26"/>
      <c r="Y144" s="30">
        <v>0.324137931034483</v>
      </c>
      <c r="Z144" t="s" s="26"/>
      <c r="AA144" s="30">
        <v>0.308219178082192</v>
      </c>
      <c r="AB144" t="s" s="26"/>
      <c r="AC144" s="30">
        <v>0.308219178082192</v>
      </c>
      <c r="AD144" t="s" s="26"/>
      <c r="AE144" s="30">
        <v>0.290540540540541</v>
      </c>
      <c r="AF144" t="s" s="26"/>
      <c r="AG144" s="30">
        <v>0.288590604026846</v>
      </c>
      <c r="AH144" t="s" s="26"/>
    </row>
    <row r="145" ht="15" customHeight="1">
      <c r="A145" t="s" s="10">
        <v>306</v>
      </c>
      <c r="B145" t="s" s="10">
        <v>307</v>
      </c>
      <c r="C145" t="s" s="26"/>
      <c r="D145" t="s" s="26"/>
      <c r="E145" t="s" s="26"/>
      <c r="F145" t="s" s="26"/>
      <c r="G145" t="s" s="26"/>
      <c r="H145" t="s" s="26"/>
      <c r="I145" t="s" s="26"/>
      <c r="J145" t="s" s="26"/>
      <c r="K145" t="s" s="26"/>
      <c r="L145" t="s" s="26"/>
      <c r="M145" t="s" s="26"/>
      <c r="N145" t="s" s="26"/>
      <c r="O145" t="s" s="26"/>
      <c r="P145" t="s" s="26"/>
      <c r="Q145" s="30">
        <v>0.9375</v>
      </c>
      <c r="R145" t="s" s="26"/>
      <c r="S145" s="30">
        <v>0.9375</v>
      </c>
      <c r="T145" t="s" s="26"/>
      <c r="U145" s="30">
        <v>0.902777777777778</v>
      </c>
      <c r="V145" t="s" s="26"/>
      <c r="W145" s="30">
        <v>0.917241379310345</v>
      </c>
      <c r="X145" t="s" s="26"/>
      <c r="Y145" s="30">
        <v>0.9241379310344831</v>
      </c>
      <c r="Z145" t="s" s="26"/>
      <c r="AA145" s="30">
        <v>0.910958904109589</v>
      </c>
      <c r="AB145" t="s" s="26"/>
      <c r="AC145" s="30">
        <v>0.910958904109589</v>
      </c>
      <c r="AD145" t="s" s="26"/>
      <c r="AE145" s="30">
        <v>0.9121621621621619</v>
      </c>
      <c r="AF145" s="30">
        <v>0.315789473684211</v>
      </c>
      <c r="AG145" s="30">
        <v>0.946308724832215</v>
      </c>
      <c r="AH145" s="30">
        <v>0.533333333333333</v>
      </c>
    </row>
    <row r="146" ht="15" customHeight="1">
      <c r="A146" t="s" s="10">
        <v>308</v>
      </c>
      <c r="B146" t="s" s="10">
        <v>309</v>
      </c>
      <c r="C146" t="s" s="26"/>
      <c r="D146" t="s" s="26"/>
      <c r="E146" t="s" s="26"/>
      <c r="F146" t="s" s="26"/>
      <c r="G146" t="s" s="26"/>
      <c r="H146" t="s" s="26"/>
      <c r="I146" t="s" s="26"/>
      <c r="J146" t="s" s="26"/>
      <c r="K146" t="s" s="26"/>
      <c r="L146" t="s" s="26"/>
      <c r="M146" t="s" s="26"/>
      <c r="N146" t="s" s="26"/>
      <c r="O146" t="s" s="26"/>
      <c r="P146" t="s" s="26"/>
      <c r="Q146" s="30">
        <v>0.791666666666667</v>
      </c>
      <c r="R146" t="s" s="26"/>
      <c r="S146" s="30">
        <v>0.826388888888889</v>
      </c>
      <c r="T146" t="s" s="26"/>
      <c r="U146" s="30">
        <v>0.840277777777778</v>
      </c>
      <c r="V146" t="s" s="26"/>
      <c r="W146" s="30">
        <v>0.855172413793103</v>
      </c>
      <c r="X146" t="s" s="26"/>
      <c r="Y146" s="30">
        <v>0.841379310344828</v>
      </c>
      <c r="Z146" t="s" s="26"/>
      <c r="AA146" s="30">
        <v>0.863013698630137</v>
      </c>
      <c r="AB146" t="s" s="26"/>
      <c r="AC146" s="30">
        <v>0.883561643835616</v>
      </c>
      <c r="AD146" t="s" s="26"/>
      <c r="AE146" s="30">
        <v>0.878378378378378</v>
      </c>
      <c r="AF146" s="30">
        <v>0.0526315789473684</v>
      </c>
      <c r="AG146" s="30">
        <v>0.973154362416107</v>
      </c>
      <c r="AH146" s="30">
        <v>0.666666666666667</v>
      </c>
    </row>
    <row r="147" ht="15" customHeight="1">
      <c r="A147" t="s" s="10">
        <v>310</v>
      </c>
      <c r="B147" t="s" s="10">
        <v>311</v>
      </c>
      <c r="C147" t="s" s="26"/>
      <c r="D147" t="s" s="26"/>
      <c r="E147" t="s" s="26"/>
      <c r="F147" t="s" s="26"/>
      <c r="G147" t="s" s="26"/>
      <c r="H147" t="s" s="26"/>
      <c r="I147" t="s" s="26"/>
      <c r="J147" t="s" s="26"/>
      <c r="K147" t="s" s="26"/>
      <c r="L147" t="s" s="26"/>
      <c r="M147" t="s" s="26"/>
      <c r="N147" t="s" s="26"/>
      <c r="O147" t="s" s="26"/>
      <c r="P147" t="s" s="26"/>
      <c r="Q147" s="30">
        <v>0.666666666666667</v>
      </c>
      <c r="R147" t="s" s="26"/>
      <c r="S147" s="30">
        <v>0.680555555555556</v>
      </c>
      <c r="T147" t="s" s="26"/>
      <c r="U147" s="30">
        <v>0.666666666666667</v>
      </c>
      <c r="V147" t="s" s="26"/>
      <c r="W147" s="30">
        <v>0.696551724137931</v>
      </c>
      <c r="X147" t="s" s="26"/>
      <c r="Y147" s="30">
        <v>0.689655172413793</v>
      </c>
      <c r="Z147" t="s" s="26"/>
      <c r="AA147" s="30">
        <v>0.684931506849315</v>
      </c>
      <c r="AB147" t="s" s="26"/>
      <c r="AC147" s="30">
        <v>0.73972602739726</v>
      </c>
      <c r="AD147" t="s" s="26"/>
      <c r="AE147" s="30">
        <v>0.777027027027027</v>
      </c>
      <c r="AF147" t="s" s="26"/>
      <c r="AG147" s="30">
        <v>0.87248322147651</v>
      </c>
      <c r="AH147" t="s" s="26"/>
    </row>
    <row r="148" ht="15" customHeight="1">
      <c r="A148" t="s" s="10">
        <v>312</v>
      </c>
      <c r="B148" t="s" s="10">
        <v>313</v>
      </c>
      <c r="C148" t="s" s="26"/>
      <c r="D148" t="s" s="26"/>
      <c r="E148" t="s" s="26"/>
      <c r="F148" t="s" s="26"/>
      <c r="G148" t="s" s="26"/>
      <c r="H148" t="s" s="26"/>
      <c r="I148" t="s" s="26"/>
      <c r="J148" t="s" s="26"/>
      <c r="K148" t="s" s="26"/>
      <c r="L148" t="s" s="26"/>
      <c r="M148" t="s" s="26"/>
      <c r="N148" t="s" s="26"/>
      <c r="O148" t="s" s="26"/>
      <c r="P148" t="s" s="26"/>
      <c r="Q148" t="s" s="26"/>
      <c r="R148" t="s" s="26"/>
      <c r="S148" t="s" s="26"/>
      <c r="T148" t="s" s="26"/>
      <c r="U148" t="s" s="26"/>
      <c r="V148" t="s" s="26"/>
      <c r="W148" s="30">
        <v>0.793103448275862</v>
      </c>
      <c r="X148" t="s" s="26"/>
      <c r="Y148" s="30">
        <v>0.758620689655172</v>
      </c>
      <c r="Z148" t="s" s="26"/>
      <c r="AA148" s="30">
        <v>0.7671232876712329</v>
      </c>
      <c r="AB148" t="s" s="26"/>
      <c r="AC148" s="30">
        <v>0.780821917808219</v>
      </c>
      <c r="AD148" t="s" s="26"/>
      <c r="AE148" s="30">
        <v>0.824324324324324</v>
      </c>
      <c r="AF148" t="s" s="26"/>
      <c r="AG148" s="30">
        <v>0.885906040268456</v>
      </c>
      <c r="AH148" t="s" s="26"/>
    </row>
    <row r="149" ht="15" customHeight="1">
      <c r="A149" t="s" s="10">
        <v>314</v>
      </c>
      <c r="B149" t="s" s="10">
        <v>315</v>
      </c>
      <c r="C149" t="s" s="26"/>
      <c r="D149" t="s" s="26"/>
      <c r="E149" t="s" s="26"/>
      <c r="F149" t="s" s="26"/>
      <c r="G149" t="s" s="26"/>
      <c r="H149" t="s" s="26"/>
      <c r="I149" t="s" s="26"/>
      <c r="J149" t="s" s="26"/>
      <c r="K149" t="s" s="26"/>
      <c r="L149" t="s" s="26"/>
      <c r="M149" t="s" s="26"/>
      <c r="N149" t="s" s="26"/>
      <c r="O149" t="s" s="26"/>
      <c r="P149" t="s" s="26"/>
      <c r="Q149" t="s" s="26"/>
      <c r="R149" t="s" s="26"/>
      <c r="S149" t="s" s="26"/>
      <c r="T149" t="s" s="26"/>
      <c r="U149" t="s" s="26"/>
      <c r="V149" t="s" s="26"/>
      <c r="W149" t="s" s="26"/>
      <c r="X149" t="s" s="26"/>
      <c r="Y149" t="s" s="26"/>
      <c r="Z149" t="s" s="26"/>
      <c r="AA149" s="30">
        <v>0.952054794520548</v>
      </c>
      <c r="AB149" s="30">
        <v>0.125</v>
      </c>
      <c r="AC149" s="30">
        <v>0.945205479452055</v>
      </c>
      <c r="AD149" s="30">
        <v>0.272727272727273</v>
      </c>
      <c r="AE149" s="30">
        <v>0.898648648648649</v>
      </c>
      <c r="AF149" s="30">
        <v>0.210526315789474</v>
      </c>
      <c r="AG149" s="30">
        <v>0.926174496644295</v>
      </c>
      <c r="AH149" s="30">
        <v>0.266666666666667</v>
      </c>
    </row>
    <row r="150" ht="15" customHeight="1">
      <c r="A150" t="s" s="10">
        <v>316</v>
      </c>
      <c r="B150" t="s" s="10">
        <v>317</v>
      </c>
      <c r="C150" t="s" s="26"/>
      <c r="D150" t="s" s="26"/>
      <c r="E150" t="s" s="26"/>
      <c r="F150" t="s" s="26"/>
      <c r="G150" t="s" s="26"/>
      <c r="H150" t="s" s="26"/>
      <c r="I150" t="s" s="26"/>
      <c r="J150" t="s" s="26"/>
      <c r="K150" t="s" s="26"/>
      <c r="L150" t="s" s="26"/>
      <c r="M150" t="s" s="26"/>
      <c r="N150" t="s" s="26"/>
      <c r="O150" t="s" s="26"/>
      <c r="P150" t="s" s="26"/>
      <c r="Q150" t="s" s="26"/>
      <c r="R150" t="s" s="26"/>
      <c r="S150" t="s" s="26"/>
      <c r="T150" t="s" s="26"/>
      <c r="U150" t="s" s="26"/>
      <c r="V150" t="s" s="26"/>
      <c r="W150" t="s" s="26"/>
      <c r="X150" t="s" s="26"/>
      <c r="Y150" t="s" s="26"/>
      <c r="Z150" t="s" s="26"/>
      <c r="AA150" t="s" s="26"/>
      <c r="AB150" t="s" s="26"/>
      <c r="AC150" t="s" s="26"/>
      <c r="AD150" t="s" s="26"/>
      <c r="AE150" s="30">
        <v>0.932432432432432</v>
      </c>
      <c r="AF150" s="30">
        <v>0.526315789473684</v>
      </c>
      <c r="AG150" s="30">
        <v>0.939597315436242</v>
      </c>
      <c r="AH150" s="30">
        <v>0.4</v>
      </c>
    </row>
    <row r="151" ht="15" customHeight="1">
      <c r="A151" t="s" s="10">
        <v>318</v>
      </c>
      <c r="B151" t="s" s="10">
        <v>319</v>
      </c>
      <c r="C151" t="s" s="26"/>
      <c r="D151" t="s" s="26"/>
      <c r="E151" t="s" s="26"/>
      <c r="F151" t="s" s="26"/>
      <c r="G151" t="s" s="26"/>
      <c r="H151" t="s" s="26"/>
      <c r="I151" t="s" s="26"/>
      <c r="J151" t="s" s="26"/>
      <c r="K151" t="s" s="26"/>
      <c r="L151" t="s" s="26"/>
      <c r="M151" t="s" s="26"/>
      <c r="N151" t="s" s="26"/>
      <c r="O151" t="s" s="26"/>
      <c r="P151" t="s" s="26"/>
      <c r="Q151" t="s" s="26"/>
      <c r="R151" t="s" s="26"/>
      <c r="S151" t="s" s="26"/>
      <c r="T151" t="s" s="26"/>
      <c r="U151" t="s" s="26"/>
      <c r="V151" t="s" s="26"/>
      <c r="W151" t="s" s="26"/>
      <c r="X151" t="s" s="26"/>
      <c r="Y151" t="s" s="26"/>
      <c r="Z151" t="s" s="26"/>
      <c r="AA151" t="s" s="26"/>
      <c r="AB151" t="s" s="26"/>
      <c r="AC151" t="s" s="26"/>
      <c r="AD151" t="s" s="26"/>
      <c r="AE151" s="30">
        <v>0.75</v>
      </c>
      <c r="AF151" t="s" s="26"/>
      <c r="AG151" s="30">
        <v>0.771812080536913</v>
      </c>
      <c r="AH151" t="s" s="26"/>
    </row>
    <row r="152" ht="15" customHeight="1">
      <c r="A152" t="s" s="10">
        <v>320</v>
      </c>
      <c r="B152" t="s" s="10">
        <v>321</v>
      </c>
      <c r="C152" t="s" s="26"/>
      <c r="D152" t="s" s="26"/>
      <c r="E152" t="s" s="26"/>
      <c r="F152" t="s" s="26"/>
      <c r="G152" t="s" s="26"/>
      <c r="H152" t="s" s="26"/>
      <c r="I152" t="s" s="26"/>
      <c r="J152" t="s" s="26"/>
      <c r="K152" t="s" s="26"/>
      <c r="L152" t="s" s="26"/>
      <c r="M152" t="s" s="26"/>
      <c r="N152" t="s" s="26"/>
      <c r="O152" t="s" s="26"/>
      <c r="P152" t="s" s="26"/>
      <c r="Q152" t="s" s="26"/>
      <c r="R152" t="s" s="26"/>
      <c r="S152" t="s" s="26"/>
      <c r="T152" t="s" s="26"/>
      <c r="U152" t="s" s="26"/>
      <c r="V152" t="s" s="26"/>
      <c r="W152" t="s" s="26"/>
      <c r="X152" t="s" s="26"/>
      <c r="Y152" t="s" s="26"/>
      <c r="Z152" t="s" s="26"/>
      <c r="AA152" t="s" s="26"/>
      <c r="AB152" t="s" s="26"/>
      <c r="AC152" t="s" s="26"/>
      <c r="AD152" t="s" s="26"/>
      <c r="AE152" t="s" s="26"/>
      <c r="AF152" t="s" s="26"/>
      <c r="AG152" s="30">
        <v>0.865771812080537</v>
      </c>
      <c r="AH152" t="s" s="26"/>
    </row>
  </sheetData>
  <mergeCells count="16">
    <mergeCell ref="AA2:AB2"/>
    <mergeCell ref="AC2:AD2"/>
    <mergeCell ref="AE2:AF2"/>
    <mergeCell ref="AG2:AH2"/>
    <mergeCell ref="O2:P2"/>
    <mergeCell ref="Q2:R2"/>
    <mergeCell ref="S2:T2"/>
    <mergeCell ref="U2:V2"/>
    <mergeCell ref="W2:X2"/>
    <mergeCell ref="Y2:Z2"/>
    <mergeCell ref="M2:N2"/>
    <mergeCell ref="C2:D2"/>
    <mergeCell ref="E2:F2"/>
    <mergeCell ref="G2:H2"/>
    <mergeCell ref="I2:J2"/>
    <mergeCell ref="K2:L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H233"/>
  <sheetViews>
    <sheetView workbookViewId="0" showGridLines="0" defaultGridColor="1"/>
  </sheetViews>
  <sheetFormatPr defaultColWidth="8.83333" defaultRowHeight="15" customHeight="1" outlineLevelRow="0" outlineLevelCol="0"/>
  <cols>
    <col min="1" max="1" width="20.5" style="31" customWidth="1"/>
    <col min="2" max="2" width="20" style="31" customWidth="1"/>
    <col min="3" max="34" width="8.85156" style="31" customWidth="1"/>
    <col min="35" max="16384" width="8.85156" style="31" customWidth="1"/>
  </cols>
  <sheetData>
    <row r="1" ht="13.55" customHeight="1">
      <c r="A1" s="14"/>
      <c r="B1" s="14"/>
      <c r="C1" s="32">
        <v>0.7</v>
      </c>
      <c r="D1" s="32">
        <f>1-C1</f>
        <v>0.3</v>
      </c>
      <c r="E1" s="32">
        <v>0.7</v>
      </c>
      <c r="F1" s="32">
        <f>1-E1</f>
        <v>0.3</v>
      </c>
      <c r="G1" s="32">
        <v>0.7</v>
      </c>
      <c r="H1" s="32">
        <f>1-G1</f>
        <v>0.3</v>
      </c>
      <c r="I1" s="32">
        <v>0.7</v>
      </c>
      <c r="J1" s="32">
        <f>1-I1</f>
        <v>0.3</v>
      </c>
      <c r="K1" s="32">
        <v>0.7</v>
      </c>
      <c r="L1" s="32">
        <f>1-K1</f>
        <v>0.3</v>
      </c>
      <c r="M1" s="32">
        <v>0.7</v>
      </c>
      <c r="N1" s="32">
        <f>1-M1</f>
        <v>0.3</v>
      </c>
      <c r="O1" s="32">
        <v>0.7</v>
      </c>
      <c r="P1" s="32">
        <f>1-O1</f>
        <v>0.3</v>
      </c>
      <c r="Q1" s="32">
        <v>0.7</v>
      </c>
      <c r="R1" s="32">
        <f>1-Q1</f>
        <v>0.3</v>
      </c>
      <c r="S1" s="32">
        <v>0.7</v>
      </c>
      <c r="T1" s="32">
        <f>1-S1</f>
        <v>0.3</v>
      </c>
      <c r="U1" s="32">
        <v>0.7</v>
      </c>
      <c r="V1" s="32">
        <f>1-U1</f>
        <v>0.3</v>
      </c>
      <c r="W1" s="32">
        <v>0.7</v>
      </c>
      <c r="X1" s="32">
        <f>1-W1</f>
        <v>0.3</v>
      </c>
      <c r="Y1" s="32">
        <v>0.7</v>
      </c>
      <c r="Z1" s="32">
        <f>1-Y1</f>
        <v>0.3</v>
      </c>
      <c r="AA1" s="32">
        <v>0.7</v>
      </c>
      <c r="AB1" s="32">
        <f>1-AA1</f>
        <v>0.3</v>
      </c>
      <c r="AC1" s="32">
        <v>0.7</v>
      </c>
      <c r="AD1" s="32">
        <f>1-AC1</f>
        <v>0.3</v>
      </c>
      <c r="AE1" s="32">
        <v>0.7</v>
      </c>
      <c r="AF1" s="32">
        <f>1-AE1</f>
        <v>0.3</v>
      </c>
      <c r="AG1" s="32">
        <v>0.7</v>
      </c>
      <c r="AH1" s="32">
        <f>1-AG1</f>
        <v>0.3</v>
      </c>
    </row>
    <row r="2" ht="15" customHeight="1">
      <c r="A2" s="14"/>
      <c r="B2" s="14"/>
      <c r="C2" t="s" s="15">
        <v>343</v>
      </c>
      <c r="D2" s="16"/>
      <c r="E2" t="s" s="15">
        <v>344</v>
      </c>
      <c r="F2" s="16"/>
      <c r="G2" t="s" s="15">
        <v>345</v>
      </c>
      <c r="H2" s="16"/>
      <c r="I2" t="s" s="15">
        <v>346</v>
      </c>
      <c r="J2" s="16"/>
      <c r="K2" t="s" s="15">
        <v>347</v>
      </c>
      <c r="L2" s="16"/>
      <c r="M2" t="s" s="15">
        <v>348</v>
      </c>
      <c r="N2" s="16"/>
      <c r="O2" t="s" s="15">
        <v>349</v>
      </c>
      <c r="P2" s="16"/>
      <c r="Q2" t="s" s="15">
        <v>350</v>
      </c>
      <c r="R2" s="16"/>
      <c r="S2" t="s" s="15">
        <v>351</v>
      </c>
      <c r="T2" s="16"/>
      <c r="U2" t="s" s="15">
        <v>352</v>
      </c>
      <c r="V2" s="16"/>
      <c r="W2" t="s" s="15">
        <v>353</v>
      </c>
      <c r="X2" s="16"/>
      <c r="Y2" t="s" s="15">
        <v>354</v>
      </c>
      <c r="Z2" s="16"/>
      <c r="AA2" t="s" s="15">
        <v>355</v>
      </c>
      <c r="AB2" s="16"/>
      <c r="AC2" t="s" s="15">
        <v>356</v>
      </c>
      <c r="AD2" s="16"/>
      <c r="AE2" t="s" s="15">
        <v>357</v>
      </c>
      <c r="AF2" s="16"/>
      <c r="AG2" t="s" s="17">
        <v>358</v>
      </c>
      <c r="AH2" s="18"/>
    </row>
    <row r="3" ht="15" customHeight="1">
      <c r="A3" t="s" s="7">
        <v>364</v>
      </c>
      <c r="B3" t="s" s="7">
        <v>7</v>
      </c>
      <c r="C3" t="s" s="20">
        <v>359</v>
      </c>
      <c r="D3" t="s" s="20">
        <v>360</v>
      </c>
      <c r="E3" t="s" s="20">
        <v>359</v>
      </c>
      <c r="F3" t="s" s="20">
        <v>360</v>
      </c>
      <c r="G3" t="s" s="20">
        <v>359</v>
      </c>
      <c r="H3" t="s" s="20">
        <v>360</v>
      </c>
      <c r="I3" t="s" s="20">
        <v>359</v>
      </c>
      <c r="J3" t="s" s="20">
        <v>360</v>
      </c>
      <c r="K3" t="s" s="20">
        <v>359</v>
      </c>
      <c r="L3" t="s" s="20">
        <v>360</v>
      </c>
      <c r="M3" t="s" s="20">
        <v>359</v>
      </c>
      <c r="N3" t="s" s="20">
        <v>360</v>
      </c>
      <c r="O3" t="s" s="20">
        <v>359</v>
      </c>
      <c r="P3" t="s" s="20">
        <v>360</v>
      </c>
      <c r="Q3" t="s" s="20">
        <v>359</v>
      </c>
      <c r="R3" t="s" s="20">
        <v>360</v>
      </c>
      <c r="S3" t="s" s="20">
        <v>359</v>
      </c>
      <c r="T3" t="s" s="20">
        <v>360</v>
      </c>
      <c r="U3" t="s" s="20">
        <v>359</v>
      </c>
      <c r="V3" t="s" s="20">
        <v>360</v>
      </c>
      <c r="W3" t="s" s="20">
        <v>359</v>
      </c>
      <c r="X3" t="s" s="20">
        <v>360</v>
      </c>
      <c r="Y3" t="s" s="20">
        <v>359</v>
      </c>
      <c r="Z3" t="s" s="20">
        <v>360</v>
      </c>
      <c r="AA3" t="s" s="20">
        <v>359</v>
      </c>
      <c r="AB3" t="s" s="20">
        <v>360</v>
      </c>
      <c r="AC3" t="s" s="20">
        <v>359</v>
      </c>
      <c r="AD3" t="s" s="20">
        <v>360</v>
      </c>
      <c r="AE3" t="s" s="20">
        <v>359</v>
      </c>
      <c r="AF3" t="s" s="20">
        <v>360</v>
      </c>
      <c r="AG3" t="s" s="22">
        <v>359</v>
      </c>
      <c r="AH3" t="s" s="22">
        <v>360</v>
      </c>
    </row>
    <row r="4" ht="15" customHeight="1">
      <c r="A4" t="s" s="33">
        <f>'DI_Prep'!A4</f>
        <v>367</v>
      </c>
      <c r="B4" t="s" s="33">
        <f>'DI_Prep'!B4</f>
        <v>368</v>
      </c>
      <c r="C4" s="30">
        <v>70</v>
      </c>
      <c r="D4" s="30">
        <v>0</v>
      </c>
      <c r="E4" s="30">
        <v>70</v>
      </c>
      <c r="F4" s="30">
        <v>0</v>
      </c>
      <c r="G4" s="30">
        <v>68.9781021897811</v>
      </c>
      <c r="H4" s="30">
        <v>0</v>
      </c>
      <c r="I4" s="30">
        <v>57.3188405797102</v>
      </c>
      <c r="J4" s="30">
        <v>0</v>
      </c>
      <c r="K4" s="30">
        <v>63.0496453900709</v>
      </c>
      <c r="L4" s="30">
        <v>0</v>
      </c>
      <c r="M4" s="30">
        <v>67.51773049645389</v>
      </c>
      <c r="N4" s="30">
        <v>0</v>
      </c>
      <c r="O4" s="30">
        <v>66.5248226950355</v>
      </c>
      <c r="P4" s="30">
        <v>0</v>
      </c>
      <c r="Q4" s="30">
        <v>68.5416666666667</v>
      </c>
      <c r="R4" s="30">
        <v>0</v>
      </c>
      <c r="S4" s="30">
        <v>67.5694444444445</v>
      </c>
      <c r="T4" s="30">
        <v>0</v>
      </c>
      <c r="U4" s="30">
        <v>65.1388888888889</v>
      </c>
      <c r="V4" s="30">
        <v>0</v>
      </c>
      <c r="W4" s="30">
        <v>66.1379310344828</v>
      </c>
      <c r="X4" s="30">
        <v>0</v>
      </c>
      <c r="Y4" s="30">
        <v>66.1379310344828</v>
      </c>
      <c r="Z4" s="30">
        <v>0</v>
      </c>
      <c r="AA4" s="30">
        <v>65.2054794520548</v>
      </c>
      <c r="AB4" s="30">
        <v>0</v>
      </c>
      <c r="AC4" s="30">
        <v>65.6849315068493</v>
      </c>
      <c r="AD4" s="30">
        <v>5.45454545454546</v>
      </c>
      <c r="AE4" s="30">
        <v>67.1621621621621</v>
      </c>
      <c r="AF4" s="30">
        <v>20.5263157894737</v>
      </c>
      <c r="AG4" s="30">
        <v>67.65100671140939</v>
      </c>
      <c r="AH4" s="30">
        <v>22</v>
      </c>
    </row>
    <row r="5" ht="15" customHeight="1">
      <c r="A5" t="s" s="26">
        <f>'DI_Prep'!A5</f>
        <v>369</v>
      </c>
      <c r="B5" t="s" s="26">
        <f>'DI_Prep'!B5</f>
        <v>370</v>
      </c>
      <c r="C5" s="30">
        <v>69.4736842105263</v>
      </c>
      <c r="D5" s="30">
        <v>0</v>
      </c>
      <c r="E5" s="30">
        <v>69.4776119402985</v>
      </c>
      <c r="F5" s="30">
        <v>0</v>
      </c>
      <c r="G5" s="30">
        <v>69.4890510948905</v>
      </c>
      <c r="H5" s="30">
        <v>0</v>
      </c>
      <c r="I5" s="30">
        <v>66.4492753623189</v>
      </c>
      <c r="J5" s="30">
        <v>0</v>
      </c>
      <c r="K5" s="30">
        <v>66.5248226950355</v>
      </c>
      <c r="L5" s="30">
        <v>0</v>
      </c>
      <c r="M5" s="30">
        <v>67.02127659574469</v>
      </c>
      <c r="N5" s="30">
        <v>0</v>
      </c>
      <c r="O5" s="30">
        <v>65.531914893617</v>
      </c>
      <c r="P5" s="30">
        <v>0</v>
      </c>
      <c r="Q5" s="30">
        <v>67.0833333333333</v>
      </c>
      <c r="R5" s="30">
        <v>0</v>
      </c>
      <c r="S5" s="30">
        <v>68.5416666666667</v>
      </c>
      <c r="T5" s="30">
        <v>0</v>
      </c>
      <c r="U5" s="30">
        <v>67.5694444444445</v>
      </c>
      <c r="V5" s="30">
        <v>0</v>
      </c>
      <c r="W5" s="30">
        <v>68.06896551724139</v>
      </c>
      <c r="X5" s="30">
        <v>0</v>
      </c>
      <c r="Y5" s="30">
        <v>68.06896551724139</v>
      </c>
      <c r="Z5" s="30">
        <v>12.8571428571429</v>
      </c>
      <c r="AA5" s="30">
        <v>69.041095890411</v>
      </c>
      <c r="AB5" s="30">
        <v>22.5</v>
      </c>
      <c r="AC5" s="30">
        <v>69.041095890411</v>
      </c>
      <c r="AD5" s="30">
        <v>24.5454545454545</v>
      </c>
      <c r="AE5" s="30">
        <v>69.05405405405401</v>
      </c>
      <c r="AF5" s="30">
        <v>26.8421052631579</v>
      </c>
      <c r="AG5" s="30">
        <v>69.5302013422819</v>
      </c>
      <c r="AH5" s="30">
        <v>28</v>
      </c>
    </row>
    <row r="6" ht="15" customHeight="1">
      <c r="A6" t="s" s="26">
        <f>'DI_Prep'!A6</f>
        <v>371</v>
      </c>
      <c r="B6" t="s" s="26">
        <f>'DI_Prep'!B6</f>
        <v>372</v>
      </c>
      <c r="C6" s="30">
        <v>68.9473684210527</v>
      </c>
      <c r="D6" s="30">
        <v>0</v>
      </c>
      <c r="E6" s="30">
        <v>68.955223880597</v>
      </c>
      <c r="F6" s="30">
        <v>0</v>
      </c>
      <c r="G6" s="30">
        <v>68.4671532846715</v>
      </c>
      <c r="H6" s="30">
        <v>0</v>
      </c>
      <c r="I6" s="30">
        <v>66.95652173913049</v>
      </c>
      <c r="J6" s="30">
        <v>0</v>
      </c>
      <c r="K6" s="30">
        <v>66.0283687943263</v>
      </c>
      <c r="L6" s="30">
        <v>0</v>
      </c>
      <c r="M6" s="30">
        <v>68.5106382978723</v>
      </c>
      <c r="N6" s="30">
        <v>0</v>
      </c>
      <c r="O6" s="30">
        <v>70</v>
      </c>
      <c r="P6" s="30">
        <v>0</v>
      </c>
      <c r="Q6" s="30">
        <v>68.0555555555555</v>
      </c>
      <c r="R6" s="30">
        <v>0</v>
      </c>
      <c r="S6" s="30">
        <v>66.5972222222222</v>
      </c>
      <c r="T6" s="30">
        <v>0</v>
      </c>
      <c r="U6" s="30">
        <v>69.5138888888889</v>
      </c>
      <c r="V6" s="30">
        <v>0</v>
      </c>
      <c r="W6" s="30">
        <v>67.5862068965517</v>
      </c>
      <c r="X6" s="30">
        <v>0</v>
      </c>
      <c r="Y6" s="30">
        <v>67.5862068965517</v>
      </c>
      <c r="Z6" s="30">
        <v>8.57142857142858</v>
      </c>
      <c r="AA6" s="30">
        <v>68.0821917808219</v>
      </c>
      <c r="AB6" s="30">
        <v>15</v>
      </c>
      <c r="AC6" s="30">
        <v>68.0821917808219</v>
      </c>
      <c r="AD6" s="30">
        <v>19.0909090909091</v>
      </c>
      <c r="AE6" s="30">
        <v>68.1081081081081</v>
      </c>
      <c r="AF6" s="30">
        <v>23.6842105263158</v>
      </c>
      <c r="AG6" s="30">
        <v>68.5906040268457</v>
      </c>
      <c r="AH6" s="30">
        <v>24</v>
      </c>
    </row>
    <row r="7" ht="15" customHeight="1">
      <c r="A7" t="s" s="26">
        <f>'DI_Prep'!A7</f>
        <v>373</v>
      </c>
      <c r="B7" t="s" s="26">
        <f>'DI_Prep'!B7</f>
        <v>374</v>
      </c>
      <c r="C7" s="30">
        <v>68.4210526315789</v>
      </c>
      <c r="D7" s="30">
        <v>0</v>
      </c>
      <c r="E7" s="30">
        <v>67.91044776119401</v>
      </c>
      <c r="F7" s="30">
        <v>0</v>
      </c>
      <c r="G7" s="30">
        <v>66.93430656934309</v>
      </c>
      <c r="H7" s="30">
        <v>0</v>
      </c>
      <c r="I7" s="30">
        <v>64.4202898550725</v>
      </c>
      <c r="J7" s="30">
        <v>0</v>
      </c>
      <c r="K7" s="30">
        <v>61.0638297872341</v>
      </c>
      <c r="L7" s="30">
        <v>0</v>
      </c>
      <c r="M7" s="30">
        <v>62.5531914893617</v>
      </c>
      <c r="N7" s="30">
        <v>0</v>
      </c>
      <c r="O7" s="30">
        <v>60.0709219858156</v>
      </c>
      <c r="P7" s="30">
        <v>0</v>
      </c>
      <c r="Q7" s="30">
        <v>58.3333333333333</v>
      </c>
      <c r="R7" s="30">
        <v>0</v>
      </c>
      <c r="S7" s="30">
        <v>55.9027777777778</v>
      </c>
      <c r="T7" s="30">
        <v>0</v>
      </c>
      <c r="U7" s="30">
        <v>53.9583333333333</v>
      </c>
      <c r="V7" s="30">
        <v>0</v>
      </c>
      <c r="W7" s="30">
        <v>54.0689655172414</v>
      </c>
      <c r="X7" s="30">
        <v>0</v>
      </c>
      <c r="Y7" s="30">
        <v>50.6896551724138</v>
      </c>
      <c r="Z7" s="30">
        <v>0</v>
      </c>
      <c r="AA7" s="30">
        <v>50.3424657534247</v>
      </c>
      <c r="AB7" s="30">
        <v>0</v>
      </c>
      <c r="AC7" s="30">
        <v>49.3835616438357</v>
      </c>
      <c r="AD7" s="30">
        <v>0</v>
      </c>
      <c r="AE7" s="30">
        <v>51.0810810810811</v>
      </c>
      <c r="AF7" s="30">
        <v>0</v>
      </c>
      <c r="AG7" s="30">
        <v>54.9664429530201</v>
      </c>
      <c r="AH7" s="30">
        <v>0</v>
      </c>
    </row>
    <row r="8" ht="15" customHeight="1">
      <c r="A8" t="s" s="26">
        <f>'DI_Prep'!A8</f>
        <v>375</v>
      </c>
      <c r="B8" t="s" s="26">
        <f>'DI_Prep'!B8</f>
        <v>376</v>
      </c>
      <c r="C8" s="30">
        <v>67.8947368421053</v>
      </c>
      <c r="D8" s="30">
        <v>0</v>
      </c>
      <c r="E8" s="30">
        <v>68.43283582089551</v>
      </c>
      <c r="F8" s="30">
        <v>0</v>
      </c>
      <c r="G8" s="30">
        <v>70</v>
      </c>
      <c r="H8" s="30">
        <v>0</v>
      </c>
      <c r="I8" s="30">
        <v>70</v>
      </c>
      <c r="J8" s="30">
        <v>0</v>
      </c>
      <c r="K8" s="30">
        <v>70</v>
      </c>
      <c r="L8" s="30">
        <v>0</v>
      </c>
      <c r="M8" s="30">
        <v>69.0070921985815</v>
      </c>
      <c r="N8" s="30">
        <v>0</v>
      </c>
      <c r="O8" s="30">
        <v>68.01418439716311</v>
      </c>
      <c r="P8" s="30">
        <v>0</v>
      </c>
      <c r="Q8" s="30">
        <v>66.5972222222222</v>
      </c>
      <c r="R8" s="30">
        <v>0</v>
      </c>
      <c r="S8" s="30">
        <v>64.6527777777778</v>
      </c>
      <c r="T8" s="30">
        <v>0</v>
      </c>
      <c r="U8" s="30">
        <v>64.1666666666667</v>
      </c>
      <c r="V8" s="30">
        <v>0</v>
      </c>
      <c r="W8" s="30">
        <v>63.2413793103448</v>
      </c>
      <c r="X8" s="30">
        <v>0</v>
      </c>
      <c r="Y8" s="30">
        <v>63.2413793103448</v>
      </c>
      <c r="Z8" s="30">
        <v>0</v>
      </c>
      <c r="AA8" s="30">
        <v>59.4520547945206</v>
      </c>
      <c r="AB8" s="30">
        <v>0</v>
      </c>
      <c r="AC8" s="30">
        <v>58.9726027397261</v>
      </c>
      <c r="AD8" s="30">
        <v>0</v>
      </c>
      <c r="AE8" s="30">
        <v>56.7567567567568</v>
      </c>
      <c r="AF8" s="30">
        <v>0</v>
      </c>
      <c r="AG8" s="30">
        <v>57.3154362416108</v>
      </c>
      <c r="AH8" s="30">
        <v>0</v>
      </c>
    </row>
    <row r="9" ht="15" customHeight="1">
      <c r="A9" t="s" s="26">
        <f>'DI_Prep'!A9</f>
        <v>377</v>
      </c>
      <c r="B9" t="s" s="26">
        <f>'DI_Prep'!B9</f>
        <v>378</v>
      </c>
      <c r="C9" s="30">
        <v>67.3684210526316</v>
      </c>
      <c r="D9" s="30">
        <v>0</v>
      </c>
      <c r="E9" s="30">
        <v>66.3432835820896</v>
      </c>
      <c r="F9" s="30">
        <v>0</v>
      </c>
      <c r="G9" s="30">
        <v>64.3795620437956</v>
      </c>
      <c r="H9" s="30">
        <v>0</v>
      </c>
      <c r="I9" s="30">
        <v>62.3913043478261</v>
      </c>
      <c r="J9" s="30">
        <v>0</v>
      </c>
      <c r="K9" s="30">
        <v>58.5815602836879</v>
      </c>
      <c r="L9" s="30">
        <v>0</v>
      </c>
      <c r="M9" s="30">
        <v>63.0496453900709</v>
      </c>
      <c r="N9" s="30">
        <v>0</v>
      </c>
      <c r="O9" s="30">
        <v>67.02127659574469</v>
      </c>
      <c r="P9" s="30">
        <v>0</v>
      </c>
      <c r="Q9" s="30">
        <v>63.6805555555555</v>
      </c>
      <c r="R9" s="30">
        <v>0</v>
      </c>
      <c r="S9" s="30">
        <v>63.6805555555555</v>
      </c>
      <c r="T9" s="30">
        <v>0</v>
      </c>
      <c r="U9" s="30">
        <v>66.1111111111111</v>
      </c>
      <c r="V9" s="30">
        <v>0</v>
      </c>
      <c r="W9" s="30">
        <v>66.6206896551724</v>
      </c>
      <c r="X9" s="30">
        <v>0</v>
      </c>
      <c r="Y9" s="30">
        <v>66.6206896551724</v>
      </c>
      <c r="Z9" s="30">
        <v>0</v>
      </c>
      <c r="AA9" s="30">
        <v>66.1643835616439</v>
      </c>
      <c r="AB9" s="30">
        <v>0</v>
      </c>
      <c r="AC9" s="30">
        <v>65.2054794520548</v>
      </c>
      <c r="AD9" s="30">
        <v>2.72727272727273</v>
      </c>
      <c r="AE9" s="30">
        <v>66.68918918918919</v>
      </c>
      <c r="AF9" s="30">
        <v>18.9473684210526</v>
      </c>
      <c r="AG9" s="30">
        <v>66.71140939597321</v>
      </c>
      <c r="AH9" s="30">
        <v>14</v>
      </c>
    </row>
    <row r="10" ht="15" customHeight="1">
      <c r="A10" t="s" s="26">
        <f>'DI_Prep'!A10</f>
        <v>379</v>
      </c>
      <c r="B10" t="s" s="26">
        <f>'DI_Prep'!B10</f>
        <v>380</v>
      </c>
      <c r="C10" s="30">
        <v>66.8421052631579</v>
      </c>
      <c r="D10" s="30">
        <v>0</v>
      </c>
      <c r="E10" s="30">
        <v>67.38805970149249</v>
      </c>
      <c r="F10" s="30">
        <v>0</v>
      </c>
      <c r="G10" s="30">
        <v>67.44525547445249</v>
      </c>
      <c r="H10" s="30">
        <v>0</v>
      </c>
      <c r="I10" s="30">
        <v>68.9855072463768</v>
      </c>
      <c r="J10" s="30">
        <v>0</v>
      </c>
      <c r="K10" s="30">
        <v>48.1560283687944</v>
      </c>
      <c r="L10" s="30">
        <v>0</v>
      </c>
      <c r="M10" s="30">
        <v>46.6666666666667</v>
      </c>
      <c r="N10" s="30">
        <v>0</v>
      </c>
      <c r="O10" s="30">
        <v>46.1702127659574</v>
      </c>
      <c r="P10" s="30">
        <v>0</v>
      </c>
      <c r="Q10" s="30">
        <v>42.7777777777778</v>
      </c>
      <c r="R10" s="30">
        <v>0</v>
      </c>
      <c r="S10" s="30">
        <v>41.3194444444445</v>
      </c>
      <c r="T10" s="30">
        <v>0</v>
      </c>
      <c r="U10" s="30">
        <v>40.8333333333333</v>
      </c>
      <c r="V10" s="30">
        <v>0</v>
      </c>
      <c r="W10" s="30">
        <v>37.1724137931035</v>
      </c>
      <c r="X10" s="30">
        <v>0</v>
      </c>
      <c r="Y10" s="30">
        <v>37.1724137931035</v>
      </c>
      <c r="Z10" s="30">
        <v>0</v>
      </c>
      <c r="AA10" s="30">
        <v>35.958904109589</v>
      </c>
      <c r="AB10" s="30">
        <v>0</v>
      </c>
      <c r="AC10" s="30">
        <v>35.4794520547945</v>
      </c>
      <c r="AD10" s="30">
        <v>0</v>
      </c>
      <c r="AE10" s="30">
        <v>33.5810810810811</v>
      </c>
      <c r="AF10" s="30">
        <v>0</v>
      </c>
      <c r="AG10" s="30">
        <v>34.7651006711409</v>
      </c>
      <c r="AH10" s="30">
        <v>0</v>
      </c>
    </row>
    <row r="11" ht="15" customHeight="1">
      <c r="A11" t="s" s="26">
        <f>'DI_Prep'!A11</f>
        <v>381</v>
      </c>
      <c r="B11" t="s" s="26">
        <f>'DI_Prep'!B11</f>
        <v>382</v>
      </c>
      <c r="C11" s="30">
        <v>66.31578947368421</v>
      </c>
      <c r="D11" s="30">
        <v>0</v>
      </c>
      <c r="E11" s="30">
        <v>65.8208955223881</v>
      </c>
      <c r="F11" s="30">
        <v>0</v>
      </c>
      <c r="G11" s="30">
        <v>64.8905109489051</v>
      </c>
      <c r="H11" s="30">
        <v>0</v>
      </c>
      <c r="I11" s="30">
        <v>63.4057971014493</v>
      </c>
      <c r="J11" s="30">
        <v>0</v>
      </c>
      <c r="K11" s="30">
        <v>65.0354609929078</v>
      </c>
      <c r="L11" s="30">
        <v>0</v>
      </c>
      <c r="M11" s="30">
        <v>65.0354609929078</v>
      </c>
      <c r="N11" s="30">
        <v>0</v>
      </c>
      <c r="O11" s="30">
        <v>67.51773049645389</v>
      </c>
      <c r="P11" s="30">
        <v>0</v>
      </c>
      <c r="Q11" s="30">
        <v>64.6527777777778</v>
      </c>
      <c r="R11" s="30">
        <v>0</v>
      </c>
      <c r="S11" s="30">
        <v>64.1666666666667</v>
      </c>
      <c r="T11" s="30">
        <v>0</v>
      </c>
      <c r="U11" s="30">
        <v>66.5972222222222</v>
      </c>
      <c r="V11" s="30">
        <v>0</v>
      </c>
      <c r="W11" s="30">
        <v>64.68965517241379</v>
      </c>
      <c r="X11" s="30">
        <v>0</v>
      </c>
      <c r="Y11" s="30">
        <v>65.1724137931035</v>
      </c>
      <c r="Z11" s="30">
        <v>0</v>
      </c>
      <c r="AA11" s="30">
        <v>64.7260273972603</v>
      </c>
      <c r="AB11" s="30">
        <v>0</v>
      </c>
      <c r="AC11" s="30">
        <v>62.8082191780822</v>
      </c>
      <c r="AD11" s="30">
        <v>0</v>
      </c>
      <c r="AE11" s="30">
        <v>61.9594594594595</v>
      </c>
      <c r="AF11" s="30">
        <v>3.15789473684211</v>
      </c>
      <c r="AG11" s="30">
        <v>58.255033557047</v>
      </c>
      <c r="AH11" s="30">
        <v>0</v>
      </c>
    </row>
    <row r="12" ht="15" customHeight="1">
      <c r="A12" t="s" s="26">
        <f>'DI_Prep'!A12</f>
        <v>383</v>
      </c>
      <c r="B12" t="s" s="26">
        <f>'DI_Prep'!B12</f>
        <v>384</v>
      </c>
      <c r="C12" s="30">
        <v>65.78947368421051</v>
      </c>
      <c r="D12" s="30">
        <v>0</v>
      </c>
      <c r="E12" s="30">
        <v>66.8656716417911</v>
      </c>
      <c r="F12" s="30">
        <v>0</v>
      </c>
      <c r="G12" s="30">
        <v>67.956204379562</v>
      </c>
      <c r="H12" s="30">
        <v>0</v>
      </c>
      <c r="I12" s="30">
        <v>69.49275362318841</v>
      </c>
      <c r="J12" s="30">
        <v>0</v>
      </c>
      <c r="K12" s="30">
        <v>69.5035460992908</v>
      </c>
      <c r="L12" s="30">
        <v>0</v>
      </c>
      <c r="M12" s="30">
        <v>70</v>
      </c>
      <c r="N12" s="30">
        <v>0</v>
      </c>
      <c r="O12" s="30">
        <v>69.5035460992908</v>
      </c>
      <c r="P12" s="30">
        <v>0</v>
      </c>
      <c r="Q12" s="30">
        <v>69.0277777777778</v>
      </c>
      <c r="R12" s="30">
        <v>0</v>
      </c>
      <c r="S12" s="30">
        <v>67.0833333333333</v>
      </c>
      <c r="T12" s="30">
        <v>0</v>
      </c>
      <c r="U12" s="30">
        <v>65.625</v>
      </c>
      <c r="V12" s="30">
        <v>0</v>
      </c>
      <c r="W12" s="30">
        <v>65.1724137931035</v>
      </c>
      <c r="X12" s="30">
        <v>0</v>
      </c>
      <c r="Y12" s="30">
        <v>64.2068965517242</v>
      </c>
      <c r="Z12" s="30">
        <v>0</v>
      </c>
      <c r="AA12" s="30">
        <v>61.8493150684931</v>
      </c>
      <c r="AB12" s="30">
        <v>0</v>
      </c>
      <c r="AC12" s="30">
        <v>60.8904109589041</v>
      </c>
      <c r="AD12" s="30">
        <v>0</v>
      </c>
      <c r="AE12" s="30">
        <v>59.1216216216217</v>
      </c>
      <c r="AF12" s="30">
        <v>0</v>
      </c>
      <c r="AG12" s="30">
        <v>58.7248322147651</v>
      </c>
      <c r="AH12" s="30">
        <v>0</v>
      </c>
    </row>
    <row r="13" ht="15" customHeight="1">
      <c r="A13" t="s" s="26">
        <f>'DI_Prep'!A13</f>
        <v>385</v>
      </c>
      <c r="B13" t="s" s="26">
        <f>'DI_Prep'!B13</f>
        <v>386</v>
      </c>
      <c r="C13" s="30">
        <v>65.26315789473681</v>
      </c>
      <c r="D13" s="30">
        <v>0</v>
      </c>
      <c r="E13" s="30">
        <v>64.7761194029851</v>
      </c>
      <c r="F13" s="30">
        <v>0</v>
      </c>
      <c r="G13" s="30">
        <v>62.8467153284671</v>
      </c>
      <c r="H13" s="30">
        <v>0</v>
      </c>
      <c r="I13" s="30">
        <v>61.3768115942029</v>
      </c>
      <c r="J13" s="30">
        <v>0</v>
      </c>
      <c r="K13" s="30">
        <v>57.5886524822695</v>
      </c>
      <c r="L13" s="30">
        <v>0</v>
      </c>
      <c r="M13" s="30">
        <v>64.5390070921986</v>
      </c>
      <c r="N13" s="30">
        <v>0</v>
      </c>
      <c r="O13" s="30">
        <v>63.5460992907801</v>
      </c>
      <c r="P13" s="30">
        <v>0</v>
      </c>
      <c r="Q13" s="30">
        <v>63.1944444444445</v>
      </c>
      <c r="R13" s="30">
        <v>0</v>
      </c>
      <c r="S13" s="30">
        <v>66.1111111111111</v>
      </c>
      <c r="T13" s="30">
        <v>0</v>
      </c>
      <c r="U13" s="30">
        <v>67.0833333333333</v>
      </c>
      <c r="V13" s="30">
        <v>0</v>
      </c>
      <c r="W13" s="30">
        <v>67.10344827586199</v>
      </c>
      <c r="X13" s="30">
        <v>0</v>
      </c>
      <c r="Y13" s="30">
        <v>69.51724137931031</v>
      </c>
      <c r="Z13" s="30">
        <v>25.7142857142857</v>
      </c>
      <c r="AA13" s="30">
        <v>69.52054794520549</v>
      </c>
      <c r="AB13" s="30">
        <v>26.25</v>
      </c>
      <c r="AC13" s="30">
        <v>69.52054794520549</v>
      </c>
      <c r="AD13" s="30">
        <v>27.2727272727273</v>
      </c>
      <c r="AE13" s="30">
        <v>69.527027027027</v>
      </c>
      <c r="AF13" s="30">
        <v>28.421052631579</v>
      </c>
      <c r="AG13" s="30">
        <v>61.5436241610738</v>
      </c>
      <c r="AH13" s="30">
        <v>0</v>
      </c>
    </row>
    <row r="14" ht="15" customHeight="1">
      <c r="A14" t="s" s="26">
        <f>'DI_Prep'!A14</f>
        <v>387</v>
      </c>
      <c r="B14" t="s" s="26">
        <f>'DI_Prep'!B14</f>
        <v>388</v>
      </c>
      <c r="C14" s="30">
        <v>64.73684210526319</v>
      </c>
      <c r="D14" s="30">
        <v>0</v>
      </c>
      <c r="E14" s="30">
        <v>65.2985074626865</v>
      </c>
      <c r="F14" s="30">
        <v>0</v>
      </c>
      <c r="G14" s="30">
        <v>65.91240875912411</v>
      </c>
      <c r="H14" s="30">
        <v>0</v>
      </c>
      <c r="I14" s="30">
        <v>68.4782608695652</v>
      </c>
      <c r="J14" s="30">
        <v>0</v>
      </c>
      <c r="K14" s="30">
        <v>68.5106382978723</v>
      </c>
      <c r="L14" s="30">
        <v>0</v>
      </c>
      <c r="M14" s="30">
        <v>63.5460992907801</v>
      </c>
      <c r="N14" s="30">
        <v>0</v>
      </c>
      <c r="O14" s="30">
        <v>57.5886524822695</v>
      </c>
      <c r="P14" s="30">
        <v>0</v>
      </c>
      <c r="Q14" s="30">
        <v>56.875</v>
      </c>
      <c r="R14" s="30">
        <v>0</v>
      </c>
      <c r="S14" s="30">
        <v>54.9305555555555</v>
      </c>
      <c r="T14" s="30">
        <v>0</v>
      </c>
      <c r="U14" s="30">
        <v>52.9861111111111</v>
      </c>
      <c r="V14" s="30">
        <v>0</v>
      </c>
      <c r="W14" s="30">
        <v>52.1379310344828</v>
      </c>
      <c r="X14" s="30">
        <v>0</v>
      </c>
      <c r="Y14" s="30">
        <v>50.2068965517242</v>
      </c>
      <c r="Z14" s="30">
        <v>0</v>
      </c>
      <c r="AA14" s="30">
        <v>47.4657534246575</v>
      </c>
      <c r="AB14" s="30">
        <v>0</v>
      </c>
      <c r="AC14" s="30">
        <v>47.4657534246575</v>
      </c>
      <c r="AD14" s="30">
        <v>0</v>
      </c>
      <c r="AE14" s="30">
        <v>44.4594594594595</v>
      </c>
      <c r="AF14" s="30">
        <v>0</v>
      </c>
      <c r="AG14" s="30">
        <v>44.1610738255034</v>
      </c>
      <c r="AH14" s="30">
        <v>0</v>
      </c>
    </row>
    <row r="15" ht="15" customHeight="1">
      <c r="A15" t="s" s="26">
        <f>'DI_Prep'!A15</f>
        <v>389</v>
      </c>
      <c r="B15" t="s" s="26">
        <f>'DI_Prep'!B15</f>
        <v>390</v>
      </c>
      <c r="C15" s="30">
        <v>64.21052631578949</v>
      </c>
      <c r="D15" s="30">
        <v>0</v>
      </c>
      <c r="E15" s="30">
        <v>64.2537313432836</v>
      </c>
      <c r="F15" s="30">
        <v>0</v>
      </c>
      <c r="G15" s="30">
        <v>65.4014598540146</v>
      </c>
      <c r="H15" s="30">
        <v>0</v>
      </c>
      <c r="I15" s="30">
        <v>67.9710144927536</v>
      </c>
      <c r="J15" s="30">
        <v>0</v>
      </c>
      <c r="K15" s="30">
        <v>68.01418439716311</v>
      </c>
      <c r="L15" s="30">
        <v>0</v>
      </c>
      <c r="M15" s="30">
        <v>66.5248226950355</v>
      </c>
      <c r="N15" s="30">
        <v>0</v>
      </c>
      <c r="O15" s="30">
        <v>63.0496453900709</v>
      </c>
      <c r="P15" s="30">
        <v>0</v>
      </c>
      <c r="Q15" s="30">
        <v>62.7083333333333</v>
      </c>
      <c r="R15" s="30">
        <v>0</v>
      </c>
      <c r="S15" s="30">
        <v>61.25</v>
      </c>
      <c r="T15" s="30">
        <v>0</v>
      </c>
      <c r="U15" s="30">
        <v>61.25</v>
      </c>
      <c r="V15" s="30">
        <v>0</v>
      </c>
      <c r="W15" s="30">
        <v>62.2758620689655</v>
      </c>
      <c r="X15" s="30">
        <v>0</v>
      </c>
      <c r="Y15" s="30">
        <v>60.3448275862069</v>
      </c>
      <c r="Z15" s="30">
        <v>0</v>
      </c>
      <c r="AA15" s="30">
        <v>58.4931506849315</v>
      </c>
      <c r="AB15" s="30">
        <v>0</v>
      </c>
      <c r="AC15" s="30">
        <v>58.4931506849315</v>
      </c>
      <c r="AD15" s="30">
        <v>0</v>
      </c>
      <c r="AE15" s="30">
        <v>57.2297297297298</v>
      </c>
      <c r="AF15" s="30">
        <v>0</v>
      </c>
      <c r="AG15" s="30">
        <v>57.7852348993289</v>
      </c>
      <c r="AH15" s="30">
        <v>0</v>
      </c>
    </row>
    <row r="16" ht="15" customHeight="1">
      <c r="A16" t="s" s="26">
        <f>'DI_Prep'!A16</f>
        <v>391</v>
      </c>
      <c r="B16" t="s" s="26">
        <f>'DI_Prep'!B16</f>
        <v>392</v>
      </c>
      <c r="C16" s="30">
        <v>63.6842105263158</v>
      </c>
      <c r="D16" s="30">
        <v>0</v>
      </c>
      <c r="E16" s="30">
        <v>63.7313432835821</v>
      </c>
      <c r="F16" s="30">
        <v>0</v>
      </c>
      <c r="G16" s="30">
        <v>62.3357664233576</v>
      </c>
      <c r="H16" s="30">
        <v>0</v>
      </c>
      <c r="I16" s="30">
        <v>59.8550724637681</v>
      </c>
      <c r="J16" s="30">
        <v>0</v>
      </c>
      <c r="K16" s="30">
        <v>64.0425531914894</v>
      </c>
      <c r="L16" s="30">
        <v>0</v>
      </c>
      <c r="M16" s="30">
        <v>61.5602836879433</v>
      </c>
      <c r="N16" s="30">
        <v>0</v>
      </c>
      <c r="O16" s="30">
        <v>62.0567375886525</v>
      </c>
      <c r="P16" s="30">
        <v>0</v>
      </c>
      <c r="Q16" s="30">
        <v>57.8472222222222</v>
      </c>
      <c r="R16" s="30">
        <v>0</v>
      </c>
      <c r="S16" s="30">
        <v>62.7083333333333</v>
      </c>
      <c r="T16" s="30">
        <v>0</v>
      </c>
      <c r="U16" s="30">
        <v>63.6805555555555</v>
      </c>
      <c r="V16" s="30">
        <v>0</v>
      </c>
      <c r="W16" s="30">
        <v>61.7931034482759</v>
      </c>
      <c r="X16" s="30">
        <v>0</v>
      </c>
      <c r="Y16" s="30">
        <v>59.3793103448276</v>
      </c>
      <c r="Z16" s="30">
        <v>0</v>
      </c>
      <c r="AA16" s="30">
        <v>58.013698630137</v>
      </c>
      <c r="AB16" s="30">
        <v>0</v>
      </c>
      <c r="AC16" s="30">
        <v>56.0958904109589</v>
      </c>
      <c r="AD16" s="30">
        <v>0</v>
      </c>
      <c r="AE16" s="30">
        <v>50.1351351351351</v>
      </c>
      <c r="AF16" s="30">
        <v>0</v>
      </c>
      <c r="AG16" s="30">
        <v>52.6174496644295</v>
      </c>
      <c r="AH16" s="30">
        <v>0</v>
      </c>
    </row>
    <row r="17" ht="15" customHeight="1">
      <c r="A17" t="s" s="26">
        <f>'DI_Prep'!A17</f>
        <v>393</v>
      </c>
      <c r="B17" t="s" s="26">
        <f>'DI_Prep'!B17</f>
        <v>394</v>
      </c>
      <c r="C17" s="30">
        <v>63.1578947368421</v>
      </c>
      <c r="D17" s="30">
        <v>0</v>
      </c>
      <c r="E17" s="30">
        <v>63.2089552238806</v>
      </c>
      <c r="F17" s="30">
        <v>0</v>
      </c>
      <c r="G17" s="30">
        <v>59.2700729927007</v>
      </c>
      <c r="H17" s="30">
        <v>0</v>
      </c>
      <c r="I17" s="30">
        <v>50.2173913043478</v>
      </c>
      <c r="J17" s="30">
        <v>0</v>
      </c>
      <c r="K17" s="30">
        <v>45.177304964539</v>
      </c>
      <c r="L17" s="30">
        <v>0</v>
      </c>
      <c r="M17" s="30">
        <v>49.645390070922</v>
      </c>
      <c r="N17" s="30">
        <v>0</v>
      </c>
      <c r="O17" s="30">
        <v>53.1205673758865</v>
      </c>
      <c r="P17" s="30">
        <v>0</v>
      </c>
      <c r="Q17" s="30">
        <v>54.4444444444445</v>
      </c>
      <c r="R17" s="30">
        <v>0</v>
      </c>
      <c r="S17" s="30">
        <v>59.7916666666667</v>
      </c>
      <c r="T17" s="30">
        <v>0</v>
      </c>
      <c r="U17" s="30">
        <v>60.2777777777778</v>
      </c>
      <c r="V17" s="30">
        <v>0</v>
      </c>
      <c r="W17" s="30">
        <v>61.3103448275862</v>
      </c>
      <c r="X17" s="30">
        <v>0</v>
      </c>
      <c r="Y17" s="30">
        <v>59.8620689655172</v>
      </c>
      <c r="Z17" s="30">
        <v>0</v>
      </c>
      <c r="AA17" s="30">
        <v>60.8904109589041</v>
      </c>
      <c r="AB17" s="30">
        <v>0</v>
      </c>
      <c r="AC17" s="30">
        <v>61.3698630136986</v>
      </c>
      <c r="AD17" s="30">
        <v>0</v>
      </c>
      <c r="AE17" s="30">
        <v>61.0135135135135</v>
      </c>
      <c r="AF17" s="30">
        <v>0</v>
      </c>
      <c r="AG17" s="30">
        <v>67.18120805369129</v>
      </c>
      <c r="AH17" s="30">
        <v>18</v>
      </c>
    </row>
    <row r="18" ht="15" customHeight="1">
      <c r="A18" t="s" s="26">
        <f>'DI_Prep'!A18</f>
        <v>395</v>
      </c>
      <c r="B18" t="s" s="26">
        <f>'DI_Prep'!B18</f>
        <v>396</v>
      </c>
      <c r="C18" s="30">
        <v>62.6315789473684</v>
      </c>
      <c r="D18" s="30">
        <v>0</v>
      </c>
      <c r="E18" s="30">
        <v>62.6865671641791</v>
      </c>
      <c r="F18" s="30">
        <v>0</v>
      </c>
      <c r="G18" s="30">
        <v>60.8029197080292</v>
      </c>
      <c r="H18" s="30">
        <v>0</v>
      </c>
      <c r="I18" s="30">
        <v>57.8260869565217</v>
      </c>
      <c r="J18" s="30">
        <v>0</v>
      </c>
      <c r="K18" s="30">
        <v>54.6099290780142</v>
      </c>
      <c r="L18" s="30">
        <v>0</v>
      </c>
      <c r="M18" s="30">
        <v>57.0921985815603</v>
      </c>
      <c r="N18" s="30">
        <v>0</v>
      </c>
      <c r="O18" s="30">
        <v>62.5531914893617</v>
      </c>
      <c r="P18" s="30">
        <v>0</v>
      </c>
      <c r="Q18" s="30">
        <v>60.7638888888889</v>
      </c>
      <c r="R18" s="30">
        <v>0</v>
      </c>
      <c r="S18" s="30">
        <v>58.8194444444445</v>
      </c>
      <c r="T18" s="30">
        <v>0</v>
      </c>
      <c r="U18" s="30">
        <v>62.7083333333333</v>
      </c>
      <c r="V18" s="30">
        <v>0</v>
      </c>
      <c r="W18" s="30">
        <v>62.7586206896552</v>
      </c>
      <c r="X18" s="30">
        <v>0</v>
      </c>
      <c r="Y18" s="30">
        <v>63.7241379310345</v>
      </c>
      <c r="Z18" s="30">
        <v>0</v>
      </c>
      <c r="AA18" s="30">
        <v>62.8082191780822</v>
      </c>
      <c r="AB18" s="30">
        <v>0</v>
      </c>
      <c r="AC18" s="30">
        <v>62.3287671232877</v>
      </c>
      <c r="AD18" s="30">
        <v>0</v>
      </c>
      <c r="AE18" s="30">
        <v>62.4324324324324</v>
      </c>
      <c r="AF18" s="30">
        <v>4.73684210526315</v>
      </c>
      <c r="AG18" s="30">
        <v>63.8926174496644</v>
      </c>
      <c r="AH18" s="30">
        <v>3.99999999999999</v>
      </c>
    </row>
    <row r="19" ht="15" customHeight="1">
      <c r="A19" t="s" s="26">
        <f>'DI_Prep'!A19</f>
        <v>397</v>
      </c>
      <c r="B19" t="s" s="26">
        <f>'DI_Prep'!B19</f>
        <v>398</v>
      </c>
      <c r="C19" s="30">
        <v>62.1052631578947</v>
      </c>
      <c r="D19" s="30">
        <v>0</v>
      </c>
      <c r="E19" s="30">
        <v>61.1194029850746</v>
      </c>
      <c r="F19" s="30">
        <v>0</v>
      </c>
      <c r="G19" s="30">
        <v>56.7153284671533</v>
      </c>
      <c r="H19" s="30">
        <v>0</v>
      </c>
      <c r="I19" s="30">
        <v>50.7246376811594</v>
      </c>
      <c r="J19" s="30">
        <v>0</v>
      </c>
      <c r="K19" s="30">
        <v>47.1631205673759</v>
      </c>
      <c r="L19" s="30">
        <v>0</v>
      </c>
      <c r="M19" s="30">
        <v>47.1631205673759</v>
      </c>
      <c r="N19" s="30">
        <v>0</v>
      </c>
      <c r="O19" s="30">
        <v>45.177304964539</v>
      </c>
      <c r="P19" s="30">
        <v>0</v>
      </c>
      <c r="Q19" s="30">
        <v>47.1527777777778</v>
      </c>
      <c r="R19" s="30">
        <v>0</v>
      </c>
      <c r="S19" s="30">
        <v>48.125</v>
      </c>
      <c r="T19" s="30">
        <v>0</v>
      </c>
      <c r="U19" s="30">
        <v>46.1805555555555</v>
      </c>
      <c r="V19" s="30">
        <v>0</v>
      </c>
      <c r="W19" s="30">
        <v>48.2758620689655</v>
      </c>
      <c r="X19" s="30">
        <v>0</v>
      </c>
      <c r="Y19" s="30">
        <v>45.8620689655172</v>
      </c>
      <c r="Z19" s="30">
        <v>0</v>
      </c>
      <c r="AA19" s="30">
        <v>46.986301369863</v>
      </c>
      <c r="AB19" s="30">
        <v>0</v>
      </c>
      <c r="AC19" s="30">
        <v>46.986301369863</v>
      </c>
      <c r="AD19" s="30">
        <v>0</v>
      </c>
      <c r="AE19" s="30">
        <v>49.6621621621621</v>
      </c>
      <c r="AF19" s="30">
        <v>0</v>
      </c>
      <c r="AG19" s="30">
        <v>55.9060402684564</v>
      </c>
      <c r="AH19" s="30">
        <v>0</v>
      </c>
    </row>
    <row r="20" ht="15" customHeight="1">
      <c r="A20" t="s" s="26">
        <f>'DI_Prep'!A20</f>
        <v>399</v>
      </c>
      <c r="B20" t="s" s="26">
        <f>'DI_Prep'!B20</f>
        <v>400</v>
      </c>
      <c r="C20" s="30">
        <v>61.5789473684211</v>
      </c>
      <c r="D20" s="30">
        <v>0</v>
      </c>
      <c r="E20" s="30">
        <v>62.1641791044776</v>
      </c>
      <c r="F20" s="30">
        <v>0</v>
      </c>
      <c r="G20" s="30">
        <v>63.3576642335767</v>
      </c>
      <c r="H20" s="30">
        <v>0</v>
      </c>
      <c r="I20" s="30">
        <v>65.4347826086956</v>
      </c>
      <c r="J20" s="30">
        <v>0</v>
      </c>
      <c r="K20" s="30">
        <v>67.02127659574469</v>
      </c>
      <c r="L20" s="30">
        <v>0</v>
      </c>
      <c r="M20" s="30">
        <v>59.5744680851064</v>
      </c>
      <c r="N20" s="30">
        <v>0</v>
      </c>
      <c r="O20" s="30">
        <v>58.0851063829787</v>
      </c>
      <c r="P20" s="30">
        <v>0</v>
      </c>
      <c r="Q20" s="30">
        <v>55.9027777777778</v>
      </c>
      <c r="R20" s="30">
        <v>0</v>
      </c>
      <c r="S20" s="30">
        <v>53.9583333333333</v>
      </c>
      <c r="T20" s="30">
        <v>0</v>
      </c>
      <c r="U20" s="30">
        <v>52.5</v>
      </c>
      <c r="V20" s="30">
        <v>0</v>
      </c>
      <c r="W20" s="30">
        <v>53.103448275862</v>
      </c>
      <c r="X20" s="30">
        <v>0</v>
      </c>
      <c r="Y20" s="30">
        <v>55.0344827586207</v>
      </c>
      <c r="Z20" s="30">
        <v>0</v>
      </c>
      <c r="AA20" s="30">
        <v>52.7397260273973</v>
      </c>
      <c r="AB20" s="30">
        <v>0</v>
      </c>
      <c r="AC20" s="30">
        <v>52.2602739726027</v>
      </c>
      <c r="AD20" s="30">
        <v>0</v>
      </c>
      <c r="AE20" s="30">
        <v>49.1891891891892</v>
      </c>
      <c r="AF20" s="30">
        <v>0</v>
      </c>
      <c r="AG20" s="30">
        <v>49.7986577181208</v>
      </c>
      <c r="AH20" s="30">
        <v>0</v>
      </c>
    </row>
    <row r="21" ht="15" customHeight="1">
      <c r="A21" t="s" s="26">
        <f>'DI_Prep'!A21</f>
        <v>401</v>
      </c>
      <c r="B21" t="s" s="26">
        <f>'DI_Prep'!B21</f>
        <v>402</v>
      </c>
      <c r="C21" s="30">
        <v>61.0526315789474</v>
      </c>
      <c r="D21" s="30">
        <v>0</v>
      </c>
      <c r="E21" s="30">
        <v>61.6417910447761</v>
      </c>
      <c r="F21" s="30">
        <v>0</v>
      </c>
      <c r="G21" s="30">
        <v>61.3138686131387</v>
      </c>
      <c r="H21" s="30">
        <v>0</v>
      </c>
      <c r="I21" s="30">
        <v>64.9275362318841</v>
      </c>
      <c r="J21" s="30">
        <v>0</v>
      </c>
      <c r="K21" s="30">
        <v>65.531914893617</v>
      </c>
      <c r="L21" s="30">
        <v>0</v>
      </c>
      <c r="M21" s="30">
        <v>66.0283687943263</v>
      </c>
      <c r="N21" s="30">
        <v>0</v>
      </c>
      <c r="O21" s="30">
        <v>64.0425531914894</v>
      </c>
      <c r="P21" s="30">
        <v>0</v>
      </c>
      <c r="Q21" s="30">
        <v>64.1666666666667</v>
      </c>
      <c r="R21" s="30">
        <v>0</v>
      </c>
      <c r="S21" s="30">
        <v>63.1944444444445</v>
      </c>
      <c r="T21" s="30">
        <v>0</v>
      </c>
      <c r="U21" s="30">
        <v>61.7361111111111</v>
      </c>
      <c r="V21" s="30">
        <v>0</v>
      </c>
      <c r="W21" s="30">
        <v>58.4137931034483</v>
      </c>
      <c r="X21" s="30">
        <v>0</v>
      </c>
      <c r="Y21" s="30">
        <v>57.448275862069</v>
      </c>
      <c r="Z21" s="30">
        <v>0</v>
      </c>
      <c r="AA21" s="30">
        <v>57.054794520548</v>
      </c>
      <c r="AB21" s="30">
        <v>0</v>
      </c>
      <c r="AC21" s="30">
        <v>55.1369863013698</v>
      </c>
      <c r="AD21" s="30">
        <v>0</v>
      </c>
      <c r="AE21" s="30">
        <v>53.445945945946</v>
      </c>
      <c r="AF21" s="30">
        <v>0</v>
      </c>
      <c r="AG21" s="30">
        <v>51.6778523489933</v>
      </c>
      <c r="AH21" s="30">
        <v>0</v>
      </c>
    </row>
    <row r="22" ht="15" customHeight="1">
      <c r="A22" t="s" s="26">
        <f>'DI_Prep'!A22</f>
        <v>403</v>
      </c>
      <c r="B22" t="s" s="26">
        <f>'DI_Prep'!B22</f>
        <v>404</v>
      </c>
      <c r="C22" s="30">
        <v>60.5263157894737</v>
      </c>
      <c r="D22" s="30">
        <v>0</v>
      </c>
      <c r="E22" s="30">
        <v>58.5074626865672</v>
      </c>
      <c r="F22" s="30">
        <v>0</v>
      </c>
      <c r="G22" s="30">
        <v>53.1386861313869</v>
      </c>
      <c r="H22" s="30">
        <v>0</v>
      </c>
      <c r="I22" s="30">
        <v>51.7391304347826</v>
      </c>
      <c r="J22" s="30">
        <v>0</v>
      </c>
      <c r="K22" s="30">
        <v>49.645390070922</v>
      </c>
      <c r="L22" s="30">
        <v>0</v>
      </c>
      <c r="M22" s="30">
        <v>49.1489361702128</v>
      </c>
      <c r="N22" s="30">
        <v>0</v>
      </c>
      <c r="O22" s="30">
        <v>49.645390070922</v>
      </c>
      <c r="P22" s="30">
        <v>0</v>
      </c>
      <c r="Q22" s="30">
        <v>50.0694444444445</v>
      </c>
      <c r="R22" s="30">
        <v>0</v>
      </c>
      <c r="S22" s="30">
        <v>49.0972222222222</v>
      </c>
      <c r="T22" s="30">
        <v>0</v>
      </c>
      <c r="U22" s="30">
        <v>51.5277777777778</v>
      </c>
      <c r="V22" s="30">
        <v>0</v>
      </c>
      <c r="W22" s="30">
        <v>51.6551724137931</v>
      </c>
      <c r="X22" s="30">
        <v>0</v>
      </c>
      <c r="Y22" s="30">
        <v>53.5862068965517</v>
      </c>
      <c r="Z22" s="30">
        <v>0</v>
      </c>
      <c r="AA22" s="30">
        <v>55.6164383561644</v>
      </c>
      <c r="AB22" s="30">
        <v>0</v>
      </c>
      <c r="AC22" s="30">
        <v>57.054794520548</v>
      </c>
      <c r="AD22" s="30">
        <v>0</v>
      </c>
      <c r="AE22" s="30">
        <v>58.1756756756757</v>
      </c>
      <c r="AF22" s="30">
        <v>0</v>
      </c>
      <c r="AG22" s="30">
        <v>51.2080536912752</v>
      </c>
      <c r="AH22" s="30">
        <v>0</v>
      </c>
    </row>
    <row r="23" ht="15" customHeight="1">
      <c r="A23" t="s" s="26">
        <f>'DI_Prep'!A23</f>
        <v>405</v>
      </c>
      <c r="B23" t="s" s="26">
        <f>'DI_Prep'!B23</f>
        <v>406</v>
      </c>
      <c r="C23" s="30">
        <v>60</v>
      </c>
      <c r="D23" s="30">
        <v>0</v>
      </c>
      <c r="E23" s="30">
        <v>59.5522388059701</v>
      </c>
      <c r="F23" s="30">
        <v>0</v>
      </c>
      <c r="G23" s="30">
        <v>58.7591240875913</v>
      </c>
      <c r="H23" s="30">
        <v>0</v>
      </c>
      <c r="I23" s="30">
        <v>54.2753623188406</v>
      </c>
      <c r="J23" s="30">
        <v>0</v>
      </c>
      <c r="K23" s="30">
        <v>55.1063829787234</v>
      </c>
      <c r="L23" s="30">
        <v>0</v>
      </c>
      <c r="M23" s="30">
        <v>55.1063829787234</v>
      </c>
      <c r="N23" s="30">
        <v>0</v>
      </c>
      <c r="O23" s="30">
        <v>56.595744680851</v>
      </c>
      <c r="P23" s="30">
        <v>0</v>
      </c>
      <c r="Q23" s="30">
        <v>53.9583333333333</v>
      </c>
      <c r="R23" s="30">
        <v>0</v>
      </c>
      <c r="S23" s="30">
        <v>60.7638888888889</v>
      </c>
      <c r="T23" s="30">
        <v>0</v>
      </c>
      <c r="U23" s="30">
        <v>60.7638888888889</v>
      </c>
      <c r="V23" s="30">
        <v>0</v>
      </c>
      <c r="W23" s="30">
        <v>59.3793103448276</v>
      </c>
      <c r="X23" s="30">
        <v>0</v>
      </c>
      <c r="Y23" s="30">
        <v>60.8275862068965</v>
      </c>
      <c r="Z23" s="30">
        <v>0</v>
      </c>
      <c r="AA23" s="30">
        <v>61.3698630136986</v>
      </c>
      <c r="AB23" s="30">
        <v>0</v>
      </c>
      <c r="AC23" s="30">
        <v>59.9315068493151</v>
      </c>
      <c r="AD23" s="30">
        <v>0</v>
      </c>
      <c r="AE23" s="30">
        <v>59.5945945945946</v>
      </c>
      <c r="AF23" s="30">
        <v>0</v>
      </c>
      <c r="AG23" s="30">
        <v>62.4832214765101</v>
      </c>
      <c r="AH23" s="30">
        <v>0</v>
      </c>
    </row>
    <row r="24" ht="15" customHeight="1">
      <c r="A24" t="s" s="26">
        <f>'DI_Prep'!A24</f>
        <v>407</v>
      </c>
      <c r="B24" t="s" s="26">
        <f>'DI_Prep'!B24</f>
        <v>408</v>
      </c>
      <c r="C24" s="30">
        <v>59.4736842105263</v>
      </c>
      <c r="D24" s="30">
        <v>0</v>
      </c>
      <c r="E24" s="30">
        <v>60.5970149253732</v>
      </c>
      <c r="F24" s="30">
        <v>0</v>
      </c>
      <c r="G24" s="30">
        <v>60.2919708029197</v>
      </c>
      <c r="H24" s="30">
        <v>0</v>
      </c>
      <c r="I24" s="30">
        <v>62.8985507246377</v>
      </c>
      <c r="J24" s="30">
        <v>0</v>
      </c>
      <c r="K24" s="30">
        <v>61.5602836879433</v>
      </c>
      <c r="L24" s="30">
        <v>0</v>
      </c>
      <c r="M24" s="30">
        <v>60.5673758865249</v>
      </c>
      <c r="N24" s="30">
        <v>0</v>
      </c>
      <c r="O24" s="30">
        <v>58.5815602836879</v>
      </c>
      <c r="P24" s="30">
        <v>0</v>
      </c>
      <c r="Q24" s="30">
        <v>59.7916666666667</v>
      </c>
      <c r="R24" s="30">
        <v>0</v>
      </c>
      <c r="S24" s="30">
        <v>56.875</v>
      </c>
      <c r="T24" s="30">
        <v>0</v>
      </c>
      <c r="U24" s="30">
        <v>54.4444444444445</v>
      </c>
      <c r="V24" s="30">
        <v>0</v>
      </c>
      <c r="W24" s="30">
        <v>54.551724137931</v>
      </c>
      <c r="X24" s="30">
        <v>0</v>
      </c>
      <c r="Y24" s="30">
        <v>52.6206896551724</v>
      </c>
      <c r="Z24" s="30">
        <v>0</v>
      </c>
      <c r="AA24" s="30">
        <v>51.7808219178082</v>
      </c>
      <c r="AB24" s="30">
        <v>0</v>
      </c>
      <c r="AC24" s="30">
        <v>50.3424657534247</v>
      </c>
      <c r="AD24" s="30">
        <v>0</v>
      </c>
      <c r="AE24" s="30">
        <v>48.2432432432432</v>
      </c>
      <c r="AF24" s="30">
        <v>0</v>
      </c>
      <c r="AG24" s="30">
        <v>47.9194630872483</v>
      </c>
      <c r="AH24" s="30">
        <v>0</v>
      </c>
    </row>
    <row r="25" ht="15" customHeight="1">
      <c r="A25" t="s" s="26">
        <f>'DI_Prep'!A25</f>
        <v>409</v>
      </c>
      <c r="B25" t="s" s="26">
        <f>'DI_Prep'!B25</f>
        <v>410</v>
      </c>
      <c r="C25" s="30">
        <v>58.9473684210527</v>
      </c>
      <c r="D25" s="30">
        <v>0</v>
      </c>
      <c r="E25" s="30">
        <v>59.0298507462686</v>
      </c>
      <c r="F25" s="30">
        <v>0</v>
      </c>
      <c r="G25" s="30">
        <v>56.2043795620438</v>
      </c>
      <c r="H25" s="30">
        <v>0</v>
      </c>
      <c r="I25" s="30">
        <v>54.7826086956522</v>
      </c>
      <c r="J25" s="30">
        <v>0</v>
      </c>
      <c r="K25" s="30">
        <v>53.6170212765958</v>
      </c>
      <c r="L25" s="30">
        <v>0</v>
      </c>
      <c r="M25" s="30">
        <v>54.113475177305</v>
      </c>
      <c r="N25" s="30">
        <v>0</v>
      </c>
      <c r="O25" s="30">
        <v>54.113475177305</v>
      </c>
      <c r="P25" s="30">
        <v>0</v>
      </c>
      <c r="Q25" s="30">
        <v>58.8194444444445</v>
      </c>
      <c r="R25" s="30">
        <v>0</v>
      </c>
      <c r="S25" s="30">
        <v>62.2222222222222</v>
      </c>
      <c r="T25" s="30">
        <v>0</v>
      </c>
      <c r="U25" s="30">
        <v>62.2222222222222</v>
      </c>
      <c r="V25" s="30">
        <v>0</v>
      </c>
      <c r="W25" s="30">
        <v>65.6551724137931</v>
      </c>
      <c r="X25" s="30">
        <v>0</v>
      </c>
      <c r="Y25" s="30">
        <v>65.6551724137931</v>
      </c>
      <c r="Z25" s="30">
        <v>0</v>
      </c>
      <c r="AA25" s="30">
        <v>65.6849315068493</v>
      </c>
      <c r="AB25" s="30">
        <v>0</v>
      </c>
      <c r="AC25" s="30">
        <v>67.1232876712329</v>
      </c>
      <c r="AD25" s="30">
        <v>13.6363636363637</v>
      </c>
      <c r="AE25" s="30">
        <v>67.6351351351351</v>
      </c>
      <c r="AF25" s="30">
        <v>22.1052631578947</v>
      </c>
      <c r="AG25" s="30">
        <v>69.0604026845638</v>
      </c>
      <c r="AH25" s="30">
        <v>26</v>
      </c>
    </row>
    <row r="26" ht="15" customHeight="1">
      <c r="A26" t="s" s="26">
        <f>'DI_Prep'!A26</f>
        <v>411</v>
      </c>
      <c r="B26" t="s" s="26">
        <f>'DI_Prep'!B26</f>
        <v>412</v>
      </c>
      <c r="C26" s="30">
        <v>58.421052631579</v>
      </c>
      <c r="D26" s="30">
        <v>0</v>
      </c>
      <c r="E26" s="30">
        <v>54.8507462686567</v>
      </c>
      <c r="F26" s="30">
        <v>0</v>
      </c>
      <c r="G26" s="30">
        <v>52.1167883211679</v>
      </c>
      <c r="H26" s="30">
        <v>0</v>
      </c>
      <c r="I26" s="30">
        <v>46.6666666666667</v>
      </c>
      <c r="J26" s="30">
        <v>0</v>
      </c>
      <c r="K26" s="30">
        <v>51.1347517730496</v>
      </c>
      <c r="L26" s="30">
        <v>0</v>
      </c>
      <c r="M26" s="30">
        <v>50.1418439716312</v>
      </c>
      <c r="N26" s="30">
        <v>0</v>
      </c>
      <c r="O26" s="30">
        <v>50.6382978723404</v>
      </c>
      <c r="P26" s="30">
        <v>0</v>
      </c>
      <c r="Q26" s="30">
        <v>52.9861111111111</v>
      </c>
      <c r="R26" s="30">
        <v>0</v>
      </c>
      <c r="S26" s="30">
        <v>51.5277777777778</v>
      </c>
      <c r="T26" s="30">
        <v>0</v>
      </c>
      <c r="U26" s="30">
        <v>50.0694444444445</v>
      </c>
      <c r="V26" s="30">
        <v>0</v>
      </c>
      <c r="W26" s="30">
        <v>50.2068965517242</v>
      </c>
      <c r="X26" s="30">
        <v>0</v>
      </c>
      <c r="Y26" s="30">
        <v>51.1724137931035</v>
      </c>
      <c r="Z26" s="30">
        <v>0</v>
      </c>
      <c r="AA26" s="30">
        <v>51.3013698630137</v>
      </c>
      <c r="AB26" s="30">
        <v>0</v>
      </c>
      <c r="AC26" s="30">
        <v>51.3013698630137</v>
      </c>
      <c r="AD26" s="30">
        <v>0</v>
      </c>
      <c r="AE26" s="30">
        <v>52.027027027027</v>
      </c>
      <c r="AF26" s="30">
        <v>0</v>
      </c>
      <c r="AG26" s="30">
        <v>56.3758389261745</v>
      </c>
      <c r="AH26" s="30">
        <v>0</v>
      </c>
    </row>
    <row r="27" ht="15" customHeight="1">
      <c r="A27" t="s" s="26">
        <f>'DI_Prep'!A27</f>
        <v>413</v>
      </c>
      <c r="B27" t="s" s="26">
        <f>'DI_Prep'!B27</f>
        <v>414</v>
      </c>
      <c r="C27" s="30">
        <v>57.8947368421052</v>
      </c>
      <c r="D27" s="30">
        <v>0</v>
      </c>
      <c r="E27" s="30">
        <v>57.9850746268657</v>
      </c>
      <c r="F27" s="30">
        <v>0</v>
      </c>
      <c r="G27" s="30">
        <v>55.6934306569343</v>
      </c>
      <c r="H27" s="30">
        <v>0</v>
      </c>
      <c r="I27" s="30">
        <v>53.768115942029</v>
      </c>
      <c r="J27" s="30">
        <v>0</v>
      </c>
      <c r="K27" s="30">
        <v>64.5390070921986</v>
      </c>
      <c r="L27" s="30">
        <v>0</v>
      </c>
      <c r="M27" s="30">
        <v>56.595744680851</v>
      </c>
      <c r="N27" s="30">
        <v>0</v>
      </c>
      <c r="O27" s="30">
        <v>55.1063829787234</v>
      </c>
      <c r="P27" s="30">
        <v>0</v>
      </c>
      <c r="Q27" s="30">
        <v>49.5833333333333</v>
      </c>
      <c r="R27" s="30">
        <v>0</v>
      </c>
      <c r="S27" s="30">
        <v>51.0416666666667</v>
      </c>
      <c r="T27" s="30">
        <v>0</v>
      </c>
      <c r="U27" s="30">
        <v>47.6388888888889</v>
      </c>
      <c r="V27" s="30">
        <v>0</v>
      </c>
      <c r="W27" s="30">
        <v>43.9310344827586</v>
      </c>
      <c r="X27" s="30">
        <v>0</v>
      </c>
      <c r="Y27" s="30">
        <v>43.9310344827586</v>
      </c>
      <c r="Z27" s="30">
        <v>0</v>
      </c>
      <c r="AA27" s="30">
        <v>43.1506849315069</v>
      </c>
      <c r="AB27" s="30">
        <v>0</v>
      </c>
      <c r="AC27" s="30">
        <v>39.3150684931507</v>
      </c>
      <c r="AD27" s="30">
        <v>0</v>
      </c>
      <c r="AE27" s="30">
        <v>37.8378378378379</v>
      </c>
      <c r="AF27" s="30">
        <v>0</v>
      </c>
      <c r="AG27" s="30">
        <v>38.993288590604</v>
      </c>
      <c r="AH27" s="30">
        <v>0</v>
      </c>
    </row>
    <row r="28" ht="15" customHeight="1">
      <c r="A28" t="s" s="26">
        <f>'DI_Prep'!A28</f>
        <v>415</v>
      </c>
      <c r="B28" t="s" s="26">
        <f>'DI_Prep'!B28</f>
        <v>416</v>
      </c>
      <c r="C28" s="30">
        <v>57.3684210526316</v>
      </c>
      <c r="D28" s="30">
        <v>0</v>
      </c>
      <c r="E28" s="30">
        <v>57.4626865671642</v>
      </c>
      <c r="F28" s="30">
        <v>0</v>
      </c>
      <c r="G28" s="30">
        <v>57.2262773722627</v>
      </c>
      <c r="H28" s="30">
        <v>0</v>
      </c>
      <c r="I28" s="30">
        <v>60.8695652173913</v>
      </c>
      <c r="J28" s="30">
        <v>0</v>
      </c>
      <c r="K28" s="30">
        <v>60.5673758865249</v>
      </c>
      <c r="L28" s="30">
        <v>0</v>
      </c>
      <c r="M28" s="30">
        <v>60.0709219858156</v>
      </c>
      <c r="N28" s="30">
        <v>0</v>
      </c>
      <c r="O28" s="30">
        <v>59.5744680851064</v>
      </c>
      <c r="P28" s="30">
        <v>0</v>
      </c>
      <c r="Q28" s="30">
        <v>61.25</v>
      </c>
      <c r="R28" s="30">
        <v>0</v>
      </c>
      <c r="S28" s="30">
        <v>59.3055555555555</v>
      </c>
      <c r="T28" s="30">
        <v>0</v>
      </c>
      <c r="U28" s="30">
        <v>57.3611111111111</v>
      </c>
      <c r="V28" s="30">
        <v>0</v>
      </c>
      <c r="W28" s="30">
        <v>56</v>
      </c>
      <c r="X28" s="30">
        <v>0</v>
      </c>
      <c r="Y28" s="30">
        <v>55.5172413793103</v>
      </c>
      <c r="Z28" s="30">
        <v>0</v>
      </c>
      <c r="AA28" s="30">
        <v>53.2191780821918</v>
      </c>
      <c r="AB28" s="30">
        <v>0</v>
      </c>
      <c r="AC28" s="30">
        <v>53.2191780821918</v>
      </c>
      <c r="AD28" s="30">
        <v>0</v>
      </c>
      <c r="AE28" s="30">
        <v>51.554054054054</v>
      </c>
      <c r="AF28" s="30">
        <v>0</v>
      </c>
      <c r="AG28" s="30">
        <v>50.268456375839</v>
      </c>
      <c r="AH28" s="30">
        <v>0</v>
      </c>
    </row>
    <row r="29" ht="15" customHeight="1">
      <c r="A29" t="s" s="26">
        <f>'DI_Prep'!A29</f>
        <v>417</v>
      </c>
      <c r="B29" t="s" s="26">
        <f>'DI_Prep'!B29</f>
        <v>418</v>
      </c>
      <c r="C29" s="30">
        <v>56.8421052631579</v>
      </c>
      <c r="D29" s="30">
        <v>0</v>
      </c>
      <c r="E29" s="30">
        <v>56.4179104477612</v>
      </c>
      <c r="F29" s="30">
        <v>0</v>
      </c>
      <c r="G29" s="30">
        <v>55.1824817518248</v>
      </c>
      <c r="H29" s="30">
        <v>0</v>
      </c>
      <c r="I29" s="30">
        <v>53.2608695652174</v>
      </c>
      <c r="J29" s="30">
        <v>0</v>
      </c>
      <c r="K29" s="30">
        <v>63.5460992907801</v>
      </c>
      <c r="L29" s="30">
        <v>0</v>
      </c>
      <c r="M29" s="30">
        <v>55.6028368794326</v>
      </c>
      <c r="N29" s="30">
        <v>0</v>
      </c>
      <c r="O29" s="30">
        <v>54.6099290780142</v>
      </c>
      <c r="P29" s="30">
        <v>0</v>
      </c>
      <c r="Q29" s="30">
        <v>49.0972222222222</v>
      </c>
      <c r="R29" s="30">
        <v>0</v>
      </c>
      <c r="S29" s="30">
        <v>50.0694444444445</v>
      </c>
      <c r="T29" s="30">
        <v>0</v>
      </c>
      <c r="U29" s="30">
        <v>47.1527777777778</v>
      </c>
      <c r="V29" s="30">
        <v>0</v>
      </c>
      <c r="W29" s="30">
        <v>44.4137931034483</v>
      </c>
      <c r="X29" s="30">
        <v>0</v>
      </c>
      <c r="Y29" s="30">
        <v>43.448275862069</v>
      </c>
      <c r="Z29" s="30">
        <v>0</v>
      </c>
      <c r="AA29" s="30">
        <v>42.6712328767123</v>
      </c>
      <c r="AB29" s="30">
        <v>0</v>
      </c>
      <c r="AC29" s="30">
        <v>38.8356164383562</v>
      </c>
      <c r="AD29" s="30">
        <v>0</v>
      </c>
      <c r="AE29" s="30">
        <v>36.8918918918919</v>
      </c>
      <c r="AF29" s="30">
        <v>0</v>
      </c>
      <c r="AG29" s="30">
        <v>36.1744966442953</v>
      </c>
      <c r="AH29" s="30">
        <v>0</v>
      </c>
    </row>
    <row r="30" ht="15" customHeight="1">
      <c r="A30" t="s" s="26">
        <f>'DI_Prep'!A30</f>
        <v>419</v>
      </c>
      <c r="B30" t="s" s="26">
        <f>'DI_Prep'!B30</f>
        <v>420</v>
      </c>
      <c r="C30" s="30">
        <v>56.3157894736842</v>
      </c>
      <c r="D30" s="30">
        <v>0</v>
      </c>
      <c r="E30" s="30">
        <v>54.3283582089553</v>
      </c>
      <c r="F30" s="30">
        <v>0</v>
      </c>
      <c r="G30" s="30">
        <v>51.6058394160584</v>
      </c>
      <c r="H30" s="30">
        <v>0</v>
      </c>
      <c r="I30" s="30">
        <v>51.231884057971</v>
      </c>
      <c r="J30" s="30">
        <v>0</v>
      </c>
      <c r="K30" s="30">
        <v>52.1276595744681</v>
      </c>
      <c r="L30" s="30">
        <v>0</v>
      </c>
      <c r="M30" s="30">
        <v>53.1205673758865</v>
      </c>
      <c r="N30" s="30">
        <v>0</v>
      </c>
      <c r="O30" s="30">
        <v>53.6170212765958</v>
      </c>
      <c r="P30" s="30">
        <v>0</v>
      </c>
      <c r="Q30" s="30">
        <v>52.5</v>
      </c>
      <c r="R30" s="30">
        <v>0</v>
      </c>
      <c r="S30" s="30">
        <v>50.5555555555555</v>
      </c>
      <c r="T30" s="30">
        <v>0</v>
      </c>
      <c r="U30" s="30">
        <v>54.9305555555555</v>
      </c>
      <c r="V30" s="30">
        <v>0</v>
      </c>
      <c r="W30" s="30">
        <v>51.1724137931035</v>
      </c>
      <c r="X30" s="30">
        <v>0</v>
      </c>
      <c r="Y30" s="30">
        <v>54.551724137931</v>
      </c>
      <c r="Z30" s="30">
        <v>0</v>
      </c>
      <c r="AA30" s="30">
        <v>54.1780821917808</v>
      </c>
      <c r="AB30" s="30">
        <v>0</v>
      </c>
      <c r="AC30" s="30">
        <v>54.1780821917808</v>
      </c>
      <c r="AD30" s="30">
        <v>0</v>
      </c>
      <c r="AE30" s="30">
        <v>55.3378378378379</v>
      </c>
      <c r="AF30" s="30">
        <v>0</v>
      </c>
      <c r="AG30" s="30">
        <v>45.1006711409396</v>
      </c>
      <c r="AH30" s="30">
        <v>0</v>
      </c>
    </row>
    <row r="31" ht="15" customHeight="1">
      <c r="A31" t="s" s="26">
        <f>'DI_Prep'!A31</f>
        <v>421</v>
      </c>
      <c r="B31" t="s" s="26">
        <f>'DI_Prep'!B31</f>
        <v>422</v>
      </c>
      <c r="C31" s="30">
        <v>55.7894736842106</v>
      </c>
      <c r="D31" s="30">
        <v>0</v>
      </c>
      <c r="E31" s="30">
        <v>56.9402985074627</v>
      </c>
      <c r="F31" s="30">
        <v>0</v>
      </c>
      <c r="G31" s="30">
        <v>57.7372262773723</v>
      </c>
      <c r="H31" s="30">
        <v>0</v>
      </c>
      <c r="I31" s="30">
        <v>60.3623188405797</v>
      </c>
      <c r="J31" s="30">
        <v>0</v>
      </c>
      <c r="K31" s="30">
        <v>60.0709219858156</v>
      </c>
      <c r="L31" s="30">
        <v>0</v>
      </c>
      <c r="M31" s="30">
        <v>59.0780141843972</v>
      </c>
      <c r="N31" s="30">
        <v>0</v>
      </c>
      <c r="O31" s="30">
        <v>60.5673758865249</v>
      </c>
      <c r="P31" s="30">
        <v>0</v>
      </c>
      <c r="Q31" s="30">
        <v>61.7361111111111</v>
      </c>
      <c r="R31" s="30">
        <v>0</v>
      </c>
      <c r="S31" s="30">
        <v>58.3333333333333</v>
      </c>
      <c r="T31" s="30">
        <v>0</v>
      </c>
      <c r="U31" s="30">
        <v>55.4166666666667</v>
      </c>
      <c r="V31" s="30">
        <v>0</v>
      </c>
      <c r="W31" s="30">
        <v>55.0344827586207</v>
      </c>
      <c r="X31" s="30">
        <v>0</v>
      </c>
      <c r="Y31" s="30">
        <v>54.0689655172414</v>
      </c>
      <c r="Z31" s="30">
        <v>0</v>
      </c>
      <c r="AA31" s="30">
        <v>52.2602739726027</v>
      </c>
      <c r="AB31" s="30">
        <v>0</v>
      </c>
      <c r="AC31" s="30">
        <v>50.8219178082192</v>
      </c>
      <c r="AD31" s="30">
        <v>0</v>
      </c>
      <c r="AE31" s="30">
        <v>48.7162162162162</v>
      </c>
      <c r="AF31" s="30">
        <v>0</v>
      </c>
      <c r="AG31" s="30">
        <v>48.8590604026846</v>
      </c>
      <c r="AH31" s="30">
        <v>0</v>
      </c>
    </row>
    <row r="32" ht="15" customHeight="1">
      <c r="A32" t="s" s="26">
        <f>'DI_Prep'!A32</f>
        <v>423</v>
      </c>
      <c r="B32" t="s" s="26">
        <f>'DI_Prep'!B32</f>
        <v>424</v>
      </c>
      <c r="C32" s="30">
        <v>55.2631578947368</v>
      </c>
      <c r="D32" s="30">
        <v>0</v>
      </c>
      <c r="E32" s="30">
        <v>60.0746268656717</v>
      </c>
      <c r="F32" s="30">
        <v>0</v>
      </c>
      <c r="G32" s="30">
        <v>61.8248175182482</v>
      </c>
      <c r="H32" s="30">
        <v>0</v>
      </c>
      <c r="I32" s="30">
        <v>67.463768115942</v>
      </c>
      <c r="J32" s="30">
        <v>0</v>
      </c>
      <c r="K32" s="30">
        <v>69.0070921985815</v>
      </c>
      <c r="L32" s="30">
        <v>0</v>
      </c>
      <c r="M32" s="30">
        <v>69.5035460992908</v>
      </c>
      <c r="N32" s="30">
        <v>0</v>
      </c>
      <c r="O32" s="30">
        <v>69.0070921985815</v>
      </c>
      <c r="P32" s="30">
        <v>0</v>
      </c>
      <c r="Q32" s="30">
        <v>69.5138888888889</v>
      </c>
      <c r="R32" s="30">
        <v>0</v>
      </c>
      <c r="S32" s="30">
        <v>69.5138888888889</v>
      </c>
      <c r="T32" s="30">
        <v>0</v>
      </c>
      <c r="U32" s="30">
        <v>69.0277777777778</v>
      </c>
      <c r="V32" s="30">
        <v>0</v>
      </c>
      <c r="W32" s="30">
        <v>69.0344827586207</v>
      </c>
      <c r="X32" s="30">
        <v>0</v>
      </c>
      <c r="Y32" s="30">
        <v>68.551724137931</v>
      </c>
      <c r="Z32" s="30">
        <v>17.1428571428571</v>
      </c>
      <c r="AA32" s="30">
        <v>67.60273972602739</v>
      </c>
      <c r="AB32" s="30">
        <v>7.5</v>
      </c>
      <c r="AC32" s="30">
        <v>66.64383561643839</v>
      </c>
      <c r="AD32" s="30">
        <v>10.9090909090909</v>
      </c>
      <c r="AE32" s="30">
        <v>63.3783783783784</v>
      </c>
      <c r="AF32" s="30">
        <v>7.89473684210526</v>
      </c>
      <c r="AG32" s="30">
        <v>64.3624161073825</v>
      </c>
      <c r="AH32" s="30">
        <v>6</v>
      </c>
    </row>
    <row r="33" ht="15" customHeight="1">
      <c r="A33" t="s" s="26">
        <f>'DI_Prep'!A33</f>
        <v>425</v>
      </c>
      <c r="B33" t="s" s="26">
        <f>'DI_Prep'!B33</f>
        <v>426</v>
      </c>
      <c r="C33" s="30">
        <v>54.7368421052632</v>
      </c>
      <c r="D33" s="30">
        <v>0</v>
      </c>
      <c r="E33" s="30">
        <v>55.8955223880597</v>
      </c>
      <c r="F33" s="30">
        <v>0</v>
      </c>
      <c r="G33" s="30">
        <v>58.2481751824818</v>
      </c>
      <c r="H33" s="30">
        <v>0</v>
      </c>
      <c r="I33" s="30">
        <v>61.8840579710145</v>
      </c>
      <c r="J33" s="30">
        <v>0</v>
      </c>
      <c r="K33" s="30">
        <v>62.5531914893617</v>
      </c>
      <c r="L33" s="30">
        <v>0</v>
      </c>
      <c r="M33" s="30">
        <v>61.0638297872341</v>
      </c>
      <c r="N33" s="30">
        <v>0</v>
      </c>
      <c r="O33" s="30">
        <v>57.0921985815603</v>
      </c>
      <c r="P33" s="30">
        <v>0</v>
      </c>
      <c r="Q33" s="30">
        <v>57.3611111111111</v>
      </c>
      <c r="R33" s="30">
        <v>0</v>
      </c>
      <c r="S33" s="30">
        <v>57.3611111111111</v>
      </c>
      <c r="T33" s="30">
        <v>0</v>
      </c>
      <c r="U33" s="30">
        <v>58.3333333333333</v>
      </c>
      <c r="V33" s="30">
        <v>0</v>
      </c>
      <c r="W33" s="30">
        <v>56.9655172413793</v>
      </c>
      <c r="X33" s="30">
        <v>0</v>
      </c>
      <c r="Y33" s="30">
        <v>56.4827586206897</v>
      </c>
      <c r="Z33" s="30">
        <v>0</v>
      </c>
      <c r="AA33" s="30">
        <v>56.5753424657534</v>
      </c>
      <c r="AB33" s="30">
        <v>0</v>
      </c>
      <c r="AC33" s="30">
        <v>56.5753424657534</v>
      </c>
      <c r="AD33" s="30">
        <v>0</v>
      </c>
      <c r="AE33" s="30">
        <v>53.9189189189189</v>
      </c>
      <c r="AF33" s="30">
        <v>0</v>
      </c>
      <c r="AG33" s="30">
        <v>53.5570469798658</v>
      </c>
      <c r="AH33" s="30">
        <v>0</v>
      </c>
    </row>
    <row r="34" ht="15" customHeight="1">
      <c r="A34" t="s" s="26">
        <f>'DI_Prep'!A34</f>
        <v>427</v>
      </c>
      <c r="B34" t="s" s="26">
        <f>'DI_Prep'!B34</f>
        <v>428</v>
      </c>
      <c r="C34" s="30">
        <v>54.2105263157895</v>
      </c>
      <c r="D34" s="30">
        <v>0</v>
      </c>
      <c r="E34" s="30">
        <v>55.3731343283582</v>
      </c>
      <c r="F34" s="30">
        <v>0</v>
      </c>
      <c r="G34" s="30">
        <v>54.6715328467153</v>
      </c>
      <c r="H34" s="30">
        <v>0</v>
      </c>
      <c r="I34" s="30">
        <v>59.3478260869565</v>
      </c>
      <c r="J34" s="30">
        <v>0</v>
      </c>
      <c r="K34" s="30">
        <v>58.0851063829787</v>
      </c>
      <c r="L34" s="30">
        <v>0</v>
      </c>
      <c r="M34" s="30">
        <v>58.0851063829787</v>
      </c>
      <c r="N34" s="30">
        <v>0</v>
      </c>
      <c r="O34" s="30">
        <v>59.0780141843972</v>
      </c>
      <c r="P34" s="30">
        <v>0</v>
      </c>
      <c r="Q34" s="30">
        <v>59.3055555555555</v>
      </c>
      <c r="R34" s="30">
        <v>0</v>
      </c>
      <c r="S34" s="30">
        <v>55.4166666666667</v>
      </c>
      <c r="T34" s="30">
        <v>0</v>
      </c>
      <c r="U34" s="30">
        <v>53.4722222222222</v>
      </c>
      <c r="V34" s="30">
        <v>0</v>
      </c>
      <c r="W34" s="30">
        <v>53.5862068965517</v>
      </c>
      <c r="X34" s="30">
        <v>0</v>
      </c>
      <c r="Y34" s="30">
        <v>51.6551724137931</v>
      </c>
      <c r="Z34" s="30">
        <v>0</v>
      </c>
      <c r="AA34" s="30">
        <v>49.3835616438357</v>
      </c>
      <c r="AB34" s="30">
        <v>0</v>
      </c>
      <c r="AC34" s="30">
        <v>47.9452054794521</v>
      </c>
      <c r="AD34" s="30">
        <v>0</v>
      </c>
      <c r="AE34" s="30">
        <v>45.8783783783784</v>
      </c>
      <c r="AF34" s="30">
        <v>0</v>
      </c>
      <c r="AG34" s="30">
        <v>46.0402684563758</v>
      </c>
      <c r="AH34" s="30">
        <v>0</v>
      </c>
    </row>
    <row r="35" ht="15" customHeight="1">
      <c r="A35" t="s" s="26">
        <f>'DI_Prep'!A35</f>
        <v>429</v>
      </c>
      <c r="B35" t="s" s="26">
        <f>'DI_Prep'!B35</f>
        <v>430</v>
      </c>
      <c r="C35" s="30">
        <v>53.6842105263158</v>
      </c>
      <c r="D35" s="30">
        <v>0</v>
      </c>
      <c r="E35" s="30">
        <v>53.8059701492537</v>
      </c>
      <c r="F35" s="30">
        <v>0</v>
      </c>
      <c r="G35" s="30">
        <v>54.1605839416058</v>
      </c>
      <c r="H35" s="30">
        <v>0</v>
      </c>
      <c r="I35" s="30">
        <v>58.3333333333333</v>
      </c>
      <c r="J35" s="30">
        <v>0</v>
      </c>
      <c r="K35" s="30">
        <v>57.0921985815603</v>
      </c>
      <c r="L35" s="30">
        <v>0</v>
      </c>
      <c r="M35" s="30">
        <v>56.0992907801418</v>
      </c>
      <c r="N35" s="30">
        <v>0</v>
      </c>
      <c r="O35" s="30">
        <v>56.0992907801418</v>
      </c>
      <c r="P35" s="30">
        <v>0</v>
      </c>
      <c r="Q35" s="30">
        <v>54.9305555555555</v>
      </c>
      <c r="R35" s="30">
        <v>0</v>
      </c>
      <c r="S35" s="30">
        <v>54.4444444444445</v>
      </c>
      <c r="T35" s="30">
        <v>0</v>
      </c>
      <c r="U35" s="30">
        <v>52.0138888888889</v>
      </c>
      <c r="V35" s="30">
        <v>0</v>
      </c>
      <c r="W35" s="30">
        <v>50.6896551724138</v>
      </c>
      <c r="X35" s="30">
        <v>0</v>
      </c>
      <c r="Y35" s="30">
        <v>52.1379310344828</v>
      </c>
      <c r="Z35" s="30">
        <v>0</v>
      </c>
      <c r="AA35" s="30">
        <v>50.8219178082192</v>
      </c>
      <c r="AB35" s="30">
        <v>0</v>
      </c>
      <c r="AC35" s="30">
        <v>48.9041095890411</v>
      </c>
      <c r="AD35" s="30">
        <v>0</v>
      </c>
      <c r="AE35" s="30">
        <v>46.3513513513513</v>
      </c>
      <c r="AF35" s="30">
        <v>0</v>
      </c>
      <c r="AG35" s="30">
        <v>46.5100671140939</v>
      </c>
      <c r="AH35" s="30">
        <v>0</v>
      </c>
    </row>
    <row r="36" ht="15" customHeight="1">
      <c r="A36" t="s" s="26">
        <f>'DI_Prep'!A36</f>
        <v>431</v>
      </c>
      <c r="B36" t="s" s="26">
        <f>'DI_Prep'!B36</f>
        <v>432</v>
      </c>
      <c r="C36" s="30">
        <v>53.1578947368421</v>
      </c>
      <c r="D36" s="30">
        <v>0</v>
      </c>
      <c r="E36" s="30">
        <v>52.7611940298507</v>
      </c>
      <c r="F36" s="30">
        <v>0</v>
      </c>
      <c r="G36" s="30">
        <v>52.6277372262774</v>
      </c>
      <c r="H36" s="30">
        <v>0</v>
      </c>
      <c r="I36" s="30">
        <v>56.8115942028986</v>
      </c>
      <c r="J36" s="30">
        <v>0</v>
      </c>
      <c r="K36" s="30">
        <v>55.6028368794326</v>
      </c>
      <c r="L36" s="30">
        <v>0</v>
      </c>
      <c r="M36" s="30">
        <v>54.6099290780142</v>
      </c>
      <c r="N36" s="30">
        <v>0</v>
      </c>
      <c r="O36" s="30">
        <v>55.6028368794326</v>
      </c>
      <c r="P36" s="30">
        <v>0</v>
      </c>
      <c r="Q36" s="30">
        <v>56.3888888888889</v>
      </c>
      <c r="R36" s="30">
        <v>0</v>
      </c>
      <c r="S36" s="30">
        <v>56.3888888888889</v>
      </c>
      <c r="T36" s="30">
        <v>0</v>
      </c>
      <c r="U36" s="30">
        <v>56.3888888888889</v>
      </c>
      <c r="V36" s="30">
        <v>0</v>
      </c>
      <c r="W36" s="30">
        <v>56.4827586206897</v>
      </c>
      <c r="X36" s="30">
        <v>0</v>
      </c>
      <c r="Y36" s="30">
        <v>56</v>
      </c>
      <c r="Z36" s="30">
        <v>0</v>
      </c>
      <c r="AA36" s="30">
        <v>56.0958904109589</v>
      </c>
      <c r="AB36" s="30">
        <v>0</v>
      </c>
      <c r="AC36" s="30">
        <v>55.6164383561644</v>
      </c>
      <c r="AD36" s="30">
        <v>0</v>
      </c>
      <c r="AE36" s="30">
        <v>54.8648648648649</v>
      </c>
      <c r="AF36" s="30">
        <v>0</v>
      </c>
      <c r="AG36" s="30">
        <v>55.4362416107382</v>
      </c>
      <c r="AH36" s="30">
        <v>0</v>
      </c>
    </row>
    <row r="37" ht="15" customHeight="1">
      <c r="A37" t="s" s="26">
        <f>'DI_Prep'!A37</f>
        <v>433</v>
      </c>
      <c r="B37" t="s" s="26">
        <f>'DI_Prep'!B37</f>
        <v>434</v>
      </c>
      <c r="C37" s="30">
        <v>52.6315789473684</v>
      </c>
      <c r="D37" s="30">
        <v>0</v>
      </c>
      <c r="E37" s="30">
        <v>51.7164179104478</v>
      </c>
      <c r="F37" s="30">
        <v>0</v>
      </c>
      <c r="G37" s="30">
        <v>50.5839416058394</v>
      </c>
      <c r="H37" s="30">
        <v>0</v>
      </c>
      <c r="I37" s="30">
        <v>49.2028985507247</v>
      </c>
      <c r="J37" s="30">
        <v>0</v>
      </c>
      <c r="K37" s="30">
        <v>49.1489361702128</v>
      </c>
      <c r="L37" s="30">
        <v>0</v>
      </c>
      <c r="M37" s="30">
        <v>52.6241134751773</v>
      </c>
      <c r="N37" s="30">
        <v>0</v>
      </c>
      <c r="O37" s="30">
        <v>52.1276595744681</v>
      </c>
      <c r="P37" s="30">
        <v>0</v>
      </c>
      <c r="Q37" s="30">
        <v>52.0138888888889</v>
      </c>
      <c r="R37" s="30">
        <v>0</v>
      </c>
      <c r="S37" s="30">
        <v>53.4722222222222</v>
      </c>
      <c r="T37" s="30">
        <v>0</v>
      </c>
      <c r="U37" s="30">
        <v>57.8472222222222</v>
      </c>
      <c r="V37" s="30">
        <v>0</v>
      </c>
      <c r="W37" s="30">
        <v>60.8275862068965</v>
      </c>
      <c r="X37" s="30">
        <v>0</v>
      </c>
      <c r="Y37" s="30">
        <v>62.7586206896552</v>
      </c>
      <c r="Z37" s="30">
        <v>0</v>
      </c>
      <c r="AA37" s="30">
        <v>64.2465753424657</v>
      </c>
      <c r="AB37" s="30">
        <v>0</v>
      </c>
      <c r="AC37" s="30">
        <v>64.7260273972603</v>
      </c>
      <c r="AD37" s="30">
        <v>0</v>
      </c>
      <c r="AE37" s="30">
        <v>66.2162162162162</v>
      </c>
      <c r="AF37" s="30">
        <v>17.3684210526316</v>
      </c>
      <c r="AG37" s="30">
        <v>50.7382550335571</v>
      </c>
      <c r="AH37" s="30">
        <v>0</v>
      </c>
    </row>
    <row r="38" ht="15" customHeight="1">
      <c r="A38" t="s" s="26">
        <f>'DI_Prep'!A38</f>
        <v>435</v>
      </c>
      <c r="B38" t="s" s="26">
        <f>'DI_Prep'!B38</f>
        <v>436</v>
      </c>
      <c r="C38" s="30">
        <v>52.1052631578947</v>
      </c>
      <c r="D38" s="30">
        <v>0</v>
      </c>
      <c r="E38" s="30">
        <v>52.2388059701493</v>
      </c>
      <c r="F38" s="30">
        <v>0</v>
      </c>
      <c r="G38" s="30">
        <v>51.0948905109489</v>
      </c>
      <c r="H38" s="30">
        <v>0</v>
      </c>
      <c r="I38" s="30">
        <v>48.695652173913</v>
      </c>
      <c r="J38" s="30">
        <v>0</v>
      </c>
      <c r="K38" s="30">
        <v>48.6524822695036</v>
      </c>
      <c r="L38" s="30">
        <v>0</v>
      </c>
      <c r="M38" s="30">
        <v>52.1276595744681</v>
      </c>
      <c r="N38" s="30">
        <v>0</v>
      </c>
      <c r="O38" s="30">
        <v>51.6312056737589</v>
      </c>
      <c r="P38" s="30">
        <v>0</v>
      </c>
      <c r="Q38" s="30">
        <v>51.5277777777778</v>
      </c>
      <c r="R38" s="30">
        <v>0</v>
      </c>
      <c r="S38" s="30">
        <v>52.9861111111111</v>
      </c>
      <c r="T38" s="30">
        <v>0</v>
      </c>
      <c r="U38" s="30">
        <v>56.875</v>
      </c>
      <c r="V38" s="30">
        <v>0</v>
      </c>
      <c r="W38" s="30">
        <v>60.3448275862069</v>
      </c>
      <c r="X38" s="30">
        <v>0</v>
      </c>
      <c r="Y38" s="30">
        <v>62.2758620689655</v>
      </c>
      <c r="Z38" s="30">
        <v>0</v>
      </c>
      <c r="AA38" s="30">
        <v>63.2876712328767</v>
      </c>
      <c r="AB38" s="30">
        <v>0</v>
      </c>
      <c r="AC38" s="30">
        <v>64.2465753424657</v>
      </c>
      <c r="AD38" s="30">
        <v>0</v>
      </c>
      <c r="AE38" s="30">
        <v>65.7432432432432</v>
      </c>
      <c r="AF38" s="30">
        <v>14.2105263157895</v>
      </c>
      <c r="AG38" s="30">
        <v>49.3288590604027</v>
      </c>
      <c r="AH38" s="30">
        <v>0</v>
      </c>
    </row>
    <row r="39" ht="15" customHeight="1">
      <c r="A39" t="s" s="26">
        <f>'DI_Prep'!A39</f>
        <v>437</v>
      </c>
      <c r="B39" t="s" s="26">
        <f>'DI_Prep'!B39</f>
        <v>438</v>
      </c>
      <c r="C39" s="30">
        <v>51.5789473684211</v>
      </c>
      <c r="D39" s="30">
        <v>0</v>
      </c>
      <c r="E39" s="30">
        <v>51.1940298507463</v>
      </c>
      <c r="F39" s="30">
        <v>0</v>
      </c>
      <c r="G39" s="30">
        <v>50.072992700730</v>
      </c>
      <c r="H39" s="30">
        <v>0</v>
      </c>
      <c r="I39" s="30">
        <v>48.1884057971014</v>
      </c>
      <c r="J39" s="30">
        <v>0</v>
      </c>
      <c r="K39" s="30">
        <v>47.6595744680851</v>
      </c>
      <c r="L39" s="30">
        <v>0</v>
      </c>
      <c r="M39" s="30">
        <v>51.6312056737589</v>
      </c>
      <c r="N39" s="30">
        <v>0</v>
      </c>
      <c r="O39" s="30">
        <v>51.1347517730496</v>
      </c>
      <c r="P39" s="30">
        <v>0</v>
      </c>
      <c r="Q39" s="30">
        <v>51.0416666666667</v>
      </c>
      <c r="R39" s="30">
        <v>0</v>
      </c>
      <c r="S39" s="30">
        <v>52.5</v>
      </c>
      <c r="T39" s="30">
        <v>0</v>
      </c>
      <c r="U39" s="30">
        <v>55.9027777777778</v>
      </c>
      <c r="V39" s="30">
        <v>0</v>
      </c>
      <c r="W39" s="30">
        <v>57.448275862069</v>
      </c>
      <c r="X39" s="30">
        <v>0</v>
      </c>
      <c r="Y39" s="30">
        <v>61.3103448275862</v>
      </c>
      <c r="Z39" s="30">
        <v>0</v>
      </c>
      <c r="AA39" s="30">
        <v>62.3287671232877</v>
      </c>
      <c r="AB39" s="30">
        <v>0</v>
      </c>
      <c r="AC39" s="30">
        <v>63.2876712328767</v>
      </c>
      <c r="AD39" s="30">
        <v>0</v>
      </c>
      <c r="AE39" s="30">
        <v>64.79729729729731</v>
      </c>
      <c r="AF39" s="30">
        <v>12.6315789473684</v>
      </c>
      <c r="AG39" s="30">
        <v>44.6308724832215</v>
      </c>
      <c r="AH39" s="30">
        <v>0</v>
      </c>
    </row>
    <row r="40" ht="15" customHeight="1">
      <c r="A40" t="s" s="26">
        <f>'DI_Prep'!A40</f>
        <v>439</v>
      </c>
      <c r="B40" t="s" s="26">
        <f>'DI_Prep'!B40</f>
        <v>440</v>
      </c>
      <c r="C40" s="30">
        <v>51.0526315789474</v>
      </c>
      <c r="D40" s="30">
        <v>0</v>
      </c>
      <c r="E40" s="30">
        <v>50.6716417910448</v>
      </c>
      <c r="F40" s="30">
        <v>0</v>
      </c>
      <c r="G40" s="30">
        <v>47.5182481751825</v>
      </c>
      <c r="H40" s="30">
        <v>0</v>
      </c>
      <c r="I40" s="30">
        <v>43.1159420289855</v>
      </c>
      <c r="J40" s="30">
        <v>0</v>
      </c>
      <c r="K40" s="30">
        <v>39.7163120567376</v>
      </c>
      <c r="L40" s="30">
        <v>0</v>
      </c>
      <c r="M40" s="30">
        <v>40.709219858156</v>
      </c>
      <c r="N40" s="30">
        <v>0</v>
      </c>
      <c r="O40" s="30">
        <v>44.1843971631206</v>
      </c>
      <c r="P40" s="30">
        <v>0</v>
      </c>
      <c r="Q40" s="30">
        <v>45.6944444444445</v>
      </c>
      <c r="R40" s="30">
        <v>0</v>
      </c>
      <c r="S40" s="30">
        <v>48.6111111111111</v>
      </c>
      <c r="T40" s="30">
        <v>0</v>
      </c>
      <c r="U40" s="30">
        <v>48.125</v>
      </c>
      <c r="V40" s="30">
        <v>0</v>
      </c>
      <c r="W40" s="30">
        <v>49.2413793103448</v>
      </c>
      <c r="X40" s="30">
        <v>0</v>
      </c>
      <c r="Y40" s="30">
        <v>48.7586206896552</v>
      </c>
      <c r="Z40" s="30">
        <v>0</v>
      </c>
      <c r="AA40" s="30">
        <v>48.9041095890411</v>
      </c>
      <c r="AB40" s="30">
        <v>0</v>
      </c>
      <c r="AC40" s="30">
        <v>49.8630136986302</v>
      </c>
      <c r="AD40" s="30">
        <v>0</v>
      </c>
      <c r="AE40" s="30">
        <v>52.972972972973</v>
      </c>
      <c r="AF40" s="30">
        <v>0</v>
      </c>
      <c r="AG40" s="30">
        <v>59.6644295302014</v>
      </c>
      <c r="AH40" s="30">
        <v>0</v>
      </c>
    </row>
    <row r="41" ht="15" customHeight="1">
      <c r="A41" t="s" s="26">
        <f>'DI_Prep'!A41</f>
        <v>441</v>
      </c>
      <c r="B41" t="s" s="26">
        <f>'DI_Prep'!B41</f>
        <v>442</v>
      </c>
      <c r="C41" s="30">
        <v>50.5263157894737</v>
      </c>
      <c r="D41" s="30">
        <v>0</v>
      </c>
      <c r="E41" s="30">
        <v>49.6268656716418</v>
      </c>
      <c r="F41" s="30">
        <v>0</v>
      </c>
      <c r="G41" s="30">
        <v>59.7810218978102</v>
      </c>
      <c r="H41" s="30">
        <v>0</v>
      </c>
      <c r="I41" s="30">
        <v>56.304347826087</v>
      </c>
      <c r="J41" s="30">
        <v>0</v>
      </c>
      <c r="K41" s="30">
        <v>62.0567375886525</v>
      </c>
      <c r="L41" s="30">
        <v>0</v>
      </c>
      <c r="M41" s="30">
        <v>57.5886524822695</v>
      </c>
      <c r="N41" s="30">
        <v>0</v>
      </c>
      <c r="O41" s="30">
        <v>61.5602836879433</v>
      </c>
      <c r="P41" s="30">
        <v>0</v>
      </c>
      <c r="Q41" s="30">
        <v>60.2777777777778</v>
      </c>
      <c r="R41" s="30">
        <v>0</v>
      </c>
      <c r="S41" s="30">
        <v>60.2777777777778</v>
      </c>
      <c r="T41" s="30">
        <v>0</v>
      </c>
      <c r="U41" s="30">
        <v>59.3055555555555</v>
      </c>
      <c r="V41" s="30">
        <v>0</v>
      </c>
      <c r="W41" s="30">
        <v>57.9310344827586</v>
      </c>
      <c r="X41" s="30">
        <v>0</v>
      </c>
      <c r="Y41" s="30">
        <v>57.9310344827586</v>
      </c>
      <c r="Z41" s="30">
        <v>0</v>
      </c>
      <c r="AA41" s="30">
        <v>55.1369863013698</v>
      </c>
      <c r="AB41" s="30">
        <v>0</v>
      </c>
      <c r="AC41" s="30">
        <v>53.6986301369863</v>
      </c>
      <c r="AD41" s="30">
        <v>0</v>
      </c>
      <c r="AE41" s="30">
        <v>50.6081081081081</v>
      </c>
      <c r="AF41" s="30">
        <v>0</v>
      </c>
      <c r="AG41" s="30">
        <v>54.496644295302</v>
      </c>
      <c r="AH41" s="30">
        <v>0</v>
      </c>
    </row>
    <row r="42" ht="15" customHeight="1">
      <c r="A42" t="s" s="26">
        <f>'DI_Prep'!A42</f>
        <v>443</v>
      </c>
      <c r="B42" t="s" s="26">
        <f>'DI_Prep'!B42</f>
        <v>444</v>
      </c>
      <c r="C42" s="30">
        <v>50</v>
      </c>
      <c r="D42" s="30">
        <v>0</v>
      </c>
      <c r="E42" s="30">
        <v>50.1492537313433</v>
      </c>
      <c r="F42" s="30">
        <v>0</v>
      </c>
      <c r="G42" s="30">
        <v>49.5620437956204</v>
      </c>
      <c r="H42" s="30">
        <v>0</v>
      </c>
      <c r="I42" s="30">
        <v>52.7536231884058</v>
      </c>
      <c r="J42" s="30">
        <v>0</v>
      </c>
      <c r="K42" s="30">
        <v>52.6241134751773</v>
      </c>
      <c r="L42" s="30">
        <v>0</v>
      </c>
      <c r="M42" s="30">
        <v>48.6524822695036</v>
      </c>
      <c r="N42" s="30">
        <v>0</v>
      </c>
      <c r="O42" s="30">
        <v>47.6595744680851</v>
      </c>
      <c r="P42" s="30">
        <v>0</v>
      </c>
      <c r="Q42" s="30">
        <v>45.2083333333333</v>
      </c>
      <c r="R42" s="30">
        <v>0</v>
      </c>
      <c r="S42" s="30">
        <v>44.7222222222222</v>
      </c>
      <c r="T42" s="30">
        <v>0</v>
      </c>
      <c r="U42" s="30">
        <v>42.2916666666667</v>
      </c>
      <c r="V42" s="30">
        <v>0</v>
      </c>
      <c r="W42" s="30">
        <v>41.5172413793103</v>
      </c>
      <c r="X42" s="30">
        <v>0</v>
      </c>
      <c r="Y42" s="30">
        <v>41.5172413793103</v>
      </c>
      <c r="Z42" s="30">
        <v>0</v>
      </c>
      <c r="AA42" s="30">
        <v>40.2739726027398</v>
      </c>
      <c r="AB42" s="30">
        <v>0</v>
      </c>
      <c r="AC42" s="30">
        <v>41.2328767123288</v>
      </c>
      <c r="AD42" s="30">
        <v>0</v>
      </c>
      <c r="AE42" s="30">
        <v>39.2567567567568</v>
      </c>
      <c r="AF42" s="30">
        <v>0</v>
      </c>
      <c r="AG42" s="30">
        <v>39.9328859060403</v>
      </c>
      <c r="AH42" s="30">
        <v>0</v>
      </c>
    </row>
    <row r="43" ht="15" customHeight="1">
      <c r="A43" t="s" s="26">
        <f>'DI_Prep'!A43</f>
        <v>445</v>
      </c>
      <c r="B43" t="s" s="26">
        <f>'DI_Prep'!B43</f>
        <v>446</v>
      </c>
      <c r="C43" s="30">
        <v>49.4736842105263</v>
      </c>
      <c r="D43" s="30">
        <v>0</v>
      </c>
      <c r="E43" s="30">
        <v>47.5373134328358</v>
      </c>
      <c r="F43" s="30">
        <v>0</v>
      </c>
      <c r="G43" s="30">
        <v>44.4525547445256</v>
      </c>
      <c r="H43" s="30">
        <v>0</v>
      </c>
      <c r="I43" s="30">
        <v>42.6086956521739</v>
      </c>
      <c r="J43" s="30">
        <v>0</v>
      </c>
      <c r="K43" s="30">
        <v>40.2127659574468</v>
      </c>
      <c r="L43" s="30">
        <v>0</v>
      </c>
      <c r="M43" s="30">
        <v>37.2340425531915</v>
      </c>
      <c r="N43" s="30">
        <v>0</v>
      </c>
      <c r="O43" s="30">
        <v>36.7375886524823</v>
      </c>
      <c r="P43" s="30">
        <v>0</v>
      </c>
      <c r="Q43" s="30">
        <v>36.9444444444445</v>
      </c>
      <c r="R43" s="30">
        <v>0</v>
      </c>
      <c r="S43" s="30">
        <v>36.9444444444445</v>
      </c>
      <c r="T43" s="30">
        <v>0</v>
      </c>
      <c r="U43" s="30">
        <v>36.4583333333333</v>
      </c>
      <c r="V43" s="30">
        <v>0</v>
      </c>
      <c r="W43" s="30">
        <v>36.2068965517242</v>
      </c>
      <c r="X43" s="30">
        <v>0</v>
      </c>
      <c r="Y43" s="30">
        <v>36.6896551724138</v>
      </c>
      <c r="Z43" s="30">
        <v>0</v>
      </c>
      <c r="AA43" s="30">
        <v>36.4383561643835</v>
      </c>
      <c r="AB43" s="30">
        <v>0</v>
      </c>
      <c r="AC43" s="30">
        <v>36.4383561643835</v>
      </c>
      <c r="AD43" s="30">
        <v>0</v>
      </c>
      <c r="AE43" s="30">
        <v>37.3648648648649</v>
      </c>
      <c r="AF43" s="30">
        <v>0</v>
      </c>
      <c r="AG43" s="30">
        <v>42.751677852349</v>
      </c>
      <c r="AH43" s="30">
        <v>0</v>
      </c>
    </row>
    <row r="44" ht="15" customHeight="1">
      <c r="A44" t="s" s="26">
        <f>'DI_Prep'!A44</f>
        <v>447</v>
      </c>
      <c r="B44" t="s" s="26">
        <f>'DI_Prep'!B44</f>
        <v>448</v>
      </c>
      <c r="C44" s="30">
        <v>48.9473684210526</v>
      </c>
      <c r="D44" s="30">
        <v>0</v>
      </c>
      <c r="E44" s="30">
        <v>49.1044776119403</v>
      </c>
      <c r="F44" s="30">
        <v>0</v>
      </c>
      <c r="G44" s="30">
        <v>48.5401459854015</v>
      </c>
      <c r="H44" s="30">
        <v>0</v>
      </c>
      <c r="I44" s="30">
        <v>49.7101449275362</v>
      </c>
      <c r="J44" s="30">
        <v>0</v>
      </c>
      <c r="K44" s="30">
        <v>51.6312056737589</v>
      </c>
      <c r="L44" s="30">
        <v>0</v>
      </c>
      <c r="M44" s="30">
        <v>51.1347517730496</v>
      </c>
      <c r="N44" s="30">
        <v>0</v>
      </c>
      <c r="O44" s="30">
        <v>50.1418439716312</v>
      </c>
      <c r="P44" s="30">
        <v>0</v>
      </c>
      <c r="Q44" s="30">
        <v>50.5555555555555</v>
      </c>
      <c r="R44" s="30">
        <v>0</v>
      </c>
      <c r="S44" s="30">
        <v>49.5833333333333</v>
      </c>
      <c r="T44" s="30">
        <v>0</v>
      </c>
      <c r="U44" s="30">
        <v>50.5555555555555</v>
      </c>
      <c r="V44" s="30">
        <v>0</v>
      </c>
      <c r="W44" s="30">
        <v>52.6206896551724</v>
      </c>
      <c r="X44" s="30">
        <v>0</v>
      </c>
      <c r="Y44" s="30">
        <v>56.9655172413793</v>
      </c>
      <c r="Z44" s="30">
        <v>0</v>
      </c>
      <c r="AA44" s="30">
        <v>58.9726027397261</v>
      </c>
      <c r="AB44" s="30">
        <v>0</v>
      </c>
      <c r="AC44" s="30">
        <v>59.4520547945206</v>
      </c>
      <c r="AD44" s="30">
        <v>0</v>
      </c>
      <c r="AE44" s="30">
        <v>60.5405405405406</v>
      </c>
      <c r="AF44" s="30">
        <v>0</v>
      </c>
      <c r="AG44" s="30">
        <v>60.1342281879195</v>
      </c>
      <c r="AH44" s="30">
        <v>0</v>
      </c>
    </row>
    <row r="45" ht="15" customHeight="1">
      <c r="A45" t="s" s="26">
        <f>'DI_Prep'!A45</f>
        <v>449</v>
      </c>
      <c r="B45" t="s" s="26">
        <f>'DI_Prep'!B45</f>
        <v>450</v>
      </c>
      <c r="C45" s="30">
        <v>48.421052631579</v>
      </c>
      <c r="D45" s="30">
        <v>0</v>
      </c>
      <c r="E45" s="30">
        <v>48.5820895522388</v>
      </c>
      <c r="F45" s="30">
        <v>0</v>
      </c>
      <c r="G45" s="30">
        <v>47.007299270073</v>
      </c>
      <c r="H45" s="30">
        <v>0</v>
      </c>
      <c r="I45" s="30">
        <v>46.159420289855</v>
      </c>
      <c r="J45" s="30">
        <v>0</v>
      </c>
      <c r="K45" s="30">
        <v>46.1702127659574</v>
      </c>
      <c r="L45" s="30">
        <v>0</v>
      </c>
      <c r="M45" s="30">
        <v>48.1560283687944</v>
      </c>
      <c r="N45" s="30">
        <v>0</v>
      </c>
      <c r="O45" s="30">
        <v>49.1489361702128</v>
      </c>
      <c r="P45" s="30">
        <v>0</v>
      </c>
      <c r="Q45" s="30">
        <v>48.6111111111111</v>
      </c>
      <c r="R45" s="30">
        <v>0</v>
      </c>
      <c r="S45" s="30">
        <v>46.6666666666667</v>
      </c>
      <c r="T45" s="30">
        <v>0</v>
      </c>
      <c r="U45" s="30">
        <v>49.5833333333333</v>
      </c>
      <c r="V45" s="30">
        <v>0</v>
      </c>
      <c r="W45" s="30">
        <v>47.3103448275862</v>
      </c>
      <c r="X45" s="30">
        <v>0</v>
      </c>
      <c r="Y45" s="30">
        <v>47.7931034482759</v>
      </c>
      <c r="Z45" s="30">
        <v>0</v>
      </c>
      <c r="AA45" s="30">
        <v>46.0273972602739</v>
      </c>
      <c r="AB45" s="30">
        <v>0</v>
      </c>
      <c r="AC45" s="30">
        <v>46.5068493150685</v>
      </c>
      <c r="AD45" s="30">
        <v>0</v>
      </c>
      <c r="AE45" s="30">
        <v>46.8243243243243</v>
      </c>
      <c r="AF45" s="30">
        <v>0</v>
      </c>
      <c r="AG45" s="30">
        <v>39.4630872483222</v>
      </c>
      <c r="AH45" s="30">
        <v>0</v>
      </c>
    </row>
    <row r="46" ht="15" customHeight="1">
      <c r="A46" t="s" s="26">
        <f>'DI_Prep'!A46</f>
        <v>451</v>
      </c>
      <c r="B46" t="s" s="26">
        <f>'DI_Prep'!B46</f>
        <v>452</v>
      </c>
      <c r="C46" s="30">
        <v>47.8947368421052</v>
      </c>
      <c r="D46" s="30">
        <v>0</v>
      </c>
      <c r="E46" s="30">
        <v>48.0597014925373</v>
      </c>
      <c r="F46" s="30">
        <v>0</v>
      </c>
      <c r="G46" s="30">
        <v>46.4963503649635</v>
      </c>
      <c r="H46" s="30">
        <v>0</v>
      </c>
      <c r="I46" s="30">
        <v>45.6521739130435</v>
      </c>
      <c r="J46" s="30">
        <v>0</v>
      </c>
      <c r="K46" s="30">
        <v>44.6808510638298</v>
      </c>
      <c r="L46" s="30">
        <v>0</v>
      </c>
      <c r="M46" s="30">
        <v>47.6595744680851</v>
      </c>
      <c r="N46" s="30">
        <v>0</v>
      </c>
      <c r="O46" s="30">
        <v>48.6524822695036</v>
      </c>
      <c r="P46" s="30">
        <v>0</v>
      </c>
      <c r="Q46" s="30">
        <v>48.125</v>
      </c>
      <c r="R46" s="30">
        <v>0</v>
      </c>
      <c r="S46" s="30">
        <v>46.1805555555555</v>
      </c>
      <c r="T46" s="30">
        <v>0</v>
      </c>
      <c r="U46" s="30">
        <v>49.0972222222222</v>
      </c>
      <c r="V46" s="30">
        <v>0</v>
      </c>
      <c r="W46" s="30">
        <v>46.8275862068965</v>
      </c>
      <c r="X46" s="30">
        <v>0</v>
      </c>
      <c r="Y46" s="30">
        <v>46.3448275862069</v>
      </c>
      <c r="Z46" s="30">
        <v>0</v>
      </c>
      <c r="AA46" s="30">
        <v>45.0684931506849</v>
      </c>
      <c r="AB46" s="30">
        <v>0</v>
      </c>
      <c r="AC46" s="30">
        <v>45.5479452054794</v>
      </c>
      <c r="AD46" s="30">
        <v>0</v>
      </c>
      <c r="AE46" s="30">
        <v>45.4054054054054</v>
      </c>
      <c r="AF46" s="30">
        <v>0</v>
      </c>
      <c r="AG46" s="30">
        <v>38.0536912751678</v>
      </c>
      <c r="AH46" s="30">
        <v>0</v>
      </c>
    </row>
    <row r="47" ht="15" customHeight="1">
      <c r="A47" t="s" s="26">
        <f>'DI_Prep'!A47</f>
        <v>453</v>
      </c>
      <c r="B47" t="s" s="26">
        <f>'DI_Prep'!B47</f>
        <v>454</v>
      </c>
      <c r="C47" s="30">
        <v>47.3684210526316</v>
      </c>
      <c r="D47" s="30">
        <v>0</v>
      </c>
      <c r="E47" s="30">
        <v>42.8358208955224</v>
      </c>
      <c r="F47" s="30">
        <v>0</v>
      </c>
      <c r="G47" s="30">
        <v>35.2554744525547</v>
      </c>
      <c r="H47" s="30">
        <v>0</v>
      </c>
      <c r="I47" s="30">
        <v>21.8115942028986</v>
      </c>
      <c r="J47" s="30">
        <v>0</v>
      </c>
      <c r="K47" s="30">
        <v>12.9078014184397</v>
      </c>
      <c r="L47" s="30">
        <v>0</v>
      </c>
      <c r="M47" s="30">
        <v>11.9148936170213</v>
      </c>
      <c r="N47" s="30">
        <v>0</v>
      </c>
      <c r="O47" s="30">
        <v>13.404255319149</v>
      </c>
      <c r="P47" s="30">
        <v>0</v>
      </c>
      <c r="Q47" s="30">
        <v>11.6666666666667</v>
      </c>
      <c r="R47" s="30">
        <v>0</v>
      </c>
      <c r="S47" s="30">
        <v>11.1805555555555</v>
      </c>
      <c r="T47" s="30">
        <v>0</v>
      </c>
      <c r="U47" s="30">
        <v>12.6388888888889</v>
      </c>
      <c r="V47" s="30">
        <v>0</v>
      </c>
      <c r="W47" s="30">
        <v>19.3103448275862</v>
      </c>
      <c r="X47" s="30">
        <v>0</v>
      </c>
      <c r="Y47" s="30">
        <v>21.2413793103448</v>
      </c>
      <c r="Z47" s="30">
        <v>0</v>
      </c>
      <c r="AA47" s="30">
        <v>22.054794520548</v>
      </c>
      <c r="AB47" s="30">
        <v>0</v>
      </c>
      <c r="AC47" s="30">
        <v>23.013698630137</v>
      </c>
      <c r="AD47" s="30">
        <v>0</v>
      </c>
      <c r="AE47" s="30">
        <v>29.3243243243243</v>
      </c>
      <c r="AF47" s="30">
        <v>0</v>
      </c>
      <c r="AG47" s="30">
        <v>53.0872483221476</v>
      </c>
      <c r="AH47" s="30">
        <v>0</v>
      </c>
    </row>
    <row r="48" ht="15" customHeight="1">
      <c r="A48" t="s" s="26">
        <f>'DI_Prep'!A48</f>
        <v>455</v>
      </c>
      <c r="B48" t="s" s="26">
        <f>'DI_Prep'!B48</f>
        <v>456</v>
      </c>
      <c r="C48" s="30">
        <v>46.8421052631579</v>
      </c>
      <c r="D48" s="30">
        <v>0</v>
      </c>
      <c r="E48" s="30">
        <v>47.0149253731343</v>
      </c>
      <c r="F48" s="30">
        <v>0</v>
      </c>
      <c r="G48" s="30">
        <v>44.9635036496351</v>
      </c>
      <c r="H48" s="30">
        <v>0</v>
      </c>
      <c r="I48" s="30">
        <v>43.6231884057971</v>
      </c>
      <c r="J48" s="30">
        <v>0</v>
      </c>
      <c r="K48" s="30">
        <v>43.1914893617022</v>
      </c>
      <c r="L48" s="30">
        <v>0</v>
      </c>
      <c r="M48" s="30">
        <v>45.6737588652482</v>
      </c>
      <c r="N48" s="30">
        <v>0</v>
      </c>
      <c r="O48" s="30">
        <v>48.1560283687944</v>
      </c>
      <c r="P48" s="30">
        <v>0</v>
      </c>
      <c r="Q48" s="30">
        <v>46.1805555555555</v>
      </c>
      <c r="R48" s="30">
        <v>0</v>
      </c>
      <c r="S48" s="30">
        <v>45.6944444444445</v>
      </c>
      <c r="T48" s="30">
        <v>0</v>
      </c>
      <c r="U48" s="30">
        <v>48.6111111111111</v>
      </c>
      <c r="V48" s="30">
        <v>0</v>
      </c>
      <c r="W48" s="30">
        <v>45.3793103448276</v>
      </c>
      <c r="X48" s="30">
        <v>0</v>
      </c>
      <c r="Y48" s="30">
        <v>44.896551724138</v>
      </c>
      <c r="Z48" s="30">
        <v>0</v>
      </c>
      <c r="AA48" s="30">
        <v>44.1095890410959</v>
      </c>
      <c r="AB48" s="30">
        <v>0</v>
      </c>
      <c r="AC48" s="30">
        <v>44.1095890410959</v>
      </c>
      <c r="AD48" s="30">
        <v>0</v>
      </c>
      <c r="AE48" s="30">
        <v>43.0405405405406</v>
      </c>
      <c r="AF48" s="30">
        <v>0</v>
      </c>
      <c r="AG48" s="30">
        <v>38.5234899328859</v>
      </c>
      <c r="AH48" s="30">
        <v>0</v>
      </c>
    </row>
    <row r="49" ht="15" customHeight="1">
      <c r="A49" t="s" s="26">
        <f>'DI_Prep'!A49</f>
        <v>457</v>
      </c>
      <c r="B49" t="s" s="26">
        <f>'DI_Prep'!B49</f>
        <v>458</v>
      </c>
      <c r="C49" s="30">
        <v>46.3157894736842</v>
      </c>
      <c r="D49" s="30">
        <v>0</v>
      </c>
      <c r="E49" s="30">
        <v>45.9701492537314</v>
      </c>
      <c r="F49" s="30">
        <v>0</v>
      </c>
      <c r="G49" s="30">
        <v>43.4306569343066</v>
      </c>
      <c r="H49" s="30">
        <v>0</v>
      </c>
      <c r="I49" s="30">
        <v>45.1449275362319</v>
      </c>
      <c r="J49" s="30">
        <v>0</v>
      </c>
      <c r="K49" s="30">
        <v>42.1985815602837</v>
      </c>
      <c r="L49" s="30">
        <v>0</v>
      </c>
      <c r="M49" s="30">
        <v>42.6950354609929</v>
      </c>
      <c r="N49" s="30">
        <v>0</v>
      </c>
      <c r="O49" s="30">
        <v>46.6666666666667</v>
      </c>
      <c r="P49" s="30">
        <v>0</v>
      </c>
      <c r="Q49" s="30">
        <v>43.2638888888889</v>
      </c>
      <c r="R49" s="30">
        <v>0</v>
      </c>
      <c r="S49" s="30">
        <v>42.2916666666667</v>
      </c>
      <c r="T49" s="30">
        <v>0</v>
      </c>
      <c r="U49" s="30">
        <v>44.2361111111111</v>
      </c>
      <c r="V49" s="30">
        <v>0</v>
      </c>
      <c r="W49" s="30">
        <v>46.3448275862069</v>
      </c>
      <c r="X49" s="30">
        <v>0</v>
      </c>
      <c r="Y49" s="30">
        <v>44.4137931034483</v>
      </c>
      <c r="Z49" s="30">
        <v>0</v>
      </c>
      <c r="AA49" s="30">
        <v>45.5479452054794</v>
      </c>
      <c r="AB49" s="30">
        <v>0</v>
      </c>
      <c r="AC49" s="30">
        <v>46.0273972602739</v>
      </c>
      <c r="AD49" s="30">
        <v>0</v>
      </c>
      <c r="AE49" s="30">
        <v>47.7702702702702</v>
      </c>
      <c r="AF49" s="30">
        <v>0</v>
      </c>
      <c r="AG49" s="30">
        <v>47.4496644295302</v>
      </c>
      <c r="AH49" s="30">
        <v>0</v>
      </c>
    </row>
    <row r="50" ht="15" customHeight="1">
      <c r="A50" t="s" s="26">
        <f>'DI_Prep'!A50</f>
        <v>459</v>
      </c>
      <c r="B50" t="s" s="26">
        <f>'DI_Prep'!B50</f>
        <v>460</v>
      </c>
      <c r="C50" s="30">
        <v>45.7894736842106</v>
      </c>
      <c r="D50" s="30">
        <v>0</v>
      </c>
      <c r="E50" s="30">
        <v>43.3582089552239</v>
      </c>
      <c r="F50" s="30">
        <v>0</v>
      </c>
      <c r="G50" s="30">
        <v>42.9197080291971</v>
      </c>
      <c r="H50" s="30">
        <v>0</v>
      </c>
      <c r="I50" s="30">
        <v>41.5942028985508</v>
      </c>
      <c r="J50" s="30">
        <v>0</v>
      </c>
      <c r="K50" s="30">
        <v>41.7021276595745</v>
      </c>
      <c r="L50" s="30">
        <v>0</v>
      </c>
      <c r="M50" s="30">
        <v>41.2056737588653</v>
      </c>
      <c r="N50" s="30">
        <v>0</v>
      </c>
      <c r="O50" s="30">
        <v>41.7021276595745</v>
      </c>
      <c r="P50" s="30">
        <v>0</v>
      </c>
      <c r="Q50" s="30">
        <v>42.2916666666667</v>
      </c>
      <c r="R50" s="30">
        <v>0</v>
      </c>
      <c r="S50" s="30">
        <v>43.2638888888889</v>
      </c>
      <c r="T50" s="30">
        <v>0</v>
      </c>
      <c r="U50" s="30">
        <v>41.8055555555555</v>
      </c>
      <c r="V50" s="30">
        <v>0</v>
      </c>
      <c r="W50" s="30">
        <v>42</v>
      </c>
      <c r="X50" s="30">
        <v>0</v>
      </c>
      <c r="Y50" s="30">
        <v>41.0344827586207</v>
      </c>
      <c r="Z50" s="30">
        <v>0</v>
      </c>
      <c r="AA50" s="30">
        <v>39.7945205479452</v>
      </c>
      <c r="AB50" s="30">
        <v>0</v>
      </c>
      <c r="AC50" s="30">
        <v>39.7945205479452</v>
      </c>
      <c r="AD50" s="30">
        <v>0</v>
      </c>
      <c r="AE50" s="30">
        <v>38.7837837837838</v>
      </c>
      <c r="AF50" s="30">
        <v>0</v>
      </c>
      <c r="AG50" s="30">
        <v>43.2214765100671</v>
      </c>
      <c r="AH50" s="30">
        <v>0</v>
      </c>
    </row>
    <row r="51" ht="15" customHeight="1">
      <c r="A51" t="s" s="26">
        <f>'DI_Prep'!A51</f>
        <v>461</v>
      </c>
      <c r="B51" t="s" s="26">
        <f>'DI_Prep'!B51</f>
        <v>462</v>
      </c>
      <c r="C51" s="30">
        <v>45.2631578947368</v>
      </c>
      <c r="D51" s="30">
        <v>0</v>
      </c>
      <c r="E51" s="30">
        <v>46.4925373134328</v>
      </c>
      <c r="F51" s="30">
        <v>0</v>
      </c>
      <c r="G51" s="30">
        <v>48.029197080292</v>
      </c>
      <c r="H51" s="30">
        <v>0</v>
      </c>
      <c r="I51" s="30">
        <v>52.2463768115942</v>
      </c>
      <c r="J51" s="30">
        <v>0</v>
      </c>
      <c r="K51" s="30">
        <v>53.1205673758865</v>
      </c>
      <c r="L51" s="30">
        <v>0</v>
      </c>
      <c r="M51" s="30">
        <v>53.6170212765958</v>
      </c>
      <c r="N51" s="30">
        <v>0</v>
      </c>
      <c r="O51" s="30">
        <v>52.6241134751773</v>
      </c>
      <c r="P51" s="30">
        <v>0</v>
      </c>
      <c r="Q51" s="30">
        <v>53.4722222222222</v>
      </c>
      <c r="R51" s="30">
        <v>0</v>
      </c>
      <c r="S51" s="30">
        <v>52.0138888888889</v>
      </c>
      <c r="T51" s="30">
        <v>0</v>
      </c>
      <c r="U51" s="30">
        <v>51.0416666666667</v>
      </c>
      <c r="V51" s="30">
        <v>0</v>
      </c>
      <c r="W51" s="30">
        <v>49.7241379310345</v>
      </c>
      <c r="X51" s="30">
        <v>0</v>
      </c>
      <c r="Y51" s="30">
        <v>49.7241379310345</v>
      </c>
      <c r="Z51" s="30">
        <v>0</v>
      </c>
      <c r="AA51" s="30">
        <v>48.4246575342466</v>
      </c>
      <c r="AB51" s="30">
        <v>0</v>
      </c>
      <c r="AC51" s="30">
        <v>48.4246575342466</v>
      </c>
      <c r="AD51" s="30">
        <v>0</v>
      </c>
      <c r="AE51" s="30">
        <v>47.2972972972973</v>
      </c>
      <c r="AF51" s="30">
        <v>0</v>
      </c>
      <c r="AG51" s="30">
        <v>46.9798657718121</v>
      </c>
      <c r="AH51" s="30">
        <v>0</v>
      </c>
    </row>
    <row r="52" ht="15" customHeight="1">
      <c r="A52" t="s" s="26">
        <f>'DI_Prep'!A52</f>
        <v>463</v>
      </c>
      <c r="B52" t="s" s="26">
        <f>'DI_Prep'!B52</f>
        <v>464</v>
      </c>
      <c r="C52" s="30">
        <v>44.7368421052631</v>
      </c>
      <c r="D52" s="30">
        <v>0</v>
      </c>
      <c r="E52" s="30">
        <v>44.9253731343283</v>
      </c>
      <c r="F52" s="30">
        <v>0</v>
      </c>
      <c r="G52" s="30">
        <v>42.4087591240876</v>
      </c>
      <c r="H52" s="30">
        <v>0</v>
      </c>
      <c r="I52" s="30">
        <v>41.0869565217391</v>
      </c>
      <c r="J52" s="30">
        <v>0</v>
      </c>
      <c r="K52" s="30">
        <v>41.2056737588653</v>
      </c>
      <c r="L52" s="30">
        <v>0</v>
      </c>
      <c r="M52" s="30">
        <v>43.1914893617022</v>
      </c>
      <c r="N52" s="30">
        <v>0</v>
      </c>
      <c r="O52" s="30">
        <v>47.1631205673759</v>
      </c>
      <c r="P52" s="30">
        <v>0</v>
      </c>
      <c r="Q52" s="30">
        <v>44.2361111111111</v>
      </c>
      <c r="R52" s="30">
        <v>0</v>
      </c>
      <c r="S52" s="30">
        <v>44.2361111111111</v>
      </c>
      <c r="T52" s="30">
        <v>0</v>
      </c>
      <c r="U52" s="30">
        <v>44.7222222222222</v>
      </c>
      <c r="V52" s="30">
        <v>0</v>
      </c>
      <c r="W52" s="30">
        <v>42.4827586206897</v>
      </c>
      <c r="X52" s="30">
        <v>0</v>
      </c>
      <c r="Y52" s="30">
        <v>42.9655172413793</v>
      </c>
      <c r="Z52" s="30">
        <v>0</v>
      </c>
      <c r="AA52" s="30">
        <v>41.7123287671233</v>
      </c>
      <c r="AB52" s="30">
        <v>0</v>
      </c>
      <c r="AC52" s="30">
        <v>41.7123287671233</v>
      </c>
      <c r="AD52" s="30">
        <v>0</v>
      </c>
      <c r="AE52" s="30">
        <v>40.6756756756757</v>
      </c>
      <c r="AF52" s="30">
        <v>0</v>
      </c>
      <c r="AG52" s="30">
        <v>35.7046979865772</v>
      </c>
      <c r="AH52" s="30">
        <v>0</v>
      </c>
    </row>
    <row r="53" ht="15" customHeight="1">
      <c r="A53" t="s" s="26">
        <f>'DI_Prep'!A53</f>
        <v>465</v>
      </c>
      <c r="B53" t="s" s="26">
        <f>'DI_Prep'!B53</f>
        <v>466</v>
      </c>
      <c r="C53" s="30">
        <v>44.2105263157895</v>
      </c>
      <c r="D53" s="30">
        <v>0</v>
      </c>
      <c r="E53" s="30">
        <v>45.4477611940299</v>
      </c>
      <c r="F53" s="30">
        <v>0</v>
      </c>
      <c r="G53" s="30">
        <v>45.985401459854</v>
      </c>
      <c r="H53" s="30">
        <v>0</v>
      </c>
      <c r="I53" s="30">
        <v>47.6811594202899</v>
      </c>
      <c r="J53" s="30">
        <v>0</v>
      </c>
      <c r="K53" s="30">
        <v>50.6382978723404</v>
      </c>
      <c r="L53" s="30">
        <v>0</v>
      </c>
      <c r="M53" s="30">
        <v>45.177304964539</v>
      </c>
      <c r="N53" s="30">
        <v>0</v>
      </c>
      <c r="O53" s="30">
        <v>43.1914893617022</v>
      </c>
      <c r="P53" s="30">
        <v>0</v>
      </c>
      <c r="Q53" s="30">
        <v>41.8055555555555</v>
      </c>
      <c r="R53" s="30">
        <v>0</v>
      </c>
      <c r="S53" s="30">
        <v>39.375</v>
      </c>
      <c r="T53" s="30">
        <v>0</v>
      </c>
      <c r="U53" s="30">
        <v>40.3472222222222</v>
      </c>
      <c r="V53" s="30">
        <v>0</v>
      </c>
      <c r="W53" s="30">
        <v>38.1379310344828</v>
      </c>
      <c r="X53" s="30">
        <v>0</v>
      </c>
      <c r="Y53" s="30">
        <v>39.103448275862</v>
      </c>
      <c r="Z53" s="30">
        <v>0</v>
      </c>
      <c r="AA53" s="30">
        <v>37.3972602739726</v>
      </c>
      <c r="AB53" s="30">
        <v>0</v>
      </c>
      <c r="AC53" s="30">
        <v>36.9178082191781</v>
      </c>
      <c r="AD53" s="30">
        <v>0</v>
      </c>
      <c r="AE53" s="30">
        <v>35.472972972973</v>
      </c>
      <c r="AF53" s="30">
        <v>0</v>
      </c>
      <c r="AG53" s="30">
        <v>33.3557046979866</v>
      </c>
      <c r="AH53" s="30">
        <v>0</v>
      </c>
    </row>
    <row r="54" ht="15" customHeight="1">
      <c r="A54" t="s" s="26">
        <f>'DI_Prep'!A54</f>
        <v>467</v>
      </c>
      <c r="B54" t="s" s="26">
        <f>'DI_Prep'!B54</f>
        <v>468</v>
      </c>
      <c r="C54" s="30">
        <v>43.6842105263158</v>
      </c>
      <c r="D54" s="30">
        <v>0</v>
      </c>
      <c r="E54" s="30">
        <v>43.8805970149254</v>
      </c>
      <c r="F54" s="30">
        <v>0</v>
      </c>
      <c r="G54" s="30">
        <v>43.941605839416</v>
      </c>
      <c r="H54" s="30">
        <v>0</v>
      </c>
      <c r="I54" s="30">
        <v>44.1304347826087</v>
      </c>
      <c r="J54" s="30">
        <v>0</v>
      </c>
      <c r="K54" s="30">
        <v>44.1843971631206</v>
      </c>
      <c r="L54" s="30">
        <v>0</v>
      </c>
      <c r="M54" s="30">
        <v>44.1843971631206</v>
      </c>
      <c r="N54" s="30">
        <v>0</v>
      </c>
      <c r="O54" s="30">
        <v>44.6808510638298</v>
      </c>
      <c r="P54" s="30">
        <v>0</v>
      </c>
      <c r="Q54" s="30">
        <v>40.8333333333333</v>
      </c>
      <c r="R54" s="30">
        <v>0</v>
      </c>
      <c r="S54" s="30">
        <v>45.2083333333333</v>
      </c>
      <c r="T54" s="30">
        <v>0</v>
      </c>
      <c r="U54" s="30">
        <v>45.2083333333333</v>
      </c>
      <c r="V54" s="30">
        <v>0</v>
      </c>
      <c r="W54" s="30">
        <v>44.896551724138</v>
      </c>
      <c r="X54" s="30">
        <v>0</v>
      </c>
      <c r="Y54" s="30">
        <v>46.8275862068965</v>
      </c>
      <c r="Z54" s="30">
        <v>0</v>
      </c>
      <c r="AA54" s="30">
        <v>46.5068493150685</v>
      </c>
      <c r="AB54" s="30">
        <v>0</v>
      </c>
      <c r="AC54" s="30">
        <v>45.0684931506849</v>
      </c>
      <c r="AD54" s="30">
        <v>0</v>
      </c>
      <c r="AE54" s="30">
        <v>43.9864864864865</v>
      </c>
      <c r="AF54" s="30">
        <v>0</v>
      </c>
      <c r="AG54" s="30">
        <v>48.3892617449665</v>
      </c>
      <c r="AH54" s="30">
        <v>0</v>
      </c>
    </row>
    <row r="55" ht="15" customHeight="1">
      <c r="A55" t="s" s="26">
        <f>'DI_Prep'!A55</f>
        <v>469</v>
      </c>
      <c r="B55" t="s" s="26">
        <f>'DI_Prep'!B55</f>
        <v>470</v>
      </c>
      <c r="C55" s="30">
        <v>43.1578947368421</v>
      </c>
      <c r="D55" s="30">
        <v>0</v>
      </c>
      <c r="E55" s="30">
        <v>44.4029850746269</v>
      </c>
      <c r="F55" s="30">
        <v>0</v>
      </c>
      <c r="G55" s="30">
        <v>45.4744525547445</v>
      </c>
      <c r="H55" s="30">
        <v>0</v>
      </c>
      <c r="I55" s="30">
        <v>47.1739130434783</v>
      </c>
      <c r="J55" s="30">
        <v>0</v>
      </c>
      <c r="K55" s="30">
        <v>50.1418439716312</v>
      </c>
      <c r="L55" s="30">
        <v>0</v>
      </c>
      <c r="M55" s="30">
        <v>46.1702127659574</v>
      </c>
      <c r="N55" s="30">
        <v>0</v>
      </c>
      <c r="O55" s="30">
        <v>43.6879432624114</v>
      </c>
      <c r="P55" s="30">
        <v>0</v>
      </c>
      <c r="Q55" s="30">
        <v>44.7222222222222</v>
      </c>
      <c r="R55" s="30">
        <v>0</v>
      </c>
      <c r="S55" s="30">
        <v>43.75</v>
      </c>
      <c r="T55" s="30">
        <v>0</v>
      </c>
      <c r="U55" s="30">
        <v>43.2638888888889</v>
      </c>
      <c r="V55" s="30">
        <v>0</v>
      </c>
      <c r="W55" s="30">
        <v>43.448275862069</v>
      </c>
      <c r="X55" s="30">
        <v>0</v>
      </c>
      <c r="Y55" s="30">
        <v>42.4827586206897</v>
      </c>
      <c r="Z55" s="30">
        <v>0</v>
      </c>
      <c r="AA55" s="30">
        <v>42.1917808219178</v>
      </c>
      <c r="AB55" s="30">
        <v>0</v>
      </c>
      <c r="AC55" s="30">
        <v>43.1506849315069</v>
      </c>
      <c r="AD55" s="30">
        <v>0</v>
      </c>
      <c r="AE55" s="30">
        <v>42.0945945945946</v>
      </c>
      <c r="AF55" s="30">
        <v>0</v>
      </c>
      <c r="AG55" s="30">
        <v>41.3422818791947</v>
      </c>
      <c r="AH55" s="30">
        <v>0</v>
      </c>
    </row>
    <row r="56" ht="15" customHeight="1">
      <c r="A56" t="s" s="26">
        <f>'DI_Prep'!A56</f>
        <v>471</v>
      </c>
      <c r="B56" t="s" s="26">
        <f>'DI_Prep'!B56</f>
        <v>472</v>
      </c>
      <c r="C56" s="30">
        <v>42.6315789473684</v>
      </c>
      <c r="D56" s="30">
        <v>0</v>
      </c>
      <c r="E56" s="30">
        <v>42.3134328358209</v>
      </c>
      <c r="F56" s="30">
        <v>0</v>
      </c>
      <c r="G56" s="30">
        <v>41.8978102189781</v>
      </c>
      <c r="H56" s="30">
        <v>0</v>
      </c>
      <c r="I56" s="30">
        <v>36.5217391304348</v>
      </c>
      <c r="J56" s="30">
        <v>0</v>
      </c>
      <c r="K56" s="30">
        <v>38.7234042553191</v>
      </c>
      <c r="L56" s="30">
        <v>0</v>
      </c>
      <c r="M56" s="30">
        <v>38.7234042553191</v>
      </c>
      <c r="N56" s="30">
        <v>0</v>
      </c>
      <c r="O56" s="30">
        <v>38.2269503546099</v>
      </c>
      <c r="P56" s="30">
        <v>0</v>
      </c>
      <c r="Q56" s="30">
        <v>39.8611111111111</v>
      </c>
      <c r="R56" s="30">
        <v>0</v>
      </c>
      <c r="S56" s="30">
        <v>40.3472222222222</v>
      </c>
      <c r="T56" s="30">
        <v>0</v>
      </c>
      <c r="U56" s="30">
        <v>37.9166666666667</v>
      </c>
      <c r="V56" s="30">
        <v>0</v>
      </c>
      <c r="W56" s="30">
        <v>38.6206896551724</v>
      </c>
      <c r="X56" s="30">
        <v>0</v>
      </c>
      <c r="Y56" s="30">
        <v>38.1379310344828</v>
      </c>
      <c r="Z56" s="30">
        <v>0</v>
      </c>
      <c r="AA56" s="30">
        <v>38.8356164383562</v>
      </c>
      <c r="AB56" s="30">
        <v>0</v>
      </c>
      <c r="AC56" s="30">
        <v>40.2739726027398</v>
      </c>
      <c r="AD56" s="30">
        <v>0</v>
      </c>
      <c r="AE56" s="30">
        <v>41.1486486486487</v>
      </c>
      <c r="AF56" s="30">
        <v>0</v>
      </c>
      <c r="AG56" s="30">
        <v>41.8120805369128</v>
      </c>
      <c r="AH56" s="30">
        <v>0</v>
      </c>
    </row>
    <row r="57" ht="15" customHeight="1">
      <c r="A57" t="s" s="26">
        <f>'DI_Prep'!A57</f>
        <v>473</v>
      </c>
      <c r="B57" t="s" s="26">
        <f>'DI_Prep'!B57</f>
        <v>474</v>
      </c>
      <c r="C57" s="30">
        <v>42.1052631578947</v>
      </c>
      <c r="D57" s="30">
        <v>0</v>
      </c>
      <c r="E57" s="30">
        <v>41.7910447761194</v>
      </c>
      <c r="F57" s="30">
        <v>0</v>
      </c>
      <c r="G57" s="30">
        <v>40.8759124087591</v>
      </c>
      <c r="H57" s="30">
        <v>0</v>
      </c>
      <c r="I57" s="30">
        <v>36.0144927536232</v>
      </c>
      <c r="J57" s="30">
        <v>0</v>
      </c>
      <c r="K57" s="30">
        <v>38.2269503546099</v>
      </c>
      <c r="L57" s="30">
        <v>0</v>
      </c>
      <c r="M57" s="30">
        <v>39.2198581560283</v>
      </c>
      <c r="N57" s="30">
        <v>0</v>
      </c>
      <c r="O57" s="30">
        <v>38.7234042553191</v>
      </c>
      <c r="P57" s="30">
        <v>0</v>
      </c>
      <c r="Q57" s="30">
        <v>40.3472222222222</v>
      </c>
      <c r="R57" s="30">
        <v>0</v>
      </c>
      <c r="S57" s="30">
        <v>40.8333333333333</v>
      </c>
      <c r="T57" s="30">
        <v>0</v>
      </c>
      <c r="U57" s="30">
        <v>38.4027777777778</v>
      </c>
      <c r="V57" s="30">
        <v>0</v>
      </c>
      <c r="W57" s="30">
        <v>39.103448275862</v>
      </c>
      <c r="X57" s="30">
        <v>0</v>
      </c>
      <c r="Y57" s="30">
        <v>38.6206896551724</v>
      </c>
      <c r="Z57" s="30">
        <v>0</v>
      </c>
      <c r="AA57" s="30">
        <v>39.3150684931507</v>
      </c>
      <c r="AB57" s="30">
        <v>0</v>
      </c>
      <c r="AC57" s="30">
        <v>40.7534246575343</v>
      </c>
      <c r="AD57" s="30">
        <v>0</v>
      </c>
      <c r="AE57" s="30">
        <v>41.6216216216217</v>
      </c>
      <c r="AF57" s="30">
        <v>0</v>
      </c>
      <c r="AG57" s="30">
        <v>42.2818791946309</v>
      </c>
      <c r="AH57" s="30">
        <v>0</v>
      </c>
    </row>
    <row r="58" ht="15" customHeight="1">
      <c r="A58" t="s" s="26">
        <f>'DI_Prep'!A58</f>
        <v>475</v>
      </c>
      <c r="B58" t="s" s="26">
        <f>'DI_Prep'!B58</f>
        <v>476</v>
      </c>
      <c r="C58" s="30">
        <v>41.5789473684211</v>
      </c>
      <c r="D58" s="30">
        <v>0</v>
      </c>
      <c r="E58" s="30">
        <v>41.2686567164179</v>
      </c>
      <c r="F58" s="30">
        <v>0</v>
      </c>
      <c r="G58" s="30">
        <v>36.2773722627737</v>
      </c>
      <c r="H58" s="30">
        <v>0</v>
      </c>
      <c r="I58" s="30">
        <v>35</v>
      </c>
      <c r="J58" s="30">
        <v>0</v>
      </c>
      <c r="K58" s="30">
        <v>32.7659574468085</v>
      </c>
      <c r="L58" s="30">
        <v>0</v>
      </c>
      <c r="M58" s="30">
        <v>34.2553191489362</v>
      </c>
      <c r="N58" s="30">
        <v>0</v>
      </c>
      <c r="O58" s="30">
        <v>35.2482269503546</v>
      </c>
      <c r="P58" s="30">
        <v>0</v>
      </c>
      <c r="Q58" s="30">
        <v>36.4583333333333</v>
      </c>
      <c r="R58" s="30">
        <v>0</v>
      </c>
      <c r="S58" s="30">
        <v>37.9166666666667</v>
      </c>
      <c r="T58" s="30">
        <v>0</v>
      </c>
      <c r="U58" s="30">
        <v>36.9444444444445</v>
      </c>
      <c r="V58" s="30">
        <v>0</v>
      </c>
      <c r="W58" s="30">
        <v>37.6551724137931</v>
      </c>
      <c r="X58" s="30">
        <v>0</v>
      </c>
      <c r="Y58" s="30">
        <v>37.6551724137931</v>
      </c>
      <c r="Z58" s="30">
        <v>0</v>
      </c>
      <c r="AA58" s="30">
        <v>38.3561643835616</v>
      </c>
      <c r="AB58" s="30">
        <v>0</v>
      </c>
      <c r="AC58" s="30">
        <v>38.3561643835616</v>
      </c>
      <c r="AD58" s="30">
        <v>0</v>
      </c>
      <c r="AE58" s="30">
        <v>40.2027027027027</v>
      </c>
      <c r="AF58" s="30">
        <v>0</v>
      </c>
      <c r="AG58" s="30">
        <v>45.5704697986577</v>
      </c>
      <c r="AH58" s="30">
        <v>0</v>
      </c>
    </row>
    <row r="59" ht="15" customHeight="1">
      <c r="A59" t="s" s="26">
        <f>'DI_Prep'!A59</f>
        <v>477</v>
      </c>
      <c r="B59" t="s" s="26">
        <f>'DI_Prep'!B59</f>
        <v>478</v>
      </c>
      <c r="C59" s="30">
        <v>41.0526315789474</v>
      </c>
      <c r="D59" s="30">
        <v>0</v>
      </c>
      <c r="E59" s="30">
        <v>40.7462686567164</v>
      </c>
      <c r="F59" s="30">
        <v>0</v>
      </c>
      <c r="G59" s="30">
        <v>39.8540145985402</v>
      </c>
      <c r="H59" s="30">
        <v>0</v>
      </c>
      <c r="I59" s="30">
        <v>44.6376811594203</v>
      </c>
      <c r="J59" s="30">
        <v>0</v>
      </c>
      <c r="K59" s="30">
        <v>43.6879432624114</v>
      </c>
      <c r="L59" s="30">
        <v>0</v>
      </c>
      <c r="M59" s="30">
        <v>44.6808510638298</v>
      </c>
      <c r="N59" s="30">
        <v>0</v>
      </c>
      <c r="O59" s="30">
        <v>42.1985815602837</v>
      </c>
      <c r="P59" s="30">
        <v>0</v>
      </c>
      <c r="Q59" s="30">
        <v>41.3194444444445</v>
      </c>
      <c r="R59" s="30">
        <v>0</v>
      </c>
      <c r="S59" s="30">
        <v>39.8611111111111</v>
      </c>
      <c r="T59" s="30">
        <v>0</v>
      </c>
      <c r="U59" s="30">
        <v>37.4305555555555</v>
      </c>
      <c r="V59" s="30">
        <v>0</v>
      </c>
      <c r="W59" s="30">
        <v>36.6896551724138</v>
      </c>
      <c r="X59" s="30">
        <v>0</v>
      </c>
      <c r="Y59" s="30">
        <v>35.7241379310345</v>
      </c>
      <c r="Z59" s="30">
        <v>0</v>
      </c>
      <c r="AA59" s="30">
        <v>34.041095890411</v>
      </c>
      <c r="AB59" s="30">
        <v>0</v>
      </c>
      <c r="AC59" s="30">
        <v>32.6027397260274</v>
      </c>
      <c r="AD59" s="30">
        <v>0</v>
      </c>
      <c r="AE59" s="30">
        <v>32.1621621621621</v>
      </c>
      <c r="AF59" s="30">
        <v>0</v>
      </c>
      <c r="AG59" s="30">
        <v>31.9463087248322</v>
      </c>
      <c r="AH59" s="30">
        <v>0</v>
      </c>
    </row>
    <row r="60" ht="15" customHeight="1">
      <c r="A60" t="s" s="26">
        <f>'DI_Prep'!A60</f>
        <v>479</v>
      </c>
      <c r="B60" t="s" s="26">
        <f>'DI_Prep'!B60</f>
        <v>480</v>
      </c>
      <c r="C60" s="30">
        <v>40.5263157894737</v>
      </c>
      <c r="D60" s="30">
        <v>0</v>
      </c>
      <c r="E60" s="30">
        <v>40.2238805970149</v>
      </c>
      <c r="F60" s="30">
        <v>0</v>
      </c>
      <c r="G60" s="30">
        <v>38.3211678832117</v>
      </c>
      <c r="H60" s="30">
        <v>0</v>
      </c>
      <c r="I60" s="30">
        <v>40.0724637681159</v>
      </c>
      <c r="J60" s="30">
        <v>0</v>
      </c>
      <c r="K60" s="30">
        <v>37.7304964539007</v>
      </c>
      <c r="L60" s="30">
        <v>0</v>
      </c>
      <c r="M60" s="30">
        <v>38.2269503546099</v>
      </c>
      <c r="N60" s="30">
        <v>0</v>
      </c>
      <c r="O60" s="30">
        <v>40.2127659574468</v>
      </c>
      <c r="P60" s="30">
        <v>0</v>
      </c>
      <c r="Q60" s="30">
        <v>38.4027777777778</v>
      </c>
      <c r="R60" s="30">
        <v>0</v>
      </c>
      <c r="S60" s="30">
        <v>37.4305555555555</v>
      </c>
      <c r="T60" s="30">
        <v>0</v>
      </c>
      <c r="U60" s="30">
        <v>41.3194444444445</v>
      </c>
      <c r="V60" s="30">
        <v>0</v>
      </c>
      <c r="W60" s="30">
        <v>40.551724137931</v>
      </c>
      <c r="X60" s="30">
        <v>0</v>
      </c>
      <c r="Y60" s="30">
        <v>40.551724137931</v>
      </c>
      <c r="Z60" s="30">
        <v>0</v>
      </c>
      <c r="AA60" s="30">
        <v>41.2328767123288</v>
      </c>
      <c r="AB60" s="30">
        <v>0</v>
      </c>
      <c r="AC60" s="30">
        <v>42.1917808219178</v>
      </c>
      <c r="AD60" s="30">
        <v>0</v>
      </c>
      <c r="AE60" s="30">
        <v>42.5675675675676</v>
      </c>
      <c r="AF60" s="30">
        <v>0</v>
      </c>
      <c r="AG60" s="30">
        <v>40.8724832214765</v>
      </c>
      <c r="AH60" s="30">
        <v>0</v>
      </c>
    </row>
    <row r="61" ht="15" customHeight="1">
      <c r="A61" t="s" s="26">
        <f>'DI_Prep'!A61</f>
        <v>481</v>
      </c>
      <c r="B61" t="s" s="26">
        <f>'DI_Prep'!B61</f>
        <v>482</v>
      </c>
      <c r="C61" s="30">
        <v>40</v>
      </c>
      <c r="D61" s="30">
        <v>0</v>
      </c>
      <c r="E61" s="30">
        <v>37.089552238806</v>
      </c>
      <c r="F61" s="30">
        <v>0</v>
      </c>
      <c r="G61" s="30">
        <v>36.7883211678832</v>
      </c>
      <c r="H61" s="30">
        <v>0</v>
      </c>
      <c r="I61" s="30">
        <v>37.536231884058</v>
      </c>
      <c r="J61" s="30">
        <v>0</v>
      </c>
      <c r="K61" s="30">
        <v>37.2340425531915</v>
      </c>
      <c r="L61" s="30">
        <v>0</v>
      </c>
      <c r="M61" s="30">
        <v>37.7304964539007</v>
      </c>
      <c r="N61" s="30">
        <v>0</v>
      </c>
      <c r="O61" s="30">
        <v>37.2340425531915</v>
      </c>
      <c r="P61" s="30">
        <v>0</v>
      </c>
      <c r="Q61" s="30">
        <v>37.4305555555555</v>
      </c>
      <c r="R61" s="30">
        <v>0</v>
      </c>
      <c r="S61" s="30">
        <v>35.4861111111111</v>
      </c>
      <c r="T61" s="30">
        <v>0</v>
      </c>
      <c r="U61" s="30">
        <v>35.9722222222222</v>
      </c>
      <c r="V61" s="30">
        <v>0</v>
      </c>
      <c r="W61" s="30">
        <v>35.2413793103448</v>
      </c>
      <c r="X61" s="30">
        <v>0</v>
      </c>
      <c r="Y61" s="30">
        <v>34.2758620689655</v>
      </c>
      <c r="Z61" s="30">
        <v>0</v>
      </c>
      <c r="AA61" s="30">
        <v>34.5205479452055</v>
      </c>
      <c r="AB61" s="30">
        <v>0</v>
      </c>
      <c r="AC61" s="30">
        <v>35</v>
      </c>
      <c r="AD61" s="30">
        <v>0</v>
      </c>
      <c r="AE61" s="30">
        <v>34.527027027027</v>
      </c>
      <c r="AF61" s="30">
        <v>0</v>
      </c>
      <c r="AG61" s="30">
        <v>36.6442953020134</v>
      </c>
      <c r="AH61" s="30">
        <v>0</v>
      </c>
    </row>
    <row r="62" ht="15" customHeight="1">
      <c r="A62" t="s" s="26">
        <f>'DI_Prep'!A62</f>
        <v>483</v>
      </c>
      <c r="B62" t="s" s="26">
        <f>'DI_Prep'!B62</f>
        <v>484</v>
      </c>
      <c r="C62" s="30">
        <v>39.4736842105263</v>
      </c>
      <c r="D62" s="30">
        <v>0</v>
      </c>
      <c r="E62" s="30">
        <v>39.1791044776119</v>
      </c>
      <c r="F62" s="30">
        <v>0</v>
      </c>
      <c r="G62" s="30">
        <v>39.3430656934307</v>
      </c>
      <c r="H62" s="30">
        <v>0</v>
      </c>
      <c r="I62" s="30">
        <v>38.5507246376811</v>
      </c>
      <c r="J62" s="30">
        <v>0</v>
      </c>
      <c r="K62" s="30">
        <v>35.7446808510638</v>
      </c>
      <c r="L62" s="30">
        <v>0</v>
      </c>
      <c r="M62" s="30">
        <v>36.2411347517731</v>
      </c>
      <c r="N62" s="30">
        <v>0</v>
      </c>
      <c r="O62" s="30">
        <v>36.2411347517731</v>
      </c>
      <c r="P62" s="30">
        <v>0</v>
      </c>
      <c r="Q62" s="30">
        <v>37.9166666666667</v>
      </c>
      <c r="R62" s="30">
        <v>0</v>
      </c>
      <c r="S62" s="30">
        <v>38.4027777777778</v>
      </c>
      <c r="T62" s="30">
        <v>0</v>
      </c>
      <c r="U62" s="30">
        <v>39.375</v>
      </c>
      <c r="V62" s="30">
        <v>0</v>
      </c>
      <c r="W62" s="30">
        <v>39.5862068965517</v>
      </c>
      <c r="X62" s="30">
        <v>0</v>
      </c>
      <c r="Y62" s="30">
        <v>39.5862068965517</v>
      </c>
      <c r="Z62" s="30">
        <v>0</v>
      </c>
      <c r="AA62" s="30">
        <v>40.7534246575343</v>
      </c>
      <c r="AB62" s="30">
        <v>0</v>
      </c>
      <c r="AC62" s="30">
        <v>42.6712328767123</v>
      </c>
      <c r="AD62" s="30">
        <v>0</v>
      </c>
      <c r="AE62" s="30">
        <v>43.5135135135135</v>
      </c>
      <c r="AF62" s="30">
        <v>0</v>
      </c>
      <c r="AG62" s="30">
        <v>52.1476510067114</v>
      </c>
      <c r="AH62" s="30">
        <v>0</v>
      </c>
    </row>
    <row r="63" ht="15" customHeight="1">
      <c r="A63" t="s" s="26">
        <f>'DI_Prep'!A63</f>
        <v>485</v>
      </c>
      <c r="B63" t="s" s="26">
        <f>'DI_Prep'!B63</f>
        <v>486</v>
      </c>
      <c r="C63" s="30">
        <v>38.9473684210526</v>
      </c>
      <c r="D63" s="30">
        <v>0</v>
      </c>
      <c r="E63" s="30">
        <v>38.6567164179104</v>
      </c>
      <c r="F63" s="30">
        <v>0</v>
      </c>
      <c r="G63" s="30">
        <v>38.8321167883212</v>
      </c>
      <c r="H63" s="30">
        <v>0</v>
      </c>
      <c r="I63" s="30">
        <v>39.0579710144928</v>
      </c>
      <c r="J63" s="30">
        <v>0</v>
      </c>
      <c r="K63" s="30">
        <v>39.2198581560283</v>
      </c>
      <c r="L63" s="30">
        <v>0</v>
      </c>
      <c r="M63" s="30">
        <v>40.2127659574468</v>
      </c>
      <c r="N63" s="30">
        <v>0</v>
      </c>
      <c r="O63" s="30">
        <v>39.7163120567376</v>
      </c>
      <c r="P63" s="30">
        <v>0</v>
      </c>
      <c r="Q63" s="30">
        <v>39.375</v>
      </c>
      <c r="R63" s="30">
        <v>0</v>
      </c>
      <c r="S63" s="30">
        <v>41.8055555555555</v>
      </c>
      <c r="T63" s="30">
        <v>0</v>
      </c>
      <c r="U63" s="30">
        <v>43.75</v>
      </c>
      <c r="V63" s="30">
        <v>0</v>
      </c>
      <c r="W63" s="30">
        <v>45.8620689655172</v>
      </c>
      <c r="X63" s="30">
        <v>0</v>
      </c>
      <c r="Y63" s="30">
        <v>47.3103448275862</v>
      </c>
      <c r="Z63" s="30">
        <v>0</v>
      </c>
      <c r="AA63" s="30">
        <v>49.8630136986302</v>
      </c>
      <c r="AB63" s="30">
        <v>0</v>
      </c>
      <c r="AC63" s="30">
        <v>52.7397260273973</v>
      </c>
      <c r="AD63" s="30">
        <v>0</v>
      </c>
      <c r="AE63" s="30">
        <v>55.8108108108108</v>
      </c>
      <c r="AF63" s="30">
        <v>0</v>
      </c>
      <c r="AG63" s="30">
        <v>35.2348993288591</v>
      </c>
      <c r="AH63" s="30">
        <v>0</v>
      </c>
    </row>
    <row r="64" ht="15" customHeight="1">
      <c r="A64" t="s" s="26">
        <f>'DI_Prep'!A64</f>
        <v>487</v>
      </c>
      <c r="B64" t="s" s="26">
        <f>'DI_Prep'!B64</f>
        <v>488</v>
      </c>
      <c r="C64" s="30">
        <v>38.421052631579</v>
      </c>
      <c r="D64" s="30">
        <v>0</v>
      </c>
      <c r="E64" s="30">
        <v>39.7014925373135</v>
      </c>
      <c r="F64" s="30">
        <v>0</v>
      </c>
      <c r="G64" s="30">
        <v>41.3868613138686</v>
      </c>
      <c r="H64" s="30">
        <v>0</v>
      </c>
      <c r="I64" s="30">
        <v>40.5797101449275</v>
      </c>
      <c r="J64" s="30">
        <v>0</v>
      </c>
      <c r="K64" s="30">
        <v>46.6666666666667</v>
      </c>
      <c r="L64" s="30">
        <v>0</v>
      </c>
      <c r="M64" s="30">
        <v>42.1985815602837</v>
      </c>
      <c r="N64" s="30">
        <v>0</v>
      </c>
      <c r="O64" s="30">
        <v>41.2056737588653</v>
      </c>
      <c r="P64" s="30">
        <v>0</v>
      </c>
      <c r="Q64" s="30">
        <v>34.0277777777778</v>
      </c>
      <c r="R64" s="30">
        <v>0</v>
      </c>
      <c r="S64" s="30">
        <v>35.9722222222222</v>
      </c>
      <c r="T64" s="30">
        <v>0</v>
      </c>
      <c r="U64" s="30">
        <v>34.5138888888889</v>
      </c>
      <c r="V64" s="30">
        <v>0</v>
      </c>
      <c r="W64" s="30">
        <v>32.8275862068965</v>
      </c>
      <c r="X64" s="30">
        <v>0</v>
      </c>
      <c r="Y64" s="30">
        <v>32.3448275862069</v>
      </c>
      <c r="Z64" s="30">
        <v>0</v>
      </c>
      <c r="AA64" s="30">
        <v>31.6438356164384</v>
      </c>
      <c r="AB64" s="30">
        <v>0</v>
      </c>
      <c r="AC64" s="30">
        <v>31.1643835616439</v>
      </c>
      <c r="AD64" s="30">
        <v>0</v>
      </c>
      <c r="AE64" s="30">
        <v>30.2702702702702</v>
      </c>
      <c r="AF64" s="30">
        <v>0</v>
      </c>
      <c r="AG64" s="30">
        <v>30.0671140939597</v>
      </c>
      <c r="AH64" s="30">
        <v>0</v>
      </c>
    </row>
    <row r="65" ht="15" customHeight="1">
      <c r="A65" t="s" s="26">
        <f>'DI_Prep'!A65</f>
        <v>489</v>
      </c>
      <c r="B65" t="s" s="26">
        <f>'DI_Prep'!B65</f>
        <v>490</v>
      </c>
      <c r="C65" s="30">
        <v>37.8947368421053</v>
      </c>
      <c r="D65" s="30">
        <v>0</v>
      </c>
      <c r="E65" s="30">
        <v>37.6119402985075</v>
      </c>
      <c r="F65" s="30">
        <v>0</v>
      </c>
      <c r="G65" s="30">
        <v>37.2992700729927</v>
      </c>
      <c r="H65" s="30">
        <v>0</v>
      </c>
      <c r="I65" s="30">
        <v>38.0434782608696</v>
      </c>
      <c r="J65" s="30">
        <v>0</v>
      </c>
      <c r="K65" s="30">
        <v>36.7375886524823</v>
      </c>
      <c r="L65" s="30">
        <v>0</v>
      </c>
      <c r="M65" s="30">
        <v>36.7375886524823</v>
      </c>
      <c r="N65" s="30">
        <v>0</v>
      </c>
      <c r="O65" s="30">
        <v>37.7304964539007</v>
      </c>
      <c r="P65" s="30">
        <v>0</v>
      </c>
      <c r="Q65" s="30">
        <v>35.9722222222222</v>
      </c>
      <c r="R65" s="30">
        <v>0</v>
      </c>
      <c r="S65" s="30">
        <v>34.5138888888889</v>
      </c>
      <c r="T65" s="30">
        <v>0</v>
      </c>
      <c r="U65" s="30">
        <v>35.4861111111111</v>
      </c>
      <c r="V65" s="30">
        <v>0</v>
      </c>
      <c r="W65" s="30">
        <v>35.7241379310345</v>
      </c>
      <c r="X65" s="30">
        <v>0</v>
      </c>
      <c r="Y65" s="30">
        <v>35.2413793103448</v>
      </c>
      <c r="Z65" s="30">
        <v>0</v>
      </c>
      <c r="AA65" s="30">
        <v>33.5616438356165</v>
      </c>
      <c r="AB65" s="30">
        <v>0</v>
      </c>
      <c r="AC65" s="30">
        <v>33.5616438356165</v>
      </c>
      <c r="AD65" s="30">
        <v>0</v>
      </c>
      <c r="AE65" s="30">
        <v>33.1081081081081</v>
      </c>
      <c r="AF65" s="30">
        <v>0</v>
      </c>
      <c r="AG65" s="30">
        <v>34.2953020134228</v>
      </c>
      <c r="AH65" s="30">
        <v>0</v>
      </c>
    </row>
    <row r="66" ht="15" customHeight="1">
      <c r="A66" t="s" s="26">
        <f>'DI_Prep'!A66</f>
        <v>491</v>
      </c>
      <c r="B66" t="s" s="26">
        <f>'DI_Prep'!B66</f>
        <v>492</v>
      </c>
      <c r="C66" s="30">
        <v>37.3684210526316</v>
      </c>
      <c r="D66" s="30">
        <v>0</v>
      </c>
      <c r="E66" s="30">
        <v>38.134328358209</v>
      </c>
      <c r="F66" s="30">
        <v>0</v>
      </c>
      <c r="G66" s="30">
        <v>40.3649635036496</v>
      </c>
      <c r="H66" s="30">
        <v>0</v>
      </c>
      <c r="I66" s="30">
        <v>39.5652173913044</v>
      </c>
      <c r="J66" s="30">
        <v>0</v>
      </c>
      <c r="K66" s="30">
        <v>45.6737588652482</v>
      </c>
      <c r="L66" s="30">
        <v>0</v>
      </c>
      <c r="M66" s="30">
        <v>41.7021276595745</v>
      </c>
      <c r="N66" s="30">
        <v>0</v>
      </c>
      <c r="O66" s="30">
        <v>40.709219858156</v>
      </c>
      <c r="P66" s="30">
        <v>0</v>
      </c>
      <c r="Q66" s="30">
        <v>34.5138888888889</v>
      </c>
      <c r="R66" s="30">
        <v>0</v>
      </c>
      <c r="S66" s="30">
        <v>36.4583333333333</v>
      </c>
      <c r="T66" s="30">
        <v>0</v>
      </c>
      <c r="U66" s="30">
        <v>34.0277777777778</v>
      </c>
      <c r="V66" s="30">
        <v>0</v>
      </c>
      <c r="W66" s="30">
        <v>32.3448275862069</v>
      </c>
      <c r="X66" s="30">
        <v>0</v>
      </c>
      <c r="Y66" s="30">
        <v>31.8620689655172</v>
      </c>
      <c r="Z66" s="30">
        <v>0</v>
      </c>
      <c r="AA66" s="30">
        <v>31.1643835616439</v>
      </c>
      <c r="AB66" s="30">
        <v>0</v>
      </c>
      <c r="AC66" s="30">
        <v>30.6849315068493</v>
      </c>
      <c r="AD66" s="30">
        <v>0</v>
      </c>
      <c r="AE66" s="30">
        <v>28.8513513513513</v>
      </c>
      <c r="AF66" s="30">
        <v>0</v>
      </c>
      <c r="AG66" s="30">
        <v>29.1275167785235</v>
      </c>
      <c r="AH66" s="30">
        <v>0</v>
      </c>
    </row>
    <row r="67" ht="15" customHeight="1">
      <c r="A67" t="s" s="26">
        <f>'DI_Prep'!A67</f>
        <v>493</v>
      </c>
      <c r="B67" t="s" s="26">
        <f>'DI_Prep'!B67</f>
        <v>494</v>
      </c>
      <c r="C67" s="30">
        <v>36.8421052631579</v>
      </c>
      <c r="D67" s="30">
        <v>0</v>
      </c>
      <c r="E67" s="30">
        <v>36.5671641791045</v>
      </c>
      <c r="F67" s="30">
        <v>0</v>
      </c>
      <c r="G67" s="30">
        <v>37.8102189781022</v>
      </c>
      <c r="H67" s="30">
        <v>0</v>
      </c>
      <c r="I67" s="30">
        <v>42.1014492753623</v>
      </c>
      <c r="J67" s="30">
        <v>0</v>
      </c>
      <c r="K67" s="30">
        <v>42.6950354609929</v>
      </c>
      <c r="L67" s="30">
        <v>0</v>
      </c>
      <c r="M67" s="30">
        <v>43.6879432624114</v>
      </c>
      <c r="N67" s="30">
        <v>0</v>
      </c>
      <c r="O67" s="30">
        <v>42.6950354609929</v>
      </c>
      <c r="P67" s="30">
        <v>0</v>
      </c>
      <c r="Q67" s="30">
        <v>43.75</v>
      </c>
      <c r="R67" s="30">
        <v>0</v>
      </c>
      <c r="S67" s="30">
        <v>42.7777777777778</v>
      </c>
      <c r="T67" s="30">
        <v>0</v>
      </c>
      <c r="U67" s="30">
        <v>42.7777777777778</v>
      </c>
      <c r="V67" s="30">
        <v>0</v>
      </c>
      <c r="W67" s="30">
        <v>41.0344827586207</v>
      </c>
      <c r="X67" s="30">
        <v>0</v>
      </c>
      <c r="Y67" s="30">
        <v>40.0689655172414</v>
      </c>
      <c r="Z67" s="30">
        <v>0</v>
      </c>
      <c r="AA67" s="30">
        <v>37.8767123287671</v>
      </c>
      <c r="AB67" s="30">
        <v>0</v>
      </c>
      <c r="AC67" s="30">
        <v>37.3972602739726</v>
      </c>
      <c r="AD67" s="30">
        <v>0</v>
      </c>
      <c r="AE67" s="30">
        <v>36.4189189189189</v>
      </c>
      <c r="AF67" s="30">
        <v>0</v>
      </c>
      <c r="AG67" s="30">
        <v>37.1140939597315</v>
      </c>
      <c r="AH67" s="30">
        <v>0</v>
      </c>
    </row>
    <row r="68" ht="15" customHeight="1">
      <c r="A68" t="s" s="26">
        <f>'DI_Prep'!A68</f>
        <v>495</v>
      </c>
      <c r="B68" t="s" s="26">
        <f>'DI_Prep'!B68</f>
        <v>496</v>
      </c>
      <c r="C68" s="30">
        <v>36.3157894736842</v>
      </c>
      <c r="D68" s="30">
        <v>0</v>
      </c>
      <c r="E68" s="30">
        <v>36.044776119403</v>
      </c>
      <c r="F68" s="30">
        <v>0</v>
      </c>
      <c r="G68" s="30">
        <v>33.7226277372263</v>
      </c>
      <c r="H68" s="30">
        <v>0</v>
      </c>
      <c r="I68" s="30">
        <v>30.4347826086956</v>
      </c>
      <c r="J68" s="30">
        <v>0</v>
      </c>
      <c r="K68" s="30">
        <v>26.3120567375887</v>
      </c>
      <c r="L68" s="30">
        <v>0</v>
      </c>
      <c r="M68" s="30">
        <v>29.290780141844</v>
      </c>
      <c r="N68" s="30">
        <v>0</v>
      </c>
      <c r="O68" s="30">
        <v>32.7659574468085</v>
      </c>
      <c r="P68" s="30">
        <v>0</v>
      </c>
      <c r="Q68" s="30">
        <v>33.0555555555555</v>
      </c>
      <c r="R68" s="30">
        <v>0</v>
      </c>
      <c r="S68" s="30">
        <v>33.0555555555555</v>
      </c>
      <c r="T68" s="30">
        <v>0</v>
      </c>
      <c r="U68" s="30">
        <v>33.5416666666667</v>
      </c>
      <c r="V68" s="30">
        <v>0</v>
      </c>
      <c r="W68" s="30">
        <v>34.7586206896552</v>
      </c>
      <c r="X68" s="30">
        <v>0</v>
      </c>
      <c r="Y68" s="30">
        <v>33.7931034482759</v>
      </c>
      <c r="Z68" s="30">
        <v>0</v>
      </c>
      <c r="AA68" s="30">
        <v>35</v>
      </c>
      <c r="AB68" s="30">
        <v>0</v>
      </c>
      <c r="AC68" s="30">
        <v>35.958904109589</v>
      </c>
      <c r="AD68" s="30">
        <v>0</v>
      </c>
      <c r="AE68" s="30">
        <v>35.945945945946</v>
      </c>
      <c r="AF68" s="30">
        <v>0</v>
      </c>
      <c r="AG68" s="30">
        <v>40.4026845637584</v>
      </c>
      <c r="AH68" s="30">
        <v>0</v>
      </c>
    </row>
    <row r="69" ht="15" customHeight="1">
      <c r="A69" t="s" s="26">
        <f>'DI_Prep'!A69</f>
        <v>497</v>
      </c>
      <c r="B69" t="s" s="26">
        <f>'DI_Prep'!B69</f>
        <v>498</v>
      </c>
      <c r="C69" s="30">
        <v>35.7894736842105</v>
      </c>
      <c r="D69" s="30">
        <v>0</v>
      </c>
      <c r="E69" s="30">
        <v>35.5223880597015</v>
      </c>
      <c r="F69" s="30">
        <v>0</v>
      </c>
      <c r="G69" s="30">
        <v>35.7664233576642</v>
      </c>
      <c r="H69" s="30">
        <v>0</v>
      </c>
      <c r="I69" s="30">
        <v>34.4927536231884</v>
      </c>
      <c r="J69" s="30">
        <v>0</v>
      </c>
      <c r="K69" s="30">
        <v>34.7517730496454</v>
      </c>
      <c r="L69" s="30">
        <v>0</v>
      </c>
      <c r="M69" s="30">
        <v>34.7517730496454</v>
      </c>
      <c r="N69" s="30">
        <v>0</v>
      </c>
      <c r="O69" s="30">
        <v>34.7517730496454</v>
      </c>
      <c r="P69" s="30">
        <v>0</v>
      </c>
      <c r="Q69" s="30">
        <v>32.5694444444445</v>
      </c>
      <c r="R69" s="30">
        <v>0</v>
      </c>
      <c r="S69" s="30">
        <v>33.5416666666667</v>
      </c>
      <c r="T69" s="30">
        <v>0</v>
      </c>
      <c r="U69" s="30">
        <v>35</v>
      </c>
      <c r="V69" s="30">
        <v>0</v>
      </c>
      <c r="W69" s="30">
        <v>33.7931034482759</v>
      </c>
      <c r="X69" s="30">
        <v>0</v>
      </c>
      <c r="Y69" s="30">
        <v>34.7586206896552</v>
      </c>
      <c r="Z69" s="30">
        <v>0</v>
      </c>
      <c r="AA69" s="30">
        <v>35.4794520547945</v>
      </c>
      <c r="AB69" s="30">
        <v>0</v>
      </c>
      <c r="AC69" s="30">
        <v>34.041095890411</v>
      </c>
      <c r="AD69" s="30">
        <v>0</v>
      </c>
      <c r="AE69" s="30">
        <v>32.6351351351351</v>
      </c>
      <c r="AF69" s="30">
        <v>0</v>
      </c>
      <c r="AG69" s="30">
        <v>33.8255033557047</v>
      </c>
      <c r="AH69" s="30">
        <v>0</v>
      </c>
    </row>
    <row r="70" ht="15" customHeight="1">
      <c r="A70" t="s" s="26">
        <f>'DI_Prep'!A70</f>
        <v>499</v>
      </c>
      <c r="B70" t="s" s="26">
        <f>'DI_Prep'!B70</f>
        <v>500</v>
      </c>
      <c r="C70" s="30">
        <v>35.2631578947369</v>
      </c>
      <c r="D70" s="30">
        <v>0</v>
      </c>
      <c r="E70" s="30">
        <v>35</v>
      </c>
      <c r="F70" s="30">
        <v>0</v>
      </c>
      <c r="G70" s="30">
        <v>34.7445255474453</v>
      </c>
      <c r="H70" s="30">
        <v>0</v>
      </c>
      <c r="I70" s="30">
        <v>37.0289855072464</v>
      </c>
      <c r="J70" s="30">
        <v>0</v>
      </c>
      <c r="K70" s="30">
        <v>36.2411347517731</v>
      </c>
      <c r="L70" s="30">
        <v>0</v>
      </c>
      <c r="M70" s="30">
        <v>35.7446808510638</v>
      </c>
      <c r="N70" s="30">
        <v>0</v>
      </c>
      <c r="O70" s="30">
        <v>35.7446808510638</v>
      </c>
      <c r="P70" s="30">
        <v>0</v>
      </c>
      <c r="Q70" s="30">
        <v>35.4861111111111</v>
      </c>
      <c r="R70" s="30">
        <v>0</v>
      </c>
      <c r="S70" s="30">
        <v>34.0277777777778</v>
      </c>
      <c r="T70" s="30">
        <v>0</v>
      </c>
      <c r="U70" s="30">
        <v>33.0555555555555</v>
      </c>
      <c r="V70" s="30">
        <v>0</v>
      </c>
      <c r="W70" s="30">
        <v>33.3103448275862</v>
      </c>
      <c r="X70" s="30">
        <v>0</v>
      </c>
      <c r="Y70" s="30">
        <v>32.8275862068965</v>
      </c>
      <c r="Z70" s="30">
        <v>0</v>
      </c>
      <c r="AA70" s="30">
        <v>32.1232876712329</v>
      </c>
      <c r="AB70" s="30">
        <v>0</v>
      </c>
      <c r="AC70" s="30">
        <v>32.1232876712329</v>
      </c>
      <c r="AD70" s="30">
        <v>0</v>
      </c>
      <c r="AE70" s="30">
        <v>31.6891891891892</v>
      </c>
      <c r="AF70" s="30">
        <v>0</v>
      </c>
      <c r="AG70" s="30">
        <v>31.006711409396</v>
      </c>
      <c r="AH70" s="30">
        <v>0</v>
      </c>
    </row>
    <row r="71" ht="15" customHeight="1">
      <c r="A71" t="s" s="26">
        <f>'DI_Prep'!A71</f>
        <v>501</v>
      </c>
      <c r="B71" t="s" s="26">
        <f>'DI_Prep'!B71</f>
        <v>502</v>
      </c>
      <c r="C71" s="30">
        <v>34.7368421052631</v>
      </c>
      <c r="D71" s="30">
        <v>0</v>
      </c>
      <c r="E71" s="30">
        <v>34.4776119402985</v>
      </c>
      <c r="F71" s="30">
        <v>0</v>
      </c>
      <c r="G71" s="30">
        <v>33.2116788321168</v>
      </c>
      <c r="H71" s="30">
        <v>0</v>
      </c>
      <c r="I71" s="30">
        <v>28.9130434782609</v>
      </c>
      <c r="J71" s="30">
        <v>0</v>
      </c>
      <c r="K71" s="30">
        <v>31.2765957446809</v>
      </c>
      <c r="L71" s="30">
        <v>0</v>
      </c>
      <c r="M71" s="30">
        <v>31.2765957446809</v>
      </c>
      <c r="N71" s="30">
        <v>0</v>
      </c>
      <c r="O71" s="30">
        <v>30.7801418439717</v>
      </c>
      <c r="P71" s="30">
        <v>0</v>
      </c>
      <c r="Q71" s="30">
        <v>32.0833333333333</v>
      </c>
      <c r="R71" s="30">
        <v>0</v>
      </c>
      <c r="S71" s="30">
        <v>31.5972222222222</v>
      </c>
      <c r="T71" s="30">
        <v>0</v>
      </c>
      <c r="U71" s="30">
        <v>31.5972222222222</v>
      </c>
      <c r="V71" s="30">
        <v>0</v>
      </c>
      <c r="W71" s="30">
        <v>30.896551724138</v>
      </c>
      <c r="X71" s="30">
        <v>0</v>
      </c>
      <c r="Y71" s="30">
        <v>30.4137931034483</v>
      </c>
      <c r="Z71" s="30">
        <v>0</v>
      </c>
      <c r="AA71" s="30">
        <v>30.6849315068493</v>
      </c>
      <c r="AB71" s="30">
        <v>0</v>
      </c>
      <c r="AC71" s="30">
        <v>31.6438356164384</v>
      </c>
      <c r="AD71" s="30">
        <v>0</v>
      </c>
      <c r="AE71" s="30">
        <v>30.7432432432432</v>
      </c>
      <c r="AF71" s="30">
        <v>0</v>
      </c>
      <c r="AG71" s="30">
        <v>31.4765100671141</v>
      </c>
      <c r="AH71" s="30">
        <v>0</v>
      </c>
    </row>
    <row r="72" ht="15" customHeight="1">
      <c r="A72" t="s" s="26">
        <f>'DI_Prep'!A72</f>
        <v>503</v>
      </c>
      <c r="B72" t="s" s="26">
        <f>'DI_Prep'!B72</f>
        <v>504</v>
      </c>
      <c r="C72" s="30">
        <v>34.2105263157895</v>
      </c>
      <c r="D72" s="30">
        <v>0</v>
      </c>
      <c r="E72" s="30">
        <v>33.4328358208955</v>
      </c>
      <c r="F72" s="30">
        <v>0</v>
      </c>
      <c r="G72" s="30">
        <v>31.6788321167883</v>
      </c>
      <c r="H72" s="30">
        <v>0</v>
      </c>
      <c r="I72" s="30">
        <v>29.4202898550725</v>
      </c>
      <c r="J72" s="30">
        <v>0</v>
      </c>
      <c r="K72" s="30">
        <v>30.2836879432624</v>
      </c>
      <c r="L72" s="30">
        <v>0</v>
      </c>
      <c r="M72" s="30">
        <v>30.2836879432624</v>
      </c>
      <c r="N72" s="30">
        <v>0</v>
      </c>
      <c r="O72" s="30">
        <v>29.290780141844</v>
      </c>
      <c r="P72" s="30">
        <v>0</v>
      </c>
      <c r="Q72" s="30">
        <v>29.6527777777778</v>
      </c>
      <c r="R72" s="30">
        <v>0</v>
      </c>
      <c r="S72" s="30">
        <v>29.6527777777778</v>
      </c>
      <c r="T72" s="30">
        <v>0</v>
      </c>
      <c r="U72" s="30">
        <v>29.1666666666667</v>
      </c>
      <c r="V72" s="30">
        <v>0</v>
      </c>
      <c r="W72" s="30">
        <v>28.9655172413793</v>
      </c>
      <c r="X72" s="30">
        <v>0</v>
      </c>
      <c r="Y72" s="30">
        <v>28.9655172413793</v>
      </c>
      <c r="Z72" s="30">
        <v>0</v>
      </c>
      <c r="AA72" s="30">
        <v>29.7260273972603</v>
      </c>
      <c r="AB72" s="30">
        <v>0</v>
      </c>
      <c r="AC72" s="30">
        <v>29.2465753424657</v>
      </c>
      <c r="AD72" s="30">
        <v>0</v>
      </c>
      <c r="AE72" s="30">
        <v>29.7972972972973</v>
      </c>
      <c r="AF72" s="30">
        <v>0</v>
      </c>
      <c r="AG72" s="30">
        <v>30.5369127516779</v>
      </c>
      <c r="AH72" s="30">
        <v>0</v>
      </c>
    </row>
    <row r="73" ht="15" customHeight="1">
      <c r="A73" t="s" s="26">
        <f>'DI_Prep'!A73</f>
        <v>505</v>
      </c>
      <c r="B73" t="s" s="26">
        <f>'DI_Prep'!B73</f>
        <v>506</v>
      </c>
      <c r="C73" s="30">
        <v>33.6842105263158</v>
      </c>
      <c r="D73" s="30">
        <v>0</v>
      </c>
      <c r="E73" s="30">
        <v>33.955223880597</v>
      </c>
      <c r="F73" s="30">
        <v>0</v>
      </c>
      <c r="G73" s="30">
        <v>34.2335766423358</v>
      </c>
      <c r="H73" s="30">
        <v>0</v>
      </c>
      <c r="I73" s="30">
        <v>35.5072463768116</v>
      </c>
      <c r="J73" s="30">
        <v>0</v>
      </c>
      <c r="K73" s="30">
        <v>35.2482269503546</v>
      </c>
      <c r="L73" s="30">
        <v>0</v>
      </c>
      <c r="M73" s="30">
        <v>35.2482269503546</v>
      </c>
      <c r="N73" s="30">
        <v>0</v>
      </c>
      <c r="O73" s="30">
        <v>34.2553191489362</v>
      </c>
      <c r="P73" s="30">
        <v>0</v>
      </c>
      <c r="Q73" s="30">
        <v>33.5416666666667</v>
      </c>
      <c r="R73" s="30">
        <v>0</v>
      </c>
      <c r="S73" s="30">
        <v>32.5694444444445</v>
      </c>
      <c r="T73" s="30">
        <v>0</v>
      </c>
      <c r="U73" s="30">
        <v>32.0833333333333</v>
      </c>
      <c r="V73" s="30">
        <v>0</v>
      </c>
      <c r="W73" s="30">
        <v>31.8620689655172</v>
      </c>
      <c r="X73" s="30">
        <v>0</v>
      </c>
      <c r="Y73" s="30">
        <v>30.896551724138</v>
      </c>
      <c r="Z73" s="30">
        <v>0</v>
      </c>
      <c r="AA73" s="30">
        <v>30.2054794520548</v>
      </c>
      <c r="AB73" s="30">
        <v>0</v>
      </c>
      <c r="AC73" s="30">
        <v>30.2054794520548</v>
      </c>
      <c r="AD73" s="30">
        <v>0</v>
      </c>
      <c r="AE73" s="30">
        <v>27.9054054054054</v>
      </c>
      <c r="AF73" s="30">
        <v>0</v>
      </c>
      <c r="AG73" s="30">
        <v>28.6577181208053</v>
      </c>
      <c r="AH73" s="30">
        <v>0</v>
      </c>
    </row>
    <row r="74" ht="15" customHeight="1">
      <c r="A74" t="s" s="26">
        <f>'DI_Prep'!A74</f>
        <v>507</v>
      </c>
      <c r="B74" t="s" s="26">
        <f>'DI_Prep'!B74</f>
        <v>508</v>
      </c>
      <c r="C74" s="30">
        <v>33.1578947368421</v>
      </c>
      <c r="D74" s="30">
        <v>0</v>
      </c>
      <c r="E74" s="30">
        <v>32.910447761194</v>
      </c>
      <c r="F74" s="30">
        <v>0</v>
      </c>
      <c r="G74" s="30">
        <v>31.1678832116789</v>
      </c>
      <c r="H74" s="30">
        <v>0</v>
      </c>
      <c r="I74" s="30">
        <v>30.9420289855072</v>
      </c>
      <c r="J74" s="30">
        <v>0</v>
      </c>
      <c r="K74" s="30">
        <v>28.7943262411347</v>
      </c>
      <c r="L74" s="30">
        <v>0</v>
      </c>
      <c r="M74" s="30">
        <v>32.2695035460993</v>
      </c>
      <c r="N74" s="30">
        <v>0</v>
      </c>
      <c r="O74" s="30">
        <v>31.2765957446809</v>
      </c>
      <c r="P74" s="30">
        <v>0</v>
      </c>
      <c r="Q74" s="30">
        <v>30.1388888888889</v>
      </c>
      <c r="R74" s="30">
        <v>0</v>
      </c>
      <c r="S74" s="30">
        <v>32.0833333333333</v>
      </c>
      <c r="T74" s="30">
        <v>0</v>
      </c>
      <c r="U74" s="30">
        <v>32.5694444444445</v>
      </c>
      <c r="V74" s="30">
        <v>0</v>
      </c>
      <c r="W74" s="30">
        <v>34.2758620689655</v>
      </c>
      <c r="X74" s="30">
        <v>0</v>
      </c>
      <c r="Y74" s="30">
        <v>36.2068965517242</v>
      </c>
      <c r="Z74" s="30">
        <v>0</v>
      </c>
      <c r="AA74" s="30">
        <v>36.9178082191781</v>
      </c>
      <c r="AB74" s="30">
        <v>0</v>
      </c>
      <c r="AC74" s="30">
        <v>37.8767123287671</v>
      </c>
      <c r="AD74" s="30">
        <v>0</v>
      </c>
      <c r="AE74" s="30">
        <v>39.7297297297298</v>
      </c>
      <c r="AF74" s="30">
        <v>0</v>
      </c>
      <c r="AG74" s="30">
        <v>29.5973154362416</v>
      </c>
      <c r="AH74" s="30">
        <v>0</v>
      </c>
    </row>
    <row r="75" ht="15" customHeight="1">
      <c r="A75" t="s" s="26">
        <f>'DI_Prep'!A75</f>
        <v>509</v>
      </c>
      <c r="B75" t="s" s="26">
        <f>'DI_Prep'!B75</f>
        <v>510</v>
      </c>
      <c r="C75" s="30">
        <v>32.6315789473685</v>
      </c>
      <c r="D75" s="30">
        <v>0</v>
      </c>
      <c r="E75" s="30">
        <v>32.3880597014925</v>
      </c>
      <c r="F75" s="30">
        <v>0</v>
      </c>
      <c r="G75" s="30">
        <v>32.7007299270073</v>
      </c>
      <c r="H75" s="30">
        <v>0</v>
      </c>
      <c r="I75" s="30">
        <v>33.9855072463768</v>
      </c>
      <c r="J75" s="30">
        <v>0</v>
      </c>
      <c r="K75" s="30">
        <v>33.7588652482269</v>
      </c>
      <c r="L75" s="30">
        <v>0</v>
      </c>
      <c r="M75" s="30">
        <v>33.2624113475177</v>
      </c>
      <c r="N75" s="30">
        <v>0</v>
      </c>
      <c r="O75" s="30">
        <v>33.2624113475177</v>
      </c>
      <c r="P75" s="30">
        <v>0</v>
      </c>
      <c r="Q75" s="30">
        <v>31.5972222222222</v>
      </c>
      <c r="R75" s="30">
        <v>0</v>
      </c>
      <c r="S75" s="30">
        <v>31.1111111111111</v>
      </c>
      <c r="T75" s="30">
        <v>0</v>
      </c>
      <c r="U75" s="30">
        <v>31.1111111111111</v>
      </c>
      <c r="V75" s="30">
        <v>0</v>
      </c>
      <c r="W75" s="30">
        <v>29.9310344827586</v>
      </c>
      <c r="X75" s="30">
        <v>0</v>
      </c>
      <c r="Y75" s="30">
        <v>29.9310344827586</v>
      </c>
      <c r="Z75" s="30">
        <v>0</v>
      </c>
      <c r="AA75" s="30">
        <v>28.7671232876712</v>
      </c>
      <c r="AB75" s="30">
        <v>0</v>
      </c>
      <c r="AC75" s="30">
        <v>28.7671232876712</v>
      </c>
      <c r="AD75" s="30">
        <v>0</v>
      </c>
      <c r="AE75" s="30">
        <v>28.3783783783784</v>
      </c>
      <c r="AF75" s="30">
        <v>0</v>
      </c>
      <c r="AG75" s="30">
        <v>28.1879194630872</v>
      </c>
      <c r="AH75" s="30">
        <v>0</v>
      </c>
    </row>
    <row r="76" ht="15" customHeight="1">
      <c r="A76" t="s" s="26">
        <f>'DI_Prep'!A76</f>
        <v>511</v>
      </c>
      <c r="B76" t="s" s="26">
        <f>'DI_Prep'!B76</f>
        <v>512</v>
      </c>
      <c r="C76" s="30">
        <v>32.1052631578947</v>
      </c>
      <c r="D76" s="30">
        <v>0</v>
      </c>
      <c r="E76" s="30">
        <v>31.8656716417911</v>
      </c>
      <c r="F76" s="30">
        <v>0</v>
      </c>
      <c r="G76" s="30">
        <v>32.1897810218978</v>
      </c>
      <c r="H76" s="30">
        <v>0</v>
      </c>
      <c r="I76" s="30">
        <v>33.4782608695652</v>
      </c>
      <c r="J76" s="30">
        <v>0</v>
      </c>
      <c r="K76" s="30">
        <v>33.2624113475177</v>
      </c>
      <c r="L76" s="30">
        <v>0</v>
      </c>
      <c r="M76" s="30">
        <v>32.7659574468085</v>
      </c>
      <c r="N76" s="30">
        <v>0</v>
      </c>
      <c r="O76" s="30">
        <v>32.2695035460993</v>
      </c>
      <c r="P76" s="30">
        <v>0</v>
      </c>
      <c r="Q76" s="30">
        <v>31.1111111111111</v>
      </c>
      <c r="R76" s="30">
        <v>0</v>
      </c>
      <c r="S76" s="30">
        <v>30.625</v>
      </c>
      <c r="T76" s="30">
        <v>0</v>
      </c>
      <c r="U76" s="30">
        <v>30.1388888888889</v>
      </c>
      <c r="V76" s="30">
        <v>0</v>
      </c>
      <c r="W76" s="30">
        <v>29.448275862069</v>
      </c>
      <c r="X76" s="30">
        <v>0</v>
      </c>
      <c r="Y76" s="30">
        <v>29.448275862069</v>
      </c>
      <c r="Z76" s="30">
        <v>0</v>
      </c>
      <c r="AA76" s="30">
        <v>28.2876712328767</v>
      </c>
      <c r="AB76" s="30">
        <v>0</v>
      </c>
      <c r="AC76" s="30">
        <v>28.2876712328767</v>
      </c>
      <c r="AD76" s="30">
        <v>0</v>
      </c>
      <c r="AE76" s="30">
        <v>27.4324324324324</v>
      </c>
      <c r="AF76" s="30">
        <v>0</v>
      </c>
      <c r="AG76" s="30">
        <v>27.7181208053691</v>
      </c>
      <c r="AH76" s="30">
        <v>0</v>
      </c>
    </row>
    <row r="77" ht="15" customHeight="1">
      <c r="A77" t="s" s="26">
        <f>'DI_Prep'!A77</f>
        <v>513</v>
      </c>
      <c r="B77" t="s" s="26">
        <f>'DI_Prep'!B77</f>
        <v>514</v>
      </c>
      <c r="C77" s="30">
        <v>31.578947368421</v>
      </c>
      <c r="D77" s="30">
        <v>0</v>
      </c>
      <c r="E77" s="30">
        <v>31.3432835820896</v>
      </c>
      <c r="F77" s="30">
        <v>0</v>
      </c>
      <c r="G77" s="30">
        <v>30.6569343065693</v>
      </c>
      <c r="H77" s="30">
        <v>0</v>
      </c>
      <c r="I77" s="30">
        <v>32.9710144927536</v>
      </c>
      <c r="J77" s="30">
        <v>0</v>
      </c>
      <c r="K77" s="30">
        <v>34.2553191489362</v>
      </c>
      <c r="L77" s="30">
        <v>0</v>
      </c>
      <c r="M77" s="30">
        <v>33.7588652482269</v>
      </c>
      <c r="N77" s="30">
        <v>0</v>
      </c>
      <c r="O77" s="30">
        <v>31.7730496453901</v>
      </c>
      <c r="P77" s="30">
        <v>0</v>
      </c>
      <c r="Q77" s="30">
        <v>30.625</v>
      </c>
      <c r="R77" s="30">
        <v>0</v>
      </c>
      <c r="S77" s="30">
        <v>28.6805555555555</v>
      </c>
      <c r="T77" s="30">
        <v>0</v>
      </c>
      <c r="U77" s="30">
        <v>28.6805555555555</v>
      </c>
      <c r="V77" s="30">
        <v>0</v>
      </c>
      <c r="W77" s="30">
        <v>28.4827586206897</v>
      </c>
      <c r="X77" s="30">
        <v>0</v>
      </c>
      <c r="Y77" s="30">
        <v>28</v>
      </c>
      <c r="Z77" s="30">
        <v>0</v>
      </c>
      <c r="AA77" s="30">
        <v>27.3287671232877</v>
      </c>
      <c r="AB77" s="30">
        <v>0</v>
      </c>
      <c r="AC77" s="30">
        <v>27.3287671232877</v>
      </c>
      <c r="AD77" s="30">
        <v>0</v>
      </c>
      <c r="AE77" s="30">
        <v>26.4864864864865</v>
      </c>
      <c r="AF77" s="30">
        <v>0</v>
      </c>
      <c r="AG77" s="30">
        <v>25.3691275167785</v>
      </c>
      <c r="AH77" s="30">
        <v>0</v>
      </c>
    </row>
    <row r="78" ht="15" customHeight="1">
      <c r="A78" t="s" s="26">
        <f>'DI_Prep'!A78</f>
        <v>515</v>
      </c>
      <c r="B78" t="s" s="26">
        <f>'DI_Prep'!B78</f>
        <v>516</v>
      </c>
      <c r="C78" s="30">
        <v>31.0526315789474</v>
      </c>
      <c r="D78" s="30">
        <v>0</v>
      </c>
      <c r="E78" s="30">
        <v>30.8208955223881</v>
      </c>
      <c r="F78" s="30">
        <v>0</v>
      </c>
      <c r="G78" s="30">
        <v>30.1459854014598</v>
      </c>
      <c r="H78" s="30">
        <v>0</v>
      </c>
      <c r="I78" s="30">
        <v>31.9565217391305</v>
      </c>
      <c r="J78" s="30">
        <v>0</v>
      </c>
      <c r="K78" s="30">
        <v>32.2695035460993</v>
      </c>
      <c r="L78" s="30">
        <v>0</v>
      </c>
      <c r="M78" s="30">
        <v>31.7730496453901</v>
      </c>
      <c r="N78" s="30">
        <v>0</v>
      </c>
      <c r="O78" s="30">
        <v>30.2836879432624</v>
      </c>
      <c r="P78" s="30">
        <v>0</v>
      </c>
      <c r="Q78" s="30">
        <v>29.1666666666667</v>
      </c>
      <c r="R78" s="30">
        <v>0</v>
      </c>
      <c r="S78" s="30">
        <v>30.1388888888889</v>
      </c>
      <c r="T78" s="30">
        <v>0</v>
      </c>
      <c r="U78" s="30">
        <v>30.625</v>
      </c>
      <c r="V78" s="30">
        <v>0</v>
      </c>
      <c r="W78" s="30">
        <v>31.3793103448276</v>
      </c>
      <c r="X78" s="30">
        <v>0</v>
      </c>
      <c r="Y78" s="30">
        <v>33.3103448275862</v>
      </c>
      <c r="Z78" s="30">
        <v>0</v>
      </c>
      <c r="AA78" s="30">
        <v>33.0821917808219</v>
      </c>
      <c r="AB78" s="30">
        <v>0</v>
      </c>
      <c r="AC78" s="30">
        <v>34.5205479452055</v>
      </c>
      <c r="AD78" s="30">
        <v>0</v>
      </c>
      <c r="AE78" s="30">
        <v>35</v>
      </c>
      <c r="AF78" s="30">
        <v>0</v>
      </c>
      <c r="AG78" s="30">
        <v>32.8859060402685</v>
      </c>
      <c r="AH78" s="30">
        <v>0</v>
      </c>
    </row>
    <row r="79" ht="15" customHeight="1">
      <c r="A79" t="s" s="26">
        <f>'DI_Prep'!A79</f>
        <v>517</v>
      </c>
      <c r="B79" t="s" s="26">
        <f>'DI_Prep'!B79</f>
        <v>518</v>
      </c>
      <c r="C79" s="30">
        <v>30.5263157894737</v>
      </c>
      <c r="D79" s="30">
        <v>0</v>
      </c>
      <c r="E79" s="30">
        <v>30.2985074626865</v>
      </c>
      <c r="F79" s="30">
        <v>0</v>
      </c>
      <c r="G79" s="30">
        <v>29.6350364963504</v>
      </c>
      <c r="H79" s="30">
        <v>0</v>
      </c>
      <c r="I79" s="30">
        <v>31.4492753623189</v>
      </c>
      <c r="J79" s="30">
        <v>0</v>
      </c>
      <c r="K79" s="30">
        <v>30.7801418439717</v>
      </c>
      <c r="L79" s="30">
        <v>0</v>
      </c>
      <c r="M79" s="30">
        <v>30.7801418439717</v>
      </c>
      <c r="N79" s="30">
        <v>0</v>
      </c>
      <c r="O79" s="30">
        <v>29.7872340425532</v>
      </c>
      <c r="P79" s="30">
        <v>0</v>
      </c>
      <c r="Q79" s="30">
        <v>28.6805555555555</v>
      </c>
      <c r="R79" s="30">
        <v>0</v>
      </c>
      <c r="S79" s="30">
        <v>29.1666666666667</v>
      </c>
      <c r="T79" s="30">
        <v>0</v>
      </c>
      <c r="U79" s="30">
        <v>29.6527777777778</v>
      </c>
      <c r="V79" s="30">
        <v>0</v>
      </c>
      <c r="W79" s="30">
        <v>30.4137931034483</v>
      </c>
      <c r="X79" s="30">
        <v>0</v>
      </c>
      <c r="Y79" s="30">
        <v>31.3793103448276</v>
      </c>
      <c r="Z79" s="30">
        <v>0</v>
      </c>
      <c r="AA79" s="30">
        <v>32.6027397260274</v>
      </c>
      <c r="AB79" s="30">
        <v>0</v>
      </c>
      <c r="AC79" s="30">
        <v>33.0821917808219</v>
      </c>
      <c r="AD79" s="30">
        <v>0</v>
      </c>
      <c r="AE79" s="30">
        <v>34.054054054054</v>
      </c>
      <c r="AF79" s="30">
        <v>0</v>
      </c>
      <c r="AG79" s="30">
        <v>32.4161073825504</v>
      </c>
      <c r="AH79" s="30">
        <v>0</v>
      </c>
    </row>
    <row r="80" ht="15" customHeight="1">
      <c r="A80" t="s" s="26">
        <f>'DI_Prep'!A80</f>
        <v>519</v>
      </c>
      <c r="B80" t="s" s="26">
        <f>'DI_Prep'!B80</f>
        <v>520</v>
      </c>
      <c r="C80" s="30">
        <v>30</v>
      </c>
      <c r="D80" s="30">
        <v>0</v>
      </c>
      <c r="E80" s="30">
        <v>29.7761194029851</v>
      </c>
      <c r="F80" s="30">
        <v>0</v>
      </c>
      <c r="G80" s="30">
        <v>28.6131386861314</v>
      </c>
      <c r="H80" s="30">
        <v>0</v>
      </c>
      <c r="I80" s="30">
        <v>27.8985507246377</v>
      </c>
      <c r="J80" s="30">
        <v>0</v>
      </c>
      <c r="K80" s="30">
        <v>28.2978723404255</v>
      </c>
      <c r="L80" s="30">
        <v>0</v>
      </c>
      <c r="M80" s="30">
        <v>29.7872340425532</v>
      </c>
      <c r="N80" s="30">
        <v>0</v>
      </c>
      <c r="O80" s="30">
        <v>28.7943262411347</v>
      </c>
      <c r="P80" s="30">
        <v>0</v>
      </c>
      <c r="Q80" s="30">
        <v>27.2222222222222</v>
      </c>
      <c r="R80" s="30">
        <v>0</v>
      </c>
      <c r="S80" s="30">
        <v>27.2222222222222</v>
      </c>
      <c r="T80" s="30">
        <v>0</v>
      </c>
      <c r="U80" s="30">
        <v>27.2222222222222</v>
      </c>
      <c r="V80" s="30">
        <v>0</v>
      </c>
      <c r="W80" s="30">
        <v>26.551724137931</v>
      </c>
      <c r="X80" s="30">
        <v>0</v>
      </c>
      <c r="Y80" s="30">
        <v>27.0344827586207</v>
      </c>
      <c r="Z80" s="30">
        <v>0</v>
      </c>
      <c r="AA80" s="30">
        <v>26.8493150684931</v>
      </c>
      <c r="AB80" s="30">
        <v>0</v>
      </c>
      <c r="AC80" s="30">
        <v>26.8493150684931</v>
      </c>
      <c r="AD80" s="30">
        <v>0</v>
      </c>
      <c r="AE80" s="30">
        <v>26.0135135135135</v>
      </c>
      <c r="AF80" s="30">
        <v>0</v>
      </c>
      <c r="AG80" s="30">
        <v>25.8389261744966</v>
      </c>
      <c r="AH80" s="30">
        <v>0</v>
      </c>
    </row>
    <row r="81" ht="15" customHeight="1">
      <c r="A81" t="s" s="26">
        <f>'DI_Prep'!A81</f>
        <v>521</v>
      </c>
      <c r="B81" t="s" s="26">
        <f>'DI_Prep'!B81</f>
        <v>522</v>
      </c>
      <c r="C81" s="30">
        <v>29.4736842105263</v>
      </c>
      <c r="D81" s="30">
        <v>0</v>
      </c>
      <c r="E81" s="30">
        <v>29.2537313432836</v>
      </c>
      <c r="F81" s="30">
        <v>0</v>
      </c>
      <c r="G81" s="30">
        <v>28.1021897810219</v>
      </c>
      <c r="H81" s="30">
        <v>0</v>
      </c>
      <c r="I81" s="30">
        <v>29.9275362318841</v>
      </c>
      <c r="J81" s="30">
        <v>0</v>
      </c>
      <c r="K81" s="30">
        <v>29.290780141844</v>
      </c>
      <c r="L81" s="30">
        <v>0</v>
      </c>
      <c r="M81" s="30">
        <v>28.7943262411347</v>
      </c>
      <c r="N81" s="30">
        <v>0</v>
      </c>
      <c r="O81" s="30">
        <v>33.7588652482269</v>
      </c>
      <c r="P81" s="30">
        <v>0</v>
      </c>
      <c r="Q81" s="30">
        <v>35</v>
      </c>
      <c r="R81" s="30">
        <v>0</v>
      </c>
      <c r="S81" s="30">
        <v>35</v>
      </c>
      <c r="T81" s="30">
        <v>0</v>
      </c>
      <c r="U81" s="30">
        <v>38.8888888888889</v>
      </c>
      <c r="V81" s="30">
        <v>0</v>
      </c>
      <c r="W81" s="30">
        <v>42.9655172413793</v>
      </c>
      <c r="X81" s="30">
        <v>0</v>
      </c>
      <c r="Y81" s="30">
        <v>49.2413793103448</v>
      </c>
      <c r="Z81" s="30">
        <v>0</v>
      </c>
      <c r="AA81" s="30">
        <v>54.6575342465753</v>
      </c>
      <c r="AB81" s="30">
        <v>0</v>
      </c>
      <c r="AC81" s="30">
        <v>58.013698630137</v>
      </c>
      <c r="AD81" s="30">
        <v>0</v>
      </c>
      <c r="AE81" s="30">
        <v>60.0675675675676</v>
      </c>
      <c r="AF81" s="30">
        <v>0</v>
      </c>
      <c r="AG81" s="30">
        <v>62.9530201342282</v>
      </c>
      <c r="AH81" s="30">
        <v>0</v>
      </c>
    </row>
    <row r="82" ht="15" customHeight="1">
      <c r="A82" t="s" s="26">
        <f>'DI_Prep'!A82</f>
        <v>523</v>
      </c>
      <c r="B82" t="s" s="26">
        <f>'DI_Prep'!B82</f>
        <v>524</v>
      </c>
      <c r="C82" s="30">
        <v>28.9473684210526</v>
      </c>
      <c r="D82" s="30">
        <v>0</v>
      </c>
      <c r="E82" s="30">
        <v>28.7313432835821</v>
      </c>
      <c r="F82" s="30">
        <v>0</v>
      </c>
      <c r="G82" s="30">
        <v>29.1240875912409</v>
      </c>
      <c r="H82" s="30">
        <v>0</v>
      </c>
      <c r="I82" s="30">
        <v>32.463768115942</v>
      </c>
      <c r="J82" s="30">
        <v>0</v>
      </c>
      <c r="K82" s="30">
        <v>31.7730496453901</v>
      </c>
      <c r="L82" s="30">
        <v>0</v>
      </c>
      <c r="M82" s="30">
        <v>27.3049645390071</v>
      </c>
      <c r="N82" s="30">
        <v>0</v>
      </c>
      <c r="O82" s="30">
        <v>26.8085106382979</v>
      </c>
      <c r="P82" s="30">
        <v>0</v>
      </c>
      <c r="Q82" s="30">
        <v>26.25</v>
      </c>
      <c r="R82" s="30">
        <v>0</v>
      </c>
      <c r="S82" s="30">
        <v>26.25</v>
      </c>
      <c r="T82" s="30">
        <v>0</v>
      </c>
      <c r="U82" s="30">
        <v>25.2777777777778</v>
      </c>
      <c r="V82" s="30">
        <v>0</v>
      </c>
      <c r="W82" s="30">
        <v>25.5862068965517</v>
      </c>
      <c r="X82" s="30">
        <v>0</v>
      </c>
      <c r="Y82" s="30">
        <v>25.103448275862</v>
      </c>
      <c r="Z82" s="30">
        <v>0</v>
      </c>
      <c r="AA82" s="30">
        <v>24.9315068493151</v>
      </c>
      <c r="AB82" s="30">
        <v>0</v>
      </c>
      <c r="AC82" s="30">
        <v>24.4520547945206</v>
      </c>
      <c r="AD82" s="30">
        <v>0</v>
      </c>
      <c r="AE82" s="30">
        <v>22.7027027027027</v>
      </c>
      <c r="AF82" s="30">
        <v>0</v>
      </c>
      <c r="AG82" s="30">
        <v>23.4899328859061</v>
      </c>
      <c r="AH82" s="30">
        <v>0</v>
      </c>
    </row>
    <row r="83" ht="15" customHeight="1">
      <c r="A83" t="s" s="26">
        <f>'DI_Prep'!A83</f>
        <v>525</v>
      </c>
      <c r="B83" t="s" s="26">
        <f>'DI_Prep'!B83</f>
        <v>526</v>
      </c>
      <c r="C83" s="30">
        <v>28.421052631579</v>
      </c>
      <c r="D83" s="30">
        <v>0</v>
      </c>
      <c r="E83" s="30">
        <v>28.2089552238806</v>
      </c>
      <c r="F83" s="30">
        <v>0</v>
      </c>
      <c r="G83" s="30">
        <v>27.0802919708029</v>
      </c>
      <c r="H83" s="30">
        <v>0</v>
      </c>
      <c r="I83" s="30">
        <v>27.3913043478261</v>
      </c>
      <c r="J83" s="30">
        <v>0</v>
      </c>
      <c r="K83" s="30">
        <v>27.8014184397163</v>
      </c>
      <c r="L83" s="30">
        <v>0</v>
      </c>
      <c r="M83" s="30">
        <v>28.2978723404255</v>
      </c>
      <c r="N83" s="30">
        <v>0</v>
      </c>
      <c r="O83" s="30">
        <v>27.8014184397163</v>
      </c>
      <c r="P83" s="30">
        <v>0</v>
      </c>
      <c r="Q83" s="30">
        <v>28.1944444444445</v>
      </c>
      <c r="R83" s="30">
        <v>0</v>
      </c>
      <c r="S83" s="30">
        <v>28.1944444444445</v>
      </c>
      <c r="T83" s="30">
        <v>0</v>
      </c>
      <c r="U83" s="30">
        <v>28.1944444444445</v>
      </c>
      <c r="V83" s="30">
        <v>0</v>
      </c>
      <c r="W83" s="30">
        <v>27.0344827586207</v>
      </c>
      <c r="X83" s="30">
        <v>0</v>
      </c>
      <c r="Y83" s="30">
        <v>26.0689655172414</v>
      </c>
      <c r="Z83" s="30">
        <v>0</v>
      </c>
      <c r="AA83" s="30">
        <v>25.4109589041096</v>
      </c>
      <c r="AB83" s="30">
        <v>0</v>
      </c>
      <c r="AC83" s="30">
        <v>25.4109589041096</v>
      </c>
      <c r="AD83" s="30">
        <v>0</v>
      </c>
      <c r="AE83" s="30">
        <v>24.1216216216217</v>
      </c>
      <c r="AF83" s="30">
        <v>0</v>
      </c>
      <c r="AG83" s="30">
        <v>24.4295302013423</v>
      </c>
      <c r="AH83" s="30">
        <v>0</v>
      </c>
    </row>
    <row r="84" ht="15" customHeight="1">
      <c r="A84" t="s" s="26">
        <f>'DI_Prep'!A84</f>
        <v>527</v>
      </c>
      <c r="B84" t="s" s="26">
        <f>'DI_Prep'!B84</f>
        <v>528</v>
      </c>
      <c r="C84" s="30">
        <v>27.8947368421053</v>
      </c>
      <c r="D84" s="30">
        <v>0</v>
      </c>
      <c r="E84" s="30">
        <v>27.1641791044776</v>
      </c>
      <c r="F84" s="30">
        <v>0</v>
      </c>
      <c r="G84" s="30">
        <v>26.5693430656934</v>
      </c>
      <c r="H84" s="30">
        <v>0</v>
      </c>
      <c r="I84" s="30">
        <v>26.8840579710145</v>
      </c>
      <c r="J84" s="30">
        <v>0</v>
      </c>
      <c r="K84" s="30">
        <v>27.3049645390071</v>
      </c>
      <c r="L84" s="30">
        <v>0</v>
      </c>
      <c r="M84" s="30">
        <v>27.8014184397163</v>
      </c>
      <c r="N84" s="30">
        <v>0</v>
      </c>
      <c r="O84" s="30">
        <v>27.3049645390071</v>
      </c>
      <c r="P84" s="30">
        <v>0</v>
      </c>
      <c r="Q84" s="30">
        <v>27.7083333333333</v>
      </c>
      <c r="R84" s="30">
        <v>0</v>
      </c>
      <c r="S84" s="30">
        <v>27.7083333333333</v>
      </c>
      <c r="T84" s="30">
        <v>0</v>
      </c>
      <c r="U84" s="30">
        <v>27.7083333333333</v>
      </c>
      <c r="V84" s="30">
        <v>0</v>
      </c>
      <c r="W84" s="30">
        <v>27.5172413793103</v>
      </c>
      <c r="X84" s="30">
        <v>0</v>
      </c>
      <c r="Y84" s="30">
        <v>26.551724137931</v>
      </c>
      <c r="Z84" s="30">
        <v>0</v>
      </c>
      <c r="AA84" s="30">
        <v>25.8904109589041</v>
      </c>
      <c r="AB84" s="30">
        <v>0</v>
      </c>
      <c r="AC84" s="30">
        <v>25.8904109589041</v>
      </c>
      <c r="AD84" s="30">
        <v>0</v>
      </c>
      <c r="AE84" s="30">
        <v>23.1756756756757</v>
      </c>
      <c r="AF84" s="30">
        <v>0</v>
      </c>
      <c r="AG84" s="30">
        <v>23.020134228188</v>
      </c>
      <c r="AH84" s="30">
        <v>0</v>
      </c>
    </row>
    <row r="85" ht="15" customHeight="1">
      <c r="A85" t="s" s="26">
        <f>'DI_Prep'!A85</f>
        <v>529</v>
      </c>
      <c r="B85" t="s" s="26">
        <f>'DI_Prep'!B85</f>
        <v>530</v>
      </c>
      <c r="C85" s="30">
        <v>27.3684210526316</v>
      </c>
      <c r="D85" s="30">
        <v>0</v>
      </c>
      <c r="E85" s="30">
        <v>27.6865671641791</v>
      </c>
      <c r="F85" s="30">
        <v>0</v>
      </c>
      <c r="G85" s="30">
        <v>27.5912408759124</v>
      </c>
      <c r="H85" s="30">
        <v>0</v>
      </c>
      <c r="I85" s="30">
        <v>28.4057971014493</v>
      </c>
      <c r="J85" s="30">
        <v>0</v>
      </c>
      <c r="K85" s="30">
        <v>29.7872340425532</v>
      </c>
      <c r="L85" s="30">
        <v>0</v>
      </c>
      <c r="M85" s="30">
        <v>26.8085106382979</v>
      </c>
      <c r="N85" s="30">
        <v>0</v>
      </c>
      <c r="O85" s="30">
        <v>28.2978723404255</v>
      </c>
      <c r="P85" s="30">
        <v>0</v>
      </c>
      <c r="Q85" s="30">
        <v>26.7361111111111</v>
      </c>
      <c r="R85" s="30">
        <v>0</v>
      </c>
      <c r="S85" s="30">
        <v>26.7361111111111</v>
      </c>
      <c r="T85" s="30">
        <v>0</v>
      </c>
      <c r="U85" s="30">
        <v>26.25</v>
      </c>
      <c r="V85" s="30">
        <v>0</v>
      </c>
      <c r="W85" s="30">
        <v>25.103448275862</v>
      </c>
      <c r="X85" s="30">
        <v>0</v>
      </c>
      <c r="Y85" s="30">
        <v>24.6206896551724</v>
      </c>
      <c r="Z85" s="30">
        <v>0</v>
      </c>
      <c r="AA85" s="30">
        <v>22.5342465753425</v>
      </c>
      <c r="AB85" s="30">
        <v>0</v>
      </c>
      <c r="AC85" s="30">
        <v>22.054794520548</v>
      </c>
      <c r="AD85" s="30">
        <v>0</v>
      </c>
      <c r="AE85" s="30">
        <v>21.2837837837838</v>
      </c>
      <c r="AF85" s="30">
        <v>0</v>
      </c>
      <c r="AG85" s="30">
        <v>21.6107382550336</v>
      </c>
      <c r="AH85" s="30">
        <v>0</v>
      </c>
    </row>
    <row r="86" ht="15" customHeight="1">
      <c r="A86" t="s" s="26">
        <f>'DI_Prep'!A86</f>
        <v>531</v>
      </c>
      <c r="B86" t="s" s="26">
        <f>'DI_Prep'!B86</f>
        <v>532</v>
      </c>
      <c r="C86" s="30">
        <v>26.8421052631579</v>
      </c>
      <c r="D86" s="30">
        <v>0</v>
      </c>
      <c r="E86" s="30">
        <v>26.1194029850746</v>
      </c>
      <c r="F86" s="30">
        <v>0</v>
      </c>
      <c r="G86" s="30">
        <v>25.5474452554745</v>
      </c>
      <c r="H86" s="30">
        <v>0</v>
      </c>
      <c r="I86" s="30">
        <v>24.8550724637681</v>
      </c>
      <c r="J86" s="30">
        <v>0</v>
      </c>
      <c r="K86" s="30">
        <v>23.8297872340426</v>
      </c>
      <c r="L86" s="30">
        <v>0</v>
      </c>
      <c r="M86" s="30">
        <v>24.822695035461</v>
      </c>
      <c r="N86" s="30">
        <v>0</v>
      </c>
      <c r="O86" s="30">
        <v>24.3262411347518</v>
      </c>
      <c r="P86" s="30">
        <v>0</v>
      </c>
      <c r="Q86" s="30">
        <v>24.7916666666667</v>
      </c>
      <c r="R86" s="30">
        <v>0</v>
      </c>
      <c r="S86" s="30">
        <v>25.2777777777778</v>
      </c>
      <c r="T86" s="30">
        <v>0</v>
      </c>
      <c r="U86" s="30">
        <v>25.7638888888889</v>
      </c>
      <c r="V86" s="30">
        <v>0</v>
      </c>
      <c r="W86" s="30">
        <v>28</v>
      </c>
      <c r="X86" s="30">
        <v>0</v>
      </c>
      <c r="Y86" s="30">
        <v>28.4827586206897</v>
      </c>
      <c r="Z86" s="30">
        <v>0</v>
      </c>
      <c r="AA86" s="30">
        <v>29.2465753424657</v>
      </c>
      <c r="AB86" s="30">
        <v>0</v>
      </c>
      <c r="AC86" s="30">
        <v>29.7260273972603</v>
      </c>
      <c r="AD86" s="30">
        <v>0</v>
      </c>
      <c r="AE86" s="30">
        <v>31.2162162162162</v>
      </c>
      <c r="AF86" s="30">
        <v>0</v>
      </c>
      <c r="AG86" s="30">
        <v>22.5503355704698</v>
      </c>
      <c r="AH86" s="30">
        <v>0</v>
      </c>
    </row>
    <row r="87" ht="15" customHeight="1">
      <c r="A87" t="s" s="26">
        <f>'DI_Prep'!A87</f>
        <v>533</v>
      </c>
      <c r="B87" t="s" s="26">
        <f>'DI_Prep'!B87</f>
        <v>534</v>
      </c>
      <c r="C87" s="30">
        <v>26.3157894736842</v>
      </c>
      <c r="D87" s="30">
        <v>0</v>
      </c>
      <c r="E87" s="30">
        <v>26.6417910447761</v>
      </c>
      <c r="F87" s="30">
        <v>0</v>
      </c>
      <c r="G87" s="30">
        <v>26.058394160584</v>
      </c>
      <c r="H87" s="30">
        <v>0</v>
      </c>
      <c r="I87" s="30">
        <v>25.3623188405797</v>
      </c>
      <c r="J87" s="30">
        <v>0</v>
      </c>
      <c r="K87" s="30">
        <v>26.8085106382979</v>
      </c>
      <c r="L87" s="30">
        <v>0</v>
      </c>
      <c r="M87" s="30">
        <v>25.3191489361702</v>
      </c>
      <c r="N87" s="30">
        <v>0</v>
      </c>
      <c r="O87" s="30">
        <v>25.3191489361702</v>
      </c>
      <c r="P87" s="30">
        <v>0</v>
      </c>
      <c r="Q87" s="30">
        <v>23.8194444444445</v>
      </c>
      <c r="R87" s="30">
        <v>0</v>
      </c>
      <c r="S87" s="30">
        <v>23.8194444444445</v>
      </c>
      <c r="T87" s="30">
        <v>0</v>
      </c>
      <c r="U87" s="30">
        <v>23.3333333333333</v>
      </c>
      <c r="V87" s="30">
        <v>0</v>
      </c>
      <c r="W87" s="30">
        <v>20.2758620689655</v>
      </c>
      <c r="X87" s="30">
        <v>0</v>
      </c>
      <c r="Y87" s="30">
        <v>20.2758620689655</v>
      </c>
      <c r="Z87" s="30">
        <v>0</v>
      </c>
      <c r="AA87" s="30">
        <v>18.6986301369863</v>
      </c>
      <c r="AB87" s="30">
        <v>0</v>
      </c>
      <c r="AC87" s="30">
        <v>18.6986301369863</v>
      </c>
      <c r="AD87" s="30">
        <v>0</v>
      </c>
      <c r="AE87" s="30">
        <v>17.5</v>
      </c>
      <c r="AF87" s="30">
        <v>0</v>
      </c>
      <c r="AG87" s="30">
        <v>16.4429530201342</v>
      </c>
      <c r="AH87" s="30">
        <v>0</v>
      </c>
    </row>
    <row r="88" ht="15" customHeight="1">
      <c r="A88" t="s" s="26">
        <f>'DI_Prep'!A88</f>
        <v>535</v>
      </c>
      <c r="B88" t="s" s="26">
        <f>'DI_Prep'!B88</f>
        <v>536</v>
      </c>
      <c r="C88" s="30">
        <v>25.7894736842105</v>
      </c>
      <c r="D88" s="30">
        <v>0</v>
      </c>
      <c r="E88" s="30">
        <v>25.5970149253732</v>
      </c>
      <c r="F88" s="30">
        <v>0</v>
      </c>
      <c r="G88" s="30">
        <v>25.0364963503649</v>
      </c>
      <c r="H88" s="30">
        <v>0</v>
      </c>
      <c r="I88" s="30">
        <v>26.3768115942029</v>
      </c>
      <c r="J88" s="30">
        <v>0</v>
      </c>
      <c r="K88" s="30">
        <v>24.822695035461</v>
      </c>
      <c r="L88" s="30">
        <v>0</v>
      </c>
      <c r="M88" s="30">
        <v>26.3120567375887</v>
      </c>
      <c r="N88" s="30">
        <v>0</v>
      </c>
      <c r="O88" s="30">
        <v>26.3120567375887</v>
      </c>
      <c r="P88" s="30">
        <v>0</v>
      </c>
      <c r="Q88" s="30">
        <v>25.7638888888889</v>
      </c>
      <c r="R88" s="30">
        <v>0</v>
      </c>
      <c r="S88" s="30">
        <v>25.7638888888889</v>
      </c>
      <c r="T88" s="30">
        <v>0</v>
      </c>
      <c r="U88" s="30">
        <v>26.7361111111111</v>
      </c>
      <c r="V88" s="30">
        <v>0</v>
      </c>
      <c r="W88" s="30">
        <v>26.0689655172414</v>
      </c>
      <c r="X88" s="30">
        <v>0</v>
      </c>
      <c r="Y88" s="30">
        <v>25.5862068965517</v>
      </c>
      <c r="Z88" s="30">
        <v>0</v>
      </c>
      <c r="AA88" s="30">
        <v>26.3698630136986</v>
      </c>
      <c r="AB88" s="30">
        <v>0</v>
      </c>
      <c r="AC88" s="30">
        <v>26.3698630136986</v>
      </c>
      <c r="AD88" s="30">
        <v>0</v>
      </c>
      <c r="AE88" s="30">
        <v>25.5405405405406</v>
      </c>
      <c r="AF88" s="30">
        <v>0</v>
      </c>
      <c r="AG88" s="30">
        <v>26.3087248322148</v>
      </c>
      <c r="AH88" s="30">
        <v>0</v>
      </c>
    </row>
    <row r="89" ht="15" customHeight="1">
      <c r="A89" t="s" s="26">
        <f>'DI_Prep'!A89</f>
        <v>537</v>
      </c>
      <c r="B89" t="s" s="26">
        <f>'DI_Prep'!B89</f>
        <v>538</v>
      </c>
      <c r="C89" s="30">
        <v>25.2631578947369</v>
      </c>
      <c r="D89" s="30">
        <v>0</v>
      </c>
      <c r="E89" s="30">
        <v>25.0746268656717</v>
      </c>
      <c r="F89" s="30">
        <v>0</v>
      </c>
      <c r="G89" s="30">
        <v>24.5255474452555</v>
      </c>
      <c r="H89" s="30">
        <v>0</v>
      </c>
      <c r="I89" s="30">
        <v>25.8695652173913</v>
      </c>
      <c r="J89" s="30">
        <v>0</v>
      </c>
      <c r="K89" s="30">
        <v>24.3262411347518</v>
      </c>
      <c r="L89" s="30">
        <v>0</v>
      </c>
      <c r="M89" s="30">
        <v>24.3262411347518</v>
      </c>
      <c r="N89" s="30">
        <v>0</v>
      </c>
      <c r="O89" s="30">
        <v>24.822695035461</v>
      </c>
      <c r="P89" s="30">
        <v>0</v>
      </c>
      <c r="Q89" s="30">
        <v>24.3055555555555</v>
      </c>
      <c r="R89" s="30">
        <v>0</v>
      </c>
      <c r="S89" s="30">
        <v>24.3055555555555</v>
      </c>
      <c r="T89" s="30">
        <v>0</v>
      </c>
      <c r="U89" s="30">
        <v>24.7916666666667</v>
      </c>
      <c r="V89" s="30">
        <v>0</v>
      </c>
      <c r="W89" s="30">
        <v>24.6206896551724</v>
      </c>
      <c r="X89" s="30">
        <v>0</v>
      </c>
      <c r="Y89" s="30">
        <v>27.5172413793103</v>
      </c>
      <c r="Z89" s="30">
        <v>0</v>
      </c>
      <c r="AA89" s="30">
        <v>27.8082191780822</v>
      </c>
      <c r="AB89" s="30">
        <v>0</v>
      </c>
      <c r="AC89" s="30">
        <v>27.8082191780822</v>
      </c>
      <c r="AD89" s="30">
        <v>0</v>
      </c>
      <c r="AE89" s="30">
        <v>26.9594594594595</v>
      </c>
      <c r="AF89" s="30">
        <v>0</v>
      </c>
      <c r="AG89" s="30">
        <v>27.248322147651</v>
      </c>
      <c r="AH89" s="30">
        <v>0</v>
      </c>
    </row>
    <row r="90" ht="15" customHeight="1">
      <c r="A90" t="s" s="26">
        <f>'DI_Prep'!A90</f>
        <v>539</v>
      </c>
      <c r="B90" t="s" s="26">
        <f>'DI_Prep'!B90</f>
        <v>540</v>
      </c>
      <c r="C90" s="30">
        <v>24.7368421052632</v>
      </c>
      <c r="D90" s="30">
        <v>0</v>
      </c>
      <c r="E90" s="30">
        <v>24.5522388059701</v>
      </c>
      <c r="F90" s="30">
        <v>0</v>
      </c>
      <c r="G90" s="30">
        <v>24.014598540146</v>
      </c>
      <c r="H90" s="30">
        <v>0</v>
      </c>
      <c r="I90" s="30">
        <v>23.3333333333333</v>
      </c>
      <c r="J90" s="30">
        <v>0</v>
      </c>
      <c r="K90" s="30">
        <v>25.3191489361702</v>
      </c>
      <c r="L90" s="30">
        <v>0</v>
      </c>
      <c r="M90" s="30">
        <v>23.8297872340426</v>
      </c>
      <c r="N90" s="30">
        <v>0</v>
      </c>
      <c r="O90" s="30">
        <v>23.8297872340426</v>
      </c>
      <c r="P90" s="30">
        <v>0</v>
      </c>
      <c r="Q90" s="30">
        <v>20.9027777777778</v>
      </c>
      <c r="R90" s="30">
        <v>0</v>
      </c>
      <c r="S90" s="30">
        <v>23.3333333333333</v>
      </c>
      <c r="T90" s="30">
        <v>0</v>
      </c>
      <c r="U90" s="30">
        <v>19.9305555555555</v>
      </c>
      <c r="V90" s="30">
        <v>0</v>
      </c>
      <c r="W90" s="30">
        <v>19.7931034482759</v>
      </c>
      <c r="X90" s="30">
        <v>0</v>
      </c>
      <c r="Y90" s="30">
        <v>19.3103448275862</v>
      </c>
      <c r="Z90" s="30">
        <v>0</v>
      </c>
      <c r="AA90" s="30">
        <v>18.2191780821918</v>
      </c>
      <c r="AB90" s="30">
        <v>0</v>
      </c>
      <c r="AC90" s="30">
        <v>18.2191780821918</v>
      </c>
      <c r="AD90" s="30">
        <v>0</v>
      </c>
      <c r="AE90" s="30">
        <v>17.972972972973</v>
      </c>
      <c r="AF90" s="30">
        <v>0</v>
      </c>
      <c r="AG90" s="30">
        <v>17.3825503355705</v>
      </c>
      <c r="AH90" s="30">
        <v>0</v>
      </c>
    </row>
    <row r="91" ht="15" customHeight="1">
      <c r="A91" t="s" s="26">
        <f>'DI_Prep'!A91</f>
        <v>541</v>
      </c>
      <c r="B91" t="s" s="26">
        <f>'DI_Prep'!B91</f>
        <v>542</v>
      </c>
      <c r="C91" s="30">
        <v>24.2105263157895</v>
      </c>
      <c r="D91" s="30">
        <v>0</v>
      </c>
      <c r="E91" s="30">
        <v>24.0298507462686</v>
      </c>
      <c r="F91" s="30">
        <v>0</v>
      </c>
      <c r="G91" s="30">
        <v>23.5036496350365</v>
      </c>
      <c r="H91" s="30">
        <v>0</v>
      </c>
      <c r="I91" s="30">
        <v>24.3478260869565</v>
      </c>
      <c r="J91" s="30">
        <v>0</v>
      </c>
      <c r="K91" s="30">
        <v>23.3333333333333</v>
      </c>
      <c r="L91" s="30">
        <v>0</v>
      </c>
      <c r="M91" s="30">
        <v>23.3333333333333</v>
      </c>
      <c r="N91" s="30">
        <v>0</v>
      </c>
      <c r="O91" s="30">
        <v>23.3333333333333</v>
      </c>
      <c r="P91" s="30">
        <v>0</v>
      </c>
      <c r="Q91" s="30">
        <v>23.3333333333333</v>
      </c>
      <c r="R91" s="30">
        <v>0</v>
      </c>
      <c r="S91" s="30">
        <v>22.8472222222222</v>
      </c>
      <c r="T91" s="30">
        <v>0</v>
      </c>
      <c r="U91" s="30">
        <v>22.8472222222222</v>
      </c>
      <c r="V91" s="30">
        <v>0</v>
      </c>
      <c r="W91" s="30">
        <v>21.7241379310345</v>
      </c>
      <c r="X91" s="30">
        <v>0</v>
      </c>
      <c r="Y91" s="30">
        <v>20.7586206896552</v>
      </c>
      <c r="Z91" s="30">
        <v>0</v>
      </c>
      <c r="AA91" s="30">
        <v>20.6164383561644</v>
      </c>
      <c r="AB91" s="30">
        <v>0</v>
      </c>
      <c r="AC91" s="30">
        <v>20.1369863013698</v>
      </c>
      <c r="AD91" s="30">
        <v>0</v>
      </c>
      <c r="AE91" s="30">
        <v>19.3918918918919</v>
      </c>
      <c r="AF91" s="30">
        <v>0</v>
      </c>
      <c r="AG91" s="30">
        <v>19.731543624161</v>
      </c>
      <c r="AH91" s="30">
        <v>0</v>
      </c>
    </row>
    <row r="92" ht="15" customHeight="1">
      <c r="A92" t="s" s="26">
        <f>'DI_Prep'!A92</f>
        <v>543</v>
      </c>
      <c r="B92" t="s" s="26">
        <f>'DI_Prep'!B92</f>
        <v>544</v>
      </c>
      <c r="C92" s="30">
        <v>23.6842105263158</v>
      </c>
      <c r="D92" s="30">
        <v>0</v>
      </c>
      <c r="E92" s="30">
        <v>23.5074626865672</v>
      </c>
      <c r="F92" s="30">
        <v>0</v>
      </c>
      <c r="G92" s="30">
        <v>22.992700729927</v>
      </c>
      <c r="H92" s="30">
        <v>0</v>
      </c>
      <c r="I92" s="30">
        <v>23.840579710145</v>
      </c>
      <c r="J92" s="30">
        <v>0</v>
      </c>
      <c r="K92" s="30">
        <v>22.8368794326241</v>
      </c>
      <c r="L92" s="30">
        <v>0</v>
      </c>
      <c r="M92" s="30">
        <v>22.8368794326241</v>
      </c>
      <c r="N92" s="30">
        <v>0</v>
      </c>
      <c r="O92" s="30">
        <v>22.8368794326241</v>
      </c>
      <c r="P92" s="30">
        <v>0</v>
      </c>
      <c r="Q92" s="30">
        <v>22.8472222222222</v>
      </c>
      <c r="R92" s="30">
        <v>0</v>
      </c>
      <c r="S92" s="30">
        <v>22.3611111111111</v>
      </c>
      <c r="T92" s="30">
        <v>0</v>
      </c>
      <c r="U92" s="30">
        <v>20.9027777777778</v>
      </c>
      <c r="V92" s="30">
        <v>0</v>
      </c>
      <c r="W92" s="30">
        <v>20.7586206896552</v>
      </c>
      <c r="X92" s="30">
        <v>0</v>
      </c>
      <c r="Y92" s="30">
        <v>19.7931034482759</v>
      </c>
      <c r="Z92" s="30">
        <v>0</v>
      </c>
      <c r="AA92" s="30">
        <v>19.6575342465753</v>
      </c>
      <c r="AB92" s="30">
        <v>0</v>
      </c>
      <c r="AC92" s="30">
        <v>19.1780821917808</v>
      </c>
      <c r="AD92" s="30">
        <v>0</v>
      </c>
      <c r="AE92" s="30">
        <v>18.9189189189189</v>
      </c>
      <c r="AF92" s="30">
        <v>0</v>
      </c>
      <c r="AG92" s="30">
        <v>18.7919463087248</v>
      </c>
      <c r="AH92" s="30">
        <v>0</v>
      </c>
    </row>
    <row r="93" ht="15" customHeight="1">
      <c r="A93" t="s" s="26">
        <f>'DI_Prep'!A93</f>
        <v>545</v>
      </c>
      <c r="B93" t="s" s="26">
        <f>'DI_Prep'!B93</f>
        <v>546</v>
      </c>
      <c r="C93" s="30">
        <v>23.1578947368421</v>
      </c>
      <c r="D93" s="30">
        <v>0</v>
      </c>
      <c r="E93" s="30">
        <v>22.9850746268657</v>
      </c>
      <c r="F93" s="30">
        <v>0</v>
      </c>
      <c r="G93" s="30">
        <v>21.4598540145985</v>
      </c>
      <c r="H93" s="30">
        <v>0</v>
      </c>
      <c r="I93" s="30">
        <v>21.304347826087</v>
      </c>
      <c r="J93" s="30">
        <v>0</v>
      </c>
      <c r="K93" s="30">
        <v>21.3475177304964</v>
      </c>
      <c r="L93" s="30">
        <v>0</v>
      </c>
      <c r="M93" s="30">
        <v>21.3475177304964</v>
      </c>
      <c r="N93" s="30">
        <v>0</v>
      </c>
      <c r="O93" s="30">
        <v>22.3404255319149</v>
      </c>
      <c r="P93" s="30">
        <v>0</v>
      </c>
      <c r="Q93" s="30">
        <v>22.3611111111111</v>
      </c>
      <c r="R93" s="30">
        <v>0</v>
      </c>
      <c r="S93" s="30">
        <v>21.3888888888889</v>
      </c>
      <c r="T93" s="30">
        <v>0</v>
      </c>
      <c r="U93" s="30">
        <v>23.8194444444445</v>
      </c>
      <c r="V93" s="30">
        <v>0</v>
      </c>
      <c r="W93" s="30">
        <v>23.6551724137931</v>
      </c>
      <c r="X93" s="30">
        <v>0</v>
      </c>
      <c r="Y93" s="30">
        <v>23.1724137931035</v>
      </c>
      <c r="Z93" s="30">
        <v>0</v>
      </c>
      <c r="AA93" s="30">
        <v>23.013698630137</v>
      </c>
      <c r="AB93" s="30">
        <v>0</v>
      </c>
      <c r="AC93" s="30">
        <v>22.5342465753425</v>
      </c>
      <c r="AD93" s="30">
        <v>0</v>
      </c>
      <c r="AE93" s="30">
        <v>21.7567567567568</v>
      </c>
      <c r="AF93" s="30">
        <v>0</v>
      </c>
      <c r="AG93" s="30">
        <v>22.0805369127517</v>
      </c>
      <c r="AH93" s="30">
        <v>0</v>
      </c>
    </row>
    <row r="94" ht="15" customHeight="1">
      <c r="A94" t="s" s="26">
        <f>'DI_Prep'!A94</f>
        <v>547</v>
      </c>
      <c r="B94" t="s" s="26">
        <f>'DI_Prep'!B94</f>
        <v>548</v>
      </c>
      <c r="C94" s="30">
        <v>22.6315789473684</v>
      </c>
      <c r="D94" s="30">
        <v>0</v>
      </c>
      <c r="E94" s="30">
        <v>22.4626865671642</v>
      </c>
      <c r="F94" s="30">
        <v>0</v>
      </c>
      <c r="G94" s="30">
        <v>22.4817518248175</v>
      </c>
      <c r="H94" s="30">
        <v>0</v>
      </c>
      <c r="I94" s="30">
        <v>22.8260869565217</v>
      </c>
      <c r="J94" s="30">
        <v>0</v>
      </c>
      <c r="K94" s="30">
        <v>22.3404255319149</v>
      </c>
      <c r="L94" s="30">
        <v>0</v>
      </c>
      <c r="M94" s="30">
        <v>22.3404255319149</v>
      </c>
      <c r="N94" s="30">
        <v>0</v>
      </c>
      <c r="O94" s="30">
        <v>21.8439716312056</v>
      </c>
      <c r="P94" s="30">
        <v>0</v>
      </c>
      <c r="Q94" s="30">
        <v>21.875</v>
      </c>
      <c r="R94" s="30">
        <v>0</v>
      </c>
      <c r="S94" s="30">
        <v>21.875</v>
      </c>
      <c r="T94" s="30">
        <v>0</v>
      </c>
      <c r="U94" s="30">
        <v>22.3611111111111</v>
      </c>
      <c r="V94" s="30">
        <v>0</v>
      </c>
      <c r="W94" s="30">
        <v>22.6896551724138</v>
      </c>
      <c r="X94" s="30">
        <v>0</v>
      </c>
      <c r="Y94" s="30">
        <v>24.1379310344828</v>
      </c>
      <c r="Z94" s="30">
        <v>0</v>
      </c>
      <c r="AA94" s="30">
        <v>24.4520547945206</v>
      </c>
      <c r="AB94" s="30">
        <v>0</v>
      </c>
      <c r="AC94" s="30">
        <v>24.9315068493151</v>
      </c>
      <c r="AD94" s="30">
        <v>0</v>
      </c>
      <c r="AE94" s="30">
        <v>25.0675675675676</v>
      </c>
      <c r="AF94" s="30">
        <v>0</v>
      </c>
      <c r="AG94" s="30">
        <v>24.8993288590604</v>
      </c>
      <c r="AH94" s="30">
        <v>0</v>
      </c>
    </row>
    <row r="95" ht="15" customHeight="1">
      <c r="A95" t="s" s="26">
        <f>'DI_Prep'!A95</f>
        <v>549</v>
      </c>
      <c r="B95" t="s" s="26">
        <f>'DI_Prep'!B95</f>
        <v>550</v>
      </c>
      <c r="C95" s="30">
        <v>22.1052631578948</v>
      </c>
      <c r="D95" s="30">
        <v>0</v>
      </c>
      <c r="E95" s="30">
        <v>21.9402985074627</v>
      </c>
      <c r="F95" s="30">
        <v>0</v>
      </c>
      <c r="G95" s="30">
        <v>21.970802919708</v>
      </c>
      <c r="H95" s="30">
        <v>0</v>
      </c>
      <c r="I95" s="30">
        <v>22.3188405797102</v>
      </c>
      <c r="J95" s="30">
        <v>0</v>
      </c>
      <c r="K95" s="30">
        <v>21.8439716312056</v>
      </c>
      <c r="L95" s="30">
        <v>0</v>
      </c>
      <c r="M95" s="30">
        <v>21.8439716312056</v>
      </c>
      <c r="N95" s="30">
        <v>0</v>
      </c>
      <c r="O95" s="30">
        <v>21.3475177304964</v>
      </c>
      <c r="P95" s="30">
        <v>0</v>
      </c>
      <c r="Q95" s="30">
        <v>21.3888888888889</v>
      </c>
      <c r="R95" s="30">
        <v>0</v>
      </c>
      <c r="S95" s="30">
        <v>20.9027777777778</v>
      </c>
      <c r="T95" s="30">
        <v>0</v>
      </c>
      <c r="U95" s="30">
        <v>21.3888888888889</v>
      </c>
      <c r="V95" s="30">
        <v>0</v>
      </c>
      <c r="W95" s="30">
        <v>22.2068965517242</v>
      </c>
      <c r="X95" s="30">
        <v>0</v>
      </c>
      <c r="Y95" s="30">
        <v>23.6551724137931</v>
      </c>
      <c r="Z95" s="30">
        <v>0</v>
      </c>
      <c r="AA95" s="30">
        <v>23.9726027397261</v>
      </c>
      <c r="AB95" s="30">
        <v>0</v>
      </c>
      <c r="AC95" s="30">
        <v>23.9726027397261</v>
      </c>
      <c r="AD95" s="30">
        <v>0</v>
      </c>
      <c r="AE95" s="30">
        <v>24.5945945945946</v>
      </c>
      <c r="AF95" s="30">
        <v>0</v>
      </c>
      <c r="AG95" s="30">
        <v>23.9597315436242</v>
      </c>
      <c r="AH95" s="30">
        <v>0</v>
      </c>
    </row>
    <row r="96" ht="15" customHeight="1">
      <c r="A96" t="s" s="26">
        <f>'DI_Prep'!A96</f>
        <v>551</v>
      </c>
      <c r="B96" t="s" s="26">
        <f>'DI_Prep'!B96</f>
        <v>552</v>
      </c>
      <c r="C96" s="30">
        <v>21.578947368421</v>
      </c>
      <c r="D96" s="30">
        <v>0</v>
      </c>
      <c r="E96" s="30">
        <v>21.4179104477612</v>
      </c>
      <c r="F96" s="30">
        <v>0</v>
      </c>
      <c r="G96" s="30">
        <v>20.9489051094891</v>
      </c>
      <c r="H96" s="30">
        <v>0</v>
      </c>
      <c r="I96" s="30">
        <v>19.2753623188406</v>
      </c>
      <c r="J96" s="30">
        <v>0</v>
      </c>
      <c r="K96" s="30">
        <v>19.3617021276596</v>
      </c>
      <c r="L96" s="30">
        <v>0</v>
      </c>
      <c r="M96" s="30">
        <v>20.8510638297872</v>
      </c>
      <c r="N96" s="30">
        <v>0</v>
      </c>
      <c r="O96" s="30">
        <v>20.8510638297872</v>
      </c>
      <c r="P96" s="30">
        <v>0</v>
      </c>
      <c r="Q96" s="30">
        <v>19.9305555555555</v>
      </c>
      <c r="R96" s="30">
        <v>0</v>
      </c>
      <c r="S96" s="30">
        <v>19.9305555555555</v>
      </c>
      <c r="T96" s="30">
        <v>0</v>
      </c>
      <c r="U96" s="30">
        <v>20.4166666666667</v>
      </c>
      <c r="V96" s="30">
        <v>0</v>
      </c>
      <c r="W96" s="30">
        <v>21.2413793103448</v>
      </c>
      <c r="X96" s="30">
        <v>0</v>
      </c>
      <c r="Y96" s="30">
        <v>21.7241379310345</v>
      </c>
      <c r="Z96" s="30">
        <v>0</v>
      </c>
      <c r="AA96" s="30">
        <v>21.0958904109589</v>
      </c>
      <c r="AB96" s="30">
        <v>0</v>
      </c>
      <c r="AC96" s="30">
        <v>20.6164383561644</v>
      </c>
      <c r="AD96" s="30">
        <v>0</v>
      </c>
      <c r="AE96" s="30">
        <v>20.8108108108108</v>
      </c>
      <c r="AF96" s="30">
        <v>0</v>
      </c>
      <c r="AG96" s="30">
        <v>19.2617449664429</v>
      </c>
      <c r="AH96" s="30">
        <v>0</v>
      </c>
    </row>
    <row r="97" ht="15" customHeight="1">
      <c r="A97" t="s" s="26">
        <f>'DI_Prep'!A97</f>
        <v>553</v>
      </c>
      <c r="B97" t="s" s="26">
        <f>'DI_Prep'!B97</f>
        <v>554</v>
      </c>
      <c r="C97" s="30">
        <v>21.0526315789474</v>
      </c>
      <c r="D97" s="30">
        <v>0</v>
      </c>
      <c r="E97" s="30">
        <v>20.8955223880597</v>
      </c>
      <c r="F97" s="30">
        <v>0</v>
      </c>
      <c r="G97" s="30">
        <v>20.4379562043796</v>
      </c>
      <c r="H97" s="30">
        <v>0</v>
      </c>
      <c r="I97" s="30">
        <v>20.7971014492753</v>
      </c>
      <c r="J97" s="30">
        <v>0</v>
      </c>
      <c r="K97" s="30">
        <v>20.354609929078</v>
      </c>
      <c r="L97" s="30">
        <v>0</v>
      </c>
      <c r="M97" s="30">
        <v>17.8723404255319</v>
      </c>
      <c r="N97" s="30">
        <v>0</v>
      </c>
      <c r="O97" s="30">
        <v>17.8723404255319</v>
      </c>
      <c r="P97" s="30">
        <v>0</v>
      </c>
      <c r="Q97" s="30">
        <v>18.4722222222222</v>
      </c>
      <c r="R97" s="30">
        <v>0</v>
      </c>
      <c r="S97" s="30">
        <v>17.0138888888889</v>
      </c>
      <c r="T97" s="30">
        <v>0</v>
      </c>
      <c r="U97" s="30">
        <v>17.0138888888889</v>
      </c>
      <c r="V97" s="30">
        <v>0</v>
      </c>
      <c r="W97" s="30">
        <v>16.4137931034483</v>
      </c>
      <c r="X97" s="30">
        <v>0</v>
      </c>
      <c r="Y97" s="30">
        <v>17.3793103448276</v>
      </c>
      <c r="Z97" s="30">
        <v>0</v>
      </c>
      <c r="AA97" s="30">
        <v>16.7808219178082</v>
      </c>
      <c r="AB97" s="30">
        <v>0</v>
      </c>
      <c r="AC97" s="30">
        <v>14.8630136986302</v>
      </c>
      <c r="AD97" s="30">
        <v>0</v>
      </c>
      <c r="AE97" s="30">
        <v>10.8783783783784</v>
      </c>
      <c r="AF97" s="30">
        <v>0</v>
      </c>
      <c r="AG97" s="30">
        <v>9.395973154362411</v>
      </c>
      <c r="AH97" s="30">
        <v>0</v>
      </c>
    </row>
    <row r="98" ht="15" customHeight="1">
      <c r="A98" t="s" s="26">
        <f>'DI_Prep'!A98</f>
        <v>555</v>
      </c>
      <c r="B98" t="s" s="26">
        <f>'DI_Prep'!B98</f>
        <v>556</v>
      </c>
      <c r="C98" s="30">
        <v>20.5263157894737</v>
      </c>
      <c r="D98" s="30">
        <v>0</v>
      </c>
      <c r="E98" s="30">
        <v>20.3731343283582</v>
      </c>
      <c r="F98" s="30">
        <v>0</v>
      </c>
      <c r="G98" s="30">
        <v>19.9270072992701</v>
      </c>
      <c r="H98" s="30">
        <v>0</v>
      </c>
      <c r="I98" s="30">
        <v>16.7391304347826</v>
      </c>
      <c r="J98" s="30">
        <v>0</v>
      </c>
      <c r="K98" s="30">
        <v>16.3829787234042</v>
      </c>
      <c r="L98" s="30">
        <v>0</v>
      </c>
      <c r="M98" s="30">
        <v>16.8794326241135</v>
      </c>
      <c r="N98" s="30">
        <v>0</v>
      </c>
      <c r="O98" s="30">
        <v>20.354609929078</v>
      </c>
      <c r="P98" s="30">
        <v>0</v>
      </c>
      <c r="Q98" s="30">
        <v>20.4166666666667</v>
      </c>
      <c r="R98" s="30">
        <v>0</v>
      </c>
      <c r="S98" s="30">
        <v>20.4166666666667</v>
      </c>
      <c r="T98" s="30">
        <v>0</v>
      </c>
      <c r="U98" s="30">
        <v>21.875</v>
      </c>
      <c r="V98" s="30">
        <v>0</v>
      </c>
      <c r="W98" s="30">
        <v>23.1724137931035</v>
      </c>
      <c r="X98" s="30">
        <v>0</v>
      </c>
      <c r="Y98" s="30">
        <v>22.2068965517242</v>
      </c>
      <c r="Z98" s="30">
        <v>0</v>
      </c>
      <c r="AA98" s="30">
        <v>23.4931506849315</v>
      </c>
      <c r="AB98" s="30">
        <v>0</v>
      </c>
      <c r="AC98" s="30">
        <v>23.4931506849315</v>
      </c>
      <c r="AD98" s="30">
        <v>0</v>
      </c>
      <c r="AE98" s="30">
        <v>23.6486486486487</v>
      </c>
      <c r="AF98" s="30">
        <v>0</v>
      </c>
      <c r="AG98" s="30">
        <v>26.7785234899329</v>
      </c>
      <c r="AH98" s="30">
        <v>0</v>
      </c>
    </row>
    <row r="99" ht="15" customHeight="1">
      <c r="A99" t="s" s="26">
        <f>'DI_Prep'!A99</f>
        <v>557</v>
      </c>
      <c r="B99" t="s" s="26">
        <f>'DI_Prep'!B99</f>
        <v>558</v>
      </c>
      <c r="C99" s="30">
        <v>20</v>
      </c>
      <c r="D99" s="30">
        <v>0</v>
      </c>
      <c r="E99" s="30">
        <v>19.3283582089553</v>
      </c>
      <c r="F99" s="30">
        <v>0</v>
      </c>
      <c r="G99" s="30">
        <v>18.3941605839416</v>
      </c>
      <c r="H99" s="30">
        <v>0</v>
      </c>
      <c r="I99" s="30">
        <v>18.768115942029</v>
      </c>
      <c r="J99" s="30">
        <v>0</v>
      </c>
      <c r="K99" s="30">
        <v>18.3687943262411</v>
      </c>
      <c r="L99" s="30">
        <v>0</v>
      </c>
      <c r="M99" s="30">
        <v>19.3617021276596</v>
      </c>
      <c r="N99" s="30">
        <v>0</v>
      </c>
      <c r="O99" s="30">
        <v>18.3687943262411</v>
      </c>
      <c r="P99" s="30">
        <v>0</v>
      </c>
      <c r="Q99" s="30">
        <v>17.5</v>
      </c>
      <c r="R99" s="30">
        <v>0</v>
      </c>
      <c r="S99" s="30">
        <v>18.4722222222222</v>
      </c>
      <c r="T99" s="30">
        <v>0</v>
      </c>
      <c r="U99" s="30">
        <v>18.9583333333333</v>
      </c>
      <c r="V99" s="30">
        <v>0</v>
      </c>
      <c r="W99" s="30">
        <v>17.8620689655172</v>
      </c>
      <c r="X99" s="30">
        <v>0</v>
      </c>
      <c r="Y99" s="30">
        <v>16.896551724138</v>
      </c>
      <c r="Z99" s="30">
        <v>0</v>
      </c>
      <c r="AA99" s="30">
        <v>14.8630136986302</v>
      </c>
      <c r="AB99" s="30">
        <v>0</v>
      </c>
      <c r="AC99" s="30">
        <v>13.9041095890411</v>
      </c>
      <c r="AD99" s="30">
        <v>0</v>
      </c>
      <c r="AE99" s="30">
        <v>12.2972972972973</v>
      </c>
      <c r="AF99" s="30">
        <v>0</v>
      </c>
      <c r="AG99" s="30">
        <v>10.3355704697986</v>
      </c>
      <c r="AH99" s="30">
        <v>0</v>
      </c>
    </row>
    <row r="100" ht="15" customHeight="1">
      <c r="A100" t="s" s="26">
        <f>'DI_Prep'!A100</f>
        <v>559</v>
      </c>
      <c r="B100" t="s" s="26">
        <f>'DI_Prep'!B100</f>
        <v>560</v>
      </c>
      <c r="C100" s="30">
        <v>19.4736842105264</v>
      </c>
      <c r="D100" s="30">
        <v>0</v>
      </c>
      <c r="E100" s="30">
        <v>19.8507462686567</v>
      </c>
      <c r="F100" s="30">
        <v>0</v>
      </c>
      <c r="G100" s="30">
        <v>19.4160583941606</v>
      </c>
      <c r="H100" s="30">
        <v>0</v>
      </c>
      <c r="I100" s="30">
        <v>20.2898550724638</v>
      </c>
      <c r="J100" s="30">
        <v>0</v>
      </c>
      <c r="K100" s="30">
        <v>20.8510638297872</v>
      </c>
      <c r="L100" s="30">
        <v>0</v>
      </c>
      <c r="M100" s="30">
        <v>20.354609929078</v>
      </c>
      <c r="N100" s="30">
        <v>0</v>
      </c>
      <c r="O100" s="30">
        <v>19.8581560283688</v>
      </c>
      <c r="P100" s="30">
        <v>0</v>
      </c>
      <c r="Q100" s="30">
        <v>19.4444444444445</v>
      </c>
      <c r="R100" s="30">
        <v>0</v>
      </c>
      <c r="S100" s="30">
        <v>19.4444444444445</v>
      </c>
      <c r="T100" s="30">
        <v>0</v>
      </c>
      <c r="U100" s="30">
        <v>17.9861111111111</v>
      </c>
      <c r="V100" s="30">
        <v>0</v>
      </c>
      <c r="W100" s="30">
        <v>18.3448275862069</v>
      </c>
      <c r="X100" s="30">
        <v>0</v>
      </c>
      <c r="Y100" s="30">
        <v>17.8620689655172</v>
      </c>
      <c r="Z100" s="30">
        <v>0</v>
      </c>
      <c r="AA100" s="30">
        <v>17.2602739726027</v>
      </c>
      <c r="AB100" s="30">
        <v>0</v>
      </c>
      <c r="AC100" s="30">
        <v>15.3424657534247</v>
      </c>
      <c r="AD100" s="30">
        <v>0</v>
      </c>
      <c r="AE100" s="30">
        <v>11.3513513513513</v>
      </c>
      <c r="AF100" s="30">
        <v>0</v>
      </c>
      <c r="AG100" s="30">
        <v>9.865771812080521</v>
      </c>
      <c r="AH100" s="30">
        <v>0</v>
      </c>
    </row>
    <row r="101" ht="15" customHeight="1">
      <c r="A101" t="s" s="26">
        <f>'DI_Prep'!A101</f>
        <v>561</v>
      </c>
      <c r="B101" t="s" s="26">
        <f>'DI_Prep'!B101</f>
        <v>562</v>
      </c>
      <c r="C101" s="30">
        <v>18.9473684210526</v>
      </c>
      <c r="D101" s="30">
        <v>0</v>
      </c>
      <c r="E101" s="30">
        <v>18.8059701492537</v>
      </c>
      <c r="F101" s="30">
        <v>0</v>
      </c>
      <c r="G101" s="30">
        <v>18.9051094890511</v>
      </c>
      <c r="H101" s="30">
        <v>0</v>
      </c>
      <c r="I101" s="30">
        <v>19.7826086956522</v>
      </c>
      <c r="J101" s="30">
        <v>0</v>
      </c>
      <c r="K101" s="30">
        <v>19.8581560283688</v>
      </c>
      <c r="L101" s="30">
        <v>0</v>
      </c>
      <c r="M101" s="30">
        <v>18.3687943262411</v>
      </c>
      <c r="N101" s="30">
        <v>0</v>
      </c>
      <c r="O101" s="30">
        <v>19.3617021276596</v>
      </c>
      <c r="P101" s="30">
        <v>0</v>
      </c>
      <c r="Q101" s="30">
        <v>16.5277777777778</v>
      </c>
      <c r="R101" s="30">
        <v>0</v>
      </c>
      <c r="S101" s="30">
        <v>16.5277777777778</v>
      </c>
      <c r="T101" s="30">
        <v>0</v>
      </c>
      <c r="U101" s="30">
        <v>16.5277777777778</v>
      </c>
      <c r="V101" s="30">
        <v>0</v>
      </c>
      <c r="W101" s="30">
        <v>14.9655172413793</v>
      </c>
      <c r="X101" s="30">
        <v>0</v>
      </c>
      <c r="Y101" s="30">
        <v>14.9655172413793</v>
      </c>
      <c r="Z101" s="30">
        <v>0</v>
      </c>
      <c r="AA101" s="30">
        <v>12.9452054794521</v>
      </c>
      <c r="AB101" s="30">
        <v>0</v>
      </c>
      <c r="AC101" s="30">
        <v>11.5068493150685</v>
      </c>
      <c r="AD101" s="30">
        <v>0</v>
      </c>
      <c r="AE101" s="30">
        <v>8.513513513513541</v>
      </c>
      <c r="AF101" s="30">
        <v>0</v>
      </c>
      <c r="AG101" s="30">
        <v>7.98657718120808</v>
      </c>
      <c r="AH101" s="30">
        <v>0</v>
      </c>
    </row>
    <row r="102" ht="15" customHeight="1">
      <c r="A102" t="s" s="26">
        <f>'DI_Prep'!A102</f>
        <v>563</v>
      </c>
      <c r="B102" t="s" s="26">
        <f>'DI_Prep'!B102</f>
        <v>564</v>
      </c>
      <c r="C102" s="30">
        <v>18.4210526315789</v>
      </c>
      <c r="D102" s="30">
        <v>0</v>
      </c>
      <c r="E102" s="30">
        <v>17.7611940298507</v>
      </c>
      <c r="F102" s="30">
        <v>0</v>
      </c>
      <c r="G102" s="30">
        <v>16.8613138686131</v>
      </c>
      <c r="H102" s="30">
        <v>0</v>
      </c>
      <c r="I102" s="30">
        <v>17.2463768115942</v>
      </c>
      <c r="J102" s="30">
        <v>0</v>
      </c>
      <c r="K102" s="30">
        <v>17.3758865248227</v>
      </c>
      <c r="L102" s="30">
        <v>0</v>
      </c>
      <c r="M102" s="30">
        <v>17.3758865248227</v>
      </c>
      <c r="N102" s="30">
        <v>0</v>
      </c>
      <c r="O102" s="30">
        <v>17.3758865248227</v>
      </c>
      <c r="P102" s="30">
        <v>0</v>
      </c>
      <c r="Q102" s="30">
        <v>17.0138888888889</v>
      </c>
      <c r="R102" s="30">
        <v>0</v>
      </c>
      <c r="S102" s="30">
        <v>17.9861111111111</v>
      </c>
      <c r="T102" s="30">
        <v>0</v>
      </c>
      <c r="U102" s="30">
        <v>19.4444444444445</v>
      </c>
      <c r="V102" s="30">
        <v>0</v>
      </c>
      <c r="W102" s="30">
        <v>18.8275862068965</v>
      </c>
      <c r="X102" s="30">
        <v>0</v>
      </c>
      <c r="Y102" s="30">
        <v>18.8275862068965</v>
      </c>
      <c r="Z102" s="30">
        <v>0</v>
      </c>
      <c r="AA102" s="30">
        <v>19.1780821917808</v>
      </c>
      <c r="AB102" s="30">
        <v>0</v>
      </c>
      <c r="AC102" s="30">
        <v>19.6575342465753</v>
      </c>
      <c r="AD102" s="30">
        <v>0</v>
      </c>
      <c r="AE102" s="30">
        <v>19.8648648648649</v>
      </c>
      <c r="AF102" s="30">
        <v>0</v>
      </c>
      <c r="AG102" s="30">
        <v>20.6711409395973</v>
      </c>
      <c r="AH102" s="30">
        <v>0</v>
      </c>
    </row>
    <row r="103" ht="15" customHeight="1">
      <c r="A103" t="s" s="26">
        <f>'DI_Prep'!A103</f>
        <v>565</v>
      </c>
      <c r="B103" t="s" s="26">
        <f>'DI_Prep'!B103</f>
        <v>566</v>
      </c>
      <c r="C103" s="30">
        <v>17.8947368421053</v>
      </c>
      <c r="D103" s="30">
        <v>0</v>
      </c>
      <c r="E103" s="30">
        <v>17.2388059701493</v>
      </c>
      <c r="F103" s="30">
        <v>0</v>
      </c>
      <c r="G103" s="30">
        <v>17.3722627737226</v>
      </c>
      <c r="H103" s="30">
        <v>0</v>
      </c>
      <c r="I103" s="30">
        <v>17.7536231884058</v>
      </c>
      <c r="J103" s="30">
        <v>0</v>
      </c>
      <c r="K103" s="30">
        <v>17.8723404255319</v>
      </c>
      <c r="L103" s="30">
        <v>0</v>
      </c>
      <c r="M103" s="30">
        <v>18.8652482269504</v>
      </c>
      <c r="N103" s="30">
        <v>0</v>
      </c>
      <c r="O103" s="30">
        <v>16.8794326241135</v>
      </c>
      <c r="P103" s="30">
        <v>0</v>
      </c>
      <c r="Q103" s="30">
        <v>17.9861111111111</v>
      </c>
      <c r="R103" s="30">
        <v>0</v>
      </c>
      <c r="S103" s="30">
        <v>17.5</v>
      </c>
      <c r="T103" s="30">
        <v>0</v>
      </c>
      <c r="U103" s="30">
        <v>17.5</v>
      </c>
      <c r="V103" s="30">
        <v>0</v>
      </c>
      <c r="W103" s="30">
        <v>17.3793103448276</v>
      </c>
      <c r="X103" s="30">
        <v>0</v>
      </c>
      <c r="Y103" s="30">
        <v>16.4137931034483</v>
      </c>
      <c r="Z103" s="30">
        <v>0</v>
      </c>
      <c r="AA103" s="30">
        <v>15.8219178082192</v>
      </c>
      <c r="AB103" s="30">
        <v>0</v>
      </c>
      <c r="AC103" s="30">
        <v>15.8219178082192</v>
      </c>
      <c r="AD103" s="30">
        <v>0</v>
      </c>
      <c r="AE103" s="30">
        <v>13.2432432432432</v>
      </c>
      <c r="AF103" s="30">
        <v>0</v>
      </c>
      <c r="AG103" s="30">
        <v>11.744966442953</v>
      </c>
      <c r="AH103" s="30">
        <v>0</v>
      </c>
    </row>
    <row r="104" ht="15" customHeight="1">
      <c r="A104" t="s" s="26">
        <f>'DI_Prep'!A104</f>
        <v>567</v>
      </c>
      <c r="B104" t="s" s="26">
        <f>'DI_Prep'!B104</f>
        <v>568</v>
      </c>
      <c r="C104" s="30">
        <v>17.3684210526316</v>
      </c>
      <c r="D104" s="30">
        <v>0</v>
      </c>
      <c r="E104" s="30">
        <v>18.2835820895522</v>
      </c>
      <c r="F104" s="30">
        <v>0</v>
      </c>
      <c r="G104" s="30">
        <v>17.8832116788322</v>
      </c>
      <c r="H104" s="30">
        <v>0</v>
      </c>
      <c r="I104" s="30">
        <v>18.2608695652174</v>
      </c>
      <c r="J104" s="30">
        <v>0</v>
      </c>
      <c r="K104" s="30">
        <v>18.8652482269504</v>
      </c>
      <c r="L104" s="30">
        <v>0</v>
      </c>
      <c r="M104" s="30">
        <v>19.8581560283688</v>
      </c>
      <c r="N104" s="30">
        <v>0</v>
      </c>
      <c r="O104" s="30">
        <v>18.8652482269504</v>
      </c>
      <c r="P104" s="30">
        <v>0</v>
      </c>
      <c r="Q104" s="30">
        <v>18.9583333333333</v>
      </c>
      <c r="R104" s="30">
        <v>0</v>
      </c>
      <c r="S104" s="30">
        <v>18.9583333333333</v>
      </c>
      <c r="T104" s="30">
        <v>0</v>
      </c>
      <c r="U104" s="30">
        <v>18.4722222222222</v>
      </c>
      <c r="V104" s="30">
        <v>0</v>
      </c>
      <c r="W104" s="30">
        <v>16.896551724138</v>
      </c>
      <c r="X104" s="30">
        <v>0</v>
      </c>
      <c r="Y104" s="30">
        <v>15.448275862069</v>
      </c>
      <c r="Z104" s="30">
        <v>0</v>
      </c>
      <c r="AA104" s="30">
        <v>13.4246575342466</v>
      </c>
      <c r="AB104" s="30">
        <v>0</v>
      </c>
      <c r="AC104" s="30">
        <v>11.986301369863</v>
      </c>
      <c r="AD104" s="30">
        <v>0</v>
      </c>
      <c r="AE104" s="30">
        <v>8.040540540540549</v>
      </c>
      <c r="AF104" s="30">
        <v>0</v>
      </c>
      <c r="AG104" s="30">
        <v>7.5167785234899</v>
      </c>
      <c r="AH104" s="30">
        <v>0</v>
      </c>
    </row>
    <row r="105" ht="15" customHeight="1">
      <c r="A105" t="s" s="26">
        <f>'DI_Prep'!A105</f>
        <v>569</v>
      </c>
      <c r="B105" t="s" s="26">
        <f>'DI_Prep'!B105</f>
        <v>570</v>
      </c>
      <c r="C105" s="30">
        <v>16.8421052631579</v>
      </c>
      <c r="D105" s="30">
        <v>0</v>
      </c>
      <c r="E105" s="30">
        <v>16.7164179104478</v>
      </c>
      <c r="F105" s="30">
        <v>0</v>
      </c>
      <c r="G105" s="30">
        <v>16.3503649635036</v>
      </c>
      <c r="H105" s="30">
        <v>0</v>
      </c>
      <c r="I105" s="30">
        <v>15.7246376811594</v>
      </c>
      <c r="J105" s="30">
        <v>0</v>
      </c>
      <c r="K105" s="30">
        <v>15.886524822695</v>
      </c>
      <c r="L105" s="30">
        <v>0</v>
      </c>
      <c r="M105" s="30">
        <v>15.886524822695</v>
      </c>
      <c r="N105" s="30">
        <v>0</v>
      </c>
      <c r="O105" s="30">
        <v>15.886524822695</v>
      </c>
      <c r="P105" s="30">
        <v>0</v>
      </c>
      <c r="Q105" s="30">
        <v>15.5555555555555</v>
      </c>
      <c r="R105" s="30">
        <v>0</v>
      </c>
      <c r="S105" s="30">
        <v>15.0694444444445</v>
      </c>
      <c r="T105" s="30">
        <v>0</v>
      </c>
      <c r="U105" s="30">
        <v>14.0972222222222</v>
      </c>
      <c r="V105" s="30">
        <v>0</v>
      </c>
      <c r="W105" s="30">
        <v>13.0344827586207</v>
      </c>
      <c r="X105" s="30">
        <v>0</v>
      </c>
      <c r="Y105" s="30">
        <v>11.103448275862</v>
      </c>
      <c r="Z105" s="30">
        <v>0</v>
      </c>
      <c r="AA105" s="30">
        <v>9.58904109589041</v>
      </c>
      <c r="AB105" s="30">
        <v>0</v>
      </c>
      <c r="AC105" s="30">
        <v>6.71232876712329</v>
      </c>
      <c r="AD105" s="30">
        <v>0</v>
      </c>
      <c r="AE105" s="30">
        <v>6.62162162162162</v>
      </c>
      <c r="AF105" s="30">
        <v>0</v>
      </c>
      <c r="AG105" s="30">
        <v>5.63758389261745</v>
      </c>
      <c r="AH105" s="30">
        <v>0</v>
      </c>
    </row>
    <row r="106" ht="15" customHeight="1">
      <c r="A106" t="s" s="26">
        <f>'DI_Prep'!A106</f>
        <v>571</v>
      </c>
      <c r="B106" t="s" s="26">
        <f>'DI_Prep'!B106</f>
        <v>572</v>
      </c>
      <c r="C106" s="30">
        <v>16.3157894736842</v>
      </c>
      <c r="D106" s="30">
        <v>0</v>
      </c>
      <c r="E106" s="30">
        <v>16.1940298507463</v>
      </c>
      <c r="F106" s="30">
        <v>0</v>
      </c>
      <c r="G106" s="30">
        <v>15.8394160583942</v>
      </c>
      <c r="H106" s="30">
        <v>0</v>
      </c>
      <c r="I106" s="30">
        <v>16.231884057971</v>
      </c>
      <c r="J106" s="30">
        <v>0</v>
      </c>
      <c r="K106" s="30">
        <v>16.8794326241135</v>
      </c>
      <c r="L106" s="30">
        <v>0</v>
      </c>
      <c r="M106" s="30">
        <v>16.3829787234042</v>
      </c>
      <c r="N106" s="30">
        <v>0</v>
      </c>
      <c r="O106" s="30">
        <v>16.3829787234042</v>
      </c>
      <c r="P106" s="30">
        <v>0</v>
      </c>
      <c r="Q106" s="30">
        <v>16.0416666666667</v>
      </c>
      <c r="R106" s="30">
        <v>0</v>
      </c>
      <c r="S106" s="30">
        <v>16.0416666666667</v>
      </c>
      <c r="T106" s="30">
        <v>0</v>
      </c>
      <c r="U106" s="30">
        <v>16.0416666666667</v>
      </c>
      <c r="V106" s="30">
        <v>0</v>
      </c>
      <c r="W106" s="30">
        <v>14.4827586206897</v>
      </c>
      <c r="X106" s="30">
        <v>0</v>
      </c>
      <c r="Y106" s="30">
        <v>13.0344827586207</v>
      </c>
      <c r="Z106" s="30">
        <v>0</v>
      </c>
      <c r="AA106" s="30">
        <v>11.986301369863</v>
      </c>
      <c r="AB106" s="30">
        <v>0</v>
      </c>
      <c r="AC106" s="30">
        <v>9.1095890410959</v>
      </c>
      <c r="AD106" s="30">
        <v>0</v>
      </c>
      <c r="AE106" s="30">
        <v>7.56756756756756</v>
      </c>
      <c r="AF106" s="30">
        <v>0</v>
      </c>
      <c r="AG106" s="30">
        <v>6.57718120805369</v>
      </c>
      <c r="AH106" s="30">
        <v>0</v>
      </c>
    </row>
    <row r="107" ht="15" customHeight="1">
      <c r="A107" t="s" s="26">
        <f>'DI_Prep'!A107</f>
        <v>573</v>
      </c>
      <c r="B107" t="s" s="26">
        <f>'DI_Prep'!B107</f>
        <v>574</v>
      </c>
      <c r="C107" s="30">
        <v>15.7894736842105</v>
      </c>
      <c r="D107" s="30">
        <v>0</v>
      </c>
      <c r="E107" s="30">
        <v>15.6716417910448</v>
      </c>
      <c r="F107" s="30">
        <v>0</v>
      </c>
      <c r="G107" s="30">
        <v>15.3284671532847</v>
      </c>
      <c r="H107" s="30">
        <v>0</v>
      </c>
      <c r="I107" s="30">
        <v>15.2173913043478</v>
      </c>
      <c r="J107" s="30">
        <v>0</v>
      </c>
      <c r="K107" s="30">
        <v>15.3900709219858</v>
      </c>
      <c r="L107" s="30">
        <v>0</v>
      </c>
      <c r="M107" s="30">
        <v>15.3900709219858</v>
      </c>
      <c r="N107" s="30">
        <v>0</v>
      </c>
      <c r="O107" s="30">
        <v>15.3900709219858</v>
      </c>
      <c r="P107" s="30">
        <v>0</v>
      </c>
      <c r="Q107" s="30">
        <v>14.5833333333333</v>
      </c>
      <c r="R107" s="30">
        <v>0</v>
      </c>
      <c r="S107" s="30">
        <v>14.5833333333333</v>
      </c>
      <c r="T107" s="30">
        <v>0</v>
      </c>
      <c r="U107" s="30">
        <v>13.6111111111111</v>
      </c>
      <c r="V107" s="30">
        <v>0</v>
      </c>
      <c r="W107" s="30">
        <v>12.551724137931</v>
      </c>
      <c r="X107" s="30">
        <v>0</v>
      </c>
      <c r="Y107" s="30">
        <v>11.5862068965517</v>
      </c>
      <c r="Z107" s="30">
        <v>0</v>
      </c>
      <c r="AA107" s="30">
        <v>10.0684931506849</v>
      </c>
      <c r="AB107" s="30">
        <v>0</v>
      </c>
      <c r="AC107" s="30">
        <v>7.19178082191779</v>
      </c>
      <c r="AD107" s="30">
        <v>0</v>
      </c>
      <c r="AE107" s="30">
        <v>7.09459459459457</v>
      </c>
      <c r="AF107" s="30">
        <v>0</v>
      </c>
      <c r="AG107" s="30">
        <v>7.04697986577179</v>
      </c>
      <c r="AH107" s="30">
        <v>0</v>
      </c>
    </row>
    <row r="108" ht="15" customHeight="1">
      <c r="A108" t="s" s="26">
        <f>'DI_Prep'!A108</f>
        <v>575</v>
      </c>
      <c r="B108" t="s" s="26">
        <f>'DI_Prep'!B108</f>
        <v>576</v>
      </c>
      <c r="C108" s="30">
        <v>15.2631578947369</v>
      </c>
      <c r="D108" s="30">
        <v>0</v>
      </c>
      <c r="E108" s="30">
        <v>15.1492537313433</v>
      </c>
      <c r="F108" s="30">
        <v>0</v>
      </c>
      <c r="G108" s="30">
        <v>14.8175182481752</v>
      </c>
      <c r="H108" s="30">
        <v>0</v>
      </c>
      <c r="I108" s="30">
        <v>14.7101449275362</v>
      </c>
      <c r="J108" s="30">
        <v>0</v>
      </c>
      <c r="K108" s="30">
        <v>14.8936170212766</v>
      </c>
      <c r="L108" s="30">
        <v>0</v>
      </c>
      <c r="M108" s="30">
        <v>14.8936170212766</v>
      </c>
      <c r="N108" s="30">
        <v>0</v>
      </c>
      <c r="O108" s="30">
        <v>14.8936170212766</v>
      </c>
      <c r="P108" s="30">
        <v>0</v>
      </c>
      <c r="Q108" s="30">
        <v>14.0972222222222</v>
      </c>
      <c r="R108" s="30">
        <v>0</v>
      </c>
      <c r="S108" s="30">
        <v>14.0972222222222</v>
      </c>
      <c r="T108" s="30">
        <v>0</v>
      </c>
      <c r="U108" s="30">
        <v>13.125</v>
      </c>
      <c r="V108" s="30">
        <v>0</v>
      </c>
      <c r="W108" s="30">
        <v>14</v>
      </c>
      <c r="X108" s="30">
        <v>0</v>
      </c>
      <c r="Y108" s="30">
        <v>15.9310344827586</v>
      </c>
      <c r="Z108" s="30">
        <v>0</v>
      </c>
      <c r="AA108" s="30">
        <v>17.7397260273973</v>
      </c>
      <c r="AB108" s="30">
        <v>0</v>
      </c>
      <c r="AC108" s="30">
        <v>17.2602739726027</v>
      </c>
      <c r="AD108" s="30">
        <v>0</v>
      </c>
      <c r="AE108" s="30">
        <v>17.027027027027</v>
      </c>
      <c r="AF108" s="30">
        <v>0</v>
      </c>
      <c r="AG108" s="30">
        <v>13.1543624161074</v>
      </c>
      <c r="AH108" s="30">
        <v>0</v>
      </c>
    </row>
    <row r="109" ht="15" customHeight="1">
      <c r="A109" t="s" s="26">
        <f>'DI_Prep'!A109</f>
        <v>577</v>
      </c>
      <c r="B109" t="s" s="26">
        <f>'DI_Prep'!B109</f>
        <v>578</v>
      </c>
      <c r="C109" s="30">
        <v>14.7368421052632</v>
      </c>
      <c r="D109" s="30">
        <v>0</v>
      </c>
      <c r="E109" s="30">
        <v>14.6268656716418</v>
      </c>
      <c r="F109" s="30">
        <v>0</v>
      </c>
      <c r="G109" s="30">
        <v>14.3065693430657</v>
      </c>
      <c r="H109" s="30">
        <v>0</v>
      </c>
      <c r="I109" s="30">
        <v>14.2028985507247</v>
      </c>
      <c r="J109" s="30">
        <v>0</v>
      </c>
      <c r="K109" s="30">
        <v>14.3971631205674</v>
      </c>
      <c r="L109" s="30">
        <v>0</v>
      </c>
      <c r="M109" s="30">
        <v>13.9007092198582</v>
      </c>
      <c r="N109" s="30">
        <v>0</v>
      </c>
      <c r="O109" s="30">
        <v>13.9007092198582</v>
      </c>
      <c r="P109" s="30">
        <v>0</v>
      </c>
      <c r="Q109" s="30">
        <v>13.6111111111111</v>
      </c>
      <c r="R109" s="30">
        <v>0</v>
      </c>
      <c r="S109" s="30">
        <v>13.6111111111111</v>
      </c>
      <c r="T109" s="30">
        <v>0</v>
      </c>
      <c r="U109" s="30">
        <v>14.5833333333333</v>
      </c>
      <c r="V109" s="30">
        <v>0</v>
      </c>
      <c r="W109" s="30">
        <v>13.5172413793103</v>
      </c>
      <c r="X109" s="30">
        <v>0</v>
      </c>
      <c r="Y109" s="30">
        <v>14</v>
      </c>
      <c r="Z109" s="30">
        <v>0</v>
      </c>
      <c r="AA109" s="30">
        <v>15.3424657534247</v>
      </c>
      <c r="AB109" s="30">
        <v>0</v>
      </c>
      <c r="AC109" s="30">
        <v>14.3835616438357</v>
      </c>
      <c r="AD109" s="30">
        <v>0</v>
      </c>
      <c r="AE109" s="30">
        <v>13.7162162162162</v>
      </c>
      <c r="AF109" s="30">
        <v>0</v>
      </c>
      <c r="AG109" s="30">
        <v>13.6241610738255</v>
      </c>
      <c r="AH109" s="30">
        <v>0</v>
      </c>
    </row>
    <row r="110" ht="15" customHeight="1">
      <c r="A110" t="s" s="26">
        <f>'DI_Prep'!A110</f>
        <v>579</v>
      </c>
      <c r="B110" t="s" s="26">
        <f>'DI_Prep'!B110</f>
        <v>580</v>
      </c>
      <c r="C110" s="30">
        <v>14.2105263157894</v>
      </c>
      <c r="D110" s="30">
        <v>0</v>
      </c>
      <c r="E110" s="30">
        <v>14.1044776119403</v>
      </c>
      <c r="F110" s="30">
        <v>0</v>
      </c>
      <c r="G110" s="30">
        <v>13.2846715328467</v>
      </c>
      <c r="H110" s="30">
        <v>0</v>
      </c>
      <c r="I110" s="30">
        <v>11.6666666666667</v>
      </c>
      <c r="J110" s="30">
        <v>0</v>
      </c>
      <c r="K110" s="30">
        <v>9.929078014184419</v>
      </c>
      <c r="L110" s="30">
        <v>0</v>
      </c>
      <c r="M110" s="30">
        <v>12.4113475177305</v>
      </c>
      <c r="N110" s="30">
        <v>0</v>
      </c>
      <c r="O110" s="30">
        <v>11.9148936170213</v>
      </c>
      <c r="P110" s="30">
        <v>0</v>
      </c>
      <c r="Q110" s="30">
        <v>12.6388888888889</v>
      </c>
      <c r="R110" s="30">
        <v>0</v>
      </c>
      <c r="S110" s="30">
        <v>13.125</v>
      </c>
      <c r="T110" s="30">
        <v>0</v>
      </c>
      <c r="U110" s="30">
        <v>15.0694444444445</v>
      </c>
      <c r="V110" s="30">
        <v>0</v>
      </c>
      <c r="W110" s="30">
        <v>15.9310344827586</v>
      </c>
      <c r="X110" s="30">
        <v>0</v>
      </c>
      <c r="Y110" s="30">
        <v>18.3448275862069</v>
      </c>
      <c r="Z110" s="30">
        <v>0</v>
      </c>
      <c r="AA110" s="30">
        <v>20.1369863013698</v>
      </c>
      <c r="AB110" s="30">
        <v>0</v>
      </c>
      <c r="AC110" s="30">
        <v>21.0958904109589</v>
      </c>
      <c r="AD110" s="30">
        <v>0</v>
      </c>
      <c r="AE110" s="30">
        <v>22.2297297297298</v>
      </c>
      <c r="AF110" s="30">
        <v>0</v>
      </c>
      <c r="AG110" s="30">
        <v>15.503355704698</v>
      </c>
      <c r="AH110" s="30">
        <v>0</v>
      </c>
    </row>
    <row r="111" ht="15" customHeight="1">
      <c r="A111" t="s" s="26">
        <f>'DI_Prep'!A111</f>
        <v>581</v>
      </c>
      <c r="B111" t="s" s="26">
        <f>'DI_Prep'!B111</f>
        <v>582</v>
      </c>
      <c r="C111" s="30">
        <v>13.6842105263158</v>
      </c>
      <c r="D111" s="30">
        <v>0</v>
      </c>
      <c r="E111" s="30">
        <v>13.5820895522388</v>
      </c>
      <c r="F111" s="30">
        <v>0</v>
      </c>
      <c r="G111" s="30">
        <v>13.7956204379562</v>
      </c>
      <c r="H111" s="30">
        <v>0</v>
      </c>
      <c r="I111" s="30">
        <v>13.1884057971014</v>
      </c>
      <c r="J111" s="30">
        <v>0</v>
      </c>
      <c r="K111" s="30">
        <v>12.4113475177305</v>
      </c>
      <c r="L111" s="30">
        <v>0</v>
      </c>
      <c r="M111" s="30">
        <v>12.9078014184397</v>
      </c>
      <c r="N111" s="30">
        <v>0</v>
      </c>
      <c r="O111" s="30">
        <v>12.4113475177305</v>
      </c>
      <c r="P111" s="30">
        <v>0</v>
      </c>
      <c r="Q111" s="30">
        <v>12.1527777777778</v>
      </c>
      <c r="R111" s="30">
        <v>0</v>
      </c>
      <c r="S111" s="30">
        <v>12.6388888888889</v>
      </c>
      <c r="T111" s="30">
        <v>0</v>
      </c>
      <c r="U111" s="30">
        <v>11.1805555555555</v>
      </c>
      <c r="V111" s="30">
        <v>0</v>
      </c>
      <c r="W111" s="30">
        <v>9.65517241379313</v>
      </c>
      <c r="X111" s="30">
        <v>0</v>
      </c>
      <c r="Y111" s="30">
        <v>9.17241379310347</v>
      </c>
      <c r="Z111" s="30">
        <v>0</v>
      </c>
      <c r="AA111" s="30">
        <v>6.71232876712329</v>
      </c>
      <c r="AB111" s="30">
        <v>0</v>
      </c>
      <c r="AC111" s="30">
        <v>6.23287671232877</v>
      </c>
      <c r="AD111" s="30">
        <v>0</v>
      </c>
      <c r="AE111" s="30">
        <v>6.14864864864865</v>
      </c>
      <c r="AF111" s="30">
        <v>0</v>
      </c>
      <c r="AG111" s="30">
        <v>5.16778523489933</v>
      </c>
      <c r="AH111" s="30">
        <v>0</v>
      </c>
    </row>
    <row r="112" ht="15" customHeight="1">
      <c r="A112" t="s" s="26">
        <f>'DI_Prep'!A112</f>
        <v>583</v>
      </c>
      <c r="B112" t="s" s="26">
        <f>'DI_Prep'!B112</f>
        <v>584</v>
      </c>
      <c r="C112" s="30">
        <v>13.1578947368421</v>
      </c>
      <c r="D112" s="30">
        <v>0</v>
      </c>
      <c r="E112" s="30">
        <v>13.0597014925373</v>
      </c>
      <c r="F112" s="30">
        <v>0</v>
      </c>
      <c r="G112" s="30">
        <v>12.7737226277373</v>
      </c>
      <c r="H112" s="30">
        <v>0</v>
      </c>
      <c r="I112" s="30">
        <v>8.62318840579707</v>
      </c>
      <c r="J112" s="30">
        <v>0</v>
      </c>
      <c r="K112" s="30">
        <v>10.9219858156028</v>
      </c>
      <c r="L112" s="30">
        <v>0</v>
      </c>
      <c r="M112" s="30">
        <v>8.936170212765949</v>
      </c>
      <c r="N112" s="30">
        <v>0</v>
      </c>
      <c r="O112" s="30">
        <v>9.43262411347515</v>
      </c>
      <c r="P112" s="30">
        <v>0</v>
      </c>
      <c r="Q112" s="30">
        <v>7.29166666666669</v>
      </c>
      <c r="R112" s="30">
        <v>0</v>
      </c>
      <c r="S112" s="30">
        <v>7.29166666666669</v>
      </c>
      <c r="T112" s="30">
        <v>0</v>
      </c>
      <c r="U112" s="30">
        <v>9.72222222222223</v>
      </c>
      <c r="V112" s="30">
        <v>0</v>
      </c>
      <c r="W112" s="30">
        <v>11.103448275862</v>
      </c>
      <c r="X112" s="30">
        <v>0</v>
      </c>
      <c r="Y112" s="30">
        <v>10.6206896551724</v>
      </c>
      <c r="Z112" s="30">
        <v>0</v>
      </c>
      <c r="AA112" s="30">
        <v>11.0273972602739</v>
      </c>
      <c r="AB112" s="30">
        <v>0</v>
      </c>
      <c r="AC112" s="30">
        <v>10.5479452054794</v>
      </c>
      <c r="AD112" s="30">
        <v>0</v>
      </c>
      <c r="AE112" s="30">
        <v>9.93243243243244</v>
      </c>
      <c r="AF112" s="30">
        <v>0</v>
      </c>
      <c r="AG112" s="30">
        <v>15.0335570469799</v>
      </c>
      <c r="AH112" s="30">
        <v>0</v>
      </c>
    </row>
    <row r="113" ht="15" customHeight="1">
      <c r="A113" t="s" s="26">
        <f>'DI_Prep'!A113</f>
        <v>585</v>
      </c>
      <c r="B113" t="s" s="26">
        <f>'DI_Prep'!B113</f>
        <v>586</v>
      </c>
      <c r="C113" s="30">
        <v>12.6315789473684</v>
      </c>
      <c r="D113" s="30">
        <v>0</v>
      </c>
      <c r="E113" s="30">
        <v>12.5373134328358</v>
      </c>
      <c r="F113" s="30">
        <v>0</v>
      </c>
      <c r="G113" s="30">
        <v>11.7518248175182</v>
      </c>
      <c r="H113" s="30">
        <v>0</v>
      </c>
      <c r="I113" s="30">
        <v>12.6811594202899</v>
      </c>
      <c r="J113" s="30">
        <v>0</v>
      </c>
      <c r="K113" s="30">
        <v>13.404255319149</v>
      </c>
      <c r="L113" s="30">
        <v>0</v>
      </c>
      <c r="M113" s="30">
        <v>13.404255319149</v>
      </c>
      <c r="N113" s="30">
        <v>0</v>
      </c>
      <c r="O113" s="30">
        <v>12.9078014184397</v>
      </c>
      <c r="P113" s="30">
        <v>0</v>
      </c>
      <c r="Q113" s="30">
        <v>13.125</v>
      </c>
      <c r="R113" s="30">
        <v>0</v>
      </c>
      <c r="S113" s="30">
        <v>10.6944444444445</v>
      </c>
      <c r="T113" s="30">
        <v>0</v>
      </c>
      <c r="U113" s="30">
        <v>8.263888888888919</v>
      </c>
      <c r="V113" s="30">
        <v>0</v>
      </c>
      <c r="W113" s="30">
        <v>7.72413793103449</v>
      </c>
      <c r="X113" s="30">
        <v>0</v>
      </c>
      <c r="Y113" s="30">
        <v>6.27586206896552</v>
      </c>
      <c r="Z113" s="30">
        <v>0</v>
      </c>
      <c r="AA113" s="30">
        <v>4.31506849315069</v>
      </c>
      <c r="AB113" s="30">
        <v>0</v>
      </c>
      <c r="AC113" s="30">
        <v>4.31506849315069</v>
      </c>
      <c r="AD113" s="30">
        <v>0</v>
      </c>
      <c r="AE113" s="30">
        <v>2.83783783783784</v>
      </c>
      <c r="AF113" s="30">
        <v>0</v>
      </c>
      <c r="AG113" s="30">
        <v>1.87919463087248</v>
      </c>
      <c r="AH113" s="30">
        <v>0</v>
      </c>
    </row>
    <row r="114" ht="15" customHeight="1">
      <c r="A114" t="s" s="26">
        <f>'DI_Prep'!A114</f>
        <v>587</v>
      </c>
      <c r="B114" t="s" s="26">
        <f>'DI_Prep'!B114</f>
        <v>588</v>
      </c>
      <c r="C114" s="30">
        <v>12.1052631578948</v>
      </c>
      <c r="D114" s="30">
        <v>0</v>
      </c>
      <c r="E114" s="30">
        <v>12.0149253731343</v>
      </c>
      <c r="F114" s="30">
        <v>0</v>
      </c>
      <c r="G114" s="30">
        <v>12.2627737226278</v>
      </c>
      <c r="H114" s="30">
        <v>0</v>
      </c>
      <c r="I114" s="30">
        <v>13.695652173913</v>
      </c>
      <c r="J114" s="30">
        <v>0</v>
      </c>
      <c r="K114" s="30">
        <v>13.9007092198582</v>
      </c>
      <c r="L114" s="30">
        <v>0</v>
      </c>
      <c r="M114" s="30">
        <v>14.3971631205674</v>
      </c>
      <c r="N114" s="30">
        <v>0</v>
      </c>
      <c r="O114" s="30">
        <v>14.3971631205674</v>
      </c>
      <c r="P114" s="30">
        <v>0</v>
      </c>
      <c r="Q114" s="30">
        <v>15.0694444444445</v>
      </c>
      <c r="R114" s="30">
        <v>0</v>
      </c>
      <c r="S114" s="30">
        <v>15.5555555555555</v>
      </c>
      <c r="T114" s="30">
        <v>0</v>
      </c>
      <c r="U114" s="30">
        <v>15.5555555555555</v>
      </c>
      <c r="V114" s="30">
        <v>0</v>
      </c>
      <c r="W114" s="30">
        <v>15.448275862069</v>
      </c>
      <c r="X114" s="30">
        <v>0</v>
      </c>
      <c r="Y114" s="30">
        <v>14.4827586206897</v>
      </c>
      <c r="Z114" s="30">
        <v>0</v>
      </c>
      <c r="AA114" s="30">
        <v>16.3013698630137</v>
      </c>
      <c r="AB114" s="30">
        <v>0</v>
      </c>
      <c r="AC114" s="30">
        <v>16.7808219178082</v>
      </c>
      <c r="AD114" s="30">
        <v>0</v>
      </c>
      <c r="AE114" s="30">
        <v>16.554054054054</v>
      </c>
      <c r="AF114" s="30">
        <v>0</v>
      </c>
      <c r="AG114" s="30">
        <v>16.9127516778524</v>
      </c>
      <c r="AH114" s="30">
        <v>0</v>
      </c>
    </row>
    <row r="115" ht="15" customHeight="1">
      <c r="A115" t="s" s="26">
        <f>'DI_Prep'!A115</f>
        <v>589</v>
      </c>
      <c r="B115" t="s" s="26">
        <f>'DI_Prep'!B115</f>
        <v>590</v>
      </c>
      <c r="C115" s="30">
        <v>11.578947368421</v>
      </c>
      <c r="D115" s="30">
        <v>0</v>
      </c>
      <c r="E115" s="30">
        <v>11.4925373134328</v>
      </c>
      <c r="F115" s="30">
        <v>0</v>
      </c>
      <c r="G115" s="30">
        <v>11.2408759124087</v>
      </c>
      <c r="H115" s="30">
        <v>0</v>
      </c>
      <c r="I115" s="30">
        <v>12.1739130434783</v>
      </c>
      <c r="J115" s="30">
        <v>0</v>
      </c>
      <c r="K115" s="30">
        <v>11.4184397163121</v>
      </c>
      <c r="L115" s="30">
        <v>0</v>
      </c>
      <c r="M115" s="30">
        <v>11.4184397163121</v>
      </c>
      <c r="N115" s="30">
        <v>0</v>
      </c>
      <c r="O115" s="30">
        <v>11.4184397163121</v>
      </c>
      <c r="P115" s="30">
        <v>0</v>
      </c>
      <c r="Q115" s="30">
        <v>11.1805555555555</v>
      </c>
      <c r="R115" s="30">
        <v>0</v>
      </c>
      <c r="S115" s="30">
        <v>11.6666666666667</v>
      </c>
      <c r="T115" s="30">
        <v>0</v>
      </c>
      <c r="U115" s="30">
        <v>11.6666666666667</v>
      </c>
      <c r="V115" s="30">
        <v>0</v>
      </c>
      <c r="W115" s="30">
        <v>11.5862068965517</v>
      </c>
      <c r="X115" s="30">
        <v>0</v>
      </c>
      <c r="Y115" s="30">
        <v>12.551724137931</v>
      </c>
      <c r="Z115" s="30">
        <v>0</v>
      </c>
      <c r="AA115" s="30">
        <v>13.9041095890411</v>
      </c>
      <c r="AB115" s="30">
        <v>0</v>
      </c>
      <c r="AC115" s="30">
        <v>16.3013698630137</v>
      </c>
      <c r="AD115" s="30">
        <v>0</v>
      </c>
      <c r="AE115" s="30">
        <v>16.0810810810811</v>
      </c>
      <c r="AF115" s="30">
        <v>0</v>
      </c>
      <c r="AG115" s="30">
        <v>12.6845637583893</v>
      </c>
      <c r="AH115" s="30">
        <v>0</v>
      </c>
    </row>
    <row r="116" ht="15" customHeight="1">
      <c r="A116" t="s" s="26">
        <f>'DI_Prep'!A116</f>
        <v>591</v>
      </c>
      <c r="B116" t="s" s="26">
        <f>'DI_Prep'!B116</f>
        <v>592</v>
      </c>
      <c r="C116" s="30">
        <v>11.0526315789474</v>
      </c>
      <c r="D116" s="30">
        <v>0</v>
      </c>
      <c r="E116" s="30">
        <v>10.9701492537314</v>
      </c>
      <c r="F116" s="30">
        <v>0</v>
      </c>
      <c r="G116" s="30">
        <v>10.7299270072993</v>
      </c>
      <c r="H116" s="30">
        <v>0</v>
      </c>
      <c r="I116" s="30">
        <v>11.159420289855</v>
      </c>
      <c r="J116" s="30">
        <v>0</v>
      </c>
      <c r="K116" s="30">
        <v>11.9148936170213</v>
      </c>
      <c r="L116" s="30">
        <v>0</v>
      </c>
      <c r="M116" s="30">
        <v>10.9219858156028</v>
      </c>
      <c r="N116" s="30">
        <v>0</v>
      </c>
      <c r="O116" s="30">
        <v>10.9219858156028</v>
      </c>
      <c r="P116" s="30">
        <v>0</v>
      </c>
      <c r="Q116" s="30">
        <v>10.2083333333333</v>
      </c>
      <c r="R116" s="30">
        <v>0</v>
      </c>
      <c r="S116" s="30">
        <v>9.236111111111081</v>
      </c>
      <c r="T116" s="30">
        <v>0</v>
      </c>
      <c r="U116" s="30">
        <v>8.75</v>
      </c>
      <c r="V116" s="30">
        <v>0</v>
      </c>
      <c r="W116" s="30">
        <v>8.68965517241381</v>
      </c>
      <c r="X116" s="30">
        <v>0</v>
      </c>
      <c r="Y116" s="30">
        <v>8.68965517241381</v>
      </c>
      <c r="Z116" s="30">
        <v>0</v>
      </c>
      <c r="AA116" s="30">
        <v>5.27397260273973</v>
      </c>
      <c r="AB116" s="30">
        <v>0</v>
      </c>
      <c r="AC116" s="30">
        <v>4.79452054794521</v>
      </c>
      <c r="AD116" s="30">
        <v>0</v>
      </c>
      <c r="AE116" s="30">
        <v>3.78378378378379</v>
      </c>
      <c r="AF116" s="30">
        <v>0</v>
      </c>
      <c r="AG116" s="30">
        <v>3.28859060402685</v>
      </c>
      <c r="AH116" s="30">
        <v>0</v>
      </c>
    </row>
    <row r="117" ht="15" customHeight="1">
      <c r="A117" t="s" s="26">
        <f>'DI_Prep'!A117</f>
        <v>593</v>
      </c>
      <c r="B117" t="s" s="26">
        <f>'DI_Prep'!B117</f>
        <v>594</v>
      </c>
      <c r="C117" s="30">
        <v>10.5263157894737</v>
      </c>
      <c r="D117" s="30">
        <v>0</v>
      </c>
      <c r="E117" s="30">
        <v>9.92537313432833</v>
      </c>
      <c r="F117" s="30">
        <v>0</v>
      </c>
      <c r="G117" s="30">
        <v>9.197080291970829</v>
      </c>
      <c r="H117" s="30">
        <v>0</v>
      </c>
      <c r="I117" s="30">
        <v>9.13043478260872</v>
      </c>
      <c r="J117" s="30">
        <v>0</v>
      </c>
      <c r="K117" s="30">
        <v>8.439716312056751</v>
      </c>
      <c r="L117" s="30">
        <v>0</v>
      </c>
      <c r="M117" s="30">
        <v>10.4255319148936</v>
      </c>
      <c r="N117" s="30">
        <v>0</v>
      </c>
      <c r="O117" s="30">
        <v>9.929078014184419</v>
      </c>
      <c r="P117" s="30">
        <v>0</v>
      </c>
      <c r="Q117" s="30">
        <v>10.6944444444445</v>
      </c>
      <c r="R117" s="30">
        <v>0</v>
      </c>
      <c r="S117" s="30">
        <v>10.2083333333333</v>
      </c>
      <c r="T117" s="30">
        <v>0</v>
      </c>
      <c r="U117" s="30">
        <v>10.6944444444445</v>
      </c>
      <c r="V117" s="30">
        <v>0</v>
      </c>
      <c r="W117" s="30">
        <v>10.6206896551724</v>
      </c>
      <c r="X117" s="30">
        <v>0</v>
      </c>
      <c r="Y117" s="30">
        <v>9.65517241379313</v>
      </c>
      <c r="Z117" s="30">
        <v>0</v>
      </c>
      <c r="AA117" s="30">
        <v>10.5479452054794</v>
      </c>
      <c r="AB117" s="30">
        <v>0</v>
      </c>
      <c r="AC117" s="30">
        <v>8.630136986301389</v>
      </c>
      <c r="AD117" s="30">
        <v>0</v>
      </c>
      <c r="AE117" s="30">
        <v>9.459459459459451</v>
      </c>
      <c r="AF117" s="30">
        <v>0</v>
      </c>
      <c r="AG117" s="30">
        <v>10.8053691275168</v>
      </c>
      <c r="AH117" s="30">
        <v>0</v>
      </c>
    </row>
    <row r="118" ht="15" customHeight="1">
      <c r="A118" t="s" s="26">
        <f>'DI_Prep'!A118</f>
        <v>595</v>
      </c>
      <c r="B118" t="s" s="26">
        <f>'DI_Prep'!B118</f>
        <v>596</v>
      </c>
      <c r="C118" s="30">
        <v>10</v>
      </c>
      <c r="D118" s="30">
        <v>0</v>
      </c>
      <c r="E118" s="30">
        <v>10.4477611940299</v>
      </c>
      <c r="F118" s="30">
        <v>0</v>
      </c>
      <c r="G118" s="30">
        <v>10.2189781021898</v>
      </c>
      <c r="H118" s="30">
        <v>0</v>
      </c>
      <c r="I118" s="30">
        <v>10.6521739130435</v>
      </c>
      <c r="J118" s="30">
        <v>0</v>
      </c>
      <c r="K118" s="30">
        <v>10.4255319148936</v>
      </c>
      <c r="L118" s="30">
        <v>0</v>
      </c>
      <c r="M118" s="30">
        <v>7.94326241134755</v>
      </c>
      <c r="N118" s="30">
        <v>0</v>
      </c>
      <c r="O118" s="30">
        <v>6.95035460992908</v>
      </c>
      <c r="P118" s="30">
        <v>0</v>
      </c>
      <c r="Q118" s="30">
        <v>6.80555555555555</v>
      </c>
      <c r="R118" s="30">
        <v>0</v>
      </c>
      <c r="S118" s="30">
        <v>6.31944444444445</v>
      </c>
      <c r="T118" s="30">
        <v>0</v>
      </c>
      <c r="U118" s="30">
        <v>5.83333333333333</v>
      </c>
      <c r="V118" s="30">
        <v>0</v>
      </c>
      <c r="W118" s="30">
        <v>4.82758620689655</v>
      </c>
      <c r="X118" s="30">
        <v>0</v>
      </c>
      <c r="Y118" s="30">
        <v>3.86206896551724</v>
      </c>
      <c r="Z118" s="30">
        <v>0</v>
      </c>
      <c r="AA118" s="30">
        <v>2.87671232876712</v>
      </c>
      <c r="AB118" s="30">
        <v>0</v>
      </c>
      <c r="AC118" s="30">
        <v>1.91780821917808</v>
      </c>
      <c r="AD118" s="30">
        <v>0</v>
      </c>
      <c r="AE118" s="30">
        <v>1.41891891891892</v>
      </c>
      <c r="AF118" s="30">
        <v>0</v>
      </c>
      <c r="AG118" s="30">
        <v>1.40939597315437</v>
      </c>
      <c r="AH118" s="30">
        <v>0</v>
      </c>
    </row>
    <row r="119" ht="15" customHeight="1">
      <c r="A119" t="s" s="26">
        <f>'DI_Prep'!A119</f>
        <v>597</v>
      </c>
      <c r="B119" t="s" s="26">
        <f>'DI_Prep'!B119</f>
        <v>598</v>
      </c>
      <c r="C119" s="30">
        <v>9.47368421052634</v>
      </c>
      <c r="D119" s="30">
        <v>0</v>
      </c>
      <c r="E119" s="30">
        <v>9.40298507462685</v>
      </c>
      <c r="F119" s="30">
        <v>0</v>
      </c>
      <c r="G119" s="30">
        <v>8.686131386861319</v>
      </c>
      <c r="H119" s="30">
        <v>0</v>
      </c>
      <c r="I119" s="30">
        <v>9.6376811594203</v>
      </c>
      <c r="J119" s="30">
        <v>0</v>
      </c>
      <c r="K119" s="30">
        <v>7.94326241134755</v>
      </c>
      <c r="L119" s="30">
        <v>0</v>
      </c>
      <c r="M119" s="30">
        <v>9.43262411347515</v>
      </c>
      <c r="N119" s="30">
        <v>0</v>
      </c>
      <c r="O119" s="30">
        <v>8.439716312056751</v>
      </c>
      <c r="P119" s="30">
        <v>0</v>
      </c>
      <c r="Q119" s="30">
        <v>8.75</v>
      </c>
      <c r="R119" s="30">
        <v>0</v>
      </c>
      <c r="S119" s="30">
        <v>7.77777777777777</v>
      </c>
      <c r="T119" s="30">
        <v>0</v>
      </c>
      <c r="U119" s="30">
        <v>7.29166666666669</v>
      </c>
      <c r="V119" s="30">
        <v>0</v>
      </c>
      <c r="W119" s="30">
        <v>7.24137931034483</v>
      </c>
      <c r="X119" s="30">
        <v>0</v>
      </c>
      <c r="Y119" s="30">
        <v>7.24137931034483</v>
      </c>
      <c r="Z119" s="30">
        <v>0</v>
      </c>
      <c r="AA119" s="30">
        <v>4.79452054794521</v>
      </c>
      <c r="AB119" s="30">
        <v>0</v>
      </c>
      <c r="AC119" s="30">
        <v>5.27397260273973</v>
      </c>
      <c r="AD119" s="30">
        <v>0</v>
      </c>
      <c r="AE119" s="30">
        <v>4.72972972972973</v>
      </c>
      <c r="AF119" s="30">
        <v>0</v>
      </c>
      <c r="AG119" s="30">
        <v>3.75838926174496</v>
      </c>
      <c r="AH119" s="30">
        <v>0</v>
      </c>
    </row>
    <row r="120" ht="15" customHeight="1">
      <c r="A120" t="s" s="26">
        <f>'DI_Prep'!A120</f>
        <v>599</v>
      </c>
      <c r="B120" t="s" s="26">
        <f>'DI_Prep'!B120</f>
        <v>600</v>
      </c>
      <c r="C120" s="30">
        <v>8.9473684210526</v>
      </c>
      <c r="D120" s="30">
        <v>0</v>
      </c>
      <c r="E120" s="30">
        <v>8.880597014925369</v>
      </c>
      <c r="F120" s="30">
        <v>0</v>
      </c>
      <c r="G120" s="30">
        <v>9.70802919708027</v>
      </c>
      <c r="H120" s="30">
        <v>0</v>
      </c>
      <c r="I120" s="30">
        <v>10.1449275362319</v>
      </c>
      <c r="J120" s="30">
        <v>0</v>
      </c>
      <c r="K120" s="30">
        <v>8.936170212765949</v>
      </c>
      <c r="L120" s="30">
        <v>0</v>
      </c>
      <c r="M120" s="30">
        <v>8.439716312056751</v>
      </c>
      <c r="N120" s="30">
        <v>0</v>
      </c>
      <c r="O120" s="30">
        <v>7.94326241134755</v>
      </c>
      <c r="P120" s="30">
        <v>0</v>
      </c>
      <c r="Q120" s="30">
        <v>9.236111111111081</v>
      </c>
      <c r="R120" s="30">
        <v>0</v>
      </c>
      <c r="S120" s="30">
        <v>9.72222222222223</v>
      </c>
      <c r="T120" s="30">
        <v>0</v>
      </c>
      <c r="U120" s="30">
        <v>12.1527777777778</v>
      </c>
      <c r="V120" s="30">
        <v>0</v>
      </c>
      <c r="W120" s="30">
        <v>12.0689655172414</v>
      </c>
      <c r="X120" s="30">
        <v>0</v>
      </c>
      <c r="Y120" s="30">
        <v>13.5172413793103</v>
      </c>
      <c r="Z120" s="30">
        <v>0</v>
      </c>
      <c r="AA120" s="30">
        <v>14.3835616438357</v>
      </c>
      <c r="AB120" s="30">
        <v>0</v>
      </c>
      <c r="AC120" s="30">
        <v>17.7397260273973</v>
      </c>
      <c r="AD120" s="30">
        <v>0</v>
      </c>
      <c r="AE120" s="30">
        <v>18.445945945946</v>
      </c>
      <c r="AF120" s="30">
        <v>0</v>
      </c>
      <c r="AG120" s="30">
        <v>21.1409395973154</v>
      </c>
      <c r="AH120" s="30">
        <v>0</v>
      </c>
    </row>
    <row r="121" ht="15" customHeight="1">
      <c r="A121" t="s" s="26">
        <f>'DI_Prep'!A121</f>
        <v>601</v>
      </c>
      <c r="B121" t="s" s="26">
        <f>'DI_Prep'!B121</f>
        <v>602</v>
      </c>
      <c r="C121" s="30">
        <v>8.421052631578929</v>
      </c>
      <c r="D121" s="30">
        <v>0</v>
      </c>
      <c r="E121" s="30">
        <v>8.358208955223891</v>
      </c>
      <c r="F121" s="30">
        <v>0</v>
      </c>
      <c r="G121" s="30">
        <v>8.17518248175181</v>
      </c>
      <c r="H121" s="30">
        <v>0</v>
      </c>
      <c r="I121" s="30">
        <v>8.11594202898549</v>
      </c>
      <c r="J121" s="30">
        <v>0</v>
      </c>
      <c r="K121" s="30">
        <v>9.43262411347515</v>
      </c>
      <c r="L121" s="30">
        <v>0</v>
      </c>
      <c r="M121" s="30">
        <v>9.929078014184419</v>
      </c>
      <c r="N121" s="30">
        <v>0</v>
      </c>
      <c r="O121" s="30">
        <v>10.4255319148936</v>
      </c>
      <c r="P121" s="30">
        <v>0</v>
      </c>
      <c r="Q121" s="30">
        <v>7.77777777777777</v>
      </c>
      <c r="R121" s="30">
        <v>0</v>
      </c>
      <c r="S121" s="30">
        <v>12.1527777777778</v>
      </c>
      <c r="T121" s="30">
        <v>0</v>
      </c>
      <c r="U121" s="30">
        <v>10.2083333333333</v>
      </c>
      <c r="V121" s="30">
        <v>0</v>
      </c>
      <c r="W121" s="30">
        <v>10.1379310344828</v>
      </c>
      <c r="X121" s="30">
        <v>0</v>
      </c>
      <c r="Y121" s="30">
        <v>12.0689655172414</v>
      </c>
      <c r="Z121" s="30">
        <v>0</v>
      </c>
      <c r="AA121" s="30">
        <v>12.4657534246575</v>
      </c>
      <c r="AB121" s="30">
        <v>0</v>
      </c>
      <c r="AC121" s="30">
        <v>13.4246575342466</v>
      </c>
      <c r="AD121" s="30">
        <v>0</v>
      </c>
      <c r="AE121" s="30">
        <v>15.1351351351351</v>
      </c>
      <c r="AF121" s="30">
        <v>0</v>
      </c>
      <c r="AG121" s="30">
        <v>15.9731543624161</v>
      </c>
      <c r="AH121" s="30">
        <v>0</v>
      </c>
    </row>
    <row r="122" ht="15" customHeight="1">
      <c r="A122" t="s" s="26">
        <f>'DI_Prep'!A122</f>
        <v>603</v>
      </c>
      <c r="B122" t="s" s="26">
        <f>'DI_Prep'!B122</f>
        <v>604</v>
      </c>
      <c r="C122" s="30">
        <v>7.89473684210526</v>
      </c>
      <c r="D122" s="30">
        <v>0</v>
      </c>
      <c r="E122" s="30">
        <v>7.83582089552241</v>
      </c>
      <c r="F122" s="30">
        <v>0</v>
      </c>
      <c r="G122" s="30">
        <v>7.66423357664237</v>
      </c>
      <c r="H122" s="30">
        <v>0</v>
      </c>
      <c r="I122" s="30">
        <v>7.60869565217391</v>
      </c>
      <c r="J122" s="30">
        <v>0</v>
      </c>
      <c r="K122" s="30">
        <v>5.95744680851064</v>
      </c>
      <c r="L122" s="30">
        <v>0</v>
      </c>
      <c r="M122" s="30">
        <v>5.95744680851064</v>
      </c>
      <c r="N122" s="30">
        <v>0</v>
      </c>
      <c r="O122" s="30">
        <v>5.95744680851064</v>
      </c>
      <c r="P122" s="30">
        <v>0</v>
      </c>
      <c r="Q122" s="30">
        <v>5.34722222222222</v>
      </c>
      <c r="R122" s="30">
        <v>0</v>
      </c>
      <c r="S122" s="30">
        <v>4.86111111111111</v>
      </c>
      <c r="T122" s="30">
        <v>0</v>
      </c>
      <c r="U122" s="30">
        <v>4.86111111111111</v>
      </c>
      <c r="V122" s="30">
        <v>0</v>
      </c>
      <c r="W122" s="30">
        <v>3.86206896551724</v>
      </c>
      <c r="X122" s="30">
        <v>0</v>
      </c>
      <c r="Y122" s="30">
        <v>3.37931034482759</v>
      </c>
      <c r="Z122" s="30">
        <v>0</v>
      </c>
      <c r="AA122" s="30">
        <v>3.35616438356165</v>
      </c>
      <c r="AB122" s="30">
        <v>0</v>
      </c>
      <c r="AC122" s="30">
        <v>3.35616438356165</v>
      </c>
      <c r="AD122" s="30">
        <v>0</v>
      </c>
      <c r="AE122" s="30">
        <v>3.31081081081081</v>
      </c>
      <c r="AF122" s="30">
        <v>0</v>
      </c>
      <c r="AG122" s="30">
        <v>4.22818791946309</v>
      </c>
      <c r="AH122" s="30">
        <v>0</v>
      </c>
    </row>
    <row r="123" ht="15" customHeight="1">
      <c r="A123" t="s" s="26">
        <f>'DI_Prep'!A123</f>
        <v>605</v>
      </c>
      <c r="B123" t="s" s="26">
        <f>'DI_Prep'!B123</f>
        <v>606</v>
      </c>
      <c r="C123" s="30">
        <v>7.36842105263159</v>
      </c>
      <c r="D123" s="30">
        <v>0</v>
      </c>
      <c r="E123" s="30">
        <v>6.7910447761194</v>
      </c>
      <c r="F123" s="30">
        <v>0</v>
      </c>
      <c r="G123" s="30">
        <v>6.64233576642336</v>
      </c>
      <c r="H123" s="30">
        <v>0</v>
      </c>
      <c r="I123" s="30">
        <v>6.59420289855072</v>
      </c>
      <c r="J123" s="30">
        <v>0</v>
      </c>
      <c r="K123" s="30">
        <v>5.46099290780142</v>
      </c>
      <c r="L123" s="30">
        <v>0</v>
      </c>
      <c r="M123" s="30">
        <v>5.46099290780142</v>
      </c>
      <c r="N123" s="30">
        <v>0</v>
      </c>
      <c r="O123" s="30">
        <v>5.46099290780142</v>
      </c>
      <c r="P123" s="30">
        <v>0</v>
      </c>
      <c r="Q123" s="30">
        <v>4.86111111111111</v>
      </c>
      <c r="R123" s="30">
        <v>0</v>
      </c>
      <c r="S123" s="30">
        <v>5.34722222222222</v>
      </c>
      <c r="T123" s="30">
        <v>0</v>
      </c>
      <c r="U123" s="30">
        <v>5.34722222222222</v>
      </c>
      <c r="V123" s="30">
        <v>0</v>
      </c>
      <c r="W123" s="30">
        <v>5.79310344827586</v>
      </c>
      <c r="X123" s="30">
        <v>0</v>
      </c>
      <c r="Y123" s="30">
        <v>5.79310344827586</v>
      </c>
      <c r="Z123" s="30">
        <v>0</v>
      </c>
      <c r="AA123" s="30">
        <v>9.1095890410959</v>
      </c>
      <c r="AB123" s="30">
        <v>0</v>
      </c>
      <c r="AC123" s="30">
        <v>10.0684931506849</v>
      </c>
      <c r="AD123" s="30">
        <v>0</v>
      </c>
      <c r="AE123" s="30">
        <v>14.1891891891892</v>
      </c>
      <c r="AF123" s="30">
        <v>0</v>
      </c>
      <c r="AG123" s="30">
        <v>12.2147651006711</v>
      </c>
      <c r="AH123" s="30">
        <v>0</v>
      </c>
    </row>
    <row r="124" ht="15" customHeight="1">
      <c r="A124" t="s" s="26">
        <f>'DI_Prep'!A124</f>
        <v>607</v>
      </c>
      <c r="B124" t="s" s="26">
        <f>'DI_Prep'!B124</f>
        <v>608</v>
      </c>
      <c r="C124" s="30">
        <v>6.84210526315789</v>
      </c>
      <c r="D124" s="30">
        <v>0</v>
      </c>
      <c r="E124" s="30">
        <v>7.31343283582093</v>
      </c>
      <c r="F124" s="30">
        <v>0</v>
      </c>
      <c r="G124" s="30">
        <v>7.15328467153286</v>
      </c>
      <c r="H124" s="30">
        <v>0</v>
      </c>
      <c r="I124" s="30">
        <v>6.08695652173913</v>
      </c>
      <c r="J124" s="30">
        <v>0</v>
      </c>
      <c r="K124" s="30">
        <v>4.9645390070922</v>
      </c>
      <c r="L124" s="30">
        <v>0</v>
      </c>
      <c r="M124" s="30">
        <v>4.9645390070922</v>
      </c>
      <c r="N124" s="30">
        <v>0</v>
      </c>
      <c r="O124" s="30">
        <v>4.9645390070922</v>
      </c>
      <c r="P124" s="30">
        <v>0</v>
      </c>
      <c r="Q124" s="30">
        <v>3.40277777777778</v>
      </c>
      <c r="R124" s="30">
        <v>0</v>
      </c>
      <c r="S124" s="30">
        <v>3.40277777777778</v>
      </c>
      <c r="T124" s="30">
        <v>0</v>
      </c>
      <c r="U124" s="30">
        <v>3.40277777777778</v>
      </c>
      <c r="V124" s="30">
        <v>0</v>
      </c>
      <c r="W124" s="30">
        <v>1.93103448275862</v>
      </c>
      <c r="X124" s="30">
        <v>0</v>
      </c>
      <c r="Y124" s="30">
        <v>1.93103448275862</v>
      </c>
      <c r="Z124" s="30">
        <v>0</v>
      </c>
      <c r="AA124" s="30">
        <v>1.43835616438357</v>
      </c>
      <c r="AB124" s="30">
        <v>0</v>
      </c>
      <c r="AC124" s="30">
        <v>1.43835616438357</v>
      </c>
      <c r="AD124" s="30">
        <v>0</v>
      </c>
      <c r="AE124" s="30">
        <v>1.89189189189189</v>
      </c>
      <c r="AF124" s="30">
        <v>0</v>
      </c>
      <c r="AG124" s="30">
        <v>2.81879194630872</v>
      </c>
      <c r="AH124" s="30">
        <v>0</v>
      </c>
    </row>
    <row r="125" ht="15" customHeight="1">
      <c r="A125" t="s" s="26">
        <f>'DI_Prep'!A125</f>
        <v>609</v>
      </c>
      <c r="B125" t="s" s="26">
        <f>'DI_Prep'!B125</f>
        <v>610</v>
      </c>
      <c r="C125" s="30">
        <v>6.31578947368421</v>
      </c>
      <c r="D125" s="30">
        <v>0</v>
      </c>
      <c r="E125" s="30">
        <v>6.26865671641791</v>
      </c>
      <c r="F125" s="30">
        <v>0</v>
      </c>
      <c r="G125" s="30">
        <v>6.13138686131387</v>
      </c>
      <c r="H125" s="30">
        <v>0</v>
      </c>
      <c r="I125" s="30">
        <v>4.05797101449275</v>
      </c>
      <c r="J125" s="30">
        <v>0</v>
      </c>
      <c r="K125" s="30">
        <v>3.47517730496454</v>
      </c>
      <c r="L125" s="30">
        <v>0</v>
      </c>
      <c r="M125" s="30">
        <v>3.97163120567376</v>
      </c>
      <c r="N125" s="30">
        <v>0</v>
      </c>
      <c r="O125" s="30">
        <v>3.97163120567376</v>
      </c>
      <c r="P125" s="30">
        <v>0</v>
      </c>
      <c r="Q125" s="30">
        <v>5.83333333333333</v>
      </c>
      <c r="R125" s="30">
        <v>0</v>
      </c>
      <c r="S125" s="30">
        <v>5.83333333333333</v>
      </c>
      <c r="T125" s="30">
        <v>0</v>
      </c>
      <c r="U125" s="30">
        <v>6.31944444444445</v>
      </c>
      <c r="V125" s="30">
        <v>0</v>
      </c>
      <c r="W125" s="30">
        <v>6.27586206896552</v>
      </c>
      <c r="X125" s="30">
        <v>0</v>
      </c>
      <c r="Y125" s="30">
        <v>6.75862068965517</v>
      </c>
      <c r="Z125" s="30">
        <v>0</v>
      </c>
      <c r="AA125" s="30">
        <v>8.150684931506881</v>
      </c>
      <c r="AB125" s="30">
        <v>0</v>
      </c>
      <c r="AC125" s="30">
        <v>9.58904109589041</v>
      </c>
      <c r="AD125" s="30">
        <v>0</v>
      </c>
      <c r="AE125" s="30">
        <v>11.8243243243243</v>
      </c>
      <c r="AF125" s="30">
        <v>0</v>
      </c>
      <c r="AG125" s="30">
        <v>17.8523489932886</v>
      </c>
      <c r="AH125" s="30">
        <v>0</v>
      </c>
    </row>
    <row r="126" ht="15" customHeight="1">
      <c r="A126" t="s" s="26">
        <f>'DI_Prep'!A126</f>
        <v>611</v>
      </c>
      <c r="B126" t="s" s="26">
        <f>'DI_Prep'!B126</f>
        <v>612</v>
      </c>
      <c r="C126" s="30">
        <v>5.78947368421052</v>
      </c>
      <c r="D126" s="30">
        <v>0</v>
      </c>
      <c r="E126" s="30">
        <v>5.74626865671642</v>
      </c>
      <c r="F126" s="30">
        <v>0</v>
      </c>
      <c r="G126" s="30">
        <v>5.62043795620438</v>
      </c>
      <c r="H126" s="30">
        <v>0</v>
      </c>
      <c r="I126" s="30">
        <v>7.10144927536233</v>
      </c>
      <c r="J126" s="30">
        <v>0</v>
      </c>
      <c r="K126" s="30">
        <v>6.95035460992908</v>
      </c>
      <c r="L126" s="30">
        <v>0</v>
      </c>
      <c r="M126" s="30">
        <v>6.45390070921986</v>
      </c>
      <c r="N126" s="30">
        <v>0</v>
      </c>
      <c r="O126" s="30">
        <v>6.45390070921986</v>
      </c>
      <c r="P126" s="30">
        <v>0</v>
      </c>
      <c r="Q126" s="30">
        <v>6.31944444444445</v>
      </c>
      <c r="R126" s="30">
        <v>0</v>
      </c>
      <c r="S126" s="30">
        <v>6.80555555555555</v>
      </c>
      <c r="T126" s="30">
        <v>0</v>
      </c>
      <c r="U126" s="30">
        <v>6.80555555555555</v>
      </c>
      <c r="V126" s="30">
        <v>0</v>
      </c>
      <c r="W126" s="30">
        <v>6.75862068965517</v>
      </c>
      <c r="X126" s="30">
        <v>0</v>
      </c>
      <c r="Y126" s="30">
        <v>7.72413793103449</v>
      </c>
      <c r="Z126" s="30">
        <v>0</v>
      </c>
      <c r="AA126" s="30">
        <v>7.19178082191779</v>
      </c>
      <c r="AB126" s="30">
        <v>0</v>
      </c>
      <c r="AC126" s="30">
        <v>8.150684931506881</v>
      </c>
      <c r="AD126" s="30">
        <v>0</v>
      </c>
      <c r="AE126" s="30">
        <v>8.986486486486459</v>
      </c>
      <c r="AF126" s="30">
        <v>0</v>
      </c>
      <c r="AG126" s="30">
        <v>8.9261744966443</v>
      </c>
      <c r="AH126" s="30">
        <v>0</v>
      </c>
    </row>
    <row r="127" ht="15" customHeight="1">
      <c r="A127" t="s" s="26">
        <f>'DI_Prep'!A127</f>
        <v>613</v>
      </c>
      <c r="B127" t="s" s="26">
        <f>'DI_Prep'!B127</f>
        <v>614</v>
      </c>
      <c r="C127" s="30">
        <v>5.26315789473684</v>
      </c>
      <c r="D127" s="30">
        <v>0</v>
      </c>
      <c r="E127" s="30">
        <v>5.22388059701493</v>
      </c>
      <c r="F127" s="30">
        <v>0</v>
      </c>
      <c r="G127" s="30">
        <v>5.10948905109489</v>
      </c>
      <c r="H127" s="30">
        <v>0</v>
      </c>
      <c r="I127" s="30">
        <v>5.07246376811594</v>
      </c>
      <c r="J127" s="30">
        <v>0</v>
      </c>
      <c r="K127" s="30">
        <v>4.46808510638298</v>
      </c>
      <c r="L127" s="30">
        <v>0</v>
      </c>
      <c r="M127" s="30">
        <v>4.46808510638298</v>
      </c>
      <c r="N127" s="30">
        <v>0</v>
      </c>
      <c r="O127" s="30">
        <v>4.46808510638298</v>
      </c>
      <c r="P127" s="30">
        <v>0</v>
      </c>
      <c r="Q127" s="30">
        <v>3.88888888888889</v>
      </c>
      <c r="R127" s="30">
        <v>0</v>
      </c>
      <c r="S127" s="30">
        <v>3.88888888888889</v>
      </c>
      <c r="T127" s="30">
        <v>0</v>
      </c>
      <c r="U127" s="30">
        <v>3.88888888888889</v>
      </c>
      <c r="V127" s="30">
        <v>0</v>
      </c>
      <c r="W127" s="30">
        <v>2.89655172413793</v>
      </c>
      <c r="X127" s="30">
        <v>0</v>
      </c>
      <c r="Y127" s="30">
        <v>2.41379310344828</v>
      </c>
      <c r="Z127" s="30">
        <v>0</v>
      </c>
      <c r="AA127" s="30">
        <v>2.39726027397261</v>
      </c>
      <c r="AB127" s="30">
        <v>0</v>
      </c>
      <c r="AC127" s="30">
        <v>2.39726027397261</v>
      </c>
      <c r="AD127" s="30">
        <v>0</v>
      </c>
      <c r="AE127" s="30">
        <v>2.36486486486487</v>
      </c>
      <c r="AF127" s="30">
        <v>0</v>
      </c>
      <c r="AG127" s="30">
        <v>2.34899328859061</v>
      </c>
      <c r="AH127" s="30">
        <v>0</v>
      </c>
    </row>
    <row r="128" ht="15" customHeight="1">
      <c r="A128" t="s" s="26">
        <f>'DI_Prep'!A128</f>
        <v>615</v>
      </c>
      <c r="B128" t="s" s="26">
        <f>'DI_Prep'!B128</f>
        <v>616</v>
      </c>
      <c r="C128" s="30">
        <v>4.73684210526316</v>
      </c>
      <c r="D128" s="30">
        <v>0</v>
      </c>
      <c r="E128" s="30">
        <v>4.70149253731343</v>
      </c>
      <c r="F128" s="30">
        <v>0</v>
      </c>
      <c r="G128" s="30">
        <v>3.57664233576642</v>
      </c>
      <c r="H128" s="30">
        <v>0</v>
      </c>
      <c r="I128" s="30">
        <v>3.55072463768116</v>
      </c>
      <c r="J128" s="30">
        <v>0</v>
      </c>
      <c r="K128" s="30">
        <v>3.97163120567376</v>
      </c>
      <c r="L128" s="30">
        <v>0</v>
      </c>
      <c r="M128" s="30">
        <v>3.47517730496454</v>
      </c>
      <c r="N128" s="30">
        <v>0</v>
      </c>
      <c r="O128" s="30">
        <v>3.47517730496454</v>
      </c>
      <c r="P128" s="30">
        <v>0</v>
      </c>
      <c r="Q128" s="30">
        <v>2.91666666666667</v>
      </c>
      <c r="R128" s="30">
        <v>0</v>
      </c>
      <c r="S128" s="30">
        <v>2.91666666666667</v>
      </c>
      <c r="T128" s="30">
        <v>0</v>
      </c>
      <c r="U128" s="30">
        <v>2.91666666666667</v>
      </c>
      <c r="V128" s="30">
        <v>0</v>
      </c>
      <c r="W128" s="30">
        <v>2.41379310344828</v>
      </c>
      <c r="X128" s="30">
        <v>0</v>
      </c>
      <c r="Y128" s="30">
        <v>2.89655172413793</v>
      </c>
      <c r="Z128" s="30">
        <v>0</v>
      </c>
      <c r="AA128" s="30">
        <v>3.83561643835616</v>
      </c>
      <c r="AB128" s="30">
        <v>0</v>
      </c>
      <c r="AC128" s="30">
        <v>3.83561643835616</v>
      </c>
      <c r="AD128" s="30">
        <v>0</v>
      </c>
      <c r="AE128" s="30">
        <v>4.25675675675676</v>
      </c>
      <c r="AF128" s="30">
        <v>0</v>
      </c>
      <c r="AG128" s="30">
        <v>6.10738255033557</v>
      </c>
      <c r="AH128" s="30">
        <v>0</v>
      </c>
    </row>
    <row r="129" ht="15" customHeight="1">
      <c r="A129" t="s" s="26">
        <f>'DI_Prep'!A129</f>
        <v>617</v>
      </c>
      <c r="B129" t="s" s="26">
        <f>'DI_Prep'!B129</f>
        <v>618</v>
      </c>
      <c r="C129" s="30">
        <v>4.21052631578947</v>
      </c>
      <c r="D129" s="30">
        <v>0</v>
      </c>
      <c r="E129" s="30">
        <v>4.17910447761194</v>
      </c>
      <c r="F129" s="30">
        <v>0</v>
      </c>
      <c r="G129" s="30">
        <v>4.5985401459854</v>
      </c>
      <c r="H129" s="30">
        <v>0</v>
      </c>
      <c r="I129" s="30">
        <v>5.57971014492753</v>
      </c>
      <c r="J129" s="30">
        <v>0</v>
      </c>
      <c r="K129" s="30">
        <v>7.44680851063828</v>
      </c>
      <c r="L129" s="30">
        <v>0</v>
      </c>
      <c r="M129" s="30">
        <v>7.44680851063828</v>
      </c>
      <c r="N129" s="30">
        <v>0</v>
      </c>
      <c r="O129" s="30">
        <v>8.936170212765949</v>
      </c>
      <c r="P129" s="30">
        <v>0</v>
      </c>
      <c r="Q129" s="30">
        <v>9.72222222222223</v>
      </c>
      <c r="R129" s="30">
        <v>0</v>
      </c>
      <c r="S129" s="30">
        <v>8.75</v>
      </c>
      <c r="T129" s="30">
        <v>0</v>
      </c>
      <c r="U129" s="30">
        <v>9.236111111111081</v>
      </c>
      <c r="V129" s="30">
        <v>0</v>
      </c>
      <c r="W129" s="30">
        <v>8.206896551724149</v>
      </c>
      <c r="X129" s="30">
        <v>0</v>
      </c>
      <c r="Y129" s="30">
        <v>8.206896551724149</v>
      </c>
      <c r="Z129" s="30">
        <v>0</v>
      </c>
      <c r="AA129" s="30">
        <v>6.23287671232877</v>
      </c>
      <c r="AB129" s="30">
        <v>0</v>
      </c>
      <c r="AC129" s="30">
        <v>5.75342465753425</v>
      </c>
      <c r="AD129" s="30">
        <v>0</v>
      </c>
      <c r="AE129" s="30">
        <v>5.67567567567568</v>
      </c>
      <c r="AF129" s="30">
        <v>0</v>
      </c>
      <c r="AG129" s="30">
        <v>4.69798657718121</v>
      </c>
      <c r="AH129" s="30">
        <v>0</v>
      </c>
    </row>
    <row r="130" ht="15" customHeight="1">
      <c r="A130" t="s" s="26">
        <f>'DI_Prep'!A130</f>
        <v>619</v>
      </c>
      <c r="B130" t="s" s="26">
        <f>'DI_Prep'!B130</f>
        <v>620</v>
      </c>
      <c r="C130" s="30">
        <v>3.68421052631579</v>
      </c>
      <c r="D130" s="30">
        <v>0</v>
      </c>
      <c r="E130" s="30">
        <v>3.13432835820896</v>
      </c>
      <c r="F130" s="30">
        <v>0</v>
      </c>
      <c r="G130" s="30">
        <v>2.55474452554745</v>
      </c>
      <c r="H130" s="30">
        <v>0</v>
      </c>
      <c r="I130" s="30">
        <v>2.02898550724638</v>
      </c>
      <c r="J130" s="30">
        <v>0</v>
      </c>
      <c r="K130" s="30">
        <v>1.98581560283688</v>
      </c>
      <c r="L130" s="30">
        <v>0</v>
      </c>
      <c r="M130" s="30">
        <v>1.98581560283688</v>
      </c>
      <c r="N130" s="30">
        <v>0</v>
      </c>
      <c r="O130" s="30">
        <v>1.98581560283688</v>
      </c>
      <c r="P130" s="30">
        <v>0</v>
      </c>
      <c r="Q130" s="30">
        <v>1.94444444444445</v>
      </c>
      <c r="R130" s="30">
        <v>0</v>
      </c>
      <c r="S130" s="30">
        <v>1.94444444444445</v>
      </c>
      <c r="T130" s="30">
        <v>0</v>
      </c>
      <c r="U130" s="30">
        <v>1.94444444444445</v>
      </c>
      <c r="V130" s="30">
        <v>0</v>
      </c>
      <c r="W130" s="30">
        <v>3.37931034482759</v>
      </c>
      <c r="X130" s="30">
        <v>0</v>
      </c>
      <c r="Y130" s="30">
        <v>4.82758620689655</v>
      </c>
      <c r="Z130" s="30">
        <v>0</v>
      </c>
      <c r="AA130" s="30">
        <v>7.6712328767123</v>
      </c>
      <c r="AB130" s="30">
        <v>0</v>
      </c>
      <c r="AC130" s="30">
        <v>11.0273972602739</v>
      </c>
      <c r="AD130" s="30">
        <v>0</v>
      </c>
      <c r="AE130" s="30">
        <v>15.6081081081081</v>
      </c>
      <c r="AF130" s="30">
        <v>0</v>
      </c>
      <c r="AG130" s="30">
        <v>18.3221476510067</v>
      </c>
      <c r="AH130" s="30">
        <v>0</v>
      </c>
    </row>
    <row r="131" ht="15" customHeight="1">
      <c r="A131" t="s" s="26">
        <f>'DI_Prep'!A131</f>
        <v>621</v>
      </c>
      <c r="B131" t="s" s="26">
        <f>'DI_Prep'!B131</f>
        <v>622</v>
      </c>
      <c r="C131" s="30">
        <v>3.1578947368421</v>
      </c>
      <c r="D131" s="30">
        <v>0</v>
      </c>
      <c r="E131" s="30">
        <v>3.65671641791045</v>
      </c>
      <c r="F131" s="30">
        <v>0</v>
      </c>
      <c r="G131" s="30">
        <v>4.08759124087591</v>
      </c>
      <c r="H131" s="30">
        <v>0</v>
      </c>
      <c r="I131" s="30">
        <v>4.56521739130435</v>
      </c>
      <c r="J131" s="30">
        <v>0</v>
      </c>
      <c r="K131" s="30">
        <v>6.45390070921986</v>
      </c>
      <c r="L131" s="30">
        <v>0</v>
      </c>
      <c r="M131" s="30">
        <v>6.95035460992908</v>
      </c>
      <c r="N131" s="30">
        <v>0</v>
      </c>
      <c r="O131" s="30">
        <v>7.44680851063828</v>
      </c>
      <c r="P131" s="30">
        <v>0</v>
      </c>
      <c r="Q131" s="30">
        <v>8.263888888888919</v>
      </c>
      <c r="R131" s="30">
        <v>0</v>
      </c>
      <c r="S131" s="30">
        <v>8.263888888888919</v>
      </c>
      <c r="T131" s="30">
        <v>0</v>
      </c>
      <c r="U131" s="30">
        <v>7.77777777777777</v>
      </c>
      <c r="V131" s="30">
        <v>0</v>
      </c>
      <c r="W131" s="30">
        <v>9.17241379310347</v>
      </c>
      <c r="X131" s="30">
        <v>0</v>
      </c>
      <c r="Y131" s="30">
        <v>10.1379310344828</v>
      </c>
      <c r="Z131" s="30">
        <v>0</v>
      </c>
      <c r="AA131" s="30">
        <v>11.5068493150685</v>
      </c>
      <c r="AB131" s="30">
        <v>0</v>
      </c>
      <c r="AC131" s="30">
        <v>12.9452054794521</v>
      </c>
      <c r="AD131" s="30">
        <v>0</v>
      </c>
      <c r="AE131" s="30">
        <v>14.6621621621621</v>
      </c>
      <c r="AF131" s="30">
        <v>0</v>
      </c>
      <c r="AG131" s="30">
        <v>11.2751677852349</v>
      </c>
      <c r="AH131" s="30">
        <v>0</v>
      </c>
    </row>
    <row r="132" ht="15" customHeight="1">
      <c r="A132" t="s" s="26">
        <f>'DI_Prep'!A132</f>
        <v>623</v>
      </c>
      <c r="B132" t="s" s="26">
        <f>'DI_Prep'!B132</f>
        <v>624</v>
      </c>
      <c r="C132" s="30">
        <v>2.63157894736842</v>
      </c>
      <c r="D132" s="30">
        <v>0</v>
      </c>
      <c r="E132" s="30">
        <v>2.61194029850746</v>
      </c>
      <c r="F132" s="30">
        <v>0</v>
      </c>
      <c r="G132" s="30">
        <v>3.06569343065693</v>
      </c>
      <c r="H132" s="30">
        <v>0</v>
      </c>
      <c r="I132" s="30">
        <v>3.04347826086956</v>
      </c>
      <c r="J132" s="30">
        <v>0</v>
      </c>
      <c r="K132" s="30">
        <v>2.97872340425532</v>
      </c>
      <c r="L132" s="30">
        <v>0</v>
      </c>
      <c r="M132" s="30">
        <v>2.97872340425532</v>
      </c>
      <c r="N132" s="30">
        <v>0</v>
      </c>
      <c r="O132" s="30">
        <v>2.97872340425532</v>
      </c>
      <c r="P132" s="30">
        <v>0</v>
      </c>
      <c r="Q132" s="30">
        <v>4.375</v>
      </c>
      <c r="R132" s="30">
        <v>0</v>
      </c>
      <c r="S132" s="30">
        <v>4.375</v>
      </c>
      <c r="T132" s="30">
        <v>0</v>
      </c>
      <c r="U132" s="30">
        <v>4.375</v>
      </c>
      <c r="V132" s="30">
        <v>0</v>
      </c>
      <c r="W132" s="30">
        <v>5.3103448275862</v>
      </c>
      <c r="X132" s="30">
        <v>0</v>
      </c>
      <c r="Y132" s="30">
        <v>4.3448275862069</v>
      </c>
      <c r="Z132" s="30">
        <v>0</v>
      </c>
      <c r="AA132" s="30">
        <v>5.75342465753425</v>
      </c>
      <c r="AB132" s="30">
        <v>0</v>
      </c>
      <c r="AC132" s="30">
        <v>7.6712328767123</v>
      </c>
      <c r="AD132" s="30">
        <v>0</v>
      </c>
      <c r="AE132" s="30">
        <v>10.4054054054054</v>
      </c>
      <c r="AF132" s="30">
        <v>0</v>
      </c>
      <c r="AG132" s="30">
        <v>14.5637583892618</v>
      </c>
      <c r="AH132" s="30">
        <v>0</v>
      </c>
    </row>
    <row r="133" ht="15" customHeight="1">
      <c r="A133" t="s" s="26">
        <f>'DI_Prep'!A133</f>
        <v>625</v>
      </c>
      <c r="B133" t="s" s="26">
        <f>'DI_Prep'!B133</f>
        <v>626</v>
      </c>
      <c r="C133" s="30">
        <v>2.10526315789474</v>
      </c>
      <c r="D133" s="30">
        <v>0</v>
      </c>
      <c r="E133" s="30">
        <v>2.08955223880597</v>
      </c>
      <c r="F133" s="30">
        <v>0</v>
      </c>
      <c r="G133" s="30">
        <v>2.04379562043796</v>
      </c>
      <c r="H133" s="30">
        <v>0</v>
      </c>
      <c r="I133" s="30">
        <v>2.53623188405797</v>
      </c>
      <c r="J133" s="30">
        <v>0</v>
      </c>
      <c r="K133" s="30">
        <v>2.4822695035461</v>
      </c>
      <c r="L133" s="30">
        <v>0</v>
      </c>
      <c r="M133" s="30">
        <v>2.4822695035461</v>
      </c>
      <c r="N133" s="30">
        <v>0</v>
      </c>
      <c r="O133" s="30">
        <v>2.4822695035461</v>
      </c>
      <c r="P133" s="30">
        <v>0</v>
      </c>
      <c r="Q133" s="30">
        <v>2.43055555555555</v>
      </c>
      <c r="R133" s="30">
        <v>0</v>
      </c>
      <c r="S133" s="30">
        <v>2.43055555555555</v>
      </c>
      <c r="T133" s="30">
        <v>0</v>
      </c>
      <c r="U133" s="30">
        <v>2.43055555555555</v>
      </c>
      <c r="V133" s="30">
        <v>0</v>
      </c>
      <c r="W133" s="30">
        <v>4.3448275862069</v>
      </c>
      <c r="X133" s="30">
        <v>0</v>
      </c>
      <c r="Y133" s="30">
        <v>5.3103448275862</v>
      </c>
      <c r="Z133" s="30">
        <v>0</v>
      </c>
      <c r="AA133" s="30">
        <v>8.630136986301389</v>
      </c>
      <c r="AB133" s="30">
        <v>0</v>
      </c>
      <c r="AC133" s="30">
        <v>12.4657534246575</v>
      </c>
      <c r="AD133" s="30">
        <v>0</v>
      </c>
      <c r="AE133" s="30">
        <v>12.7702702702702</v>
      </c>
      <c r="AF133" s="30">
        <v>0</v>
      </c>
      <c r="AG133" s="30">
        <v>14.0939597315437</v>
      </c>
      <c r="AH133" s="30">
        <v>0</v>
      </c>
    </row>
    <row r="134" ht="15" customHeight="1">
      <c r="A134" t="s" s="26">
        <f>'DI_Prep'!A134</f>
        <v>627</v>
      </c>
      <c r="B134" t="s" s="26">
        <f>'DI_Prep'!B134</f>
        <v>628</v>
      </c>
      <c r="C134" s="30">
        <v>1.57894736842105</v>
      </c>
      <c r="D134" s="30">
        <v>0</v>
      </c>
      <c r="E134" s="30">
        <v>1.56716417910448</v>
      </c>
      <c r="F134" s="30">
        <v>0</v>
      </c>
      <c r="G134" s="30">
        <v>1.53284671532847</v>
      </c>
      <c r="H134" s="30">
        <v>0</v>
      </c>
      <c r="I134" s="30">
        <v>1.52173913043478</v>
      </c>
      <c r="J134" s="30">
        <v>0</v>
      </c>
      <c r="K134" s="30">
        <v>0.992907801418442</v>
      </c>
      <c r="L134" s="30">
        <v>0</v>
      </c>
      <c r="M134" s="30">
        <v>0.992907801418442</v>
      </c>
      <c r="N134" s="30">
        <v>0</v>
      </c>
      <c r="O134" s="30">
        <v>0.992907801418442</v>
      </c>
      <c r="P134" s="30">
        <v>0</v>
      </c>
      <c r="Q134" s="30">
        <v>0.972222222222223</v>
      </c>
      <c r="R134" s="30">
        <v>0</v>
      </c>
      <c r="S134" s="30">
        <v>0.972222222222223</v>
      </c>
      <c r="T134" s="30">
        <v>0</v>
      </c>
      <c r="U134" s="30">
        <v>0.972222222222223</v>
      </c>
      <c r="V134" s="30">
        <v>0</v>
      </c>
      <c r="W134" s="30">
        <v>0.9655172413793131</v>
      </c>
      <c r="X134" s="30">
        <v>0</v>
      </c>
      <c r="Y134" s="30">
        <v>0.9655172413793131</v>
      </c>
      <c r="Z134" s="30">
        <v>0</v>
      </c>
      <c r="AA134" s="30">
        <v>0.958904109589041</v>
      </c>
      <c r="AB134" s="30">
        <v>0</v>
      </c>
      <c r="AC134" s="30">
        <v>0.479452054794521</v>
      </c>
      <c r="AD134" s="30">
        <v>0</v>
      </c>
      <c r="AE134" s="30">
        <v>0.472972972972973</v>
      </c>
      <c r="AF134" s="30">
        <v>0</v>
      </c>
      <c r="AG134" s="30">
        <v>0.469798657718121</v>
      </c>
      <c r="AH134" s="30">
        <v>0</v>
      </c>
    </row>
    <row r="135" ht="15" customHeight="1">
      <c r="A135" t="s" s="26">
        <f>'DI_Prep'!A135</f>
        <v>629</v>
      </c>
      <c r="B135" t="s" s="26">
        <f>'DI_Prep'!B135</f>
        <v>630</v>
      </c>
      <c r="C135" s="30">
        <v>1.05263157894737</v>
      </c>
      <c r="D135" s="30">
        <v>0</v>
      </c>
      <c r="E135" s="30">
        <v>1.04477611940299</v>
      </c>
      <c r="F135" s="30">
        <v>0</v>
      </c>
      <c r="G135" s="30">
        <v>1.02189781021898</v>
      </c>
      <c r="H135" s="30">
        <v>0</v>
      </c>
      <c r="I135" s="30">
        <v>1.01449275362319</v>
      </c>
      <c r="J135" s="30">
        <v>0</v>
      </c>
      <c r="K135" s="30">
        <v>1.48936170212766</v>
      </c>
      <c r="L135" s="30">
        <v>0</v>
      </c>
      <c r="M135" s="30">
        <v>1.48936170212766</v>
      </c>
      <c r="N135" s="30">
        <v>0</v>
      </c>
      <c r="O135" s="30">
        <v>1.48936170212766</v>
      </c>
      <c r="P135" s="30">
        <v>0</v>
      </c>
      <c r="Q135" s="30">
        <v>1.45833333333333</v>
      </c>
      <c r="R135" s="30">
        <v>0</v>
      </c>
      <c r="S135" s="30">
        <v>1.45833333333333</v>
      </c>
      <c r="T135" s="30">
        <v>0</v>
      </c>
      <c r="U135" s="30">
        <v>1.45833333333333</v>
      </c>
      <c r="V135" s="30">
        <v>0</v>
      </c>
      <c r="W135" s="30">
        <v>1.44827586206897</v>
      </c>
      <c r="X135" s="30">
        <v>0</v>
      </c>
      <c r="Y135" s="30">
        <v>1.44827586206897</v>
      </c>
      <c r="Z135" s="30">
        <v>0</v>
      </c>
      <c r="AA135" s="30">
        <v>1.91780821917808</v>
      </c>
      <c r="AB135" s="30">
        <v>0</v>
      </c>
      <c r="AC135" s="30">
        <v>2.87671232876712</v>
      </c>
      <c r="AD135" s="30">
        <v>0</v>
      </c>
      <c r="AE135" s="30">
        <v>5.2027027027027</v>
      </c>
      <c r="AF135" s="30">
        <v>0</v>
      </c>
      <c r="AG135" s="30">
        <v>8.45637583892619</v>
      </c>
      <c r="AH135" s="30">
        <v>0</v>
      </c>
    </row>
    <row r="136" ht="15" customHeight="1">
      <c r="A136" t="s" s="26">
        <f>'DI_Prep'!A136</f>
        <v>631</v>
      </c>
      <c r="B136" t="s" s="26">
        <f>'DI_Prep'!B136</f>
        <v>632</v>
      </c>
      <c r="C136" s="30">
        <v>0.526315789473684</v>
      </c>
      <c r="D136" s="30">
        <v>0</v>
      </c>
      <c r="E136" s="30">
        <v>0.522388059701493</v>
      </c>
      <c r="F136" s="30">
        <v>0</v>
      </c>
      <c r="G136" s="30">
        <v>0.510948905109489</v>
      </c>
      <c r="H136" s="30">
        <v>0</v>
      </c>
      <c r="I136" s="30">
        <v>0.507246376811594</v>
      </c>
      <c r="J136" s="30">
        <v>0</v>
      </c>
      <c r="K136" s="30">
        <v>0.49645390070922</v>
      </c>
      <c r="L136" s="30">
        <v>0</v>
      </c>
      <c r="M136" s="30">
        <v>0.49645390070922</v>
      </c>
      <c r="N136" s="30">
        <v>0</v>
      </c>
      <c r="O136" s="30">
        <v>0.49645390070922</v>
      </c>
      <c r="P136" s="30">
        <v>0</v>
      </c>
      <c r="Q136" s="30">
        <v>0.486111111111111</v>
      </c>
      <c r="R136" s="30">
        <v>0</v>
      </c>
      <c r="S136" s="30">
        <v>0.486111111111111</v>
      </c>
      <c r="T136" s="30">
        <v>0</v>
      </c>
      <c r="U136" s="30">
        <v>0.486111111111111</v>
      </c>
      <c r="V136" s="30">
        <v>0</v>
      </c>
      <c r="W136" s="30">
        <v>0.482758620689655</v>
      </c>
      <c r="X136" s="30">
        <v>0</v>
      </c>
      <c r="Y136" s="30">
        <v>0.482758620689655</v>
      </c>
      <c r="Z136" s="30">
        <v>0</v>
      </c>
      <c r="AA136" s="30">
        <v>0.479452054794521</v>
      </c>
      <c r="AB136" s="30">
        <v>0</v>
      </c>
      <c r="AC136" s="30">
        <v>0.958904109589041</v>
      </c>
      <c r="AD136" s="30">
        <v>0</v>
      </c>
      <c r="AE136" s="30">
        <v>0.9459459459459451</v>
      </c>
      <c r="AF136" s="30">
        <v>0</v>
      </c>
      <c r="AG136" s="30">
        <v>0.939597315436241</v>
      </c>
      <c r="AH136" s="30">
        <v>0</v>
      </c>
    </row>
    <row r="137" ht="15" customHeight="1">
      <c r="A137" t="s" s="26">
        <f>'DI_Prep'!A137</f>
        <v>633</v>
      </c>
      <c r="B137" t="s" s="26">
        <f>'DI_Prep'!B137</f>
        <v>634</v>
      </c>
      <c r="C137" s="30">
        <v>0</v>
      </c>
      <c r="D137" s="30">
        <v>0</v>
      </c>
      <c r="E137" s="30">
        <v>53.2835820895522</v>
      </c>
      <c r="F137" s="30">
        <v>0</v>
      </c>
      <c r="G137" s="30">
        <v>53.6496350364964</v>
      </c>
      <c r="H137" s="30">
        <v>0</v>
      </c>
      <c r="I137" s="30">
        <v>58.840579710145</v>
      </c>
      <c r="J137" s="30">
        <v>0</v>
      </c>
      <c r="K137" s="30">
        <v>59.0780141843972</v>
      </c>
      <c r="L137" s="30">
        <v>0</v>
      </c>
      <c r="M137" s="30">
        <v>58.5815602836879</v>
      </c>
      <c r="N137" s="30">
        <v>0</v>
      </c>
      <c r="O137" s="30">
        <v>61.0638297872341</v>
      </c>
      <c r="P137" s="30">
        <v>0</v>
      </c>
      <c r="Q137" s="30">
        <v>62.2222222222222</v>
      </c>
      <c r="R137" s="30">
        <v>0</v>
      </c>
      <c r="S137" s="30">
        <v>61.7361111111111</v>
      </c>
      <c r="T137" s="30">
        <v>0</v>
      </c>
      <c r="U137" s="30">
        <v>59.7916666666667</v>
      </c>
      <c r="V137" s="30">
        <v>0</v>
      </c>
      <c r="W137" s="30">
        <v>58.896551724138</v>
      </c>
      <c r="X137" s="30">
        <v>0</v>
      </c>
      <c r="Y137" s="30">
        <v>58.4137931034483</v>
      </c>
      <c r="Z137" s="30">
        <v>0</v>
      </c>
      <c r="AA137" s="30">
        <v>57.5342465753425</v>
      </c>
      <c r="AB137" s="30">
        <v>0</v>
      </c>
      <c r="AC137" s="30">
        <v>57.5342465753425</v>
      </c>
      <c r="AD137" s="30">
        <v>0</v>
      </c>
      <c r="AE137" s="30">
        <v>56.2837837837838</v>
      </c>
      <c r="AF137" s="30">
        <v>0</v>
      </c>
      <c r="AG137" s="30">
        <v>56.8456375838926</v>
      </c>
      <c r="AH137" s="30">
        <v>0</v>
      </c>
    </row>
    <row r="138" ht="15" customHeight="1">
      <c r="A138" t="s" s="26">
        <f>'DI_Prep'!A138</f>
        <v>635</v>
      </c>
      <c r="B138" t="s" s="26">
        <f>'DI_Prep'!B138</f>
        <v>636</v>
      </c>
      <c r="C138" s="30">
        <v>0</v>
      </c>
      <c r="D138" s="30">
        <v>0</v>
      </c>
      <c r="E138" s="30">
        <v>0</v>
      </c>
      <c r="F138" s="30">
        <v>0</v>
      </c>
      <c r="G138" s="30">
        <v>66.42335766423361</v>
      </c>
      <c r="H138" s="30">
        <v>0</v>
      </c>
      <c r="I138" s="30">
        <v>63.9130434782609</v>
      </c>
      <c r="J138" s="30">
        <v>0</v>
      </c>
      <c r="K138" s="30">
        <v>59.5744680851064</v>
      </c>
      <c r="L138" s="30">
        <v>0</v>
      </c>
      <c r="M138" s="30">
        <v>65.531914893617</v>
      </c>
      <c r="N138" s="30">
        <v>0</v>
      </c>
      <c r="O138" s="30">
        <v>64.5390070921986</v>
      </c>
      <c r="P138" s="30">
        <v>0</v>
      </c>
      <c r="Q138" s="30">
        <v>65.1388888888889</v>
      </c>
      <c r="R138" s="30">
        <v>0</v>
      </c>
      <c r="S138" s="30">
        <v>68.0555555555555</v>
      </c>
      <c r="T138" s="30">
        <v>0</v>
      </c>
      <c r="U138" s="30">
        <v>68.5416666666667</v>
      </c>
      <c r="V138" s="30">
        <v>0</v>
      </c>
      <c r="W138" s="30">
        <v>69.51724137931031</v>
      </c>
      <c r="X138" s="30">
        <v>0</v>
      </c>
      <c r="Y138" s="30">
        <v>70</v>
      </c>
      <c r="Z138" s="30">
        <v>30</v>
      </c>
      <c r="AA138" s="30">
        <v>70</v>
      </c>
      <c r="AB138" s="30">
        <v>30</v>
      </c>
      <c r="AC138" s="30">
        <v>70</v>
      </c>
      <c r="AD138" s="30">
        <v>30</v>
      </c>
      <c r="AE138" s="30">
        <v>70</v>
      </c>
      <c r="AF138" s="30">
        <v>30</v>
      </c>
      <c r="AG138" s="30">
        <v>63.4228187919463</v>
      </c>
      <c r="AH138" s="30">
        <v>2</v>
      </c>
    </row>
    <row r="139" ht="15" customHeight="1">
      <c r="A139" t="s" s="26">
        <f>'DI_Prep'!A139</f>
        <v>637</v>
      </c>
      <c r="B139" t="s" s="26">
        <f>'DI_Prep'!B139</f>
        <v>638</v>
      </c>
      <c r="C139" s="30">
        <v>0</v>
      </c>
      <c r="D139" s="30">
        <v>0</v>
      </c>
      <c r="E139" s="30">
        <v>0</v>
      </c>
      <c r="F139" s="30">
        <v>0</v>
      </c>
      <c r="G139" s="30">
        <v>63.8686131386862</v>
      </c>
      <c r="H139" s="30">
        <v>0</v>
      </c>
      <c r="I139" s="30">
        <v>65.94202898550721</v>
      </c>
      <c r="J139" s="30">
        <v>0</v>
      </c>
      <c r="K139" s="30">
        <v>67.51773049645389</v>
      </c>
      <c r="L139" s="30">
        <v>0</v>
      </c>
      <c r="M139" s="30">
        <v>68.01418439716311</v>
      </c>
      <c r="N139" s="30">
        <v>0</v>
      </c>
      <c r="O139" s="30">
        <v>66.0283687943263</v>
      </c>
      <c r="P139" s="30">
        <v>0</v>
      </c>
      <c r="Q139" s="30">
        <v>66.1111111111111</v>
      </c>
      <c r="R139" s="30">
        <v>0</v>
      </c>
      <c r="S139" s="30">
        <v>65.1388888888889</v>
      </c>
      <c r="T139" s="30">
        <v>0</v>
      </c>
      <c r="U139" s="30">
        <v>64.6527777777778</v>
      </c>
      <c r="V139" s="30">
        <v>0</v>
      </c>
      <c r="W139" s="30">
        <v>63.7241379310345</v>
      </c>
      <c r="X139" s="30">
        <v>0</v>
      </c>
      <c r="Y139" s="30">
        <v>61.7931034482759</v>
      </c>
      <c r="Z139" s="30">
        <v>0</v>
      </c>
      <c r="AA139" s="30">
        <v>59.9315068493151</v>
      </c>
      <c r="AB139" s="30">
        <v>0</v>
      </c>
      <c r="AC139" s="30">
        <v>60.4109589041096</v>
      </c>
      <c r="AD139" s="30">
        <v>0</v>
      </c>
      <c r="AE139" s="30">
        <v>58.6486486486487</v>
      </c>
      <c r="AF139" s="30">
        <v>0</v>
      </c>
      <c r="AG139" s="30">
        <v>59.1946308724832</v>
      </c>
      <c r="AH139" s="30">
        <v>0</v>
      </c>
    </row>
    <row r="140" ht="15" customHeight="1">
      <c r="A140" t="s" s="26">
        <f>'DI_Prep'!A140</f>
        <v>639</v>
      </c>
      <c r="B140" t="s" s="26">
        <f>'DI_Prep'!B140</f>
        <v>640</v>
      </c>
      <c r="C140" s="30">
        <v>0</v>
      </c>
      <c r="D140" s="30">
        <v>0</v>
      </c>
      <c r="E140" s="30">
        <v>0</v>
      </c>
      <c r="F140" s="30">
        <v>0</v>
      </c>
      <c r="G140" s="30">
        <v>49.0510948905109</v>
      </c>
      <c r="H140" s="30">
        <v>0</v>
      </c>
      <c r="I140" s="30">
        <v>55.7971014492753</v>
      </c>
      <c r="J140" s="30">
        <v>0</v>
      </c>
      <c r="K140" s="30">
        <v>56.595744680851</v>
      </c>
      <c r="L140" s="30">
        <v>0</v>
      </c>
      <c r="M140" s="30">
        <v>64.0425531914894</v>
      </c>
      <c r="N140" s="30">
        <v>0</v>
      </c>
      <c r="O140" s="30">
        <v>68.5106382978723</v>
      </c>
      <c r="P140" s="30">
        <v>0</v>
      </c>
      <c r="Q140" s="30">
        <v>70</v>
      </c>
      <c r="R140" s="30">
        <v>0</v>
      </c>
      <c r="S140" s="30">
        <v>70</v>
      </c>
      <c r="T140" s="30">
        <v>0</v>
      </c>
      <c r="U140" s="30">
        <v>70</v>
      </c>
      <c r="V140" s="30">
        <v>0</v>
      </c>
      <c r="W140" s="30">
        <v>70</v>
      </c>
      <c r="X140" s="30">
        <v>0</v>
      </c>
      <c r="Y140" s="30">
        <v>69.0344827586207</v>
      </c>
      <c r="Z140" s="30">
        <v>21.4285714285714</v>
      </c>
      <c r="AA140" s="30">
        <v>67.1232876712329</v>
      </c>
      <c r="AB140" s="30">
        <v>11.25</v>
      </c>
      <c r="AC140" s="30">
        <v>67.60273972602739</v>
      </c>
      <c r="AD140" s="30">
        <v>16.3636363636364</v>
      </c>
      <c r="AE140" s="30">
        <v>64.32432432432429</v>
      </c>
      <c r="AF140" s="30">
        <v>11.0526315789474</v>
      </c>
      <c r="AG140" s="30">
        <v>65.3020134228188</v>
      </c>
      <c r="AH140" s="30">
        <v>9.999999999999989</v>
      </c>
    </row>
    <row r="141" ht="15" customHeight="1">
      <c r="A141" t="s" s="26">
        <f>'DI_Prep'!A141</f>
        <v>641</v>
      </c>
      <c r="B141" t="s" s="26">
        <f>'DI_Prep'!B141</f>
        <v>642</v>
      </c>
      <c r="C141" s="30">
        <v>0</v>
      </c>
      <c r="D141" s="30">
        <v>0</v>
      </c>
      <c r="E141" s="30">
        <v>0</v>
      </c>
      <c r="F141" s="30">
        <v>0</v>
      </c>
      <c r="G141" s="30">
        <v>0</v>
      </c>
      <c r="H141" s="30">
        <v>0</v>
      </c>
      <c r="I141" s="30">
        <v>55.2898550724638</v>
      </c>
      <c r="J141" s="30">
        <v>0</v>
      </c>
      <c r="K141" s="30">
        <v>56.0992907801418</v>
      </c>
      <c r="L141" s="30">
        <v>0</v>
      </c>
      <c r="M141" s="30">
        <v>50.6382978723404</v>
      </c>
      <c r="N141" s="30">
        <v>0</v>
      </c>
      <c r="O141" s="30">
        <v>45.6737588652482</v>
      </c>
      <c r="P141" s="30">
        <v>0</v>
      </c>
      <c r="Q141" s="30">
        <v>47.6388888888889</v>
      </c>
      <c r="R141" s="30">
        <v>0</v>
      </c>
      <c r="S141" s="30">
        <v>47.1527777777778</v>
      </c>
      <c r="T141" s="30">
        <v>0</v>
      </c>
      <c r="U141" s="30">
        <v>45.6944444444445</v>
      </c>
      <c r="V141" s="30">
        <v>0</v>
      </c>
      <c r="W141" s="30">
        <v>47.7931034482759</v>
      </c>
      <c r="X141" s="30">
        <v>0</v>
      </c>
      <c r="Y141" s="30">
        <v>45.3793103448276</v>
      </c>
      <c r="Z141" s="30">
        <v>0</v>
      </c>
      <c r="AA141" s="30">
        <v>43.6301369863014</v>
      </c>
      <c r="AB141" s="30">
        <v>0</v>
      </c>
      <c r="AC141" s="30">
        <v>43.6301369863014</v>
      </c>
      <c r="AD141" s="30">
        <v>0</v>
      </c>
      <c r="AE141" s="30">
        <v>38.3108108108108</v>
      </c>
      <c r="AF141" s="30">
        <v>0</v>
      </c>
      <c r="AG141" s="30">
        <v>37.5838926174496</v>
      </c>
      <c r="AH141" s="30">
        <v>0</v>
      </c>
    </row>
    <row r="142" ht="15" customHeight="1">
      <c r="A142" t="s" s="26">
        <f>'DI_Prep'!A142</f>
        <v>643</v>
      </c>
      <c r="B142" t="s" s="26">
        <f>'DI_Prep'!B142</f>
        <v>644</v>
      </c>
      <c r="C142" s="30">
        <v>0</v>
      </c>
      <c r="D142" s="30">
        <v>0</v>
      </c>
      <c r="E142" s="30">
        <v>0</v>
      </c>
      <c r="F142" s="30">
        <v>0</v>
      </c>
      <c r="G142" s="30">
        <v>0</v>
      </c>
      <c r="H142" s="30">
        <v>0</v>
      </c>
      <c r="I142" s="30">
        <v>0</v>
      </c>
      <c r="J142" s="30">
        <v>0</v>
      </c>
      <c r="K142" s="30">
        <v>54.113475177305</v>
      </c>
      <c r="L142" s="30">
        <v>0</v>
      </c>
      <c r="M142" s="30">
        <v>62.0567375886525</v>
      </c>
      <c r="N142" s="30">
        <v>0</v>
      </c>
      <c r="O142" s="30">
        <v>65.0354609929078</v>
      </c>
      <c r="P142" s="30">
        <v>0</v>
      </c>
      <c r="Q142" s="30">
        <v>67.5694444444445</v>
      </c>
      <c r="R142" s="30">
        <v>0</v>
      </c>
      <c r="S142" s="30">
        <v>69.0277777777778</v>
      </c>
      <c r="T142" s="30">
        <v>0</v>
      </c>
      <c r="U142" s="30">
        <v>68.0555555555555</v>
      </c>
      <c r="V142" s="30">
        <v>0</v>
      </c>
      <c r="W142" s="30">
        <v>68.551724137931</v>
      </c>
      <c r="X142" s="30">
        <v>0</v>
      </c>
      <c r="Y142" s="30">
        <v>67.10344827586199</v>
      </c>
      <c r="Z142" s="30">
        <v>4.28571428571429</v>
      </c>
      <c r="AA142" s="30">
        <v>68.56164383561649</v>
      </c>
      <c r="AB142" s="30">
        <v>18.75</v>
      </c>
      <c r="AC142" s="30">
        <v>68.56164383561649</v>
      </c>
      <c r="AD142" s="30">
        <v>21.8181818181818</v>
      </c>
      <c r="AE142" s="30">
        <v>68.58108108108109</v>
      </c>
      <c r="AF142" s="30">
        <v>25.2631578947369</v>
      </c>
      <c r="AG142" s="30">
        <v>70</v>
      </c>
      <c r="AH142" s="30">
        <v>30</v>
      </c>
    </row>
    <row r="143" ht="15" customHeight="1">
      <c r="A143" t="s" s="26">
        <f>'DI_Prep'!A143</f>
        <v>645</v>
      </c>
      <c r="B143" t="s" s="26">
        <f>'DI_Prep'!B143</f>
        <v>646</v>
      </c>
      <c r="C143" s="30">
        <v>0</v>
      </c>
      <c r="D143" s="30">
        <v>0</v>
      </c>
      <c r="E143" s="30">
        <v>0</v>
      </c>
      <c r="F143" s="30">
        <v>0</v>
      </c>
      <c r="G143" s="30">
        <v>0</v>
      </c>
      <c r="H143" s="30">
        <v>0</v>
      </c>
      <c r="I143" s="30">
        <v>0</v>
      </c>
      <c r="J143" s="30">
        <v>0</v>
      </c>
      <c r="K143" s="30">
        <v>40.709219858156</v>
      </c>
      <c r="L143" s="30">
        <v>0</v>
      </c>
      <c r="M143" s="30">
        <v>39.7163120567376</v>
      </c>
      <c r="N143" s="30">
        <v>0</v>
      </c>
      <c r="O143" s="30">
        <v>39.2198581560283</v>
      </c>
      <c r="P143" s="30">
        <v>0</v>
      </c>
      <c r="Q143" s="30">
        <v>38.8888888888889</v>
      </c>
      <c r="R143" s="30">
        <v>0</v>
      </c>
      <c r="S143" s="30">
        <v>38.8888888888889</v>
      </c>
      <c r="T143" s="30">
        <v>0</v>
      </c>
      <c r="U143" s="30">
        <v>39.8611111111111</v>
      </c>
      <c r="V143" s="30">
        <v>0</v>
      </c>
      <c r="W143" s="30">
        <v>40.0689655172414</v>
      </c>
      <c r="X143" s="30">
        <v>0</v>
      </c>
      <c r="Y143" s="30">
        <v>42</v>
      </c>
      <c r="Z143" s="30">
        <v>0</v>
      </c>
      <c r="AA143" s="30">
        <v>44.5890410958904</v>
      </c>
      <c r="AB143" s="30">
        <v>0</v>
      </c>
      <c r="AC143" s="30">
        <v>44.5890410958904</v>
      </c>
      <c r="AD143" s="30">
        <v>0</v>
      </c>
      <c r="AE143" s="30">
        <v>44.9324324324324</v>
      </c>
      <c r="AF143" s="30">
        <v>0</v>
      </c>
      <c r="AG143" s="30">
        <v>43.6912751677852</v>
      </c>
      <c r="AH143" s="30">
        <v>0</v>
      </c>
    </row>
    <row r="144" ht="15" customHeight="1">
      <c r="A144" t="s" s="26">
        <f>'DI_Prep'!A144</f>
        <v>647</v>
      </c>
      <c r="B144" t="s" s="26">
        <f>'DI_Prep'!B144</f>
        <v>648</v>
      </c>
      <c r="C144" s="30">
        <v>0</v>
      </c>
      <c r="D144" s="30">
        <v>0</v>
      </c>
      <c r="E144" s="30">
        <v>0</v>
      </c>
      <c r="F144" s="30">
        <v>0</v>
      </c>
      <c r="G144" s="30">
        <v>0</v>
      </c>
      <c r="H144" s="30">
        <v>0</v>
      </c>
      <c r="I144" s="30">
        <v>0</v>
      </c>
      <c r="J144" s="30">
        <v>0</v>
      </c>
      <c r="K144" s="30">
        <v>25.8156028368795</v>
      </c>
      <c r="L144" s="30">
        <v>0</v>
      </c>
      <c r="M144" s="30">
        <v>25.8156028368795</v>
      </c>
      <c r="N144" s="30">
        <v>0</v>
      </c>
      <c r="O144" s="30">
        <v>25.8156028368795</v>
      </c>
      <c r="P144" s="30">
        <v>0</v>
      </c>
      <c r="Q144" s="30">
        <v>25.2777777777778</v>
      </c>
      <c r="R144" s="30">
        <v>0</v>
      </c>
      <c r="S144" s="30">
        <v>24.7916666666667</v>
      </c>
      <c r="T144" s="30">
        <v>0</v>
      </c>
      <c r="U144" s="30">
        <v>24.3055555555555</v>
      </c>
      <c r="V144" s="30">
        <v>0</v>
      </c>
      <c r="W144" s="30">
        <v>24.1379310344828</v>
      </c>
      <c r="X144" s="30">
        <v>0</v>
      </c>
      <c r="Y144" s="30">
        <v>22.6896551724138</v>
      </c>
      <c r="Z144" s="30">
        <v>0</v>
      </c>
      <c r="AA144" s="30">
        <v>21.5753424657534</v>
      </c>
      <c r="AB144" s="30">
        <v>0</v>
      </c>
      <c r="AC144" s="30">
        <v>21.5753424657534</v>
      </c>
      <c r="AD144" s="30">
        <v>0</v>
      </c>
      <c r="AE144" s="30">
        <v>20.3378378378379</v>
      </c>
      <c r="AF144" s="30">
        <v>0</v>
      </c>
      <c r="AG144" s="30">
        <v>20.2013422818792</v>
      </c>
      <c r="AH144" s="30">
        <v>0</v>
      </c>
    </row>
    <row r="145" ht="15" customHeight="1">
      <c r="A145" t="s" s="26">
        <f>'DI_Prep'!A145</f>
        <v>649</v>
      </c>
      <c r="B145" t="s" s="26">
        <f>'DI_Prep'!B145</f>
        <v>650</v>
      </c>
      <c r="C145" s="30">
        <v>0</v>
      </c>
      <c r="D145" s="30">
        <v>0</v>
      </c>
      <c r="E145" s="30">
        <v>0</v>
      </c>
      <c r="F145" s="30">
        <v>0</v>
      </c>
      <c r="G145" s="30">
        <v>0</v>
      </c>
      <c r="H145" s="30">
        <v>0</v>
      </c>
      <c r="I145" s="30">
        <v>0</v>
      </c>
      <c r="J145" s="30">
        <v>0</v>
      </c>
      <c r="K145" s="30">
        <v>0</v>
      </c>
      <c r="L145" s="30">
        <v>0</v>
      </c>
      <c r="M145" s="30">
        <v>0</v>
      </c>
      <c r="N145" s="30">
        <v>0</v>
      </c>
      <c r="O145" s="30">
        <v>0</v>
      </c>
      <c r="P145" s="30">
        <v>0</v>
      </c>
      <c r="Q145" s="30">
        <v>65.625</v>
      </c>
      <c r="R145" s="30">
        <v>0</v>
      </c>
      <c r="S145" s="30">
        <v>65.625</v>
      </c>
      <c r="T145" s="30">
        <v>0</v>
      </c>
      <c r="U145" s="30">
        <v>63.1944444444445</v>
      </c>
      <c r="V145" s="30">
        <v>0</v>
      </c>
      <c r="W145" s="30">
        <v>64.2068965517242</v>
      </c>
      <c r="X145" s="30">
        <v>0</v>
      </c>
      <c r="Y145" s="30">
        <v>64.68965517241379</v>
      </c>
      <c r="Z145" s="30">
        <v>0</v>
      </c>
      <c r="AA145" s="30">
        <v>63.7671232876712</v>
      </c>
      <c r="AB145" s="30">
        <v>0</v>
      </c>
      <c r="AC145" s="30">
        <v>63.7671232876712</v>
      </c>
      <c r="AD145" s="30">
        <v>0</v>
      </c>
      <c r="AE145" s="30">
        <v>63.8513513513513</v>
      </c>
      <c r="AF145" s="30">
        <v>9.473684210526329</v>
      </c>
      <c r="AG145" s="30">
        <v>66.2416107382551</v>
      </c>
      <c r="AH145" s="30">
        <v>16</v>
      </c>
    </row>
    <row r="146" ht="15" customHeight="1">
      <c r="A146" t="s" s="26">
        <f>'DI_Prep'!A146</f>
        <v>651</v>
      </c>
      <c r="B146" t="s" s="26">
        <f>'DI_Prep'!B146</f>
        <v>652</v>
      </c>
      <c r="C146" s="30">
        <v>0</v>
      </c>
      <c r="D146" s="30">
        <v>0</v>
      </c>
      <c r="E146" s="30">
        <v>0</v>
      </c>
      <c r="F146" s="30">
        <v>0</v>
      </c>
      <c r="G146" s="30">
        <v>0</v>
      </c>
      <c r="H146" s="30">
        <v>0</v>
      </c>
      <c r="I146" s="30">
        <v>0</v>
      </c>
      <c r="J146" s="30">
        <v>0</v>
      </c>
      <c r="K146" s="30">
        <v>0</v>
      </c>
      <c r="L146" s="30">
        <v>0</v>
      </c>
      <c r="M146" s="30">
        <v>0</v>
      </c>
      <c r="N146" s="30">
        <v>0</v>
      </c>
      <c r="O146" s="30">
        <v>0</v>
      </c>
      <c r="P146" s="30">
        <v>0</v>
      </c>
      <c r="Q146" s="30">
        <v>55.4166666666667</v>
      </c>
      <c r="R146" s="30">
        <v>0</v>
      </c>
      <c r="S146" s="30">
        <v>57.8472222222222</v>
      </c>
      <c r="T146" s="30">
        <v>0</v>
      </c>
      <c r="U146" s="30">
        <v>58.8194444444445</v>
      </c>
      <c r="V146" s="30">
        <v>0</v>
      </c>
      <c r="W146" s="30">
        <v>59.8620689655172</v>
      </c>
      <c r="X146" s="30">
        <v>0</v>
      </c>
      <c r="Y146" s="30">
        <v>58.896551724138</v>
      </c>
      <c r="Z146" s="30">
        <v>0</v>
      </c>
      <c r="AA146" s="30">
        <v>60.4109589041096</v>
      </c>
      <c r="AB146" s="30">
        <v>0</v>
      </c>
      <c r="AC146" s="30">
        <v>61.8493150684931</v>
      </c>
      <c r="AD146" s="30">
        <v>0</v>
      </c>
      <c r="AE146" s="30">
        <v>61.4864864864865</v>
      </c>
      <c r="AF146" s="30">
        <v>1.57894736842105</v>
      </c>
      <c r="AG146" s="30">
        <v>68.1208053691275</v>
      </c>
      <c r="AH146" s="30">
        <v>20</v>
      </c>
    </row>
    <row r="147" ht="15" customHeight="1">
      <c r="A147" t="s" s="26">
        <f>'DI_Prep'!A147</f>
        <v>653</v>
      </c>
      <c r="B147" t="s" s="26">
        <f>'DI_Prep'!B147</f>
        <v>654</v>
      </c>
      <c r="C147" s="30">
        <v>0</v>
      </c>
      <c r="D147" s="30">
        <v>0</v>
      </c>
      <c r="E147" s="30">
        <v>0</v>
      </c>
      <c r="F147" s="30">
        <v>0</v>
      </c>
      <c r="G147" s="30">
        <v>0</v>
      </c>
      <c r="H147" s="30">
        <v>0</v>
      </c>
      <c r="I147" s="30">
        <v>0</v>
      </c>
      <c r="J147" s="30">
        <v>0</v>
      </c>
      <c r="K147" s="30">
        <v>0</v>
      </c>
      <c r="L147" s="30">
        <v>0</v>
      </c>
      <c r="M147" s="30">
        <v>0</v>
      </c>
      <c r="N147" s="30">
        <v>0</v>
      </c>
      <c r="O147" s="30">
        <v>0</v>
      </c>
      <c r="P147" s="30">
        <v>0</v>
      </c>
      <c r="Q147" s="30">
        <v>46.6666666666667</v>
      </c>
      <c r="R147" s="30">
        <v>0</v>
      </c>
      <c r="S147" s="30">
        <v>47.6388888888889</v>
      </c>
      <c r="T147" s="30">
        <v>0</v>
      </c>
      <c r="U147" s="30">
        <v>46.6666666666667</v>
      </c>
      <c r="V147" s="30">
        <v>0</v>
      </c>
      <c r="W147" s="30">
        <v>48.7586206896552</v>
      </c>
      <c r="X147" s="30">
        <v>0</v>
      </c>
      <c r="Y147" s="30">
        <v>48.2758620689655</v>
      </c>
      <c r="Z147" s="30">
        <v>0</v>
      </c>
      <c r="AA147" s="30">
        <v>47.9452054794521</v>
      </c>
      <c r="AB147" s="30">
        <v>0</v>
      </c>
      <c r="AC147" s="30">
        <v>51.7808219178082</v>
      </c>
      <c r="AD147" s="30">
        <v>0</v>
      </c>
      <c r="AE147" s="30">
        <v>54.3918918918919</v>
      </c>
      <c r="AF147" s="30">
        <v>0</v>
      </c>
      <c r="AG147" s="30">
        <v>61.0738255033557</v>
      </c>
      <c r="AH147" s="30">
        <v>0</v>
      </c>
    </row>
    <row r="148" ht="15" customHeight="1">
      <c r="A148" t="s" s="26">
        <f>'DI_Prep'!A148</f>
        <v>655</v>
      </c>
      <c r="B148" t="s" s="26">
        <f>'DI_Prep'!B148</f>
        <v>656</v>
      </c>
      <c r="C148" s="30">
        <v>0</v>
      </c>
      <c r="D148" s="30">
        <v>0</v>
      </c>
      <c r="E148" s="30">
        <v>0</v>
      </c>
      <c r="F148" s="30">
        <v>0</v>
      </c>
      <c r="G148" s="30">
        <v>0</v>
      </c>
      <c r="H148" s="30">
        <v>0</v>
      </c>
      <c r="I148" s="30">
        <v>0</v>
      </c>
      <c r="J148" s="30">
        <v>0</v>
      </c>
      <c r="K148" s="30">
        <v>0</v>
      </c>
      <c r="L148" s="30">
        <v>0</v>
      </c>
      <c r="M148" s="30">
        <v>0</v>
      </c>
      <c r="N148" s="30">
        <v>0</v>
      </c>
      <c r="O148" s="30">
        <v>0</v>
      </c>
      <c r="P148" s="30">
        <v>0</v>
      </c>
      <c r="Q148" s="30">
        <v>0</v>
      </c>
      <c r="R148" s="30">
        <v>0</v>
      </c>
      <c r="S148" s="30">
        <v>0</v>
      </c>
      <c r="T148" s="30">
        <v>0</v>
      </c>
      <c r="U148" s="30">
        <v>0</v>
      </c>
      <c r="V148" s="30">
        <v>0</v>
      </c>
      <c r="W148" s="30">
        <v>55.5172413793103</v>
      </c>
      <c r="X148" s="30">
        <v>0</v>
      </c>
      <c r="Y148" s="30">
        <v>53.103448275862</v>
      </c>
      <c r="Z148" s="30">
        <v>0</v>
      </c>
      <c r="AA148" s="30">
        <v>53.6986301369863</v>
      </c>
      <c r="AB148" s="30">
        <v>0</v>
      </c>
      <c r="AC148" s="30">
        <v>54.6575342465753</v>
      </c>
      <c r="AD148" s="30">
        <v>0</v>
      </c>
      <c r="AE148" s="30">
        <v>57.7027027027027</v>
      </c>
      <c r="AF148" s="30">
        <v>0</v>
      </c>
      <c r="AG148" s="30">
        <v>62.0134228187919</v>
      </c>
      <c r="AH148" s="30">
        <v>0</v>
      </c>
    </row>
    <row r="149" ht="15" customHeight="1">
      <c r="A149" t="s" s="26">
        <f>'DI_Prep'!A149</f>
        <v>657</v>
      </c>
      <c r="B149" t="s" s="26">
        <f>'DI_Prep'!B149</f>
        <v>658</v>
      </c>
      <c r="C149" s="30">
        <v>0</v>
      </c>
      <c r="D149" s="30">
        <v>0</v>
      </c>
      <c r="E149" s="30">
        <v>0</v>
      </c>
      <c r="F149" s="30">
        <v>0</v>
      </c>
      <c r="G149" s="30">
        <v>0</v>
      </c>
      <c r="H149" s="30">
        <v>0</v>
      </c>
      <c r="I149" s="30">
        <v>0</v>
      </c>
      <c r="J149" s="30">
        <v>0</v>
      </c>
      <c r="K149" s="30">
        <v>0</v>
      </c>
      <c r="L149" s="30">
        <v>0</v>
      </c>
      <c r="M149" s="30">
        <v>0</v>
      </c>
      <c r="N149" s="30">
        <v>0</v>
      </c>
      <c r="O149" s="30">
        <v>0</v>
      </c>
      <c r="P149" s="30">
        <v>0</v>
      </c>
      <c r="Q149" s="30">
        <v>0</v>
      </c>
      <c r="R149" s="30">
        <v>0</v>
      </c>
      <c r="S149" s="30">
        <v>0</v>
      </c>
      <c r="T149" s="30">
        <v>0</v>
      </c>
      <c r="U149" s="30">
        <v>0</v>
      </c>
      <c r="V149" s="30">
        <v>0</v>
      </c>
      <c r="W149" s="30">
        <v>0</v>
      </c>
      <c r="X149" s="30">
        <v>0</v>
      </c>
      <c r="Y149" s="30">
        <v>0</v>
      </c>
      <c r="Z149" s="30">
        <v>0</v>
      </c>
      <c r="AA149" s="30">
        <v>66.64383561643839</v>
      </c>
      <c r="AB149" s="30">
        <v>3.75</v>
      </c>
      <c r="AC149" s="30">
        <v>66.1643835616439</v>
      </c>
      <c r="AD149" s="30">
        <v>8.181818181818191</v>
      </c>
      <c r="AE149" s="30">
        <v>62.9054054054054</v>
      </c>
      <c r="AF149" s="30">
        <v>6.31578947368422</v>
      </c>
      <c r="AG149" s="30">
        <v>64.8322147651007</v>
      </c>
      <c r="AH149" s="30">
        <v>8.000000000000011</v>
      </c>
    </row>
    <row r="150" ht="15" customHeight="1">
      <c r="A150" t="s" s="26">
        <f>'DI_Prep'!A150</f>
        <v>659</v>
      </c>
      <c r="B150" t="s" s="26">
        <f>'DI_Prep'!B150</f>
        <v>660</v>
      </c>
      <c r="C150" s="30">
        <v>0</v>
      </c>
      <c r="D150" s="30">
        <v>0</v>
      </c>
      <c r="E150" s="30">
        <v>0</v>
      </c>
      <c r="F150" s="30">
        <v>0</v>
      </c>
      <c r="G150" s="30">
        <v>0</v>
      </c>
      <c r="H150" s="30">
        <v>0</v>
      </c>
      <c r="I150" s="30">
        <v>0</v>
      </c>
      <c r="J150" s="30">
        <v>0</v>
      </c>
      <c r="K150" s="30">
        <v>0</v>
      </c>
      <c r="L150" s="30">
        <v>0</v>
      </c>
      <c r="M150" s="30">
        <v>0</v>
      </c>
      <c r="N150" s="30">
        <v>0</v>
      </c>
      <c r="O150" s="30">
        <v>0</v>
      </c>
      <c r="P150" s="30">
        <v>0</v>
      </c>
      <c r="Q150" s="30">
        <v>0</v>
      </c>
      <c r="R150" s="30">
        <v>0</v>
      </c>
      <c r="S150" s="30">
        <v>0</v>
      </c>
      <c r="T150" s="30">
        <v>0</v>
      </c>
      <c r="U150" s="30">
        <v>0</v>
      </c>
      <c r="V150" s="30">
        <v>0</v>
      </c>
      <c r="W150" s="30">
        <v>0</v>
      </c>
      <c r="X150" s="30">
        <v>0</v>
      </c>
      <c r="Y150" s="30">
        <v>0</v>
      </c>
      <c r="Z150" s="30">
        <v>0</v>
      </c>
      <c r="AA150" s="30">
        <v>0</v>
      </c>
      <c r="AB150" s="30">
        <v>0</v>
      </c>
      <c r="AC150" s="30">
        <v>0</v>
      </c>
      <c r="AD150" s="30">
        <v>0</v>
      </c>
      <c r="AE150" s="30">
        <v>65.2702702702702</v>
      </c>
      <c r="AF150" s="30">
        <v>15.7894736842105</v>
      </c>
      <c r="AG150" s="30">
        <v>65.7718120805369</v>
      </c>
      <c r="AH150" s="30">
        <v>12</v>
      </c>
    </row>
    <row r="151" ht="15" customHeight="1">
      <c r="A151" t="s" s="26">
        <f>'DI_Prep'!A151</f>
        <v>661</v>
      </c>
      <c r="B151" t="s" s="26">
        <f>'DI_Prep'!B151</f>
        <v>662</v>
      </c>
      <c r="C151" s="30">
        <v>0</v>
      </c>
      <c r="D151" s="30">
        <v>0</v>
      </c>
      <c r="E151" s="30">
        <v>0</v>
      </c>
      <c r="F151" s="30">
        <v>0</v>
      </c>
      <c r="G151" s="30">
        <v>0</v>
      </c>
      <c r="H151" s="30">
        <v>0</v>
      </c>
      <c r="I151" s="30">
        <v>0</v>
      </c>
      <c r="J151" s="30">
        <v>0</v>
      </c>
      <c r="K151" s="30">
        <v>0</v>
      </c>
      <c r="L151" s="30">
        <v>0</v>
      </c>
      <c r="M151" s="30">
        <v>0</v>
      </c>
      <c r="N151" s="30">
        <v>0</v>
      </c>
      <c r="O151" s="30">
        <v>0</v>
      </c>
      <c r="P151" s="30">
        <v>0</v>
      </c>
      <c r="Q151" s="30">
        <v>0</v>
      </c>
      <c r="R151" s="30">
        <v>0</v>
      </c>
      <c r="S151" s="30">
        <v>0</v>
      </c>
      <c r="T151" s="30">
        <v>0</v>
      </c>
      <c r="U151" s="30">
        <v>0</v>
      </c>
      <c r="V151" s="30">
        <v>0</v>
      </c>
      <c r="W151" s="30">
        <v>0</v>
      </c>
      <c r="X151" s="30">
        <v>0</v>
      </c>
      <c r="Y151" s="30">
        <v>0</v>
      </c>
      <c r="Z151" s="30">
        <v>0</v>
      </c>
      <c r="AA151" s="30">
        <v>0</v>
      </c>
      <c r="AB151" s="30">
        <v>0</v>
      </c>
      <c r="AC151" s="30">
        <v>0</v>
      </c>
      <c r="AD151" s="30">
        <v>0</v>
      </c>
      <c r="AE151" s="30">
        <v>52.5</v>
      </c>
      <c r="AF151" s="30">
        <v>0</v>
      </c>
      <c r="AG151" s="30">
        <v>54.0268456375839</v>
      </c>
      <c r="AH151" s="30">
        <v>0</v>
      </c>
    </row>
    <row r="152" ht="15" customHeight="1">
      <c r="A152" t="s" s="26">
        <f>'DI_Prep'!A152</f>
        <v>663</v>
      </c>
      <c r="B152" t="s" s="26">
        <f>'DI_Prep'!B152</f>
        <v>664</v>
      </c>
      <c r="C152" s="30">
        <v>0</v>
      </c>
      <c r="D152" s="30">
        <v>0</v>
      </c>
      <c r="E152" s="30">
        <v>0</v>
      </c>
      <c r="F152" s="30">
        <v>0</v>
      </c>
      <c r="G152" s="30">
        <v>0</v>
      </c>
      <c r="H152" s="30">
        <v>0</v>
      </c>
      <c r="I152" s="30">
        <v>0</v>
      </c>
      <c r="J152" s="30">
        <v>0</v>
      </c>
      <c r="K152" s="30">
        <v>0</v>
      </c>
      <c r="L152" s="30">
        <v>0</v>
      </c>
      <c r="M152" s="30">
        <v>0</v>
      </c>
      <c r="N152" s="30">
        <v>0</v>
      </c>
      <c r="O152" s="30">
        <v>0</v>
      </c>
      <c r="P152" s="30">
        <v>0</v>
      </c>
      <c r="Q152" s="30">
        <v>0</v>
      </c>
      <c r="R152" s="30">
        <v>0</v>
      </c>
      <c r="S152" s="30">
        <v>0</v>
      </c>
      <c r="T152" s="30">
        <v>0</v>
      </c>
      <c r="U152" s="30">
        <v>0</v>
      </c>
      <c r="V152" s="30">
        <v>0</v>
      </c>
      <c r="W152" s="30">
        <v>0</v>
      </c>
      <c r="X152" s="30">
        <v>0</v>
      </c>
      <c r="Y152" s="30">
        <v>0</v>
      </c>
      <c r="Z152" s="30">
        <v>0</v>
      </c>
      <c r="AA152" s="30">
        <v>0</v>
      </c>
      <c r="AB152" s="30">
        <v>0</v>
      </c>
      <c r="AC152" s="30">
        <v>0</v>
      </c>
      <c r="AD152" s="30">
        <v>0</v>
      </c>
      <c r="AE152" s="30">
        <v>0</v>
      </c>
      <c r="AF152" s="30">
        <v>0</v>
      </c>
      <c r="AG152" s="30">
        <v>60.6040268456376</v>
      </c>
      <c r="AH152" s="30">
        <v>0</v>
      </c>
    </row>
    <row r="153" ht="13.55" customHeight="1">
      <c r="A153" s="26"/>
      <c r="B153" s="26"/>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row>
    <row r="154" ht="13.55" customHeight="1">
      <c r="A154" s="26"/>
      <c r="B154" s="26"/>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row>
    <row r="155" ht="13.55" customHeight="1">
      <c r="A155" s="26"/>
      <c r="B155" s="26"/>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row>
    <row r="156" ht="13.55" customHeight="1">
      <c r="A156" s="26"/>
      <c r="B156" s="26"/>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row>
    <row r="157" ht="13.55" customHeight="1">
      <c r="A157" s="26"/>
      <c r="B157" s="26"/>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row>
    <row r="158" ht="13.55" customHeight="1">
      <c r="A158" s="26"/>
      <c r="B158" s="26"/>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row>
    <row r="159" ht="13.55" customHeight="1">
      <c r="A159" s="26"/>
      <c r="B159" s="26"/>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row>
    <row r="160" ht="13.55" customHeight="1">
      <c r="A160" s="26"/>
      <c r="B160" s="26"/>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row>
    <row r="161" ht="13.55" customHeight="1">
      <c r="A161" s="26"/>
      <c r="B161" s="26"/>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row>
    <row r="162" ht="13.55" customHeight="1">
      <c r="A162" s="26"/>
      <c r="B162" s="26"/>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row>
    <row r="163" ht="13.55" customHeight="1">
      <c r="A163" s="26"/>
      <c r="B163" s="26"/>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row>
    <row r="164" ht="13.55" customHeight="1">
      <c r="A164" s="26"/>
      <c r="B164" s="26"/>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row>
    <row r="165" ht="13.55" customHeight="1">
      <c r="A165" s="26"/>
      <c r="B165" s="26"/>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row>
    <row r="166" ht="13.55" customHeight="1">
      <c r="A166" s="26"/>
      <c r="B166" s="26"/>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row>
    <row r="167" ht="13.55" customHeight="1">
      <c r="A167" s="26"/>
      <c r="B167" s="26"/>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row>
    <row r="168" ht="13.55" customHeight="1">
      <c r="A168" s="26"/>
      <c r="B168" s="26"/>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row>
    <row r="169" ht="13.55" customHeight="1">
      <c r="A169" s="26"/>
      <c r="B169" s="26"/>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row>
    <row r="170" ht="13.55" customHeight="1">
      <c r="A170" s="26"/>
      <c r="B170" s="26"/>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row>
    <row r="171" ht="13.55" customHeight="1">
      <c r="A171" s="26"/>
      <c r="B171" s="26"/>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row>
    <row r="172" ht="13.55" customHeight="1">
      <c r="A172" s="26"/>
      <c r="B172" s="26"/>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row>
    <row r="173" ht="13.55" customHeight="1">
      <c r="A173" s="26"/>
      <c r="B173" s="26"/>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row>
    <row r="174" ht="13.55" customHeight="1">
      <c r="A174" s="26"/>
      <c r="B174" s="26"/>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row>
    <row r="175" ht="13.55" customHeight="1">
      <c r="A175" s="26"/>
      <c r="B175" s="26"/>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row>
    <row r="176" ht="13.55" customHeight="1">
      <c r="A176" s="26"/>
      <c r="B176" s="26"/>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row>
    <row r="177" ht="13.55" customHeight="1">
      <c r="A177" s="26"/>
      <c r="B177" s="26"/>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row>
    <row r="178" ht="13.55" customHeight="1">
      <c r="A178" s="26"/>
      <c r="B178" s="26"/>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row>
    <row r="179" ht="13.55" customHeight="1">
      <c r="A179" s="26"/>
      <c r="B179" s="26"/>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row>
    <row r="180" ht="13.55" customHeight="1">
      <c r="A180" s="26"/>
      <c r="B180" s="26"/>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row>
    <row r="181" ht="13.55" customHeight="1">
      <c r="A181" s="26"/>
      <c r="B181" s="26"/>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row>
    <row r="182" ht="13.55" customHeight="1">
      <c r="A182" s="26"/>
      <c r="B182" s="26"/>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row>
    <row r="183" ht="13.55" customHeight="1">
      <c r="A183" s="26"/>
      <c r="B183" s="26"/>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row>
    <row r="184" ht="13.55" customHeight="1">
      <c r="A184" s="26"/>
      <c r="B184" s="26"/>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row>
    <row r="185" ht="13.55" customHeight="1">
      <c r="A185" s="26"/>
      <c r="B185" s="26"/>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row>
    <row r="186" ht="13.55" customHeight="1">
      <c r="A186" s="26"/>
      <c r="B186" s="26"/>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row>
    <row r="187" ht="13.55" customHeight="1">
      <c r="A187" s="26"/>
      <c r="B187" s="26"/>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row>
    <row r="188" ht="13.55" customHeight="1">
      <c r="A188" s="26"/>
      <c r="B188" s="26"/>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row>
    <row r="189" ht="13.55" customHeight="1">
      <c r="A189" s="26"/>
      <c r="B189" s="26"/>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row>
    <row r="190" ht="13.55" customHeight="1">
      <c r="A190" s="26"/>
      <c r="B190" s="26"/>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row>
    <row r="191" ht="13.55" customHeight="1">
      <c r="A191" s="26"/>
      <c r="B191" s="26"/>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row>
    <row r="192" ht="13.55" customHeight="1">
      <c r="A192" s="26"/>
      <c r="B192" s="26"/>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row>
    <row r="193" ht="13.55" customHeight="1">
      <c r="A193" s="26"/>
      <c r="B193" s="26"/>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row>
    <row r="194" ht="13.55" customHeight="1">
      <c r="A194" s="26"/>
      <c r="B194" s="26"/>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row>
    <row r="195" ht="13.55" customHeight="1">
      <c r="A195" s="26"/>
      <c r="B195" s="26"/>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row>
    <row r="196" ht="13.55" customHeight="1">
      <c r="A196" s="26"/>
      <c r="B196" s="26"/>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row>
    <row r="197" ht="13.55" customHeight="1">
      <c r="A197" s="26"/>
      <c r="B197" s="26"/>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row>
    <row r="198" ht="13.55" customHeight="1">
      <c r="A198" s="26"/>
      <c r="B198" s="26"/>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row>
    <row r="199" ht="13.55" customHeight="1">
      <c r="A199" s="26"/>
      <c r="B199" s="26"/>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row>
    <row r="200" ht="13.55" customHeight="1">
      <c r="A200" s="26"/>
      <c r="B200" s="26"/>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row>
    <row r="201" ht="13.55" customHeight="1">
      <c r="A201" s="26"/>
      <c r="B201" s="26"/>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row>
    <row r="202" ht="13.55" customHeight="1">
      <c r="A202" s="26"/>
      <c r="B202" s="26"/>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row>
    <row r="203" ht="13.55" customHeight="1">
      <c r="A203" s="26"/>
      <c r="B203" s="26"/>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row>
    <row r="204" ht="13.55" customHeight="1">
      <c r="A204" s="26"/>
      <c r="B204" s="26"/>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row>
    <row r="205" ht="13.55" customHeight="1">
      <c r="A205" s="26"/>
      <c r="B205" s="26"/>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row>
    <row r="206" ht="13.55" customHeight="1">
      <c r="A206" s="26"/>
      <c r="B206" s="26"/>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row>
    <row r="207" ht="13.55" customHeight="1">
      <c r="A207" s="26"/>
      <c r="B207" s="26"/>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row>
    <row r="208" ht="13.55" customHeight="1">
      <c r="A208" s="26"/>
      <c r="B208" s="26"/>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row>
    <row r="209" ht="13.55" customHeight="1">
      <c r="A209" s="26"/>
      <c r="B209" s="26"/>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row>
    <row r="210" ht="13.55" customHeight="1">
      <c r="A210" s="26"/>
      <c r="B210" s="26"/>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row>
    <row r="211" ht="13.55" customHeight="1">
      <c r="A211" s="26"/>
      <c r="B211" s="26"/>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row>
    <row r="212" ht="13.55" customHeight="1">
      <c r="A212" s="26"/>
      <c r="B212" s="26"/>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row>
    <row r="213" ht="13.55" customHeight="1">
      <c r="A213" s="26"/>
      <c r="B213" s="26"/>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row>
    <row r="214" ht="13.55" customHeight="1">
      <c r="A214" s="26"/>
      <c r="B214" s="26"/>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row>
    <row r="215" ht="13.55" customHeight="1">
      <c r="A215" s="26"/>
      <c r="B215" s="26"/>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row>
    <row r="216" ht="13.55" customHeight="1">
      <c r="A216" s="26"/>
      <c r="B216" s="26"/>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row>
    <row r="217" ht="13.55" customHeight="1">
      <c r="A217" s="26"/>
      <c r="B217" s="26"/>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row>
    <row r="218" ht="13.55" customHeight="1">
      <c r="A218" s="26"/>
      <c r="B218" s="26"/>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row>
    <row r="219" ht="13.55" customHeight="1">
      <c r="A219" s="26"/>
      <c r="B219" s="26"/>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row>
    <row r="220" ht="13.55" customHeight="1">
      <c r="A220" s="26"/>
      <c r="B220" s="26"/>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row>
    <row r="221" ht="13.55" customHeight="1">
      <c r="A221" s="26"/>
      <c r="B221" s="26"/>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row>
    <row r="222" ht="13.55" customHeight="1">
      <c r="A222" s="26"/>
      <c r="B222" s="26"/>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row>
    <row r="223" ht="13.55" customHeight="1">
      <c r="A223" s="26"/>
      <c r="B223" s="26"/>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row>
    <row r="224" ht="13.55" customHeight="1">
      <c r="A224" s="26"/>
      <c r="B224" s="26"/>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row>
    <row r="225" ht="13.55" customHeight="1">
      <c r="A225" s="26"/>
      <c r="B225" s="26"/>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row>
    <row r="226" ht="13.55" customHeight="1">
      <c r="A226" s="26"/>
      <c r="B226" s="26"/>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row>
    <row r="227" ht="13.55" customHeight="1">
      <c r="A227" s="26"/>
      <c r="B227" s="26"/>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row>
    <row r="228" ht="13.55" customHeight="1">
      <c r="A228" s="26"/>
      <c r="B228" s="26"/>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row>
    <row r="229" ht="13.55" customHeight="1">
      <c r="A229" s="26"/>
      <c r="B229" s="26"/>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row>
    <row r="230" ht="13.55" customHeight="1">
      <c r="A230" s="26"/>
      <c r="B230" s="26"/>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row>
    <row r="231" ht="13.55" customHeight="1">
      <c r="A231" s="26"/>
      <c r="B231" s="26"/>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row>
    <row r="232" ht="13.55" customHeight="1">
      <c r="A232" s="26"/>
      <c r="B232" s="26"/>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row>
    <row r="233" ht="13.55" customHeight="1">
      <c r="A233" s="26"/>
      <c r="B233" s="26"/>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row>
  </sheetData>
  <mergeCells count="16">
    <mergeCell ref="AA2:AB2"/>
    <mergeCell ref="AC2:AD2"/>
    <mergeCell ref="AE2:AF2"/>
    <mergeCell ref="AG2:AH2"/>
    <mergeCell ref="O2:P2"/>
    <mergeCell ref="Q2:R2"/>
    <mergeCell ref="S2:T2"/>
    <mergeCell ref="U2:V2"/>
    <mergeCell ref="W2:X2"/>
    <mergeCell ref="Y2:Z2"/>
    <mergeCell ref="M2:N2"/>
    <mergeCell ref="C2:D2"/>
    <mergeCell ref="E2:F2"/>
    <mergeCell ref="G2:H2"/>
    <mergeCell ref="I2:J2"/>
    <mergeCell ref="K2:L2"/>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R180"/>
  <sheetViews>
    <sheetView workbookViewId="0" showGridLines="0" defaultGridColor="1"/>
  </sheetViews>
  <sheetFormatPr defaultColWidth="8.83333" defaultRowHeight="15" customHeight="1" outlineLevelRow="0" outlineLevelCol="0"/>
  <cols>
    <col min="1" max="1" width="20.5" style="34" customWidth="1"/>
    <col min="2" max="2" width="18" style="34" customWidth="1"/>
    <col min="3" max="18" width="8.85156" style="34" customWidth="1"/>
    <col min="19" max="16384" width="8.85156" style="34" customWidth="1"/>
  </cols>
  <sheetData>
    <row r="1" ht="140.25" customHeight="1">
      <c r="A1" t="s" s="7">
        <v>364</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33">
        <f>'DI_Nota'!A4</f>
        <v>367</v>
      </c>
      <c r="B2" t="s" s="33">
        <f>'DI_Nota'!B4</f>
        <v>368</v>
      </c>
      <c r="C2" s="35">
        <f>'DI_Nota'!C4+'DI_Nota'!D4</f>
        <v>70</v>
      </c>
      <c r="D2" s="35">
        <f>'DI_Nota'!E4+'DI_Nota'!F4</f>
        <v>70</v>
      </c>
      <c r="E2" s="35">
        <f>'DI_Nota'!G4+'DI_Nota'!H4</f>
        <v>68.9781021897811</v>
      </c>
      <c r="F2" s="35">
        <f>'DI_Nota'!I4+'DI_Nota'!J4</f>
        <v>57.3188405797102</v>
      </c>
      <c r="G2" s="35">
        <f>'DI_Nota'!K4+'DI_Nota'!L4</f>
        <v>63.0496453900709</v>
      </c>
      <c r="H2" s="35">
        <f>'DI_Nota'!M4+'DI_Nota'!N4</f>
        <v>67.51773049645389</v>
      </c>
      <c r="I2" s="35">
        <f>'DI_Nota'!O4+'DI_Nota'!P4</f>
        <v>66.5248226950355</v>
      </c>
      <c r="J2" s="35">
        <f>'DI_Nota'!Q4+'DI_Nota'!R4</f>
        <v>68.5416666666667</v>
      </c>
      <c r="K2" s="35">
        <f>'DI_Nota'!S4+'DI_Nota'!T4</f>
        <v>67.5694444444445</v>
      </c>
      <c r="L2" s="35">
        <f>'DI_Nota'!U4+'DI_Nota'!V4</f>
        <v>65.1388888888889</v>
      </c>
      <c r="M2" s="35">
        <f>'DI_Nota'!W4+'DI_Nota'!X4</f>
        <v>66.1379310344828</v>
      </c>
      <c r="N2" s="35">
        <f>'DI_Nota'!Y4+'DI_Nota'!Z4</f>
        <v>66.1379310344828</v>
      </c>
      <c r="O2" s="35">
        <f>'DI_Nota'!AA4+'DI_Nota'!AB4</f>
        <v>65.2054794520548</v>
      </c>
      <c r="P2" s="35">
        <f>'DI_Nota'!AC4+'DI_Nota'!AD4</f>
        <v>71.13947696139481</v>
      </c>
      <c r="Q2" s="35">
        <f>'DI_Nota'!AE4+'DI_Nota'!AF4</f>
        <v>87.6884779516358</v>
      </c>
      <c r="R2" s="35">
        <f>'DI_Nota'!AG4+'DI_Nota'!AH4</f>
        <v>89.65100671140939</v>
      </c>
    </row>
    <row r="3" ht="15" customHeight="1">
      <c r="A3" t="s" s="26">
        <f>'DI_Nota'!A5</f>
        <v>369</v>
      </c>
      <c r="B3" t="s" s="26">
        <f>'DI_Nota'!B5</f>
        <v>370</v>
      </c>
      <c r="C3" s="30">
        <f>'DI_Nota'!C5+'DI_Nota'!D5</f>
        <v>69.4736842105263</v>
      </c>
      <c r="D3" s="30">
        <f>'DI_Nota'!E5+'DI_Nota'!F5</f>
        <v>69.4776119402985</v>
      </c>
      <c r="E3" s="30">
        <f>'DI_Nota'!G5+'DI_Nota'!H5</f>
        <v>69.4890510948905</v>
      </c>
      <c r="F3" s="30">
        <f>'DI_Nota'!I5+'DI_Nota'!J5</f>
        <v>66.4492753623189</v>
      </c>
      <c r="G3" s="30">
        <f>'DI_Nota'!K5+'DI_Nota'!L5</f>
        <v>66.5248226950355</v>
      </c>
      <c r="H3" s="30">
        <f>'DI_Nota'!M5+'DI_Nota'!N5</f>
        <v>67.02127659574469</v>
      </c>
      <c r="I3" s="30">
        <f>'DI_Nota'!O5+'DI_Nota'!P5</f>
        <v>65.531914893617</v>
      </c>
      <c r="J3" s="30">
        <f>'DI_Nota'!Q5+'DI_Nota'!R5</f>
        <v>67.0833333333333</v>
      </c>
      <c r="K3" s="30">
        <f>'DI_Nota'!S5+'DI_Nota'!T5</f>
        <v>68.5416666666667</v>
      </c>
      <c r="L3" s="30">
        <f>'DI_Nota'!U5+'DI_Nota'!V5</f>
        <v>67.5694444444445</v>
      </c>
      <c r="M3" s="30">
        <f>'DI_Nota'!W5+'DI_Nota'!X5</f>
        <v>68.06896551724139</v>
      </c>
      <c r="N3" s="30">
        <f>'DI_Nota'!Y5+'DI_Nota'!Z5</f>
        <v>80.9261083743843</v>
      </c>
      <c r="O3" s="30">
        <f>'DI_Nota'!AA5+'DI_Nota'!AB5</f>
        <v>91.541095890411</v>
      </c>
      <c r="P3" s="30">
        <f>'DI_Nota'!AC5+'DI_Nota'!AD5</f>
        <v>93.5865504358655</v>
      </c>
      <c r="Q3" s="30">
        <f>'DI_Nota'!AE5+'DI_Nota'!AF5</f>
        <v>95.8961593172119</v>
      </c>
      <c r="R3" s="30">
        <f>'DI_Nota'!AG5+'DI_Nota'!AH5</f>
        <v>97.5302013422819</v>
      </c>
    </row>
    <row r="4" ht="15" customHeight="1">
      <c r="A4" t="s" s="26">
        <f>'DI_Nota'!A6</f>
        <v>371</v>
      </c>
      <c r="B4" t="s" s="26">
        <f>'DI_Nota'!B6</f>
        <v>372</v>
      </c>
      <c r="C4" s="30">
        <f>'DI_Nota'!C6+'DI_Nota'!D6</f>
        <v>68.9473684210527</v>
      </c>
      <c r="D4" s="30">
        <f>'DI_Nota'!E6+'DI_Nota'!F6</f>
        <v>68.955223880597</v>
      </c>
      <c r="E4" s="30">
        <f>'DI_Nota'!G6+'DI_Nota'!H6</f>
        <v>68.4671532846715</v>
      </c>
      <c r="F4" s="30">
        <f>'DI_Nota'!I6+'DI_Nota'!J6</f>
        <v>66.95652173913049</v>
      </c>
      <c r="G4" s="30">
        <f>'DI_Nota'!K6+'DI_Nota'!L6</f>
        <v>66.0283687943263</v>
      </c>
      <c r="H4" s="30">
        <f>'DI_Nota'!M6+'DI_Nota'!N6</f>
        <v>68.5106382978723</v>
      </c>
      <c r="I4" s="30">
        <f>'DI_Nota'!O6+'DI_Nota'!P6</f>
        <v>70</v>
      </c>
      <c r="J4" s="30">
        <f>'DI_Nota'!Q6+'DI_Nota'!R6</f>
        <v>68.0555555555555</v>
      </c>
      <c r="K4" s="30">
        <f>'DI_Nota'!S6+'DI_Nota'!T6</f>
        <v>66.5972222222222</v>
      </c>
      <c r="L4" s="30">
        <f>'DI_Nota'!U6+'DI_Nota'!V6</f>
        <v>69.5138888888889</v>
      </c>
      <c r="M4" s="30">
        <f>'DI_Nota'!W6+'DI_Nota'!X6</f>
        <v>67.5862068965517</v>
      </c>
      <c r="N4" s="30">
        <f>'DI_Nota'!Y6+'DI_Nota'!Z6</f>
        <v>76.1576354679803</v>
      </c>
      <c r="O4" s="30">
        <f>'DI_Nota'!AA6+'DI_Nota'!AB6</f>
        <v>83.0821917808219</v>
      </c>
      <c r="P4" s="30">
        <f>'DI_Nota'!AC6+'DI_Nota'!AD6</f>
        <v>87.17310087173099</v>
      </c>
      <c r="Q4" s="30">
        <f>'DI_Nota'!AE6+'DI_Nota'!AF6</f>
        <v>91.79231863442391</v>
      </c>
      <c r="R4" s="30">
        <f>'DI_Nota'!AG6+'DI_Nota'!AH6</f>
        <v>92.5906040268457</v>
      </c>
    </row>
    <row r="5" ht="15" customHeight="1">
      <c r="A5" t="s" s="26">
        <f>'DI_Nota'!A7</f>
        <v>373</v>
      </c>
      <c r="B5" t="s" s="26">
        <f>'DI_Nota'!B7</f>
        <v>374</v>
      </c>
      <c r="C5" s="30">
        <f>'DI_Nota'!C7+'DI_Nota'!D7</f>
        <v>68.4210526315789</v>
      </c>
      <c r="D5" s="30">
        <f>'DI_Nota'!E7+'DI_Nota'!F7</f>
        <v>67.91044776119401</v>
      </c>
      <c r="E5" s="30">
        <f>'DI_Nota'!G7+'DI_Nota'!H7</f>
        <v>66.93430656934309</v>
      </c>
      <c r="F5" s="30">
        <f>'DI_Nota'!I7+'DI_Nota'!J7</f>
        <v>64.4202898550725</v>
      </c>
      <c r="G5" s="30">
        <f>'DI_Nota'!K7+'DI_Nota'!L7</f>
        <v>61.0638297872341</v>
      </c>
      <c r="H5" s="30">
        <f>'DI_Nota'!M7+'DI_Nota'!N7</f>
        <v>62.5531914893617</v>
      </c>
      <c r="I5" s="30">
        <f>'DI_Nota'!O7+'DI_Nota'!P7</f>
        <v>60.0709219858156</v>
      </c>
      <c r="J5" s="30">
        <f>'DI_Nota'!Q7+'DI_Nota'!R7</f>
        <v>58.3333333333333</v>
      </c>
      <c r="K5" s="30">
        <f>'DI_Nota'!S7+'DI_Nota'!T7</f>
        <v>55.9027777777778</v>
      </c>
      <c r="L5" s="30">
        <f>'DI_Nota'!U7+'DI_Nota'!V7</f>
        <v>53.9583333333333</v>
      </c>
      <c r="M5" s="30">
        <f>'DI_Nota'!W7+'DI_Nota'!X7</f>
        <v>54.0689655172414</v>
      </c>
      <c r="N5" s="30">
        <f>'DI_Nota'!Y7+'DI_Nota'!Z7</f>
        <v>50.6896551724138</v>
      </c>
      <c r="O5" s="30">
        <f>'DI_Nota'!AA7+'DI_Nota'!AB7</f>
        <v>50.3424657534247</v>
      </c>
      <c r="P5" s="30">
        <f>'DI_Nota'!AC7+'DI_Nota'!AD7</f>
        <v>49.3835616438357</v>
      </c>
      <c r="Q5" s="30">
        <f>'DI_Nota'!AE7+'DI_Nota'!AF7</f>
        <v>51.0810810810811</v>
      </c>
      <c r="R5" s="30">
        <f>'DI_Nota'!AG7+'DI_Nota'!AH7</f>
        <v>54.9664429530201</v>
      </c>
    </row>
    <row r="6" ht="15" customHeight="1">
      <c r="A6" t="s" s="26">
        <f>'DI_Nota'!A8</f>
        <v>375</v>
      </c>
      <c r="B6" t="s" s="26">
        <f>'DI_Nota'!B8</f>
        <v>376</v>
      </c>
      <c r="C6" s="30">
        <f>'DI_Nota'!C8+'DI_Nota'!D8</f>
        <v>67.8947368421053</v>
      </c>
      <c r="D6" s="30">
        <f>'DI_Nota'!E8+'DI_Nota'!F8</f>
        <v>68.43283582089551</v>
      </c>
      <c r="E6" s="30">
        <f>'DI_Nota'!G8+'DI_Nota'!H8</f>
        <v>70</v>
      </c>
      <c r="F6" s="30">
        <f>'DI_Nota'!I8+'DI_Nota'!J8</f>
        <v>70</v>
      </c>
      <c r="G6" s="30">
        <f>'DI_Nota'!K8+'DI_Nota'!L8</f>
        <v>70</v>
      </c>
      <c r="H6" s="30">
        <f>'DI_Nota'!M8+'DI_Nota'!N8</f>
        <v>69.0070921985815</v>
      </c>
      <c r="I6" s="30">
        <f>'DI_Nota'!O8+'DI_Nota'!P8</f>
        <v>68.01418439716311</v>
      </c>
      <c r="J6" s="30">
        <f>'DI_Nota'!Q8+'DI_Nota'!R8</f>
        <v>66.5972222222222</v>
      </c>
      <c r="K6" s="30">
        <f>'DI_Nota'!S8+'DI_Nota'!T8</f>
        <v>64.6527777777778</v>
      </c>
      <c r="L6" s="30">
        <f>'DI_Nota'!U8+'DI_Nota'!V8</f>
        <v>64.1666666666667</v>
      </c>
      <c r="M6" s="30">
        <f>'DI_Nota'!W8+'DI_Nota'!X8</f>
        <v>63.2413793103448</v>
      </c>
      <c r="N6" s="30">
        <f>'DI_Nota'!Y8+'DI_Nota'!Z8</f>
        <v>63.2413793103448</v>
      </c>
      <c r="O6" s="30">
        <f>'DI_Nota'!AA8+'DI_Nota'!AB8</f>
        <v>59.4520547945206</v>
      </c>
      <c r="P6" s="30">
        <f>'DI_Nota'!AC8+'DI_Nota'!AD8</f>
        <v>58.9726027397261</v>
      </c>
      <c r="Q6" s="30">
        <f>'DI_Nota'!AE8+'DI_Nota'!AF8</f>
        <v>56.7567567567568</v>
      </c>
      <c r="R6" s="30">
        <f>'DI_Nota'!AG8+'DI_Nota'!AH8</f>
        <v>57.3154362416108</v>
      </c>
    </row>
    <row r="7" ht="15" customHeight="1">
      <c r="A7" t="s" s="26">
        <f>'DI_Nota'!A9</f>
        <v>377</v>
      </c>
      <c r="B7" t="s" s="26">
        <f>'DI_Nota'!B9</f>
        <v>378</v>
      </c>
      <c r="C7" s="30">
        <f>'DI_Nota'!C9+'DI_Nota'!D9</f>
        <v>67.3684210526316</v>
      </c>
      <c r="D7" s="30">
        <f>'DI_Nota'!E9+'DI_Nota'!F9</f>
        <v>66.3432835820896</v>
      </c>
      <c r="E7" s="30">
        <f>'DI_Nota'!G9+'DI_Nota'!H9</f>
        <v>64.3795620437956</v>
      </c>
      <c r="F7" s="30">
        <f>'DI_Nota'!I9+'DI_Nota'!J9</f>
        <v>62.3913043478261</v>
      </c>
      <c r="G7" s="30">
        <f>'DI_Nota'!K9+'DI_Nota'!L9</f>
        <v>58.5815602836879</v>
      </c>
      <c r="H7" s="30">
        <f>'DI_Nota'!M9+'DI_Nota'!N9</f>
        <v>63.0496453900709</v>
      </c>
      <c r="I7" s="30">
        <f>'DI_Nota'!O9+'DI_Nota'!P9</f>
        <v>67.02127659574469</v>
      </c>
      <c r="J7" s="30">
        <f>'DI_Nota'!Q9+'DI_Nota'!R9</f>
        <v>63.6805555555555</v>
      </c>
      <c r="K7" s="30">
        <f>'DI_Nota'!S9+'DI_Nota'!T9</f>
        <v>63.6805555555555</v>
      </c>
      <c r="L7" s="30">
        <f>'DI_Nota'!U9+'DI_Nota'!V9</f>
        <v>66.1111111111111</v>
      </c>
      <c r="M7" s="30">
        <f>'DI_Nota'!W9+'DI_Nota'!X9</f>
        <v>66.6206896551724</v>
      </c>
      <c r="N7" s="30">
        <f>'DI_Nota'!Y9+'DI_Nota'!Z9</f>
        <v>66.6206896551724</v>
      </c>
      <c r="O7" s="30">
        <f>'DI_Nota'!AA9+'DI_Nota'!AB9</f>
        <v>66.1643835616439</v>
      </c>
      <c r="P7" s="30">
        <f>'DI_Nota'!AC9+'DI_Nota'!AD9</f>
        <v>67.93275217932749</v>
      </c>
      <c r="Q7" s="30">
        <f>'DI_Nota'!AE9+'DI_Nota'!AF9</f>
        <v>85.63655761024179</v>
      </c>
      <c r="R7" s="30">
        <f>'DI_Nota'!AG9+'DI_Nota'!AH9</f>
        <v>80.71140939597321</v>
      </c>
    </row>
    <row r="8" ht="15" customHeight="1">
      <c r="A8" t="s" s="26">
        <f>'DI_Nota'!A10</f>
        <v>379</v>
      </c>
      <c r="B8" t="s" s="26">
        <f>'DI_Nota'!B10</f>
        <v>380</v>
      </c>
      <c r="C8" s="30">
        <f>'DI_Nota'!C10+'DI_Nota'!D10</f>
        <v>66.8421052631579</v>
      </c>
      <c r="D8" s="30">
        <f>'DI_Nota'!E10+'DI_Nota'!F10</f>
        <v>67.38805970149249</v>
      </c>
      <c r="E8" s="30">
        <f>'DI_Nota'!G10+'DI_Nota'!H10</f>
        <v>67.44525547445249</v>
      </c>
      <c r="F8" s="30">
        <f>'DI_Nota'!I10+'DI_Nota'!J10</f>
        <v>68.9855072463768</v>
      </c>
      <c r="G8" s="30">
        <f>'DI_Nota'!K10+'DI_Nota'!L10</f>
        <v>48.1560283687944</v>
      </c>
      <c r="H8" s="30">
        <f>'DI_Nota'!M10+'DI_Nota'!N10</f>
        <v>46.6666666666667</v>
      </c>
      <c r="I8" s="30">
        <f>'DI_Nota'!O10+'DI_Nota'!P10</f>
        <v>46.1702127659574</v>
      </c>
      <c r="J8" s="30">
        <f>'DI_Nota'!Q10+'DI_Nota'!R10</f>
        <v>42.7777777777778</v>
      </c>
      <c r="K8" s="30">
        <f>'DI_Nota'!S10+'DI_Nota'!T10</f>
        <v>41.3194444444445</v>
      </c>
      <c r="L8" s="30">
        <f>'DI_Nota'!U10+'DI_Nota'!V10</f>
        <v>40.8333333333333</v>
      </c>
      <c r="M8" s="30">
        <f>'DI_Nota'!W10+'DI_Nota'!X10</f>
        <v>37.1724137931035</v>
      </c>
      <c r="N8" s="30">
        <f>'DI_Nota'!Y10+'DI_Nota'!Z10</f>
        <v>37.1724137931035</v>
      </c>
      <c r="O8" s="30">
        <f>'DI_Nota'!AA10+'DI_Nota'!AB10</f>
        <v>35.958904109589</v>
      </c>
      <c r="P8" s="30">
        <f>'DI_Nota'!AC10+'DI_Nota'!AD10</f>
        <v>35.4794520547945</v>
      </c>
      <c r="Q8" s="30">
        <f>'DI_Nota'!AE10+'DI_Nota'!AF10</f>
        <v>33.5810810810811</v>
      </c>
      <c r="R8" s="30">
        <f>'DI_Nota'!AG10+'DI_Nota'!AH10</f>
        <v>34.7651006711409</v>
      </c>
    </row>
    <row r="9" ht="15" customHeight="1">
      <c r="A9" t="s" s="26">
        <f>'DI_Nota'!A11</f>
        <v>381</v>
      </c>
      <c r="B9" t="s" s="26">
        <f>'DI_Nota'!B11</f>
        <v>382</v>
      </c>
      <c r="C9" s="30">
        <f>'DI_Nota'!C11+'DI_Nota'!D11</f>
        <v>66.31578947368421</v>
      </c>
      <c r="D9" s="30">
        <f>'DI_Nota'!E11+'DI_Nota'!F11</f>
        <v>65.8208955223881</v>
      </c>
      <c r="E9" s="30">
        <f>'DI_Nota'!G11+'DI_Nota'!H11</f>
        <v>64.8905109489051</v>
      </c>
      <c r="F9" s="30">
        <f>'DI_Nota'!I11+'DI_Nota'!J11</f>
        <v>63.4057971014493</v>
      </c>
      <c r="G9" s="30">
        <f>'DI_Nota'!K11+'DI_Nota'!L11</f>
        <v>65.0354609929078</v>
      </c>
      <c r="H9" s="30">
        <f>'DI_Nota'!M11+'DI_Nota'!N11</f>
        <v>65.0354609929078</v>
      </c>
      <c r="I9" s="30">
        <f>'DI_Nota'!O11+'DI_Nota'!P11</f>
        <v>67.51773049645389</v>
      </c>
      <c r="J9" s="30">
        <f>'DI_Nota'!Q11+'DI_Nota'!R11</f>
        <v>64.6527777777778</v>
      </c>
      <c r="K9" s="30">
        <f>'DI_Nota'!S11+'DI_Nota'!T11</f>
        <v>64.1666666666667</v>
      </c>
      <c r="L9" s="30">
        <f>'DI_Nota'!U11+'DI_Nota'!V11</f>
        <v>66.5972222222222</v>
      </c>
      <c r="M9" s="30">
        <f>'DI_Nota'!W11+'DI_Nota'!X11</f>
        <v>64.68965517241379</v>
      </c>
      <c r="N9" s="30">
        <f>'DI_Nota'!Y11+'DI_Nota'!Z11</f>
        <v>65.1724137931035</v>
      </c>
      <c r="O9" s="30">
        <f>'DI_Nota'!AA11+'DI_Nota'!AB11</f>
        <v>64.7260273972603</v>
      </c>
      <c r="P9" s="30">
        <f>'DI_Nota'!AC11+'DI_Nota'!AD11</f>
        <v>62.8082191780822</v>
      </c>
      <c r="Q9" s="30">
        <f>'DI_Nota'!AE11+'DI_Nota'!AF11</f>
        <v>65.1173541963016</v>
      </c>
      <c r="R9" s="30">
        <f>'DI_Nota'!AG11+'DI_Nota'!AH11</f>
        <v>58.255033557047</v>
      </c>
    </row>
    <row r="10" ht="15" customHeight="1">
      <c r="A10" t="s" s="26">
        <f>'DI_Nota'!A12</f>
        <v>383</v>
      </c>
      <c r="B10" t="s" s="26">
        <f>'DI_Nota'!B12</f>
        <v>384</v>
      </c>
      <c r="C10" s="30">
        <f>'DI_Nota'!C12+'DI_Nota'!D12</f>
        <v>65.78947368421051</v>
      </c>
      <c r="D10" s="30">
        <f>'DI_Nota'!E12+'DI_Nota'!F12</f>
        <v>66.8656716417911</v>
      </c>
      <c r="E10" s="30">
        <f>'DI_Nota'!G12+'DI_Nota'!H12</f>
        <v>67.956204379562</v>
      </c>
      <c r="F10" s="30">
        <f>'DI_Nota'!I12+'DI_Nota'!J12</f>
        <v>69.49275362318841</v>
      </c>
      <c r="G10" s="30">
        <f>'DI_Nota'!K12+'DI_Nota'!L12</f>
        <v>69.5035460992908</v>
      </c>
      <c r="H10" s="30">
        <f>'DI_Nota'!M12+'DI_Nota'!N12</f>
        <v>70</v>
      </c>
      <c r="I10" s="30">
        <f>'DI_Nota'!O12+'DI_Nota'!P12</f>
        <v>69.5035460992908</v>
      </c>
      <c r="J10" s="30">
        <f>'DI_Nota'!Q12+'DI_Nota'!R12</f>
        <v>69.0277777777778</v>
      </c>
      <c r="K10" s="30">
        <f>'DI_Nota'!S12+'DI_Nota'!T12</f>
        <v>67.0833333333333</v>
      </c>
      <c r="L10" s="30">
        <f>'DI_Nota'!U12+'DI_Nota'!V12</f>
        <v>65.625</v>
      </c>
      <c r="M10" s="30">
        <f>'DI_Nota'!W12+'DI_Nota'!X12</f>
        <v>65.1724137931035</v>
      </c>
      <c r="N10" s="30">
        <f>'DI_Nota'!Y12+'DI_Nota'!Z12</f>
        <v>64.2068965517242</v>
      </c>
      <c r="O10" s="30">
        <f>'DI_Nota'!AA12+'DI_Nota'!AB12</f>
        <v>61.8493150684931</v>
      </c>
      <c r="P10" s="30">
        <f>'DI_Nota'!AC12+'DI_Nota'!AD12</f>
        <v>60.8904109589041</v>
      </c>
      <c r="Q10" s="30">
        <f>'DI_Nota'!AE12+'DI_Nota'!AF12</f>
        <v>59.1216216216217</v>
      </c>
      <c r="R10" s="30">
        <f>'DI_Nota'!AG12+'DI_Nota'!AH12</f>
        <v>58.7248322147651</v>
      </c>
    </row>
    <row r="11" ht="15" customHeight="1">
      <c r="A11" t="s" s="26">
        <f>'DI_Nota'!A13</f>
        <v>385</v>
      </c>
      <c r="B11" t="s" s="26">
        <f>'DI_Nota'!B13</f>
        <v>386</v>
      </c>
      <c r="C11" s="30">
        <f>'DI_Nota'!C13+'DI_Nota'!D13</f>
        <v>65.26315789473681</v>
      </c>
      <c r="D11" s="30">
        <f>'DI_Nota'!E13+'DI_Nota'!F13</f>
        <v>64.7761194029851</v>
      </c>
      <c r="E11" s="30">
        <f>'DI_Nota'!G13+'DI_Nota'!H13</f>
        <v>62.8467153284671</v>
      </c>
      <c r="F11" s="30">
        <f>'DI_Nota'!I13+'DI_Nota'!J13</f>
        <v>61.3768115942029</v>
      </c>
      <c r="G11" s="30">
        <f>'DI_Nota'!K13+'DI_Nota'!L13</f>
        <v>57.5886524822695</v>
      </c>
      <c r="H11" s="30">
        <f>'DI_Nota'!M13+'DI_Nota'!N13</f>
        <v>64.5390070921986</v>
      </c>
      <c r="I11" s="30">
        <f>'DI_Nota'!O13+'DI_Nota'!P13</f>
        <v>63.5460992907801</v>
      </c>
      <c r="J11" s="30">
        <f>'DI_Nota'!Q13+'DI_Nota'!R13</f>
        <v>63.1944444444445</v>
      </c>
      <c r="K11" s="30">
        <f>'DI_Nota'!S13+'DI_Nota'!T13</f>
        <v>66.1111111111111</v>
      </c>
      <c r="L11" s="30">
        <f>'DI_Nota'!U13+'DI_Nota'!V13</f>
        <v>67.0833333333333</v>
      </c>
      <c r="M11" s="30">
        <f>'DI_Nota'!W13+'DI_Nota'!X13</f>
        <v>67.10344827586199</v>
      </c>
      <c r="N11" s="30">
        <f>'DI_Nota'!Y13+'DI_Nota'!Z13</f>
        <v>95.231527093596</v>
      </c>
      <c r="O11" s="30">
        <f>'DI_Nota'!AA13+'DI_Nota'!AB13</f>
        <v>95.77054794520549</v>
      </c>
      <c r="P11" s="30">
        <f>'DI_Nota'!AC13+'DI_Nota'!AD13</f>
        <v>96.7932752179328</v>
      </c>
      <c r="Q11" s="30">
        <f>'DI_Nota'!AE13+'DI_Nota'!AF13</f>
        <v>97.94807965860601</v>
      </c>
      <c r="R11" s="30">
        <f>'DI_Nota'!AG13+'DI_Nota'!AH13</f>
        <v>61.5436241610738</v>
      </c>
    </row>
    <row r="12" ht="15" customHeight="1">
      <c r="A12" t="s" s="26">
        <f>'DI_Nota'!A14</f>
        <v>387</v>
      </c>
      <c r="B12" t="s" s="26">
        <f>'DI_Nota'!B14</f>
        <v>388</v>
      </c>
      <c r="C12" s="30">
        <f>'DI_Nota'!C14+'DI_Nota'!D14</f>
        <v>64.73684210526319</v>
      </c>
      <c r="D12" s="30">
        <f>'DI_Nota'!E14+'DI_Nota'!F14</f>
        <v>65.2985074626865</v>
      </c>
      <c r="E12" s="30">
        <f>'DI_Nota'!G14+'DI_Nota'!H14</f>
        <v>65.91240875912411</v>
      </c>
      <c r="F12" s="30">
        <f>'DI_Nota'!I14+'DI_Nota'!J14</f>
        <v>68.4782608695652</v>
      </c>
      <c r="G12" s="30">
        <f>'DI_Nota'!K14+'DI_Nota'!L14</f>
        <v>68.5106382978723</v>
      </c>
      <c r="H12" s="30">
        <f>'DI_Nota'!M14+'DI_Nota'!N14</f>
        <v>63.5460992907801</v>
      </c>
      <c r="I12" s="30">
        <f>'DI_Nota'!O14+'DI_Nota'!P14</f>
        <v>57.5886524822695</v>
      </c>
      <c r="J12" s="30">
        <f>'DI_Nota'!Q14+'DI_Nota'!R14</f>
        <v>56.875</v>
      </c>
      <c r="K12" s="30">
        <f>'DI_Nota'!S14+'DI_Nota'!T14</f>
        <v>54.9305555555555</v>
      </c>
      <c r="L12" s="30">
        <f>'DI_Nota'!U14+'DI_Nota'!V14</f>
        <v>52.9861111111111</v>
      </c>
      <c r="M12" s="30">
        <f>'DI_Nota'!W14+'DI_Nota'!X14</f>
        <v>52.1379310344828</v>
      </c>
      <c r="N12" s="30">
        <f>'DI_Nota'!Y14+'DI_Nota'!Z14</f>
        <v>50.2068965517242</v>
      </c>
      <c r="O12" s="30">
        <f>'DI_Nota'!AA14+'DI_Nota'!AB14</f>
        <v>47.4657534246575</v>
      </c>
      <c r="P12" s="30">
        <f>'DI_Nota'!AC14+'DI_Nota'!AD14</f>
        <v>47.4657534246575</v>
      </c>
      <c r="Q12" s="30">
        <f>'DI_Nota'!AE14+'DI_Nota'!AF14</f>
        <v>44.4594594594595</v>
      </c>
      <c r="R12" s="30">
        <f>'DI_Nota'!AG14+'DI_Nota'!AH14</f>
        <v>44.1610738255034</v>
      </c>
    </row>
    <row r="13" ht="15" customHeight="1">
      <c r="A13" t="s" s="26">
        <f>'DI_Nota'!A15</f>
        <v>389</v>
      </c>
      <c r="B13" t="s" s="26">
        <f>'DI_Nota'!B15</f>
        <v>390</v>
      </c>
      <c r="C13" s="30">
        <f>'DI_Nota'!C15+'DI_Nota'!D15</f>
        <v>64.21052631578949</v>
      </c>
      <c r="D13" s="30">
        <f>'DI_Nota'!E15+'DI_Nota'!F15</f>
        <v>64.2537313432836</v>
      </c>
      <c r="E13" s="30">
        <f>'DI_Nota'!G15+'DI_Nota'!H15</f>
        <v>65.4014598540146</v>
      </c>
      <c r="F13" s="30">
        <f>'DI_Nota'!I15+'DI_Nota'!J15</f>
        <v>67.9710144927536</v>
      </c>
      <c r="G13" s="30">
        <f>'DI_Nota'!K15+'DI_Nota'!L15</f>
        <v>68.01418439716311</v>
      </c>
      <c r="H13" s="30">
        <f>'DI_Nota'!M15+'DI_Nota'!N15</f>
        <v>66.5248226950355</v>
      </c>
      <c r="I13" s="30">
        <f>'DI_Nota'!O15+'DI_Nota'!P15</f>
        <v>63.0496453900709</v>
      </c>
      <c r="J13" s="30">
        <f>'DI_Nota'!Q15+'DI_Nota'!R15</f>
        <v>62.7083333333333</v>
      </c>
      <c r="K13" s="30">
        <f>'DI_Nota'!S15+'DI_Nota'!T15</f>
        <v>61.25</v>
      </c>
      <c r="L13" s="30">
        <f>'DI_Nota'!U15+'DI_Nota'!V15</f>
        <v>61.25</v>
      </c>
      <c r="M13" s="30">
        <f>'DI_Nota'!W15+'DI_Nota'!X15</f>
        <v>62.2758620689655</v>
      </c>
      <c r="N13" s="30">
        <f>'DI_Nota'!Y15+'DI_Nota'!Z15</f>
        <v>60.3448275862069</v>
      </c>
      <c r="O13" s="30">
        <f>'DI_Nota'!AA15+'DI_Nota'!AB15</f>
        <v>58.4931506849315</v>
      </c>
      <c r="P13" s="30">
        <f>'DI_Nota'!AC15+'DI_Nota'!AD15</f>
        <v>58.4931506849315</v>
      </c>
      <c r="Q13" s="30">
        <f>'DI_Nota'!AE15+'DI_Nota'!AF15</f>
        <v>57.2297297297298</v>
      </c>
      <c r="R13" s="30">
        <f>'DI_Nota'!AG15+'DI_Nota'!AH15</f>
        <v>57.7852348993289</v>
      </c>
    </row>
    <row r="14" ht="15" customHeight="1">
      <c r="A14" t="s" s="26">
        <f>'DI_Nota'!A16</f>
        <v>391</v>
      </c>
      <c r="B14" t="s" s="26">
        <f>'DI_Nota'!B16</f>
        <v>392</v>
      </c>
      <c r="C14" s="30">
        <f>'DI_Nota'!C16+'DI_Nota'!D16</f>
        <v>63.6842105263158</v>
      </c>
      <c r="D14" s="30">
        <f>'DI_Nota'!E16+'DI_Nota'!F16</f>
        <v>63.7313432835821</v>
      </c>
      <c r="E14" s="30">
        <f>'DI_Nota'!G16+'DI_Nota'!H16</f>
        <v>62.3357664233576</v>
      </c>
      <c r="F14" s="30">
        <f>'DI_Nota'!I16+'DI_Nota'!J16</f>
        <v>59.8550724637681</v>
      </c>
      <c r="G14" s="30">
        <f>'DI_Nota'!K16+'DI_Nota'!L16</f>
        <v>64.0425531914894</v>
      </c>
      <c r="H14" s="30">
        <f>'DI_Nota'!M16+'DI_Nota'!N16</f>
        <v>61.5602836879433</v>
      </c>
      <c r="I14" s="30">
        <f>'DI_Nota'!O16+'DI_Nota'!P16</f>
        <v>62.0567375886525</v>
      </c>
      <c r="J14" s="30">
        <f>'DI_Nota'!Q16+'DI_Nota'!R16</f>
        <v>57.8472222222222</v>
      </c>
      <c r="K14" s="30">
        <f>'DI_Nota'!S16+'DI_Nota'!T16</f>
        <v>62.7083333333333</v>
      </c>
      <c r="L14" s="30">
        <f>'DI_Nota'!U16+'DI_Nota'!V16</f>
        <v>63.6805555555555</v>
      </c>
      <c r="M14" s="30">
        <f>'DI_Nota'!W16+'DI_Nota'!X16</f>
        <v>61.7931034482759</v>
      </c>
      <c r="N14" s="30">
        <f>'DI_Nota'!Y16+'DI_Nota'!Z16</f>
        <v>59.3793103448276</v>
      </c>
      <c r="O14" s="30">
        <f>'DI_Nota'!AA16+'DI_Nota'!AB16</f>
        <v>58.013698630137</v>
      </c>
      <c r="P14" s="30">
        <f>'DI_Nota'!AC16+'DI_Nota'!AD16</f>
        <v>56.0958904109589</v>
      </c>
      <c r="Q14" s="30">
        <f>'DI_Nota'!AE16+'DI_Nota'!AF16</f>
        <v>50.1351351351351</v>
      </c>
      <c r="R14" s="30">
        <f>'DI_Nota'!AG16+'DI_Nota'!AH16</f>
        <v>52.6174496644295</v>
      </c>
    </row>
    <row r="15" ht="15" customHeight="1">
      <c r="A15" t="s" s="26">
        <f>'DI_Nota'!A17</f>
        <v>393</v>
      </c>
      <c r="B15" t="s" s="26">
        <f>'DI_Nota'!B17</f>
        <v>394</v>
      </c>
      <c r="C15" s="30">
        <f>'DI_Nota'!C17+'DI_Nota'!D17</f>
        <v>63.1578947368421</v>
      </c>
      <c r="D15" s="30">
        <f>'DI_Nota'!E17+'DI_Nota'!F17</f>
        <v>63.2089552238806</v>
      </c>
      <c r="E15" s="30">
        <f>'DI_Nota'!G17+'DI_Nota'!H17</f>
        <v>59.2700729927007</v>
      </c>
      <c r="F15" s="30">
        <f>'DI_Nota'!I17+'DI_Nota'!J17</f>
        <v>50.2173913043478</v>
      </c>
      <c r="G15" s="30">
        <f>'DI_Nota'!K17+'DI_Nota'!L17</f>
        <v>45.177304964539</v>
      </c>
      <c r="H15" s="30">
        <f>'DI_Nota'!M17+'DI_Nota'!N17</f>
        <v>49.645390070922</v>
      </c>
      <c r="I15" s="30">
        <f>'DI_Nota'!O17+'DI_Nota'!P17</f>
        <v>53.1205673758865</v>
      </c>
      <c r="J15" s="30">
        <f>'DI_Nota'!Q17+'DI_Nota'!R17</f>
        <v>54.4444444444445</v>
      </c>
      <c r="K15" s="30">
        <f>'DI_Nota'!S17+'DI_Nota'!T17</f>
        <v>59.7916666666667</v>
      </c>
      <c r="L15" s="30">
        <f>'DI_Nota'!U17+'DI_Nota'!V17</f>
        <v>60.2777777777778</v>
      </c>
      <c r="M15" s="30">
        <f>'DI_Nota'!W17+'DI_Nota'!X17</f>
        <v>61.3103448275862</v>
      </c>
      <c r="N15" s="30">
        <f>'DI_Nota'!Y17+'DI_Nota'!Z17</f>
        <v>59.8620689655172</v>
      </c>
      <c r="O15" s="30">
        <f>'DI_Nota'!AA17+'DI_Nota'!AB17</f>
        <v>60.8904109589041</v>
      </c>
      <c r="P15" s="30">
        <f>'DI_Nota'!AC17+'DI_Nota'!AD17</f>
        <v>61.3698630136986</v>
      </c>
      <c r="Q15" s="30">
        <f>'DI_Nota'!AE17+'DI_Nota'!AF17</f>
        <v>61.0135135135135</v>
      </c>
      <c r="R15" s="30">
        <f>'DI_Nota'!AG17+'DI_Nota'!AH17</f>
        <v>85.18120805369129</v>
      </c>
    </row>
    <row r="16" ht="15" customHeight="1">
      <c r="A16" t="s" s="26">
        <f>'DI_Nota'!A18</f>
        <v>395</v>
      </c>
      <c r="B16" t="s" s="26">
        <f>'DI_Nota'!B18</f>
        <v>396</v>
      </c>
      <c r="C16" s="30">
        <f>'DI_Nota'!C18+'DI_Nota'!D18</f>
        <v>62.6315789473684</v>
      </c>
      <c r="D16" s="30">
        <f>'DI_Nota'!E18+'DI_Nota'!F18</f>
        <v>62.6865671641791</v>
      </c>
      <c r="E16" s="30">
        <f>'DI_Nota'!G18+'DI_Nota'!H18</f>
        <v>60.8029197080292</v>
      </c>
      <c r="F16" s="30">
        <f>'DI_Nota'!I18+'DI_Nota'!J18</f>
        <v>57.8260869565217</v>
      </c>
      <c r="G16" s="30">
        <f>'DI_Nota'!K18+'DI_Nota'!L18</f>
        <v>54.6099290780142</v>
      </c>
      <c r="H16" s="30">
        <f>'DI_Nota'!M18+'DI_Nota'!N18</f>
        <v>57.0921985815603</v>
      </c>
      <c r="I16" s="30">
        <f>'DI_Nota'!O18+'DI_Nota'!P18</f>
        <v>62.5531914893617</v>
      </c>
      <c r="J16" s="30">
        <f>'DI_Nota'!Q18+'DI_Nota'!R18</f>
        <v>60.7638888888889</v>
      </c>
      <c r="K16" s="30">
        <f>'DI_Nota'!S18+'DI_Nota'!T18</f>
        <v>58.8194444444445</v>
      </c>
      <c r="L16" s="30">
        <f>'DI_Nota'!U18+'DI_Nota'!V18</f>
        <v>62.7083333333333</v>
      </c>
      <c r="M16" s="30">
        <f>'DI_Nota'!W18+'DI_Nota'!X18</f>
        <v>62.7586206896552</v>
      </c>
      <c r="N16" s="30">
        <f>'DI_Nota'!Y18+'DI_Nota'!Z18</f>
        <v>63.7241379310345</v>
      </c>
      <c r="O16" s="30">
        <f>'DI_Nota'!AA18+'DI_Nota'!AB18</f>
        <v>62.8082191780822</v>
      </c>
      <c r="P16" s="30">
        <f>'DI_Nota'!AC18+'DI_Nota'!AD18</f>
        <v>62.3287671232877</v>
      </c>
      <c r="Q16" s="30">
        <f>'DI_Nota'!AE18+'DI_Nota'!AF18</f>
        <v>67.1692745376956</v>
      </c>
      <c r="R16" s="30">
        <f>'DI_Nota'!AG18+'DI_Nota'!AH18</f>
        <v>67.8926174496644</v>
      </c>
    </row>
    <row r="17" ht="15" customHeight="1">
      <c r="A17" t="s" s="26">
        <f>'DI_Nota'!A19</f>
        <v>397</v>
      </c>
      <c r="B17" t="s" s="26">
        <f>'DI_Nota'!B19</f>
        <v>398</v>
      </c>
      <c r="C17" s="30">
        <f>'DI_Nota'!C19+'DI_Nota'!D19</f>
        <v>62.1052631578947</v>
      </c>
      <c r="D17" s="30">
        <f>'DI_Nota'!E19+'DI_Nota'!F19</f>
        <v>61.1194029850746</v>
      </c>
      <c r="E17" s="30">
        <f>'DI_Nota'!G19+'DI_Nota'!H19</f>
        <v>56.7153284671533</v>
      </c>
      <c r="F17" s="30">
        <f>'DI_Nota'!I19+'DI_Nota'!J19</f>
        <v>50.7246376811594</v>
      </c>
      <c r="G17" s="30">
        <f>'DI_Nota'!K19+'DI_Nota'!L19</f>
        <v>47.1631205673759</v>
      </c>
      <c r="H17" s="30">
        <f>'DI_Nota'!M19+'DI_Nota'!N19</f>
        <v>47.1631205673759</v>
      </c>
      <c r="I17" s="30">
        <f>'DI_Nota'!O19+'DI_Nota'!P19</f>
        <v>45.177304964539</v>
      </c>
      <c r="J17" s="30">
        <f>'DI_Nota'!Q19+'DI_Nota'!R19</f>
        <v>47.1527777777778</v>
      </c>
      <c r="K17" s="30">
        <f>'DI_Nota'!S19+'DI_Nota'!T19</f>
        <v>48.125</v>
      </c>
      <c r="L17" s="30">
        <f>'DI_Nota'!U19+'DI_Nota'!V19</f>
        <v>46.1805555555555</v>
      </c>
      <c r="M17" s="30">
        <f>'DI_Nota'!W19+'DI_Nota'!X19</f>
        <v>48.2758620689655</v>
      </c>
      <c r="N17" s="30">
        <f>'DI_Nota'!Y19+'DI_Nota'!Z19</f>
        <v>45.8620689655172</v>
      </c>
      <c r="O17" s="30">
        <f>'DI_Nota'!AA19+'DI_Nota'!AB19</f>
        <v>46.986301369863</v>
      </c>
      <c r="P17" s="30">
        <f>'DI_Nota'!AC19+'DI_Nota'!AD19</f>
        <v>46.986301369863</v>
      </c>
      <c r="Q17" s="30">
        <f>'DI_Nota'!AE19+'DI_Nota'!AF19</f>
        <v>49.6621621621621</v>
      </c>
      <c r="R17" s="30">
        <f>'DI_Nota'!AG19+'DI_Nota'!AH19</f>
        <v>55.9060402684564</v>
      </c>
    </row>
    <row r="18" ht="15" customHeight="1">
      <c r="A18" t="s" s="26">
        <f>'DI_Nota'!A20</f>
        <v>399</v>
      </c>
      <c r="B18" t="s" s="26">
        <f>'DI_Nota'!B20</f>
        <v>400</v>
      </c>
      <c r="C18" s="30">
        <f>'DI_Nota'!C20+'DI_Nota'!D20</f>
        <v>61.5789473684211</v>
      </c>
      <c r="D18" s="30">
        <f>'DI_Nota'!E20+'DI_Nota'!F20</f>
        <v>62.1641791044776</v>
      </c>
      <c r="E18" s="30">
        <f>'DI_Nota'!G20+'DI_Nota'!H20</f>
        <v>63.3576642335767</v>
      </c>
      <c r="F18" s="30">
        <f>'DI_Nota'!I20+'DI_Nota'!J20</f>
        <v>65.4347826086956</v>
      </c>
      <c r="G18" s="30">
        <f>'DI_Nota'!K20+'DI_Nota'!L20</f>
        <v>67.02127659574469</v>
      </c>
      <c r="H18" s="30">
        <f>'DI_Nota'!M20+'DI_Nota'!N20</f>
        <v>59.5744680851064</v>
      </c>
      <c r="I18" s="30">
        <f>'DI_Nota'!O20+'DI_Nota'!P20</f>
        <v>58.0851063829787</v>
      </c>
      <c r="J18" s="30">
        <f>'DI_Nota'!Q20+'DI_Nota'!R20</f>
        <v>55.9027777777778</v>
      </c>
      <c r="K18" s="30">
        <f>'DI_Nota'!S20+'DI_Nota'!T20</f>
        <v>53.9583333333333</v>
      </c>
      <c r="L18" s="30">
        <f>'DI_Nota'!U20+'DI_Nota'!V20</f>
        <v>52.5</v>
      </c>
      <c r="M18" s="30">
        <f>'DI_Nota'!W20+'DI_Nota'!X20</f>
        <v>53.103448275862</v>
      </c>
      <c r="N18" s="30">
        <f>'DI_Nota'!Y20+'DI_Nota'!Z20</f>
        <v>55.0344827586207</v>
      </c>
      <c r="O18" s="30">
        <f>'DI_Nota'!AA20+'DI_Nota'!AB20</f>
        <v>52.7397260273973</v>
      </c>
      <c r="P18" s="30">
        <f>'DI_Nota'!AC20+'DI_Nota'!AD20</f>
        <v>52.2602739726027</v>
      </c>
      <c r="Q18" s="30">
        <f>'DI_Nota'!AE20+'DI_Nota'!AF20</f>
        <v>49.1891891891892</v>
      </c>
      <c r="R18" s="30">
        <f>'DI_Nota'!AG20+'DI_Nota'!AH20</f>
        <v>49.7986577181208</v>
      </c>
    </row>
    <row r="19" ht="15" customHeight="1">
      <c r="A19" t="s" s="26">
        <f>'DI_Nota'!A21</f>
        <v>401</v>
      </c>
      <c r="B19" t="s" s="26">
        <f>'DI_Nota'!B21</f>
        <v>402</v>
      </c>
      <c r="C19" s="30">
        <f>'DI_Nota'!C21+'DI_Nota'!D21</f>
        <v>61.0526315789474</v>
      </c>
      <c r="D19" s="30">
        <f>'DI_Nota'!E21+'DI_Nota'!F21</f>
        <v>61.6417910447761</v>
      </c>
      <c r="E19" s="30">
        <f>'DI_Nota'!G21+'DI_Nota'!H21</f>
        <v>61.3138686131387</v>
      </c>
      <c r="F19" s="30">
        <f>'DI_Nota'!I21+'DI_Nota'!J21</f>
        <v>64.9275362318841</v>
      </c>
      <c r="G19" s="30">
        <f>'DI_Nota'!K21+'DI_Nota'!L21</f>
        <v>65.531914893617</v>
      </c>
      <c r="H19" s="30">
        <f>'DI_Nota'!M21+'DI_Nota'!N21</f>
        <v>66.0283687943263</v>
      </c>
      <c r="I19" s="30">
        <f>'DI_Nota'!O21+'DI_Nota'!P21</f>
        <v>64.0425531914894</v>
      </c>
      <c r="J19" s="30">
        <f>'DI_Nota'!Q21+'DI_Nota'!R21</f>
        <v>64.1666666666667</v>
      </c>
      <c r="K19" s="30">
        <f>'DI_Nota'!S21+'DI_Nota'!T21</f>
        <v>63.1944444444445</v>
      </c>
      <c r="L19" s="30">
        <f>'DI_Nota'!U21+'DI_Nota'!V21</f>
        <v>61.7361111111111</v>
      </c>
      <c r="M19" s="30">
        <f>'DI_Nota'!W21+'DI_Nota'!X21</f>
        <v>58.4137931034483</v>
      </c>
      <c r="N19" s="30">
        <f>'DI_Nota'!Y21+'DI_Nota'!Z21</f>
        <v>57.448275862069</v>
      </c>
      <c r="O19" s="30">
        <f>'DI_Nota'!AA21+'DI_Nota'!AB21</f>
        <v>57.054794520548</v>
      </c>
      <c r="P19" s="30">
        <f>'DI_Nota'!AC21+'DI_Nota'!AD21</f>
        <v>55.1369863013698</v>
      </c>
      <c r="Q19" s="30">
        <f>'DI_Nota'!AE21+'DI_Nota'!AF21</f>
        <v>53.445945945946</v>
      </c>
      <c r="R19" s="30">
        <f>'DI_Nota'!AG21+'DI_Nota'!AH21</f>
        <v>51.6778523489933</v>
      </c>
    </row>
    <row r="20" ht="15" customHeight="1">
      <c r="A20" t="s" s="26">
        <f>'DI_Nota'!A22</f>
        <v>403</v>
      </c>
      <c r="B20" t="s" s="26">
        <f>'DI_Nota'!B22</f>
        <v>404</v>
      </c>
      <c r="C20" s="30">
        <f>'DI_Nota'!C22+'DI_Nota'!D22</f>
        <v>60.5263157894737</v>
      </c>
      <c r="D20" s="30">
        <f>'DI_Nota'!E22+'DI_Nota'!F22</f>
        <v>58.5074626865672</v>
      </c>
      <c r="E20" s="30">
        <f>'DI_Nota'!G22+'DI_Nota'!H22</f>
        <v>53.1386861313869</v>
      </c>
      <c r="F20" s="30">
        <f>'DI_Nota'!I22+'DI_Nota'!J22</f>
        <v>51.7391304347826</v>
      </c>
      <c r="G20" s="30">
        <f>'DI_Nota'!K22+'DI_Nota'!L22</f>
        <v>49.645390070922</v>
      </c>
      <c r="H20" s="30">
        <f>'DI_Nota'!M22+'DI_Nota'!N22</f>
        <v>49.1489361702128</v>
      </c>
      <c r="I20" s="30">
        <f>'DI_Nota'!O22+'DI_Nota'!P22</f>
        <v>49.645390070922</v>
      </c>
      <c r="J20" s="30">
        <f>'DI_Nota'!Q22+'DI_Nota'!R22</f>
        <v>50.0694444444445</v>
      </c>
      <c r="K20" s="30">
        <f>'DI_Nota'!S22+'DI_Nota'!T22</f>
        <v>49.0972222222222</v>
      </c>
      <c r="L20" s="30">
        <f>'DI_Nota'!U22+'DI_Nota'!V22</f>
        <v>51.5277777777778</v>
      </c>
      <c r="M20" s="30">
        <f>'DI_Nota'!W22+'DI_Nota'!X22</f>
        <v>51.6551724137931</v>
      </c>
      <c r="N20" s="30">
        <f>'DI_Nota'!Y22+'DI_Nota'!Z22</f>
        <v>53.5862068965517</v>
      </c>
      <c r="O20" s="30">
        <f>'DI_Nota'!AA22+'DI_Nota'!AB22</f>
        <v>55.6164383561644</v>
      </c>
      <c r="P20" s="30">
        <f>'DI_Nota'!AC22+'DI_Nota'!AD22</f>
        <v>57.054794520548</v>
      </c>
      <c r="Q20" s="30">
        <f>'DI_Nota'!AE22+'DI_Nota'!AF22</f>
        <v>58.1756756756757</v>
      </c>
      <c r="R20" s="30">
        <f>'DI_Nota'!AG22+'DI_Nota'!AH22</f>
        <v>51.2080536912752</v>
      </c>
    </row>
    <row r="21" ht="15" customHeight="1">
      <c r="A21" t="s" s="26">
        <f>'DI_Nota'!A23</f>
        <v>405</v>
      </c>
      <c r="B21" t="s" s="26">
        <f>'DI_Nota'!B23</f>
        <v>406</v>
      </c>
      <c r="C21" s="30">
        <f>'DI_Nota'!C23+'DI_Nota'!D23</f>
        <v>60</v>
      </c>
      <c r="D21" s="30">
        <f>'DI_Nota'!E23+'DI_Nota'!F23</f>
        <v>59.5522388059701</v>
      </c>
      <c r="E21" s="30">
        <f>'DI_Nota'!G23+'DI_Nota'!H23</f>
        <v>58.7591240875913</v>
      </c>
      <c r="F21" s="30">
        <f>'DI_Nota'!I23+'DI_Nota'!J23</f>
        <v>54.2753623188406</v>
      </c>
      <c r="G21" s="30">
        <f>'DI_Nota'!K23+'DI_Nota'!L23</f>
        <v>55.1063829787234</v>
      </c>
      <c r="H21" s="30">
        <f>'DI_Nota'!M23+'DI_Nota'!N23</f>
        <v>55.1063829787234</v>
      </c>
      <c r="I21" s="30">
        <f>'DI_Nota'!O23+'DI_Nota'!P23</f>
        <v>56.595744680851</v>
      </c>
      <c r="J21" s="30">
        <f>'DI_Nota'!Q23+'DI_Nota'!R23</f>
        <v>53.9583333333333</v>
      </c>
      <c r="K21" s="30">
        <f>'DI_Nota'!S23+'DI_Nota'!T23</f>
        <v>60.7638888888889</v>
      </c>
      <c r="L21" s="30">
        <f>'DI_Nota'!U23+'DI_Nota'!V23</f>
        <v>60.7638888888889</v>
      </c>
      <c r="M21" s="30">
        <f>'DI_Nota'!W23+'DI_Nota'!X23</f>
        <v>59.3793103448276</v>
      </c>
      <c r="N21" s="30">
        <f>'DI_Nota'!Y23+'DI_Nota'!Z23</f>
        <v>60.8275862068965</v>
      </c>
      <c r="O21" s="30">
        <f>'DI_Nota'!AA23+'DI_Nota'!AB23</f>
        <v>61.3698630136986</v>
      </c>
      <c r="P21" s="30">
        <f>'DI_Nota'!AC23+'DI_Nota'!AD23</f>
        <v>59.9315068493151</v>
      </c>
      <c r="Q21" s="30">
        <f>'DI_Nota'!AE23+'DI_Nota'!AF23</f>
        <v>59.5945945945946</v>
      </c>
      <c r="R21" s="30">
        <f>'DI_Nota'!AG23+'DI_Nota'!AH23</f>
        <v>62.4832214765101</v>
      </c>
    </row>
    <row r="22" ht="15" customHeight="1">
      <c r="A22" t="s" s="26">
        <f>'DI_Nota'!A24</f>
        <v>407</v>
      </c>
      <c r="B22" t="s" s="26">
        <f>'DI_Nota'!B24</f>
        <v>408</v>
      </c>
      <c r="C22" s="30">
        <f>'DI_Nota'!C24+'DI_Nota'!D24</f>
        <v>59.4736842105263</v>
      </c>
      <c r="D22" s="30">
        <f>'DI_Nota'!E24+'DI_Nota'!F24</f>
        <v>60.5970149253732</v>
      </c>
      <c r="E22" s="30">
        <f>'DI_Nota'!G24+'DI_Nota'!H24</f>
        <v>60.2919708029197</v>
      </c>
      <c r="F22" s="30">
        <f>'DI_Nota'!I24+'DI_Nota'!J24</f>
        <v>62.8985507246377</v>
      </c>
      <c r="G22" s="30">
        <f>'DI_Nota'!K24+'DI_Nota'!L24</f>
        <v>61.5602836879433</v>
      </c>
      <c r="H22" s="30">
        <f>'DI_Nota'!M24+'DI_Nota'!N24</f>
        <v>60.5673758865249</v>
      </c>
      <c r="I22" s="30">
        <f>'DI_Nota'!O24+'DI_Nota'!P24</f>
        <v>58.5815602836879</v>
      </c>
      <c r="J22" s="30">
        <f>'DI_Nota'!Q24+'DI_Nota'!R24</f>
        <v>59.7916666666667</v>
      </c>
      <c r="K22" s="30">
        <f>'DI_Nota'!S24+'DI_Nota'!T24</f>
        <v>56.875</v>
      </c>
      <c r="L22" s="30">
        <f>'DI_Nota'!U24+'DI_Nota'!V24</f>
        <v>54.4444444444445</v>
      </c>
      <c r="M22" s="30">
        <f>'DI_Nota'!W24+'DI_Nota'!X24</f>
        <v>54.551724137931</v>
      </c>
      <c r="N22" s="30">
        <f>'DI_Nota'!Y24+'DI_Nota'!Z24</f>
        <v>52.6206896551724</v>
      </c>
      <c r="O22" s="30">
        <f>'DI_Nota'!AA24+'DI_Nota'!AB24</f>
        <v>51.7808219178082</v>
      </c>
      <c r="P22" s="30">
        <f>'DI_Nota'!AC24+'DI_Nota'!AD24</f>
        <v>50.3424657534247</v>
      </c>
      <c r="Q22" s="30">
        <f>'DI_Nota'!AE24+'DI_Nota'!AF24</f>
        <v>48.2432432432432</v>
      </c>
      <c r="R22" s="30">
        <f>'DI_Nota'!AG24+'DI_Nota'!AH24</f>
        <v>47.9194630872483</v>
      </c>
    </row>
    <row r="23" ht="15" customHeight="1">
      <c r="A23" t="s" s="26">
        <f>'DI_Nota'!A25</f>
        <v>409</v>
      </c>
      <c r="B23" t="s" s="26">
        <f>'DI_Nota'!B25</f>
        <v>410</v>
      </c>
      <c r="C23" s="30">
        <f>'DI_Nota'!C25+'DI_Nota'!D25</f>
        <v>58.9473684210527</v>
      </c>
      <c r="D23" s="30">
        <f>'DI_Nota'!E25+'DI_Nota'!F25</f>
        <v>59.0298507462686</v>
      </c>
      <c r="E23" s="30">
        <f>'DI_Nota'!G25+'DI_Nota'!H25</f>
        <v>56.2043795620438</v>
      </c>
      <c r="F23" s="30">
        <f>'DI_Nota'!I25+'DI_Nota'!J25</f>
        <v>54.7826086956522</v>
      </c>
      <c r="G23" s="30">
        <f>'DI_Nota'!K25+'DI_Nota'!L25</f>
        <v>53.6170212765958</v>
      </c>
      <c r="H23" s="30">
        <f>'DI_Nota'!M25+'DI_Nota'!N25</f>
        <v>54.113475177305</v>
      </c>
      <c r="I23" s="30">
        <f>'DI_Nota'!O25+'DI_Nota'!P25</f>
        <v>54.113475177305</v>
      </c>
      <c r="J23" s="30">
        <f>'DI_Nota'!Q25+'DI_Nota'!R25</f>
        <v>58.8194444444445</v>
      </c>
      <c r="K23" s="30">
        <f>'DI_Nota'!S25+'DI_Nota'!T25</f>
        <v>62.2222222222222</v>
      </c>
      <c r="L23" s="30">
        <f>'DI_Nota'!U25+'DI_Nota'!V25</f>
        <v>62.2222222222222</v>
      </c>
      <c r="M23" s="30">
        <f>'DI_Nota'!W25+'DI_Nota'!X25</f>
        <v>65.6551724137931</v>
      </c>
      <c r="N23" s="30">
        <f>'DI_Nota'!Y25+'DI_Nota'!Z25</f>
        <v>65.6551724137931</v>
      </c>
      <c r="O23" s="30">
        <f>'DI_Nota'!AA25+'DI_Nota'!AB25</f>
        <v>65.6849315068493</v>
      </c>
      <c r="P23" s="30">
        <f>'DI_Nota'!AC25+'DI_Nota'!AD25</f>
        <v>80.7596513075966</v>
      </c>
      <c r="Q23" s="30">
        <f>'DI_Nota'!AE25+'DI_Nota'!AF25</f>
        <v>89.7403982930298</v>
      </c>
      <c r="R23" s="30">
        <f>'DI_Nota'!AG25+'DI_Nota'!AH25</f>
        <v>95.0604026845638</v>
      </c>
    </row>
    <row r="24" ht="15" customHeight="1">
      <c r="A24" t="s" s="26">
        <f>'DI_Nota'!A26</f>
        <v>411</v>
      </c>
      <c r="B24" t="s" s="26">
        <f>'DI_Nota'!B26</f>
        <v>412</v>
      </c>
      <c r="C24" s="30">
        <f>'DI_Nota'!C26+'DI_Nota'!D26</f>
        <v>58.421052631579</v>
      </c>
      <c r="D24" s="30">
        <f>'DI_Nota'!E26+'DI_Nota'!F26</f>
        <v>54.8507462686567</v>
      </c>
      <c r="E24" s="30">
        <f>'DI_Nota'!G26+'DI_Nota'!H26</f>
        <v>52.1167883211679</v>
      </c>
      <c r="F24" s="30">
        <f>'DI_Nota'!I26+'DI_Nota'!J26</f>
        <v>46.6666666666667</v>
      </c>
      <c r="G24" s="30">
        <f>'DI_Nota'!K26+'DI_Nota'!L26</f>
        <v>51.1347517730496</v>
      </c>
      <c r="H24" s="30">
        <f>'DI_Nota'!M26+'DI_Nota'!N26</f>
        <v>50.1418439716312</v>
      </c>
      <c r="I24" s="30">
        <f>'DI_Nota'!O26+'DI_Nota'!P26</f>
        <v>50.6382978723404</v>
      </c>
      <c r="J24" s="30">
        <f>'DI_Nota'!Q26+'DI_Nota'!R26</f>
        <v>52.9861111111111</v>
      </c>
      <c r="K24" s="30">
        <f>'DI_Nota'!S26+'DI_Nota'!T26</f>
        <v>51.5277777777778</v>
      </c>
      <c r="L24" s="30">
        <f>'DI_Nota'!U26+'DI_Nota'!V26</f>
        <v>50.0694444444445</v>
      </c>
      <c r="M24" s="30">
        <f>'DI_Nota'!W26+'DI_Nota'!X26</f>
        <v>50.2068965517242</v>
      </c>
      <c r="N24" s="30">
        <f>'DI_Nota'!Y26+'DI_Nota'!Z26</f>
        <v>51.1724137931035</v>
      </c>
      <c r="O24" s="30">
        <f>'DI_Nota'!AA26+'DI_Nota'!AB26</f>
        <v>51.3013698630137</v>
      </c>
      <c r="P24" s="30">
        <f>'DI_Nota'!AC26+'DI_Nota'!AD26</f>
        <v>51.3013698630137</v>
      </c>
      <c r="Q24" s="30">
        <f>'DI_Nota'!AE26+'DI_Nota'!AF26</f>
        <v>52.027027027027</v>
      </c>
      <c r="R24" s="30">
        <f>'DI_Nota'!AG26+'DI_Nota'!AH26</f>
        <v>56.3758389261745</v>
      </c>
    </row>
    <row r="25" ht="15" customHeight="1">
      <c r="A25" t="s" s="26">
        <f>'DI_Nota'!A27</f>
        <v>413</v>
      </c>
      <c r="B25" t="s" s="26">
        <f>'DI_Nota'!B27</f>
        <v>414</v>
      </c>
      <c r="C25" s="30">
        <f>'DI_Nota'!C27+'DI_Nota'!D27</f>
        <v>57.8947368421052</v>
      </c>
      <c r="D25" s="30">
        <f>'DI_Nota'!E27+'DI_Nota'!F27</f>
        <v>57.9850746268657</v>
      </c>
      <c r="E25" s="30">
        <f>'DI_Nota'!G27+'DI_Nota'!H27</f>
        <v>55.6934306569343</v>
      </c>
      <c r="F25" s="30">
        <f>'DI_Nota'!I27+'DI_Nota'!J27</f>
        <v>53.768115942029</v>
      </c>
      <c r="G25" s="30">
        <f>'DI_Nota'!K27+'DI_Nota'!L27</f>
        <v>64.5390070921986</v>
      </c>
      <c r="H25" s="30">
        <f>'DI_Nota'!M27+'DI_Nota'!N27</f>
        <v>56.595744680851</v>
      </c>
      <c r="I25" s="30">
        <f>'DI_Nota'!O27+'DI_Nota'!P27</f>
        <v>55.1063829787234</v>
      </c>
      <c r="J25" s="30">
        <f>'DI_Nota'!Q27+'DI_Nota'!R27</f>
        <v>49.5833333333333</v>
      </c>
      <c r="K25" s="30">
        <f>'DI_Nota'!S27+'DI_Nota'!T27</f>
        <v>51.0416666666667</v>
      </c>
      <c r="L25" s="30">
        <f>'DI_Nota'!U27+'DI_Nota'!V27</f>
        <v>47.6388888888889</v>
      </c>
      <c r="M25" s="30">
        <f>'DI_Nota'!W27+'DI_Nota'!X27</f>
        <v>43.9310344827586</v>
      </c>
      <c r="N25" s="30">
        <f>'DI_Nota'!Y27+'DI_Nota'!Z27</f>
        <v>43.9310344827586</v>
      </c>
      <c r="O25" s="30">
        <f>'DI_Nota'!AA27+'DI_Nota'!AB27</f>
        <v>43.1506849315069</v>
      </c>
      <c r="P25" s="30">
        <f>'DI_Nota'!AC27+'DI_Nota'!AD27</f>
        <v>39.3150684931507</v>
      </c>
      <c r="Q25" s="30">
        <f>'DI_Nota'!AE27+'DI_Nota'!AF27</f>
        <v>37.8378378378379</v>
      </c>
      <c r="R25" s="30">
        <f>'DI_Nota'!AG27+'DI_Nota'!AH27</f>
        <v>38.993288590604</v>
      </c>
    </row>
    <row r="26" ht="15" customHeight="1">
      <c r="A26" t="s" s="26">
        <f>'DI_Nota'!A28</f>
        <v>415</v>
      </c>
      <c r="B26" t="s" s="26">
        <f>'DI_Nota'!B28</f>
        <v>416</v>
      </c>
      <c r="C26" s="30">
        <f>'DI_Nota'!C28+'DI_Nota'!D28</f>
        <v>57.3684210526316</v>
      </c>
      <c r="D26" s="30">
        <f>'DI_Nota'!E28+'DI_Nota'!F28</f>
        <v>57.4626865671642</v>
      </c>
      <c r="E26" s="30">
        <f>'DI_Nota'!G28+'DI_Nota'!H28</f>
        <v>57.2262773722627</v>
      </c>
      <c r="F26" s="30">
        <f>'DI_Nota'!I28+'DI_Nota'!J28</f>
        <v>60.8695652173913</v>
      </c>
      <c r="G26" s="30">
        <f>'DI_Nota'!K28+'DI_Nota'!L28</f>
        <v>60.5673758865249</v>
      </c>
      <c r="H26" s="30">
        <f>'DI_Nota'!M28+'DI_Nota'!N28</f>
        <v>60.0709219858156</v>
      </c>
      <c r="I26" s="30">
        <f>'DI_Nota'!O28+'DI_Nota'!P28</f>
        <v>59.5744680851064</v>
      </c>
      <c r="J26" s="30">
        <f>'DI_Nota'!Q28+'DI_Nota'!R28</f>
        <v>61.25</v>
      </c>
      <c r="K26" s="30">
        <f>'DI_Nota'!S28+'DI_Nota'!T28</f>
        <v>59.3055555555555</v>
      </c>
      <c r="L26" s="30">
        <f>'DI_Nota'!U28+'DI_Nota'!V28</f>
        <v>57.3611111111111</v>
      </c>
      <c r="M26" s="30">
        <f>'DI_Nota'!W28+'DI_Nota'!X28</f>
        <v>56</v>
      </c>
      <c r="N26" s="30">
        <f>'DI_Nota'!Y28+'DI_Nota'!Z28</f>
        <v>55.5172413793103</v>
      </c>
      <c r="O26" s="30">
        <f>'DI_Nota'!AA28+'DI_Nota'!AB28</f>
        <v>53.2191780821918</v>
      </c>
      <c r="P26" s="30">
        <f>'DI_Nota'!AC28+'DI_Nota'!AD28</f>
        <v>53.2191780821918</v>
      </c>
      <c r="Q26" s="30">
        <f>'DI_Nota'!AE28+'DI_Nota'!AF28</f>
        <v>51.554054054054</v>
      </c>
      <c r="R26" s="30">
        <f>'DI_Nota'!AG28+'DI_Nota'!AH28</f>
        <v>50.268456375839</v>
      </c>
    </row>
    <row r="27" ht="15" customHeight="1">
      <c r="A27" t="s" s="26">
        <f>'DI_Nota'!A29</f>
        <v>417</v>
      </c>
      <c r="B27" t="s" s="26">
        <f>'DI_Nota'!B29</f>
        <v>418</v>
      </c>
      <c r="C27" s="30">
        <f>'DI_Nota'!C29+'DI_Nota'!D29</f>
        <v>56.8421052631579</v>
      </c>
      <c r="D27" s="30">
        <f>'DI_Nota'!E29+'DI_Nota'!F29</f>
        <v>56.4179104477612</v>
      </c>
      <c r="E27" s="30">
        <f>'DI_Nota'!G29+'DI_Nota'!H29</f>
        <v>55.1824817518248</v>
      </c>
      <c r="F27" s="30">
        <f>'DI_Nota'!I29+'DI_Nota'!J29</f>
        <v>53.2608695652174</v>
      </c>
      <c r="G27" s="30">
        <f>'DI_Nota'!K29+'DI_Nota'!L29</f>
        <v>63.5460992907801</v>
      </c>
      <c r="H27" s="30">
        <f>'DI_Nota'!M29+'DI_Nota'!N29</f>
        <v>55.6028368794326</v>
      </c>
      <c r="I27" s="30">
        <f>'DI_Nota'!O29+'DI_Nota'!P29</f>
        <v>54.6099290780142</v>
      </c>
      <c r="J27" s="30">
        <f>'DI_Nota'!Q29+'DI_Nota'!R29</f>
        <v>49.0972222222222</v>
      </c>
      <c r="K27" s="30">
        <f>'DI_Nota'!S29+'DI_Nota'!T29</f>
        <v>50.0694444444445</v>
      </c>
      <c r="L27" s="30">
        <f>'DI_Nota'!U29+'DI_Nota'!V29</f>
        <v>47.1527777777778</v>
      </c>
      <c r="M27" s="30">
        <f>'DI_Nota'!W29+'DI_Nota'!X29</f>
        <v>44.4137931034483</v>
      </c>
      <c r="N27" s="30">
        <f>'DI_Nota'!Y29+'DI_Nota'!Z29</f>
        <v>43.448275862069</v>
      </c>
      <c r="O27" s="30">
        <f>'DI_Nota'!AA29+'DI_Nota'!AB29</f>
        <v>42.6712328767123</v>
      </c>
      <c r="P27" s="30">
        <f>'DI_Nota'!AC29+'DI_Nota'!AD29</f>
        <v>38.8356164383562</v>
      </c>
      <c r="Q27" s="30">
        <f>'DI_Nota'!AE29+'DI_Nota'!AF29</f>
        <v>36.8918918918919</v>
      </c>
      <c r="R27" s="30">
        <f>'DI_Nota'!AG29+'DI_Nota'!AH29</f>
        <v>36.1744966442953</v>
      </c>
    </row>
    <row r="28" ht="15" customHeight="1">
      <c r="A28" t="s" s="26">
        <f>'DI_Nota'!A30</f>
        <v>419</v>
      </c>
      <c r="B28" t="s" s="26">
        <f>'DI_Nota'!B30</f>
        <v>420</v>
      </c>
      <c r="C28" s="30">
        <f>'DI_Nota'!C30+'DI_Nota'!D30</f>
        <v>56.3157894736842</v>
      </c>
      <c r="D28" s="30">
        <f>'DI_Nota'!E30+'DI_Nota'!F30</f>
        <v>54.3283582089553</v>
      </c>
      <c r="E28" s="30">
        <f>'DI_Nota'!G30+'DI_Nota'!H30</f>
        <v>51.6058394160584</v>
      </c>
      <c r="F28" s="30">
        <f>'DI_Nota'!I30+'DI_Nota'!J30</f>
        <v>51.231884057971</v>
      </c>
      <c r="G28" s="30">
        <f>'DI_Nota'!K30+'DI_Nota'!L30</f>
        <v>52.1276595744681</v>
      </c>
      <c r="H28" s="30">
        <f>'DI_Nota'!M30+'DI_Nota'!N30</f>
        <v>53.1205673758865</v>
      </c>
      <c r="I28" s="30">
        <f>'DI_Nota'!O30+'DI_Nota'!P30</f>
        <v>53.6170212765958</v>
      </c>
      <c r="J28" s="30">
        <f>'DI_Nota'!Q30+'DI_Nota'!R30</f>
        <v>52.5</v>
      </c>
      <c r="K28" s="30">
        <f>'DI_Nota'!S30+'DI_Nota'!T30</f>
        <v>50.5555555555555</v>
      </c>
      <c r="L28" s="30">
        <f>'DI_Nota'!U30+'DI_Nota'!V30</f>
        <v>54.9305555555555</v>
      </c>
      <c r="M28" s="30">
        <f>'DI_Nota'!W30+'DI_Nota'!X30</f>
        <v>51.1724137931035</v>
      </c>
      <c r="N28" s="30">
        <f>'DI_Nota'!Y30+'DI_Nota'!Z30</f>
        <v>54.551724137931</v>
      </c>
      <c r="O28" s="30">
        <f>'DI_Nota'!AA30+'DI_Nota'!AB30</f>
        <v>54.1780821917808</v>
      </c>
      <c r="P28" s="30">
        <f>'DI_Nota'!AC30+'DI_Nota'!AD30</f>
        <v>54.1780821917808</v>
      </c>
      <c r="Q28" s="30">
        <f>'DI_Nota'!AE30+'DI_Nota'!AF30</f>
        <v>55.3378378378379</v>
      </c>
      <c r="R28" s="30">
        <f>'DI_Nota'!AG30+'DI_Nota'!AH30</f>
        <v>45.1006711409396</v>
      </c>
    </row>
    <row r="29" ht="15" customHeight="1">
      <c r="A29" t="s" s="26">
        <f>'DI_Nota'!A31</f>
        <v>421</v>
      </c>
      <c r="B29" t="s" s="26">
        <f>'DI_Nota'!B31</f>
        <v>422</v>
      </c>
      <c r="C29" s="30">
        <f>'DI_Nota'!C31+'DI_Nota'!D31</f>
        <v>55.7894736842106</v>
      </c>
      <c r="D29" s="30">
        <f>'DI_Nota'!E31+'DI_Nota'!F31</f>
        <v>56.9402985074627</v>
      </c>
      <c r="E29" s="30">
        <f>'DI_Nota'!G31+'DI_Nota'!H31</f>
        <v>57.7372262773723</v>
      </c>
      <c r="F29" s="30">
        <f>'DI_Nota'!I31+'DI_Nota'!J31</f>
        <v>60.3623188405797</v>
      </c>
      <c r="G29" s="30">
        <f>'DI_Nota'!K31+'DI_Nota'!L31</f>
        <v>60.0709219858156</v>
      </c>
      <c r="H29" s="30">
        <f>'DI_Nota'!M31+'DI_Nota'!N31</f>
        <v>59.0780141843972</v>
      </c>
      <c r="I29" s="30">
        <f>'DI_Nota'!O31+'DI_Nota'!P31</f>
        <v>60.5673758865249</v>
      </c>
      <c r="J29" s="30">
        <f>'DI_Nota'!Q31+'DI_Nota'!R31</f>
        <v>61.7361111111111</v>
      </c>
      <c r="K29" s="30">
        <f>'DI_Nota'!S31+'DI_Nota'!T31</f>
        <v>58.3333333333333</v>
      </c>
      <c r="L29" s="30">
        <f>'DI_Nota'!U31+'DI_Nota'!V31</f>
        <v>55.4166666666667</v>
      </c>
      <c r="M29" s="30">
        <f>'DI_Nota'!W31+'DI_Nota'!X31</f>
        <v>55.0344827586207</v>
      </c>
      <c r="N29" s="30">
        <f>'DI_Nota'!Y31+'DI_Nota'!Z31</f>
        <v>54.0689655172414</v>
      </c>
      <c r="O29" s="30">
        <f>'DI_Nota'!AA31+'DI_Nota'!AB31</f>
        <v>52.2602739726027</v>
      </c>
      <c r="P29" s="30">
        <f>'DI_Nota'!AC31+'DI_Nota'!AD31</f>
        <v>50.8219178082192</v>
      </c>
      <c r="Q29" s="30">
        <f>'DI_Nota'!AE31+'DI_Nota'!AF31</f>
        <v>48.7162162162162</v>
      </c>
      <c r="R29" s="30">
        <f>'DI_Nota'!AG31+'DI_Nota'!AH31</f>
        <v>48.8590604026846</v>
      </c>
    </row>
    <row r="30" ht="15" customHeight="1">
      <c r="A30" t="s" s="26">
        <f>'DI_Nota'!A32</f>
        <v>423</v>
      </c>
      <c r="B30" t="s" s="26">
        <f>'DI_Nota'!B32</f>
        <v>424</v>
      </c>
      <c r="C30" s="30">
        <f>'DI_Nota'!C32+'DI_Nota'!D32</f>
        <v>55.2631578947368</v>
      </c>
      <c r="D30" s="30">
        <f>'DI_Nota'!E32+'DI_Nota'!F32</f>
        <v>60.0746268656717</v>
      </c>
      <c r="E30" s="30">
        <f>'DI_Nota'!G32+'DI_Nota'!H32</f>
        <v>61.8248175182482</v>
      </c>
      <c r="F30" s="30">
        <f>'DI_Nota'!I32+'DI_Nota'!J32</f>
        <v>67.463768115942</v>
      </c>
      <c r="G30" s="30">
        <f>'DI_Nota'!K32+'DI_Nota'!L32</f>
        <v>69.0070921985815</v>
      </c>
      <c r="H30" s="30">
        <f>'DI_Nota'!M32+'DI_Nota'!N32</f>
        <v>69.5035460992908</v>
      </c>
      <c r="I30" s="30">
        <f>'DI_Nota'!O32+'DI_Nota'!P32</f>
        <v>69.0070921985815</v>
      </c>
      <c r="J30" s="30">
        <f>'DI_Nota'!Q32+'DI_Nota'!R32</f>
        <v>69.5138888888889</v>
      </c>
      <c r="K30" s="30">
        <f>'DI_Nota'!S32+'DI_Nota'!T32</f>
        <v>69.5138888888889</v>
      </c>
      <c r="L30" s="30">
        <f>'DI_Nota'!U32+'DI_Nota'!V32</f>
        <v>69.0277777777778</v>
      </c>
      <c r="M30" s="30">
        <f>'DI_Nota'!W32+'DI_Nota'!X32</f>
        <v>69.0344827586207</v>
      </c>
      <c r="N30" s="30">
        <f>'DI_Nota'!Y32+'DI_Nota'!Z32</f>
        <v>85.6945812807881</v>
      </c>
      <c r="O30" s="30">
        <f>'DI_Nota'!AA32+'DI_Nota'!AB32</f>
        <v>75.10273972602739</v>
      </c>
      <c r="P30" s="30">
        <f>'DI_Nota'!AC32+'DI_Nota'!AD32</f>
        <v>77.5529265255293</v>
      </c>
      <c r="Q30" s="30">
        <f>'DI_Nota'!AE32+'DI_Nota'!AF32</f>
        <v>71.2731152204837</v>
      </c>
      <c r="R30" s="30">
        <f>'DI_Nota'!AG32+'DI_Nota'!AH32</f>
        <v>70.3624161073825</v>
      </c>
    </row>
    <row r="31" ht="15" customHeight="1">
      <c r="A31" t="s" s="26">
        <f>'DI_Nota'!A33</f>
        <v>425</v>
      </c>
      <c r="B31" t="s" s="26">
        <f>'DI_Nota'!B33</f>
        <v>426</v>
      </c>
      <c r="C31" s="30">
        <f>'DI_Nota'!C33+'DI_Nota'!D33</f>
        <v>54.7368421052632</v>
      </c>
      <c r="D31" s="30">
        <f>'DI_Nota'!E33+'DI_Nota'!F33</f>
        <v>55.8955223880597</v>
      </c>
      <c r="E31" s="30">
        <f>'DI_Nota'!G33+'DI_Nota'!H33</f>
        <v>58.2481751824818</v>
      </c>
      <c r="F31" s="30">
        <f>'DI_Nota'!I33+'DI_Nota'!J33</f>
        <v>61.8840579710145</v>
      </c>
      <c r="G31" s="30">
        <f>'DI_Nota'!K33+'DI_Nota'!L33</f>
        <v>62.5531914893617</v>
      </c>
      <c r="H31" s="30">
        <f>'DI_Nota'!M33+'DI_Nota'!N33</f>
        <v>61.0638297872341</v>
      </c>
      <c r="I31" s="30">
        <f>'DI_Nota'!O33+'DI_Nota'!P33</f>
        <v>57.0921985815603</v>
      </c>
      <c r="J31" s="30">
        <f>'DI_Nota'!Q33+'DI_Nota'!R33</f>
        <v>57.3611111111111</v>
      </c>
      <c r="K31" s="30">
        <f>'DI_Nota'!S33+'DI_Nota'!T33</f>
        <v>57.3611111111111</v>
      </c>
      <c r="L31" s="30">
        <f>'DI_Nota'!U33+'DI_Nota'!V33</f>
        <v>58.3333333333333</v>
      </c>
      <c r="M31" s="30">
        <f>'DI_Nota'!W33+'DI_Nota'!X33</f>
        <v>56.9655172413793</v>
      </c>
      <c r="N31" s="30">
        <f>'DI_Nota'!Y33+'DI_Nota'!Z33</f>
        <v>56.4827586206897</v>
      </c>
      <c r="O31" s="30">
        <f>'DI_Nota'!AA33+'DI_Nota'!AB33</f>
        <v>56.5753424657534</v>
      </c>
      <c r="P31" s="30">
        <f>'DI_Nota'!AC33+'DI_Nota'!AD33</f>
        <v>56.5753424657534</v>
      </c>
      <c r="Q31" s="30">
        <f>'DI_Nota'!AE33+'DI_Nota'!AF33</f>
        <v>53.9189189189189</v>
      </c>
      <c r="R31" s="30">
        <f>'DI_Nota'!AG33+'DI_Nota'!AH33</f>
        <v>53.5570469798658</v>
      </c>
    </row>
    <row r="32" ht="15" customHeight="1">
      <c r="A32" t="s" s="26">
        <f>'DI_Nota'!A34</f>
        <v>427</v>
      </c>
      <c r="B32" t="s" s="26">
        <f>'DI_Nota'!B34</f>
        <v>428</v>
      </c>
      <c r="C32" s="30">
        <f>'DI_Nota'!C34+'DI_Nota'!D34</f>
        <v>54.2105263157895</v>
      </c>
      <c r="D32" s="30">
        <f>'DI_Nota'!E34+'DI_Nota'!F34</f>
        <v>55.3731343283582</v>
      </c>
      <c r="E32" s="30">
        <f>'DI_Nota'!G34+'DI_Nota'!H34</f>
        <v>54.6715328467153</v>
      </c>
      <c r="F32" s="30">
        <f>'DI_Nota'!I34+'DI_Nota'!J34</f>
        <v>59.3478260869565</v>
      </c>
      <c r="G32" s="30">
        <f>'DI_Nota'!K34+'DI_Nota'!L34</f>
        <v>58.0851063829787</v>
      </c>
      <c r="H32" s="30">
        <f>'DI_Nota'!M34+'DI_Nota'!N34</f>
        <v>58.0851063829787</v>
      </c>
      <c r="I32" s="30">
        <f>'DI_Nota'!O34+'DI_Nota'!P34</f>
        <v>59.0780141843972</v>
      </c>
      <c r="J32" s="30">
        <f>'DI_Nota'!Q34+'DI_Nota'!R34</f>
        <v>59.3055555555555</v>
      </c>
      <c r="K32" s="30">
        <f>'DI_Nota'!S34+'DI_Nota'!T34</f>
        <v>55.4166666666667</v>
      </c>
      <c r="L32" s="30">
        <f>'DI_Nota'!U34+'DI_Nota'!V34</f>
        <v>53.4722222222222</v>
      </c>
      <c r="M32" s="30">
        <f>'DI_Nota'!W34+'DI_Nota'!X34</f>
        <v>53.5862068965517</v>
      </c>
      <c r="N32" s="30">
        <f>'DI_Nota'!Y34+'DI_Nota'!Z34</f>
        <v>51.6551724137931</v>
      </c>
      <c r="O32" s="30">
        <f>'DI_Nota'!AA34+'DI_Nota'!AB34</f>
        <v>49.3835616438357</v>
      </c>
      <c r="P32" s="30">
        <f>'DI_Nota'!AC34+'DI_Nota'!AD34</f>
        <v>47.9452054794521</v>
      </c>
      <c r="Q32" s="30">
        <f>'DI_Nota'!AE34+'DI_Nota'!AF34</f>
        <v>45.8783783783784</v>
      </c>
      <c r="R32" s="30">
        <f>'DI_Nota'!AG34+'DI_Nota'!AH34</f>
        <v>46.0402684563758</v>
      </c>
    </row>
    <row r="33" ht="15" customHeight="1">
      <c r="A33" t="s" s="26">
        <f>'DI_Nota'!A35</f>
        <v>429</v>
      </c>
      <c r="B33" t="s" s="26">
        <f>'DI_Nota'!B35</f>
        <v>430</v>
      </c>
      <c r="C33" s="30">
        <f>'DI_Nota'!C35+'DI_Nota'!D35</f>
        <v>53.6842105263158</v>
      </c>
      <c r="D33" s="30">
        <f>'DI_Nota'!E35+'DI_Nota'!F35</f>
        <v>53.8059701492537</v>
      </c>
      <c r="E33" s="30">
        <f>'DI_Nota'!G35+'DI_Nota'!H35</f>
        <v>54.1605839416058</v>
      </c>
      <c r="F33" s="30">
        <f>'DI_Nota'!I35+'DI_Nota'!J35</f>
        <v>58.3333333333333</v>
      </c>
      <c r="G33" s="30">
        <f>'DI_Nota'!K35+'DI_Nota'!L35</f>
        <v>57.0921985815603</v>
      </c>
      <c r="H33" s="30">
        <f>'DI_Nota'!M35+'DI_Nota'!N35</f>
        <v>56.0992907801418</v>
      </c>
      <c r="I33" s="30">
        <f>'DI_Nota'!O35+'DI_Nota'!P35</f>
        <v>56.0992907801418</v>
      </c>
      <c r="J33" s="30">
        <f>'DI_Nota'!Q35+'DI_Nota'!R35</f>
        <v>54.9305555555555</v>
      </c>
      <c r="K33" s="30">
        <f>'DI_Nota'!S35+'DI_Nota'!T35</f>
        <v>54.4444444444445</v>
      </c>
      <c r="L33" s="30">
        <f>'DI_Nota'!U35+'DI_Nota'!V35</f>
        <v>52.0138888888889</v>
      </c>
      <c r="M33" s="30">
        <f>'DI_Nota'!W35+'DI_Nota'!X35</f>
        <v>50.6896551724138</v>
      </c>
      <c r="N33" s="30">
        <f>'DI_Nota'!Y35+'DI_Nota'!Z35</f>
        <v>52.1379310344828</v>
      </c>
      <c r="O33" s="30">
        <f>'DI_Nota'!AA35+'DI_Nota'!AB35</f>
        <v>50.8219178082192</v>
      </c>
      <c r="P33" s="30">
        <f>'DI_Nota'!AC35+'DI_Nota'!AD35</f>
        <v>48.9041095890411</v>
      </c>
      <c r="Q33" s="30">
        <f>'DI_Nota'!AE35+'DI_Nota'!AF35</f>
        <v>46.3513513513513</v>
      </c>
      <c r="R33" s="30">
        <f>'DI_Nota'!AG35+'DI_Nota'!AH35</f>
        <v>46.5100671140939</v>
      </c>
    </row>
    <row r="34" ht="15" customHeight="1">
      <c r="A34" t="s" s="26">
        <f>'DI_Nota'!A36</f>
        <v>431</v>
      </c>
      <c r="B34" t="s" s="26">
        <f>'DI_Nota'!B36</f>
        <v>432</v>
      </c>
      <c r="C34" s="30">
        <f>'DI_Nota'!C36+'DI_Nota'!D36</f>
        <v>53.1578947368421</v>
      </c>
      <c r="D34" s="30">
        <f>'DI_Nota'!E36+'DI_Nota'!F36</f>
        <v>52.7611940298507</v>
      </c>
      <c r="E34" s="30">
        <f>'DI_Nota'!G36+'DI_Nota'!H36</f>
        <v>52.6277372262774</v>
      </c>
      <c r="F34" s="30">
        <f>'DI_Nota'!I36+'DI_Nota'!J36</f>
        <v>56.8115942028986</v>
      </c>
      <c r="G34" s="30">
        <f>'DI_Nota'!K36+'DI_Nota'!L36</f>
        <v>55.6028368794326</v>
      </c>
      <c r="H34" s="30">
        <f>'DI_Nota'!M36+'DI_Nota'!N36</f>
        <v>54.6099290780142</v>
      </c>
      <c r="I34" s="30">
        <f>'DI_Nota'!O36+'DI_Nota'!P36</f>
        <v>55.6028368794326</v>
      </c>
      <c r="J34" s="30">
        <f>'DI_Nota'!Q36+'DI_Nota'!R36</f>
        <v>56.3888888888889</v>
      </c>
      <c r="K34" s="30">
        <f>'DI_Nota'!S36+'DI_Nota'!T36</f>
        <v>56.3888888888889</v>
      </c>
      <c r="L34" s="30">
        <f>'DI_Nota'!U36+'DI_Nota'!V36</f>
        <v>56.3888888888889</v>
      </c>
      <c r="M34" s="30">
        <f>'DI_Nota'!W36+'DI_Nota'!X36</f>
        <v>56.4827586206897</v>
      </c>
      <c r="N34" s="30">
        <f>'DI_Nota'!Y36+'DI_Nota'!Z36</f>
        <v>56</v>
      </c>
      <c r="O34" s="30">
        <f>'DI_Nota'!AA36+'DI_Nota'!AB36</f>
        <v>56.0958904109589</v>
      </c>
      <c r="P34" s="30">
        <f>'DI_Nota'!AC36+'DI_Nota'!AD36</f>
        <v>55.6164383561644</v>
      </c>
      <c r="Q34" s="30">
        <f>'DI_Nota'!AE36+'DI_Nota'!AF36</f>
        <v>54.8648648648649</v>
      </c>
      <c r="R34" s="30">
        <f>'DI_Nota'!AG36+'DI_Nota'!AH36</f>
        <v>55.4362416107382</v>
      </c>
    </row>
    <row r="35" ht="15" customHeight="1">
      <c r="A35" t="s" s="26">
        <f>'DI_Nota'!A37</f>
        <v>433</v>
      </c>
      <c r="B35" t="s" s="26">
        <f>'DI_Nota'!B37</f>
        <v>434</v>
      </c>
      <c r="C35" s="30">
        <f>'DI_Nota'!C37+'DI_Nota'!D37</f>
        <v>52.6315789473684</v>
      </c>
      <c r="D35" s="30">
        <f>'DI_Nota'!E37+'DI_Nota'!F37</f>
        <v>51.7164179104478</v>
      </c>
      <c r="E35" s="30">
        <f>'DI_Nota'!G37+'DI_Nota'!H37</f>
        <v>50.5839416058394</v>
      </c>
      <c r="F35" s="30">
        <f>'DI_Nota'!I37+'DI_Nota'!J37</f>
        <v>49.2028985507247</v>
      </c>
      <c r="G35" s="30">
        <f>'DI_Nota'!K37+'DI_Nota'!L37</f>
        <v>49.1489361702128</v>
      </c>
      <c r="H35" s="30">
        <f>'DI_Nota'!M37+'DI_Nota'!N37</f>
        <v>52.6241134751773</v>
      </c>
      <c r="I35" s="30">
        <f>'DI_Nota'!O37+'DI_Nota'!P37</f>
        <v>52.1276595744681</v>
      </c>
      <c r="J35" s="30">
        <f>'DI_Nota'!Q37+'DI_Nota'!R37</f>
        <v>52.0138888888889</v>
      </c>
      <c r="K35" s="30">
        <f>'DI_Nota'!S37+'DI_Nota'!T37</f>
        <v>53.4722222222222</v>
      </c>
      <c r="L35" s="30">
        <f>'DI_Nota'!U37+'DI_Nota'!V37</f>
        <v>57.8472222222222</v>
      </c>
      <c r="M35" s="30">
        <f>'DI_Nota'!W37+'DI_Nota'!X37</f>
        <v>60.8275862068965</v>
      </c>
      <c r="N35" s="30">
        <f>'DI_Nota'!Y37+'DI_Nota'!Z37</f>
        <v>62.7586206896552</v>
      </c>
      <c r="O35" s="30">
        <f>'DI_Nota'!AA37+'DI_Nota'!AB37</f>
        <v>64.2465753424657</v>
      </c>
      <c r="P35" s="30">
        <f>'DI_Nota'!AC37+'DI_Nota'!AD37</f>
        <v>64.7260273972603</v>
      </c>
      <c r="Q35" s="30">
        <f>'DI_Nota'!AE37+'DI_Nota'!AF37</f>
        <v>83.5846372688478</v>
      </c>
      <c r="R35" s="30">
        <f>'DI_Nota'!AG37+'DI_Nota'!AH37</f>
        <v>50.7382550335571</v>
      </c>
    </row>
    <row r="36" ht="15" customHeight="1">
      <c r="A36" t="s" s="26">
        <f>'DI_Nota'!A38</f>
        <v>435</v>
      </c>
      <c r="B36" t="s" s="26">
        <f>'DI_Nota'!B38</f>
        <v>436</v>
      </c>
      <c r="C36" s="30">
        <f>'DI_Nota'!C38+'DI_Nota'!D38</f>
        <v>52.1052631578947</v>
      </c>
      <c r="D36" s="30">
        <f>'DI_Nota'!E38+'DI_Nota'!F38</f>
        <v>52.2388059701493</v>
      </c>
      <c r="E36" s="30">
        <f>'DI_Nota'!G38+'DI_Nota'!H38</f>
        <v>51.0948905109489</v>
      </c>
      <c r="F36" s="30">
        <f>'DI_Nota'!I38+'DI_Nota'!J38</f>
        <v>48.695652173913</v>
      </c>
      <c r="G36" s="30">
        <f>'DI_Nota'!K38+'DI_Nota'!L38</f>
        <v>48.6524822695036</v>
      </c>
      <c r="H36" s="30">
        <f>'DI_Nota'!M38+'DI_Nota'!N38</f>
        <v>52.1276595744681</v>
      </c>
      <c r="I36" s="30">
        <f>'DI_Nota'!O38+'DI_Nota'!P38</f>
        <v>51.6312056737589</v>
      </c>
      <c r="J36" s="30">
        <f>'DI_Nota'!Q38+'DI_Nota'!R38</f>
        <v>51.5277777777778</v>
      </c>
      <c r="K36" s="30">
        <f>'DI_Nota'!S38+'DI_Nota'!T38</f>
        <v>52.9861111111111</v>
      </c>
      <c r="L36" s="30">
        <f>'DI_Nota'!U38+'DI_Nota'!V38</f>
        <v>56.875</v>
      </c>
      <c r="M36" s="30">
        <f>'DI_Nota'!W38+'DI_Nota'!X38</f>
        <v>60.3448275862069</v>
      </c>
      <c r="N36" s="30">
        <f>'DI_Nota'!Y38+'DI_Nota'!Z38</f>
        <v>62.2758620689655</v>
      </c>
      <c r="O36" s="30">
        <f>'DI_Nota'!AA38+'DI_Nota'!AB38</f>
        <v>63.2876712328767</v>
      </c>
      <c r="P36" s="30">
        <f>'DI_Nota'!AC38+'DI_Nota'!AD38</f>
        <v>64.2465753424657</v>
      </c>
      <c r="Q36" s="30">
        <f>'DI_Nota'!AE38+'DI_Nota'!AF38</f>
        <v>79.95376955903269</v>
      </c>
      <c r="R36" s="30">
        <f>'DI_Nota'!AG38+'DI_Nota'!AH38</f>
        <v>49.3288590604027</v>
      </c>
    </row>
    <row r="37" ht="15" customHeight="1">
      <c r="A37" t="s" s="26">
        <f>'DI_Nota'!A39</f>
        <v>437</v>
      </c>
      <c r="B37" t="s" s="26">
        <f>'DI_Nota'!B39</f>
        <v>438</v>
      </c>
      <c r="C37" s="30">
        <f>'DI_Nota'!C39+'DI_Nota'!D39</f>
        <v>51.5789473684211</v>
      </c>
      <c r="D37" s="30">
        <f>'DI_Nota'!E39+'DI_Nota'!F39</f>
        <v>51.1940298507463</v>
      </c>
      <c r="E37" s="30">
        <f>'DI_Nota'!G39+'DI_Nota'!H39</f>
        <v>50.072992700730</v>
      </c>
      <c r="F37" s="30">
        <f>'DI_Nota'!I39+'DI_Nota'!J39</f>
        <v>48.1884057971014</v>
      </c>
      <c r="G37" s="30">
        <f>'DI_Nota'!K39+'DI_Nota'!L39</f>
        <v>47.6595744680851</v>
      </c>
      <c r="H37" s="30">
        <f>'DI_Nota'!M39+'DI_Nota'!N39</f>
        <v>51.6312056737589</v>
      </c>
      <c r="I37" s="30">
        <f>'DI_Nota'!O39+'DI_Nota'!P39</f>
        <v>51.1347517730496</v>
      </c>
      <c r="J37" s="30">
        <f>'DI_Nota'!Q39+'DI_Nota'!R39</f>
        <v>51.0416666666667</v>
      </c>
      <c r="K37" s="30">
        <f>'DI_Nota'!S39+'DI_Nota'!T39</f>
        <v>52.5</v>
      </c>
      <c r="L37" s="30">
        <f>'DI_Nota'!U39+'DI_Nota'!V39</f>
        <v>55.9027777777778</v>
      </c>
      <c r="M37" s="30">
        <f>'DI_Nota'!W39+'DI_Nota'!X39</f>
        <v>57.448275862069</v>
      </c>
      <c r="N37" s="30">
        <f>'DI_Nota'!Y39+'DI_Nota'!Z39</f>
        <v>61.3103448275862</v>
      </c>
      <c r="O37" s="30">
        <f>'DI_Nota'!AA39+'DI_Nota'!AB39</f>
        <v>62.3287671232877</v>
      </c>
      <c r="P37" s="30">
        <f>'DI_Nota'!AC39+'DI_Nota'!AD39</f>
        <v>63.2876712328767</v>
      </c>
      <c r="Q37" s="30">
        <f>'DI_Nota'!AE39+'DI_Nota'!AF39</f>
        <v>77.4288762446657</v>
      </c>
      <c r="R37" s="30">
        <f>'DI_Nota'!AG39+'DI_Nota'!AH39</f>
        <v>44.6308724832215</v>
      </c>
    </row>
    <row r="38" ht="15" customHeight="1">
      <c r="A38" t="s" s="26">
        <f>'DI_Nota'!A40</f>
        <v>439</v>
      </c>
      <c r="B38" t="s" s="26">
        <f>'DI_Nota'!B40</f>
        <v>440</v>
      </c>
      <c r="C38" s="30">
        <f>'DI_Nota'!C40+'DI_Nota'!D40</f>
        <v>51.0526315789474</v>
      </c>
      <c r="D38" s="30">
        <f>'DI_Nota'!E40+'DI_Nota'!F40</f>
        <v>50.6716417910448</v>
      </c>
      <c r="E38" s="30">
        <f>'DI_Nota'!G40+'DI_Nota'!H40</f>
        <v>47.5182481751825</v>
      </c>
      <c r="F38" s="30">
        <f>'DI_Nota'!I40+'DI_Nota'!J40</f>
        <v>43.1159420289855</v>
      </c>
      <c r="G38" s="30">
        <f>'DI_Nota'!K40+'DI_Nota'!L40</f>
        <v>39.7163120567376</v>
      </c>
      <c r="H38" s="30">
        <f>'DI_Nota'!M40+'DI_Nota'!N40</f>
        <v>40.709219858156</v>
      </c>
      <c r="I38" s="30">
        <f>'DI_Nota'!O40+'DI_Nota'!P40</f>
        <v>44.1843971631206</v>
      </c>
      <c r="J38" s="30">
        <f>'DI_Nota'!Q40+'DI_Nota'!R40</f>
        <v>45.6944444444445</v>
      </c>
      <c r="K38" s="30">
        <f>'DI_Nota'!S40+'DI_Nota'!T40</f>
        <v>48.6111111111111</v>
      </c>
      <c r="L38" s="30">
        <f>'DI_Nota'!U40+'DI_Nota'!V40</f>
        <v>48.125</v>
      </c>
      <c r="M38" s="30">
        <f>'DI_Nota'!W40+'DI_Nota'!X40</f>
        <v>49.2413793103448</v>
      </c>
      <c r="N38" s="30">
        <f>'DI_Nota'!Y40+'DI_Nota'!Z40</f>
        <v>48.7586206896552</v>
      </c>
      <c r="O38" s="30">
        <f>'DI_Nota'!AA40+'DI_Nota'!AB40</f>
        <v>48.9041095890411</v>
      </c>
      <c r="P38" s="30">
        <f>'DI_Nota'!AC40+'DI_Nota'!AD40</f>
        <v>49.8630136986302</v>
      </c>
      <c r="Q38" s="30">
        <f>'DI_Nota'!AE40+'DI_Nota'!AF40</f>
        <v>52.972972972973</v>
      </c>
      <c r="R38" s="30">
        <f>'DI_Nota'!AG40+'DI_Nota'!AH40</f>
        <v>59.6644295302014</v>
      </c>
    </row>
    <row r="39" ht="15" customHeight="1">
      <c r="A39" t="s" s="26">
        <f>'DI_Nota'!A41</f>
        <v>441</v>
      </c>
      <c r="B39" t="s" s="26">
        <f>'DI_Nota'!B41</f>
        <v>442</v>
      </c>
      <c r="C39" s="30">
        <f>'DI_Nota'!C41+'DI_Nota'!D41</f>
        <v>50.5263157894737</v>
      </c>
      <c r="D39" s="30">
        <f>'DI_Nota'!E41+'DI_Nota'!F41</f>
        <v>49.6268656716418</v>
      </c>
      <c r="E39" s="30">
        <f>'DI_Nota'!G41+'DI_Nota'!H41</f>
        <v>59.7810218978102</v>
      </c>
      <c r="F39" s="30">
        <f>'DI_Nota'!I41+'DI_Nota'!J41</f>
        <v>56.304347826087</v>
      </c>
      <c r="G39" s="30">
        <f>'DI_Nota'!K41+'DI_Nota'!L41</f>
        <v>62.0567375886525</v>
      </c>
      <c r="H39" s="30">
        <f>'DI_Nota'!M41+'DI_Nota'!N41</f>
        <v>57.5886524822695</v>
      </c>
      <c r="I39" s="30">
        <f>'DI_Nota'!O41+'DI_Nota'!P41</f>
        <v>61.5602836879433</v>
      </c>
      <c r="J39" s="30">
        <f>'DI_Nota'!Q41+'DI_Nota'!R41</f>
        <v>60.2777777777778</v>
      </c>
      <c r="K39" s="30">
        <f>'DI_Nota'!S41+'DI_Nota'!T41</f>
        <v>60.2777777777778</v>
      </c>
      <c r="L39" s="30">
        <f>'DI_Nota'!U41+'DI_Nota'!V41</f>
        <v>59.3055555555555</v>
      </c>
      <c r="M39" s="30">
        <f>'DI_Nota'!W41+'DI_Nota'!X41</f>
        <v>57.9310344827586</v>
      </c>
      <c r="N39" s="30">
        <f>'DI_Nota'!Y41+'DI_Nota'!Z41</f>
        <v>57.9310344827586</v>
      </c>
      <c r="O39" s="30">
        <f>'DI_Nota'!AA41+'DI_Nota'!AB41</f>
        <v>55.1369863013698</v>
      </c>
      <c r="P39" s="30">
        <f>'DI_Nota'!AC41+'DI_Nota'!AD41</f>
        <v>53.6986301369863</v>
      </c>
      <c r="Q39" s="30">
        <f>'DI_Nota'!AE41+'DI_Nota'!AF41</f>
        <v>50.6081081081081</v>
      </c>
      <c r="R39" s="30">
        <f>'DI_Nota'!AG41+'DI_Nota'!AH41</f>
        <v>54.496644295302</v>
      </c>
    </row>
    <row r="40" ht="15" customHeight="1">
      <c r="A40" t="s" s="26">
        <f>'DI_Nota'!A42</f>
        <v>443</v>
      </c>
      <c r="B40" t="s" s="26">
        <f>'DI_Nota'!B42</f>
        <v>444</v>
      </c>
      <c r="C40" s="30">
        <f>'DI_Nota'!C42+'DI_Nota'!D42</f>
        <v>50</v>
      </c>
      <c r="D40" s="30">
        <f>'DI_Nota'!E42+'DI_Nota'!F42</f>
        <v>50.1492537313433</v>
      </c>
      <c r="E40" s="30">
        <f>'DI_Nota'!G42+'DI_Nota'!H42</f>
        <v>49.5620437956204</v>
      </c>
      <c r="F40" s="30">
        <f>'DI_Nota'!I42+'DI_Nota'!J42</f>
        <v>52.7536231884058</v>
      </c>
      <c r="G40" s="30">
        <f>'DI_Nota'!K42+'DI_Nota'!L42</f>
        <v>52.6241134751773</v>
      </c>
      <c r="H40" s="30">
        <f>'DI_Nota'!M42+'DI_Nota'!N42</f>
        <v>48.6524822695036</v>
      </c>
      <c r="I40" s="30">
        <f>'DI_Nota'!O42+'DI_Nota'!P42</f>
        <v>47.6595744680851</v>
      </c>
      <c r="J40" s="30">
        <f>'DI_Nota'!Q42+'DI_Nota'!R42</f>
        <v>45.2083333333333</v>
      </c>
      <c r="K40" s="30">
        <f>'DI_Nota'!S42+'DI_Nota'!T42</f>
        <v>44.7222222222222</v>
      </c>
      <c r="L40" s="30">
        <f>'DI_Nota'!U42+'DI_Nota'!V42</f>
        <v>42.2916666666667</v>
      </c>
      <c r="M40" s="30">
        <f>'DI_Nota'!W42+'DI_Nota'!X42</f>
        <v>41.5172413793103</v>
      </c>
      <c r="N40" s="30">
        <f>'DI_Nota'!Y42+'DI_Nota'!Z42</f>
        <v>41.5172413793103</v>
      </c>
      <c r="O40" s="30">
        <f>'DI_Nota'!AA42+'DI_Nota'!AB42</f>
        <v>40.2739726027398</v>
      </c>
      <c r="P40" s="30">
        <f>'DI_Nota'!AC42+'DI_Nota'!AD42</f>
        <v>41.2328767123288</v>
      </c>
      <c r="Q40" s="30">
        <f>'DI_Nota'!AE42+'DI_Nota'!AF42</f>
        <v>39.2567567567568</v>
      </c>
      <c r="R40" s="30">
        <f>'DI_Nota'!AG42+'DI_Nota'!AH42</f>
        <v>39.9328859060403</v>
      </c>
    </row>
    <row r="41" ht="15" customHeight="1">
      <c r="A41" t="s" s="26">
        <f>'DI_Nota'!A43</f>
        <v>445</v>
      </c>
      <c r="B41" t="s" s="26">
        <f>'DI_Nota'!B43</f>
        <v>446</v>
      </c>
      <c r="C41" s="30">
        <f>'DI_Nota'!C43+'DI_Nota'!D43</f>
        <v>49.4736842105263</v>
      </c>
      <c r="D41" s="30">
        <f>'DI_Nota'!E43+'DI_Nota'!F43</f>
        <v>47.5373134328358</v>
      </c>
      <c r="E41" s="30">
        <f>'DI_Nota'!G43+'DI_Nota'!H43</f>
        <v>44.4525547445256</v>
      </c>
      <c r="F41" s="30">
        <f>'DI_Nota'!I43+'DI_Nota'!J43</f>
        <v>42.6086956521739</v>
      </c>
      <c r="G41" s="30">
        <f>'DI_Nota'!K43+'DI_Nota'!L43</f>
        <v>40.2127659574468</v>
      </c>
      <c r="H41" s="30">
        <f>'DI_Nota'!M43+'DI_Nota'!N43</f>
        <v>37.2340425531915</v>
      </c>
      <c r="I41" s="30">
        <f>'DI_Nota'!O43+'DI_Nota'!P43</f>
        <v>36.7375886524823</v>
      </c>
      <c r="J41" s="30">
        <f>'DI_Nota'!Q43+'DI_Nota'!R43</f>
        <v>36.9444444444445</v>
      </c>
      <c r="K41" s="30">
        <f>'DI_Nota'!S43+'DI_Nota'!T43</f>
        <v>36.9444444444445</v>
      </c>
      <c r="L41" s="30">
        <f>'DI_Nota'!U43+'DI_Nota'!V43</f>
        <v>36.4583333333333</v>
      </c>
      <c r="M41" s="30">
        <f>'DI_Nota'!W43+'DI_Nota'!X43</f>
        <v>36.2068965517242</v>
      </c>
      <c r="N41" s="30">
        <f>'DI_Nota'!Y43+'DI_Nota'!Z43</f>
        <v>36.6896551724138</v>
      </c>
      <c r="O41" s="30">
        <f>'DI_Nota'!AA43+'DI_Nota'!AB43</f>
        <v>36.4383561643835</v>
      </c>
      <c r="P41" s="30">
        <f>'DI_Nota'!AC43+'DI_Nota'!AD43</f>
        <v>36.4383561643835</v>
      </c>
      <c r="Q41" s="30">
        <f>'DI_Nota'!AE43+'DI_Nota'!AF43</f>
        <v>37.3648648648649</v>
      </c>
      <c r="R41" s="30">
        <f>'DI_Nota'!AG43+'DI_Nota'!AH43</f>
        <v>42.751677852349</v>
      </c>
    </row>
    <row r="42" ht="15" customHeight="1">
      <c r="A42" t="s" s="26">
        <f>'DI_Nota'!A44</f>
        <v>447</v>
      </c>
      <c r="B42" t="s" s="26">
        <f>'DI_Nota'!B44</f>
        <v>448</v>
      </c>
      <c r="C42" s="30">
        <f>'DI_Nota'!C44+'DI_Nota'!D44</f>
        <v>48.9473684210526</v>
      </c>
      <c r="D42" s="30">
        <f>'DI_Nota'!E44+'DI_Nota'!F44</f>
        <v>49.1044776119403</v>
      </c>
      <c r="E42" s="30">
        <f>'DI_Nota'!G44+'DI_Nota'!H44</f>
        <v>48.5401459854015</v>
      </c>
      <c r="F42" s="30">
        <f>'DI_Nota'!I44+'DI_Nota'!J44</f>
        <v>49.7101449275362</v>
      </c>
      <c r="G42" s="30">
        <f>'DI_Nota'!K44+'DI_Nota'!L44</f>
        <v>51.6312056737589</v>
      </c>
      <c r="H42" s="30">
        <f>'DI_Nota'!M44+'DI_Nota'!N44</f>
        <v>51.1347517730496</v>
      </c>
      <c r="I42" s="30">
        <f>'DI_Nota'!O44+'DI_Nota'!P44</f>
        <v>50.1418439716312</v>
      </c>
      <c r="J42" s="30">
        <f>'DI_Nota'!Q44+'DI_Nota'!R44</f>
        <v>50.5555555555555</v>
      </c>
      <c r="K42" s="30">
        <f>'DI_Nota'!S44+'DI_Nota'!T44</f>
        <v>49.5833333333333</v>
      </c>
      <c r="L42" s="30">
        <f>'DI_Nota'!U44+'DI_Nota'!V44</f>
        <v>50.5555555555555</v>
      </c>
      <c r="M42" s="30">
        <f>'DI_Nota'!W44+'DI_Nota'!X44</f>
        <v>52.6206896551724</v>
      </c>
      <c r="N42" s="30">
        <f>'DI_Nota'!Y44+'DI_Nota'!Z44</f>
        <v>56.9655172413793</v>
      </c>
      <c r="O42" s="30">
        <f>'DI_Nota'!AA44+'DI_Nota'!AB44</f>
        <v>58.9726027397261</v>
      </c>
      <c r="P42" s="30">
        <f>'DI_Nota'!AC44+'DI_Nota'!AD44</f>
        <v>59.4520547945206</v>
      </c>
      <c r="Q42" s="30">
        <f>'DI_Nota'!AE44+'DI_Nota'!AF44</f>
        <v>60.5405405405406</v>
      </c>
      <c r="R42" s="30">
        <f>'DI_Nota'!AG44+'DI_Nota'!AH44</f>
        <v>60.1342281879195</v>
      </c>
    </row>
    <row r="43" ht="15" customHeight="1">
      <c r="A43" t="s" s="26">
        <f>'DI_Nota'!A45</f>
        <v>449</v>
      </c>
      <c r="B43" t="s" s="26">
        <f>'DI_Nota'!B45</f>
        <v>450</v>
      </c>
      <c r="C43" s="30">
        <f>'DI_Nota'!C45+'DI_Nota'!D45</f>
        <v>48.421052631579</v>
      </c>
      <c r="D43" s="30">
        <f>'DI_Nota'!E45+'DI_Nota'!F45</f>
        <v>48.5820895522388</v>
      </c>
      <c r="E43" s="30">
        <f>'DI_Nota'!G45+'DI_Nota'!H45</f>
        <v>47.007299270073</v>
      </c>
      <c r="F43" s="30">
        <f>'DI_Nota'!I45+'DI_Nota'!J45</f>
        <v>46.159420289855</v>
      </c>
      <c r="G43" s="30">
        <f>'DI_Nota'!K45+'DI_Nota'!L45</f>
        <v>46.1702127659574</v>
      </c>
      <c r="H43" s="30">
        <f>'DI_Nota'!M45+'DI_Nota'!N45</f>
        <v>48.1560283687944</v>
      </c>
      <c r="I43" s="30">
        <f>'DI_Nota'!O45+'DI_Nota'!P45</f>
        <v>49.1489361702128</v>
      </c>
      <c r="J43" s="30">
        <f>'DI_Nota'!Q45+'DI_Nota'!R45</f>
        <v>48.6111111111111</v>
      </c>
      <c r="K43" s="30">
        <f>'DI_Nota'!S45+'DI_Nota'!T45</f>
        <v>46.6666666666667</v>
      </c>
      <c r="L43" s="30">
        <f>'DI_Nota'!U45+'DI_Nota'!V45</f>
        <v>49.5833333333333</v>
      </c>
      <c r="M43" s="30">
        <f>'DI_Nota'!W45+'DI_Nota'!X45</f>
        <v>47.3103448275862</v>
      </c>
      <c r="N43" s="30">
        <f>'DI_Nota'!Y45+'DI_Nota'!Z45</f>
        <v>47.7931034482759</v>
      </c>
      <c r="O43" s="30">
        <f>'DI_Nota'!AA45+'DI_Nota'!AB45</f>
        <v>46.0273972602739</v>
      </c>
      <c r="P43" s="30">
        <f>'DI_Nota'!AC45+'DI_Nota'!AD45</f>
        <v>46.5068493150685</v>
      </c>
      <c r="Q43" s="30">
        <f>'DI_Nota'!AE45+'DI_Nota'!AF45</f>
        <v>46.8243243243243</v>
      </c>
      <c r="R43" s="30">
        <f>'DI_Nota'!AG45+'DI_Nota'!AH45</f>
        <v>39.4630872483222</v>
      </c>
    </row>
    <row r="44" ht="15" customHeight="1">
      <c r="A44" t="s" s="26">
        <f>'DI_Nota'!A46</f>
        <v>451</v>
      </c>
      <c r="B44" t="s" s="26">
        <f>'DI_Nota'!B46</f>
        <v>452</v>
      </c>
      <c r="C44" s="30">
        <f>'DI_Nota'!C46+'DI_Nota'!D46</f>
        <v>47.8947368421052</v>
      </c>
      <c r="D44" s="30">
        <f>'DI_Nota'!E46+'DI_Nota'!F46</f>
        <v>48.0597014925373</v>
      </c>
      <c r="E44" s="30">
        <f>'DI_Nota'!G46+'DI_Nota'!H46</f>
        <v>46.4963503649635</v>
      </c>
      <c r="F44" s="30">
        <f>'DI_Nota'!I46+'DI_Nota'!J46</f>
        <v>45.6521739130435</v>
      </c>
      <c r="G44" s="30">
        <f>'DI_Nota'!K46+'DI_Nota'!L46</f>
        <v>44.6808510638298</v>
      </c>
      <c r="H44" s="30">
        <f>'DI_Nota'!M46+'DI_Nota'!N46</f>
        <v>47.6595744680851</v>
      </c>
      <c r="I44" s="30">
        <f>'DI_Nota'!O46+'DI_Nota'!P46</f>
        <v>48.6524822695036</v>
      </c>
      <c r="J44" s="30">
        <f>'DI_Nota'!Q46+'DI_Nota'!R46</f>
        <v>48.125</v>
      </c>
      <c r="K44" s="30">
        <f>'DI_Nota'!S46+'DI_Nota'!T46</f>
        <v>46.1805555555555</v>
      </c>
      <c r="L44" s="30">
        <f>'DI_Nota'!U46+'DI_Nota'!V46</f>
        <v>49.0972222222222</v>
      </c>
      <c r="M44" s="30">
        <f>'DI_Nota'!W46+'DI_Nota'!X46</f>
        <v>46.8275862068965</v>
      </c>
      <c r="N44" s="30">
        <f>'DI_Nota'!Y46+'DI_Nota'!Z46</f>
        <v>46.3448275862069</v>
      </c>
      <c r="O44" s="30">
        <f>'DI_Nota'!AA46+'DI_Nota'!AB46</f>
        <v>45.0684931506849</v>
      </c>
      <c r="P44" s="30">
        <f>'DI_Nota'!AC46+'DI_Nota'!AD46</f>
        <v>45.5479452054794</v>
      </c>
      <c r="Q44" s="30">
        <f>'DI_Nota'!AE46+'DI_Nota'!AF46</f>
        <v>45.4054054054054</v>
      </c>
      <c r="R44" s="30">
        <f>'DI_Nota'!AG46+'DI_Nota'!AH46</f>
        <v>38.0536912751678</v>
      </c>
    </row>
    <row r="45" ht="15" customHeight="1">
      <c r="A45" t="s" s="26">
        <f>'DI_Nota'!A47</f>
        <v>453</v>
      </c>
      <c r="B45" t="s" s="26">
        <f>'DI_Nota'!B47</f>
        <v>454</v>
      </c>
      <c r="C45" s="30">
        <f>'DI_Nota'!C47+'DI_Nota'!D47</f>
        <v>47.3684210526316</v>
      </c>
      <c r="D45" s="30">
        <f>'DI_Nota'!E47+'DI_Nota'!F47</f>
        <v>42.8358208955224</v>
      </c>
      <c r="E45" s="30">
        <f>'DI_Nota'!G47+'DI_Nota'!H47</f>
        <v>35.2554744525547</v>
      </c>
      <c r="F45" s="30">
        <f>'DI_Nota'!I47+'DI_Nota'!J47</f>
        <v>21.8115942028986</v>
      </c>
      <c r="G45" s="30">
        <f>'DI_Nota'!K47+'DI_Nota'!L47</f>
        <v>12.9078014184397</v>
      </c>
      <c r="H45" s="30">
        <f>'DI_Nota'!M47+'DI_Nota'!N47</f>
        <v>11.9148936170213</v>
      </c>
      <c r="I45" s="30">
        <f>'DI_Nota'!O47+'DI_Nota'!P47</f>
        <v>13.404255319149</v>
      </c>
      <c r="J45" s="30">
        <f>'DI_Nota'!Q47+'DI_Nota'!R47</f>
        <v>11.6666666666667</v>
      </c>
      <c r="K45" s="30">
        <f>'DI_Nota'!S47+'DI_Nota'!T47</f>
        <v>11.1805555555555</v>
      </c>
      <c r="L45" s="30">
        <f>'DI_Nota'!U47+'DI_Nota'!V47</f>
        <v>12.6388888888889</v>
      </c>
      <c r="M45" s="30">
        <f>'DI_Nota'!W47+'DI_Nota'!X47</f>
        <v>19.3103448275862</v>
      </c>
      <c r="N45" s="30">
        <f>'DI_Nota'!Y47+'DI_Nota'!Z47</f>
        <v>21.2413793103448</v>
      </c>
      <c r="O45" s="30">
        <f>'DI_Nota'!AA47+'DI_Nota'!AB47</f>
        <v>22.054794520548</v>
      </c>
      <c r="P45" s="30">
        <f>'DI_Nota'!AC47+'DI_Nota'!AD47</f>
        <v>23.013698630137</v>
      </c>
      <c r="Q45" s="30">
        <f>'DI_Nota'!AE47+'DI_Nota'!AF47</f>
        <v>29.3243243243243</v>
      </c>
      <c r="R45" s="30">
        <f>'DI_Nota'!AG47+'DI_Nota'!AH47</f>
        <v>53.0872483221476</v>
      </c>
    </row>
    <row r="46" ht="15" customHeight="1">
      <c r="A46" t="s" s="26">
        <f>'DI_Nota'!A48</f>
        <v>455</v>
      </c>
      <c r="B46" t="s" s="26">
        <f>'DI_Nota'!B48</f>
        <v>456</v>
      </c>
      <c r="C46" s="30">
        <f>'DI_Nota'!C48+'DI_Nota'!D48</f>
        <v>46.8421052631579</v>
      </c>
      <c r="D46" s="30">
        <f>'DI_Nota'!E48+'DI_Nota'!F48</f>
        <v>47.0149253731343</v>
      </c>
      <c r="E46" s="30">
        <f>'DI_Nota'!G48+'DI_Nota'!H48</f>
        <v>44.9635036496351</v>
      </c>
      <c r="F46" s="30">
        <f>'DI_Nota'!I48+'DI_Nota'!J48</f>
        <v>43.6231884057971</v>
      </c>
      <c r="G46" s="30">
        <f>'DI_Nota'!K48+'DI_Nota'!L48</f>
        <v>43.1914893617022</v>
      </c>
      <c r="H46" s="30">
        <f>'DI_Nota'!M48+'DI_Nota'!N48</f>
        <v>45.6737588652482</v>
      </c>
      <c r="I46" s="30">
        <f>'DI_Nota'!O48+'DI_Nota'!P48</f>
        <v>48.1560283687944</v>
      </c>
      <c r="J46" s="30">
        <f>'DI_Nota'!Q48+'DI_Nota'!R48</f>
        <v>46.1805555555555</v>
      </c>
      <c r="K46" s="30">
        <f>'DI_Nota'!S48+'DI_Nota'!T48</f>
        <v>45.6944444444445</v>
      </c>
      <c r="L46" s="30">
        <f>'DI_Nota'!U48+'DI_Nota'!V48</f>
        <v>48.6111111111111</v>
      </c>
      <c r="M46" s="30">
        <f>'DI_Nota'!W48+'DI_Nota'!X48</f>
        <v>45.3793103448276</v>
      </c>
      <c r="N46" s="30">
        <f>'DI_Nota'!Y48+'DI_Nota'!Z48</f>
        <v>44.896551724138</v>
      </c>
      <c r="O46" s="30">
        <f>'DI_Nota'!AA48+'DI_Nota'!AB48</f>
        <v>44.1095890410959</v>
      </c>
      <c r="P46" s="30">
        <f>'DI_Nota'!AC48+'DI_Nota'!AD48</f>
        <v>44.1095890410959</v>
      </c>
      <c r="Q46" s="30">
        <f>'DI_Nota'!AE48+'DI_Nota'!AF48</f>
        <v>43.0405405405406</v>
      </c>
      <c r="R46" s="30">
        <f>'DI_Nota'!AG48+'DI_Nota'!AH48</f>
        <v>38.5234899328859</v>
      </c>
    </row>
    <row r="47" ht="15" customHeight="1">
      <c r="A47" t="s" s="26">
        <f>'DI_Nota'!A49</f>
        <v>457</v>
      </c>
      <c r="B47" t="s" s="26">
        <f>'DI_Nota'!B49</f>
        <v>458</v>
      </c>
      <c r="C47" s="30">
        <f>'DI_Nota'!C49+'DI_Nota'!D49</f>
        <v>46.3157894736842</v>
      </c>
      <c r="D47" s="30">
        <f>'DI_Nota'!E49+'DI_Nota'!F49</f>
        <v>45.9701492537314</v>
      </c>
      <c r="E47" s="30">
        <f>'DI_Nota'!G49+'DI_Nota'!H49</f>
        <v>43.4306569343066</v>
      </c>
      <c r="F47" s="30">
        <f>'DI_Nota'!I49+'DI_Nota'!J49</f>
        <v>45.1449275362319</v>
      </c>
      <c r="G47" s="30">
        <f>'DI_Nota'!K49+'DI_Nota'!L49</f>
        <v>42.1985815602837</v>
      </c>
      <c r="H47" s="30">
        <f>'DI_Nota'!M49+'DI_Nota'!N49</f>
        <v>42.6950354609929</v>
      </c>
      <c r="I47" s="30">
        <f>'DI_Nota'!O49+'DI_Nota'!P49</f>
        <v>46.6666666666667</v>
      </c>
      <c r="J47" s="30">
        <f>'DI_Nota'!Q49+'DI_Nota'!R49</f>
        <v>43.2638888888889</v>
      </c>
      <c r="K47" s="30">
        <f>'DI_Nota'!S49+'DI_Nota'!T49</f>
        <v>42.2916666666667</v>
      </c>
      <c r="L47" s="30">
        <f>'DI_Nota'!U49+'DI_Nota'!V49</f>
        <v>44.2361111111111</v>
      </c>
      <c r="M47" s="30">
        <f>'DI_Nota'!W49+'DI_Nota'!X49</f>
        <v>46.3448275862069</v>
      </c>
      <c r="N47" s="30">
        <f>'DI_Nota'!Y49+'DI_Nota'!Z49</f>
        <v>44.4137931034483</v>
      </c>
      <c r="O47" s="30">
        <f>'DI_Nota'!AA49+'DI_Nota'!AB49</f>
        <v>45.5479452054794</v>
      </c>
      <c r="P47" s="30">
        <f>'DI_Nota'!AC49+'DI_Nota'!AD49</f>
        <v>46.0273972602739</v>
      </c>
      <c r="Q47" s="30">
        <f>'DI_Nota'!AE49+'DI_Nota'!AF49</f>
        <v>47.7702702702702</v>
      </c>
      <c r="R47" s="30">
        <f>'DI_Nota'!AG49+'DI_Nota'!AH49</f>
        <v>47.4496644295302</v>
      </c>
    </row>
    <row r="48" ht="15" customHeight="1">
      <c r="A48" t="s" s="26">
        <f>'DI_Nota'!A50</f>
        <v>459</v>
      </c>
      <c r="B48" t="s" s="26">
        <f>'DI_Nota'!B50</f>
        <v>460</v>
      </c>
      <c r="C48" s="30">
        <f>'DI_Nota'!C50+'DI_Nota'!D50</f>
        <v>45.7894736842106</v>
      </c>
      <c r="D48" s="30">
        <f>'DI_Nota'!E50+'DI_Nota'!F50</f>
        <v>43.3582089552239</v>
      </c>
      <c r="E48" s="30">
        <f>'DI_Nota'!G50+'DI_Nota'!H50</f>
        <v>42.9197080291971</v>
      </c>
      <c r="F48" s="30">
        <f>'DI_Nota'!I50+'DI_Nota'!J50</f>
        <v>41.5942028985508</v>
      </c>
      <c r="G48" s="30">
        <f>'DI_Nota'!K50+'DI_Nota'!L50</f>
        <v>41.7021276595745</v>
      </c>
      <c r="H48" s="30">
        <f>'DI_Nota'!M50+'DI_Nota'!N50</f>
        <v>41.2056737588653</v>
      </c>
      <c r="I48" s="30">
        <f>'DI_Nota'!O50+'DI_Nota'!P50</f>
        <v>41.7021276595745</v>
      </c>
      <c r="J48" s="30">
        <f>'DI_Nota'!Q50+'DI_Nota'!R50</f>
        <v>42.2916666666667</v>
      </c>
      <c r="K48" s="30">
        <f>'DI_Nota'!S50+'DI_Nota'!T50</f>
        <v>43.2638888888889</v>
      </c>
      <c r="L48" s="30">
        <f>'DI_Nota'!U50+'DI_Nota'!V50</f>
        <v>41.8055555555555</v>
      </c>
      <c r="M48" s="30">
        <f>'DI_Nota'!W50+'DI_Nota'!X50</f>
        <v>42</v>
      </c>
      <c r="N48" s="30">
        <f>'DI_Nota'!Y50+'DI_Nota'!Z50</f>
        <v>41.0344827586207</v>
      </c>
      <c r="O48" s="30">
        <f>'DI_Nota'!AA50+'DI_Nota'!AB50</f>
        <v>39.7945205479452</v>
      </c>
      <c r="P48" s="30">
        <f>'DI_Nota'!AC50+'DI_Nota'!AD50</f>
        <v>39.7945205479452</v>
      </c>
      <c r="Q48" s="30">
        <f>'DI_Nota'!AE50+'DI_Nota'!AF50</f>
        <v>38.7837837837838</v>
      </c>
      <c r="R48" s="30">
        <f>'DI_Nota'!AG50+'DI_Nota'!AH50</f>
        <v>43.2214765100671</v>
      </c>
    </row>
    <row r="49" ht="15" customHeight="1">
      <c r="A49" t="s" s="26">
        <f>'DI_Nota'!A51</f>
        <v>461</v>
      </c>
      <c r="B49" t="s" s="26">
        <f>'DI_Nota'!B51</f>
        <v>462</v>
      </c>
      <c r="C49" s="30">
        <f>'DI_Nota'!C51+'DI_Nota'!D51</f>
        <v>45.2631578947368</v>
      </c>
      <c r="D49" s="30">
        <f>'DI_Nota'!E51+'DI_Nota'!F51</f>
        <v>46.4925373134328</v>
      </c>
      <c r="E49" s="30">
        <f>'DI_Nota'!G51+'DI_Nota'!H51</f>
        <v>48.029197080292</v>
      </c>
      <c r="F49" s="30">
        <f>'DI_Nota'!I51+'DI_Nota'!J51</f>
        <v>52.2463768115942</v>
      </c>
      <c r="G49" s="30">
        <f>'DI_Nota'!K51+'DI_Nota'!L51</f>
        <v>53.1205673758865</v>
      </c>
      <c r="H49" s="30">
        <f>'DI_Nota'!M51+'DI_Nota'!N51</f>
        <v>53.6170212765958</v>
      </c>
      <c r="I49" s="30">
        <f>'DI_Nota'!O51+'DI_Nota'!P51</f>
        <v>52.6241134751773</v>
      </c>
      <c r="J49" s="30">
        <f>'DI_Nota'!Q51+'DI_Nota'!R51</f>
        <v>53.4722222222222</v>
      </c>
      <c r="K49" s="30">
        <f>'DI_Nota'!S51+'DI_Nota'!T51</f>
        <v>52.0138888888889</v>
      </c>
      <c r="L49" s="30">
        <f>'DI_Nota'!U51+'DI_Nota'!V51</f>
        <v>51.0416666666667</v>
      </c>
      <c r="M49" s="30">
        <f>'DI_Nota'!W51+'DI_Nota'!X51</f>
        <v>49.7241379310345</v>
      </c>
      <c r="N49" s="30">
        <f>'DI_Nota'!Y51+'DI_Nota'!Z51</f>
        <v>49.7241379310345</v>
      </c>
      <c r="O49" s="30">
        <f>'DI_Nota'!AA51+'DI_Nota'!AB51</f>
        <v>48.4246575342466</v>
      </c>
      <c r="P49" s="30">
        <f>'DI_Nota'!AC51+'DI_Nota'!AD51</f>
        <v>48.4246575342466</v>
      </c>
      <c r="Q49" s="30">
        <f>'DI_Nota'!AE51+'DI_Nota'!AF51</f>
        <v>47.2972972972973</v>
      </c>
      <c r="R49" s="30">
        <f>'DI_Nota'!AG51+'DI_Nota'!AH51</f>
        <v>46.9798657718121</v>
      </c>
    </row>
    <row r="50" ht="15" customHeight="1">
      <c r="A50" t="s" s="26">
        <f>'DI_Nota'!A52</f>
        <v>463</v>
      </c>
      <c r="B50" t="s" s="26">
        <f>'DI_Nota'!B52</f>
        <v>464</v>
      </c>
      <c r="C50" s="30">
        <f>'DI_Nota'!C52+'DI_Nota'!D52</f>
        <v>44.7368421052631</v>
      </c>
      <c r="D50" s="30">
        <f>'DI_Nota'!E52+'DI_Nota'!F52</f>
        <v>44.9253731343283</v>
      </c>
      <c r="E50" s="30">
        <f>'DI_Nota'!G52+'DI_Nota'!H52</f>
        <v>42.4087591240876</v>
      </c>
      <c r="F50" s="30">
        <f>'DI_Nota'!I52+'DI_Nota'!J52</f>
        <v>41.0869565217391</v>
      </c>
      <c r="G50" s="30">
        <f>'DI_Nota'!K52+'DI_Nota'!L52</f>
        <v>41.2056737588653</v>
      </c>
      <c r="H50" s="30">
        <f>'DI_Nota'!M52+'DI_Nota'!N52</f>
        <v>43.1914893617022</v>
      </c>
      <c r="I50" s="30">
        <f>'DI_Nota'!O52+'DI_Nota'!P52</f>
        <v>47.1631205673759</v>
      </c>
      <c r="J50" s="30">
        <f>'DI_Nota'!Q52+'DI_Nota'!R52</f>
        <v>44.2361111111111</v>
      </c>
      <c r="K50" s="30">
        <f>'DI_Nota'!S52+'DI_Nota'!T52</f>
        <v>44.2361111111111</v>
      </c>
      <c r="L50" s="30">
        <f>'DI_Nota'!U52+'DI_Nota'!V52</f>
        <v>44.7222222222222</v>
      </c>
      <c r="M50" s="30">
        <f>'DI_Nota'!W52+'DI_Nota'!X52</f>
        <v>42.4827586206897</v>
      </c>
      <c r="N50" s="30">
        <f>'DI_Nota'!Y52+'DI_Nota'!Z52</f>
        <v>42.9655172413793</v>
      </c>
      <c r="O50" s="30">
        <f>'DI_Nota'!AA52+'DI_Nota'!AB52</f>
        <v>41.7123287671233</v>
      </c>
      <c r="P50" s="30">
        <f>'DI_Nota'!AC52+'DI_Nota'!AD52</f>
        <v>41.7123287671233</v>
      </c>
      <c r="Q50" s="30">
        <f>'DI_Nota'!AE52+'DI_Nota'!AF52</f>
        <v>40.6756756756757</v>
      </c>
      <c r="R50" s="30">
        <f>'DI_Nota'!AG52+'DI_Nota'!AH52</f>
        <v>35.7046979865772</v>
      </c>
    </row>
    <row r="51" ht="15" customHeight="1">
      <c r="A51" t="s" s="26">
        <f>'DI_Nota'!A53</f>
        <v>465</v>
      </c>
      <c r="B51" t="s" s="26">
        <f>'DI_Nota'!B53</f>
        <v>466</v>
      </c>
      <c r="C51" s="30">
        <f>'DI_Nota'!C53+'DI_Nota'!D53</f>
        <v>44.2105263157895</v>
      </c>
      <c r="D51" s="30">
        <f>'DI_Nota'!E53+'DI_Nota'!F53</f>
        <v>45.4477611940299</v>
      </c>
      <c r="E51" s="30">
        <f>'DI_Nota'!G53+'DI_Nota'!H53</f>
        <v>45.985401459854</v>
      </c>
      <c r="F51" s="30">
        <f>'DI_Nota'!I53+'DI_Nota'!J53</f>
        <v>47.6811594202899</v>
      </c>
      <c r="G51" s="30">
        <f>'DI_Nota'!K53+'DI_Nota'!L53</f>
        <v>50.6382978723404</v>
      </c>
      <c r="H51" s="30">
        <f>'DI_Nota'!M53+'DI_Nota'!N53</f>
        <v>45.177304964539</v>
      </c>
      <c r="I51" s="30">
        <f>'DI_Nota'!O53+'DI_Nota'!P53</f>
        <v>43.1914893617022</v>
      </c>
      <c r="J51" s="30">
        <f>'DI_Nota'!Q53+'DI_Nota'!R53</f>
        <v>41.8055555555555</v>
      </c>
      <c r="K51" s="30">
        <f>'DI_Nota'!S53+'DI_Nota'!T53</f>
        <v>39.375</v>
      </c>
      <c r="L51" s="30">
        <f>'DI_Nota'!U53+'DI_Nota'!V53</f>
        <v>40.3472222222222</v>
      </c>
      <c r="M51" s="30">
        <f>'DI_Nota'!W53+'DI_Nota'!X53</f>
        <v>38.1379310344828</v>
      </c>
      <c r="N51" s="30">
        <f>'DI_Nota'!Y53+'DI_Nota'!Z53</f>
        <v>39.103448275862</v>
      </c>
      <c r="O51" s="30">
        <f>'DI_Nota'!AA53+'DI_Nota'!AB53</f>
        <v>37.3972602739726</v>
      </c>
      <c r="P51" s="30">
        <f>'DI_Nota'!AC53+'DI_Nota'!AD53</f>
        <v>36.9178082191781</v>
      </c>
      <c r="Q51" s="30">
        <f>'DI_Nota'!AE53+'DI_Nota'!AF53</f>
        <v>35.472972972973</v>
      </c>
      <c r="R51" s="30">
        <f>'DI_Nota'!AG53+'DI_Nota'!AH53</f>
        <v>33.3557046979866</v>
      </c>
    </row>
    <row r="52" ht="15" customHeight="1">
      <c r="A52" t="s" s="26">
        <f>'DI_Nota'!A54</f>
        <v>467</v>
      </c>
      <c r="B52" t="s" s="26">
        <f>'DI_Nota'!B54</f>
        <v>468</v>
      </c>
      <c r="C52" s="30">
        <f>'DI_Nota'!C54+'DI_Nota'!D54</f>
        <v>43.6842105263158</v>
      </c>
      <c r="D52" s="30">
        <f>'DI_Nota'!E54+'DI_Nota'!F54</f>
        <v>43.8805970149254</v>
      </c>
      <c r="E52" s="30">
        <f>'DI_Nota'!G54+'DI_Nota'!H54</f>
        <v>43.941605839416</v>
      </c>
      <c r="F52" s="30">
        <f>'DI_Nota'!I54+'DI_Nota'!J54</f>
        <v>44.1304347826087</v>
      </c>
      <c r="G52" s="30">
        <f>'DI_Nota'!K54+'DI_Nota'!L54</f>
        <v>44.1843971631206</v>
      </c>
      <c r="H52" s="30">
        <f>'DI_Nota'!M54+'DI_Nota'!N54</f>
        <v>44.1843971631206</v>
      </c>
      <c r="I52" s="30">
        <f>'DI_Nota'!O54+'DI_Nota'!P54</f>
        <v>44.6808510638298</v>
      </c>
      <c r="J52" s="30">
        <f>'DI_Nota'!Q54+'DI_Nota'!R54</f>
        <v>40.8333333333333</v>
      </c>
      <c r="K52" s="30">
        <f>'DI_Nota'!S54+'DI_Nota'!T54</f>
        <v>45.2083333333333</v>
      </c>
      <c r="L52" s="30">
        <f>'DI_Nota'!U54+'DI_Nota'!V54</f>
        <v>45.2083333333333</v>
      </c>
      <c r="M52" s="30">
        <f>'DI_Nota'!W54+'DI_Nota'!X54</f>
        <v>44.896551724138</v>
      </c>
      <c r="N52" s="30">
        <f>'DI_Nota'!Y54+'DI_Nota'!Z54</f>
        <v>46.8275862068965</v>
      </c>
      <c r="O52" s="30">
        <f>'DI_Nota'!AA54+'DI_Nota'!AB54</f>
        <v>46.5068493150685</v>
      </c>
      <c r="P52" s="30">
        <f>'DI_Nota'!AC54+'DI_Nota'!AD54</f>
        <v>45.0684931506849</v>
      </c>
      <c r="Q52" s="30">
        <f>'DI_Nota'!AE54+'DI_Nota'!AF54</f>
        <v>43.9864864864865</v>
      </c>
      <c r="R52" s="30">
        <f>'DI_Nota'!AG54+'DI_Nota'!AH54</f>
        <v>48.3892617449665</v>
      </c>
    </row>
    <row r="53" ht="15" customHeight="1">
      <c r="A53" t="s" s="26">
        <f>'DI_Nota'!A55</f>
        <v>469</v>
      </c>
      <c r="B53" t="s" s="26">
        <f>'DI_Nota'!B55</f>
        <v>470</v>
      </c>
      <c r="C53" s="30">
        <f>'DI_Nota'!C55+'DI_Nota'!D55</f>
        <v>43.1578947368421</v>
      </c>
      <c r="D53" s="30">
        <f>'DI_Nota'!E55+'DI_Nota'!F55</f>
        <v>44.4029850746269</v>
      </c>
      <c r="E53" s="30">
        <f>'DI_Nota'!G55+'DI_Nota'!H55</f>
        <v>45.4744525547445</v>
      </c>
      <c r="F53" s="30">
        <f>'DI_Nota'!I55+'DI_Nota'!J55</f>
        <v>47.1739130434783</v>
      </c>
      <c r="G53" s="30">
        <f>'DI_Nota'!K55+'DI_Nota'!L55</f>
        <v>50.1418439716312</v>
      </c>
      <c r="H53" s="30">
        <f>'DI_Nota'!M55+'DI_Nota'!N55</f>
        <v>46.1702127659574</v>
      </c>
      <c r="I53" s="30">
        <f>'DI_Nota'!O55+'DI_Nota'!P55</f>
        <v>43.6879432624114</v>
      </c>
      <c r="J53" s="30">
        <f>'DI_Nota'!Q55+'DI_Nota'!R55</f>
        <v>44.7222222222222</v>
      </c>
      <c r="K53" s="30">
        <f>'DI_Nota'!S55+'DI_Nota'!T55</f>
        <v>43.75</v>
      </c>
      <c r="L53" s="30">
        <f>'DI_Nota'!U55+'DI_Nota'!V55</f>
        <v>43.2638888888889</v>
      </c>
      <c r="M53" s="30">
        <f>'DI_Nota'!W55+'DI_Nota'!X55</f>
        <v>43.448275862069</v>
      </c>
      <c r="N53" s="30">
        <f>'DI_Nota'!Y55+'DI_Nota'!Z55</f>
        <v>42.4827586206897</v>
      </c>
      <c r="O53" s="30">
        <f>'DI_Nota'!AA55+'DI_Nota'!AB55</f>
        <v>42.1917808219178</v>
      </c>
      <c r="P53" s="30">
        <f>'DI_Nota'!AC55+'DI_Nota'!AD55</f>
        <v>43.1506849315069</v>
      </c>
      <c r="Q53" s="30">
        <f>'DI_Nota'!AE55+'DI_Nota'!AF55</f>
        <v>42.0945945945946</v>
      </c>
      <c r="R53" s="30">
        <f>'DI_Nota'!AG55+'DI_Nota'!AH55</f>
        <v>41.3422818791947</v>
      </c>
    </row>
    <row r="54" ht="15" customHeight="1">
      <c r="A54" t="s" s="26">
        <f>'DI_Nota'!A56</f>
        <v>471</v>
      </c>
      <c r="B54" t="s" s="26">
        <f>'DI_Nota'!B56</f>
        <v>472</v>
      </c>
      <c r="C54" s="30">
        <f>'DI_Nota'!C56+'DI_Nota'!D56</f>
        <v>42.6315789473684</v>
      </c>
      <c r="D54" s="30">
        <f>'DI_Nota'!E56+'DI_Nota'!F56</f>
        <v>42.3134328358209</v>
      </c>
      <c r="E54" s="30">
        <f>'DI_Nota'!G56+'DI_Nota'!H56</f>
        <v>41.8978102189781</v>
      </c>
      <c r="F54" s="30">
        <f>'DI_Nota'!I56+'DI_Nota'!J56</f>
        <v>36.5217391304348</v>
      </c>
      <c r="G54" s="30">
        <f>'DI_Nota'!K56+'DI_Nota'!L56</f>
        <v>38.7234042553191</v>
      </c>
      <c r="H54" s="30">
        <f>'DI_Nota'!M56+'DI_Nota'!N56</f>
        <v>38.7234042553191</v>
      </c>
      <c r="I54" s="30">
        <f>'DI_Nota'!O56+'DI_Nota'!P56</f>
        <v>38.2269503546099</v>
      </c>
      <c r="J54" s="30">
        <f>'DI_Nota'!Q56+'DI_Nota'!R56</f>
        <v>39.8611111111111</v>
      </c>
      <c r="K54" s="30">
        <f>'DI_Nota'!S56+'DI_Nota'!T56</f>
        <v>40.3472222222222</v>
      </c>
      <c r="L54" s="30">
        <f>'DI_Nota'!U56+'DI_Nota'!V56</f>
        <v>37.9166666666667</v>
      </c>
      <c r="M54" s="30">
        <f>'DI_Nota'!W56+'DI_Nota'!X56</f>
        <v>38.6206896551724</v>
      </c>
      <c r="N54" s="30">
        <f>'DI_Nota'!Y56+'DI_Nota'!Z56</f>
        <v>38.1379310344828</v>
      </c>
      <c r="O54" s="30">
        <f>'DI_Nota'!AA56+'DI_Nota'!AB56</f>
        <v>38.8356164383562</v>
      </c>
      <c r="P54" s="30">
        <f>'DI_Nota'!AC56+'DI_Nota'!AD56</f>
        <v>40.2739726027398</v>
      </c>
      <c r="Q54" s="30">
        <f>'DI_Nota'!AE56+'DI_Nota'!AF56</f>
        <v>41.1486486486487</v>
      </c>
      <c r="R54" s="30">
        <f>'DI_Nota'!AG56+'DI_Nota'!AH56</f>
        <v>41.8120805369128</v>
      </c>
    </row>
    <row r="55" ht="15" customHeight="1">
      <c r="A55" t="s" s="26">
        <f>'DI_Nota'!A57</f>
        <v>473</v>
      </c>
      <c r="B55" t="s" s="26">
        <f>'DI_Nota'!B57</f>
        <v>474</v>
      </c>
      <c r="C55" s="30">
        <f>'DI_Nota'!C57+'DI_Nota'!D57</f>
        <v>42.1052631578947</v>
      </c>
      <c r="D55" s="30">
        <f>'DI_Nota'!E57+'DI_Nota'!F57</f>
        <v>41.7910447761194</v>
      </c>
      <c r="E55" s="30">
        <f>'DI_Nota'!G57+'DI_Nota'!H57</f>
        <v>40.8759124087591</v>
      </c>
      <c r="F55" s="30">
        <f>'DI_Nota'!I57+'DI_Nota'!J57</f>
        <v>36.0144927536232</v>
      </c>
      <c r="G55" s="30">
        <f>'DI_Nota'!K57+'DI_Nota'!L57</f>
        <v>38.2269503546099</v>
      </c>
      <c r="H55" s="30">
        <f>'DI_Nota'!M57+'DI_Nota'!N57</f>
        <v>39.2198581560283</v>
      </c>
      <c r="I55" s="30">
        <f>'DI_Nota'!O57+'DI_Nota'!P57</f>
        <v>38.7234042553191</v>
      </c>
      <c r="J55" s="30">
        <f>'DI_Nota'!Q57+'DI_Nota'!R57</f>
        <v>40.3472222222222</v>
      </c>
      <c r="K55" s="30">
        <f>'DI_Nota'!S57+'DI_Nota'!T57</f>
        <v>40.8333333333333</v>
      </c>
      <c r="L55" s="30">
        <f>'DI_Nota'!U57+'DI_Nota'!V57</f>
        <v>38.4027777777778</v>
      </c>
      <c r="M55" s="30">
        <f>'DI_Nota'!W57+'DI_Nota'!X57</f>
        <v>39.103448275862</v>
      </c>
      <c r="N55" s="30">
        <f>'DI_Nota'!Y57+'DI_Nota'!Z57</f>
        <v>38.6206896551724</v>
      </c>
      <c r="O55" s="30">
        <f>'DI_Nota'!AA57+'DI_Nota'!AB57</f>
        <v>39.3150684931507</v>
      </c>
      <c r="P55" s="30">
        <f>'DI_Nota'!AC57+'DI_Nota'!AD57</f>
        <v>40.7534246575343</v>
      </c>
      <c r="Q55" s="30">
        <f>'DI_Nota'!AE57+'DI_Nota'!AF57</f>
        <v>41.6216216216217</v>
      </c>
      <c r="R55" s="30">
        <f>'DI_Nota'!AG57+'DI_Nota'!AH57</f>
        <v>42.2818791946309</v>
      </c>
    </row>
    <row r="56" ht="15" customHeight="1">
      <c r="A56" t="s" s="26">
        <f>'DI_Nota'!A58</f>
        <v>475</v>
      </c>
      <c r="B56" t="s" s="26">
        <f>'DI_Nota'!B58</f>
        <v>476</v>
      </c>
      <c r="C56" s="30">
        <f>'DI_Nota'!C58+'DI_Nota'!D58</f>
        <v>41.5789473684211</v>
      </c>
      <c r="D56" s="30">
        <f>'DI_Nota'!E58+'DI_Nota'!F58</f>
        <v>41.2686567164179</v>
      </c>
      <c r="E56" s="30">
        <f>'DI_Nota'!G58+'DI_Nota'!H58</f>
        <v>36.2773722627737</v>
      </c>
      <c r="F56" s="30">
        <f>'DI_Nota'!I58+'DI_Nota'!J58</f>
        <v>35</v>
      </c>
      <c r="G56" s="30">
        <f>'DI_Nota'!K58+'DI_Nota'!L58</f>
        <v>32.7659574468085</v>
      </c>
      <c r="H56" s="30">
        <f>'DI_Nota'!M58+'DI_Nota'!N58</f>
        <v>34.2553191489362</v>
      </c>
      <c r="I56" s="30">
        <f>'DI_Nota'!O58+'DI_Nota'!P58</f>
        <v>35.2482269503546</v>
      </c>
      <c r="J56" s="30">
        <f>'DI_Nota'!Q58+'DI_Nota'!R58</f>
        <v>36.4583333333333</v>
      </c>
      <c r="K56" s="30">
        <f>'DI_Nota'!S58+'DI_Nota'!T58</f>
        <v>37.9166666666667</v>
      </c>
      <c r="L56" s="30">
        <f>'DI_Nota'!U58+'DI_Nota'!V58</f>
        <v>36.9444444444445</v>
      </c>
      <c r="M56" s="30">
        <f>'DI_Nota'!W58+'DI_Nota'!X58</f>
        <v>37.6551724137931</v>
      </c>
      <c r="N56" s="30">
        <f>'DI_Nota'!Y58+'DI_Nota'!Z58</f>
        <v>37.6551724137931</v>
      </c>
      <c r="O56" s="30">
        <f>'DI_Nota'!AA58+'DI_Nota'!AB58</f>
        <v>38.3561643835616</v>
      </c>
      <c r="P56" s="30">
        <f>'DI_Nota'!AC58+'DI_Nota'!AD58</f>
        <v>38.3561643835616</v>
      </c>
      <c r="Q56" s="30">
        <f>'DI_Nota'!AE58+'DI_Nota'!AF58</f>
        <v>40.2027027027027</v>
      </c>
      <c r="R56" s="30">
        <f>'DI_Nota'!AG58+'DI_Nota'!AH58</f>
        <v>45.5704697986577</v>
      </c>
    </row>
    <row r="57" ht="15" customHeight="1">
      <c r="A57" t="s" s="26">
        <f>'DI_Nota'!A59</f>
        <v>477</v>
      </c>
      <c r="B57" t="s" s="26">
        <f>'DI_Nota'!B59</f>
        <v>478</v>
      </c>
      <c r="C57" s="30">
        <f>'DI_Nota'!C59+'DI_Nota'!D59</f>
        <v>41.0526315789474</v>
      </c>
      <c r="D57" s="30">
        <f>'DI_Nota'!E59+'DI_Nota'!F59</f>
        <v>40.7462686567164</v>
      </c>
      <c r="E57" s="30">
        <f>'DI_Nota'!G59+'DI_Nota'!H59</f>
        <v>39.8540145985402</v>
      </c>
      <c r="F57" s="30">
        <f>'DI_Nota'!I59+'DI_Nota'!J59</f>
        <v>44.6376811594203</v>
      </c>
      <c r="G57" s="30">
        <f>'DI_Nota'!K59+'DI_Nota'!L59</f>
        <v>43.6879432624114</v>
      </c>
      <c r="H57" s="30">
        <f>'DI_Nota'!M59+'DI_Nota'!N59</f>
        <v>44.6808510638298</v>
      </c>
      <c r="I57" s="30">
        <f>'DI_Nota'!O59+'DI_Nota'!P59</f>
        <v>42.1985815602837</v>
      </c>
      <c r="J57" s="30">
        <f>'DI_Nota'!Q59+'DI_Nota'!R59</f>
        <v>41.3194444444445</v>
      </c>
      <c r="K57" s="30">
        <f>'DI_Nota'!S59+'DI_Nota'!T59</f>
        <v>39.8611111111111</v>
      </c>
      <c r="L57" s="30">
        <f>'DI_Nota'!U59+'DI_Nota'!V59</f>
        <v>37.4305555555555</v>
      </c>
      <c r="M57" s="30">
        <f>'DI_Nota'!W59+'DI_Nota'!X59</f>
        <v>36.6896551724138</v>
      </c>
      <c r="N57" s="30">
        <f>'DI_Nota'!Y59+'DI_Nota'!Z59</f>
        <v>35.7241379310345</v>
      </c>
      <c r="O57" s="30">
        <f>'DI_Nota'!AA59+'DI_Nota'!AB59</f>
        <v>34.041095890411</v>
      </c>
      <c r="P57" s="30">
        <f>'DI_Nota'!AC59+'DI_Nota'!AD59</f>
        <v>32.6027397260274</v>
      </c>
      <c r="Q57" s="30">
        <f>'DI_Nota'!AE59+'DI_Nota'!AF59</f>
        <v>32.1621621621621</v>
      </c>
      <c r="R57" s="30">
        <f>'DI_Nota'!AG59+'DI_Nota'!AH59</f>
        <v>31.9463087248322</v>
      </c>
    </row>
    <row r="58" ht="15" customHeight="1">
      <c r="A58" t="s" s="26">
        <f>'DI_Nota'!A60</f>
        <v>479</v>
      </c>
      <c r="B58" t="s" s="26">
        <f>'DI_Nota'!B60</f>
        <v>480</v>
      </c>
      <c r="C58" s="30">
        <f>'DI_Nota'!C60+'DI_Nota'!D60</f>
        <v>40.5263157894737</v>
      </c>
      <c r="D58" s="30">
        <f>'DI_Nota'!E60+'DI_Nota'!F60</f>
        <v>40.2238805970149</v>
      </c>
      <c r="E58" s="30">
        <f>'DI_Nota'!G60+'DI_Nota'!H60</f>
        <v>38.3211678832117</v>
      </c>
      <c r="F58" s="30">
        <f>'DI_Nota'!I60+'DI_Nota'!J60</f>
        <v>40.0724637681159</v>
      </c>
      <c r="G58" s="30">
        <f>'DI_Nota'!K60+'DI_Nota'!L60</f>
        <v>37.7304964539007</v>
      </c>
      <c r="H58" s="30">
        <f>'DI_Nota'!M60+'DI_Nota'!N60</f>
        <v>38.2269503546099</v>
      </c>
      <c r="I58" s="30">
        <f>'DI_Nota'!O60+'DI_Nota'!P60</f>
        <v>40.2127659574468</v>
      </c>
      <c r="J58" s="30">
        <f>'DI_Nota'!Q60+'DI_Nota'!R60</f>
        <v>38.4027777777778</v>
      </c>
      <c r="K58" s="30">
        <f>'DI_Nota'!S60+'DI_Nota'!T60</f>
        <v>37.4305555555555</v>
      </c>
      <c r="L58" s="30">
        <f>'DI_Nota'!U60+'DI_Nota'!V60</f>
        <v>41.3194444444445</v>
      </c>
      <c r="M58" s="30">
        <f>'DI_Nota'!W60+'DI_Nota'!X60</f>
        <v>40.551724137931</v>
      </c>
      <c r="N58" s="30">
        <f>'DI_Nota'!Y60+'DI_Nota'!Z60</f>
        <v>40.551724137931</v>
      </c>
      <c r="O58" s="30">
        <f>'DI_Nota'!AA60+'DI_Nota'!AB60</f>
        <v>41.2328767123288</v>
      </c>
      <c r="P58" s="30">
        <f>'DI_Nota'!AC60+'DI_Nota'!AD60</f>
        <v>42.1917808219178</v>
      </c>
      <c r="Q58" s="30">
        <f>'DI_Nota'!AE60+'DI_Nota'!AF60</f>
        <v>42.5675675675676</v>
      </c>
      <c r="R58" s="30">
        <f>'DI_Nota'!AG60+'DI_Nota'!AH60</f>
        <v>40.8724832214765</v>
      </c>
    </row>
    <row r="59" ht="15" customHeight="1">
      <c r="A59" t="s" s="26">
        <f>'DI_Nota'!A61</f>
        <v>481</v>
      </c>
      <c r="B59" t="s" s="26">
        <f>'DI_Nota'!B61</f>
        <v>482</v>
      </c>
      <c r="C59" s="30">
        <f>'DI_Nota'!C61+'DI_Nota'!D61</f>
        <v>40</v>
      </c>
      <c r="D59" s="30">
        <f>'DI_Nota'!E61+'DI_Nota'!F61</f>
        <v>37.089552238806</v>
      </c>
      <c r="E59" s="30">
        <f>'DI_Nota'!G61+'DI_Nota'!H61</f>
        <v>36.7883211678832</v>
      </c>
      <c r="F59" s="30">
        <f>'DI_Nota'!I61+'DI_Nota'!J61</f>
        <v>37.536231884058</v>
      </c>
      <c r="G59" s="30">
        <f>'DI_Nota'!K61+'DI_Nota'!L61</f>
        <v>37.2340425531915</v>
      </c>
      <c r="H59" s="30">
        <f>'DI_Nota'!M61+'DI_Nota'!N61</f>
        <v>37.7304964539007</v>
      </c>
      <c r="I59" s="30">
        <f>'DI_Nota'!O61+'DI_Nota'!P61</f>
        <v>37.2340425531915</v>
      </c>
      <c r="J59" s="30">
        <f>'DI_Nota'!Q61+'DI_Nota'!R61</f>
        <v>37.4305555555555</v>
      </c>
      <c r="K59" s="30">
        <f>'DI_Nota'!S61+'DI_Nota'!T61</f>
        <v>35.4861111111111</v>
      </c>
      <c r="L59" s="30">
        <f>'DI_Nota'!U61+'DI_Nota'!V61</f>
        <v>35.9722222222222</v>
      </c>
      <c r="M59" s="30">
        <f>'DI_Nota'!W61+'DI_Nota'!X61</f>
        <v>35.2413793103448</v>
      </c>
      <c r="N59" s="30">
        <f>'DI_Nota'!Y61+'DI_Nota'!Z61</f>
        <v>34.2758620689655</v>
      </c>
      <c r="O59" s="30">
        <f>'DI_Nota'!AA61+'DI_Nota'!AB61</f>
        <v>34.5205479452055</v>
      </c>
      <c r="P59" s="30">
        <f>'DI_Nota'!AC61+'DI_Nota'!AD61</f>
        <v>35</v>
      </c>
      <c r="Q59" s="30">
        <f>'DI_Nota'!AE61+'DI_Nota'!AF61</f>
        <v>34.527027027027</v>
      </c>
      <c r="R59" s="30">
        <f>'DI_Nota'!AG61+'DI_Nota'!AH61</f>
        <v>36.6442953020134</v>
      </c>
    </row>
    <row r="60" ht="15" customHeight="1">
      <c r="A60" t="s" s="26">
        <f>'DI_Nota'!A62</f>
        <v>483</v>
      </c>
      <c r="B60" t="s" s="26">
        <f>'DI_Nota'!B62</f>
        <v>484</v>
      </c>
      <c r="C60" s="30">
        <f>'DI_Nota'!C62+'DI_Nota'!D62</f>
        <v>39.4736842105263</v>
      </c>
      <c r="D60" s="30">
        <f>'DI_Nota'!E62+'DI_Nota'!F62</f>
        <v>39.1791044776119</v>
      </c>
      <c r="E60" s="30">
        <f>'DI_Nota'!G62+'DI_Nota'!H62</f>
        <v>39.3430656934307</v>
      </c>
      <c r="F60" s="30">
        <f>'DI_Nota'!I62+'DI_Nota'!J62</f>
        <v>38.5507246376811</v>
      </c>
      <c r="G60" s="30">
        <f>'DI_Nota'!K62+'DI_Nota'!L62</f>
        <v>35.7446808510638</v>
      </c>
      <c r="H60" s="30">
        <f>'DI_Nota'!M62+'DI_Nota'!N62</f>
        <v>36.2411347517731</v>
      </c>
      <c r="I60" s="30">
        <f>'DI_Nota'!O62+'DI_Nota'!P62</f>
        <v>36.2411347517731</v>
      </c>
      <c r="J60" s="30">
        <f>'DI_Nota'!Q62+'DI_Nota'!R62</f>
        <v>37.9166666666667</v>
      </c>
      <c r="K60" s="30">
        <f>'DI_Nota'!S62+'DI_Nota'!T62</f>
        <v>38.4027777777778</v>
      </c>
      <c r="L60" s="30">
        <f>'DI_Nota'!U62+'DI_Nota'!V62</f>
        <v>39.375</v>
      </c>
      <c r="M60" s="30">
        <f>'DI_Nota'!W62+'DI_Nota'!X62</f>
        <v>39.5862068965517</v>
      </c>
      <c r="N60" s="30">
        <f>'DI_Nota'!Y62+'DI_Nota'!Z62</f>
        <v>39.5862068965517</v>
      </c>
      <c r="O60" s="30">
        <f>'DI_Nota'!AA62+'DI_Nota'!AB62</f>
        <v>40.7534246575343</v>
      </c>
      <c r="P60" s="30">
        <f>'DI_Nota'!AC62+'DI_Nota'!AD62</f>
        <v>42.6712328767123</v>
      </c>
      <c r="Q60" s="30">
        <f>'DI_Nota'!AE62+'DI_Nota'!AF62</f>
        <v>43.5135135135135</v>
      </c>
      <c r="R60" s="30">
        <f>'DI_Nota'!AG62+'DI_Nota'!AH62</f>
        <v>52.1476510067114</v>
      </c>
    </row>
    <row r="61" ht="15" customHeight="1">
      <c r="A61" t="s" s="26">
        <f>'DI_Nota'!A63</f>
        <v>485</v>
      </c>
      <c r="B61" t="s" s="26">
        <f>'DI_Nota'!B63</f>
        <v>486</v>
      </c>
      <c r="C61" s="30">
        <f>'DI_Nota'!C63+'DI_Nota'!D63</f>
        <v>38.9473684210526</v>
      </c>
      <c r="D61" s="30">
        <f>'DI_Nota'!E63+'DI_Nota'!F63</f>
        <v>38.6567164179104</v>
      </c>
      <c r="E61" s="30">
        <f>'DI_Nota'!G63+'DI_Nota'!H63</f>
        <v>38.8321167883212</v>
      </c>
      <c r="F61" s="30">
        <f>'DI_Nota'!I63+'DI_Nota'!J63</f>
        <v>39.0579710144928</v>
      </c>
      <c r="G61" s="30">
        <f>'DI_Nota'!K63+'DI_Nota'!L63</f>
        <v>39.2198581560283</v>
      </c>
      <c r="H61" s="30">
        <f>'DI_Nota'!M63+'DI_Nota'!N63</f>
        <v>40.2127659574468</v>
      </c>
      <c r="I61" s="30">
        <f>'DI_Nota'!O63+'DI_Nota'!P63</f>
        <v>39.7163120567376</v>
      </c>
      <c r="J61" s="30">
        <f>'DI_Nota'!Q63+'DI_Nota'!R63</f>
        <v>39.375</v>
      </c>
      <c r="K61" s="30">
        <f>'DI_Nota'!S63+'DI_Nota'!T63</f>
        <v>41.8055555555555</v>
      </c>
      <c r="L61" s="30">
        <f>'DI_Nota'!U63+'DI_Nota'!V63</f>
        <v>43.75</v>
      </c>
      <c r="M61" s="30">
        <f>'DI_Nota'!W63+'DI_Nota'!X63</f>
        <v>45.8620689655172</v>
      </c>
      <c r="N61" s="30">
        <f>'DI_Nota'!Y63+'DI_Nota'!Z63</f>
        <v>47.3103448275862</v>
      </c>
      <c r="O61" s="30">
        <f>'DI_Nota'!AA63+'DI_Nota'!AB63</f>
        <v>49.8630136986302</v>
      </c>
      <c r="P61" s="30">
        <f>'DI_Nota'!AC63+'DI_Nota'!AD63</f>
        <v>52.7397260273973</v>
      </c>
      <c r="Q61" s="30">
        <f>'DI_Nota'!AE63+'DI_Nota'!AF63</f>
        <v>55.8108108108108</v>
      </c>
      <c r="R61" s="30">
        <f>'DI_Nota'!AG63+'DI_Nota'!AH63</f>
        <v>35.2348993288591</v>
      </c>
    </row>
    <row r="62" ht="15" customHeight="1">
      <c r="A62" t="s" s="26">
        <f>'DI_Nota'!A64</f>
        <v>487</v>
      </c>
      <c r="B62" t="s" s="26">
        <f>'DI_Nota'!B64</f>
        <v>488</v>
      </c>
      <c r="C62" s="30">
        <f>'DI_Nota'!C64+'DI_Nota'!D64</f>
        <v>38.421052631579</v>
      </c>
      <c r="D62" s="30">
        <f>'DI_Nota'!E64+'DI_Nota'!F64</f>
        <v>39.7014925373135</v>
      </c>
      <c r="E62" s="30">
        <f>'DI_Nota'!G64+'DI_Nota'!H64</f>
        <v>41.3868613138686</v>
      </c>
      <c r="F62" s="30">
        <f>'DI_Nota'!I64+'DI_Nota'!J64</f>
        <v>40.5797101449275</v>
      </c>
      <c r="G62" s="30">
        <f>'DI_Nota'!K64+'DI_Nota'!L64</f>
        <v>46.6666666666667</v>
      </c>
      <c r="H62" s="30">
        <f>'DI_Nota'!M64+'DI_Nota'!N64</f>
        <v>42.1985815602837</v>
      </c>
      <c r="I62" s="30">
        <f>'DI_Nota'!O64+'DI_Nota'!P64</f>
        <v>41.2056737588653</v>
      </c>
      <c r="J62" s="30">
        <f>'DI_Nota'!Q64+'DI_Nota'!R64</f>
        <v>34.0277777777778</v>
      </c>
      <c r="K62" s="30">
        <f>'DI_Nota'!S64+'DI_Nota'!T64</f>
        <v>35.9722222222222</v>
      </c>
      <c r="L62" s="30">
        <f>'DI_Nota'!U64+'DI_Nota'!V64</f>
        <v>34.5138888888889</v>
      </c>
      <c r="M62" s="30">
        <f>'DI_Nota'!W64+'DI_Nota'!X64</f>
        <v>32.8275862068965</v>
      </c>
      <c r="N62" s="30">
        <f>'DI_Nota'!Y64+'DI_Nota'!Z64</f>
        <v>32.3448275862069</v>
      </c>
      <c r="O62" s="30">
        <f>'DI_Nota'!AA64+'DI_Nota'!AB64</f>
        <v>31.6438356164384</v>
      </c>
      <c r="P62" s="30">
        <f>'DI_Nota'!AC64+'DI_Nota'!AD64</f>
        <v>31.1643835616439</v>
      </c>
      <c r="Q62" s="30">
        <f>'DI_Nota'!AE64+'DI_Nota'!AF64</f>
        <v>30.2702702702702</v>
      </c>
      <c r="R62" s="30">
        <f>'DI_Nota'!AG64+'DI_Nota'!AH64</f>
        <v>30.0671140939597</v>
      </c>
    </row>
    <row r="63" ht="15" customHeight="1">
      <c r="A63" t="s" s="26">
        <f>'DI_Nota'!A65</f>
        <v>489</v>
      </c>
      <c r="B63" t="s" s="26">
        <f>'DI_Nota'!B65</f>
        <v>490</v>
      </c>
      <c r="C63" s="30">
        <f>'DI_Nota'!C65+'DI_Nota'!D65</f>
        <v>37.8947368421053</v>
      </c>
      <c r="D63" s="30">
        <f>'DI_Nota'!E65+'DI_Nota'!F65</f>
        <v>37.6119402985075</v>
      </c>
      <c r="E63" s="30">
        <f>'DI_Nota'!G65+'DI_Nota'!H65</f>
        <v>37.2992700729927</v>
      </c>
      <c r="F63" s="30">
        <f>'DI_Nota'!I65+'DI_Nota'!J65</f>
        <v>38.0434782608696</v>
      </c>
      <c r="G63" s="30">
        <f>'DI_Nota'!K65+'DI_Nota'!L65</f>
        <v>36.7375886524823</v>
      </c>
      <c r="H63" s="30">
        <f>'DI_Nota'!M65+'DI_Nota'!N65</f>
        <v>36.7375886524823</v>
      </c>
      <c r="I63" s="30">
        <f>'DI_Nota'!O65+'DI_Nota'!P65</f>
        <v>37.7304964539007</v>
      </c>
      <c r="J63" s="30">
        <f>'DI_Nota'!Q65+'DI_Nota'!R65</f>
        <v>35.9722222222222</v>
      </c>
      <c r="K63" s="30">
        <f>'DI_Nota'!S65+'DI_Nota'!T65</f>
        <v>34.5138888888889</v>
      </c>
      <c r="L63" s="30">
        <f>'DI_Nota'!U65+'DI_Nota'!V65</f>
        <v>35.4861111111111</v>
      </c>
      <c r="M63" s="30">
        <f>'DI_Nota'!W65+'DI_Nota'!X65</f>
        <v>35.7241379310345</v>
      </c>
      <c r="N63" s="30">
        <f>'DI_Nota'!Y65+'DI_Nota'!Z65</f>
        <v>35.2413793103448</v>
      </c>
      <c r="O63" s="30">
        <f>'DI_Nota'!AA65+'DI_Nota'!AB65</f>
        <v>33.5616438356165</v>
      </c>
      <c r="P63" s="30">
        <f>'DI_Nota'!AC65+'DI_Nota'!AD65</f>
        <v>33.5616438356165</v>
      </c>
      <c r="Q63" s="30">
        <f>'DI_Nota'!AE65+'DI_Nota'!AF65</f>
        <v>33.1081081081081</v>
      </c>
      <c r="R63" s="30">
        <f>'DI_Nota'!AG65+'DI_Nota'!AH65</f>
        <v>34.2953020134228</v>
      </c>
    </row>
    <row r="64" ht="15" customHeight="1">
      <c r="A64" t="s" s="26">
        <f>'DI_Nota'!A66</f>
        <v>491</v>
      </c>
      <c r="B64" t="s" s="26">
        <f>'DI_Nota'!B66</f>
        <v>492</v>
      </c>
      <c r="C64" s="30">
        <f>'DI_Nota'!C66+'DI_Nota'!D66</f>
        <v>37.3684210526316</v>
      </c>
      <c r="D64" s="30">
        <f>'DI_Nota'!E66+'DI_Nota'!F66</f>
        <v>38.134328358209</v>
      </c>
      <c r="E64" s="30">
        <f>'DI_Nota'!G66+'DI_Nota'!H66</f>
        <v>40.3649635036496</v>
      </c>
      <c r="F64" s="30">
        <f>'DI_Nota'!I66+'DI_Nota'!J66</f>
        <v>39.5652173913044</v>
      </c>
      <c r="G64" s="30">
        <f>'DI_Nota'!K66+'DI_Nota'!L66</f>
        <v>45.6737588652482</v>
      </c>
      <c r="H64" s="30">
        <f>'DI_Nota'!M66+'DI_Nota'!N66</f>
        <v>41.7021276595745</v>
      </c>
      <c r="I64" s="30">
        <f>'DI_Nota'!O66+'DI_Nota'!P66</f>
        <v>40.709219858156</v>
      </c>
      <c r="J64" s="30">
        <f>'DI_Nota'!Q66+'DI_Nota'!R66</f>
        <v>34.5138888888889</v>
      </c>
      <c r="K64" s="30">
        <f>'DI_Nota'!S66+'DI_Nota'!T66</f>
        <v>36.4583333333333</v>
      </c>
      <c r="L64" s="30">
        <f>'DI_Nota'!U66+'DI_Nota'!V66</f>
        <v>34.0277777777778</v>
      </c>
      <c r="M64" s="30">
        <f>'DI_Nota'!W66+'DI_Nota'!X66</f>
        <v>32.3448275862069</v>
      </c>
      <c r="N64" s="30">
        <f>'DI_Nota'!Y66+'DI_Nota'!Z66</f>
        <v>31.8620689655172</v>
      </c>
      <c r="O64" s="30">
        <f>'DI_Nota'!AA66+'DI_Nota'!AB66</f>
        <v>31.1643835616439</v>
      </c>
      <c r="P64" s="30">
        <f>'DI_Nota'!AC66+'DI_Nota'!AD66</f>
        <v>30.6849315068493</v>
      </c>
      <c r="Q64" s="30">
        <f>'DI_Nota'!AE66+'DI_Nota'!AF66</f>
        <v>28.8513513513513</v>
      </c>
      <c r="R64" s="30">
        <f>'DI_Nota'!AG66+'DI_Nota'!AH66</f>
        <v>29.1275167785235</v>
      </c>
    </row>
    <row r="65" ht="15" customHeight="1">
      <c r="A65" t="s" s="26">
        <f>'DI_Nota'!A67</f>
        <v>493</v>
      </c>
      <c r="B65" t="s" s="26">
        <f>'DI_Nota'!B67</f>
        <v>494</v>
      </c>
      <c r="C65" s="30">
        <f>'DI_Nota'!C67+'DI_Nota'!D67</f>
        <v>36.8421052631579</v>
      </c>
      <c r="D65" s="30">
        <f>'DI_Nota'!E67+'DI_Nota'!F67</f>
        <v>36.5671641791045</v>
      </c>
      <c r="E65" s="30">
        <f>'DI_Nota'!G67+'DI_Nota'!H67</f>
        <v>37.8102189781022</v>
      </c>
      <c r="F65" s="30">
        <f>'DI_Nota'!I67+'DI_Nota'!J67</f>
        <v>42.1014492753623</v>
      </c>
      <c r="G65" s="30">
        <f>'DI_Nota'!K67+'DI_Nota'!L67</f>
        <v>42.6950354609929</v>
      </c>
      <c r="H65" s="30">
        <f>'DI_Nota'!M67+'DI_Nota'!N67</f>
        <v>43.6879432624114</v>
      </c>
      <c r="I65" s="30">
        <f>'DI_Nota'!O67+'DI_Nota'!P67</f>
        <v>42.6950354609929</v>
      </c>
      <c r="J65" s="30">
        <f>'DI_Nota'!Q67+'DI_Nota'!R67</f>
        <v>43.75</v>
      </c>
      <c r="K65" s="30">
        <f>'DI_Nota'!S67+'DI_Nota'!T67</f>
        <v>42.7777777777778</v>
      </c>
      <c r="L65" s="30">
        <f>'DI_Nota'!U67+'DI_Nota'!V67</f>
        <v>42.7777777777778</v>
      </c>
      <c r="M65" s="30">
        <f>'DI_Nota'!W67+'DI_Nota'!X67</f>
        <v>41.0344827586207</v>
      </c>
      <c r="N65" s="30">
        <f>'DI_Nota'!Y67+'DI_Nota'!Z67</f>
        <v>40.0689655172414</v>
      </c>
      <c r="O65" s="30">
        <f>'DI_Nota'!AA67+'DI_Nota'!AB67</f>
        <v>37.8767123287671</v>
      </c>
      <c r="P65" s="30">
        <f>'DI_Nota'!AC67+'DI_Nota'!AD67</f>
        <v>37.3972602739726</v>
      </c>
      <c r="Q65" s="30">
        <f>'DI_Nota'!AE67+'DI_Nota'!AF67</f>
        <v>36.4189189189189</v>
      </c>
      <c r="R65" s="30">
        <f>'DI_Nota'!AG67+'DI_Nota'!AH67</f>
        <v>37.1140939597315</v>
      </c>
    </row>
    <row r="66" ht="15" customHeight="1">
      <c r="A66" t="s" s="26">
        <f>'DI_Nota'!A68</f>
        <v>495</v>
      </c>
      <c r="B66" t="s" s="26">
        <f>'DI_Nota'!B68</f>
        <v>496</v>
      </c>
      <c r="C66" s="30">
        <f>'DI_Nota'!C68+'DI_Nota'!D68</f>
        <v>36.3157894736842</v>
      </c>
      <c r="D66" s="30">
        <f>'DI_Nota'!E68+'DI_Nota'!F68</f>
        <v>36.044776119403</v>
      </c>
      <c r="E66" s="30">
        <f>'DI_Nota'!G68+'DI_Nota'!H68</f>
        <v>33.7226277372263</v>
      </c>
      <c r="F66" s="30">
        <f>'DI_Nota'!I68+'DI_Nota'!J68</f>
        <v>30.4347826086956</v>
      </c>
      <c r="G66" s="30">
        <f>'DI_Nota'!K68+'DI_Nota'!L68</f>
        <v>26.3120567375887</v>
      </c>
      <c r="H66" s="30">
        <f>'DI_Nota'!M68+'DI_Nota'!N68</f>
        <v>29.290780141844</v>
      </c>
      <c r="I66" s="30">
        <f>'DI_Nota'!O68+'DI_Nota'!P68</f>
        <v>32.7659574468085</v>
      </c>
      <c r="J66" s="30">
        <f>'DI_Nota'!Q68+'DI_Nota'!R68</f>
        <v>33.0555555555555</v>
      </c>
      <c r="K66" s="30">
        <f>'DI_Nota'!S68+'DI_Nota'!T68</f>
        <v>33.0555555555555</v>
      </c>
      <c r="L66" s="30">
        <f>'DI_Nota'!U68+'DI_Nota'!V68</f>
        <v>33.5416666666667</v>
      </c>
      <c r="M66" s="30">
        <f>'DI_Nota'!W68+'DI_Nota'!X68</f>
        <v>34.7586206896552</v>
      </c>
      <c r="N66" s="30">
        <f>'DI_Nota'!Y68+'DI_Nota'!Z68</f>
        <v>33.7931034482759</v>
      </c>
      <c r="O66" s="30">
        <f>'DI_Nota'!AA68+'DI_Nota'!AB68</f>
        <v>35</v>
      </c>
      <c r="P66" s="30">
        <f>'DI_Nota'!AC68+'DI_Nota'!AD68</f>
        <v>35.958904109589</v>
      </c>
      <c r="Q66" s="30">
        <f>'DI_Nota'!AE68+'DI_Nota'!AF68</f>
        <v>35.945945945946</v>
      </c>
      <c r="R66" s="30">
        <f>'DI_Nota'!AG68+'DI_Nota'!AH68</f>
        <v>40.4026845637584</v>
      </c>
    </row>
    <row r="67" ht="15" customHeight="1">
      <c r="A67" t="s" s="26">
        <f>'DI_Nota'!A69</f>
        <v>497</v>
      </c>
      <c r="B67" t="s" s="26">
        <f>'DI_Nota'!B69</f>
        <v>498</v>
      </c>
      <c r="C67" s="30">
        <f>'DI_Nota'!C69+'DI_Nota'!D69</f>
        <v>35.7894736842105</v>
      </c>
      <c r="D67" s="30">
        <f>'DI_Nota'!E69+'DI_Nota'!F69</f>
        <v>35.5223880597015</v>
      </c>
      <c r="E67" s="30">
        <f>'DI_Nota'!G69+'DI_Nota'!H69</f>
        <v>35.7664233576642</v>
      </c>
      <c r="F67" s="30">
        <f>'DI_Nota'!I69+'DI_Nota'!J69</f>
        <v>34.4927536231884</v>
      </c>
      <c r="G67" s="30">
        <f>'DI_Nota'!K69+'DI_Nota'!L69</f>
        <v>34.7517730496454</v>
      </c>
      <c r="H67" s="30">
        <f>'DI_Nota'!M69+'DI_Nota'!N69</f>
        <v>34.7517730496454</v>
      </c>
      <c r="I67" s="30">
        <f>'DI_Nota'!O69+'DI_Nota'!P69</f>
        <v>34.7517730496454</v>
      </c>
      <c r="J67" s="30">
        <f>'DI_Nota'!Q69+'DI_Nota'!R69</f>
        <v>32.5694444444445</v>
      </c>
      <c r="K67" s="30">
        <f>'DI_Nota'!S69+'DI_Nota'!T69</f>
        <v>33.5416666666667</v>
      </c>
      <c r="L67" s="30">
        <f>'DI_Nota'!U69+'DI_Nota'!V69</f>
        <v>35</v>
      </c>
      <c r="M67" s="30">
        <f>'DI_Nota'!W69+'DI_Nota'!X69</f>
        <v>33.7931034482759</v>
      </c>
      <c r="N67" s="30">
        <f>'DI_Nota'!Y69+'DI_Nota'!Z69</f>
        <v>34.7586206896552</v>
      </c>
      <c r="O67" s="30">
        <f>'DI_Nota'!AA69+'DI_Nota'!AB69</f>
        <v>35.4794520547945</v>
      </c>
      <c r="P67" s="30">
        <f>'DI_Nota'!AC69+'DI_Nota'!AD69</f>
        <v>34.041095890411</v>
      </c>
      <c r="Q67" s="30">
        <f>'DI_Nota'!AE69+'DI_Nota'!AF69</f>
        <v>32.6351351351351</v>
      </c>
      <c r="R67" s="30">
        <f>'DI_Nota'!AG69+'DI_Nota'!AH69</f>
        <v>33.8255033557047</v>
      </c>
    </row>
    <row r="68" ht="15" customHeight="1">
      <c r="A68" t="s" s="26">
        <f>'DI_Nota'!A70</f>
        <v>499</v>
      </c>
      <c r="B68" t="s" s="26">
        <f>'DI_Nota'!B70</f>
        <v>500</v>
      </c>
      <c r="C68" s="30">
        <f>'DI_Nota'!C70+'DI_Nota'!D70</f>
        <v>35.2631578947369</v>
      </c>
      <c r="D68" s="30">
        <f>'DI_Nota'!E70+'DI_Nota'!F70</f>
        <v>35</v>
      </c>
      <c r="E68" s="30">
        <f>'DI_Nota'!G70+'DI_Nota'!H70</f>
        <v>34.7445255474453</v>
      </c>
      <c r="F68" s="30">
        <f>'DI_Nota'!I70+'DI_Nota'!J70</f>
        <v>37.0289855072464</v>
      </c>
      <c r="G68" s="30">
        <f>'DI_Nota'!K70+'DI_Nota'!L70</f>
        <v>36.2411347517731</v>
      </c>
      <c r="H68" s="30">
        <f>'DI_Nota'!M70+'DI_Nota'!N70</f>
        <v>35.7446808510638</v>
      </c>
      <c r="I68" s="30">
        <f>'DI_Nota'!O70+'DI_Nota'!P70</f>
        <v>35.7446808510638</v>
      </c>
      <c r="J68" s="30">
        <f>'DI_Nota'!Q70+'DI_Nota'!R70</f>
        <v>35.4861111111111</v>
      </c>
      <c r="K68" s="30">
        <f>'DI_Nota'!S70+'DI_Nota'!T70</f>
        <v>34.0277777777778</v>
      </c>
      <c r="L68" s="30">
        <f>'DI_Nota'!U70+'DI_Nota'!V70</f>
        <v>33.0555555555555</v>
      </c>
      <c r="M68" s="30">
        <f>'DI_Nota'!W70+'DI_Nota'!X70</f>
        <v>33.3103448275862</v>
      </c>
      <c r="N68" s="30">
        <f>'DI_Nota'!Y70+'DI_Nota'!Z70</f>
        <v>32.8275862068965</v>
      </c>
      <c r="O68" s="30">
        <f>'DI_Nota'!AA70+'DI_Nota'!AB70</f>
        <v>32.1232876712329</v>
      </c>
      <c r="P68" s="30">
        <f>'DI_Nota'!AC70+'DI_Nota'!AD70</f>
        <v>32.1232876712329</v>
      </c>
      <c r="Q68" s="30">
        <f>'DI_Nota'!AE70+'DI_Nota'!AF70</f>
        <v>31.6891891891892</v>
      </c>
      <c r="R68" s="30">
        <f>'DI_Nota'!AG70+'DI_Nota'!AH70</f>
        <v>31.006711409396</v>
      </c>
    </row>
    <row r="69" ht="15" customHeight="1">
      <c r="A69" t="s" s="26">
        <f>'DI_Nota'!A71</f>
        <v>501</v>
      </c>
      <c r="B69" t="s" s="26">
        <f>'DI_Nota'!B71</f>
        <v>502</v>
      </c>
      <c r="C69" s="30">
        <f>'DI_Nota'!C71+'DI_Nota'!D71</f>
        <v>34.7368421052631</v>
      </c>
      <c r="D69" s="30">
        <f>'DI_Nota'!E71+'DI_Nota'!F71</f>
        <v>34.4776119402985</v>
      </c>
      <c r="E69" s="30">
        <f>'DI_Nota'!G71+'DI_Nota'!H71</f>
        <v>33.2116788321168</v>
      </c>
      <c r="F69" s="30">
        <f>'DI_Nota'!I71+'DI_Nota'!J71</f>
        <v>28.9130434782609</v>
      </c>
      <c r="G69" s="30">
        <f>'DI_Nota'!K71+'DI_Nota'!L71</f>
        <v>31.2765957446809</v>
      </c>
      <c r="H69" s="30">
        <f>'DI_Nota'!M71+'DI_Nota'!N71</f>
        <v>31.2765957446809</v>
      </c>
      <c r="I69" s="30">
        <f>'DI_Nota'!O71+'DI_Nota'!P71</f>
        <v>30.7801418439717</v>
      </c>
      <c r="J69" s="30">
        <f>'DI_Nota'!Q71+'DI_Nota'!R71</f>
        <v>32.0833333333333</v>
      </c>
      <c r="K69" s="30">
        <f>'DI_Nota'!S71+'DI_Nota'!T71</f>
        <v>31.5972222222222</v>
      </c>
      <c r="L69" s="30">
        <f>'DI_Nota'!U71+'DI_Nota'!V71</f>
        <v>31.5972222222222</v>
      </c>
      <c r="M69" s="30">
        <f>'DI_Nota'!W71+'DI_Nota'!X71</f>
        <v>30.896551724138</v>
      </c>
      <c r="N69" s="30">
        <f>'DI_Nota'!Y71+'DI_Nota'!Z71</f>
        <v>30.4137931034483</v>
      </c>
      <c r="O69" s="30">
        <f>'DI_Nota'!AA71+'DI_Nota'!AB71</f>
        <v>30.6849315068493</v>
      </c>
      <c r="P69" s="30">
        <f>'DI_Nota'!AC71+'DI_Nota'!AD71</f>
        <v>31.6438356164384</v>
      </c>
      <c r="Q69" s="30">
        <f>'DI_Nota'!AE71+'DI_Nota'!AF71</f>
        <v>30.7432432432432</v>
      </c>
      <c r="R69" s="30">
        <f>'DI_Nota'!AG71+'DI_Nota'!AH71</f>
        <v>31.4765100671141</v>
      </c>
    </row>
    <row r="70" ht="15" customHeight="1">
      <c r="A70" t="s" s="26">
        <f>'DI_Nota'!A72</f>
        <v>503</v>
      </c>
      <c r="B70" t="s" s="26">
        <f>'DI_Nota'!B72</f>
        <v>504</v>
      </c>
      <c r="C70" s="30">
        <f>'DI_Nota'!C72+'DI_Nota'!D72</f>
        <v>34.2105263157895</v>
      </c>
      <c r="D70" s="30">
        <f>'DI_Nota'!E72+'DI_Nota'!F72</f>
        <v>33.4328358208955</v>
      </c>
      <c r="E70" s="30">
        <f>'DI_Nota'!G72+'DI_Nota'!H72</f>
        <v>31.6788321167883</v>
      </c>
      <c r="F70" s="30">
        <f>'DI_Nota'!I72+'DI_Nota'!J72</f>
        <v>29.4202898550725</v>
      </c>
      <c r="G70" s="30">
        <f>'DI_Nota'!K72+'DI_Nota'!L72</f>
        <v>30.2836879432624</v>
      </c>
      <c r="H70" s="30">
        <f>'DI_Nota'!M72+'DI_Nota'!N72</f>
        <v>30.2836879432624</v>
      </c>
      <c r="I70" s="30">
        <f>'DI_Nota'!O72+'DI_Nota'!P72</f>
        <v>29.290780141844</v>
      </c>
      <c r="J70" s="30">
        <f>'DI_Nota'!Q72+'DI_Nota'!R72</f>
        <v>29.6527777777778</v>
      </c>
      <c r="K70" s="30">
        <f>'DI_Nota'!S72+'DI_Nota'!T72</f>
        <v>29.6527777777778</v>
      </c>
      <c r="L70" s="30">
        <f>'DI_Nota'!U72+'DI_Nota'!V72</f>
        <v>29.1666666666667</v>
      </c>
      <c r="M70" s="30">
        <f>'DI_Nota'!W72+'DI_Nota'!X72</f>
        <v>28.9655172413793</v>
      </c>
      <c r="N70" s="30">
        <f>'DI_Nota'!Y72+'DI_Nota'!Z72</f>
        <v>28.9655172413793</v>
      </c>
      <c r="O70" s="30">
        <f>'DI_Nota'!AA72+'DI_Nota'!AB72</f>
        <v>29.7260273972603</v>
      </c>
      <c r="P70" s="30">
        <f>'DI_Nota'!AC72+'DI_Nota'!AD72</f>
        <v>29.2465753424657</v>
      </c>
      <c r="Q70" s="30">
        <f>'DI_Nota'!AE72+'DI_Nota'!AF72</f>
        <v>29.7972972972973</v>
      </c>
      <c r="R70" s="30">
        <f>'DI_Nota'!AG72+'DI_Nota'!AH72</f>
        <v>30.5369127516779</v>
      </c>
    </row>
    <row r="71" ht="15" customHeight="1">
      <c r="A71" t="s" s="26">
        <f>'DI_Nota'!A73</f>
        <v>505</v>
      </c>
      <c r="B71" t="s" s="26">
        <f>'DI_Nota'!B73</f>
        <v>506</v>
      </c>
      <c r="C71" s="30">
        <f>'DI_Nota'!C73+'DI_Nota'!D73</f>
        <v>33.6842105263158</v>
      </c>
      <c r="D71" s="30">
        <f>'DI_Nota'!E73+'DI_Nota'!F73</f>
        <v>33.955223880597</v>
      </c>
      <c r="E71" s="30">
        <f>'DI_Nota'!G73+'DI_Nota'!H73</f>
        <v>34.2335766423358</v>
      </c>
      <c r="F71" s="30">
        <f>'DI_Nota'!I73+'DI_Nota'!J73</f>
        <v>35.5072463768116</v>
      </c>
      <c r="G71" s="30">
        <f>'DI_Nota'!K73+'DI_Nota'!L73</f>
        <v>35.2482269503546</v>
      </c>
      <c r="H71" s="30">
        <f>'DI_Nota'!M73+'DI_Nota'!N73</f>
        <v>35.2482269503546</v>
      </c>
      <c r="I71" s="30">
        <f>'DI_Nota'!O73+'DI_Nota'!P73</f>
        <v>34.2553191489362</v>
      </c>
      <c r="J71" s="30">
        <f>'DI_Nota'!Q73+'DI_Nota'!R73</f>
        <v>33.5416666666667</v>
      </c>
      <c r="K71" s="30">
        <f>'DI_Nota'!S73+'DI_Nota'!T73</f>
        <v>32.5694444444445</v>
      </c>
      <c r="L71" s="30">
        <f>'DI_Nota'!U73+'DI_Nota'!V73</f>
        <v>32.0833333333333</v>
      </c>
      <c r="M71" s="30">
        <f>'DI_Nota'!W73+'DI_Nota'!X73</f>
        <v>31.8620689655172</v>
      </c>
      <c r="N71" s="30">
        <f>'DI_Nota'!Y73+'DI_Nota'!Z73</f>
        <v>30.896551724138</v>
      </c>
      <c r="O71" s="30">
        <f>'DI_Nota'!AA73+'DI_Nota'!AB73</f>
        <v>30.2054794520548</v>
      </c>
      <c r="P71" s="30">
        <f>'DI_Nota'!AC73+'DI_Nota'!AD73</f>
        <v>30.2054794520548</v>
      </c>
      <c r="Q71" s="30">
        <f>'DI_Nota'!AE73+'DI_Nota'!AF73</f>
        <v>27.9054054054054</v>
      </c>
      <c r="R71" s="30">
        <f>'DI_Nota'!AG73+'DI_Nota'!AH73</f>
        <v>28.6577181208053</v>
      </c>
    </row>
    <row r="72" ht="15" customHeight="1">
      <c r="A72" t="s" s="26">
        <f>'DI_Nota'!A74</f>
        <v>507</v>
      </c>
      <c r="B72" t="s" s="26">
        <f>'DI_Nota'!B74</f>
        <v>508</v>
      </c>
      <c r="C72" s="30">
        <f>'DI_Nota'!C74+'DI_Nota'!D74</f>
        <v>33.1578947368421</v>
      </c>
      <c r="D72" s="30">
        <f>'DI_Nota'!E74+'DI_Nota'!F74</f>
        <v>32.910447761194</v>
      </c>
      <c r="E72" s="30">
        <f>'DI_Nota'!G74+'DI_Nota'!H74</f>
        <v>31.1678832116789</v>
      </c>
      <c r="F72" s="30">
        <f>'DI_Nota'!I74+'DI_Nota'!J74</f>
        <v>30.9420289855072</v>
      </c>
      <c r="G72" s="30">
        <f>'DI_Nota'!K74+'DI_Nota'!L74</f>
        <v>28.7943262411347</v>
      </c>
      <c r="H72" s="30">
        <f>'DI_Nota'!M74+'DI_Nota'!N74</f>
        <v>32.2695035460993</v>
      </c>
      <c r="I72" s="30">
        <f>'DI_Nota'!O74+'DI_Nota'!P74</f>
        <v>31.2765957446809</v>
      </c>
      <c r="J72" s="30">
        <f>'DI_Nota'!Q74+'DI_Nota'!R74</f>
        <v>30.1388888888889</v>
      </c>
      <c r="K72" s="30">
        <f>'DI_Nota'!S74+'DI_Nota'!T74</f>
        <v>32.0833333333333</v>
      </c>
      <c r="L72" s="30">
        <f>'DI_Nota'!U74+'DI_Nota'!V74</f>
        <v>32.5694444444445</v>
      </c>
      <c r="M72" s="30">
        <f>'DI_Nota'!W74+'DI_Nota'!X74</f>
        <v>34.2758620689655</v>
      </c>
      <c r="N72" s="30">
        <f>'DI_Nota'!Y74+'DI_Nota'!Z74</f>
        <v>36.2068965517242</v>
      </c>
      <c r="O72" s="30">
        <f>'DI_Nota'!AA74+'DI_Nota'!AB74</f>
        <v>36.9178082191781</v>
      </c>
      <c r="P72" s="30">
        <f>'DI_Nota'!AC74+'DI_Nota'!AD74</f>
        <v>37.8767123287671</v>
      </c>
      <c r="Q72" s="30">
        <f>'DI_Nota'!AE74+'DI_Nota'!AF74</f>
        <v>39.7297297297298</v>
      </c>
      <c r="R72" s="30">
        <f>'DI_Nota'!AG74+'DI_Nota'!AH74</f>
        <v>29.5973154362416</v>
      </c>
    </row>
    <row r="73" ht="15" customHeight="1">
      <c r="A73" t="s" s="26">
        <f>'DI_Nota'!A75</f>
        <v>509</v>
      </c>
      <c r="B73" t="s" s="26">
        <f>'DI_Nota'!B75</f>
        <v>510</v>
      </c>
      <c r="C73" s="30">
        <f>'DI_Nota'!C75+'DI_Nota'!D75</f>
        <v>32.6315789473685</v>
      </c>
      <c r="D73" s="30">
        <f>'DI_Nota'!E75+'DI_Nota'!F75</f>
        <v>32.3880597014925</v>
      </c>
      <c r="E73" s="30">
        <f>'DI_Nota'!G75+'DI_Nota'!H75</f>
        <v>32.7007299270073</v>
      </c>
      <c r="F73" s="30">
        <f>'DI_Nota'!I75+'DI_Nota'!J75</f>
        <v>33.9855072463768</v>
      </c>
      <c r="G73" s="30">
        <f>'DI_Nota'!K75+'DI_Nota'!L75</f>
        <v>33.7588652482269</v>
      </c>
      <c r="H73" s="30">
        <f>'DI_Nota'!M75+'DI_Nota'!N75</f>
        <v>33.2624113475177</v>
      </c>
      <c r="I73" s="30">
        <f>'DI_Nota'!O75+'DI_Nota'!P75</f>
        <v>33.2624113475177</v>
      </c>
      <c r="J73" s="30">
        <f>'DI_Nota'!Q75+'DI_Nota'!R75</f>
        <v>31.5972222222222</v>
      </c>
      <c r="K73" s="30">
        <f>'DI_Nota'!S75+'DI_Nota'!T75</f>
        <v>31.1111111111111</v>
      </c>
      <c r="L73" s="30">
        <f>'DI_Nota'!U75+'DI_Nota'!V75</f>
        <v>31.1111111111111</v>
      </c>
      <c r="M73" s="30">
        <f>'DI_Nota'!W75+'DI_Nota'!X75</f>
        <v>29.9310344827586</v>
      </c>
      <c r="N73" s="30">
        <f>'DI_Nota'!Y75+'DI_Nota'!Z75</f>
        <v>29.9310344827586</v>
      </c>
      <c r="O73" s="30">
        <f>'DI_Nota'!AA75+'DI_Nota'!AB75</f>
        <v>28.7671232876712</v>
      </c>
      <c r="P73" s="30">
        <f>'DI_Nota'!AC75+'DI_Nota'!AD75</f>
        <v>28.7671232876712</v>
      </c>
      <c r="Q73" s="30">
        <f>'DI_Nota'!AE75+'DI_Nota'!AF75</f>
        <v>28.3783783783784</v>
      </c>
      <c r="R73" s="30">
        <f>'DI_Nota'!AG75+'DI_Nota'!AH75</f>
        <v>28.1879194630872</v>
      </c>
    </row>
    <row r="74" ht="15" customHeight="1">
      <c r="A74" t="s" s="26">
        <f>'DI_Nota'!A76</f>
        <v>511</v>
      </c>
      <c r="B74" t="s" s="26">
        <f>'DI_Nota'!B76</f>
        <v>512</v>
      </c>
      <c r="C74" s="30">
        <f>'DI_Nota'!C76+'DI_Nota'!D76</f>
        <v>32.1052631578947</v>
      </c>
      <c r="D74" s="30">
        <f>'DI_Nota'!E76+'DI_Nota'!F76</f>
        <v>31.8656716417911</v>
      </c>
      <c r="E74" s="30">
        <f>'DI_Nota'!G76+'DI_Nota'!H76</f>
        <v>32.1897810218978</v>
      </c>
      <c r="F74" s="30">
        <f>'DI_Nota'!I76+'DI_Nota'!J76</f>
        <v>33.4782608695652</v>
      </c>
      <c r="G74" s="30">
        <f>'DI_Nota'!K76+'DI_Nota'!L76</f>
        <v>33.2624113475177</v>
      </c>
      <c r="H74" s="30">
        <f>'DI_Nota'!M76+'DI_Nota'!N76</f>
        <v>32.7659574468085</v>
      </c>
      <c r="I74" s="30">
        <f>'DI_Nota'!O76+'DI_Nota'!P76</f>
        <v>32.2695035460993</v>
      </c>
      <c r="J74" s="30">
        <f>'DI_Nota'!Q76+'DI_Nota'!R76</f>
        <v>31.1111111111111</v>
      </c>
      <c r="K74" s="30">
        <f>'DI_Nota'!S76+'DI_Nota'!T76</f>
        <v>30.625</v>
      </c>
      <c r="L74" s="30">
        <f>'DI_Nota'!U76+'DI_Nota'!V76</f>
        <v>30.1388888888889</v>
      </c>
      <c r="M74" s="30">
        <f>'DI_Nota'!W76+'DI_Nota'!X76</f>
        <v>29.448275862069</v>
      </c>
      <c r="N74" s="30">
        <f>'DI_Nota'!Y76+'DI_Nota'!Z76</f>
        <v>29.448275862069</v>
      </c>
      <c r="O74" s="30">
        <f>'DI_Nota'!AA76+'DI_Nota'!AB76</f>
        <v>28.2876712328767</v>
      </c>
      <c r="P74" s="30">
        <f>'DI_Nota'!AC76+'DI_Nota'!AD76</f>
        <v>28.2876712328767</v>
      </c>
      <c r="Q74" s="30">
        <f>'DI_Nota'!AE76+'DI_Nota'!AF76</f>
        <v>27.4324324324324</v>
      </c>
      <c r="R74" s="30">
        <f>'DI_Nota'!AG76+'DI_Nota'!AH76</f>
        <v>27.7181208053691</v>
      </c>
    </row>
    <row r="75" ht="15" customHeight="1">
      <c r="A75" t="s" s="26">
        <f>'DI_Nota'!A77</f>
        <v>513</v>
      </c>
      <c r="B75" t="s" s="26">
        <f>'DI_Nota'!B77</f>
        <v>514</v>
      </c>
      <c r="C75" s="30">
        <f>'DI_Nota'!C77+'DI_Nota'!D77</f>
        <v>31.578947368421</v>
      </c>
      <c r="D75" s="30">
        <f>'DI_Nota'!E77+'DI_Nota'!F77</f>
        <v>31.3432835820896</v>
      </c>
      <c r="E75" s="30">
        <f>'DI_Nota'!G77+'DI_Nota'!H77</f>
        <v>30.6569343065693</v>
      </c>
      <c r="F75" s="30">
        <f>'DI_Nota'!I77+'DI_Nota'!J77</f>
        <v>32.9710144927536</v>
      </c>
      <c r="G75" s="30">
        <f>'DI_Nota'!K77+'DI_Nota'!L77</f>
        <v>34.2553191489362</v>
      </c>
      <c r="H75" s="30">
        <f>'DI_Nota'!M77+'DI_Nota'!N77</f>
        <v>33.7588652482269</v>
      </c>
      <c r="I75" s="30">
        <f>'DI_Nota'!O77+'DI_Nota'!P77</f>
        <v>31.7730496453901</v>
      </c>
      <c r="J75" s="30">
        <f>'DI_Nota'!Q77+'DI_Nota'!R77</f>
        <v>30.625</v>
      </c>
      <c r="K75" s="30">
        <f>'DI_Nota'!S77+'DI_Nota'!T77</f>
        <v>28.6805555555555</v>
      </c>
      <c r="L75" s="30">
        <f>'DI_Nota'!U77+'DI_Nota'!V77</f>
        <v>28.6805555555555</v>
      </c>
      <c r="M75" s="30">
        <f>'DI_Nota'!W77+'DI_Nota'!X77</f>
        <v>28.4827586206897</v>
      </c>
      <c r="N75" s="30">
        <f>'DI_Nota'!Y77+'DI_Nota'!Z77</f>
        <v>28</v>
      </c>
      <c r="O75" s="30">
        <f>'DI_Nota'!AA77+'DI_Nota'!AB77</f>
        <v>27.3287671232877</v>
      </c>
      <c r="P75" s="30">
        <f>'DI_Nota'!AC77+'DI_Nota'!AD77</f>
        <v>27.3287671232877</v>
      </c>
      <c r="Q75" s="30">
        <f>'DI_Nota'!AE77+'DI_Nota'!AF77</f>
        <v>26.4864864864865</v>
      </c>
      <c r="R75" s="30">
        <f>'DI_Nota'!AG77+'DI_Nota'!AH77</f>
        <v>25.3691275167785</v>
      </c>
    </row>
    <row r="76" ht="15" customHeight="1">
      <c r="A76" t="s" s="26">
        <f>'DI_Nota'!A78</f>
        <v>515</v>
      </c>
      <c r="B76" t="s" s="26">
        <f>'DI_Nota'!B78</f>
        <v>516</v>
      </c>
      <c r="C76" s="30">
        <f>'DI_Nota'!C78+'DI_Nota'!D78</f>
        <v>31.0526315789474</v>
      </c>
      <c r="D76" s="30">
        <f>'DI_Nota'!E78+'DI_Nota'!F78</f>
        <v>30.8208955223881</v>
      </c>
      <c r="E76" s="30">
        <f>'DI_Nota'!G78+'DI_Nota'!H78</f>
        <v>30.1459854014598</v>
      </c>
      <c r="F76" s="30">
        <f>'DI_Nota'!I78+'DI_Nota'!J78</f>
        <v>31.9565217391305</v>
      </c>
      <c r="G76" s="30">
        <f>'DI_Nota'!K78+'DI_Nota'!L78</f>
        <v>32.2695035460993</v>
      </c>
      <c r="H76" s="30">
        <f>'DI_Nota'!M78+'DI_Nota'!N78</f>
        <v>31.7730496453901</v>
      </c>
      <c r="I76" s="30">
        <f>'DI_Nota'!O78+'DI_Nota'!P78</f>
        <v>30.2836879432624</v>
      </c>
      <c r="J76" s="30">
        <f>'DI_Nota'!Q78+'DI_Nota'!R78</f>
        <v>29.1666666666667</v>
      </c>
      <c r="K76" s="30">
        <f>'DI_Nota'!S78+'DI_Nota'!T78</f>
        <v>30.1388888888889</v>
      </c>
      <c r="L76" s="30">
        <f>'DI_Nota'!U78+'DI_Nota'!V78</f>
        <v>30.625</v>
      </c>
      <c r="M76" s="30">
        <f>'DI_Nota'!W78+'DI_Nota'!X78</f>
        <v>31.3793103448276</v>
      </c>
      <c r="N76" s="30">
        <f>'DI_Nota'!Y78+'DI_Nota'!Z78</f>
        <v>33.3103448275862</v>
      </c>
      <c r="O76" s="30">
        <f>'DI_Nota'!AA78+'DI_Nota'!AB78</f>
        <v>33.0821917808219</v>
      </c>
      <c r="P76" s="30">
        <f>'DI_Nota'!AC78+'DI_Nota'!AD78</f>
        <v>34.5205479452055</v>
      </c>
      <c r="Q76" s="30">
        <f>'DI_Nota'!AE78+'DI_Nota'!AF78</f>
        <v>35</v>
      </c>
      <c r="R76" s="30">
        <f>'DI_Nota'!AG78+'DI_Nota'!AH78</f>
        <v>32.8859060402685</v>
      </c>
    </row>
    <row r="77" ht="15" customHeight="1">
      <c r="A77" t="s" s="26">
        <f>'DI_Nota'!A79</f>
        <v>517</v>
      </c>
      <c r="B77" t="s" s="26">
        <f>'DI_Nota'!B79</f>
        <v>518</v>
      </c>
      <c r="C77" s="30">
        <f>'DI_Nota'!C79+'DI_Nota'!D79</f>
        <v>30.5263157894737</v>
      </c>
      <c r="D77" s="30">
        <f>'DI_Nota'!E79+'DI_Nota'!F79</f>
        <v>30.2985074626865</v>
      </c>
      <c r="E77" s="30">
        <f>'DI_Nota'!G79+'DI_Nota'!H79</f>
        <v>29.6350364963504</v>
      </c>
      <c r="F77" s="30">
        <f>'DI_Nota'!I79+'DI_Nota'!J79</f>
        <v>31.4492753623189</v>
      </c>
      <c r="G77" s="30">
        <f>'DI_Nota'!K79+'DI_Nota'!L79</f>
        <v>30.7801418439717</v>
      </c>
      <c r="H77" s="30">
        <f>'DI_Nota'!M79+'DI_Nota'!N79</f>
        <v>30.7801418439717</v>
      </c>
      <c r="I77" s="30">
        <f>'DI_Nota'!O79+'DI_Nota'!P79</f>
        <v>29.7872340425532</v>
      </c>
      <c r="J77" s="30">
        <f>'DI_Nota'!Q79+'DI_Nota'!R79</f>
        <v>28.6805555555555</v>
      </c>
      <c r="K77" s="30">
        <f>'DI_Nota'!S79+'DI_Nota'!T79</f>
        <v>29.1666666666667</v>
      </c>
      <c r="L77" s="30">
        <f>'DI_Nota'!U79+'DI_Nota'!V79</f>
        <v>29.6527777777778</v>
      </c>
      <c r="M77" s="30">
        <f>'DI_Nota'!W79+'DI_Nota'!X79</f>
        <v>30.4137931034483</v>
      </c>
      <c r="N77" s="30">
        <f>'DI_Nota'!Y79+'DI_Nota'!Z79</f>
        <v>31.3793103448276</v>
      </c>
      <c r="O77" s="30">
        <f>'DI_Nota'!AA79+'DI_Nota'!AB79</f>
        <v>32.6027397260274</v>
      </c>
      <c r="P77" s="30">
        <f>'DI_Nota'!AC79+'DI_Nota'!AD79</f>
        <v>33.0821917808219</v>
      </c>
      <c r="Q77" s="30">
        <f>'DI_Nota'!AE79+'DI_Nota'!AF79</f>
        <v>34.054054054054</v>
      </c>
      <c r="R77" s="30">
        <f>'DI_Nota'!AG79+'DI_Nota'!AH79</f>
        <v>32.4161073825504</v>
      </c>
    </row>
    <row r="78" ht="15" customHeight="1">
      <c r="A78" t="s" s="26">
        <f>'DI_Nota'!A80</f>
        <v>519</v>
      </c>
      <c r="B78" t="s" s="26">
        <f>'DI_Nota'!B80</f>
        <v>520</v>
      </c>
      <c r="C78" s="30">
        <f>'DI_Nota'!C80+'DI_Nota'!D80</f>
        <v>30</v>
      </c>
      <c r="D78" s="30">
        <f>'DI_Nota'!E80+'DI_Nota'!F80</f>
        <v>29.7761194029851</v>
      </c>
      <c r="E78" s="30">
        <f>'DI_Nota'!G80+'DI_Nota'!H80</f>
        <v>28.6131386861314</v>
      </c>
      <c r="F78" s="30">
        <f>'DI_Nota'!I80+'DI_Nota'!J80</f>
        <v>27.8985507246377</v>
      </c>
      <c r="G78" s="30">
        <f>'DI_Nota'!K80+'DI_Nota'!L80</f>
        <v>28.2978723404255</v>
      </c>
      <c r="H78" s="30">
        <f>'DI_Nota'!M80+'DI_Nota'!N80</f>
        <v>29.7872340425532</v>
      </c>
      <c r="I78" s="30">
        <f>'DI_Nota'!O80+'DI_Nota'!P80</f>
        <v>28.7943262411347</v>
      </c>
      <c r="J78" s="30">
        <f>'DI_Nota'!Q80+'DI_Nota'!R80</f>
        <v>27.2222222222222</v>
      </c>
      <c r="K78" s="30">
        <f>'DI_Nota'!S80+'DI_Nota'!T80</f>
        <v>27.2222222222222</v>
      </c>
      <c r="L78" s="30">
        <f>'DI_Nota'!U80+'DI_Nota'!V80</f>
        <v>27.2222222222222</v>
      </c>
      <c r="M78" s="30">
        <f>'DI_Nota'!W80+'DI_Nota'!X80</f>
        <v>26.551724137931</v>
      </c>
      <c r="N78" s="30">
        <f>'DI_Nota'!Y80+'DI_Nota'!Z80</f>
        <v>27.0344827586207</v>
      </c>
      <c r="O78" s="30">
        <f>'DI_Nota'!AA80+'DI_Nota'!AB80</f>
        <v>26.8493150684931</v>
      </c>
      <c r="P78" s="30">
        <f>'DI_Nota'!AC80+'DI_Nota'!AD80</f>
        <v>26.8493150684931</v>
      </c>
      <c r="Q78" s="30">
        <f>'DI_Nota'!AE80+'DI_Nota'!AF80</f>
        <v>26.0135135135135</v>
      </c>
      <c r="R78" s="30">
        <f>'DI_Nota'!AG80+'DI_Nota'!AH80</f>
        <v>25.8389261744966</v>
      </c>
    </row>
    <row r="79" ht="15" customHeight="1">
      <c r="A79" t="s" s="26">
        <f>'DI_Nota'!A81</f>
        <v>521</v>
      </c>
      <c r="B79" t="s" s="26">
        <f>'DI_Nota'!B81</f>
        <v>522</v>
      </c>
      <c r="C79" s="30">
        <f>'DI_Nota'!C81+'DI_Nota'!D81</f>
        <v>29.4736842105263</v>
      </c>
      <c r="D79" s="30">
        <f>'DI_Nota'!E81+'DI_Nota'!F81</f>
        <v>29.2537313432836</v>
      </c>
      <c r="E79" s="30">
        <f>'DI_Nota'!G81+'DI_Nota'!H81</f>
        <v>28.1021897810219</v>
      </c>
      <c r="F79" s="30">
        <f>'DI_Nota'!I81+'DI_Nota'!J81</f>
        <v>29.9275362318841</v>
      </c>
      <c r="G79" s="30">
        <f>'DI_Nota'!K81+'DI_Nota'!L81</f>
        <v>29.290780141844</v>
      </c>
      <c r="H79" s="30">
        <f>'DI_Nota'!M81+'DI_Nota'!N81</f>
        <v>28.7943262411347</v>
      </c>
      <c r="I79" s="30">
        <f>'DI_Nota'!O81+'DI_Nota'!P81</f>
        <v>33.7588652482269</v>
      </c>
      <c r="J79" s="30">
        <f>'DI_Nota'!Q81+'DI_Nota'!R81</f>
        <v>35</v>
      </c>
      <c r="K79" s="30">
        <f>'DI_Nota'!S81+'DI_Nota'!T81</f>
        <v>35</v>
      </c>
      <c r="L79" s="30">
        <f>'DI_Nota'!U81+'DI_Nota'!V81</f>
        <v>38.8888888888889</v>
      </c>
      <c r="M79" s="30">
        <f>'DI_Nota'!W81+'DI_Nota'!X81</f>
        <v>42.9655172413793</v>
      </c>
      <c r="N79" s="30">
        <f>'DI_Nota'!Y81+'DI_Nota'!Z81</f>
        <v>49.2413793103448</v>
      </c>
      <c r="O79" s="30">
        <f>'DI_Nota'!AA81+'DI_Nota'!AB81</f>
        <v>54.6575342465753</v>
      </c>
      <c r="P79" s="30">
        <f>'DI_Nota'!AC81+'DI_Nota'!AD81</f>
        <v>58.013698630137</v>
      </c>
      <c r="Q79" s="30">
        <f>'DI_Nota'!AE81+'DI_Nota'!AF81</f>
        <v>60.0675675675676</v>
      </c>
      <c r="R79" s="30">
        <f>'DI_Nota'!AG81+'DI_Nota'!AH81</f>
        <v>62.9530201342282</v>
      </c>
    </row>
    <row r="80" ht="15" customHeight="1">
      <c r="A80" t="s" s="26">
        <f>'DI_Nota'!A82</f>
        <v>523</v>
      </c>
      <c r="B80" t="s" s="26">
        <f>'DI_Nota'!B82</f>
        <v>524</v>
      </c>
      <c r="C80" s="30">
        <f>'DI_Nota'!C82+'DI_Nota'!D82</f>
        <v>28.9473684210526</v>
      </c>
      <c r="D80" s="30">
        <f>'DI_Nota'!E82+'DI_Nota'!F82</f>
        <v>28.7313432835821</v>
      </c>
      <c r="E80" s="30">
        <f>'DI_Nota'!G82+'DI_Nota'!H82</f>
        <v>29.1240875912409</v>
      </c>
      <c r="F80" s="30">
        <f>'DI_Nota'!I82+'DI_Nota'!J82</f>
        <v>32.463768115942</v>
      </c>
      <c r="G80" s="30">
        <f>'DI_Nota'!K82+'DI_Nota'!L82</f>
        <v>31.7730496453901</v>
      </c>
      <c r="H80" s="30">
        <f>'DI_Nota'!M82+'DI_Nota'!N82</f>
        <v>27.3049645390071</v>
      </c>
      <c r="I80" s="30">
        <f>'DI_Nota'!O82+'DI_Nota'!P82</f>
        <v>26.8085106382979</v>
      </c>
      <c r="J80" s="30">
        <f>'DI_Nota'!Q82+'DI_Nota'!R82</f>
        <v>26.25</v>
      </c>
      <c r="K80" s="30">
        <f>'DI_Nota'!S82+'DI_Nota'!T82</f>
        <v>26.25</v>
      </c>
      <c r="L80" s="30">
        <f>'DI_Nota'!U82+'DI_Nota'!V82</f>
        <v>25.2777777777778</v>
      </c>
      <c r="M80" s="30">
        <f>'DI_Nota'!W82+'DI_Nota'!X82</f>
        <v>25.5862068965517</v>
      </c>
      <c r="N80" s="30">
        <f>'DI_Nota'!Y82+'DI_Nota'!Z82</f>
        <v>25.103448275862</v>
      </c>
      <c r="O80" s="30">
        <f>'DI_Nota'!AA82+'DI_Nota'!AB82</f>
        <v>24.9315068493151</v>
      </c>
      <c r="P80" s="30">
        <f>'DI_Nota'!AC82+'DI_Nota'!AD82</f>
        <v>24.4520547945206</v>
      </c>
      <c r="Q80" s="30">
        <f>'DI_Nota'!AE82+'DI_Nota'!AF82</f>
        <v>22.7027027027027</v>
      </c>
      <c r="R80" s="30">
        <f>'DI_Nota'!AG82+'DI_Nota'!AH82</f>
        <v>23.4899328859061</v>
      </c>
    </row>
    <row r="81" ht="15" customHeight="1">
      <c r="A81" t="s" s="26">
        <f>'DI_Nota'!A83</f>
        <v>525</v>
      </c>
      <c r="B81" t="s" s="26">
        <f>'DI_Nota'!B83</f>
        <v>526</v>
      </c>
      <c r="C81" s="30">
        <f>'DI_Nota'!C83+'DI_Nota'!D83</f>
        <v>28.421052631579</v>
      </c>
      <c r="D81" s="30">
        <f>'DI_Nota'!E83+'DI_Nota'!F83</f>
        <v>28.2089552238806</v>
      </c>
      <c r="E81" s="30">
        <f>'DI_Nota'!G83+'DI_Nota'!H83</f>
        <v>27.0802919708029</v>
      </c>
      <c r="F81" s="30">
        <f>'DI_Nota'!I83+'DI_Nota'!J83</f>
        <v>27.3913043478261</v>
      </c>
      <c r="G81" s="30">
        <f>'DI_Nota'!K83+'DI_Nota'!L83</f>
        <v>27.8014184397163</v>
      </c>
      <c r="H81" s="30">
        <f>'DI_Nota'!M83+'DI_Nota'!N83</f>
        <v>28.2978723404255</v>
      </c>
      <c r="I81" s="30">
        <f>'DI_Nota'!O83+'DI_Nota'!P83</f>
        <v>27.8014184397163</v>
      </c>
      <c r="J81" s="30">
        <f>'DI_Nota'!Q83+'DI_Nota'!R83</f>
        <v>28.1944444444445</v>
      </c>
      <c r="K81" s="30">
        <f>'DI_Nota'!S83+'DI_Nota'!T83</f>
        <v>28.1944444444445</v>
      </c>
      <c r="L81" s="30">
        <f>'DI_Nota'!U83+'DI_Nota'!V83</f>
        <v>28.1944444444445</v>
      </c>
      <c r="M81" s="30">
        <f>'DI_Nota'!W83+'DI_Nota'!X83</f>
        <v>27.0344827586207</v>
      </c>
      <c r="N81" s="30">
        <f>'DI_Nota'!Y83+'DI_Nota'!Z83</f>
        <v>26.0689655172414</v>
      </c>
      <c r="O81" s="30">
        <f>'DI_Nota'!AA83+'DI_Nota'!AB83</f>
        <v>25.4109589041096</v>
      </c>
      <c r="P81" s="30">
        <f>'DI_Nota'!AC83+'DI_Nota'!AD83</f>
        <v>25.4109589041096</v>
      </c>
      <c r="Q81" s="30">
        <f>'DI_Nota'!AE83+'DI_Nota'!AF83</f>
        <v>24.1216216216217</v>
      </c>
      <c r="R81" s="30">
        <f>'DI_Nota'!AG83+'DI_Nota'!AH83</f>
        <v>24.4295302013423</v>
      </c>
    </row>
    <row r="82" ht="15" customHeight="1">
      <c r="A82" t="s" s="26">
        <f>'DI_Nota'!A84</f>
        <v>527</v>
      </c>
      <c r="B82" t="s" s="26">
        <f>'DI_Nota'!B84</f>
        <v>528</v>
      </c>
      <c r="C82" s="30">
        <f>'DI_Nota'!C84+'DI_Nota'!D84</f>
        <v>27.8947368421053</v>
      </c>
      <c r="D82" s="30">
        <f>'DI_Nota'!E84+'DI_Nota'!F84</f>
        <v>27.1641791044776</v>
      </c>
      <c r="E82" s="30">
        <f>'DI_Nota'!G84+'DI_Nota'!H84</f>
        <v>26.5693430656934</v>
      </c>
      <c r="F82" s="30">
        <f>'DI_Nota'!I84+'DI_Nota'!J84</f>
        <v>26.8840579710145</v>
      </c>
      <c r="G82" s="30">
        <f>'DI_Nota'!K84+'DI_Nota'!L84</f>
        <v>27.3049645390071</v>
      </c>
      <c r="H82" s="30">
        <f>'DI_Nota'!M84+'DI_Nota'!N84</f>
        <v>27.8014184397163</v>
      </c>
      <c r="I82" s="30">
        <f>'DI_Nota'!O84+'DI_Nota'!P84</f>
        <v>27.3049645390071</v>
      </c>
      <c r="J82" s="30">
        <f>'DI_Nota'!Q84+'DI_Nota'!R84</f>
        <v>27.7083333333333</v>
      </c>
      <c r="K82" s="30">
        <f>'DI_Nota'!S84+'DI_Nota'!T84</f>
        <v>27.7083333333333</v>
      </c>
      <c r="L82" s="30">
        <f>'DI_Nota'!U84+'DI_Nota'!V84</f>
        <v>27.7083333333333</v>
      </c>
      <c r="M82" s="30">
        <f>'DI_Nota'!W84+'DI_Nota'!X84</f>
        <v>27.5172413793103</v>
      </c>
      <c r="N82" s="30">
        <f>'DI_Nota'!Y84+'DI_Nota'!Z84</f>
        <v>26.551724137931</v>
      </c>
      <c r="O82" s="30">
        <f>'DI_Nota'!AA84+'DI_Nota'!AB84</f>
        <v>25.8904109589041</v>
      </c>
      <c r="P82" s="30">
        <f>'DI_Nota'!AC84+'DI_Nota'!AD84</f>
        <v>25.8904109589041</v>
      </c>
      <c r="Q82" s="30">
        <f>'DI_Nota'!AE84+'DI_Nota'!AF84</f>
        <v>23.1756756756757</v>
      </c>
      <c r="R82" s="30">
        <f>'DI_Nota'!AG84+'DI_Nota'!AH84</f>
        <v>23.020134228188</v>
      </c>
    </row>
    <row r="83" ht="15" customHeight="1">
      <c r="A83" t="s" s="26">
        <f>'DI_Nota'!A85</f>
        <v>529</v>
      </c>
      <c r="B83" t="s" s="26">
        <f>'DI_Nota'!B85</f>
        <v>530</v>
      </c>
      <c r="C83" s="30">
        <f>'DI_Nota'!C85+'DI_Nota'!D85</f>
        <v>27.3684210526316</v>
      </c>
      <c r="D83" s="30">
        <f>'DI_Nota'!E85+'DI_Nota'!F85</f>
        <v>27.6865671641791</v>
      </c>
      <c r="E83" s="30">
        <f>'DI_Nota'!G85+'DI_Nota'!H85</f>
        <v>27.5912408759124</v>
      </c>
      <c r="F83" s="30">
        <f>'DI_Nota'!I85+'DI_Nota'!J85</f>
        <v>28.4057971014493</v>
      </c>
      <c r="G83" s="30">
        <f>'DI_Nota'!K85+'DI_Nota'!L85</f>
        <v>29.7872340425532</v>
      </c>
      <c r="H83" s="30">
        <f>'DI_Nota'!M85+'DI_Nota'!N85</f>
        <v>26.8085106382979</v>
      </c>
      <c r="I83" s="30">
        <f>'DI_Nota'!O85+'DI_Nota'!P85</f>
        <v>28.2978723404255</v>
      </c>
      <c r="J83" s="30">
        <f>'DI_Nota'!Q85+'DI_Nota'!R85</f>
        <v>26.7361111111111</v>
      </c>
      <c r="K83" s="30">
        <f>'DI_Nota'!S85+'DI_Nota'!T85</f>
        <v>26.7361111111111</v>
      </c>
      <c r="L83" s="30">
        <f>'DI_Nota'!U85+'DI_Nota'!V85</f>
        <v>26.25</v>
      </c>
      <c r="M83" s="30">
        <f>'DI_Nota'!W85+'DI_Nota'!X85</f>
        <v>25.103448275862</v>
      </c>
      <c r="N83" s="30">
        <f>'DI_Nota'!Y85+'DI_Nota'!Z85</f>
        <v>24.6206896551724</v>
      </c>
      <c r="O83" s="30">
        <f>'DI_Nota'!AA85+'DI_Nota'!AB85</f>
        <v>22.5342465753425</v>
      </c>
      <c r="P83" s="30">
        <f>'DI_Nota'!AC85+'DI_Nota'!AD85</f>
        <v>22.054794520548</v>
      </c>
      <c r="Q83" s="30">
        <f>'DI_Nota'!AE85+'DI_Nota'!AF85</f>
        <v>21.2837837837838</v>
      </c>
      <c r="R83" s="30">
        <f>'DI_Nota'!AG85+'DI_Nota'!AH85</f>
        <v>21.6107382550336</v>
      </c>
    </row>
    <row r="84" ht="15" customHeight="1">
      <c r="A84" t="s" s="26">
        <f>'DI_Nota'!A86</f>
        <v>531</v>
      </c>
      <c r="B84" t="s" s="26">
        <f>'DI_Nota'!B86</f>
        <v>532</v>
      </c>
      <c r="C84" s="30">
        <f>'DI_Nota'!C86+'DI_Nota'!D86</f>
        <v>26.8421052631579</v>
      </c>
      <c r="D84" s="30">
        <f>'DI_Nota'!E86+'DI_Nota'!F86</f>
        <v>26.1194029850746</v>
      </c>
      <c r="E84" s="30">
        <f>'DI_Nota'!G86+'DI_Nota'!H86</f>
        <v>25.5474452554745</v>
      </c>
      <c r="F84" s="30">
        <f>'DI_Nota'!I86+'DI_Nota'!J86</f>
        <v>24.8550724637681</v>
      </c>
      <c r="G84" s="30">
        <f>'DI_Nota'!K86+'DI_Nota'!L86</f>
        <v>23.8297872340426</v>
      </c>
      <c r="H84" s="30">
        <f>'DI_Nota'!M86+'DI_Nota'!N86</f>
        <v>24.822695035461</v>
      </c>
      <c r="I84" s="30">
        <f>'DI_Nota'!O86+'DI_Nota'!P86</f>
        <v>24.3262411347518</v>
      </c>
      <c r="J84" s="30">
        <f>'DI_Nota'!Q86+'DI_Nota'!R86</f>
        <v>24.7916666666667</v>
      </c>
      <c r="K84" s="30">
        <f>'DI_Nota'!S86+'DI_Nota'!T86</f>
        <v>25.2777777777778</v>
      </c>
      <c r="L84" s="30">
        <f>'DI_Nota'!U86+'DI_Nota'!V86</f>
        <v>25.7638888888889</v>
      </c>
      <c r="M84" s="30">
        <f>'DI_Nota'!W86+'DI_Nota'!X86</f>
        <v>28</v>
      </c>
      <c r="N84" s="30">
        <f>'DI_Nota'!Y86+'DI_Nota'!Z86</f>
        <v>28.4827586206897</v>
      </c>
      <c r="O84" s="30">
        <f>'DI_Nota'!AA86+'DI_Nota'!AB86</f>
        <v>29.2465753424657</v>
      </c>
      <c r="P84" s="30">
        <f>'DI_Nota'!AC86+'DI_Nota'!AD86</f>
        <v>29.7260273972603</v>
      </c>
      <c r="Q84" s="30">
        <f>'DI_Nota'!AE86+'DI_Nota'!AF86</f>
        <v>31.2162162162162</v>
      </c>
      <c r="R84" s="30">
        <f>'DI_Nota'!AG86+'DI_Nota'!AH86</f>
        <v>22.5503355704698</v>
      </c>
    </row>
    <row r="85" ht="15" customHeight="1">
      <c r="A85" t="s" s="26">
        <f>'DI_Nota'!A87</f>
        <v>533</v>
      </c>
      <c r="B85" t="s" s="26">
        <f>'DI_Nota'!B87</f>
        <v>534</v>
      </c>
      <c r="C85" s="30">
        <f>'DI_Nota'!C87+'DI_Nota'!D87</f>
        <v>26.3157894736842</v>
      </c>
      <c r="D85" s="30">
        <f>'DI_Nota'!E87+'DI_Nota'!F87</f>
        <v>26.6417910447761</v>
      </c>
      <c r="E85" s="30">
        <f>'DI_Nota'!G87+'DI_Nota'!H87</f>
        <v>26.058394160584</v>
      </c>
      <c r="F85" s="30">
        <f>'DI_Nota'!I87+'DI_Nota'!J87</f>
        <v>25.3623188405797</v>
      </c>
      <c r="G85" s="30">
        <f>'DI_Nota'!K87+'DI_Nota'!L87</f>
        <v>26.8085106382979</v>
      </c>
      <c r="H85" s="30">
        <f>'DI_Nota'!M87+'DI_Nota'!N87</f>
        <v>25.3191489361702</v>
      </c>
      <c r="I85" s="30">
        <f>'DI_Nota'!O87+'DI_Nota'!P87</f>
        <v>25.3191489361702</v>
      </c>
      <c r="J85" s="30">
        <f>'DI_Nota'!Q87+'DI_Nota'!R87</f>
        <v>23.8194444444445</v>
      </c>
      <c r="K85" s="30">
        <f>'DI_Nota'!S87+'DI_Nota'!T87</f>
        <v>23.8194444444445</v>
      </c>
      <c r="L85" s="30">
        <f>'DI_Nota'!U87+'DI_Nota'!V87</f>
        <v>23.3333333333333</v>
      </c>
      <c r="M85" s="30">
        <f>'DI_Nota'!W87+'DI_Nota'!X87</f>
        <v>20.2758620689655</v>
      </c>
      <c r="N85" s="30">
        <f>'DI_Nota'!Y87+'DI_Nota'!Z87</f>
        <v>20.2758620689655</v>
      </c>
      <c r="O85" s="30">
        <f>'DI_Nota'!AA87+'DI_Nota'!AB87</f>
        <v>18.6986301369863</v>
      </c>
      <c r="P85" s="30">
        <f>'DI_Nota'!AC87+'DI_Nota'!AD87</f>
        <v>18.6986301369863</v>
      </c>
      <c r="Q85" s="30">
        <f>'DI_Nota'!AE87+'DI_Nota'!AF87</f>
        <v>17.5</v>
      </c>
      <c r="R85" s="30">
        <f>'DI_Nota'!AG87+'DI_Nota'!AH87</f>
        <v>16.4429530201342</v>
      </c>
    </row>
    <row r="86" ht="15" customHeight="1">
      <c r="A86" t="s" s="26">
        <f>'DI_Nota'!A88</f>
        <v>535</v>
      </c>
      <c r="B86" t="s" s="26">
        <f>'DI_Nota'!B88</f>
        <v>536</v>
      </c>
      <c r="C86" s="30">
        <f>'DI_Nota'!C88+'DI_Nota'!D88</f>
        <v>25.7894736842105</v>
      </c>
      <c r="D86" s="30">
        <f>'DI_Nota'!E88+'DI_Nota'!F88</f>
        <v>25.5970149253732</v>
      </c>
      <c r="E86" s="30">
        <f>'DI_Nota'!G88+'DI_Nota'!H88</f>
        <v>25.0364963503649</v>
      </c>
      <c r="F86" s="30">
        <f>'DI_Nota'!I88+'DI_Nota'!J88</f>
        <v>26.3768115942029</v>
      </c>
      <c r="G86" s="30">
        <f>'DI_Nota'!K88+'DI_Nota'!L88</f>
        <v>24.822695035461</v>
      </c>
      <c r="H86" s="30">
        <f>'DI_Nota'!M88+'DI_Nota'!N88</f>
        <v>26.3120567375887</v>
      </c>
      <c r="I86" s="30">
        <f>'DI_Nota'!O88+'DI_Nota'!P88</f>
        <v>26.3120567375887</v>
      </c>
      <c r="J86" s="30">
        <f>'DI_Nota'!Q88+'DI_Nota'!R88</f>
        <v>25.7638888888889</v>
      </c>
      <c r="K86" s="30">
        <f>'DI_Nota'!S88+'DI_Nota'!T88</f>
        <v>25.7638888888889</v>
      </c>
      <c r="L86" s="30">
        <f>'DI_Nota'!U88+'DI_Nota'!V88</f>
        <v>26.7361111111111</v>
      </c>
      <c r="M86" s="30">
        <f>'DI_Nota'!W88+'DI_Nota'!X88</f>
        <v>26.0689655172414</v>
      </c>
      <c r="N86" s="30">
        <f>'DI_Nota'!Y88+'DI_Nota'!Z88</f>
        <v>25.5862068965517</v>
      </c>
      <c r="O86" s="30">
        <f>'DI_Nota'!AA88+'DI_Nota'!AB88</f>
        <v>26.3698630136986</v>
      </c>
      <c r="P86" s="30">
        <f>'DI_Nota'!AC88+'DI_Nota'!AD88</f>
        <v>26.3698630136986</v>
      </c>
      <c r="Q86" s="30">
        <f>'DI_Nota'!AE88+'DI_Nota'!AF88</f>
        <v>25.5405405405406</v>
      </c>
      <c r="R86" s="30">
        <f>'DI_Nota'!AG88+'DI_Nota'!AH88</f>
        <v>26.3087248322148</v>
      </c>
    </row>
    <row r="87" ht="15" customHeight="1">
      <c r="A87" t="s" s="26">
        <f>'DI_Nota'!A89</f>
        <v>537</v>
      </c>
      <c r="B87" t="s" s="26">
        <f>'DI_Nota'!B89</f>
        <v>538</v>
      </c>
      <c r="C87" s="30">
        <f>'DI_Nota'!C89+'DI_Nota'!D89</f>
        <v>25.2631578947369</v>
      </c>
      <c r="D87" s="30">
        <f>'DI_Nota'!E89+'DI_Nota'!F89</f>
        <v>25.0746268656717</v>
      </c>
      <c r="E87" s="30">
        <f>'DI_Nota'!G89+'DI_Nota'!H89</f>
        <v>24.5255474452555</v>
      </c>
      <c r="F87" s="30">
        <f>'DI_Nota'!I89+'DI_Nota'!J89</f>
        <v>25.8695652173913</v>
      </c>
      <c r="G87" s="30">
        <f>'DI_Nota'!K89+'DI_Nota'!L89</f>
        <v>24.3262411347518</v>
      </c>
      <c r="H87" s="30">
        <f>'DI_Nota'!M89+'DI_Nota'!N89</f>
        <v>24.3262411347518</v>
      </c>
      <c r="I87" s="30">
        <f>'DI_Nota'!O89+'DI_Nota'!P89</f>
        <v>24.822695035461</v>
      </c>
      <c r="J87" s="30">
        <f>'DI_Nota'!Q89+'DI_Nota'!R89</f>
        <v>24.3055555555555</v>
      </c>
      <c r="K87" s="30">
        <f>'DI_Nota'!S89+'DI_Nota'!T89</f>
        <v>24.3055555555555</v>
      </c>
      <c r="L87" s="30">
        <f>'DI_Nota'!U89+'DI_Nota'!V89</f>
        <v>24.7916666666667</v>
      </c>
      <c r="M87" s="30">
        <f>'DI_Nota'!W89+'DI_Nota'!X89</f>
        <v>24.6206896551724</v>
      </c>
      <c r="N87" s="30">
        <f>'DI_Nota'!Y89+'DI_Nota'!Z89</f>
        <v>27.5172413793103</v>
      </c>
      <c r="O87" s="30">
        <f>'DI_Nota'!AA89+'DI_Nota'!AB89</f>
        <v>27.8082191780822</v>
      </c>
      <c r="P87" s="30">
        <f>'DI_Nota'!AC89+'DI_Nota'!AD89</f>
        <v>27.8082191780822</v>
      </c>
      <c r="Q87" s="30">
        <f>'DI_Nota'!AE89+'DI_Nota'!AF89</f>
        <v>26.9594594594595</v>
      </c>
      <c r="R87" s="30">
        <f>'DI_Nota'!AG89+'DI_Nota'!AH89</f>
        <v>27.248322147651</v>
      </c>
    </row>
    <row r="88" ht="15" customHeight="1">
      <c r="A88" t="s" s="26">
        <f>'DI_Nota'!A90</f>
        <v>539</v>
      </c>
      <c r="B88" t="s" s="26">
        <f>'DI_Nota'!B90</f>
        <v>540</v>
      </c>
      <c r="C88" s="30">
        <f>'DI_Nota'!C90+'DI_Nota'!D90</f>
        <v>24.7368421052632</v>
      </c>
      <c r="D88" s="30">
        <f>'DI_Nota'!E90+'DI_Nota'!F90</f>
        <v>24.5522388059701</v>
      </c>
      <c r="E88" s="30">
        <f>'DI_Nota'!G90+'DI_Nota'!H90</f>
        <v>24.014598540146</v>
      </c>
      <c r="F88" s="30">
        <f>'DI_Nota'!I90+'DI_Nota'!J90</f>
        <v>23.3333333333333</v>
      </c>
      <c r="G88" s="30">
        <f>'DI_Nota'!K90+'DI_Nota'!L90</f>
        <v>25.3191489361702</v>
      </c>
      <c r="H88" s="30">
        <f>'DI_Nota'!M90+'DI_Nota'!N90</f>
        <v>23.8297872340426</v>
      </c>
      <c r="I88" s="30">
        <f>'DI_Nota'!O90+'DI_Nota'!P90</f>
        <v>23.8297872340426</v>
      </c>
      <c r="J88" s="30">
        <f>'DI_Nota'!Q90+'DI_Nota'!R90</f>
        <v>20.9027777777778</v>
      </c>
      <c r="K88" s="30">
        <f>'DI_Nota'!S90+'DI_Nota'!T90</f>
        <v>23.3333333333333</v>
      </c>
      <c r="L88" s="30">
        <f>'DI_Nota'!U90+'DI_Nota'!V90</f>
        <v>19.9305555555555</v>
      </c>
      <c r="M88" s="30">
        <f>'DI_Nota'!W90+'DI_Nota'!X90</f>
        <v>19.7931034482759</v>
      </c>
      <c r="N88" s="30">
        <f>'DI_Nota'!Y90+'DI_Nota'!Z90</f>
        <v>19.3103448275862</v>
      </c>
      <c r="O88" s="30">
        <f>'DI_Nota'!AA90+'DI_Nota'!AB90</f>
        <v>18.2191780821918</v>
      </c>
      <c r="P88" s="30">
        <f>'DI_Nota'!AC90+'DI_Nota'!AD90</f>
        <v>18.2191780821918</v>
      </c>
      <c r="Q88" s="30">
        <f>'DI_Nota'!AE90+'DI_Nota'!AF90</f>
        <v>17.972972972973</v>
      </c>
      <c r="R88" s="30">
        <f>'DI_Nota'!AG90+'DI_Nota'!AH90</f>
        <v>17.3825503355705</v>
      </c>
    </row>
    <row r="89" ht="15" customHeight="1">
      <c r="A89" t="s" s="26">
        <f>'DI_Nota'!A91</f>
        <v>541</v>
      </c>
      <c r="B89" t="s" s="26">
        <f>'DI_Nota'!B91</f>
        <v>542</v>
      </c>
      <c r="C89" s="30">
        <f>'DI_Nota'!C91+'DI_Nota'!D91</f>
        <v>24.2105263157895</v>
      </c>
      <c r="D89" s="30">
        <f>'DI_Nota'!E91+'DI_Nota'!F91</f>
        <v>24.0298507462686</v>
      </c>
      <c r="E89" s="30">
        <f>'DI_Nota'!G91+'DI_Nota'!H91</f>
        <v>23.5036496350365</v>
      </c>
      <c r="F89" s="30">
        <f>'DI_Nota'!I91+'DI_Nota'!J91</f>
        <v>24.3478260869565</v>
      </c>
      <c r="G89" s="30">
        <f>'DI_Nota'!K91+'DI_Nota'!L91</f>
        <v>23.3333333333333</v>
      </c>
      <c r="H89" s="30">
        <f>'DI_Nota'!M91+'DI_Nota'!N91</f>
        <v>23.3333333333333</v>
      </c>
      <c r="I89" s="30">
        <f>'DI_Nota'!O91+'DI_Nota'!P91</f>
        <v>23.3333333333333</v>
      </c>
      <c r="J89" s="30">
        <f>'DI_Nota'!Q91+'DI_Nota'!R91</f>
        <v>23.3333333333333</v>
      </c>
      <c r="K89" s="30">
        <f>'DI_Nota'!S91+'DI_Nota'!T91</f>
        <v>22.8472222222222</v>
      </c>
      <c r="L89" s="30">
        <f>'DI_Nota'!U91+'DI_Nota'!V91</f>
        <v>22.8472222222222</v>
      </c>
      <c r="M89" s="30">
        <f>'DI_Nota'!W91+'DI_Nota'!X91</f>
        <v>21.7241379310345</v>
      </c>
      <c r="N89" s="30">
        <f>'DI_Nota'!Y91+'DI_Nota'!Z91</f>
        <v>20.7586206896552</v>
      </c>
      <c r="O89" s="30">
        <f>'DI_Nota'!AA91+'DI_Nota'!AB91</f>
        <v>20.6164383561644</v>
      </c>
      <c r="P89" s="30">
        <f>'DI_Nota'!AC91+'DI_Nota'!AD91</f>
        <v>20.1369863013698</v>
      </c>
      <c r="Q89" s="30">
        <f>'DI_Nota'!AE91+'DI_Nota'!AF91</f>
        <v>19.3918918918919</v>
      </c>
      <c r="R89" s="30">
        <f>'DI_Nota'!AG91+'DI_Nota'!AH91</f>
        <v>19.731543624161</v>
      </c>
    </row>
    <row r="90" ht="15" customHeight="1">
      <c r="A90" t="s" s="26">
        <f>'DI_Nota'!A92</f>
        <v>543</v>
      </c>
      <c r="B90" t="s" s="26">
        <f>'DI_Nota'!B92</f>
        <v>544</v>
      </c>
      <c r="C90" s="30">
        <f>'DI_Nota'!C92+'DI_Nota'!D92</f>
        <v>23.6842105263158</v>
      </c>
      <c r="D90" s="30">
        <f>'DI_Nota'!E92+'DI_Nota'!F92</f>
        <v>23.5074626865672</v>
      </c>
      <c r="E90" s="30">
        <f>'DI_Nota'!G92+'DI_Nota'!H92</f>
        <v>22.992700729927</v>
      </c>
      <c r="F90" s="30">
        <f>'DI_Nota'!I92+'DI_Nota'!J92</f>
        <v>23.840579710145</v>
      </c>
      <c r="G90" s="30">
        <f>'DI_Nota'!K92+'DI_Nota'!L92</f>
        <v>22.8368794326241</v>
      </c>
      <c r="H90" s="30">
        <f>'DI_Nota'!M92+'DI_Nota'!N92</f>
        <v>22.8368794326241</v>
      </c>
      <c r="I90" s="30">
        <f>'DI_Nota'!O92+'DI_Nota'!P92</f>
        <v>22.8368794326241</v>
      </c>
      <c r="J90" s="30">
        <f>'DI_Nota'!Q92+'DI_Nota'!R92</f>
        <v>22.8472222222222</v>
      </c>
      <c r="K90" s="30">
        <f>'DI_Nota'!S92+'DI_Nota'!T92</f>
        <v>22.3611111111111</v>
      </c>
      <c r="L90" s="30">
        <f>'DI_Nota'!U92+'DI_Nota'!V92</f>
        <v>20.9027777777778</v>
      </c>
      <c r="M90" s="30">
        <f>'DI_Nota'!W92+'DI_Nota'!X92</f>
        <v>20.7586206896552</v>
      </c>
      <c r="N90" s="30">
        <f>'DI_Nota'!Y92+'DI_Nota'!Z92</f>
        <v>19.7931034482759</v>
      </c>
      <c r="O90" s="30">
        <f>'DI_Nota'!AA92+'DI_Nota'!AB92</f>
        <v>19.6575342465753</v>
      </c>
      <c r="P90" s="30">
        <f>'DI_Nota'!AC92+'DI_Nota'!AD92</f>
        <v>19.1780821917808</v>
      </c>
      <c r="Q90" s="30">
        <f>'DI_Nota'!AE92+'DI_Nota'!AF92</f>
        <v>18.9189189189189</v>
      </c>
      <c r="R90" s="30">
        <f>'DI_Nota'!AG92+'DI_Nota'!AH92</f>
        <v>18.7919463087248</v>
      </c>
    </row>
    <row r="91" ht="15" customHeight="1">
      <c r="A91" t="s" s="26">
        <f>'DI_Nota'!A93</f>
        <v>545</v>
      </c>
      <c r="B91" t="s" s="26">
        <f>'DI_Nota'!B93</f>
        <v>546</v>
      </c>
      <c r="C91" s="30">
        <f>'DI_Nota'!C93+'DI_Nota'!D93</f>
        <v>23.1578947368421</v>
      </c>
      <c r="D91" s="30">
        <f>'DI_Nota'!E93+'DI_Nota'!F93</f>
        <v>22.9850746268657</v>
      </c>
      <c r="E91" s="30">
        <f>'DI_Nota'!G93+'DI_Nota'!H93</f>
        <v>21.4598540145985</v>
      </c>
      <c r="F91" s="30">
        <f>'DI_Nota'!I93+'DI_Nota'!J93</f>
        <v>21.304347826087</v>
      </c>
      <c r="G91" s="30">
        <f>'DI_Nota'!K93+'DI_Nota'!L93</f>
        <v>21.3475177304964</v>
      </c>
      <c r="H91" s="30">
        <f>'DI_Nota'!M93+'DI_Nota'!N93</f>
        <v>21.3475177304964</v>
      </c>
      <c r="I91" s="30">
        <f>'DI_Nota'!O93+'DI_Nota'!P93</f>
        <v>22.3404255319149</v>
      </c>
      <c r="J91" s="30">
        <f>'DI_Nota'!Q93+'DI_Nota'!R93</f>
        <v>22.3611111111111</v>
      </c>
      <c r="K91" s="30">
        <f>'DI_Nota'!S93+'DI_Nota'!T93</f>
        <v>21.3888888888889</v>
      </c>
      <c r="L91" s="30">
        <f>'DI_Nota'!U93+'DI_Nota'!V93</f>
        <v>23.8194444444445</v>
      </c>
      <c r="M91" s="30">
        <f>'DI_Nota'!W93+'DI_Nota'!X93</f>
        <v>23.6551724137931</v>
      </c>
      <c r="N91" s="30">
        <f>'DI_Nota'!Y93+'DI_Nota'!Z93</f>
        <v>23.1724137931035</v>
      </c>
      <c r="O91" s="30">
        <f>'DI_Nota'!AA93+'DI_Nota'!AB93</f>
        <v>23.013698630137</v>
      </c>
      <c r="P91" s="30">
        <f>'DI_Nota'!AC93+'DI_Nota'!AD93</f>
        <v>22.5342465753425</v>
      </c>
      <c r="Q91" s="30">
        <f>'DI_Nota'!AE93+'DI_Nota'!AF93</f>
        <v>21.7567567567568</v>
      </c>
      <c r="R91" s="30">
        <f>'DI_Nota'!AG93+'DI_Nota'!AH93</f>
        <v>22.0805369127517</v>
      </c>
    </row>
    <row r="92" ht="15" customHeight="1">
      <c r="A92" t="s" s="26">
        <f>'DI_Nota'!A94</f>
        <v>547</v>
      </c>
      <c r="B92" t="s" s="26">
        <f>'DI_Nota'!B94</f>
        <v>548</v>
      </c>
      <c r="C92" s="30">
        <f>'DI_Nota'!C94+'DI_Nota'!D94</f>
        <v>22.6315789473684</v>
      </c>
      <c r="D92" s="30">
        <f>'DI_Nota'!E94+'DI_Nota'!F94</f>
        <v>22.4626865671642</v>
      </c>
      <c r="E92" s="30">
        <f>'DI_Nota'!G94+'DI_Nota'!H94</f>
        <v>22.4817518248175</v>
      </c>
      <c r="F92" s="30">
        <f>'DI_Nota'!I94+'DI_Nota'!J94</f>
        <v>22.8260869565217</v>
      </c>
      <c r="G92" s="30">
        <f>'DI_Nota'!K94+'DI_Nota'!L94</f>
        <v>22.3404255319149</v>
      </c>
      <c r="H92" s="30">
        <f>'DI_Nota'!M94+'DI_Nota'!N94</f>
        <v>22.3404255319149</v>
      </c>
      <c r="I92" s="30">
        <f>'DI_Nota'!O94+'DI_Nota'!P94</f>
        <v>21.8439716312056</v>
      </c>
      <c r="J92" s="30">
        <f>'DI_Nota'!Q94+'DI_Nota'!R94</f>
        <v>21.875</v>
      </c>
      <c r="K92" s="30">
        <f>'DI_Nota'!S94+'DI_Nota'!T94</f>
        <v>21.875</v>
      </c>
      <c r="L92" s="30">
        <f>'DI_Nota'!U94+'DI_Nota'!V94</f>
        <v>22.3611111111111</v>
      </c>
      <c r="M92" s="30">
        <f>'DI_Nota'!W94+'DI_Nota'!X94</f>
        <v>22.6896551724138</v>
      </c>
      <c r="N92" s="30">
        <f>'DI_Nota'!Y94+'DI_Nota'!Z94</f>
        <v>24.1379310344828</v>
      </c>
      <c r="O92" s="30">
        <f>'DI_Nota'!AA94+'DI_Nota'!AB94</f>
        <v>24.4520547945206</v>
      </c>
      <c r="P92" s="30">
        <f>'DI_Nota'!AC94+'DI_Nota'!AD94</f>
        <v>24.9315068493151</v>
      </c>
      <c r="Q92" s="30">
        <f>'DI_Nota'!AE94+'DI_Nota'!AF94</f>
        <v>25.0675675675676</v>
      </c>
      <c r="R92" s="30">
        <f>'DI_Nota'!AG94+'DI_Nota'!AH94</f>
        <v>24.8993288590604</v>
      </c>
    </row>
    <row r="93" ht="15" customHeight="1">
      <c r="A93" t="s" s="26">
        <f>'DI_Nota'!A95</f>
        <v>549</v>
      </c>
      <c r="B93" t="s" s="26">
        <f>'DI_Nota'!B95</f>
        <v>550</v>
      </c>
      <c r="C93" s="30">
        <f>'DI_Nota'!C95+'DI_Nota'!D95</f>
        <v>22.1052631578948</v>
      </c>
      <c r="D93" s="30">
        <f>'DI_Nota'!E95+'DI_Nota'!F95</f>
        <v>21.9402985074627</v>
      </c>
      <c r="E93" s="30">
        <f>'DI_Nota'!G95+'DI_Nota'!H95</f>
        <v>21.970802919708</v>
      </c>
      <c r="F93" s="30">
        <f>'DI_Nota'!I95+'DI_Nota'!J95</f>
        <v>22.3188405797102</v>
      </c>
      <c r="G93" s="30">
        <f>'DI_Nota'!K95+'DI_Nota'!L95</f>
        <v>21.8439716312056</v>
      </c>
      <c r="H93" s="30">
        <f>'DI_Nota'!M95+'DI_Nota'!N95</f>
        <v>21.8439716312056</v>
      </c>
      <c r="I93" s="30">
        <f>'DI_Nota'!O95+'DI_Nota'!P95</f>
        <v>21.3475177304964</v>
      </c>
      <c r="J93" s="30">
        <f>'DI_Nota'!Q95+'DI_Nota'!R95</f>
        <v>21.3888888888889</v>
      </c>
      <c r="K93" s="30">
        <f>'DI_Nota'!S95+'DI_Nota'!T95</f>
        <v>20.9027777777778</v>
      </c>
      <c r="L93" s="30">
        <f>'DI_Nota'!U95+'DI_Nota'!V95</f>
        <v>21.3888888888889</v>
      </c>
      <c r="M93" s="30">
        <f>'DI_Nota'!W95+'DI_Nota'!X95</f>
        <v>22.2068965517242</v>
      </c>
      <c r="N93" s="30">
        <f>'DI_Nota'!Y95+'DI_Nota'!Z95</f>
        <v>23.6551724137931</v>
      </c>
      <c r="O93" s="30">
        <f>'DI_Nota'!AA95+'DI_Nota'!AB95</f>
        <v>23.9726027397261</v>
      </c>
      <c r="P93" s="30">
        <f>'DI_Nota'!AC95+'DI_Nota'!AD95</f>
        <v>23.9726027397261</v>
      </c>
      <c r="Q93" s="30">
        <f>'DI_Nota'!AE95+'DI_Nota'!AF95</f>
        <v>24.5945945945946</v>
      </c>
      <c r="R93" s="30">
        <f>'DI_Nota'!AG95+'DI_Nota'!AH95</f>
        <v>23.9597315436242</v>
      </c>
    </row>
    <row r="94" ht="15" customHeight="1">
      <c r="A94" t="s" s="26">
        <f>'DI_Nota'!A96</f>
        <v>551</v>
      </c>
      <c r="B94" t="s" s="26">
        <f>'DI_Nota'!B96</f>
        <v>552</v>
      </c>
      <c r="C94" s="30">
        <f>'DI_Nota'!C96+'DI_Nota'!D96</f>
        <v>21.578947368421</v>
      </c>
      <c r="D94" s="30">
        <f>'DI_Nota'!E96+'DI_Nota'!F96</f>
        <v>21.4179104477612</v>
      </c>
      <c r="E94" s="30">
        <f>'DI_Nota'!G96+'DI_Nota'!H96</f>
        <v>20.9489051094891</v>
      </c>
      <c r="F94" s="30">
        <f>'DI_Nota'!I96+'DI_Nota'!J96</f>
        <v>19.2753623188406</v>
      </c>
      <c r="G94" s="30">
        <f>'DI_Nota'!K96+'DI_Nota'!L96</f>
        <v>19.3617021276596</v>
      </c>
      <c r="H94" s="30">
        <f>'DI_Nota'!M96+'DI_Nota'!N96</f>
        <v>20.8510638297872</v>
      </c>
      <c r="I94" s="30">
        <f>'DI_Nota'!O96+'DI_Nota'!P96</f>
        <v>20.8510638297872</v>
      </c>
      <c r="J94" s="30">
        <f>'DI_Nota'!Q96+'DI_Nota'!R96</f>
        <v>19.9305555555555</v>
      </c>
      <c r="K94" s="30">
        <f>'DI_Nota'!S96+'DI_Nota'!T96</f>
        <v>19.9305555555555</v>
      </c>
      <c r="L94" s="30">
        <f>'DI_Nota'!U96+'DI_Nota'!V96</f>
        <v>20.4166666666667</v>
      </c>
      <c r="M94" s="30">
        <f>'DI_Nota'!W96+'DI_Nota'!X96</f>
        <v>21.2413793103448</v>
      </c>
      <c r="N94" s="30">
        <f>'DI_Nota'!Y96+'DI_Nota'!Z96</f>
        <v>21.7241379310345</v>
      </c>
      <c r="O94" s="30">
        <f>'DI_Nota'!AA96+'DI_Nota'!AB96</f>
        <v>21.0958904109589</v>
      </c>
      <c r="P94" s="30">
        <f>'DI_Nota'!AC96+'DI_Nota'!AD96</f>
        <v>20.6164383561644</v>
      </c>
      <c r="Q94" s="30">
        <f>'DI_Nota'!AE96+'DI_Nota'!AF96</f>
        <v>20.8108108108108</v>
      </c>
      <c r="R94" s="30">
        <f>'DI_Nota'!AG96+'DI_Nota'!AH96</f>
        <v>19.2617449664429</v>
      </c>
    </row>
    <row r="95" ht="15" customHeight="1">
      <c r="A95" t="s" s="26">
        <f>'DI_Nota'!A97</f>
        <v>553</v>
      </c>
      <c r="B95" t="s" s="26">
        <f>'DI_Nota'!B97</f>
        <v>554</v>
      </c>
      <c r="C95" s="30">
        <f>'DI_Nota'!C97+'DI_Nota'!D97</f>
        <v>21.0526315789474</v>
      </c>
      <c r="D95" s="30">
        <f>'DI_Nota'!E97+'DI_Nota'!F97</f>
        <v>20.8955223880597</v>
      </c>
      <c r="E95" s="30">
        <f>'DI_Nota'!G97+'DI_Nota'!H97</f>
        <v>20.4379562043796</v>
      </c>
      <c r="F95" s="30">
        <f>'DI_Nota'!I97+'DI_Nota'!J97</f>
        <v>20.7971014492753</v>
      </c>
      <c r="G95" s="30">
        <f>'DI_Nota'!K97+'DI_Nota'!L97</f>
        <v>20.354609929078</v>
      </c>
      <c r="H95" s="30">
        <f>'DI_Nota'!M97+'DI_Nota'!N97</f>
        <v>17.8723404255319</v>
      </c>
      <c r="I95" s="30">
        <f>'DI_Nota'!O97+'DI_Nota'!P97</f>
        <v>17.8723404255319</v>
      </c>
      <c r="J95" s="30">
        <f>'DI_Nota'!Q97+'DI_Nota'!R97</f>
        <v>18.4722222222222</v>
      </c>
      <c r="K95" s="30">
        <f>'DI_Nota'!S97+'DI_Nota'!T97</f>
        <v>17.0138888888889</v>
      </c>
      <c r="L95" s="30">
        <f>'DI_Nota'!U97+'DI_Nota'!V97</f>
        <v>17.0138888888889</v>
      </c>
      <c r="M95" s="30">
        <f>'DI_Nota'!W97+'DI_Nota'!X97</f>
        <v>16.4137931034483</v>
      </c>
      <c r="N95" s="30">
        <f>'DI_Nota'!Y97+'DI_Nota'!Z97</f>
        <v>17.3793103448276</v>
      </c>
      <c r="O95" s="30">
        <f>'DI_Nota'!AA97+'DI_Nota'!AB97</f>
        <v>16.7808219178082</v>
      </c>
      <c r="P95" s="30">
        <f>'DI_Nota'!AC97+'DI_Nota'!AD97</f>
        <v>14.8630136986302</v>
      </c>
      <c r="Q95" s="30">
        <f>'DI_Nota'!AE97+'DI_Nota'!AF97</f>
        <v>10.8783783783784</v>
      </c>
      <c r="R95" s="30">
        <f>'DI_Nota'!AG97+'DI_Nota'!AH97</f>
        <v>9.395973154362411</v>
      </c>
    </row>
    <row r="96" ht="15" customHeight="1">
      <c r="A96" t="s" s="26">
        <f>'DI_Nota'!A98</f>
        <v>555</v>
      </c>
      <c r="B96" t="s" s="26">
        <f>'DI_Nota'!B98</f>
        <v>556</v>
      </c>
      <c r="C96" s="30">
        <f>'DI_Nota'!C98+'DI_Nota'!D98</f>
        <v>20.5263157894737</v>
      </c>
      <c r="D96" s="30">
        <f>'DI_Nota'!E98+'DI_Nota'!F98</f>
        <v>20.3731343283582</v>
      </c>
      <c r="E96" s="30">
        <f>'DI_Nota'!G98+'DI_Nota'!H98</f>
        <v>19.9270072992701</v>
      </c>
      <c r="F96" s="30">
        <f>'DI_Nota'!I98+'DI_Nota'!J98</f>
        <v>16.7391304347826</v>
      </c>
      <c r="G96" s="30">
        <f>'DI_Nota'!K98+'DI_Nota'!L98</f>
        <v>16.3829787234042</v>
      </c>
      <c r="H96" s="30">
        <f>'DI_Nota'!M98+'DI_Nota'!N98</f>
        <v>16.8794326241135</v>
      </c>
      <c r="I96" s="30">
        <f>'DI_Nota'!O98+'DI_Nota'!P98</f>
        <v>20.354609929078</v>
      </c>
      <c r="J96" s="30">
        <f>'DI_Nota'!Q98+'DI_Nota'!R98</f>
        <v>20.4166666666667</v>
      </c>
      <c r="K96" s="30">
        <f>'DI_Nota'!S98+'DI_Nota'!T98</f>
        <v>20.4166666666667</v>
      </c>
      <c r="L96" s="30">
        <f>'DI_Nota'!U98+'DI_Nota'!V98</f>
        <v>21.875</v>
      </c>
      <c r="M96" s="30">
        <f>'DI_Nota'!W98+'DI_Nota'!X98</f>
        <v>23.1724137931035</v>
      </c>
      <c r="N96" s="30">
        <f>'DI_Nota'!Y98+'DI_Nota'!Z98</f>
        <v>22.2068965517242</v>
      </c>
      <c r="O96" s="30">
        <f>'DI_Nota'!AA98+'DI_Nota'!AB98</f>
        <v>23.4931506849315</v>
      </c>
      <c r="P96" s="30">
        <f>'DI_Nota'!AC98+'DI_Nota'!AD98</f>
        <v>23.4931506849315</v>
      </c>
      <c r="Q96" s="30">
        <f>'DI_Nota'!AE98+'DI_Nota'!AF98</f>
        <v>23.6486486486487</v>
      </c>
      <c r="R96" s="30">
        <f>'DI_Nota'!AG98+'DI_Nota'!AH98</f>
        <v>26.7785234899329</v>
      </c>
    </row>
    <row r="97" ht="15" customHeight="1">
      <c r="A97" t="s" s="26">
        <f>'DI_Nota'!A99</f>
        <v>557</v>
      </c>
      <c r="B97" t="s" s="26">
        <f>'DI_Nota'!B99</f>
        <v>558</v>
      </c>
      <c r="C97" s="30">
        <f>'DI_Nota'!C99+'DI_Nota'!D99</f>
        <v>20</v>
      </c>
      <c r="D97" s="30">
        <f>'DI_Nota'!E99+'DI_Nota'!F99</f>
        <v>19.3283582089553</v>
      </c>
      <c r="E97" s="30">
        <f>'DI_Nota'!G99+'DI_Nota'!H99</f>
        <v>18.3941605839416</v>
      </c>
      <c r="F97" s="30">
        <f>'DI_Nota'!I99+'DI_Nota'!J99</f>
        <v>18.768115942029</v>
      </c>
      <c r="G97" s="30">
        <f>'DI_Nota'!K99+'DI_Nota'!L99</f>
        <v>18.3687943262411</v>
      </c>
      <c r="H97" s="30">
        <f>'DI_Nota'!M99+'DI_Nota'!N99</f>
        <v>19.3617021276596</v>
      </c>
      <c r="I97" s="30">
        <f>'DI_Nota'!O99+'DI_Nota'!P99</f>
        <v>18.3687943262411</v>
      </c>
      <c r="J97" s="30">
        <f>'DI_Nota'!Q99+'DI_Nota'!R99</f>
        <v>17.5</v>
      </c>
      <c r="K97" s="30">
        <f>'DI_Nota'!S99+'DI_Nota'!T99</f>
        <v>18.4722222222222</v>
      </c>
      <c r="L97" s="30">
        <f>'DI_Nota'!U99+'DI_Nota'!V99</f>
        <v>18.9583333333333</v>
      </c>
      <c r="M97" s="30">
        <f>'DI_Nota'!W99+'DI_Nota'!X99</f>
        <v>17.8620689655172</v>
      </c>
      <c r="N97" s="30">
        <f>'DI_Nota'!Y99+'DI_Nota'!Z99</f>
        <v>16.896551724138</v>
      </c>
      <c r="O97" s="30">
        <f>'DI_Nota'!AA99+'DI_Nota'!AB99</f>
        <v>14.8630136986302</v>
      </c>
      <c r="P97" s="30">
        <f>'DI_Nota'!AC99+'DI_Nota'!AD99</f>
        <v>13.9041095890411</v>
      </c>
      <c r="Q97" s="30">
        <f>'DI_Nota'!AE99+'DI_Nota'!AF99</f>
        <v>12.2972972972973</v>
      </c>
      <c r="R97" s="30">
        <f>'DI_Nota'!AG99+'DI_Nota'!AH99</f>
        <v>10.3355704697986</v>
      </c>
    </row>
    <row r="98" ht="15" customHeight="1">
      <c r="A98" t="s" s="26">
        <f>'DI_Nota'!A100</f>
        <v>559</v>
      </c>
      <c r="B98" t="s" s="26">
        <f>'DI_Nota'!B100</f>
        <v>560</v>
      </c>
      <c r="C98" s="30">
        <f>'DI_Nota'!C100+'DI_Nota'!D100</f>
        <v>19.4736842105264</v>
      </c>
      <c r="D98" s="30">
        <f>'DI_Nota'!E100+'DI_Nota'!F100</f>
        <v>19.8507462686567</v>
      </c>
      <c r="E98" s="30">
        <f>'DI_Nota'!G100+'DI_Nota'!H100</f>
        <v>19.4160583941606</v>
      </c>
      <c r="F98" s="30">
        <f>'DI_Nota'!I100+'DI_Nota'!J100</f>
        <v>20.2898550724638</v>
      </c>
      <c r="G98" s="30">
        <f>'DI_Nota'!K100+'DI_Nota'!L100</f>
        <v>20.8510638297872</v>
      </c>
      <c r="H98" s="30">
        <f>'DI_Nota'!M100+'DI_Nota'!N100</f>
        <v>20.354609929078</v>
      </c>
      <c r="I98" s="30">
        <f>'DI_Nota'!O100+'DI_Nota'!P100</f>
        <v>19.8581560283688</v>
      </c>
      <c r="J98" s="30">
        <f>'DI_Nota'!Q100+'DI_Nota'!R100</f>
        <v>19.4444444444445</v>
      </c>
      <c r="K98" s="30">
        <f>'DI_Nota'!S100+'DI_Nota'!T100</f>
        <v>19.4444444444445</v>
      </c>
      <c r="L98" s="30">
        <f>'DI_Nota'!U100+'DI_Nota'!V100</f>
        <v>17.9861111111111</v>
      </c>
      <c r="M98" s="30">
        <f>'DI_Nota'!W100+'DI_Nota'!X100</f>
        <v>18.3448275862069</v>
      </c>
      <c r="N98" s="30">
        <f>'DI_Nota'!Y100+'DI_Nota'!Z100</f>
        <v>17.8620689655172</v>
      </c>
      <c r="O98" s="30">
        <f>'DI_Nota'!AA100+'DI_Nota'!AB100</f>
        <v>17.2602739726027</v>
      </c>
      <c r="P98" s="30">
        <f>'DI_Nota'!AC100+'DI_Nota'!AD100</f>
        <v>15.3424657534247</v>
      </c>
      <c r="Q98" s="30">
        <f>'DI_Nota'!AE100+'DI_Nota'!AF100</f>
        <v>11.3513513513513</v>
      </c>
      <c r="R98" s="30">
        <f>'DI_Nota'!AG100+'DI_Nota'!AH100</f>
        <v>9.865771812080521</v>
      </c>
    </row>
    <row r="99" ht="15" customHeight="1">
      <c r="A99" t="s" s="26">
        <f>'DI_Nota'!A101</f>
        <v>561</v>
      </c>
      <c r="B99" t="s" s="26">
        <f>'DI_Nota'!B101</f>
        <v>562</v>
      </c>
      <c r="C99" s="30">
        <f>'DI_Nota'!C101+'DI_Nota'!D101</f>
        <v>18.9473684210526</v>
      </c>
      <c r="D99" s="30">
        <f>'DI_Nota'!E101+'DI_Nota'!F101</f>
        <v>18.8059701492537</v>
      </c>
      <c r="E99" s="30">
        <f>'DI_Nota'!G101+'DI_Nota'!H101</f>
        <v>18.9051094890511</v>
      </c>
      <c r="F99" s="30">
        <f>'DI_Nota'!I101+'DI_Nota'!J101</f>
        <v>19.7826086956522</v>
      </c>
      <c r="G99" s="30">
        <f>'DI_Nota'!K101+'DI_Nota'!L101</f>
        <v>19.8581560283688</v>
      </c>
      <c r="H99" s="30">
        <f>'DI_Nota'!M101+'DI_Nota'!N101</f>
        <v>18.3687943262411</v>
      </c>
      <c r="I99" s="30">
        <f>'DI_Nota'!O101+'DI_Nota'!P101</f>
        <v>19.3617021276596</v>
      </c>
      <c r="J99" s="30">
        <f>'DI_Nota'!Q101+'DI_Nota'!R101</f>
        <v>16.5277777777778</v>
      </c>
      <c r="K99" s="30">
        <f>'DI_Nota'!S101+'DI_Nota'!T101</f>
        <v>16.5277777777778</v>
      </c>
      <c r="L99" s="30">
        <f>'DI_Nota'!U101+'DI_Nota'!V101</f>
        <v>16.5277777777778</v>
      </c>
      <c r="M99" s="30">
        <f>'DI_Nota'!W101+'DI_Nota'!X101</f>
        <v>14.9655172413793</v>
      </c>
      <c r="N99" s="30">
        <f>'DI_Nota'!Y101+'DI_Nota'!Z101</f>
        <v>14.9655172413793</v>
      </c>
      <c r="O99" s="30">
        <f>'DI_Nota'!AA101+'DI_Nota'!AB101</f>
        <v>12.9452054794521</v>
      </c>
      <c r="P99" s="30">
        <f>'DI_Nota'!AC101+'DI_Nota'!AD101</f>
        <v>11.5068493150685</v>
      </c>
      <c r="Q99" s="30">
        <f>'DI_Nota'!AE101+'DI_Nota'!AF101</f>
        <v>8.513513513513541</v>
      </c>
      <c r="R99" s="30">
        <f>'DI_Nota'!AG101+'DI_Nota'!AH101</f>
        <v>7.98657718120808</v>
      </c>
    </row>
    <row r="100" ht="15" customHeight="1">
      <c r="A100" t="s" s="26">
        <f>'DI_Nota'!A102</f>
        <v>563</v>
      </c>
      <c r="B100" t="s" s="26">
        <f>'DI_Nota'!B102</f>
        <v>564</v>
      </c>
      <c r="C100" s="30">
        <f>'DI_Nota'!C102+'DI_Nota'!D102</f>
        <v>18.4210526315789</v>
      </c>
      <c r="D100" s="30">
        <f>'DI_Nota'!E102+'DI_Nota'!F102</f>
        <v>17.7611940298507</v>
      </c>
      <c r="E100" s="30">
        <f>'DI_Nota'!G102+'DI_Nota'!H102</f>
        <v>16.8613138686131</v>
      </c>
      <c r="F100" s="30">
        <f>'DI_Nota'!I102+'DI_Nota'!J102</f>
        <v>17.2463768115942</v>
      </c>
      <c r="G100" s="30">
        <f>'DI_Nota'!K102+'DI_Nota'!L102</f>
        <v>17.3758865248227</v>
      </c>
      <c r="H100" s="30">
        <f>'DI_Nota'!M102+'DI_Nota'!N102</f>
        <v>17.3758865248227</v>
      </c>
      <c r="I100" s="30">
        <f>'DI_Nota'!O102+'DI_Nota'!P102</f>
        <v>17.3758865248227</v>
      </c>
      <c r="J100" s="30">
        <f>'DI_Nota'!Q102+'DI_Nota'!R102</f>
        <v>17.0138888888889</v>
      </c>
      <c r="K100" s="30">
        <f>'DI_Nota'!S102+'DI_Nota'!T102</f>
        <v>17.9861111111111</v>
      </c>
      <c r="L100" s="30">
        <f>'DI_Nota'!U102+'DI_Nota'!V102</f>
        <v>19.4444444444445</v>
      </c>
      <c r="M100" s="30">
        <f>'DI_Nota'!W102+'DI_Nota'!X102</f>
        <v>18.8275862068965</v>
      </c>
      <c r="N100" s="30">
        <f>'DI_Nota'!Y102+'DI_Nota'!Z102</f>
        <v>18.8275862068965</v>
      </c>
      <c r="O100" s="30">
        <f>'DI_Nota'!AA102+'DI_Nota'!AB102</f>
        <v>19.1780821917808</v>
      </c>
      <c r="P100" s="30">
        <f>'DI_Nota'!AC102+'DI_Nota'!AD102</f>
        <v>19.6575342465753</v>
      </c>
      <c r="Q100" s="30">
        <f>'DI_Nota'!AE102+'DI_Nota'!AF102</f>
        <v>19.8648648648649</v>
      </c>
      <c r="R100" s="30">
        <f>'DI_Nota'!AG102+'DI_Nota'!AH102</f>
        <v>20.6711409395973</v>
      </c>
    </row>
    <row r="101" ht="15" customHeight="1">
      <c r="A101" t="s" s="26">
        <f>'DI_Nota'!A103</f>
        <v>565</v>
      </c>
      <c r="B101" t="s" s="26">
        <f>'DI_Nota'!B103</f>
        <v>566</v>
      </c>
      <c r="C101" s="30">
        <f>'DI_Nota'!C103+'DI_Nota'!D103</f>
        <v>17.8947368421053</v>
      </c>
      <c r="D101" s="30">
        <f>'DI_Nota'!E103+'DI_Nota'!F103</f>
        <v>17.2388059701493</v>
      </c>
      <c r="E101" s="30">
        <f>'DI_Nota'!G103+'DI_Nota'!H103</f>
        <v>17.3722627737226</v>
      </c>
      <c r="F101" s="30">
        <f>'DI_Nota'!I103+'DI_Nota'!J103</f>
        <v>17.7536231884058</v>
      </c>
      <c r="G101" s="30">
        <f>'DI_Nota'!K103+'DI_Nota'!L103</f>
        <v>17.8723404255319</v>
      </c>
      <c r="H101" s="30">
        <f>'DI_Nota'!M103+'DI_Nota'!N103</f>
        <v>18.8652482269504</v>
      </c>
      <c r="I101" s="30">
        <f>'DI_Nota'!O103+'DI_Nota'!P103</f>
        <v>16.8794326241135</v>
      </c>
      <c r="J101" s="30">
        <f>'DI_Nota'!Q103+'DI_Nota'!R103</f>
        <v>17.9861111111111</v>
      </c>
      <c r="K101" s="30">
        <f>'DI_Nota'!S103+'DI_Nota'!T103</f>
        <v>17.5</v>
      </c>
      <c r="L101" s="30">
        <f>'DI_Nota'!U103+'DI_Nota'!V103</f>
        <v>17.5</v>
      </c>
      <c r="M101" s="30">
        <f>'DI_Nota'!W103+'DI_Nota'!X103</f>
        <v>17.3793103448276</v>
      </c>
      <c r="N101" s="30">
        <f>'DI_Nota'!Y103+'DI_Nota'!Z103</f>
        <v>16.4137931034483</v>
      </c>
      <c r="O101" s="30">
        <f>'DI_Nota'!AA103+'DI_Nota'!AB103</f>
        <v>15.8219178082192</v>
      </c>
      <c r="P101" s="30">
        <f>'DI_Nota'!AC103+'DI_Nota'!AD103</f>
        <v>15.8219178082192</v>
      </c>
      <c r="Q101" s="30">
        <f>'DI_Nota'!AE103+'DI_Nota'!AF103</f>
        <v>13.2432432432432</v>
      </c>
      <c r="R101" s="30">
        <f>'DI_Nota'!AG103+'DI_Nota'!AH103</f>
        <v>11.744966442953</v>
      </c>
    </row>
    <row r="102" ht="15" customHeight="1">
      <c r="A102" t="s" s="26">
        <f>'DI_Nota'!A104</f>
        <v>567</v>
      </c>
      <c r="B102" t="s" s="26">
        <f>'DI_Nota'!B104</f>
        <v>568</v>
      </c>
      <c r="C102" s="30">
        <f>'DI_Nota'!C104+'DI_Nota'!D104</f>
        <v>17.3684210526316</v>
      </c>
      <c r="D102" s="30">
        <f>'DI_Nota'!E104+'DI_Nota'!F104</f>
        <v>18.2835820895522</v>
      </c>
      <c r="E102" s="30">
        <f>'DI_Nota'!G104+'DI_Nota'!H104</f>
        <v>17.8832116788322</v>
      </c>
      <c r="F102" s="30">
        <f>'DI_Nota'!I104+'DI_Nota'!J104</f>
        <v>18.2608695652174</v>
      </c>
      <c r="G102" s="30">
        <f>'DI_Nota'!K104+'DI_Nota'!L104</f>
        <v>18.8652482269504</v>
      </c>
      <c r="H102" s="30">
        <f>'DI_Nota'!M104+'DI_Nota'!N104</f>
        <v>19.8581560283688</v>
      </c>
      <c r="I102" s="30">
        <f>'DI_Nota'!O104+'DI_Nota'!P104</f>
        <v>18.8652482269504</v>
      </c>
      <c r="J102" s="30">
        <f>'DI_Nota'!Q104+'DI_Nota'!R104</f>
        <v>18.9583333333333</v>
      </c>
      <c r="K102" s="30">
        <f>'DI_Nota'!S104+'DI_Nota'!T104</f>
        <v>18.9583333333333</v>
      </c>
      <c r="L102" s="30">
        <f>'DI_Nota'!U104+'DI_Nota'!V104</f>
        <v>18.4722222222222</v>
      </c>
      <c r="M102" s="30">
        <f>'DI_Nota'!W104+'DI_Nota'!X104</f>
        <v>16.896551724138</v>
      </c>
      <c r="N102" s="30">
        <f>'DI_Nota'!Y104+'DI_Nota'!Z104</f>
        <v>15.448275862069</v>
      </c>
      <c r="O102" s="30">
        <f>'DI_Nota'!AA104+'DI_Nota'!AB104</f>
        <v>13.4246575342466</v>
      </c>
      <c r="P102" s="30">
        <f>'DI_Nota'!AC104+'DI_Nota'!AD104</f>
        <v>11.986301369863</v>
      </c>
      <c r="Q102" s="30">
        <f>'DI_Nota'!AE104+'DI_Nota'!AF104</f>
        <v>8.040540540540549</v>
      </c>
      <c r="R102" s="30">
        <f>'DI_Nota'!AG104+'DI_Nota'!AH104</f>
        <v>7.5167785234899</v>
      </c>
    </row>
    <row r="103" ht="15" customHeight="1">
      <c r="A103" t="s" s="26">
        <f>'DI_Nota'!A105</f>
        <v>569</v>
      </c>
      <c r="B103" t="s" s="26">
        <f>'DI_Nota'!B105</f>
        <v>570</v>
      </c>
      <c r="C103" s="30">
        <f>'DI_Nota'!C105+'DI_Nota'!D105</f>
        <v>16.8421052631579</v>
      </c>
      <c r="D103" s="30">
        <f>'DI_Nota'!E105+'DI_Nota'!F105</f>
        <v>16.7164179104478</v>
      </c>
      <c r="E103" s="30">
        <f>'DI_Nota'!G105+'DI_Nota'!H105</f>
        <v>16.3503649635036</v>
      </c>
      <c r="F103" s="30">
        <f>'DI_Nota'!I105+'DI_Nota'!J105</f>
        <v>15.7246376811594</v>
      </c>
      <c r="G103" s="30">
        <f>'DI_Nota'!K105+'DI_Nota'!L105</f>
        <v>15.886524822695</v>
      </c>
      <c r="H103" s="30">
        <f>'DI_Nota'!M105+'DI_Nota'!N105</f>
        <v>15.886524822695</v>
      </c>
      <c r="I103" s="30">
        <f>'DI_Nota'!O105+'DI_Nota'!P105</f>
        <v>15.886524822695</v>
      </c>
      <c r="J103" s="30">
        <f>'DI_Nota'!Q105+'DI_Nota'!R105</f>
        <v>15.5555555555555</v>
      </c>
      <c r="K103" s="30">
        <f>'DI_Nota'!S105+'DI_Nota'!T105</f>
        <v>15.0694444444445</v>
      </c>
      <c r="L103" s="30">
        <f>'DI_Nota'!U105+'DI_Nota'!V105</f>
        <v>14.0972222222222</v>
      </c>
      <c r="M103" s="30">
        <f>'DI_Nota'!W105+'DI_Nota'!X105</f>
        <v>13.0344827586207</v>
      </c>
      <c r="N103" s="30">
        <f>'DI_Nota'!Y105+'DI_Nota'!Z105</f>
        <v>11.103448275862</v>
      </c>
      <c r="O103" s="30">
        <f>'DI_Nota'!AA105+'DI_Nota'!AB105</f>
        <v>9.58904109589041</v>
      </c>
      <c r="P103" s="30">
        <f>'DI_Nota'!AC105+'DI_Nota'!AD105</f>
        <v>6.71232876712329</v>
      </c>
      <c r="Q103" s="30">
        <f>'DI_Nota'!AE105+'DI_Nota'!AF105</f>
        <v>6.62162162162162</v>
      </c>
      <c r="R103" s="30">
        <f>'DI_Nota'!AG105+'DI_Nota'!AH105</f>
        <v>5.63758389261745</v>
      </c>
    </row>
    <row r="104" ht="15" customHeight="1">
      <c r="A104" t="s" s="26">
        <f>'DI_Nota'!A106</f>
        <v>571</v>
      </c>
      <c r="B104" t="s" s="26">
        <f>'DI_Nota'!B106</f>
        <v>572</v>
      </c>
      <c r="C104" s="30">
        <f>'DI_Nota'!C106+'DI_Nota'!D106</f>
        <v>16.3157894736842</v>
      </c>
      <c r="D104" s="30">
        <f>'DI_Nota'!E106+'DI_Nota'!F106</f>
        <v>16.1940298507463</v>
      </c>
      <c r="E104" s="30">
        <f>'DI_Nota'!G106+'DI_Nota'!H106</f>
        <v>15.8394160583942</v>
      </c>
      <c r="F104" s="30">
        <f>'DI_Nota'!I106+'DI_Nota'!J106</f>
        <v>16.231884057971</v>
      </c>
      <c r="G104" s="30">
        <f>'DI_Nota'!K106+'DI_Nota'!L106</f>
        <v>16.8794326241135</v>
      </c>
      <c r="H104" s="30">
        <f>'DI_Nota'!M106+'DI_Nota'!N106</f>
        <v>16.3829787234042</v>
      </c>
      <c r="I104" s="30">
        <f>'DI_Nota'!O106+'DI_Nota'!P106</f>
        <v>16.3829787234042</v>
      </c>
      <c r="J104" s="30">
        <f>'DI_Nota'!Q106+'DI_Nota'!R106</f>
        <v>16.0416666666667</v>
      </c>
      <c r="K104" s="30">
        <f>'DI_Nota'!S106+'DI_Nota'!T106</f>
        <v>16.0416666666667</v>
      </c>
      <c r="L104" s="30">
        <f>'DI_Nota'!U106+'DI_Nota'!V106</f>
        <v>16.0416666666667</v>
      </c>
      <c r="M104" s="30">
        <f>'DI_Nota'!W106+'DI_Nota'!X106</f>
        <v>14.4827586206897</v>
      </c>
      <c r="N104" s="30">
        <f>'DI_Nota'!Y106+'DI_Nota'!Z106</f>
        <v>13.0344827586207</v>
      </c>
      <c r="O104" s="30">
        <f>'DI_Nota'!AA106+'DI_Nota'!AB106</f>
        <v>11.986301369863</v>
      </c>
      <c r="P104" s="30">
        <f>'DI_Nota'!AC106+'DI_Nota'!AD106</f>
        <v>9.1095890410959</v>
      </c>
      <c r="Q104" s="30">
        <f>'DI_Nota'!AE106+'DI_Nota'!AF106</f>
        <v>7.56756756756756</v>
      </c>
      <c r="R104" s="30">
        <f>'DI_Nota'!AG106+'DI_Nota'!AH106</f>
        <v>6.57718120805369</v>
      </c>
    </row>
    <row r="105" ht="15" customHeight="1">
      <c r="A105" t="s" s="26">
        <f>'DI_Nota'!A107</f>
        <v>573</v>
      </c>
      <c r="B105" t="s" s="26">
        <f>'DI_Nota'!B107</f>
        <v>574</v>
      </c>
      <c r="C105" s="30">
        <f>'DI_Nota'!C107+'DI_Nota'!D107</f>
        <v>15.7894736842105</v>
      </c>
      <c r="D105" s="30">
        <f>'DI_Nota'!E107+'DI_Nota'!F107</f>
        <v>15.6716417910448</v>
      </c>
      <c r="E105" s="30">
        <f>'DI_Nota'!G107+'DI_Nota'!H107</f>
        <v>15.3284671532847</v>
      </c>
      <c r="F105" s="30">
        <f>'DI_Nota'!I107+'DI_Nota'!J107</f>
        <v>15.2173913043478</v>
      </c>
      <c r="G105" s="30">
        <f>'DI_Nota'!K107+'DI_Nota'!L107</f>
        <v>15.3900709219858</v>
      </c>
      <c r="H105" s="30">
        <f>'DI_Nota'!M107+'DI_Nota'!N107</f>
        <v>15.3900709219858</v>
      </c>
      <c r="I105" s="30">
        <f>'DI_Nota'!O107+'DI_Nota'!P107</f>
        <v>15.3900709219858</v>
      </c>
      <c r="J105" s="30">
        <f>'DI_Nota'!Q107+'DI_Nota'!R107</f>
        <v>14.5833333333333</v>
      </c>
      <c r="K105" s="30">
        <f>'DI_Nota'!S107+'DI_Nota'!T107</f>
        <v>14.5833333333333</v>
      </c>
      <c r="L105" s="30">
        <f>'DI_Nota'!U107+'DI_Nota'!V107</f>
        <v>13.6111111111111</v>
      </c>
      <c r="M105" s="30">
        <f>'DI_Nota'!W107+'DI_Nota'!X107</f>
        <v>12.551724137931</v>
      </c>
      <c r="N105" s="30">
        <f>'DI_Nota'!Y107+'DI_Nota'!Z107</f>
        <v>11.5862068965517</v>
      </c>
      <c r="O105" s="30">
        <f>'DI_Nota'!AA107+'DI_Nota'!AB107</f>
        <v>10.0684931506849</v>
      </c>
      <c r="P105" s="30">
        <f>'DI_Nota'!AC107+'DI_Nota'!AD107</f>
        <v>7.19178082191779</v>
      </c>
      <c r="Q105" s="30">
        <f>'DI_Nota'!AE107+'DI_Nota'!AF107</f>
        <v>7.09459459459457</v>
      </c>
      <c r="R105" s="30">
        <f>'DI_Nota'!AG107+'DI_Nota'!AH107</f>
        <v>7.04697986577179</v>
      </c>
    </row>
    <row r="106" ht="15" customHeight="1">
      <c r="A106" t="s" s="26">
        <f>'DI_Nota'!A108</f>
        <v>575</v>
      </c>
      <c r="B106" t="s" s="26">
        <f>'DI_Nota'!B108</f>
        <v>576</v>
      </c>
      <c r="C106" s="30">
        <f>'DI_Nota'!C108+'DI_Nota'!D108</f>
        <v>15.2631578947369</v>
      </c>
      <c r="D106" s="30">
        <f>'DI_Nota'!E108+'DI_Nota'!F108</f>
        <v>15.1492537313433</v>
      </c>
      <c r="E106" s="30">
        <f>'DI_Nota'!G108+'DI_Nota'!H108</f>
        <v>14.8175182481752</v>
      </c>
      <c r="F106" s="30">
        <f>'DI_Nota'!I108+'DI_Nota'!J108</f>
        <v>14.7101449275362</v>
      </c>
      <c r="G106" s="30">
        <f>'DI_Nota'!K108+'DI_Nota'!L108</f>
        <v>14.8936170212766</v>
      </c>
      <c r="H106" s="30">
        <f>'DI_Nota'!M108+'DI_Nota'!N108</f>
        <v>14.8936170212766</v>
      </c>
      <c r="I106" s="30">
        <f>'DI_Nota'!O108+'DI_Nota'!P108</f>
        <v>14.8936170212766</v>
      </c>
      <c r="J106" s="30">
        <f>'DI_Nota'!Q108+'DI_Nota'!R108</f>
        <v>14.0972222222222</v>
      </c>
      <c r="K106" s="30">
        <f>'DI_Nota'!S108+'DI_Nota'!T108</f>
        <v>14.0972222222222</v>
      </c>
      <c r="L106" s="30">
        <f>'DI_Nota'!U108+'DI_Nota'!V108</f>
        <v>13.125</v>
      </c>
      <c r="M106" s="30">
        <f>'DI_Nota'!W108+'DI_Nota'!X108</f>
        <v>14</v>
      </c>
      <c r="N106" s="30">
        <f>'DI_Nota'!Y108+'DI_Nota'!Z108</f>
        <v>15.9310344827586</v>
      </c>
      <c r="O106" s="30">
        <f>'DI_Nota'!AA108+'DI_Nota'!AB108</f>
        <v>17.7397260273973</v>
      </c>
      <c r="P106" s="30">
        <f>'DI_Nota'!AC108+'DI_Nota'!AD108</f>
        <v>17.2602739726027</v>
      </c>
      <c r="Q106" s="30">
        <f>'DI_Nota'!AE108+'DI_Nota'!AF108</f>
        <v>17.027027027027</v>
      </c>
      <c r="R106" s="30">
        <f>'DI_Nota'!AG108+'DI_Nota'!AH108</f>
        <v>13.1543624161074</v>
      </c>
    </row>
    <row r="107" ht="15" customHeight="1">
      <c r="A107" t="s" s="26">
        <f>'DI_Nota'!A109</f>
        <v>577</v>
      </c>
      <c r="B107" t="s" s="26">
        <f>'DI_Nota'!B109</f>
        <v>578</v>
      </c>
      <c r="C107" s="30">
        <f>'DI_Nota'!C109+'DI_Nota'!D109</f>
        <v>14.7368421052632</v>
      </c>
      <c r="D107" s="30">
        <f>'DI_Nota'!E109+'DI_Nota'!F109</f>
        <v>14.6268656716418</v>
      </c>
      <c r="E107" s="30">
        <f>'DI_Nota'!G109+'DI_Nota'!H109</f>
        <v>14.3065693430657</v>
      </c>
      <c r="F107" s="30">
        <f>'DI_Nota'!I109+'DI_Nota'!J109</f>
        <v>14.2028985507247</v>
      </c>
      <c r="G107" s="30">
        <f>'DI_Nota'!K109+'DI_Nota'!L109</f>
        <v>14.3971631205674</v>
      </c>
      <c r="H107" s="30">
        <f>'DI_Nota'!M109+'DI_Nota'!N109</f>
        <v>13.9007092198582</v>
      </c>
      <c r="I107" s="30">
        <f>'DI_Nota'!O109+'DI_Nota'!P109</f>
        <v>13.9007092198582</v>
      </c>
      <c r="J107" s="30">
        <f>'DI_Nota'!Q109+'DI_Nota'!R109</f>
        <v>13.6111111111111</v>
      </c>
      <c r="K107" s="30">
        <f>'DI_Nota'!S109+'DI_Nota'!T109</f>
        <v>13.6111111111111</v>
      </c>
      <c r="L107" s="30">
        <f>'DI_Nota'!U109+'DI_Nota'!V109</f>
        <v>14.5833333333333</v>
      </c>
      <c r="M107" s="30">
        <f>'DI_Nota'!W109+'DI_Nota'!X109</f>
        <v>13.5172413793103</v>
      </c>
      <c r="N107" s="30">
        <f>'DI_Nota'!Y109+'DI_Nota'!Z109</f>
        <v>14</v>
      </c>
      <c r="O107" s="30">
        <f>'DI_Nota'!AA109+'DI_Nota'!AB109</f>
        <v>15.3424657534247</v>
      </c>
      <c r="P107" s="30">
        <f>'DI_Nota'!AC109+'DI_Nota'!AD109</f>
        <v>14.3835616438357</v>
      </c>
      <c r="Q107" s="30">
        <f>'DI_Nota'!AE109+'DI_Nota'!AF109</f>
        <v>13.7162162162162</v>
      </c>
      <c r="R107" s="30">
        <f>'DI_Nota'!AG109+'DI_Nota'!AH109</f>
        <v>13.6241610738255</v>
      </c>
    </row>
    <row r="108" ht="15" customHeight="1">
      <c r="A108" t="s" s="26">
        <f>'DI_Nota'!A110</f>
        <v>579</v>
      </c>
      <c r="B108" t="s" s="26">
        <f>'DI_Nota'!B110</f>
        <v>580</v>
      </c>
      <c r="C108" s="30">
        <f>'DI_Nota'!C110+'DI_Nota'!D110</f>
        <v>14.2105263157894</v>
      </c>
      <c r="D108" s="30">
        <f>'DI_Nota'!E110+'DI_Nota'!F110</f>
        <v>14.1044776119403</v>
      </c>
      <c r="E108" s="30">
        <f>'DI_Nota'!G110+'DI_Nota'!H110</f>
        <v>13.2846715328467</v>
      </c>
      <c r="F108" s="30">
        <f>'DI_Nota'!I110+'DI_Nota'!J110</f>
        <v>11.6666666666667</v>
      </c>
      <c r="G108" s="30">
        <f>'DI_Nota'!K110+'DI_Nota'!L110</f>
        <v>9.929078014184419</v>
      </c>
      <c r="H108" s="30">
        <f>'DI_Nota'!M110+'DI_Nota'!N110</f>
        <v>12.4113475177305</v>
      </c>
      <c r="I108" s="30">
        <f>'DI_Nota'!O110+'DI_Nota'!P110</f>
        <v>11.9148936170213</v>
      </c>
      <c r="J108" s="30">
        <f>'DI_Nota'!Q110+'DI_Nota'!R110</f>
        <v>12.6388888888889</v>
      </c>
      <c r="K108" s="30">
        <f>'DI_Nota'!S110+'DI_Nota'!T110</f>
        <v>13.125</v>
      </c>
      <c r="L108" s="30">
        <f>'DI_Nota'!U110+'DI_Nota'!V110</f>
        <v>15.0694444444445</v>
      </c>
      <c r="M108" s="30">
        <f>'DI_Nota'!W110+'DI_Nota'!X110</f>
        <v>15.9310344827586</v>
      </c>
      <c r="N108" s="30">
        <f>'DI_Nota'!Y110+'DI_Nota'!Z110</f>
        <v>18.3448275862069</v>
      </c>
      <c r="O108" s="30">
        <f>'DI_Nota'!AA110+'DI_Nota'!AB110</f>
        <v>20.1369863013698</v>
      </c>
      <c r="P108" s="30">
        <f>'DI_Nota'!AC110+'DI_Nota'!AD110</f>
        <v>21.0958904109589</v>
      </c>
      <c r="Q108" s="30">
        <f>'DI_Nota'!AE110+'DI_Nota'!AF110</f>
        <v>22.2297297297298</v>
      </c>
      <c r="R108" s="30">
        <f>'DI_Nota'!AG110+'DI_Nota'!AH110</f>
        <v>15.503355704698</v>
      </c>
    </row>
    <row r="109" ht="15" customHeight="1">
      <c r="A109" t="s" s="26">
        <f>'DI_Nota'!A111</f>
        <v>581</v>
      </c>
      <c r="B109" t="s" s="26">
        <f>'DI_Nota'!B111</f>
        <v>582</v>
      </c>
      <c r="C109" s="30">
        <f>'DI_Nota'!C111+'DI_Nota'!D111</f>
        <v>13.6842105263158</v>
      </c>
      <c r="D109" s="30">
        <f>'DI_Nota'!E111+'DI_Nota'!F111</f>
        <v>13.5820895522388</v>
      </c>
      <c r="E109" s="30">
        <f>'DI_Nota'!G111+'DI_Nota'!H111</f>
        <v>13.7956204379562</v>
      </c>
      <c r="F109" s="30">
        <f>'DI_Nota'!I111+'DI_Nota'!J111</f>
        <v>13.1884057971014</v>
      </c>
      <c r="G109" s="30">
        <f>'DI_Nota'!K111+'DI_Nota'!L111</f>
        <v>12.4113475177305</v>
      </c>
      <c r="H109" s="30">
        <f>'DI_Nota'!M111+'DI_Nota'!N111</f>
        <v>12.9078014184397</v>
      </c>
      <c r="I109" s="30">
        <f>'DI_Nota'!O111+'DI_Nota'!P111</f>
        <v>12.4113475177305</v>
      </c>
      <c r="J109" s="30">
        <f>'DI_Nota'!Q111+'DI_Nota'!R111</f>
        <v>12.1527777777778</v>
      </c>
      <c r="K109" s="30">
        <f>'DI_Nota'!S111+'DI_Nota'!T111</f>
        <v>12.6388888888889</v>
      </c>
      <c r="L109" s="30">
        <f>'DI_Nota'!U111+'DI_Nota'!V111</f>
        <v>11.1805555555555</v>
      </c>
      <c r="M109" s="30">
        <f>'DI_Nota'!W111+'DI_Nota'!X111</f>
        <v>9.65517241379313</v>
      </c>
      <c r="N109" s="30">
        <f>'DI_Nota'!Y111+'DI_Nota'!Z111</f>
        <v>9.17241379310347</v>
      </c>
      <c r="O109" s="30">
        <f>'DI_Nota'!AA111+'DI_Nota'!AB111</f>
        <v>6.71232876712329</v>
      </c>
      <c r="P109" s="30">
        <f>'DI_Nota'!AC111+'DI_Nota'!AD111</f>
        <v>6.23287671232877</v>
      </c>
      <c r="Q109" s="30">
        <f>'DI_Nota'!AE111+'DI_Nota'!AF111</f>
        <v>6.14864864864865</v>
      </c>
      <c r="R109" s="30">
        <f>'DI_Nota'!AG111+'DI_Nota'!AH111</f>
        <v>5.16778523489933</v>
      </c>
    </row>
    <row r="110" ht="15" customHeight="1">
      <c r="A110" t="s" s="26">
        <f>'DI_Nota'!A112</f>
        <v>583</v>
      </c>
      <c r="B110" t="s" s="26">
        <f>'DI_Nota'!B112</f>
        <v>584</v>
      </c>
      <c r="C110" s="30">
        <f>'DI_Nota'!C112+'DI_Nota'!D112</f>
        <v>13.1578947368421</v>
      </c>
      <c r="D110" s="30">
        <f>'DI_Nota'!E112+'DI_Nota'!F112</f>
        <v>13.0597014925373</v>
      </c>
      <c r="E110" s="30">
        <f>'DI_Nota'!G112+'DI_Nota'!H112</f>
        <v>12.7737226277373</v>
      </c>
      <c r="F110" s="30">
        <f>'DI_Nota'!I112+'DI_Nota'!J112</f>
        <v>8.62318840579707</v>
      </c>
      <c r="G110" s="30">
        <f>'DI_Nota'!K112+'DI_Nota'!L112</f>
        <v>10.9219858156028</v>
      </c>
      <c r="H110" s="30">
        <f>'DI_Nota'!M112+'DI_Nota'!N112</f>
        <v>8.936170212765949</v>
      </c>
      <c r="I110" s="30">
        <f>'DI_Nota'!O112+'DI_Nota'!P112</f>
        <v>9.43262411347515</v>
      </c>
      <c r="J110" s="30">
        <f>'DI_Nota'!Q112+'DI_Nota'!R112</f>
        <v>7.29166666666669</v>
      </c>
      <c r="K110" s="30">
        <f>'DI_Nota'!S112+'DI_Nota'!T112</f>
        <v>7.29166666666669</v>
      </c>
      <c r="L110" s="30">
        <f>'DI_Nota'!U112+'DI_Nota'!V112</f>
        <v>9.72222222222223</v>
      </c>
      <c r="M110" s="30">
        <f>'DI_Nota'!W112+'DI_Nota'!X112</f>
        <v>11.103448275862</v>
      </c>
      <c r="N110" s="30">
        <f>'DI_Nota'!Y112+'DI_Nota'!Z112</f>
        <v>10.6206896551724</v>
      </c>
      <c r="O110" s="30">
        <f>'DI_Nota'!AA112+'DI_Nota'!AB112</f>
        <v>11.0273972602739</v>
      </c>
      <c r="P110" s="30">
        <f>'DI_Nota'!AC112+'DI_Nota'!AD112</f>
        <v>10.5479452054794</v>
      </c>
      <c r="Q110" s="30">
        <f>'DI_Nota'!AE112+'DI_Nota'!AF112</f>
        <v>9.93243243243244</v>
      </c>
      <c r="R110" s="30">
        <f>'DI_Nota'!AG112+'DI_Nota'!AH112</f>
        <v>15.0335570469799</v>
      </c>
    </row>
    <row r="111" ht="15" customHeight="1">
      <c r="A111" t="s" s="26">
        <f>'DI_Nota'!A113</f>
        <v>585</v>
      </c>
      <c r="B111" t="s" s="26">
        <f>'DI_Nota'!B113</f>
        <v>586</v>
      </c>
      <c r="C111" s="30">
        <f>'DI_Nota'!C113+'DI_Nota'!D113</f>
        <v>12.6315789473684</v>
      </c>
      <c r="D111" s="30">
        <f>'DI_Nota'!E113+'DI_Nota'!F113</f>
        <v>12.5373134328358</v>
      </c>
      <c r="E111" s="30">
        <f>'DI_Nota'!G113+'DI_Nota'!H113</f>
        <v>11.7518248175182</v>
      </c>
      <c r="F111" s="30">
        <f>'DI_Nota'!I113+'DI_Nota'!J113</f>
        <v>12.6811594202899</v>
      </c>
      <c r="G111" s="30">
        <f>'DI_Nota'!K113+'DI_Nota'!L113</f>
        <v>13.404255319149</v>
      </c>
      <c r="H111" s="30">
        <f>'DI_Nota'!M113+'DI_Nota'!N113</f>
        <v>13.404255319149</v>
      </c>
      <c r="I111" s="30">
        <f>'DI_Nota'!O113+'DI_Nota'!P113</f>
        <v>12.9078014184397</v>
      </c>
      <c r="J111" s="30">
        <f>'DI_Nota'!Q113+'DI_Nota'!R113</f>
        <v>13.125</v>
      </c>
      <c r="K111" s="30">
        <f>'DI_Nota'!S113+'DI_Nota'!T113</f>
        <v>10.6944444444445</v>
      </c>
      <c r="L111" s="30">
        <f>'DI_Nota'!U113+'DI_Nota'!V113</f>
        <v>8.263888888888919</v>
      </c>
      <c r="M111" s="30">
        <f>'DI_Nota'!W113+'DI_Nota'!X113</f>
        <v>7.72413793103449</v>
      </c>
      <c r="N111" s="30">
        <f>'DI_Nota'!Y113+'DI_Nota'!Z113</f>
        <v>6.27586206896552</v>
      </c>
      <c r="O111" s="30">
        <f>'DI_Nota'!AA113+'DI_Nota'!AB113</f>
        <v>4.31506849315069</v>
      </c>
      <c r="P111" s="30">
        <f>'DI_Nota'!AC113+'DI_Nota'!AD113</f>
        <v>4.31506849315069</v>
      </c>
      <c r="Q111" s="30">
        <f>'DI_Nota'!AE113+'DI_Nota'!AF113</f>
        <v>2.83783783783784</v>
      </c>
      <c r="R111" s="30">
        <f>'DI_Nota'!AG113+'DI_Nota'!AH113</f>
        <v>1.87919463087248</v>
      </c>
    </row>
    <row r="112" ht="15" customHeight="1">
      <c r="A112" t="s" s="26">
        <f>'DI_Nota'!A114</f>
        <v>587</v>
      </c>
      <c r="B112" t="s" s="26">
        <f>'DI_Nota'!B114</f>
        <v>588</v>
      </c>
      <c r="C112" s="30">
        <f>'DI_Nota'!C114+'DI_Nota'!D114</f>
        <v>12.1052631578948</v>
      </c>
      <c r="D112" s="30">
        <f>'DI_Nota'!E114+'DI_Nota'!F114</f>
        <v>12.0149253731343</v>
      </c>
      <c r="E112" s="30">
        <f>'DI_Nota'!G114+'DI_Nota'!H114</f>
        <v>12.2627737226278</v>
      </c>
      <c r="F112" s="30">
        <f>'DI_Nota'!I114+'DI_Nota'!J114</f>
        <v>13.695652173913</v>
      </c>
      <c r="G112" s="30">
        <f>'DI_Nota'!K114+'DI_Nota'!L114</f>
        <v>13.9007092198582</v>
      </c>
      <c r="H112" s="30">
        <f>'DI_Nota'!M114+'DI_Nota'!N114</f>
        <v>14.3971631205674</v>
      </c>
      <c r="I112" s="30">
        <f>'DI_Nota'!O114+'DI_Nota'!P114</f>
        <v>14.3971631205674</v>
      </c>
      <c r="J112" s="30">
        <f>'DI_Nota'!Q114+'DI_Nota'!R114</f>
        <v>15.0694444444445</v>
      </c>
      <c r="K112" s="30">
        <f>'DI_Nota'!S114+'DI_Nota'!T114</f>
        <v>15.5555555555555</v>
      </c>
      <c r="L112" s="30">
        <f>'DI_Nota'!U114+'DI_Nota'!V114</f>
        <v>15.5555555555555</v>
      </c>
      <c r="M112" s="30">
        <f>'DI_Nota'!W114+'DI_Nota'!X114</f>
        <v>15.448275862069</v>
      </c>
      <c r="N112" s="30">
        <f>'DI_Nota'!Y114+'DI_Nota'!Z114</f>
        <v>14.4827586206897</v>
      </c>
      <c r="O112" s="30">
        <f>'DI_Nota'!AA114+'DI_Nota'!AB114</f>
        <v>16.3013698630137</v>
      </c>
      <c r="P112" s="30">
        <f>'DI_Nota'!AC114+'DI_Nota'!AD114</f>
        <v>16.7808219178082</v>
      </c>
      <c r="Q112" s="30">
        <f>'DI_Nota'!AE114+'DI_Nota'!AF114</f>
        <v>16.554054054054</v>
      </c>
      <c r="R112" s="30">
        <f>'DI_Nota'!AG114+'DI_Nota'!AH114</f>
        <v>16.9127516778524</v>
      </c>
    </row>
    <row r="113" ht="15" customHeight="1">
      <c r="A113" t="s" s="26">
        <f>'DI_Nota'!A115</f>
        <v>589</v>
      </c>
      <c r="B113" t="s" s="26">
        <f>'DI_Nota'!B115</f>
        <v>590</v>
      </c>
      <c r="C113" s="30">
        <f>'DI_Nota'!C115+'DI_Nota'!D115</f>
        <v>11.578947368421</v>
      </c>
      <c r="D113" s="30">
        <f>'DI_Nota'!E115+'DI_Nota'!F115</f>
        <v>11.4925373134328</v>
      </c>
      <c r="E113" s="30">
        <f>'DI_Nota'!G115+'DI_Nota'!H115</f>
        <v>11.2408759124087</v>
      </c>
      <c r="F113" s="30">
        <f>'DI_Nota'!I115+'DI_Nota'!J115</f>
        <v>12.1739130434783</v>
      </c>
      <c r="G113" s="30">
        <f>'DI_Nota'!K115+'DI_Nota'!L115</f>
        <v>11.4184397163121</v>
      </c>
      <c r="H113" s="30">
        <f>'DI_Nota'!M115+'DI_Nota'!N115</f>
        <v>11.4184397163121</v>
      </c>
      <c r="I113" s="30">
        <f>'DI_Nota'!O115+'DI_Nota'!P115</f>
        <v>11.4184397163121</v>
      </c>
      <c r="J113" s="30">
        <f>'DI_Nota'!Q115+'DI_Nota'!R115</f>
        <v>11.1805555555555</v>
      </c>
      <c r="K113" s="30">
        <f>'DI_Nota'!S115+'DI_Nota'!T115</f>
        <v>11.6666666666667</v>
      </c>
      <c r="L113" s="30">
        <f>'DI_Nota'!U115+'DI_Nota'!V115</f>
        <v>11.6666666666667</v>
      </c>
      <c r="M113" s="30">
        <f>'DI_Nota'!W115+'DI_Nota'!X115</f>
        <v>11.5862068965517</v>
      </c>
      <c r="N113" s="30">
        <f>'DI_Nota'!Y115+'DI_Nota'!Z115</f>
        <v>12.551724137931</v>
      </c>
      <c r="O113" s="30">
        <f>'DI_Nota'!AA115+'DI_Nota'!AB115</f>
        <v>13.9041095890411</v>
      </c>
      <c r="P113" s="30">
        <f>'DI_Nota'!AC115+'DI_Nota'!AD115</f>
        <v>16.3013698630137</v>
      </c>
      <c r="Q113" s="30">
        <f>'DI_Nota'!AE115+'DI_Nota'!AF115</f>
        <v>16.0810810810811</v>
      </c>
      <c r="R113" s="30">
        <f>'DI_Nota'!AG115+'DI_Nota'!AH115</f>
        <v>12.6845637583893</v>
      </c>
    </row>
    <row r="114" ht="15" customHeight="1">
      <c r="A114" t="s" s="26">
        <f>'DI_Nota'!A116</f>
        <v>591</v>
      </c>
      <c r="B114" t="s" s="26">
        <f>'DI_Nota'!B116</f>
        <v>592</v>
      </c>
      <c r="C114" s="30">
        <f>'DI_Nota'!C116+'DI_Nota'!D116</f>
        <v>11.0526315789474</v>
      </c>
      <c r="D114" s="30">
        <f>'DI_Nota'!E116+'DI_Nota'!F116</f>
        <v>10.9701492537314</v>
      </c>
      <c r="E114" s="30">
        <f>'DI_Nota'!G116+'DI_Nota'!H116</f>
        <v>10.7299270072993</v>
      </c>
      <c r="F114" s="30">
        <f>'DI_Nota'!I116+'DI_Nota'!J116</f>
        <v>11.159420289855</v>
      </c>
      <c r="G114" s="30">
        <f>'DI_Nota'!K116+'DI_Nota'!L116</f>
        <v>11.9148936170213</v>
      </c>
      <c r="H114" s="30">
        <f>'DI_Nota'!M116+'DI_Nota'!N116</f>
        <v>10.9219858156028</v>
      </c>
      <c r="I114" s="30">
        <f>'DI_Nota'!O116+'DI_Nota'!P116</f>
        <v>10.9219858156028</v>
      </c>
      <c r="J114" s="30">
        <f>'DI_Nota'!Q116+'DI_Nota'!R116</f>
        <v>10.2083333333333</v>
      </c>
      <c r="K114" s="30">
        <f>'DI_Nota'!S116+'DI_Nota'!T116</f>
        <v>9.236111111111081</v>
      </c>
      <c r="L114" s="30">
        <f>'DI_Nota'!U116+'DI_Nota'!V116</f>
        <v>8.75</v>
      </c>
      <c r="M114" s="30">
        <f>'DI_Nota'!W116+'DI_Nota'!X116</f>
        <v>8.68965517241381</v>
      </c>
      <c r="N114" s="30">
        <f>'DI_Nota'!Y116+'DI_Nota'!Z116</f>
        <v>8.68965517241381</v>
      </c>
      <c r="O114" s="30">
        <f>'DI_Nota'!AA116+'DI_Nota'!AB116</f>
        <v>5.27397260273973</v>
      </c>
      <c r="P114" s="30">
        <f>'DI_Nota'!AC116+'DI_Nota'!AD116</f>
        <v>4.79452054794521</v>
      </c>
      <c r="Q114" s="30">
        <f>'DI_Nota'!AE116+'DI_Nota'!AF116</f>
        <v>3.78378378378379</v>
      </c>
      <c r="R114" s="30">
        <f>'DI_Nota'!AG116+'DI_Nota'!AH116</f>
        <v>3.28859060402685</v>
      </c>
    </row>
    <row r="115" ht="15" customHeight="1">
      <c r="A115" t="s" s="26">
        <f>'DI_Nota'!A117</f>
        <v>593</v>
      </c>
      <c r="B115" t="s" s="26">
        <f>'DI_Nota'!B117</f>
        <v>594</v>
      </c>
      <c r="C115" s="30">
        <f>'DI_Nota'!C117+'DI_Nota'!D117</f>
        <v>10.5263157894737</v>
      </c>
      <c r="D115" s="30">
        <f>'DI_Nota'!E117+'DI_Nota'!F117</f>
        <v>9.92537313432833</v>
      </c>
      <c r="E115" s="30">
        <f>'DI_Nota'!G117+'DI_Nota'!H117</f>
        <v>9.197080291970829</v>
      </c>
      <c r="F115" s="30">
        <f>'DI_Nota'!I117+'DI_Nota'!J117</f>
        <v>9.13043478260872</v>
      </c>
      <c r="G115" s="30">
        <f>'DI_Nota'!K117+'DI_Nota'!L117</f>
        <v>8.439716312056751</v>
      </c>
      <c r="H115" s="30">
        <f>'DI_Nota'!M117+'DI_Nota'!N117</f>
        <v>10.4255319148936</v>
      </c>
      <c r="I115" s="30">
        <f>'DI_Nota'!O117+'DI_Nota'!P117</f>
        <v>9.929078014184419</v>
      </c>
      <c r="J115" s="30">
        <f>'DI_Nota'!Q117+'DI_Nota'!R117</f>
        <v>10.6944444444445</v>
      </c>
      <c r="K115" s="30">
        <f>'DI_Nota'!S117+'DI_Nota'!T117</f>
        <v>10.2083333333333</v>
      </c>
      <c r="L115" s="30">
        <f>'DI_Nota'!U117+'DI_Nota'!V117</f>
        <v>10.6944444444445</v>
      </c>
      <c r="M115" s="30">
        <f>'DI_Nota'!W117+'DI_Nota'!X117</f>
        <v>10.6206896551724</v>
      </c>
      <c r="N115" s="30">
        <f>'DI_Nota'!Y117+'DI_Nota'!Z117</f>
        <v>9.65517241379313</v>
      </c>
      <c r="O115" s="30">
        <f>'DI_Nota'!AA117+'DI_Nota'!AB117</f>
        <v>10.5479452054794</v>
      </c>
      <c r="P115" s="30">
        <f>'DI_Nota'!AC117+'DI_Nota'!AD117</f>
        <v>8.630136986301389</v>
      </c>
      <c r="Q115" s="30">
        <f>'DI_Nota'!AE117+'DI_Nota'!AF117</f>
        <v>9.459459459459451</v>
      </c>
      <c r="R115" s="30">
        <f>'DI_Nota'!AG117+'DI_Nota'!AH117</f>
        <v>10.8053691275168</v>
      </c>
    </row>
    <row r="116" ht="15" customHeight="1">
      <c r="A116" t="s" s="26">
        <f>'DI_Nota'!A118</f>
        <v>595</v>
      </c>
      <c r="B116" t="s" s="26">
        <f>'DI_Nota'!B118</f>
        <v>596</v>
      </c>
      <c r="C116" s="30">
        <f>'DI_Nota'!C118+'DI_Nota'!D118</f>
        <v>10</v>
      </c>
      <c r="D116" s="30">
        <f>'DI_Nota'!E118+'DI_Nota'!F118</f>
        <v>10.4477611940299</v>
      </c>
      <c r="E116" s="30">
        <f>'DI_Nota'!G118+'DI_Nota'!H118</f>
        <v>10.2189781021898</v>
      </c>
      <c r="F116" s="30">
        <f>'DI_Nota'!I118+'DI_Nota'!J118</f>
        <v>10.6521739130435</v>
      </c>
      <c r="G116" s="30">
        <f>'DI_Nota'!K118+'DI_Nota'!L118</f>
        <v>10.4255319148936</v>
      </c>
      <c r="H116" s="30">
        <f>'DI_Nota'!M118+'DI_Nota'!N118</f>
        <v>7.94326241134755</v>
      </c>
      <c r="I116" s="30">
        <f>'DI_Nota'!O118+'DI_Nota'!P118</f>
        <v>6.95035460992908</v>
      </c>
      <c r="J116" s="30">
        <f>'DI_Nota'!Q118+'DI_Nota'!R118</f>
        <v>6.80555555555555</v>
      </c>
      <c r="K116" s="30">
        <f>'DI_Nota'!S118+'DI_Nota'!T118</f>
        <v>6.31944444444445</v>
      </c>
      <c r="L116" s="30">
        <f>'DI_Nota'!U118+'DI_Nota'!V118</f>
        <v>5.83333333333333</v>
      </c>
      <c r="M116" s="30">
        <f>'DI_Nota'!W118+'DI_Nota'!X118</f>
        <v>4.82758620689655</v>
      </c>
      <c r="N116" s="30">
        <f>'DI_Nota'!Y118+'DI_Nota'!Z118</f>
        <v>3.86206896551724</v>
      </c>
      <c r="O116" s="30">
        <f>'DI_Nota'!AA118+'DI_Nota'!AB118</f>
        <v>2.87671232876712</v>
      </c>
      <c r="P116" s="30">
        <f>'DI_Nota'!AC118+'DI_Nota'!AD118</f>
        <v>1.91780821917808</v>
      </c>
      <c r="Q116" s="30">
        <f>'DI_Nota'!AE118+'DI_Nota'!AF118</f>
        <v>1.41891891891892</v>
      </c>
      <c r="R116" s="30">
        <f>'DI_Nota'!AG118+'DI_Nota'!AH118</f>
        <v>1.40939597315437</v>
      </c>
    </row>
    <row r="117" ht="15" customHeight="1">
      <c r="A117" t="s" s="26">
        <f>'DI_Nota'!A119</f>
        <v>597</v>
      </c>
      <c r="B117" t="s" s="26">
        <f>'DI_Nota'!B119</f>
        <v>598</v>
      </c>
      <c r="C117" s="30">
        <f>'DI_Nota'!C119+'DI_Nota'!D119</f>
        <v>9.47368421052634</v>
      </c>
      <c r="D117" s="30">
        <f>'DI_Nota'!E119+'DI_Nota'!F119</f>
        <v>9.40298507462685</v>
      </c>
      <c r="E117" s="30">
        <f>'DI_Nota'!G119+'DI_Nota'!H119</f>
        <v>8.686131386861319</v>
      </c>
      <c r="F117" s="30">
        <f>'DI_Nota'!I119+'DI_Nota'!J119</f>
        <v>9.6376811594203</v>
      </c>
      <c r="G117" s="30">
        <f>'DI_Nota'!K119+'DI_Nota'!L119</f>
        <v>7.94326241134755</v>
      </c>
      <c r="H117" s="30">
        <f>'DI_Nota'!M119+'DI_Nota'!N119</f>
        <v>9.43262411347515</v>
      </c>
      <c r="I117" s="30">
        <f>'DI_Nota'!O119+'DI_Nota'!P119</f>
        <v>8.439716312056751</v>
      </c>
      <c r="J117" s="30">
        <f>'DI_Nota'!Q119+'DI_Nota'!R119</f>
        <v>8.75</v>
      </c>
      <c r="K117" s="30">
        <f>'DI_Nota'!S119+'DI_Nota'!T119</f>
        <v>7.77777777777777</v>
      </c>
      <c r="L117" s="30">
        <f>'DI_Nota'!U119+'DI_Nota'!V119</f>
        <v>7.29166666666669</v>
      </c>
      <c r="M117" s="30">
        <f>'DI_Nota'!W119+'DI_Nota'!X119</f>
        <v>7.24137931034483</v>
      </c>
      <c r="N117" s="30">
        <f>'DI_Nota'!Y119+'DI_Nota'!Z119</f>
        <v>7.24137931034483</v>
      </c>
      <c r="O117" s="30">
        <f>'DI_Nota'!AA119+'DI_Nota'!AB119</f>
        <v>4.79452054794521</v>
      </c>
      <c r="P117" s="30">
        <f>'DI_Nota'!AC119+'DI_Nota'!AD119</f>
        <v>5.27397260273973</v>
      </c>
      <c r="Q117" s="30">
        <f>'DI_Nota'!AE119+'DI_Nota'!AF119</f>
        <v>4.72972972972973</v>
      </c>
      <c r="R117" s="30">
        <f>'DI_Nota'!AG119+'DI_Nota'!AH119</f>
        <v>3.75838926174496</v>
      </c>
    </row>
    <row r="118" ht="15" customHeight="1">
      <c r="A118" t="s" s="26">
        <f>'DI_Nota'!A120</f>
        <v>599</v>
      </c>
      <c r="B118" t="s" s="26">
        <f>'DI_Nota'!B120</f>
        <v>600</v>
      </c>
      <c r="C118" s="30">
        <f>'DI_Nota'!C120+'DI_Nota'!D120</f>
        <v>8.9473684210526</v>
      </c>
      <c r="D118" s="30">
        <f>'DI_Nota'!E120+'DI_Nota'!F120</f>
        <v>8.880597014925369</v>
      </c>
      <c r="E118" s="30">
        <f>'DI_Nota'!G120+'DI_Nota'!H120</f>
        <v>9.70802919708027</v>
      </c>
      <c r="F118" s="30">
        <f>'DI_Nota'!I120+'DI_Nota'!J120</f>
        <v>10.1449275362319</v>
      </c>
      <c r="G118" s="30">
        <f>'DI_Nota'!K120+'DI_Nota'!L120</f>
        <v>8.936170212765949</v>
      </c>
      <c r="H118" s="30">
        <f>'DI_Nota'!M120+'DI_Nota'!N120</f>
        <v>8.439716312056751</v>
      </c>
      <c r="I118" s="30">
        <f>'DI_Nota'!O120+'DI_Nota'!P120</f>
        <v>7.94326241134755</v>
      </c>
      <c r="J118" s="30">
        <f>'DI_Nota'!Q120+'DI_Nota'!R120</f>
        <v>9.236111111111081</v>
      </c>
      <c r="K118" s="30">
        <f>'DI_Nota'!S120+'DI_Nota'!T120</f>
        <v>9.72222222222223</v>
      </c>
      <c r="L118" s="30">
        <f>'DI_Nota'!U120+'DI_Nota'!V120</f>
        <v>12.1527777777778</v>
      </c>
      <c r="M118" s="30">
        <f>'DI_Nota'!W120+'DI_Nota'!X120</f>
        <v>12.0689655172414</v>
      </c>
      <c r="N118" s="30">
        <f>'DI_Nota'!Y120+'DI_Nota'!Z120</f>
        <v>13.5172413793103</v>
      </c>
      <c r="O118" s="30">
        <f>'DI_Nota'!AA120+'DI_Nota'!AB120</f>
        <v>14.3835616438357</v>
      </c>
      <c r="P118" s="30">
        <f>'DI_Nota'!AC120+'DI_Nota'!AD120</f>
        <v>17.7397260273973</v>
      </c>
      <c r="Q118" s="30">
        <f>'DI_Nota'!AE120+'DI_Nota'!AF120</f>
        <v>18.445945945946</v>
      </c>
      <c r="R118" s="30">
        <f>'DI_Nota'!AG120+'DI_Nota'!AH120</f>
        <v>21.1409395973154</v>
      </c>
    </row>
    <row r="119" ht="15" customHeight="1">
      <c r="A119" t="s" s="26">
        <f>'DI_Nota'!A121</f>
        <v>601</v>
      </c>
      <c r="B119" t="s" s="26">
        <f>'DI_Nota'!B121</f>
        <v>602</v>
      </c>
      <c r="C119" s="30">
        <f>'DI_Nota'!C121+'DI_Nota'!D121</f>
        <v>8.421052631578929</v>
      </c>
      <c r="D119" s="30">
        <f>'DI_Nota'!E121+'DI_Nota'!F121</f>
        <v>8.358208955223891</v>
      </c>
      <c r="E119" s="30">
        <f>'DI_Nota'!G121+'DI_Nota'!H121</f>
        <v>8.17518248175181</v>
      </c>
      <c r="F119" s="30">
        <f>'DI_Nota'!I121+'DI_Nota'!J121</f>
        <v>8.11594202898549</v>
      </c>
      <c r="G119" s="30">
        <f>'DI_Nota'!K121+'DI_Nota'!L121</f>
        <v>9.43262411347515</v>
      </c>
      <c r="H119" s="30">
        <f>'DI_Nota'!M121+'DI_Nota'!N121</f>
        <v>9.929078014184419</v>
      </c>
      <c r="I119" s="30">
        <f>'DI_Nota'!O121+'DI_Nota'!P121</f>
        <v>10.4255319148936</v>
      </c>
      <c r="J119" s="30">
        <f>'DI_Nota'!Q121+'DI_Nota'!R121</f>
        <v>7.77777777777777</v>
      </c>
      <c r="K119" s="30">
        <f>'DI_Nota'!S121+'DI_Nota'!T121</f>
        <v>12.1527777777778</v>
      </c>
      <c r="L119" s="30">
        <f>'DI_Nota'!U121+'DI_Nota'!V121</f>
        <v>10.2083333333333</v>
      </c>
      <c r="M119" s="30">
        <f>'DI_Nota'!W121+'DI_Nota'!X121</f>
        <v>10.1379310344828</v>
      </c>
      <c r="N119" s="30">
        <f>'DI_Nota'!Y121+'DI_Nota'!Z121</f>
        <v>12.0689655172414</v>
      </c>
      <c r="O119" s="30">
        <f>'DI_Nota'!AA121+'DI_Nota'!AB121</f>
        <v>12.4657534246575</v>
      </c>
      <c r="P119" s="30">
        <f>'DI_Nota'!AC121+'DI_Nota'!AD121</f>
        <v>13.4246575342466</v>
      </c>
      <c r="Q119" s="30">
        <f>'DI_Nota'!AE121+'DI_Nota'!AF121</f>
        <v>15.1351351351351</v>
      </c>
      <c r="R119" s="30">
        <f>'DI_Nota'!AG121+'DI_Nota'!AH121</f>
        <v>15.9731543624161</v>
      </c>
    </row>
    <row r="120" ht="15" customHeight="1">
      <c r="A120" t="s" s="26">
        <f>'DI_Nota'!A122</f>
        <v>603</v>
      </c>
      <c r="B120" t="s" s="26">
        <f>'DI_Nota'!B122</f>
        <v>604</v>
      </c>
      <c r="C120" s="30">
        <f>'DI_Nota'!C122+'DI_Nota'!D122</f>
        <v>7.89473684210526</v>
      </c>
      <c r="D120" s="30">
        <f>'DI_Nota'!E122+'DI_Nota'!F122</f>
        <v>7.83582089552241</v>
      </c>
      <c r="E120" s="30">
        <f>'DI_Nota'!G122+'DI_Nota'!H122</f>
        <v>7.66423357664237</v>
      </c>
      <c r="F120" s="30">
        <f>'DI_Nota'!I122+'DI_Nota'!J122</f>
        <v>7.60869565217391</v>
      </c>
      <c r="G120" s="30">
        <f>'DI_Nota'!K122+'DI_Nota'!L122</f>
        <v>5.95744680851064</v>
      </c>
      <c r="H120" s="30">
        <f>'DI_Nota'!M122+'DI_Nota'!N122</f>
        <v>5.95744680851064</v>
      </c>
      <c r="I120" s="30">
        <f>'DI_Nota'!O122+'DI_Nota'!P122</f>
        <v>5.95744680851064</v>
      </c>
      <c r="J120" s="30">
        <f>'DI_Nota'!Q122+'DI_Nota'!R122</f>
        <v>5.34722222222222</v>
      </c>
      <c r="K120" s="30">
        <f>'DI_Nota'!S122+'DI_Nota'!T122</f>
        <v>4.86111111111111</v>
      </c>
      <c r="L120" s="30">
        <f>'DI_Nota'!U122+'DI_Nota'!V122</f>
        <v>4.86111111111111</v>
      </c>
      <c r="M120" s="30">
        <f>'DI_Nota'!W122+'DI_Nota'!X122</f>
        <v>3.86206896551724</v>
      </c>
      <c r="N120" s="30">
        <f>'DI_Nota'!Y122+'DI_Nota'!Z122</f>
        <v>3.37931034482759</v>
      </c>
      <c r="O120" s="30">
        <f>'DI_Nota'!AA122+'DI_Nota'!AB122</f>
        <v>3.35616438356165</v>
      </c>
      <c r="P120" s="30">
        <f>'DI_Nota'!AC122+'DI_Nota'!AD122</f>
        <v>3.35616438356165</v>
      </c>
      <c r="Q120" s="30">
        <f>'DI_Nota'!AE122+'DI_Nota'!AF122</f>
        <v>3.31081081081081</v>
      </c>
      <c r="R120" s="30">
        <f>'DI_Nota'!AG122+'DI_Nota'!AH122</f>
        <v>4.22818791946309</v>
      </c>
    </row>
    <row r="121" ht="15" customHeight="1">
      <c r="A121" t="s" s="26">
        <f>'DI_Nota'!A123</f>
        <v>605</v>
      </c>
      <c r="B121" t="s" s="26">
        <f>'DI_Nota'!B123</f>
        <v>606</v>
      </c>
      <c r="C121" s="30">
        <f>'DI_Nota'!C123+'DI_Nota'!D123</f>
        <v>7.36842105263159</v>
      </c>
      <c r="D121" s="30">
        <f>'DI_Nota'!E123+'DI_Nota'!F123</f>
        <v>6.7910447761194</v>
      </c>
      <c r="E121" s="30">
        <f>'DI_Nota'!G123+'DI_Nota'!H123</f>
        <v>6.64233576642336</v>
      </c>
      <c r="F121" s="30">
        <f>'DI_Nota'!I123+'DI_Nota'!J123</f>
        <v>6.59420289855072</v>
      </c>
      <c r="G121" s="30">
        <f>'DI_Nota'!K123+'DI_Nota'!L123</f>
        <v>5.46099290780142</v>
      </c>
      <c r="H121" s="30">
        <f>'DI_Nota'!M123+'DI_Nota'!N123</f>
        <v>5.46099290780142</v>
      </c>
      <c r="I121" s="30">
        <f>'DI_Nota'!O123+'DI_Nota'!P123</f>
        <v>5.46099290780142</v>
      </c>
      <c r="J121" s="30">
        <f>'DI_Nota'!Q123+'DI_Nota'!R123</f>
        <v>4.86111111111111</v>
      </c>
      <c r="K121" s="30">
        <f>'DI_Nota'!S123+'DI_Nota'!T123</f>
        <v>5.34722222222222</v>
      </c>
      <c r="L121" s="30">
        <f>'DI_Nota'!U123+'DI_Nota'!V123</f>
        <v>5.34722222222222</v>
      </c>
      <c r="M121" s="30">
        <f>'DI_Nota'!W123+'DI_Nota'!X123</f>
        <v>5.79310344827586</v>
      </c>
      <c r="N121" s="30">
        <f>'DI_Nota'!Y123+'DI_Nota'!Z123</f>
        <v>5.79310344827586</v>
      </c>
      <c r="O121" s="30">
        <f>'DI_Nota'!AA123+'DI_Nota'!AB123</f>
        <v>9.1095890410959</v>
      </c>
      <c r="P121" s="30">
        <f>'DI_Nota'!AC123+'DI_Nota'!AD123</f>
        <v>10.0684931506849</v>
      </c>
      <c r="Q121" s="30">
        <f>'DI_Nota'!AE123+'DI_Nota'!AF123</f>
        <v>14.1891891891892</v>
      </c>
      <c r="R121" s="30">
        <f>'DI_Nota'!AG123+'DI_Nota'!AH123</f>
        <v>12.2147651006711</v>
      </c>
    </row>
    <row r="122" ht="15" customHeight="1">
      <c r="A122" t="s" s="26">
        <f>'DI_Nota'!A124</f>
        <v>607</v>
      </c>
      <c r="B122" t="s" s="26">
        <f>'DI_Nota'!B124</f>
        <v>608</v>
      </c>
      <c r="C122" s="30">
        <f>'DI_Nota'!C124+'DI_Nota'!D124</f>
        <v>6.84210526315789</v>
      </c>
      <c r="D122" s="30">
        <f>'DI_Nota'!E124+'DI_Nota'!F124</f>
        <v>7.31343283582093</v>
      </c>
      <c r="E122" s="30">
        <f>'DI_Nota'!G124+'DI_Nota'!H124</f>
        <v>7.15328467153286</v>
      </c>
      <c r="F122" s="30">
        <f>'DI_Nota'!I124+'DI_Nota'!J124</f>
        <v>6.08695652173913</v>
      </c>
      <c r="G122" s="30">
        <f>'DI_Nota'!K124+'DI_Nota'!L124</f>
        <v>4.9645390070922</v>
      </c>
      <c r="H122" s="30">
        <f>'DI_Nota'!M124+'DI_Nota'!N124</f>
        <v>4.9645390070922</v>
      </c>
      <c r="I122" s="30">
        <f>'DI_Nota'!O124+'DI_Nota'!P124</f>
        <v>4.9645390070922</v>
      </c>
      <c r="J122" s="30">
        <f>'DI_Nota'!Q124+'DI_Nota'!R124</f>
        <v>3.40277777777778</v>
      </c>
      <c r="K122" s="30">
        <f>'DI_Nota'!S124+'DI_Nota'!T124</f>
        <v>3.40277777777778</v>
      </c>
      <c r="L122" s="30">
        <f>'DI_Nota'!U124+'DI_Nota'!V124</f>
        <v>3.40277777777778</v>
      </c>
      <c r="M122" s="30">
        <f>'DI_Nota'!W124+'DI_Nota'!X124</f>
        <v>1.93103448275862</v>
      </c>
      <c r="N122" s="30">
        <f>'DI_Nota'!Y124+'DI_Nota'!Z124</f>
        <v>1.93103448275862</v>
      </c>
      <c r="O122" s="30">
        <f>'DI_Nota'!AA124+'DI_Nota'!AB124</f>
        <v>1.43835616438357</v>
      </c>
      <c r="P122" s="30">
        <f>'DI_Nota'!AC124+'DI_Nota'!AD124</f>
        <v>1.43835616438357</v>
      </c>
      <c r="Q122" s="30">
        <f>'DI_Nota'!AE124+'DI_Nota'!AF124</f>
        <v>1.89189189189189</v>
      </c>
      <c r="R122" s="30">
        <f>'DI_Nota'!AG124+'DI_Nota'!AH124</f>
        <v>2.81879194630872</v>
      </c>
    </row>
    <row r="123" ht="15" customHeight="1">
      <c r="A123" t="s" s="26">
        <f>'DI_Nota'!A125</f>
        <v>609</v>
      </c>
      <c r="B123" t="s" s="26">
        <f>'DI_Nota'!B125</f>
        <v>610</v>
      </c>
      <c r="C123" s="30">
        <f>'DI_Nota'!C125+'DI_Nota'!D125</f>
        <v>6.31578947368421</v>
      </c>
      <c r="D123" s="30">
        <f>'DI_Nota'!E125+'DI_Nota'!F125</f>
        <v>6.26865671641791</v>
      </c>
      <c r="E123" s="30">
        <f>'DI_Nota'!G125+'DI_Nota'!H125</f>
        <v>6.13138686131387</v>
      </c>
      <c r="F123" s="30">
        <f>'DI_Nota'!I125+'DI_Nota'!J125</f>
        <v>4.05797101449275</v>
      </c>
      <c r="G123" s="30">
        <f>'DI_Nota'!K125+'DI_Nota'!L125</f>
        <v>3.47517730496454</v>
      </c>
      <c r="H123" s="30">
        <f>'DI_Nota'!M125+'DI_Nota'!N125</f>
        <v>3.97163120567376</v>
      </c>
      <c r="I123" s="30">
        <f>'DI_Nota'!O125+'DI_Nota'!P125</f>
        <v>3.97163120567376</v>
      </c>
      <c r="J123" s="30">
        <f>'DI_Nota'!Q125+'DI_Nota'!R125</f>
        <v>5.83333333333333</v>
      </c>
      <c r="K123" s="30">
        <f>'DI_Nota'!S125+'DI_Nota'!T125</f>
        <v>5.83333333333333</v>
      </c>
      <c r="L123" s="30">
        <f>'DI_Nota'!U125+'DI_Nota'!V125</f>
        <v>6.31944444444445</v>
      </c>
      <c r="M123" s="30">
        <f>'DI_Nota'!W125+'DI_Nota'!X125</f>
        <v>6.27586206896552</v>
      </c>
      <c r="N123" s="30">
        <f>'DI_Nota'!Y125+'DI_Nota'!Z125</f>
        <v>6.75862068965517</v>
      </c>
      <c r="O123" s="30">
        <f>'DI_Nota'!AA125+'DI_Nota'!AB125</f>
        <v>8.150684931506881</v>
      </c>
      <c r="P123" s="30">
        <f>'DI_Nota'!AC125+'DI_Nota'!AD125</f>
        <v>9.58904109589041</v>
      </c>
      <c r="Q123" s="30">
        <f>'DI_Nota'!AE125+'DI_Nota'!AF125</f>
        <v>11.8243243243243</v>
      </c>
      <c r="R123" s="30">
        <f>'DI_Nota'!AG125+'DI_Nota'!AH125</f>
        <v>17.8523489932886</v>
      </c>
    </row>
    <row r="124" ht="15" customHeight="1">
      <c r="A124" t="s" s="26">
        <f>'DI_Nota'!A126</f>
        <v>611</v>
      </c>
      <c r="B124" t="s" s="26">
        <f>'DI_Nota'!B126</f>
        <v>612</v>
      </c>
      <c r="C124" s="30">
        <f>'DI_Nota'!C126+'DI_Nota'!D126</f>
        <v>5.78947368421052</v>
      </c>
      <c r="D124" s="30">
        <f>'DI_Nota'!E126+'DI_Nota'!F126</f>
        <v>5.74626865671642</v>
      </c>
      <c r="E124" s="30">
        <f>'DI_Nota'!G126+'DI_Nota'!H126</f>
        <v>5.62043795620438</v>
      </c>
      <c r="F124" s="30">
        <f>'DI_Nota'!I126+'DI_Nota'!J126</f>
        <v>7.10144927536233</v>
      </c>
      <c r="G124" s="30">
        <f>'DI_Nota'!K126+'DI_Nota'!L126</f>
        <v>6.95035460992908</v>
      </c>
      <c r="H124" s="30">
        <f>'DI_Nota'!M126+'DI_Nota'!N126</f>
        <v>6.45390070921986</v>
      </c>
      <c r="I124" s="30">
        <f>'DI_Nota'!O126+'DI_Nota'!P126</f>
        <v>6.45390070921986</v>
      </c>
      <c r="J124" s="30">
        <f>'DI_Nota'!Q126+'DI_Nota'!R126</f>
        <v>6.31944444444445</v>
      </c>
      <c r="K124" s="30">
        <f>'DI_Nota'!S126+'DI_Nota'!T126</f>
        <v>6.80555555555555</v>
      </c>
      <c r="L124" s="30">
        <f>'DI_Nota'!U126+'DI_Nota'!V126</f>
        <v>6.80555555555555</v>
      </c>
      <c r="M124" s="30">
        <f>'DI_Nota'!W126+'DI_Nota'!X126</f>
        <v>6.75862068965517</v>
      </c>
      <c r="N124" s="30">
        <f>'DI_Nota'!Y126+'DI_Nota'!Z126</f>
        <v>7.72413793103449</v>
      </c>
      <c r="O124" s="30">
        <f>'DI_Nota'!AA126+'DI_Nota'!AB126</f>
        <v>7.19178082191779</v>
      </c>
      <c r="P124" s="30">
        <f>'DI_Nota'!AC126+'DI_Nota'!AD126</f>
        <v>8.150684931506881</v>
      </c>
      <c r="Q124" s="30">
        <f>'DI_Nota'!AE126+'DI_Nota'!AF126</f>
        <v>8.986486486486459</v>
      </c>
      <c r="R124" s="30">
        <f>'DI_Nota'!AG126+'DI_Nota'!AH126</f>
        <v>8.9261744966443</v>
      </c>
    </row>
    <row r="125" ht="15" customHeight="1">
      <c r="A125" t="s" s="26">
        <f>'DI_Nota'!A127</f>
        <v>613</v>
      </c>
      <c r="B125" t="s" s="26">
        <f>'DI_Nota'!B127</f>
        <v>614</v>
      </c>
      <c r="C125" s="30">
        <f>'DI_Nota'!C127+'DI_Nota'!D127</f>
        <v>5.26315789473684</v>
      </c>
      <c r="D125" s="30">
        <f>'DI_Nota'!E127+'DI_Nota'!F127</f>
        <v>5.22388059701493</v>
      </c>
      <c r="E125" s="30">
        <f>'DI_Nota'!G127+'DI_Nota'!H127</f>
        <v>5.10948905109489</v>
      </c>
      <c r="F125" s="30">
        <f>'DI_Nota'!I127+'DI_Nota'!J127</f>
        <v>5.07246376811594</v>
      </c>
      <c r="G125" s="30">
        <f>'DI_Nota'!K127+'DI_Nota'!L127</f>
        <v>4.46808510638298</v>
      </c>
      <c r="H125" s="30">
        <f>'DI_Nota'!M127+'DI_Nota'!N127</f>
        <v>4.46808510638298</v>
      </c>
      <c r="I125" s="30">
        <f>'DI_Nota'!O127+'DI_Nota'!P127</f>
        <v>4.46808510638298</v>
      </c>
      <c r="J125" s="30">
        <f>'DI_Nota'!Q127+'DI_Nota'!R127</f>
        <v>3.88888888888889</v>
      </c>
      <c r="K125" s="30">
        <f>'DI_Nota'!S127+'DI_Nota'!T127</f>
        <v>3.88888888888889</v>
      </c>
      <c r="L125" s="30">
        <f>'DI_Nota'!U127+'DI_Nota'!V127</f>
        <v>3.88888888888889</v>
      </c>
      <c r="M125" s="30">
        <f>'DI_Nota'!W127+'DI_Nota'!X127</f>
        <v>2.89655172413793</v>
      </c>
      <c r="N125" s="30">
        <f>'DI_Nota'!Y127+'DI_Nota'!Z127</f>
        <v>2.41379310344828</v>
      </c>
      <c r="O125" s="30">
        <f>'DI_Nota'!AA127+'DI_Nota'!AB127</f>
        <v>2.39726027397261</v>
      </c>
      <c r="P125" s="30">
        <f>'DI_Nota'!AC127+'DI_Nota'!AD127</f>
        <v>2.39726027397261</v>
      </c>
      <c r="Q125" s="30">
        <f>'DI_Nota'!AE127+'DI_Nota'!AF127</f>
        <v>2.36486486486487</v>
      </c>
      <c r="R125" s="30">
        <f>'DI_Nota'!AG127+'DI_Nota'!AH127</f>
        <v>2.34899328859061</v>
      </c>
    </row>
    <row r="126" ht="15" customHeight="1">
      <c r="A126" t="s" s="26">
        <f>'DI_Nota'!A128</f>
        <v>615</v>
      </c>
      <c r="B126" t="s" s="26">
        <f>'DI_Nota'!B128</f>
        <v>616</v>
      </c>
      <c r="C126" s="30">
        <f>'DI_Nota'!C128+'DI_Nota'!D128</f>
        <v>4.73684210526316</v>
      </c>
      <c r="D126" s="30">
        <f>'DI_Nota'!E128+'DI_Nota'!F128</f>
        <v>4.70149253731343</v>
      </c>
      <c r="E126" s="30">
        <f>'DI_Nota'!G128+'DI_Nota'!H128</f>
        <v>3.57664233576642</v>
      </c>
      <c r="F126" s="30">
        <f>'DI_Nota'!I128+'DI_Nota'!J128</f>
        <v>3.55072463768116</v>
      </c>
      <c r="G126" s="30">
        <f>'DI_Nota'!K128+'DI_Nota'!L128</f>
        <v>3.97163120567376</v>
      </c>
      <c r="H126" s="30">
        <f>'DI_Nota'!M128+'DI_Nota'!N128</f>
        <v>3.47517730496454</v>
      </c>
      <c r="I126" s="30">
        <f>'DI_Nota'!O128+'DI_Nota'!P128</f>
        <v>3.47517730496454</v>
      </c>
      <c r="J126" s="30">
        <f>'DI_Nota'!Q128+'DI_Nota'!R128</f>
        <v>2.91666666666667</v>
      </c>
      <c r="K126" s="30">
        <f>'DI_Nota'!S128+'DI_Nota'!T128</f>
        <v>2.91666666666667</v>
      </c>
      <c r="L126" s="30">
        <f>'DI_Nota'!U128+'DI_Nota'!V128</f>
        <v>2.91666666666667</v>
      </c>
      <c r="M126" s="30">
        <f>'DI_Nota'!W128+'DI_Nota'!X128</f>
        <v>2.41379310344828</v>
      </c>
      <c r="N126" s="30">
        <f>'DI_Nota'!Y128+'DI_Nota'!Z128</f>
        <v>2.89655172413793</v>
      </c>
      <c r="O126" s="30">
        <f>'DI_Nota'!AA128+'DI_Nota'!AB128</f>
        <v>3.83561643835616</v>
      </c>
      <c r="P126" s="30">
        <f>'DI_Nota'!AC128+'DI_Nota'!AD128</f>
        <v>3.83561643835616</v>
      </c>
      <c r="Q126" s="30">
        <f>'DI_Nota'!AE128+'DI_Nota'!AF128</f>
        <v>4.25675675675676</v>
      </c>
      <c r="R126" s="30">
        <f>'DI_Nota'!AG128+'DI_Nota'!AH128</f>
        <v>6.10738255033557</v>
      </c>
    </row>
    <row r="127" ht="15" customHeight="1">
      <c r="A127" t="s" s="26">
        <f>'DI_Nota'!A129</f>
        <v>617</v>
      </c>
      <c r="B127" t="s" s="26">
        <f>'DI_Nota'!B129</f>
        <v>618</v>
      </c>
      <c r="C127" s="30">
        <f>'DI_Nota'!C129+'DI_Nota'!D129</f>
        <v>4.21052631578947</v>
      </c>
      <c r="D127" s="30">
        <f>'DI_Nota'!E129+'DI_Nota'!F129</f>
        <v>4.17910447761194</v>
      </c>
      <c r="E127" s="30">
        <f>'DI_Nota'!G129+'DI_Nota'!H129</f>
        <v>4.5985401459854</v>
      </c>
      <c r="F127" s="30">
        <f>'DI_Nota'!I129+'DI_Nota'!J129</f>
        <v>5.57971014492753</v>
      </c>
      <c r="G127" s="30">
        <f>'DI_Nota'!K129+'DI_Nota'!L129</f>
        <v>7.44680851063828</v>
      </c>
      <c r="H127" s="30">
        <f>'DI_Nota'!M129+'DI_Nota'!N129</f>
        <v>7.44680851063828</v>
      </c>
      <c r="I127" s="30">
        <f>'DI_Nota'!O129+'DI_Nota'!P129</f>
        <v>8.936170212765949</v>
      </c>
      <c r="J127" s="30">
        <f>'DI_Nota'!Q129+'DI_Nota'!R129</f>
        <v>9.72222222222223</v>
      </c>
      <c r="K127" s="30">
        <f>'DI_Nota'!S129+'DI_Nota'!T129</f>
        <v>8.75</v>
      </c>
      <c r="L127" s="30">
        <f>'DI_Nota'!U129+'DI_Nota'!V129</f>
        <v>9.236111111111081</v>
      </c>
      <c r="M127" s="30">
        <f>'DI_Nota'!W129+'DI_Nota'!X129</f>
        <v>8.206896551724149</v>
      </c>
      <c r="N127" s="30">
        <f>'DI_Nota'!Y129+'DI_Nota'!Z129</f>
        <v>8.206896551724149</v>
      </c>
      <c r="O127" s="30">
        <f>'DI_Nota'!AA129+'DI_Nota'!AB129</f>
        <v>6.23287671232877</v>
      </c>
      <c r="P127" s="30">
        <f>'DI_Nota'!AC129+'DI_Nota'!AD129</f>
        <v>5.75342465753425</v>
      </c>
      <c r="Q127" s="30">
        <f>'DI_Nota'!AE129+'DI_Nota'!AF129</f>
        <v>5.67567567567568</v>
      </c>
      <c r="R127" s="30">
        <f>'DI_Nota'!AG129+'DI_Nota'!AH129</f>
        <v>4.69798657718121</v>
      </c>
    </row>
    <row r="128" ht="15" customHeight="1">
      <c r="A128" t="s" s="26">
        <f>'DI_Nota'!A130</f>
        <v>619</v>
      </c>
      <c r="B128" t="s" s="26">
        <f>'DI_Nota'!B130</f>
        <v>620</v>
      </c>
      <c r="C128" s="30">
        <f>'DI_Nota'!C130+'DI_Nota'!D130</f>
        <v>3.68421052631579</v>
      </c>
      <c r="D128" s="30">
        <f>'DI_Nota'!E130+'DI_Nota'!F130</f>
        <v>3.13432835820896</v>
      </c>
      <c r="E128" s="30">
        <f>'DI_Nota'!G130+'DI_Nota'!H130</f>
        <v>2.55474452554745</v>
      </c>
      <c r="F128" s="30">
        <f>'DI_Nota'!I130+'DI_Nota'!J130</f>
        <v>2.02898550724638</v>
      </c>
      <c r="G128" s="30">
        <f>'DI_Nota'!K130+'DI_Nota'!L130</f>
        <v>1.98581560283688</v>
      </c>
      <c r="H128" s="30">
        <f>'DI_Nota'!M130+'DI_Nota'!N130</f>
        <v>1.98581560283688</v>
      </c>
      <c r="I128" s="30">
        <f>'DI_Nota'!O130+'DI_Nota'!P130</f>
        <v>1.98581560283688</v>
      </c>
      <c r="J128" s="30">
        <f>'DI_Nota'!Q130+'DI_Nota'!R130</f>
        <v>1.94444444444445</v>
      </c>
      <c r="K128" s="30">
        <f>'DI_Nota'!S130+'DI_Nota'!T130</f>
        <v>1.94444444444445</v>
      </c>
      <c r="L128" s="30">
        <f>'DI_Nota'!U130+'DI_Nota'!V130</f>
        <v>1.94444444444445</v>
      </c>
      <c r="M128" s="30">
        <f>'DI_Nota'!W130+'DI_Nota'!X130</f>
        <v>3.37931034482759</v>
      </c>
      <c r="N128" s="30">
        <f>'DI_Nota'!Y130+'DI_Nota'!Z130</f>
        <v>4.82758620689655</v>
      </c>
      <c r="O128" s="30">
        <f>'DI_Nota'!AA130+'DI_Nota'!AB130</f>
        <v>7.6712328767123</v>
      </c>
      <c r="P128" s="30">
        <f>'DI_Nota'!AC130+'DI_Nota'!AD130</f>
        <v>11.0273972602739</v>
      </c>
      <c r="Q128" s="30">
        <f>'DI_Nota'!AE130+'DI_Nota'!AF130</f>
        <v>15.6081081081081</v>
      </c>
      <c r="R128" s="30">
        <f>'DI_Nota'!AG130+'DI_Nota'!AH130</f>
        <v>18.3221476510067</v>
      </c>
    </row>
    <row r="129" ht="15" customHeight="1">
      <c r="A129" t="s" s="26">
        <f>'DI_Nota'!A131</f>
        <v>621</v>
      </c>
      <c r="B129" t="s" s="26">
        <f>'DI_Nota'!B131</f>
        <v>622</v>
      </c>
      <c r="C129" s="30">
        <f>'DI_Nota'!C131+'DI_Nota'!D131</f>
        <v>3.1578947368421</v>
      </c>
      <c r="D129" s="30">
        <f>'DI_Nota'!E131+'DI_Nota'!F131</f>
        <v>3.65671641791045</v>
      </c>
      <c r="E129" s="30">
        <f>'DI_Nota'!G131+'DI_Nota'!H131</f>
        <v>4.08759124087591</v>
      </c>
      <c r="F129" s="30">
        <f>'DI_Nota'!I131+'DI_Nota'!J131</f>
        <v>4.56521739130435</v>
      </c>
      <c r="G129" s="30">
        <f>'DI_Nota'!K131+'DI_Nota'!L131</f>
        <v>6.45390070921986</v>
      </c>
      <c r="H129" s="30">
        <f>'DI_Nota'!M131+'DI_Nota'!N131</f>
        <v>6.95035460992908</v>
      </c>
      <c r="I129" s="30">
        <f>'DI_Nota'!O131+'DI_Nota'!P131</f>
        <v>7.44680851063828</v>
      </c>
      <c r="J129" s="30">
        <f>'DI_Nota'!Q131+'DI_Nota'!R131</f>
        <v>8.263888888888919</v>
      </c>
      <c r="K129" s="30">
        <f>'DI_Nota'!S131+'DI_Nota'!T131</f>
        <v>8.263888888888919</v>
      </c>
      <c r="L129" s="30">
        <f>'DI_Nota'!U131+'DI_Nota'!V131</f>
        <v>7.77777777777777</v>
      </c>
      <c r="M129" s="30">
        <f>'DI_Nota'!W131+'DI_Nota'!X131</f>
        <v>9.17241379310347</v>
      </c>
      <c r="N129" s="30">
        <f>'DI_Nota'!Y131+'DI_Nota'!Z131</f>
        <v>10.1379310344828</v>
      </c>
      <c r="O129" s="30">
        <f>'DI_Nota'!AA131+'DI_Nota'!AB131</f>
        <v>11.5068493150685</v>
      </c>
      <c r="P129" s="30">
        <f>'DI_Nota'!AC131+'DI_Nota'!AD131</f>
        <v>12.9452054794521</v>
      </c>
      <c r="Q129" s="30">
        <f>'DI_Nota'!AE131+'DI_Nota'!AF131</f>
        <v>14.6621621621621</v>
      </c>
      <c r="R129" s="30">
        <f>'DI_Nota'!AG131+'DI_Nota'!AH131</f>
        <v>11.2751677852349</v>
      </c>
    </row>
    <row r="130" ht="15" customHeight="1">
      <c r="A130" t="s" s="26">
        <f>'DI_Nota'!A132</f>
        <v>623</v>
      </c>
      <c r="B130" t="s" s="26">
        <f>'DI_Nota'!B132</f>
        <v>624</v>
      </c>
      <c r="C130" s="30">
        <f>'DI_Nota'!C132+'DI_Nota'!D132</f>
        <v>2.63157894736842</v>
      </c>
      <c r="D130" s="30">
        <f>'DI_Nota'!E132+'DI_Nota'!F132</f>
        <v>2.61194029850746</v>
      </c>
      <c r="E130" s="30">
        <f>'DI_Nota'!G132+'DI_Nota'!H132</f>
        <v>3.06569343065693</v>
      </c>
      <c r="F130" s="30">
        <f>'DI_Nota'!I132+'DI_Nota'!J132</f>
        <v>3.04347826086956</v>
      </c>
      <c r="G130" s="30">
        <f>'DI_Nota'!K132+'DI_Nota'!L132</f>
        <v>2.97872340425532</v>
      </c>
      <c r="H130" s="30">
        <f>'DI_Nota'!M132+'DI_Nota'!N132</f>
        <v>2.97872340425532</v>
      </c>
      <c r="I130" s="30">
        <f>'DI_Nota'!O132+'DI_Nota'!P132</f>
        <v>2.97872340425532</v>
      </c>
      <c r="J130" s="30">
        <f>'DI_Nota'!Q132+'DI_Nota'!R132</f>
        <v>4.375</v>
      </c>
      <c r="K130" s="30">
        <f>'DI_Nota'!S132+'DI_Nota'!T132</f>
        <v>4.375</v>
      </c>
      <c r="L130" s="30">
        <f>'DI_Nota'!U132+'DI_Nota'!V132</f>
        <v>4.375</v>
      </c>
      <c r="M130" s="30">
        <f>'DI_Nota'!W132+'DI_Nota'!X132</f>
        <v>5.3103448275862</v>
      </c>
      <c r="N130" s="30">
        <f>'DI_Nota'!Y132+'DI_Nota'!Z132</f>
        <v>4.3448275862069</v>
      </c>
      <c r="O130" s="30">
        <f>'DI_Nota'!AA132+'DI_Nota'!AB132</f>
        <v>5.75342465753425</v>
      </c>
      <c r="P130" s="30">
        <f>'DI_Nota'!AC132+'DI_Nota'!AD132</f>
        <v>7.6712328767123</v>
      </c>
      <c r="Q130" s="30">
        <f>'DI_Nota'!AE132+'DI_Nota'!AF132</f>
        <v>10.4054054054054</v>
      </c>
      <c r="R130" s="30">
        <f>'DI_Nota'!AG132+'DI_Nota'!AH132</f>
        <v>14.5637583892618</v>
      </c>
    </row>
    <row r="131" ht="15" customHeight="1">
      <c r="A131" t="s" s="26">
        <f>'DI_Nota'!A133</f>
        <v>625</v>
      </c>
      <c r="B131" t="s" s="26">
        <f>'DI_Nota'!B133</f>
        <v>626</v>
      </c>
      <c r="C131" s="30">
        <f>'DI_Nota'!C133+'DI_Nota'!D133</f>
        <v>2.10526315789474</v>
      </c>
      <c r="D131" s="30">
        <f>'DI_Nota'!E133+'DI_Nota'!F133</f>
        <v>2.08955223880597</v>
      </c>
      <c r="E131" s="30">
        <f>'DI_Nota'!G133+'DI_Nota'!H133</f>
        <v>2.04379562043796</v>
      </c>
      <c r="F131" s="30">
        <f>'DI_Nota'!I133+'DI_Nota'!J133</f>
        <v>2.53623188405797</v>
      </c>
      <c r="G131" s="30">
        <f>'DI_Nota'!K133+'DI_Nota'!L133</f>
        <v>2.4822695035461</v>
      </c>
      <c r="H131" s="30">
        <f>'DI_Nota'!M133+'DI_Nota'!N133</f>
        <v>2.4822695035461</v>
      </c>
      <c r="I131" s="30">
        <f>'DI_Nota'!O133+'DI_Nota'!P133</f>
        <v>2.4822695035461</v>
      </c>
      <c r="J131" s="30">
        <f>'DI_Nota'!Q133+'DI_Nota'!R133</f>
        <v>2.43055555555555</v>
      </c>
      <c r="K131" s="30">
        <f>'DI_Nota'!S133+'DI_Nota'!T133</f>
        <v>2.43055555555555</v>
      </c>
      <c r="L131" s="30">
        <f>'DI_Nota'!U133+'DI_Nota'!V133</f>
        <v>2.43055555555555</v>
      </c>
      <c r="M131" s="30">
        <f>'DI_Nota'!W133+'DI_Nota'!X133</f>
        <v>4.3448275862069</v>
      </c>
      <c r="N131" s="30">
        <f>'DI_Nota'!Y133+'DI_Nota'!Z133</f>
        <v>5.3103448275862</v>
      </c>
      <c r="O131" s="30">
        <f>'DI_Nota'!AA133+'DI_Nota'!AB133</f>
        <v>8.630136986301389</v>
      </c>
      <c r="P131" s="30">
        <f>'DI_Nota'!AC133+'DI_Nota'!AD133</f>
        <v>12.4657534246575</v>
      </c>
      <c r="Q131" s="30">
        <f>'DI_Nota'!AE133+'DI_Nota'!AF133</f>
        <v>12.7702702702702</v>
      </c>
      <c r="R131" s="30">
        <f>'DI_Nota'!AG133+'DI_Nota'!AH133</f>
        <v>14.0939597315437</v>
      </c>
    </row>
    <row r="132" ht="15" customHeight="1">
      <c r="A132" t="s" s="26">
        <f>'DI_Nota'!A134</f>
        <v>627</v>
      </c>
      <c r="B132" t="s" s="26">
        <f>'DI_Nota'!B134</f>
        <v>628</v>
      </c>
      <c r="C132" s="30">
        <f>'DI_Nota'!C134+'DI_Nota'!D134</f>
        <v>1.57894736842105</v>
      </c>
      <c r="D132" s="30">
        <f>'DI_Nota'!E134+'DI_Nota'!F134</f>
        <v>1.56716417910448</v>
      </c>
      <c r="E132" s="30">
        <f>'DI_Nota'!G134+'DI_Nota'!H134</f>
        <v>1.53284671532847</v>
      </c>
      <c r="F132" s="30">
        <f>'DI_Nota'!I134+'DI_Nota'!J134</f>
        <v>1.52173913043478</v>
      </c>
      <c r="G132" s="30">
        <f>'DI_Nota'!K134+'DI_Nota'!L134</f>
        <v>0.992907801418442</v>
      </c>
      <c r="H132" s="30">
        <f>'DI_Nota'!M134+'DI_Nota'!N134</f>
        <v>0.992907801418442</v>
      </c>
      <c r="I132" s="30">
        <f>'DI_Nota'!O134+'DI_Nota'!P134</f>
        <v>0.992907801418442</v>
      </c>
      <c r="J132" s="30">
        <f>'DI_Nota'!Q134+'DI_Nota'!R134</f>
        <v>0.972222222222223</v>
      </c>
      <c r="K132" s="30">
        <f>'DI_Nota'!S134+'DI_Nota'!T134</f>
        <v>0.972222222222223</v>
      </c>
      <c r="L132" s="30">
        <f>'DI_Nota'!U134+'DI_Nota'!V134</f>
        <v>0.972222222222223</v>
      </c>
      <c r="M132" s="30">
        <f>'DI_Nota'!W134+'DI_Nota'!X134</f>
        <v>0.9655172413793131</v>
      </c>
      <c r="N132" s="30">
        <f>'DI_Nota'!Y134+'DI_Nota'!Z134</f>
        <v>0.9655172413793131</v>
      </c>
      <c r="O132" s="30">
        <f>'DI_Nota'!AA134+'DI_Nota'!AB134</f>
        <v>0.958904109589041</v>
      </c>
      <c r="P132" s="30">
        <f>'DI_Nota'!AC134+'DI_Nota'!AD134</f>
        <v>0.479452054794521</v>
      </c>
      <c r="Q132" s="30">
        <f>'DI_Nota'!AE134+'DI_Nota'!AF134</f>
        <v>0.472972972972973</v>
      </c>
      <c r="R132" s="30">
        <f>'DI_Nota'!AG134+'DI_Nota'!AH134</f>
        <v>0.469798657718121</v>
      </c>
    </row>
    <row r="133" ht="15" customHeight="1">
      <c r="A133" t="s" s="26">
        <f>'DI_Nota'!A135</f>
        <v>629</v>
      </c>
      <c r="B133" t="s" s="26">
        <f>'DI_Nota'!B135</f>
        <v>630</v>
      </c>
      <c r="C133" s="30">
        <f>'DI_Nota'!C135+'DI_Nota'!D135</f>
        <v>1.05263157894737</v>
      </c>
      <c r="D133" s="30">
        <f>'DI_Nota'!E135+'DI_Nota'!F135</f>
        <v>1.04477611940299</v>
      </c>
      <c r="E133" s="30">
        <f>'DI_Nota'!G135+'DI_Nota'!H135</f>
        <v>1.02189781021898</v>
      </c>
      <c r="F133" s="30">
        <f>'DI_Nota'!I135+'DI_Nota'!J135</f>
        <v>1.01449275362319</v>
      </c>
      <c r="G133" s="30">
        <f>'DI_Nota'!K135+'DI_Nota'!L135</f>
        <v>1.48936170212766</v>
      </c>
      <c r="H133" s="30">
        <f>'DI_Nota'!M135+'DI_Nota'!N135</f>
        <v>1.48936170212766</v>
      </c>
      <c r="I133" s="30">
        <f>'DI_Nota'!O135+'DI_Nota'!P135</f>
        <v>1.48936170212766</v>
      </c>
      <c r="J133" s="30">
        <f>'DI_Nota'!Q135+'DI_Nota'!R135</f>
        <v>1.45833333333333</v>
      </c>
      <c r="K133" s="30">
        <f>'DI_Nota'!S135+'DI_Nota'!T135</f>
        <v>1.45833333333333</v>
      </c>
      <c r="L133" s="30">
        <f>'DI_Nota'!U135+'DI_Nota'!V135</f>
        <v>1.45833333333333</v>
      </c>
      <c r="M133" s="30">
        <f>'DI_Nota'!W135+'DI_Nota'!X135</f>
        <v>1.44827586206897</v>
      </c>
      <c r="N133" s="30">
        <f>'DI_Nota'!Y135+'DI_Nota'!Z135</f>
        <v>1.44827586206897</v>
      </c>
      <c r="O133" s="30">
        <f>'DI_Nota'!AA135+'DI_Nota'!AB135</f>
        <v>1.91780821917808</v>
      </c>
      <c r="P133" s="30">
        <f>'DI_Nota'!AC135+'DI_Nota'!AD135</f>
        <v>2.87671232876712</v>
      </c>
      <c r="Q133" s="30">
        <f>'DI_Nota'!AE135+'DI_Nota'!AF135</f>
        <v>5.2027027027027</v>
      </c>
      <c r="R133" s="30">
        <f>'DI_Nota'!AG135+'DI_Nota'!AH135</f>
        <v>8.45637583892619</v>
      </c>
    </row>
    <row r="134" ht="15" customHeight="1">
      <c r="A134" t="s" s="26">
        <f>'DI_Nota'!A136</f>
        <v>631</v>
      </c>
      <c r="B134" t="s" s="26">
        <f>'DI_Nota'!B136</f>
        <v>632</v>
      </c>
      <c r="C134" s="30">
        <f>'DI_Nota'!C136+'DI_Nota'!D136</f>
        <v>0.526315789473684</v>
      </c>
      <c r="D134" s="30">
        <f>'DI_Nota'!E136+'DI_Nota'!F136</f>
        <v>0.522388059701493</v>
      </c>
      <c r="E134" s="30">
        <f>'DI_Nota'!G136+'DI_Nota'!H136</f>
        <v>0.510948905109489</v>
      </c>
      <c r="F134" s="30">
        <f>'DI_Nota'!I136+'DI_Nota'!J136</f>
        <v>0.507246376811594</v>
      </c>
      <c r="G134" s="30">
        <f>'DI_Nota'!K136+'DI_Nota'!L136</f>
        <v>0.49645390070922</v>
      </c>
      <c r="H134" s="30">
        <f>'DI_Nota'!M136+'DI_Nota'!N136</f>
        <v>0.49645390070922</v>
      </c>
      <c r="I134" s="30">
        <f>'DI_Nota'!O136+'DI_Nota'!P136</f>
        <v>0.49645390070922</v>
      </c>
      <c r="J134" s="30">
        <f>'DI_Nota'!Q136+'DI_Nota'!R136</f>
        <v>0.486111111111111</v>
      </c>
      <c r="K134" s="30">
        <f>'DI_Nota'!S136+'DI_Nota'!T136</f>
        <v>0.486111111111111</v>
      </c>
      <c r="L134" s="30">
        <f>'DI_Nota'!U136+'DI_Nota'!V136</f>
        <v>0.486111111111111</v>
      </c>
      <c r="M134" s="30">
        <f>'DI_Nota'!W136+'DI_Nota'!X136</f>
        <v>0.482758620689655</v>
      </c>
      <c r="N134" s="30">
        <f>'DI_Nota'!Y136+'DI_Nota'!Z136</f>
        <v>0.482758620689655</v>
      </c>
      <c r="O134" s="30">
        <f>'DI_Nota'!AA136+'DI_Nota'!AB136</f>
        <v>0.479452054794521</v>
      </c>
      <c r="P134" s="30">
        <f>'DI_Nota'!AC136+'DI_Nota'!AD136</f>
        <v>0.958904109589041</v>
      </c>
      <c r="Q134" s="30">
        <f>'DI_Nota'!AE136+'DI_Nota'!AF136</f>
        <v>0.9459459459459451</v>
      </c>
      <c r="R134" s="30">
        <f>'DI_Nota'!AG136+'DI_Nota'!AH136</f>
        <v>0.939597315436241</v>
      </c>
    </row>
    <row r="135" ht="15" customHeight="1">
      <c r="A135" t="s" s="26">
        <f>'DI_Nota'!A137</f>
        <v>633</v>
      </c>
      <c r="B135" t="s" s="26">
        <f>'DI_Nota'!B137</f>
        <v>634</v>
      </c>
      <c r="C135" s="30">
        <f>'DI_Nota'!C137+'DI_Nota'!D137</f>
        <v>0</v>
      </c>
      <c r="D135" s="30">
        <f>'DI_Nota'!E137+'DI_Nota'!F137</f>
        <v>53.2835820895522</v>
      </c>
      <c r="E135" s="30">
        <f>'DI_Nota'!G137+'DI_Nota'!H137</f>
        <v>53.6496350364964</v>
      </c>
      <c r="F135" s="30">
        <f>'DI_Nota'!I137+'DI_Nota'!J137</f>
        <v>58.840579710145</v>
      </c>
      <c r="G135" s="30">
        <f>'DI_Nota'!K137+'DI_Nota'!L137</f>
        <v>59.0780141843972</v>
      </c>
      <c r="H135" s="30">
        <f>'DI_Nota'!M137+'DI_Nota'!N137</f>
        <v>58.5815602836879</v>
      </c>
      <c r="I135" s="30">
        <f>'DI_Nota'!O137+'DI_Nota'!P137</f>
        <v>61.0638297872341</v>
      </c>
      <c r="J135" s="30">
        <f>'DI_Nota'!Q137+'DI_Nota'!R137</f>
        <v>62.2222222222222</v>
      </c>
      <c r="K135" s="30">
        <f>'DI_Nota'!S137+'DI_Nota'!T137</f>
        <v>61.7361111111111</v>
      </c>
      <c r="L135" s="30">
        <f>'DI_Nota'!U137+'DI_Nota'!V137</f>
        <v>59.7916666666667</v>
      </c>
      <c r="M135" s="30">
        <f>'DI_Nota'!W137+'DI_Nota'!X137</f>
        <v>58.896551724138</v>
      </c>
      <c r="N135" s="30">
        <f>'DI_Nota'!Y137+'DI_Nota'!Z137</f>
        <v>58.4137931034483</v>
      </c>
      <c r="O135" s="30">
        <f>'DI_Nota'!AA137+'DI_Nota'!AB137</f>
        <v>57.5342465753425</v>
      </c>
      <c r="P135" s="30">
        <f>'DI_Nota'!AC137+'DI_Nota'!AD137</f>
        <v>57.5342465753425</v>
      </c>
      <c r="Q135" s="30">
        <f>'DI_Nota'!AE137+'DI_Nota'!AF137</f>
        <v>56.2837837837838</v>
      </c>
      <c r="R135" s="30">
        <f>'DI_Nota'!AG137+'DI_Nota'!AH137</f>
        <v>56.8456375838926</v>
      </c>
    </row>
    <row r="136" ht="15" customHeight="1">
      <c r="A136" t="s" s="26">
        <f>'DI_Nota'!A138</f>
        <v>635</v>
      </c>
      <c r="B136" t="s" s="26">
        <f>'DI_Nota'!B138</f>
        <v>636</v>
      </c>
      <c r="C136" s="30">
        <f>'DI_Nota'!C138+'DI_Nota'!D138</f>
        <v>0</v>
      </c>
      <c r="D136" s="30">
        <f>'DI_Nota'!E138+'DI_Nota'!F138</f>
        <v>0</v>
      </c>
      <c r="E136" s="30">
        <f>'DI_Nota'!G138+'DI_Nota'!H138</f>
        <v>66.42335766423361</v>
      </c>
      <c r="F136" s="30">
        <f>'DI_Nota'!I138+'DI_Nota'!J138</f>
        <v>63.9130434782609</v>
      </c>
      <c r="G136" s="30">
        <f>'DI_Nota'!K138+'DI_Nota'!L138</f>
        <v>59.5744680851064</v>
      </c>
      <c r="H136" s="30">
        <f>'DI_Nota'!M138+'DI_Nota'!N138</f>
        <v>65.531914893617</v>
      </c>
      <c r="I136" s="30">
        <f>'DI_Nota'!O138+'DI_Nota'!P138</f>
        <v>64.5390070921986</v>
      </c>
      <c r="J136" s="30">
        <f>'DI_Nota'!Q138+'DI_Nota'!R138</f>
        <v>65.1388888888889</v>
      </c>
      <c r="K136" s="30">
        <f>'DI_Nota'!S138+'DI_Nota'!T138</f>
        <v>68.0555555555555</v>
      </c>
      <c r="L136" s="30">
        <f>'DI_Nota'!U138+'DI_Nota'!V138</f>
        <v>68.5416666666667</v>
      </c>
      <c r="M136" s="30">
        <f>'DI_Nota'!W138+'DI_Nota'!X138</f>
        <v>69.51724137931031</v>
      </c>
      <c r="N136" s="30">
        <f>'DI_Nota'!Y138+'DI_Nota'!Z138</f>
        <v>100</v>
      </c>
      <c r="O136" s="30">
        <f>'DI_Nota'!AA138+'DI_Nota'!AB138</f>
        <v>100</v>
      </c>
      <c r="P136" s="30">
        <f>'DI_Nota'!AC138+'DI_Nota'!AD138</f>
        <v>100</v>
      </c>
      <c r="Q136" s="30">
        <f>'DI_Nota'!AE138+'DI_Nota'!AF138</f>
        <v>100</v>
      </c>
      <c r="R136" s="30">
        <f>'DI_Nota'!AG138+'DI_Nota'!AH138</f>
        <v>65.4228187919463</v>
      </c>
    </row>
    <row r="137" ht="15" customHeight="1">
      <c r="A137" t="s" s="26">
        <f>'DI_Nota'!A139</f>
        <v>637</v>
      </c>
      <c r="B137" t="s" s="26">
        <f>'DI_Nota'!B139</f>
        <v>638</v>
      </c>
      <c r="C137" s="30">
        <f>'DI_Nota'!C139+'DI_Nota'!D139</f>
        <v>0</v>
      </c>
      <c r="D137" s="30">
        <f>'DI_Nota'!E139+'DI_Nota'!F139</f>
        <v>0</v>
      </c>
      <c r="E137" s="30">
        <f>'DI_Nota'!G139+'DI_Nota'!H139</f>
        <v>63.8686131386862</v>
      </c>
      <c r="F137" s="30">
        <f>'DI_Nota'!I139+'DI_Nota'!J139</f>
        <v>65.94202898550721</v>
      </c>
      <c r="G137" s="30">
        <f>'DI_Nota'!K139+'DI_Nota'!L139</f>
        <v>67.51773049645389</v>
      </c>
      <c r="H137" s="30">
        <f>'DI_Nota'!M139+'DI_Nota'!N139</f>
        <v>68.01418439716311</v>
      </c>
      <c r="I137" s="30">
        <f>'DI_Nota'!O139+'DI_Nota'!P139</f>
        <v>66.0283687943263</v>
      </c>
      <c r="J137" s="30">
        <f>'DI_Nota'!Q139+'DI_Nota'!R139</f>
        <v>66.1111111111111</v>
      </c>
      <c r="K137" s="30">
        <f>'DI_Nota'!S139+'DI_Nota'!T139</f>
        <v>65.1388888888889</v>
      </c>
      <c r="L137" s="30">
        <f>'DI_Nota'!U139+'DI_Nota'!V139</f>
        <v>64.6527777777778</v>
      </c>
      <c r="M137" s="30">
        <f>'DI_Nota'!W139+'DI_Nota'!X139</f>
        <v>63.7241379310345</v>
      </c>
      <c r="N137" s="30">
        <f>'DI_Nota'!Y139+'DI_Nota'!Z139</f>
        <v>61.7931034482759</v>
      </c>
      <c r="O137" s="30">
        <f>'DI_Nota'!AA139+'DI_Nota'!AB139</f>
        <v>59.9315068493151</v>
      </c>
      <c r="P137" s="30">
        <f>'DI_Nota'!AC139+'DI_Nota'!AD139</f>
        <v>60.4109589041096</v>
      </c>
      <c r="Q137" s="30">
        <f>'DI_Nota'!AE139+'DI_Nota'!AF139</f>
        <v>58.6486486486487</v>
      </c>
      <c r="R137" s="30">
        <f>'DI_Nota'!AG139+'DI_Nota'!AH139</f>
        <v>59.1946308724832</v>
      </c>
    </row>
    <row r="138" ht="15" customHeight="1">
      <c r="A138" t="s" s="26">
        <f>'DI_Nota'!A140</f>
        <v>639</v>
      </c>
      <c r="B138" t="s" s="26">
        <f>'DI_Nota'!B140</f>
        <v>640</v>
      </c>
      <c r="C138" s="30">
        <f>'DI_Nota'!C140+'DI_Nota'!D140</f>
        <v>0</v>
      </c>
      <c r="D138" s="30">
        <f>'DI_Nota'!E140+'DI_Nota'!F140</f>
        <v>0</v>
      </c>
      <c r="E138" s="30">
        <f>'DI_Nota'!G140+'DI_Nota'!H140</f>
        <v>49.0510948905109</v>
      </c>
      <c r="F138" s="30">
        <f>'DI_Nota'!I140+'DI_Nota'!J140</f>
        <v>55.7971014492753</v>
      </c>
      <c r="G138" s="30">
        <f>'DI_Nota'!K140+'DI_Nota'!L140</f>
        <v>56.595744680851</v>
      </c>
      <c r="H138" s="30">
        <f>'DI_Nota'!M140+'DI_Nota'!N140</f>
        <v>64.0425531914894</v>
      </c>
      <c r="I138" s="30">
        <f>'DI_Nota'!O140+'DI_Nota'!P140</f>
        <v>68.5106382978723</v>
      </c>
      <c r="J138" s="30">
        <f>'DI_Nota'!Q140+'DI_Nota'!R140</f>
        <v>70</v>
      </c>
      <c r="K138" s="30">
        <f>'DI_Nota'!S140+'DI_Nota'!T140</f>
        <v>70</v>
      </c>
      <c r="L138" s="30">
        <f>'DI_Nota'!U140+'DI_Nota'!V140</f>
        <v>70</v>
      </c>
      <c r="M138" s="30">
        <f>'DI_Nota'!W140+'DI_Nota'!X140</f>
        <v>70</v>
      </c>
      <c r="N138" s="30">
        <f>'DI_Nota'!Y140+'DI_Nota'!Z140</f>
        <v>90.4630541871921</v>
      </c>
      <c r="O138" s="30">
        <f>'DI_Nota'!AA140+'DI_Nota'!AB140</f>
        <v>78.3732876712329</v>
      </c>
      <c r="P138" s="30">
        <f>'DI_Nota'!AC140+'DI_Nota'!AD140</f>
        <v>83.9663760896638</v>
      </c>
      <c r="Q138" s="30">
        <f>'DI_Nota'!AE140+'DI_Nota'!AF140</f>
        <v>75.37695590327171</v>
      </c>
      <c r="R138" s="30">
        <f>'DI_Nota'!AG140+'DI_Nota'!AH140</f>
        <v>75.3020134228188</v>
      </c>
    </row>
    <row r="139" ht="15" customHeight="1">
      <c r="A139" t="s" s="26">
        <f>'DI_Nota'!A141</f>
        <v>641</v>
      </c>
      <c r="B139" t="s" s="26">
        <f>'DI_Nota'!B141</f>
        <v>642</v>
      </c>
      <c r="C139" s="30">
        <f>'DI_Nota'!C141+'DI_Nota'!D141</f>
        <v>0</v>
      </c>
      <c r="D139" s="30">
        <f>'DI_Nota'!E141+'DI_Nota'!F141</f>
        <v>0</v>
      </c>
      <c r="E139" s="30">
        <f>'DI_Nota'!G141+'DI_Nota'!H141</f>
        <v>0</v>
      </c>
      <c r="F139" s="30">
        <f>'DI_Nota'!I141+'DI_Nota'!J141</f>
        <v>55.2898550724638</v>
      </c>
      <c r="G139" s="30">
        <f>'DI_Nota'!K141+'DI_Nota'!L141</f>
        <v>56.0992907801418</v>
      </c>
      <c r="H139" s="30">
        <f>'DI_Nota'!M141+'DI_Nota'!N141</f>
        <v>50.6382978723404</v>
      </c>
      <c r="I139" s="30">
        <f>'DI_Nota'!O141+'DI_Nota'!P141</f>
        <v>45.6737588652482</v>
      </c>
      <c r="J139" s="30">
        <f>'DI_Nota'!Q141+'DI_Nota'!R141</f>
        <v>47.6388888888889</v>
      </c>
      <c r="K139" s="30">
        <f>'DI_Nota'!S141+'DI_Nota'!T141</f>
        <v>47.1527777777778</v>
      </c>
      <c r="L139" s="30">
        <f>'DI_Nota'!U141+'DI_Nota'!V141</f>
        <v>45.6944444444445</v>
      </c>
      <c r="M139" s="30">
        <f>'DI_Nota'!W141+'DI_Nota'!X141</f>
        <v>47.7931034482759</v>
      </c>
      <c r="N139" s="30">
        <f>'DI_Nota'!Y141+'DI_Nota'!Z141</f>
        <v>45.3793103448276</v>
      </c>
      <c r="O139" s="30">
        <f>'DI_Nota'!AA141+'DI_Nota'!AB141</f>
        <v>43.6301369863014</v>
      </c>
      <c r="P139" s="30">
        <f>'DI_Nota'!AC141+'DI_Nota'!AD141</f>
        <v>43.6301369863014</v>
      </c>
      <c r="Q139" s="30">
        <f>'DI_Nota'!AE141+'DI_Nota'!AF141</f>
        <v>38.3108108108108</v>
      </c>
      <c r="R139" s="30">
        <f>'DI_Nota'!AG141+'DI_Nota'!AH141</f>
        <v>37.5838926174496</v>
      </c>
    </row>
    <row r="140" ht="15" customHeight="1">
      <c r="A140" t="s" s="26">
        <f>'DI_Nota'!A142</f>
        <v>643</v>
      </c>
      <c r="B140" t="s" s="26">
        <f>'DI_Nota'!B142</f>
        <v>644</v>
      </c>
      <c r="C140" s="30">
        <f>'DI_Nota'!C142+'DI_Nota'!D142</f>
        <v>0</v>
      </c>
      <c r="D140" s="30">
        <f>'DI_Nota'!E142+'DI_Nota'!F142</f>
        <v>0</v>
      </c>
      <c r="E140" s="30">
        <f>'DI_Nota'!G142+'DI_Nota'!H142</f>
        <v>0</v>
      </c>
      <c r="F140" s="30">
        <f>'DI_Nota'!I142+'DI_Nota'!J142</f>
        <v>0</v>
      </c>
      <c r="G140" s="30">
        <f>'DI_Nota'!K142+'DI_Nota'!L142</f>
        <v>54.113475177305</v>
      </c>
      <c r="H140" s="30">
        <f>'DI_Nota'!M142+'DI_Nota'!N142</f>
        <v>62.0567375886525</v>
      </c>
      <c r="I140" s="30">
        <f>'DI_Nota'!O142+'DI_Nota'!P142</f>
        <v>65.0354609929078</v>
      </c>
      <c r="J140" s="30">
        <f>'DI_Nota'!Q142+'DI_Nota'!R142</f>
        <v>67.5694444444445</v>
      </c>
      <c r="K140" s="30">
        <f>'DI_Nota'!S142+'DI_Nota'!T142</f>
        <v>69.0277777777778</v>
      </c>
      <c r="L140" s="30">
        <f>'DI_Nota'!U142+'DI_Nota'!V142</f>
        <v>68.0555555555555</v>
      </c>
      <c r="M140" s="30">
        <f>'DI_Nota'!W142+'DI_Nota'!X142</f>
        <v>68.551724137931</v>
      </c>
      <c r="N140" s="30">
        <f>'DI_Nota'!Y142+'DI_Nota'!Z142</f>
        <v>71.3891625615763</v>
      </c>
      <c r="O140" s="30">
        <f>'DI_Nota'!AA142+'DI_Nota'!AB142</f>
        <v>87.31164383561649</v>
      </c>
      <c r="P140" s="30">
        <f>'DI_Nota'!AC142+'DI_Nota'!AD142</f>
        <v>90.37982565379831</v>
      </c>
      <c r="Q140" s="30">
        <f>'DI_Nota'!AE142+'DI_Nota'!AF142</f>
        <v>93.844238975818</v>
      </c>
      <c r="R140" s="30">
        <f>'DI_Nota'!AG142+'DI_Nota'!AH142</f>
        <v>100</v>
      </c>
    </row>
    <row r="141" ht="15" customHeight="1">
      <c r="A141" t="s" s="26">
        <f>'DI_Nota'!A143</f>
        <v>645</v>
      </c>
      <c r="B141" t="s" s="26">
        <f>'DI_Nota'!B143</f>
        <v>646</v>
      </c>
      <c r="C141" s="30">
        <f>'DI_Nota'!C143+'DI_Nota'!D143</f>
        <v>0</v>
      </c>
      <c r="D141" s="30">
        <f>'DI_Nota'!E143+'DI_Nota'!F143</f>
        <v>0</v>
      </c>
      <c r="E141" s="30">
        <f>'DI_Nota'!G143+'DI_Nota'!H143</f>
        <v>0</v>
      </c>
      <c r="F141" s="30">
        <f>'DI_Nota'!I143+'DI_Nota'!J143</f>
        <v>0</v>
      </c>
      <c r="G141" s="30">
        <f>'DI_Nota'!K143+'DI_Nota'!L143</f>
        <v>40.709219858156</v>
      </c>
      <c r="H141" s="30">
        <f>'DI_Nota'!M143+'DI_Nota'!N143</f>
        <v>39.7163120567376</v>
      </c>
      <c r="I141" s="30">
        <f>'DI_Nota'!O143+'DI_Nota'!P143</f>
        <v>39.2198581560283</v>
      </c>
      <c r="J141" s="30">
        <f>'DI_Nota'!Q143+'DI_Nota'!R143</f>
        <v>38.8888888888889</v>
      </c>
      <c r="K141" s="30">
        <f>'DI_Nota'!S143+'DI_Nota'!T143</f>
        <v>38.8888888888889</v>
      </c>
      <c r="L141" s="30">
        <f>'DI_Nota'!U143+'DI_Nota'!V143</f>
        <v>39.8611111111111</v>
      </c>
      <c r="M141" s="30">
        <f>'DI_Nota'!W143+'DI_Nota'!X143</f>
        <v>40.0689655172414</v>
      </c>
      <c r="N141" s="30">
        <f>'DI_Nota'!Y143+'DI_Nota'!Z143</f>
        <v>42</v>
      </c>
      <c r="O141" s="30">
        <f>'DI_Nota'!AA143+'DI_Nota'!AB143</f>
        <v>44.5890410958904</v>
      </c>
      <c r="P141" s="30">
        <f>'DI_Nota'!AC143+'DI_Nota'!AD143</f>
        <v>44.5890410958904</v>
      </c>
      <c r="Q141" s="30">
        <f>'DI_Nota'!AE143+'DI_Nota'!AF143</f>
        <v>44.9324324324324</v>
      </c>
      <c r="R141" s="30">
        <f>'DI_Nota'!AG143+'DI_Nota'!AH143</f>
        <v>43.6912751677852</v>
      </c>
    </row>
    <row r="142" ht="15" customHeight="1">
      <c r="A142" t="s" s="26">
        <f>'DI_Nota'!A144</f>
        <v>647</v>
      </c>
      <c r="B142" t="s" s="26">
        <f>'DI_Nota'!B144</f>
        <v>648</v>
      </c>
      <c r="C142" s="30">
        <f>'DI_Nota'!C144+'DI_Nota'!D144</f>
        <v>0</v>
      </c>
      <c r="D142" s="30">
        <f>'DI_Nota'!E144+'DI_Nota'!F144</f>
        <v>0</v>
      </c>
      <c r="E142" s="30">
        <f>'DI_Nota'!G144+'DI_Nota'!H144</f>
        <v>0</v>
      </c>
      <c r="F142" s="30">
        <f>'DI_Nota'!I144+'DI_Nota'!J144</f>
        <v>0</v>
      </c>
      <c r="G142" s="30">
        <f>'DI_Nota'!K144+'DI_Nota'!L144</f>
        <v>25.8156028368795</v>
      </c>
      <c r="H142" s="30">
        <f>'DI_Nota'!M144+'DI_Nota'!N144</f>
        <v>25.8156028368795</v>
      </c>
      <c r="I142" s="30">
        <f>'DI_Nota'!O144+'DI_Nota'!P144</f>
        <v>25.8156028368795</v>
      </c>
      <c r="J142" s="30">
        <f>'DI_Nota'!Q144+'DI_Nota'!R144</f>
        <v>25.2777777777778</v>
      </c>
      <c r="K142" s="30">
        <f>'DI_Nota'!S144+'DI_Nota'!T144</f>
        <v>24.7916666666667</v>
      </c>
      <c r="L142" s="30">
        <f>'DI_Nota'!U144+'DI_Nota'!V144</f>
        <v>24.3055555555555</v>
      </c>
      <c r="M142" s="30">
        <f>'DI_Nota'!W144+'DI_Nota'!X144</f>
        <v>24.1379310344828</v>
      </c>
      <c r="N142" s="30">
        <f>'DI_Nota'!Y144+'DI_Nota'!Z144</f>
        <v>22.6896551724138</v>
      </c>
      <c r="O142" s="30">
        <f>'DI_Nota'!AA144+'DI_Nota'!AB144</f>
        <v>21.5753424657534</v>
      </c>
      <c r="P142" s="30">
        <f>'DI_Nota'!AC144+'DI_Nota'!AD144</f>
        <v>21.5753424657534</v>
      </c>
      <c r="Q142" s="30">
        <f>'DI_Nota'!AE144+'DI_Nota'!AF144</f>
        <v>20.3378378378379</v>
      </c>
      <c r="R142" s="30">
        <f>'DI_Nota'!AG144+'DI_Nota'!AH144</f>
        <v>20.2013422818792</v>
      </c>
    </row>
    <row r="143" ht="15" customHeight="1">
      <c r="A143" t="s" s="26">
        <f>'DI_Nota'!A145</f>
        <v>649</v>
      </c>
      <c r="B143" t="s" s="26">
        <f>'DI_Nota'!B145</f>
        <v>650</v>
      </c>
      <c r="C143" s="30">
        <f>'DI_Nota'!C145+'DI_Nota'!D145</f>
        <v>0</v>
      </c>
      <c r="D143" s="30">
        <f>'DI_Nota'!E145+'DI_Nota'!F145</f>
        <v>0</v>
      </c>
      <c r="E143" s="30">
        <f>'DI_Nota'!G145+'DI_Nota'!H145</f>
        <v>0</v>
      </c>
      <c r="F143" s="30">
        <f>'DI_Nota'!I145+'DI_Nota'!J145</f>
        <v>0</v>
      </c>
      <c r="G143" s="30">
        <f>'DI_Nota'!K145+'DI_Nota'!L145</f>
        <v>0</v>
      </c>
      <c r="H143" s="30">
        <f>'DI_Nota'!M145+'DI_Nota'!N145</f>
        <v>0</v>
      </c>
      <c r="I143" s="30">
        <f>'DI_Nota'!O145+'DI_Nota'!P145</f>
        <v>0</v>
      </c>
      <c r="J143" s="30">
        <f>'DI_Nota'!Q145+'DI_Nota'!R145</f>
        <v>65.625</v>
      </c>
      <c r="K143" s="30">
        <f>'DI_Nota'!S145+'DI_Nota'!T145</f>
        <v>65.625</v>
      </c>
      <c r="L143" s="30">
        <f>'DI_Nota'!U145+'DI_Nota'!V145</f>
        <v>63.1944444444445</v>
      </c>
      <c r="M143" s="30">
        <f>'DI_Nota'!W145+'DI_Nota'!X145</f>
        <v>64.2068965517242</v>
      </c>
      <c r="N143" s="30">
        <f>'DI_Nota'!Y145+'DI_Nota'!Z145</f>
        <v>64.68965517241379</v>
      </c>
      <c r="O143" s="30">
        <f>'DI_Nota'!AA145+'DI_Nota'!AB145</f>
        <v>63.7671232876712</v>
      </c>
      <c r="P143" s="30">
        <f>'DI_Nota'!AC145+'DI_Nota'!AD145</f>
        <v>63.7671232876712</v>
      </c>
      <c r="Q143" s="30">
        <f>'DI_Nota'!AE145+'DI_Nota'!AF145</f>
        <v>73.3250355618776</v>
      </c>
      <c r="R143" s="30">
        <f>'DI_Nota'!AG145+'DI_Nota'!AH145</f>
        <v>82.2416107382551</v>
      </c>
    </row>
    <row r="144" ht="15" customHeight="1">
      <c r="A144" t="s" s="26">
        <f>'DI_Nota'!A146</f>
        <v>651</v>
      </c>
      <c r="B144" t="s" s="26">
        <f>'DI_Nota'!B146</f>
        <v>652</v>
      </c>
      <c r="C144" s="30">
        <f>'DI_Nota'!C146+'DI_Nota'!D146</f>
        <v>0</v>
      </c>
      <c r="D144" s="30">
        <f>'DI_Nota'!E146+'DI_Nota'!F146</f>
        <v>0</v>
      </c>
      <c r="E144" s="30">
        <f>'DI_Nota'!G146+'DI_Nota'!H146</f>
        <v>0</v>
      </c>
      <c r="F144" s="30">
        <f>'DI_Nota'!I146+'DI_Nota'!J146</f>
        <v>0</v>
      </c>
      <c r="G144" s="30">
        <f>'DI_Nota'!K146+'DI_Nota'!L146</f>
        <v>0</v>
      </c>
      <c r="H144" s="30">
        <f>'DI_Nota'!M146+'DI_Nota'!N146</f>
        <v>0</v>
      </c>
      <c r="I144" s="30">
        <f>'DI_Nota'!O146+'DI_Nota'!P146</f>
        <v>0</v>
      </c>
      <c r="J144" s="30">
        <f>'DI_Nota'!Q146+'DI_Nota'!R146</f>
        <v>55.4166666666667</v>
      </c>
      <c r="K144" s="30">
        <f>'DI_Nota'!S146+'DI_Nota'!T146</f>
        <v>57.8472222222222</v>
      </c>
      <c r="L144" s="30">
        <f>'DI_Nota'!U146+'DI_Nota'!V146</f>
        <v>58.8194444444445</v>
      </c>
      <c r="M144" s="30">
        <f>'DI_Nota'!W146+'DI_Nota'!X146</f>
        <v>59.8620689655172</v>
      </c>
      <c r="N144" s="30">
        <f>'DI_Nota'!Y146+'DI_Nota'!Z146</f>
        <v>58.896551724138</v>
      </c>
      <c r="O144" s="30">
        <f>'DI_Nota'!AA146+'DI_Nota'!AB146</f>
        <v>60.4109589041096</v>
      </c>
      <c r="P144" s="30">
        <f>'DI_Nota'!AC146+'DI_Nota'!AD146</f>
        <v>61.8493150684931</v>
      </c>
      <c r="Q144" s="30">
        <f>'DI_Nota'!AE146+'DI_Nota'!AF146</f>
        <v>63.0654338549076</v>
      </c>
      <c r="R144" s="30">
        <f>'DI_Nota'!AG146+'DI_Nota'!AH146</f>
        <v>88.1208053691275</v>
      </c>
    </row>
    <row r="145" ht="15" customHeight="1">
      <c r="A145" t="s" s="26">
        <f>'DI_Nota'!A147</f>
        <v>653</v>
      </c>
      <c r="B145" t="s" s="26">
        <f>'DI_Nota'!B147</f>
        <v>654</v>
      </c>
      <c r="C145" s="30">
        <f>'DI_Nota'!C147+'DI_Nota'!D147</f>
        <v>0</v>
      </c>
      <c r="D145" s="30">
        <f>'DI_Nota'!E147+'DI_Nota'!F147</f>
        <v>0</v>
      </c>
      <c r="E145" s="30">
        <f>'DI_Nota'!G147+'DI_Nota'!H147</f>
        <v>0</v>
      </c>
      <c r="F145" s="30">
        <f>'DI_Nota'!I147+'DI_Nota'!J147</f>
        <v>0</v>
      </c>
      <c r="G145" s="30">
        <f>'DI_Nota'!K147+'DI_Nota'!L147</f>
        <v>0</v>
      </c>
      <c r="H145" s="30">
        <f>'DI_Nota'!M147+'DI_Nota'!N147</f>
        <v>0</v>
      </c>
      <c r="I145" s="30">
        <f>'DI_Nota'!O147+'DI_Nota'!P147</f>
        <v>0</v>
      </c>
      <c r="J145" s="30">
        <f>'DI_Nota'!Q147+'DI_Nota'!R147</f>
        <v>46.6666666666667</v>
      </c>
      <c r="K145" s="30">
        <f>'DI_Nota'!S147+'DI_Nota'!T147</f>
        <v>47.6388888888889</v>
      </c>
      <c r="L145" s="30">
        <f>'DI_Nota'!U147+'DI_Nota'!V147</f>
        <v>46.6666666666667</v>
      </c>
      <c r="M145" s="30">
        <f>'DI_Nota'!W147+'DI_Nota'!X147</f>
        <v>48.7586206896552</v>
      </c>
      <c r="N145" s="30">
        <f>'DI_Nota'!Y147+'DI_Nota'!Z147</f>
        <v>48.2758620689655</v>
      </c>
      <c r="O145" s="30">
        <f>'DI_Nota'!AA147+'DI_Nota'!AB147</f>
        <v>47.9452054794521</v>
      </c>
      <c r="P145" s="30">
        <f>'DI_Nota'!AC147+'DI_Nota'!AD147</f>
        <v>51.7808219178082</v>
      </c>
      <c r="Q145" s="30">
        <f>'DI_Nota'!AE147+'DI_Nota'!AF147</f>
        <v>54.3918918918919</v>
      </c>
      <c r="R145" s="30">
        <f>'DI_Nota'!AG147+'DI_Nota'!AH147</f>
        <v>61.0738255033557</v>
      </c>
    </row>
    <row r="146" ht="15" customHeight="1">
      <c r="A146" t="s" s="26">
        <f>'DI_Nota'!A148</f>
        <v>655</v>
      </c>
      <c r="B146" t="s" s="26">
        <f>'DI_Nota'!B148</f>
        <v>656</v>
      </c>
      <c r="C146" s="30">
        <f>'DI_Nota'!C148+'DI_Nota'!D148</f>
        <v>0</v>
      </c>
      <c r="D146" s="30">
        <f>'DI_Nota'!E148+'DI_Nota'!F148</f>
        <v>0</v>
      </c>
      <c r="E146" s="30">
        <f>'DI_Nota'!G148+'DI_Nota'!H148</f>
        <v>0</v>
      </c>
      <c r="F146" s="30">
        <f>'DI_Nota'!I148+'DI_Nota'!J148</f>
        <v>0</v>
      </c>
      <c r="G146" s="30">
        <f>'DI_Nota'!K148+'DI_Nota'!L148</f>
        <v>0</v>
      </c>
      <c r="H146" s="30">
        <f>'DI_Nota'!M148+'DI_Nota'!N148</f>
        <v>0</v>
      </c>
      <c r="I146" s="30">
        <f>'DI_Nota'!O148+'DI_Nota'!P148</f>
        <v>0</v>
      </c>
      <c r="J146" s="30">
        <f>'DI_Nota'!Q148+'DI_Nota'!R148</f>
        <v>0</v>
      </c>
      <c r="K146" s="30">
        <f>'DI_Nota'!S148+'DI_Nota'!T148</f>
        <v>0</v>
      </c>
      <c r="L146" s="30">
        <f>'DI_Nota'!U148+'DI_Nota'!V148</f>
        <v>0</v>
      </c>
      <c r="M146" s="30">
        <f>'DI_Nota'!W148+'DI_Nota'!X148</f>
        <v>55.5172413793103</v>
      </c>
      <c r="N146" s="30">
        <f>'DI_Nota'!Y148+'DI_Nota'!Z148</f>
        <v>53.103448275862</v>
      </c>
      <c r="O146" s="30">
        <f>'DI_Nota'!AA148+'DI_Nota'!AB148</f>
        <v>53.6986301369863</v>
      </c>
      <c r="P146" s="30">
        <f>'DI_Nota'!AC148+'DI_Nota'!AD148</f>
        <v>54.6575342465753</v>
      </c>
      <c r="Q146" s="30">
        <f>'DI_Nota'!AE148+'DI_Nota'!AF148</f>
        <v>57.7027027027027</v>
      </c>
      <c r="R146" s="30">
        <f>'DI_Nota'!AG148+'DI_Nota'!AH148</f>
        <v>62.0134228187919</v>
      </c>
    </row>
    <row r="147" ht="15" customHeight="1">
      <c r="A147" t="s" s="26">
        <f>'DI_Nota'!A149</f>
        <v>657</v>
      </c>
      <c r="B147" t="s" s="26">
        <f>'DI_Nota'!B149</f>
        <v>658</v>
      </c>
      <c r="C147" s="30">
        <f>'DI_Nota'!C149+'DI_Nota'!D149</f>
        <v>0</v>
      </c>
      <c r="D147" s="30">
        <f>'DI_Nota'!E149+'DI_Nota'!F149</f>
        <v>0</v>
      </c>
      <c r="E147" s="30">
        <f>'DI_Nota'!G149+'DI_Nota'!H149</f>
        <v>0</v>
      </c>
      <c r="F147" s="30">
        <f>'DI_Nota'!I149+'DI_Nota'!J149</f>
        <v>0</v>
      </c>
      <c r="G147" s="30">
        <f>'DI_Nota'!K149+'DI_Nota'!L149</f>
        <v>0</v>
      </c>
      <c r="H147" s="30">
        <f>'DI_Nota'!M149+'DI_Nota'!N149</f>
        <v>0</v>
      </c>
      <c r="I147" s="30">
        <f>'DI_Nota'!O149+'DI_Nota'!P149</f>
        <v>0</v>
      </c>
      <c r="J147" s="30">
        <f>'DI_Nota'!Q149+'DI_Nota'!R149</f>
        <v>0</v>
      </c>
      <c r="K147" s="30">
        <f>'DI_Nota'!S149+'DI_Nota'!T149</f>
        <v>0</v>
      </c>
      <c r="L147" s="30">
        <f>'DI_Nota'!U149+'DI_Nota'!V149</f>
        <v>0</v>
      </c>
      <c r="M147" s="30">
        <f>'DI_Nota'!W149+'DI_Nota'!X149</f>
        <v>0</v>
      </c>
      <c r="N147" s="30">
        <f>'DI_Nota'!Y149+'DI_Nota'!Z149</f>
        <v>0</v>
      </c>
      <c r="O147" s="30">
        <f>'DI_Nota'!AA149+'DI_Nota'!AB149</f>
        <v>70.39383561643839</v>
      </c>
      <c r="P147" s="30">
        <f>'DI_Nota'!AC149+'DI_Nota'!AD149</f>
        <v>74.3462017434621</v>
      </c>
      <c r="Q147" s="30">
        <f>'DI_Nota'!AE149+'DI_Nota'!AF149</f>
        <v>69.22119487908959</v>
      </c>
      <c r="R147" s="30">
        <f>'DI_Nota'!AG149+'DI_Nota'!AH149</f>
        <v>72.8322147651007</v>
      </c>
    </row>
    <row r="148" ht="15" customHeight="1">
      <c r="A148" t="s" s="26">
        <f>'DI_Nota'!A150</f>
        <v>659</v>
      </c>
      <c r="B148" t="s" s="26">
        <f>'DI_Nota'!B150</f>
        <v>660</v>
      </c>
      <c r="C148" s="30">
        <f>'DI_Nota'!C150+'DI_Nota'!D150</f>
        <v>0</v>
      </c>
      <c r="D148" s="30">
        <f>'DI_Nota'!E150+'DI_Nota'!F150</f>
        <v>0</v>
      </c>
      <c r="E148" s="30">
        <f>'DI_Nota'!G150+'DI_Nota'!H150</f>
        <v>0</v>
      </c>
      <c r="F148" s="30">
        <f>'DI_Nota'!I150+'DI_Nota'!J150</f>
        <v>0</v>
      </c>
      <c r="G148" s="30">
        <f>'DI_Nota'!K150+'DI_Nota'!L150</f>
        <v>0</v>
      </c>
      <c r="H148" s="30">
        <f>'DI_Nota'!M150+'DI_Nota'!N150</f>
        <v>0</v>
      </c>
      <c r="I148" s="30">
        <f>'DI_Nota'!O150+'DI_Nota'!P150</f>
        <v>0</v>
      </c>
      <c r="J148" s="30">
        <f>'DI_Nota'!Q150+'DI_Nota'!R150</f>
        <v>0</v>
      </c>
      <c r="K148" s="30">
        <f>'DI_Nota'!S150+'DI_Nota'!T150</f>
        <v>0</v>
      </c>
      <c r="L148" s="30">
        <f>'DI_Nota'!U150+'DI_Nota'!V150</f>
        <v>0</v>
      </c>
      <c r="M148" s="30">
        <f>'DI_Nota'!W150+'DI_Nota'!X150</f>
        <v>0</v>
      </c>
      <c r="N148" s="30">
        <f>'DI_Nota'!Y150+'DI_Nota'!Z150</f>
        <v>0</v>
      </c>
      <c r="O148" s="30">
        <f>'DI_Nota'!AA150+'DI_Nota'!AB150</f>
        <v>0</v>
      </c>
      <c r="P148" s="30">
        <f>'DI_Nota'!AC150+'DI_Nota'!AD150</f>
        <v>0</v>
      </c>
      <c r="Q148" s="30">
        <f>'DI_Nota'!AE150+'DI_Nota'!AF150</f>
        <v>81.05974395448069</v>
      </c>
      <c r="R148" s="30">
        <f>'DI_Nota'!AG150+'DI_Nota'!AH150</f>
        <v>77.7718120805369</v>
      </c>
    </row>
    <row r="149" ht="15" customHeight="1">
      <c r="A149" t="s" s="26">
        <f>'DI_Nota'!A151</f>
        <v>661</v>
      </c>
      <c r="B149" t="s" s="26">
        <f>'DI_Nota'!B151</f>
        <v>662</v>
      </c>
      <c r="C149" s="30">
        <f>'DI_Nota'!C151+'DI_Nota'!D151</f>
        <v>0</v>
      </c>
      <c r="D149" s="30">
        <f>'DI_Nota'!E151+'DI_Nota'!F151</f>
        <v>0</v>
      </c>
      <c r="E149" s="30">
        <f>'DI_Nota'!G151+'DI_Nota'!H151</f>
        <v>0</v>
      </c>
      <c r="F149" s="30">
        <f>'DI_Nota'!I151+'DI_Nota'!J151</f>
        <v>0</v>
      </c>
      <c r="G149" s="30">
        <f>'DI_Nota'!K151+'DI_Nota'!L151</f>
        <v>0</v>
      </c>
      <c r="H149" s="30">
        <f>'DI_Nota'!M151+'DI_Nota'!N151</f>
        <v>0</v>
      </c>
      <c r="I149" s="30">
        <f>'DI_Nota'!O151+'DI_Nota'!P151</f>
        <v>0</v>
      </c>
      <c r="J149" s="30">
        <f>'DI_Nota'!Q151+'DI_Nota'!R151</f>
        <v>0</v>
      </c>
      <c r="K149" s="30">
        <f>'DI_Nota'!S151+'DI_Nota'!T151</f>
        <v>0</v>
      </c>
      <c r="L149" s="30">
        <f>'DI_Nota'!U151+'DI_Nota'!V151</f>
        <v>0</v>
      </c>
      <c r="M149" s="30">
        <f>'DI_Nota'!W151+'DI_Nota'!X151</f>
        <v>0</v>
      </c>
      <c r="N149" s="30">
        <f>'DI_Nota'!Y151+'DI_Nota'!Z151</f>
        <v>0</v>
      </c>
      <c r="O149" s="30">
        <f>'DI_Nota'!AA151+'DI_Nota'!AB151</f>
        <v>0</v>
      </c>
      <c r="P149" s="30">
        <f>'DI_Nota'!AC151+'DI_Nota'!AD151</f>
        <v>0</v>
      </c>
      <c r="Q149" s="30">
        <f>'DI_Nota'!AE151+'DI_Nota'!AF151</f>
        <v>52.5</v>
      </c>
      <c r="R149" s="30">
        <f>'DI_Nota'!AG151+'DI_Nota'!AH151</f>
        <v>54.0268456375839</v>
      </c>
    </row>
    <row r="150" ht="15" customHeight="1">
      <c r="A150" t="s" s="26">
        <f>'DI_Nota'!A152</f>
        <v>663</v>
      </c>
      <c r="B150" t="s" s="26">
        <f>'DI_Nota'!B152</f>
        <v>664</v>
      </c>
      <c r="C150" s="30">
        <f>'DI_Nota'!C152+'DI_Nota'!D152</f>
        <v>0</v>
      </c>
      <c r="D150" s="30">
        <f>'DI_Nota'!E152+'DI_Nota'!F152</f>
        <v>0</v>
      </c>
      <c r="E150" s="30">
        <f>'DI_Nota'!G152+'DI_Nota'!H152</f>
        <v>0</v>
      </c>
      <c r="F150" s="30">
        <f>'DI_Nota'!I152+'DI_Nota'!J152</f>
        <v>0</v>
      </c>
      <c r="G150" s="30">
        <f>'DI_Nota'!K152+'DI_Nota'!L152</f>
        <v>0</v>
      </c>
      <c r="H150" s="30">
        <f>'DI_Nota'!M152+'DI_Nota'!N152</f>
        <v>0</v>
      </c>
      <c r="I150" s="30">
        <f>'DI_Nota'!O152+'DI_Nota'!P152</f>
        <v>0</v>
      </c>
      <c r="J150" s="30">
        <f>'DI_Nota'!Q152+'DI_Nota'!R152</f>
        <v>0</v>
      </c>
      <c r="K150" s="30">
        <f>'DI_Nota'!S152+'DI_Nota'!T152</f>
        <v>0</v>
      </c>
      <c r="L150" s="30">
        <f>'DI_Nota'!U152+'DI_Nota'!V152</f>
        <v>0</v>
      </c>
      <c r="M150" s="30">
        <f>'DI_Nota'!W152+'DI_Nota'!X152</f>
        <v>0</v>
      </c>
      <c r="N150" s="30">
        <f>'DI_Nota'!Y152+'DI_Nota'!Z152</f>
        <v>0</v>
      </c>
      <c r="O150" s="30">
        <f>'DI_Nota'!AA152+'DI_Nota'!AB152</f>
        <v>0</v>
      </c>
      <c r="P150" s="30">
        <f>'DI_Nota'!AC152+'DI_Nota'!AD152</f>
        <v>0</v>
      </c>
      <c r="Q150" s="30">
        <f>'DI_Nota'!AE152+'DI_Nota'!AF152</f>
        <v>0</v>
      </c>
      <c r="R150" s="30">
        <f>'DI_Nota'!AG152+'DI_Nota'!AH152</f>
        <v>60.6040268456376</v>
      </c>
    </row>
    <row r="151" ht="13.55" customHeight="1">
      <c r="A151" s="26"/>
      <c r="B151" s="26"/>
      <c r="C151" s="14"/>
      <c r="D151" s="14"/>
      <c r="E151" s="14"/>
      <c r="F151" s="14"/>
      <c r="G151" s="14"/>
      <c r="H151" s="14"/>
      <c r="I151" s="14"/>
      <c r="J151" s="14"/>
      <c r="K151" s="14"/>
      <c r="L151" s="14"/>
      <c r="M151" s="14"/>
      <c r="N151" s="14"/>
      <c r="O151" s="14"/>
      <c r="P151" s="14"/>
      <c r="Q151" s="14"/>
      <c r="R151" s="14"/>
    </row>
    <row r="152" ht="13.55" customHeight="1">
      <c r="A152" s="26"/>
      <c r="B152" s="26"/>
      <c r="C152" s="14"/>
      <c r="D152" s="14"/>
      <c r="E152" s="14"/>
      <c r="F152" s="14"/>
      <c r="G152" s="14"/>
      <c r="H152" s="14"/>
      <c r="I152" s="14"/>
      <c r="J152" s="14"/>
      <c r="K152" s="14"/>
      <c r="L152" s="14"/>
      <c r="M152" s="14"/>
      <c r="N152" s="14"/>
      <c r="O152" s="14"/>
      <c r="P152" s="14"/>
      <c r="Q152" s="14"/>
      <c r="R152" s="14"/>
    </row>
    <row r="153" ht="13.55" customHeight="1">
      <c r="A153" s="26"/>
      <c r="B153" s="26"/>
      <c r="C153" s="14"/>
      <c r="D153" s="14"/>
      <c r="E153" s="14"/>
      <c r="F153" s="14"/>
      <c r="G153" s="14"/>
      <c r="H153" s="14"/>
      <c r="I153" s="14"/>
      <c r="J153" s="14"/>
      <c r="K153" s="14"/>
      <c r="L153" s="14"/>
      <c r="M153" s="14"/>
      <c r="N153" s="14"/>
      <c r="O153" s="14"/>
      <c r="P153" s="14"/>
      <c r="Q153" s="14"/>
      <c r="R153" s="14"/>
    </row>
    <row r="154" ht="13.55" customHeight="1">
      <c r="A154" s="26"/>
      <c r="B154" s="26"/>
      <c r="C154" s="14"/>
      <c r="D154" s="14"/>
      <c r="E154" s="14"/>
      <c r="F154" s="14"/>
      <c r="G154" s="14"/>
      <c r="H154" s="14"/>
      <c r="I154" s="14"/>
      <c r="J154" s="14"/>
      <c r="K154" s="14"/>
      <c r="L154" s="14"/>
      <c r="M154" s="14"/>
      <c r="N154" s="14"/>
      <c r="O154" s="14"/>
      <c r="P154" s="14"/>
      <c r="Q154" s="14"/>
      <c r="R154" s="14"/>
    </row>
    <row r="155" ht="13.55" customHeight="1">
      <c r="A155" s="26"/>
      <c r="B155" s="26"/>
      <c r="C155" s="14"/>
      <c r="D155" s="14"/>
      <c r="E155" s="14"/>
      <c r="F155" s="14"/>
      <c r="G155" s="14"/>
      <c r="H155" s="14"/>
      <c r="I155" s="14"/>
      <c r="J155" s="14"/>
      <c r="K155" s="14"/>
      <c r="L155" s="14"/>
      <c r="M155" s="14"/>
      <c r="N155" s="14"/>
      <c r="O155" s="14"/>
      <c r="P155" s="14"/>
      <c r="Q155" s="14"/>
      <c r="R155" s="14"/>
    </row>
    <row r="156" ht="13.55" customHeight="1">
      <c r="A156" s="26"/>
      <c r="B156" s="26"/>
      <c r="C156" s="14"/>
      <c r="D156" s="14"/>
      <c r="E156" s="14"/>
      <c r="F156" s="14"/>
      <c r="G156" s="14"/>
      <c r="H156" s="14"/>
      <c r="I156" s="14"/>
      <c r="J156" s="14"/>
      <c r="K156" s="14"/>
      <c r="L156" s="14"/>
      <c r="M156" s="14"/>
      <c r="N156" s="14"/>
      <c r="O156" s="14"/>
      <c r="P156" s="14"/>
      <c r="Q156" s="14"/>
      <c r="R156" s="14"/>
    </row>
    <row r="157" ht="13.55" customHeight="1">
      <c r="A157" s="26"/>
      <c r="B157" s="26"/>
      <c r="C157" s="14"/>
      <c r="D157" s="14"/>
      <c r="E157" s="14"/>
      <c r="F157" s="14"/>
      <c r="G157" s="14"/>
      <c r="H157" s="14"/>
      <c r="I157" s="14"/>
      <c r="J157" s="14"/>
      <c r="K157" s="14"/>
      <c r="L157" s="14"/>
      <c r="M157" s="14"/>
      <c r="N157" s="14"/>
      <c r="O157" s="14"/>
      <c r="P157" s="14"/>
      <c r="Q157" s="14"/>
      <c r="R157" s="14"/>
    </row>
    <row r="158" ht="13.55" customHeight="1">
      <c r="A158" s="26"/>
      <c r="B158" s="26"/>
      <c r="C158" s="14"/>
      <c r="D158" s="14"/>
      <c r="E158" s="14"/>
      <c r="F158" s="14"/>
      <c r="G158" s="14"/>
      <c r="H158" s="14"/>
      <c r="I158" s="14"/>
      <c r="J158" s="14"/>
      <c r="K158" s="14"/>
      <c r="L158" s="14"/>
      <c r="M158" s="14"/>
      <c r="N158" s="14"/>
      <c r="O158" s="14"/>
      <c r="P158" s="14"/>
      <c r="Q158" s="14"/>
      <c r="R158" s="14"/>
    </row>
    <row r="159" ht="13.55" customHeight="1">
      <c r="A159" s="26"/>
      <c r="B159" s="26"/>
      <c r="C159" s="14"/>
      <c r="D159" s="14"/>
      <c r="E159" s="14"/>
      <c r="F159" s="14"/>
      <c r="G159" s="14"/>
      <c r="H159" s="14"/>
      <c r="I159" s="14"/>
      <c r="J159" s="14"/>
      <c r="K159" s="14"/>
      <c r="L159" s="14"/>
      <c r="M159" s="14"/>
      <c r="N159" s="14"/>
      <c r="O159" s="14"/>
      <c r="P159" s="14"/>
      <c r="Q159" s="14"/>
      <c r="R159" s="14"/>
    </row>
    <row r="160" ht="13.55" customHeight="1">
      <c r="A160" s="26"/>
      <c r="B160" s="26"/>
      <c r="C160" s="14"/>
      <c r="D160" s="14"/>
      <c r="E160" s="14"/>
      <c r="F160" s="14"/>
      <c r="G160" s="14"/>
      <c r="H160" s="14"/>
      <c r="I160" s="14"/>
      <c r="J160" s="14"/>
      <c r="K160" s="14"/>
      <c r="L160" s="14"/>
      <c r="M160" s="14"/>
      <c r="N160" s="14"/>
      <c r="O160" s="14"/>
      <c r="P160" s="14"/>
      <c r="Q160" s="14"/>
      <c r="R160" s="14"/>
    </row>
    <row r="161" ht="13.55" customHeight="1">
      <c r="A161" s="26"/>
      <c r="B161" s="26"/>
      <c r="C161" s="14"/>
      <c r="D161" s="14"/>
      <c r="E161" s="14"/>
      <c r="F161" s="14"/>
      <c r="G161" s="14"/>
      <c r="H161" s="14"/>
      <c r="I161" s="14"/>
      <c r="J161" s="14"/>
      <c r="K161" s="14"/>
      <c r="L161" s="14"/>
      <c r="M161" s="14"/>
      <c r="N161" s="14"/>
      <c r="O161" s="14"/>
      <c r="P161" s="14"/>
      <c r="Q161" s="14"/>
      <c r="R161" s="14"/>
    </row>
    <row r="162" ht="13.55" customHeight="1">
      <c r="A162" s="26"/>
      <c r="B162" s="26"/>
      <c r="C162" s="14"/>
      <c r="D162" s="14"/>
      <c r="E162" s="14"/>
      <c r="F162" s="14"/>
      <c r="G162" s="14"/>
      <c r="H162" s="14"/>
      <c r="I162" s="14"/>
      <c r="J162" s="14"/>
      <c r="K162" s="14"/>
      <c r="L162" s="14"/>
      <c r="M162" s="14"/>
      <c r="N162" s="14"/>
      <c r="O162" s="14"/>
      <c r="P162" s="14"/>
      <c r="Q162" s="14"/>
      <c r="R162" s="14"/>
    </row>
    <row r="163" ht="13.55" customHeight="1">
      <c r="A163" s="26"/>
      <c r="B163" s="26"/>
      <c r="C163" s="14"/>
      <c r="D163" s="14"/>
      <c r="E163" s="14"/>
      <c r="F163" s="14"/>
      <c r="G163" s="14"/>
      <c r="H163" s="14"/>
      <c r="I163" s="14"/>
      <c r="J163" s="14"/>
      <c r="K163" s="14"/>
      <c r="L163" s="14"/>
      <c r="M163" s="14"/>
      <c r="N163" s="14"/>
      <c r="O163" s="14"/>
      <c r="P163" s="14"/>
      <c r="Q163" s="14"/>
      <c r="R163" s="14"/>
    </row>
    <row r="164" ht="13.55" customHeight="1">
      <c r="A164" s="26"/>
      <c r="B164" s="26"/>
      <c r="C164" s="14"/>
      <c r="D164" s="14"/>
      <c r="E164" s="14"/>
      <c r="F164" s="14"/>
      <c r="G164" s="14"/>
      <c r="H164" s="14"/>
      <c r="I164" s="14"/>
      <c r="J164" s="14"/>
      <c r="K164" s="14"/>
      <c r="L164" s="14"/>
      <c r="M164" s="14"/>
      <c r="N164" s="14"/>
      <c r="O164" s="14"/>
      <c r="P164" s="14"/>
      <c r="Q164" s="14"/>
      <c r="R164" s="14"/>
    </row>
    <row r="165" ht="13.55" customHeight="1">
      <c r="A165" s="26"/>
      <c r="B165" s="26"/>
      <c r="C165" s="14"/>
      <c r="D165" s="14"/>
      <c r="E165" s="14"/>
      <c r="F165" s="14"/>
      <c r="G165" s="14"/>
      <c r="H165" s="14"/>
      <c r="I165" s="14"/>
      <c r="J165" s="14"/>
      <c r="K165" s="14"/>
      <c r="L165" s="14"/>
      <c r="M165" s="14"/>
      <c r="N165" s="14"/>
      <c r="O165" s="14"/>
      <c r="P165" s="14"/>
      <c r="Q165" s="14"/>
      <c r="R165" s="14"/>
    </row>
    <row r="166" ht="13.55" customHeight="1">
      <c r="A166" s="26"/>
      <c r="B166" s="26"/>
      <c r="C166" s="14"/>
      <c r="D166" s="14"/>
      <c r="E166" s="14"/>
      <c r="F166" s="14"/>
      <c r="G166" s="14"/>
      <c r="H166" s="14"/>
      <c r="I166" s="14"/>
      <c r="J166" s="14"/>
      <c r="K166" s="14"/>
      <c r="L166" s="14"/>
      <c r="M166" s="14"/>
      <c r="N166" s="14"/>
      <c r="O166" s="14"/>
      <c r="P166" s="14"/>
      <c r="Q166" s="14"/>
      <c r="R166" s="14"/>
    </row>
    <row r="167" ht="13.55" customHeight="1">
      <c r="A167" s="26"/>
      <c r="B167" s="26"/>
      <c r="C167" s="14"/>
      <c r="D167" s="14"/>
      <c r="E167" s="14"/>
      <c r="F167" s="14"/>
      <c r="G167" s="14"/>
      <c r="H167" s="14"/>
      <c r="I167" s="14"/>
      <c r="J167" s="14"/>
      <c r="K167" s="14"/>
      <c r="L167" s="14"/>
      <c r="M167" s="14"/>
      <c r="N167" s="14"/>
      <c r="O167" s="14"/>
      <c r="P167" s="14"/>
      <c r="Q167" s="14"/>
      <c r="R167" s="14"/>
    </row>
    <row r="168" ht="13.55" customHeight="1">
      <c r="A168" s="26"/>
      <c r="B168" s="26"/>
      <c r="C168" s="14"/>
      <c r="D168" s="14"/>
      <c r="E168" s="14"/>
      <c r="F168" s="14"/>
      <c r="G168" s="14"/>
      <c r="H168" s="14"/>
      <c r="I168" s="14"/>
      <c r="J168" s="14"/>
      <c r="K168" s="14"/>
      <c r="L168" s="14"/>
      <c r="M168" s="14"/>
      <c r="N168" s="14"/>
      <c r="O168" s="14"/>
      <c r="P168" s="14"/>
      <c r="Q168" s="14"/>
      <c r="R168" s="14"/>
    </row>
    <row r="169" ht="13.55" customHeight="1">
      <c r="A169" s="26"/>
      <c r="B169" s="26"/>
      <c r="C169" s="14"/>
      <c r="D169" s="14"/>
      <c r="E169" s="14"/>
      <c r="F169" s="14"/>
      <c r="G169" s="14"/>
      <c r="H169" s="14"/>
      <c r="I169" s="14"/>
      <c r="J169" s="14"/>
      <c r="K169" s="14"/>
      <c r="L169" s="14"/>
      <c r="M169" s="14"/>
      <c r="N169" s="14"/>
      <c r="O169" s="14"/>
      <c r="P169" s="14"/>
      <c r="Q169" s="14"/>
      <c r="R169" s="14"/>
    </row>
    <row r="170" ht="13.55" customHeight="1">
      <c r="A170" s="26"/>
      <c r="B170" s="26"/>
      <c r="C170" s="14"/>
      <c r="D170" s="14"/>
      <c r="E170" s="14"/>
      <c r="F170" s="14"/>
      <c r="G170" s="14"/>
      <c r="H170" s="14"/>
      <c r="I170" s="14"/>
      <c r="J170" s="14"/>
      <c r="K170" s="14"/>
      <c r="L170" s="14"/>
      <c r="M170" s="14"/>
      <c r="N170" s="14"/>
      <c r="O170" s="14"/>
      <c r="P170" s="14"/>
      <c r="Q170" s="14"/>
      <c r="R170" s="14"/>
    </row>
    <row r="171" ht="13.55" customHeight="1">
      <c r="A171" s="26"/>
      <c r="B171" s="26"/>
      <c r="C171" s="14"/>
      <c r="D171" s="14"/>
      <c r="E171" s="14"/>
      <c r="F171" s="14"/>
      <c r="G171" s="14"/>
      <c r="H171" s="14"/>
      <c r="I171" s="14"/>
      <c r="J171" s="14"/>
      <c r="K171" s="14"/>
      <c r="L171" s="14"/>
      <c r="M171" s="14"/>
      <c r="N171" s="14"/>
      <c r="O171" s="14"/>
      <c r="P171" s="14"/>
      <c r="Q171" s="14"/>
      <c r="R171" s="14"/>
    </row>
    <row r="172" ht="13.55" customHeight="1">
      <c r="A172" s="26"/>
      <c r="B172" s="26"/>
      <c r="C172" s="14"/>
      <c r="D172" s="14"/>
      <c r="E172" s="14"/>
      <c r="F172" s="14"/>
      <c r="G172" s="14"/>
      <c r="H172" s="14"/>
      <c r="I172" s="14"/>
      <c r="J172" s="14"/>
      <c r="K172" s="14"/>
      <c r="L172" s="14"/>
      <c r="M172" s="14"/>
      <c r="N172" s="14"/>
      <c r="O172" s="14"/>
      <c r="P172" s="14"/>
      <c r="Q172" s="14"/>
      <c r="R172" s="14"/>
    </row>
    <row r="173" ht="13.55" customHeight="1">
      <c r="A173" s="26"/>
      <c r="B173" s="26"/>
      <c r="C173" s="14"/>
      <c r="D173" s="14"/>
      <c r="E173" s="14"/>
      <c r="F173" s="14"/>
      <c r="G173" s="14"/>
      <c r="H173" s="14"/>
      <c r="I173" s="14"/>
      <c r="J173" s="14"/>
      <c r="K173" s="14"/>
      <c r="L173" s="14"/>
      <c r="M173" s="14"/>
      <c r="N173" s="14"/>
      <c r="O173" s="14"/>
      <c r="P173" s="14"/>
      <c r="Q173" s="14"/>
      <c r="R173" s="14"/>
    </row>
    <row r="174" ht="13.55" customHeight="1">
      <c r="A174" s="26"/>
      <c r="B174" s="26"/>
      <c r="C174" s="14"/>
      <c r="D174" s="14"/>
      <c r="E174" s="14"/>
      <c r="F174" s="14"/>
      <c r="G174" s="14"/>
      <c r="H174" s="14"/>
      <c r="I174" s="14"/>
      <c r="J174" s="14"/>
      <c r="K174" s="14"/>
      <c r="L174" s="14"/>
      <c r="M174" s="14"/>
      <c r="N174" s="14"/>
      <c r="O174" s="14"/>
      <c r="P174" s="14"/>
      <c r="Q174" s="14"/>
      <c r="R174" s="14"/>
    </row>
    <row r="175" ht="13.55" customHeight="1">
      <c r="A175" s="26"/>
      <c r="B175" s="26"/>
      <c r="C175" s="14"/>
      <c r="D175" s="14"/>
      <c r="E175" s="14"/>
      <c r="F175" s="14"/>
      <c r="G175" s="14"/>
      <c r="H175" s="14"/>
      <c r="I175" s="14"/>
      <c r="J175" s="14"/>
      <c r="K175" s="14"/>
      <c r="L175" s="14"/>
      <c r="M175" s="14"/>
      <c r="N175" s="14"/>
      <c r="O175" s="14"/>
      <c r="P175" s="14"/>
      <c r="Q175" s="14"/>
      <c r="R175" s="14"/>
    </row>
    <row r="176" ht="13.55" customHeight="1">
      <c r="A176" s="26"/>
      <c r="B176" s="26"/>
      <c r="C176" s="14"/>
      <c r="D176" s="14"/>
      <c r="E176" s="14"/>
      <c r="F176" s="14"/>
      <c r="G176" s="14"/>
      <c r="H176" s="14"/>
      <c r="I176" s="14"/>
      <c r="J176" s="14"/>
      <c r="K176" s="14"/>
      <c r="L176" s="14"/>
      <c r="M176" s="14"/>
      <c r="N176" s="14"/>
      <c r="O176" s="14"/>
      <c r="P176" s="14"/>
      <c r="Q176" s="14"/>
      <c r="R176" s="14"/>
    </row>
    <row r="177" ht="13.55" customHeight="1">
      <c r="A177" s="26"/>
      <c r="B177" s="26"/>
      <c r="C177" s="14"/>
      <c r="D177" s="14"/>
      <c r="E177" s="14"/>
      <c r="F177" s="14"/>
      <c r="G177" s="14"/>
      <c r="H177" s="14"/>
      <c r="I177" s="14"/>
      <c r="J177" s="14"/>
      <c r="K177" s="14"/>
      <c r="L177" s="14"/>
      <c r="M177" s="14"/>
      <c r="N177" s="14"/>
      <c r="O177" s="14"/>
      <c r="P177" s="14"/>
      <c r="Q177" s="14"/>
      <c r="R177" s="14"/>
    </row>
    <row r="178" ht="13.55" customHeight="1">
      <c r="A178" s="26"/>
      <c r="B178" s="26"/>
      <c r="C178" s="14"/>
      <c r="D178" s="14"/>
      <c r="E178" s="14"/>
      <c r="F178" s="14"/>
      <c r="G178" s="14"/>
      <c r="H178" s="14"/>
      <c r="I178" s="14"/>
      <c r="J178" s="14"/>
      <c r="K178" s="14"/>
      <c r="L178" s="14"/>
      <c r="M178" s="14"/>
      <c r="N178" s="14"/>
      <c r="O178" s="14"/>
      <c r="P178" s="14"/>
      <c r="Q178" s="14"/>
      <c r="R178" s="14"/>
    </row>
    <row r="179" ht="13.55" customHeight="1">
      <c r="A179" s="26"/>
      <c r="B179" s="26"/>
      <c r="C179" s="14"/>
      <c r="D179" s="14"/>
      <c r="E179" s="14"/>
      <c r="F179" s="14"/>
      <c r="G179" s="14"/>
      <c r="H179" s="14"/>
      <c r="I179" s="14"/>
      <c r="J179" s="14"/>
      <c r="K179" s="14"/>
      <c r="L179" s="14"/>
      <c r="M179" s="14"/>
      <c r="N179" s="14"/>
      <c r="O179" s="14"/>
      <c r="P179" s="14"/>
      <c r="Q179" s="14"/>
      <c r="R179" s="14"/>
    </row>
    <row r="180" ht="13.55" customHeight="1">
      <c r="A180" s="26"/>
      <c r="B180" s="26"/>
      <c r="C180" s="14"/>
      <c r="D180" s="14"/>
      <c r="E180" s="14"/>
      <c r="F180" s="14"/>
      <c r="G180" s="14"/>
      <c r="H180" s="14"/>
      <c r="I180" s="14"/>
      <c r="J180" s="14"/>
      <c r="K180" s="14"/>
      <c r="L180" s="14"/>
      <c r="M180" s="14"/>
      <c r="N180" s="14"/>
      <c r="O180" s="14"/>
      <c r="P180" s="14"/>
      <c r="Q180" s="14"/>
      <c r="R180" s="14"/>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R139"/>
  <sheetViews>
    <sheetView workbookViewId="0" showGridLines="0" defaultGridColor="1"/>
  </sheetViews>
  <sheetFormatPr defaultColWidth="8.83333" defaultRowHeight="15" customHeight="1" outlineLevelRow="0" outlineLevelCol="0"/>
  <cols>
    <col min="1" max="18" width="8.85156" style="36" customWidth="1"/>
    <col min="19" max="16384" width="8.85156" style="36" customWidth="1"/>
  </cols>
  <sheetData>
    <row r="1" ht="140.2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row>
    <row r="2" ht="15" customHeight="1">
      <c r="A2" t="s" s="8">
        <v>667</v>
      </c>
      <c r="B2" t="s" s="8">
        <v>668</v>
      </c>
      <c r="C2" s="9">
        <v>36.1837060514274</v>
      </c>
      <c r="D2" s="9">
        <v>32.7971826611578</v>
      </c>
      <c r="E2" s="9">
        <v>50.4088661234423</v>
      </c>
      <c r="F2" s="9">
        <v>6.08472142473975</v>
      </c>
      <c r="G2" s="9">
        <v>18.1289547993598</v>
      </c>
      <c r="H2" s="9">
        <v>13.6996353545646</v>
      </c>
      <c r="I2" s="9">
        <v>25.9460176201085</v>
      </c>
      <c r="J2" s="9">
        <v>21.4095217021852</v>
      </c>
      <c r="K2" s="9">
        <v>27.2328017901009</v>
      </c>
      <c r="L2" s="9">
        <v>15.5381290784347</v>
      </c>
      <c r="M2" s="9">
        <v>9.401415052004941</v>
      </c>
      <c r="N2" s="9">
        <v>8.060704460843191</v>
      </c>
      <c r="O2" s="9">
        <v>-11.4916785075127</v>
      </c>
      <c r="P2" s="9">
        <v>-6.85573543393683</v>
      </c>
      <c r="Q2" s="9">
        <v>-11.4869894090763</v>
      </c>
      <c r="R2" s="9">
        <v>19.2957166068314</v>
      </c>
    </row>
    <row r="3" ht="15" customHeight="1">
      <c r="A3" t="s" s="10">
        <v>669</v>
      </c>
      <c r="B3" t="s" s="10">
        <v>670</v>
      </c>
      <c r="C3" s="11">
        <v>25.9931364812188</v>
      </c>
      <c r="D3" s="11">
        <v>23.5876091895945</v>
      </c>
      <c r="E3" s="11">
        <v>25.576210154081</v>
      </c>
      <c r="F3" s="11">
        <v>6.89000141169729</v>
      </c>
      <c r="G3" s="11">
        <v>22.1636561865637</v>
      </c>
      <c r="H3" s="11">
        <v>22.7813417974847</v>
      </c>
      <c r="I3" s="11">
        <v>32.099890232528</v>
      </c>
      <c r="J3" s="11">
        <v>27.8847564525436</v>
      </c>
      <c r="K3" s="11">
        <v>31.4779238207582</v>
      </c>
      <c r="L3" s="11">
        <v>22.2237877330522</v>
      </c>
      <c r="M3" s="11">
        <v>15.4359067156173</v>
      </c>
      <c r="N3" s="11">
        <v>13.4481506391334</v>
      </c>
      <c r="O3" s="11">
        <v>3.10219504139406</v>
      </c>
      <c r="P3" s="11">
        <v>1.85801307164761</v>
      </c>
      <c r="Q3" s="11">
        <v>-6.71292996888466</v>
      </c>
      <c r="R3" s="11">
        <v>6.4664530154845</v>
      </c>
    </row>
    <row r="4" ht="15" customHeight="1">
      <c r="A4" t="s" s="10">
        <v>671</v>
      </c>
      <c r="B4" t="s" s="10">
        <v>672</v>
      </c>
      <c r="C4" s="11">
        <v>22.3249553649933</v>
      </c>
      <c r="D4" s="11">
        <v>20.0754652536688</v>
      </c>
      <c r="E4" s="11">
        <v>23.6498774246236</v>
      </c>
      <c r="F4" s="11">
        <v>4.4786236602262</v>
      </c>
      <c r="G4" s="11">
        <v>15.7738782834579</v>
      </c>
      <c r="H4" s="11">
        <v>12.0015707937582</v>
      </c>
      <c r="I4" s="11">
        <v>19.4681804166161</v>
      </c>
      <c r="J4" s="11">
        <v>14.5649588813118</v>
      </c>
      <c r="K4" s="11">
        <v>25.4472894533811</v>
      </c>
      <c r="L4" s="11">
        <v>20.748280017988</v>
      </c>
      <c r="M4" s="11">
        <v>9.79141024656076</v>
      </c>
      <c r="N4" s="11">
        <v>9.24407593487668</v>
      </c>
      <c r="O4" s="11">
        <v>1.94440538179581</v>
      </c>
      <c r="P4" s="11">
        <v>6.4986695087657</v>
      </c>
      <c r="Q4" s="11">
        <v>0.145434505796138</v>
      </c>
      <c r="R4" s="11">
        <v>16.1549158237724</v>
      </c>
    </row>
    <row r="5" ht="15" customHeight="1">
      <c r="A5" t="s" s="10">
        <v>673</v>
      </c>
      <c r="B5" t="s" s="10">
        <v>674</v>
      </c>
      <c r="C5" s="11">
        <v>21.6631546910976</v>
      </c>
      <c r="D5" s="11">
        <v>18.9508504838421</v>
      </c>
      <c r="E5" s="11">
        <v>17.8183471217148</v>
      </c>
      <c r="F5" s="11">
        <v>7.88144838370155</v>
      </c>
      <c r="G5" s="11">
        <v>9.666438745218329</v>
      </c>
      <c r="H5" s="11">
        <v>6.21180299863606</v>
      </c>
      <c r="I5" s="11">
        <v>11.1053939022746</v>
      </c>
      <c r="J5" s="11">
        <v>6.81434602290898</v>
      </c>
      <c r="K5" s="11">
        <v>7.72917817018615</v>
      </c>
      <c r="L5" s="11">
        <v>7.32694654983024</v>
      </c>
      <c r="M5" s="11">
        <v>8.282783980154409</v>
      </c>
      <c r="N5" s="11">
        <v>8.907413568981751</v>
      </c>
      <c r="O5" s="11">
        <v>8.58309664830619</v>
      </c>
      <c r="P5" s="11">
        <v>10.0097299449072</v>
      </c>
      <c r="Q5" s="11">
        <v>9.49763135759318</v>
      </c>
      <c r="R5" s="11">
        <v>16.7997975747912</v>
      </c>
    </row>
    <row r="6" ht="15" customHeight="1">
      <c r="A6" t="s" s="10">
        <v>675</v>
      </c>
      <c r="B6" t="s" s="10">
        <v>676</v>
      </c>
      <c r="C6" s="11">
        <v>21.2740248101664</v>
      </c>
      <c r="D6" s="11">
        <v>13.6831145753314</v>
      </c>
      <c r="E6" s="11">
        <v>16.3241605980868</v>
      </c>
      <c r="F6" s="11">
        <v>-8.232240024645501</v>
      </c>
      <c r="G6" s="11">
        <v>-4.35625932683726</v>
      </c>
      <c r="H6" s="11">
        <v>-7.24067834762186</v>
      </c>
      <c r="I6" s="11">
        <v>-1.6999352340221</v>
      </c>
      <c r="J6" s="11">
        <v>-5.41455522025698</v>
      </c>
      <c r="K6" s="11">
        <v>-1.1401718573677</v>
      </c>
      <c r="L6" s="11">
        <v>-4.50084451581654</v>
      </c>
      <c r="M6" s="11">
        <v>-4.42206393020497</v>
      </c>
      <c r="N6" s="11">
        <v>-4.68255594221595</v>
      </c>
      <c r="O6" s="11">
        <v>-7.99911419188556</v>
      </c>
      <c r="P6" s="11">
        <v>4.69027641920805</v>
      </c>
      <c r="Q6" s="11">
        <v>3.23397812539132</v>
      </c>
      <c r="R6" s="11">
        <v>27.2685799900055</v>
      </c>
    </row>
    <row r="7" ht="15" customHeight="1">
      <c r="A7" t="s" s="10">
        <v>677</v>
      </c>
      <c r="B7" t="s" s="10">
        <v>678</v>
      </c>
      <c r="C7" s="11">
        <v>19.5691171753421</v>
      </c>
      <c r="D7" s="11">
        <v>18.6801732755748</v>
      </c>
      <c r="E7" s="11">
        <v>24.2735053576156</v>
      </c>
      <c r="F7" s="11">
        <v>9.629452892553971</v>
      </c>
      <c r="G7" s="11">
        <v>14.5815270423902</v>
      </c>
      <c r="H7" s="11">
        <v>10.7297115192166</v>
      </c>
      <c r="I7" s="11">
        <v>12.3590784823384</v>
      </c>
      <c r="J7" s="11">
        <v>10.8406883822941</v>
      </c>
      <c r="K7" s="11">
        <v>14.4941456455265</v>
      </c>
      <c r="L7" s="11">
        <v>12.2728547235062</v>
      </c>
      <c r="M7" s="11">
        <v>7.17019567076049</v>
      </c>
      <c r="N7" s="11">
        <v>5.33343381818694</v>
      </c>
      <c r="O7" s="11">
        <v>2.42160014962094</v>
      </c>
      <c r="P7" s="11">
        <v>3.70798024872316</v>
      </c>
      <c r="Q7" s="11">
        <v>-2.11858531743904</v>
      </c>
      <c r="R7" s="11">
        <v>5.90682876418707</v>
      </c>
    </row>
    <row r="8" ht="15" customHeight="1">
      <c r="A8" t="s" s="10">
        <v>679</v>
      </c>
      <c r="B8" t="s" s="10">
        <v>680</v>
      </c>
      <c r="C8" s="11">
        <v>19.2349264964402</v>
      </c>
      <c r="D8" s="11">
        <v>15.4885914914966</v>
      </c>
      <c r="E8" s="11">
        <v>11.1155893970303</v>
      </c>
      <c r="F8" s="11">
        <v>6.5144104450364</v>
      </c>
      <c r="G8" s="11">
        <v>10.8526924342601</v>
      </c>
      <c r="H8" s="11">
        <v>4.35520565919314</v>
      </c>
      <c r="I8" s="11">
        <v>7.29243444513545</v>
      </c>
      <c r="J8" s="11">
        <v>1.88270279502132</v>
      </c>
      <c r="K8" s="11">
        <v>8.65528922151506</v>
      </c>
      <c r="L8" s="11">
        <v>5.37802545515604</v>
      </c>
      <c r="M8" s="11">
        <v>4.95179001797581</v>
      </c>
      <c r="N8" s="11">
        <v>6.00911367189452</v>
      </c>
      <c r="O8" s="11">
        <v>-1.51103008420803</v>
      </c>
      <c r="P8" s="11">
        <v>-0.820275703889817</v>
      </c>
      <c r="Q8" s="11">
        <v>-2.48576356869569</v>
      </c>
      <c r="R8" s="11">
        <v>-3.95008230023002</v>
      </c>
    </row>
    <row r="9" ht="15" customHeight="1">
      <c r="A9" t="s" s="10">
        <v>681</v>
      </c>
      <c r="B9" t="s" s="10">
        <v>682</v>
      </c>
      <c r="C9" s="11">
        <v>19.0313371099443</v>
      </c>
      <c r="D9" s="11">
        <v>19.437846606152</v>
      </c>
      <c r="E9" s="11">
        <v>27.2062475993068</v>
      </c>
      <c r="F9" s="11">
        <v>7.95983105744009</v>
      </c>
      <c r="G9" s="11">
        <v>23.3394593040246</v>
      </c>
      <c r="H9" s="11">
        <v>15.508181709791</v>
      </c>
      <c r="I9" s="11">
        <v>20.9593848284204</v>
      </c>
      <c r="J9" s="11">
        <v>16.6818143088763</v>
      </c>
      <c r="K9" s="11">
        <v>27.5088734166999</v>
      </c>
      <c r="L9" s="11">
        <v>18.3503654712427</v>
      </c>
      <c r="M9" s="11">
        <v>14.2416661029882</v>
      </c>
      <c r="N9" s="11">
        <v>14.6754972246683</v>
      </c>
      <c r="O9" s="11">
        <v>5.29512712363858</v>
      </c>
      <c r="P9" s="11">
        <v>7.47953392302385</v>
      </c>
      <c r="Q9" s="11">
        <v>-1.63073732076359</v>
      </c>
      <c r="R9" s="11">
        <v>11.6446834145457</v>
      </c>
    </row>
    <row r="10" ht="15" customHeight="1">
      <c r="A10" t="s" s="10">
        <v>683</v>
      </c>
      <c r="B10" t="s" s="10">
        <v>684</v>
      </c>
      <c r="C10" s="11">
        <v>18.8428228979524</v>
      </c>
      <c r="D10" s="11">
        <v>18.9888697949419</v>
      </c>
      <c r="E10" s="11">
        <v>16.9177317676754</v>
      </c>
      <c r="F10" s="11">
        <v>-18.8246253012286</v>
      </c>
      <c r="G10" s="11">
        <v>-10.7292727323085</v>
      </c>
      <c r="H10" s="11">
        <v>-12.645983469841</v>
      </c>
      <c r="I10" s="11">
        <v>-14.3494659426821</v>
      </c>
      <c r="J10" s="11">
        <v>-18.9023454702766</v>
      </c>
      <c r="K10" s="11">
        <v>-14.0813604576347</v>
      </c>
      <c r="L10" s="11">
        <v>-16.5404353294786</v>
      </c>
      <c r="M10" s="11">
        <v>-15.2679936468497</v>
      </c>
      <c r="N10" s="11">
        <v>-19.6415934821518</v>
      </c>
      <c r="O10" s="11">
        <v>-25.2030658401373</v>
      </c>
      <c r="P10" s="11">
        <v>-22.4368109781876</v>
      </c>
      <c r="Q10" s="11">
        <v>-26.9462664971251</v>
      </c>
      <c r="R10" s="11">
        <v>-3.24499742882427</v>
      </c>
    </row>
    <row r="11" ht="15" customHeight="1">
      <c r="A11" t="s" s="10">
        <v>685</v>
      </c>
      <c r="B11" t="s" s="10">
        <v>686</v>
      </c>
      <c r="C11" s="11">
        <v>18.1162804169475</v>
      </c>
      <c r="D11" s="11">
        <v>16.4179921807722</v>
      </c>
      <c r="E11" s="11">
        <v>12.6898610405345</v>
      </c>
      <c r="F11" s="11">
        <v>10.444211501785</v>
      </c>
      <c r="G11" s="11">
        <v>10.6175703812281</v>
      </c>
      <c r="H11" s="11">
        <v>8.959397059651961</v>
      </c>
      <c r="I11" s="11">
        <v>9.418026726483239</v>
      </c>
      <c r="J11" s="11">
        <v>11.5938965349025</v>
      </c>
      <c r="K11" s="11">
        <v>9.6170044086457</v>
      </c>
      <c r="L11" s="11">
        <v>8.25769600762179</v>
      </c>
      <c r="M11" s="11">
        <v>15.5985234738198</v>
      </c>
      <c r="N11" s="11">
        <v>23.352196787187</v>
      </c>
      <c r="O11" s="11">
        <v>26.1453528787266</v>
      </c>
      <c r="P11" s="11">
        <v>28.8417928558929</v>
      </c>
      <c r="Q11" s="11">
        <v>22.1543391167292</v>
      </c>
      <c r="R11" s="11">
        <v>21.3029559478911</v>
      </c>
    </row>
    <row r="12" ht="15" customHeight="1">
      <c r="A12" t="s" s="10">
        <v>687</v>
      </c>
      <c r="B12" t="s" s="10">
        <v>688</v>
      </c>
      <c r="C12" s="11">
        <v>17.9833841804656</v>
      </c>
      <c r="D12" s="11">
        <v>15.1480094381315</v>
      </c>
      <c r="E12" s="11">
        <v>18.1403375909265</v>
      </c>
      <c r="F12" s="11">
        <v>15.477010017626</v>
      </c>
      <c r="G12" s="11">
        <v>21.1162395103054</v>
      </c>
      <c r="H12" s="11">
        <v>18.3947243856997</v>
      </c>
      <c r="I12" s="11">
        <v>26.6830809106027</v>
      </c>
      <c r="J12" s="11">
        <v>21.6811774896559</v>
      </c>
      <c r="K12" s="11">
        <v>25.8409322819713</v>
      </c>
      <c r="L12" s="11">
        <v>31.7878140011483</v>
      </c>
      <c r="M12" s="11">
        <v>23.174880187872</v>
      </c>
      <c r="N12" s="11">
        <v>37.0334585077237</v>
      </c>
      <c r="O12" s="11">
        <v>39.6498357493501</v>
      </c>
      <c r="P12" s="11">
        <v>35.8421517157641</v>
      </c>
      <c r="Q12" s="11">
        <v>24.098124495913</v>
      </c>
      <c r="R12" s="11">
        <v>20.0490931655159</v>
      </c>
    </row>
    <row r="13" ht="15" customHeight="1">
      <c r="A13" t="s" s="10">
        <v>689</v>
      </c>
      <c r="B13" t="s" s="10">
        <v>690</v>
      </c>
      <c r="C13" s="11">
        <v>17.8674443793587</v>
      </c>
      <c r="D13" s="11">
        <v>11.4328109278797</v>
      </c>
      <c r="E13" s="11">
        <v>12.5641303415293</v>
      </c>
      <c r="F13" s="11">
        <v>7.10532129003401</v>
      </c>
      <c r="G13" s="11">
        <v>10.8625326923533</v>
      </c>
      <c r="H13" s="11">
        <v>8.104253786421589</v>
      </c>
      <c r="I13" s="11">
        <v>13.1046593327439</v>
      </c>
      <c r="J13" s="11">
        <v>10.0666543769337</v>
      </c>
      <c r="K13" s="11">
        <v>12.1548621797557</v>
      </c>
      <c r="L13" s="11">
        <v>11.9843104574877</v>
      </c>
      <c r="M13" s="11">
        <v>7.15566436384387</v>
      </c>
      <c r="N13" s="11">
        <v>5.00200092168208</v>
      </c>
      <c r="O13" s="11">
        <v>2.19679361314575</v>
      </c>
      <c r="P13" s="11">
        <v>4.82416812706041</v>
      </c>
      <c r="Q13" s="11">
        <v>1.84109513433039</v>
      </c>
      <c r="R13" s="11">
        <v>6.35437997707953</v>
      </c>
    </row>
    <row r="14" ht="15" customHeight="1">
      <c r="A14" t="s" s="10">
        <v>691</v>
      </c>
      <c r="B14" t="s" s="10">
        <v>692</v>
      </c>
      <c r="C14" s="11">
        <v>17.4374645789059</v>
      </c>
      <c r="D14" s="11">
        <v>15.3249215537229</v>
      </c>
      <c r="E14" s="11">
        <v>14.1854189372656</v>
      </c>
      <c r="F14" s="11">
        <v>8.867283635369111</v>
      </c>
      <c r="G14" s="11">
        <v>8.7121872497578</v>
      </c>
      <c r="H14" s="11">
        <v>5.55990674519042</v>
      </c>
      <c r="I14" s="11">
        <v>6.85271529285829</v>
      </c>
      <c r="J14" s="11">
        <v>4.90825289976777</v>
      </c>
      <c r="K14" s="11">
        <v>4.94649737236403</v>
      </c>
      <c r="L14" s="11">
        <v>4.20542462185658</v>
      </c>
      <c r="M14" s="11">
        <v>4.01452711437029</v>
      </c>
      <c r="N14" s="11">
        <v>5.14448561831944</v>
      </c>
      <c r="O14" s="11">
        <v>6.10336063613879</v>
      </c>
      <c r="P14" s="11">
        <v>6.93723292168027</v>
      </c>
      <c r="Q14" s="11">
        <v>6.74928559576344</v>
      </c>
      <c r="R14" s="11">
        <v>9.77761741602232</v>
      </c>
    </row>
    <row r="15" ht="15" customHeight="1">
      <c r="A15" t="s" s="10">
        <v>693</v>
      </c>
      <c r="B15" t="s" s="10">
        <v>694</v>
      </c>
      <c r="C15" s="11">
        <v>16.3478401420787</v>
      </c>
      <c r="D15" s="11">
        <v>15.2724316921063</v>
      </c>
      <c r="E15" s="11">
        <v>14.9176531196533</v>
      </c>
      <c r="F15" s="11">
        <v>7.87911088018891</v>
      </c>
      <c r="G15" s="11">
        <v>10.3810192109501</v>
      </c>
      <c r="H15" s="11">
        <v>10.6090006616481</v>
      </c>
      <c r="I15" s="11">
        <v>12.7263555393902</v>
      </c>
      <c r="J15" s="11">
        <v>11.0256140768262</v>
      </c>
      <c r="K15" s="11">
        <v>12.203566403329</v>
      </c>
      <c r="L15" s="11">
        <v>10.8631769516079</v>
      </c>
      <c r="M15" s="11">
        <v>10.720854405834</v>
      </c>
      <c r="N15" s="11">
        <v>10.5551341164742</v>
      </c>
      <c r="O15" s="11">
        <v>8.674872987168831</v>
      </c>
      <c r="P15" s="11">
        <v>8.096206109975229</v>
      </c>
      <c r="Q15" s="11">
        <v>9.28293371980582</v>
      </c>
      <c r="R15" s="11">
        <v>13.5543159726341</v>
      </c>
    </row>
    <row r="16" ht="15" customHeight="1">
      <c r="A16" t="s" s="10">
        <v>695</v>
      </c>
      <c r="B16" t="s" s="10">
        <v>696</v>
      </c>
      <c r="C16" s="11">
        <v>16.2316586133032</v>
      </c>
      <c r="D16" s="11">
        <v>14.437238555233</v>
      </c>
      <c r="E16" s="11">
        <v>14.2093838387272</v>
      </c>
      <c r="F16" s="11">
        <v>11.873985137607</v>
      </c>
      <c r="G16" s="11">
        <v>12.3685349454522</v>
      </c>
      <c r="H16" s="11">
        <v>8.948819395743101</v>
      </c>
      <c r="I16" s="11">
        <v>8.989196245130371</v>
      </c>
      <c r="J16" s="11">
        <v>6.75882535497034</v>
      </c>
      <c r="K16" s="11">
        <v>7.29336250033759</v>
      </c>
      <c r="L16" s="11">
        <v>6.62546371835373</v>
      </c>
      <c r="M16" s="11">
        <v>7.50106256541365</v>
      </c>
      <c r="N16" s="11">
        <v>9.42667868741092</v>
      </c>
      <c r="O16" s="11">
        <v>10.1047846551914</v>
      </c>
      <c r="P16" s="11">
        <v>12.5964671515459</v>
      </c>
      <c r="Q16" s="11">
        <v>11.426619631005</v>
      </c>
      <c r="R16" s="11">
        <v>12.6043457684243</v>
      </c>
    </row>
    <row r="17" ht="15" customHeight="1">
      <c r="A17" t="s" s="10">
        <v>697</v>
      </c>
      <c r="B17" t="s" s="10">
        <v>698</v>
      </c>
      <c r="C17" s="11">
        <v>15.9454078119647</v>
      </c>
      <c r="D17" s="11">
        <v>15.7609155144448</v>
      </c>
      <c r="E17" s="11">
        <v>18.1111005399526</v>
      </c>
      <c r="F17" s="11">
        <v>7.7970031454309</v>
      </c>
      <c r="G17" s="11">
        <v>15.0169781423347</v>
      </c>
      <c r="H17" s="11">
        <v>12.5937243838495</v>
      </c>
      <c r="I17" s="11">
        <v>15.2286443505209</v>
      </c>
      <c r="J17" s="11">
        <v>14.4339779464541</v>
      </c>
      <c r="K17" s="11">
        <v>19.1932850748994</v>
      </c>
      <c r="L17" s="11">
        <v>15.7233014942951</v>
      </c>
      <c r="M17" s="11">
        <v>11.4228314663141</v>
      </c>
      <c r="N17" s="11">
        <v>11.5380295031977</v>
      </c>
      <c r="O17" s="11">
        <v>6.75675530232969</v>
      </c>
      <c r="P17" s="11">
        <v>7.23073706323965</v>
      </c>
      <c r="Q17" s="11">
        <v>4.00221564089023</v>
      </c>
      <c r="R17" s="11">
        <v>11.1111980892617</v>
      </c>
    </row>
    <row r="18" ht="15" customHeight="1">
      <c r="A18" t="s" s="10">
        <v>699</v>
      </c>
      <c r="B18" t="s" s="10">
        <v>700</v>
      </c>
      <c r="C18" s="11">
        <v>15.449653064695</v>
      </c>
      <c r="D18" s="11">
        <v>14.6489908397425</v>
      </c>
      <c r="E18" s="11">
        <v>14.3792425652462</v>
      </c>
      <c r="F18" s="11">
        <v>5.84934800095391</v>
      </c>
      <c r="G18" s="11">
        <v>6.10595411988177</v>
      </c>
      <c r="H18" s="11">
        <v>4.55417072242716</v>
      </c>
      <c r="I18" s="11">
        <v>5.36005988575787</v>
      </c>
      <c r="J18" s="11">
        <v>3.89231061122277</v>
      </c>
      <c r="K18" s="11">
        <v>5.98009754084878</v>
      </c>
      <c r="L18" s="11">
        <v>6.27929131719343</v>
      </c>
      <c r="M18" s="11">
        <v>4.28566302808067</v>
      </c>
      <c r="N18" s="11">
        <v>5.83065069497399</v>
      </c>
      <c r="O18" s="11">
        <v>5.71634444393352</v>
      </c>
      <c r="P18" s="11">
        <v>5.77995917258396</v>
      </c>
      <c r="Q18" s="11">
        <v>4.36434240194761</v>
      </c>
      <c r="R18" s="11">
        <v>10.3730369077485</v>
      </c>
    </row>
    <row r="19" ht="15" customHeight="1">
      <c r="A19" t="s" s="10">
        <v>701</v>
      </c>
      <c r="B19" t="s" s="10">
        <v>702</v>
      </c>
      <c r="C19" s="11">
        <v>14.7731280985813</v>
      </c>
      <c r="D19" s="11">
        <v>13.2977096916898</v>
      </c>
      <c r="E19" s="11">
        <v>12.7480284795106</v>
      </c>
      <c r="F19" s="11">
        <v>7.03120176236722</v>
      </c>
      <c r="G19" s="11">
        <v>7.9258623244594</v>
      </c>
      <c r="H19" s="11">
        <v>5.67284322852257</v>
      </c>
      <c r="I19" s="11">
        <v>8.21517201091433</v>
      </c>
      <c r="J19" s="11">
        <v>5.66545347875691</v>
      </c>
      <c r="K19" s="11">
        <v>6.08223223990627</v>
      </c>
      <c r="L19" s="11">
        <v>5.84428987909507</v>
      </c>
      <c r="M19" s="11">
        <v>6.47663006723254</v>
      </c>
      <c r="N19" s="11">
        <v>6.98928285799572</v>
      </c>
      <c r="O19" s="11">
        <v>7.06477024195478</v>
      </c>
      <c r="P19" s="11">
        <v>8.138552358246679</v>
      </c>
      <c r="Q19" s="11">
        <v>8.150120610556071</v>
      </c>
      <c r="R19" s="11">
        <v>12.4449972625491</v>
      </c>
    </row>
    <row r="20" ht="15" customHeight="1">
      <c r="A20" t="s" s="10">
        <v>703</v>
      </c>
      <c r="B20" t="s" s="10">
        <v>704</v>
      </c>
      <c r="C20" s="11">
        <v>14.6001106123416</v>
      </c>
      <c r="D20" s="11">
        <v>13.5950261862461</v>
      </c>
      <c r="E20" s="11">
        <v>13.0540763478237</v>
      </c>
      <c r="F20" s="11">
        <v>10.2432779699831</v>
      </c>
      <c r="G20" s="11">
        <v>10.9241088501221</v>
      </c>
      <c r="H20" s="11">
        <v>8.655363294218009</v>
      </c>
      <c r="I20" s="11">
        <v>9.771996839082229</v>
      </c>
      <c r="J20" s="11">
        <v>8.70499223420433</v>
      </c>
      <c r="K20" s="11">
        <v>7.49828376802921</v>
      </c>
      <c r="L20" s="11">
        <v>7.76631097382112</v>
      </c>
      <c r="M20" s="11">
        <v>8.46825446436514</v>
      </c>
      <c r="N20" s="11">
        <v>13.3464977786262</v>
      </c>
      <c r="O20" s="11">
        <v>15.4566013908282</v>
      </c>
      <c r="P20" s="11">
        <v>17.207201715445</v>
      </c>
      <c r="Q20" s="11">
        <v>17.8359428732745</v>
      </c>
      <c r="R20" s="11">
        <v>19.0758610592061</v>
      </c>
    </row>
    <row r="21" ht="15" customHeight="1">
      <c r="A21" t="s" s="10">
        <v>705</v>
      </c>
      <c r="B21" t="s" s="10">
        <v>706</v>
      </c>
      <c r="C21" s="11">
        <v>14.3575257126036</v>
      </c>
      <c r="D21" s="11">
        <v>13.3023876541181</v>
      </c>
      <c r="E21" s="11">
        <v>14.0519140015708</v>
      </c>
      <c r="F21" s="11">
        <v>7.38800074266848</v>
      </c>
      <c r="G21" s="11">
        <v>10.4065192363358</v>
      </c>
      <c r="H21" s="11">
        <v>11.408377324495</v>
      </c>
      <c r="I21" s="11">
        <v>12.3383542235674</v>
      </c>
      <c r="J21" s="11">
        <v>12.5268381604781</v>
      </c>
      <c r="K21" s="11">
        <v>13.5290626485959</v>
      </c>
      <c r="L21" s="11">
        <v>12.3643299970774</v>
      </c>
      <c r="M21" s="11">
        <v>13.0603589272678</v>
      </c>
      <c r="N21" s="11">
        <v>10.8979720850163</v>
      </c>
      <c r="O21" s="11">
        <v>5.32397726903524</v>
      </c>
      <c r="P21" s="11">
        <v>5.89429879147589</v>
      </c>
      <c r="Q21" s="11">
        <v>4.56654617070915</v>
      </c>
      <c r="R21" s="11">
        <v>8.64220765523214</v>
      </c>
    </row>
    <row r="22" ht="15" customHeight="1">
      <c r="A22" t="s" s="10">
        <v>707</v>
      </c>
      <c r="B22" t="s" s="10">
        <v>708</v>
      </c>
      <c r="C22" s="11">
        <v>13.811983961782</v>
      </c>
      <c r="D22" s="11">
        <v>12.2906062646495</v>
      </c>
      <c r="E22" s="11">
        <v>12.0461070684108</v>
      </c>
      <c r="F22" s="11">
        <v>9.29576232823783</v>
      </c>
      <c r="G22" s="11">
        <v>10.7405532432183</v>
      </c>
      <c r="H22" s="11">
        <v>6.86922477608445</v>
      </c>
      <c r="I22" s="11">
        <v>7.49042829316722</v>
      </c>
      <c r="J22" s="11">
        <v>5.15604778867007</v>
      </c>
      <c r="K22" s="11">
        <v>5.60849714143012</v>
      </c>
      <c r="L22" s="11">
        <v>4.58215827963997</v>
      </c>
      <c r="M22" s="11">
        <v>3.91364876747162</v>
      </c>
      <c r="N22" s="11">
        <v>3.95164875207354</v>
      </c>
      <c r="O22" s="11">
        <v>2.76163403538101</v>
      </c>
      <c r="P22" s="11">
        <v>2.86358457936227</v>
      </c>
      <c r="Q22" s="11">
        <v>2.10951984320358</v>
      </c>
      <c r="R22" s="11">
        <v>4.12829073631737</v>
      </c>
    </row>
    <row r="23" ht="15" customHeight="1">
      <c r="A23" t="s" s="10">
        <v>709</v>
      </c>
      <c r="B23" t="s" s="10">
        <v>710</v>
      </c>
      <c r="C23" s="11">
        <v>13.715056806947</v>
      </c>
      <c r="D23" s="11">
        <v>14.0781919708881</v>
      </c>
      <c r="E23" s="11">
        <v>14.0152407790581</v>
      </c>
      <c r="F23" s="11">
        <v>10.3546443950234</v>
      </c>
      <c r="G23" s="11">
        <v>13.8903098022229</v>
      </c>
      <c r="H23" s="11">
        <v>13.0579965664205</v>
      </c>
      <c r="I23" s="11">
        <v>16.0483134540942</v>
      </c>
      <c r="J23" s="11">
        <v>12.8810397809378</v>
      </c>
      <c r="K23" s="11">
        <v>13.4075848124894</v>
      </c>
      <c r="L23" s="11">
        <v>9.414311592301241</v>
      </c>
      <c r="M23" s="11">
        <v>7.12184704545789</v>
      </c>
      <c r="N23" s="11">
        <v>7.0320643464737</v>
      </c>
      <c r="O23" s="11">
        <v>4.90371570500716</v>
      </c>
      <c r="P23" s="11">
        <v>5.68595207104021</v>
      </c>
      <c r="Q23" s="11">
        <v>5.09717359094728</v>
      </c>
      <c r="R23" s="11">
        <v>8.61558052450926</v>
      </c>
    </row>
    <row r="24" ht="15" customHeight="1">
      <c r="A24" t="s" s="10">
        <v>711</v>
      </c>
      <c r="B24" t="s" s="10">
        <v>712</v>
      </c>
      <c r="C24" s="11">
        <v>13.4790523560386</v>
      </c>
      <c r="D24" s="11">
        <v>14.9875561011215</v>
      </c>
      <c r="E24" s="11">
        <v>14.496096973913</v>
      </c>
      <c r="F24" s="11">
        <v>11.8787233338933</v>
      </c>
      <c r="G24" s="11">
        <v>15.5687159294676</v>
      </c>
      <c r="H24" s="11">
        <v>10.6514988802049</v>
      </c>
      <c r="I24" s="11">
        <v>12.2316921720282</v>
      </c>
      <c r="J24" s="11">
        <v>8.803202249175239</v>
      </c>
      <c r="K24" s="11">
        <v>9.20106557987226</v>
      </c>
      <c r="L24" s="11">
        <v>6.83948622432575</v>
      </c>
      <c r="M24" s="11">
        <v>5.21295781962898</v>
      </c>
      <c r="N24" s="11">
        <v>6.40441598407433</v>
      </c>
      <c r="O24" s="11">
        <v>6.5327712973948</v>
      </c>
      <c r="P24" s="11">
        <v>3.89066835334926</v>
      </c>
      <c r="Q24" s="11">
        <v>2.84491504535962</v>
      </c>
      <c r="R24" s="11">
        <v>2.12078774024231</v>
      </c>
    </row>
    <row r="25" ht="15" customHeight="1">
      <c r="A25" t="s" s="10">
        <v>713</v>
      </c>
      <c r="B25" t="s" s="10">
        <v>714</v>
      </c>
      <c r="C25" s="11">
        <v>13.2786941212936</v>
      </c>
      <c r="D25" s="11">
        <v>12.5380718197609</v>
      </c>
      <c r="E25" s="11">
        <v>14.4052424620677</v>
      </c>
      <c r="F25" s="11">
        <v>13.3232998633704</v>
      </c>
      <c r="G25" s="11">
        <v>14.9032150454855</v>
      </c>
      <c r="H25" s="11">
        <v>12.1310476544259</v>
      </c>
      <c r="I25" s="11">
        <v>12.5074808662249</v>
      </c>
      <c r="J25" s="11">
        <v>10.6635837605156</v>
      </c>
      <c r="K25" s="11">
        <v>11.9199849536072</v>
      </c>
      <c r="L25" s="11">
        <v>12.9191145095351</v>
      </c>
      <c r="M25" s="11">
        <v>13.9545640420797</v>
      </c>
      <c r="N25" s="11">
        <v>16.3787397070798</v>
      </c>
      <c r="O25" s="11">
        <v>15.9021848561768</v>
      </c>
      <c r="P25" s="11">
        <v>15.9691227023777</v>
      </c>
      <c r="Q25" s="11">
        <v>15.0157819589926</v>
      </c>
      <c r="R25" s="11">
        <v>12.3051483062707</v>
      </c>
    </row>
    <row r="26" ht="15" customHeight="1">
      <c r="A26" t="s" s="10">
        <v>715</v>
      </c>
      <c r="B26" t="s" s="10">
        <v>716</v>
      </c>
      <c r="C26" s="11">
        <v>13.0462184884427</v>
      </c>
      <c r="D26" s="11">
        <v>10.5271799199266</v>
      </c>
      <c r="E26" s="11">
        <v>9.56485397313147</v>
      </c>
      <c r="F26" s="11">
        <v>10.8512967858968</v>
      </c>
      <c r="G26" s="11">
        <v>10.7032941255149</v>
      </c>
      <c r="H26" s="11">
        <v>9.140508413600189</v>
      </c>
      <c r="I26" s="11">
        <v>6.86085560744172</v>
      </c>
      <c r="J26" s="11">
        <v>4.86670722797951</v>
      </c>
      <c r="K26" s="11">
        <v>3.61294722030061</v>
      </c>
      <c r="L26" s="11">
        <v>4.21104889666661</v>
      </c>
      <c r="M26" s="11">
        <v>5.18097323625324</v>
      </c>
      <c r="N26" s="11">
        <v>3.94206266402732</v>
      </c>
      <c r="O26" s="11">
        <v>4.00748499520174</v>
      </c>
      <c r="P26" s="11">
        <v>3.85229181437357</v>
      </c>
      <c r="Q26" s="11">
        <v>5.38282740281573</v>
      </c>
      <c r="R26" s="11">
        <v>3.89162168913559</v>
      </c>
    </row>
    <row r="27" ht="15" customHeight="1">
      <c r="A27" t="s" s="10">
        <v>717</v>
      </c>
      <c r="B27" t="s" s="10">
        <v>718</v>
      </c>
      <c r="C27" s="11">
        <v>12.6569420753887</v>
      </c>
      <c r="D27" s="11">
        <v>11.314893780477</v>
      </c>
      <c r="E27" s="11">
        <v>11.8236161918252</v>
      </c>
      <c r="F27" s="11">
        <v>6.12270188692485</v>
      </c>
      <c r="G27" s="11">
        <v>9.191698856671239</v>
      </c>
      <c r="H27" s="11">
        <v>6.54522449840937</v>
      </c>
      <c r="I27" s="11">
        <v>8.01337168780405</v>
      </c>
      <c r="J27" s="11">
        <v>6.49790660850875</v>
      </c>
      <c r="K27" s="11">
        <v>8.65554812400342</v>
      </c>
      <c r="L27" s="11">
        <v>6.4040640095258</v>
      </c>
      <c r="M27" s="11">
        <v>4.95380704976187</v>
      </c>
      <c r="N27" s="11">
        <v>6.00551553401889</v>
      </c>
      <c r="O27" s="11">
        <v>3.96938437140144</v>
      </c>
      <c r="P27" s="11">
        <v>5.4650601842686</v>
      </c>
      <c r="Q27" s="11">
        <v>4.43561056343607</v>
      </c>
      <c r="R27" s="11">
        <v>8.6237156944599</v>
      </c>
    </row>
    <row r="28" ht="15" customHeight="1">
      <c r="A28" t="s" s="10">
        <v>719</v>
      </c>
      <c r="B28" t="s" s="10">
        <v>720</v>
      </c>
      <c r="C28" s="11">
        <v>12.6032905472651</v>
      </c>
      <c r="D28" s="11">
        <v>10.725260853803</v>
      </c>
      <c r="E28" s="11">
        <v>11.6838586081461</v>
      </c>
      <c r="F28" s="11">
        <v>6.05698300576862</v>
      </c>
      <c r="G28" s="11">
        <v>9.916017042533751</v>
      </c>
      <c r="H28" s="11">
        <v>6.72318550162021</v>
      </c>
      <c r="I28" s="11">
        <v>8.46279673466908</v>
      </c>
      <c r="J28" s="11">
        <v>6.08631140690119</v>
      </c>
      <c r="K28" s="11">
        <v>8.21227287805559</v>
      </c>
      <c r="L28" s="11">
        <v>6.07990750191383</v>
      </c>
      <c r="M28" s="11">
        <v>3.51560052196909</v>
      </c>
      <c r="N28" s="11">
        <v>4.91171634605869</v>
      </c>
      <c r="O28" s="11">
        <v>2.86451004151733</v>
      </c>
      <c r="P28" s="11">
        <v>3.90470362460393</v>
      </c>
      <c r="Q28" s="11">
        <v>3.45752800323016</v>
      </c>
      <c r="R28" s="11">
        <v>7.26728843935647</v>
      </c>
    </row>
    <row r="29" ht="15" customHeight="1">
      <c r="A29" t="s" s="10">
        <v>721</v>
      </c>
      <c r="B29" t="s" s="10">
        <v>722</v>
      </c>
      <c r="C29" s="11">
        <v>12.5726703344755</v>
      </c>
      <c r="D29" s="11">
        <v>11.3468232770589</v>
      </c>
      <c r="E29" s="11">
        <v>9.15909191865549</v>
      </c>
      <c r="F29" s="11">
        <v>7.72060466179119</v>
      </c>
      <c r="G29" s="11">
        <v>7.45896287727015</v>
      </c>
      <c r="H29" s="11">
        <v>6.33838950084114</v>
      </c>
      <c r="I29" s="11">
        <v>6.46697163231638</v>
      </c>
      <c r="J29" s="11">
        <v>7.35949810185772</v>
      </c>
      <c r="K29" s="11">
        <v>6.26802184641411</v>
      </c>
      <c r="L29" s="11">
        <v>5.56755776771976</v>
      </c>
      <c r="M29" s="11">
        <v>9.14042717335612</v>
      </c>
      <c r="N29" s="11">
        <v>12.9756538948065</v>
      </c>
      <c r="O29" s="11">
        <v>14.5650332648654</v>
      </c>
      <c r="P29" s="11">
        <v>16.1903477343478</v>
      </c>
      <c r="Q29" s="11">
        <v>13.6862694128944</v>
      </c>
      <c r="R29" s="11">
        <v>13.7117843067989</v>
      </c>
    </row>
    <row r="30" ht="15" customHeight="1">
      <c r="A30" t="s" s="10">
        <v>723</v>
      </c>
      <c r="B30" t="s" s="10">
        <v>724</v>
      </c>
      <c r="C30" s="11">
        <v>12.4640803493208</v>
      </c>
      <c r="D30" s="11">
        <v>11.8898491643643</v>
      </c>
      <c r="E30" s="11">
        <v>12.4997811728562</v>
      </c>
      <c r="F30" s="11">
        <v>8.23831177268506</v>
      </c>
      <c r="G30" s="11">
        <v>7.93755124012596</v>
      </c>
      <c r="H30" s="11">
        <v>6.56920680120208</v>
      </c>
      <c r="I30" s="11">
        <v>6.97070519135898</v>
      </c>
      <c r="J30" s="11">
        <v>6.12064527557652</v>
      </c>
      <c r="K30" s="11">
        <v>4.28040282168403</v>
      </c>
      <c r="L30" s="11">
        <v>4.79928295373475</v>
      </c>
      <c r="M30" s="11">
        <v>4.31498551201608</v>
      </c>
      <c r="N30" s="11">
        <v>5.7041225470694</v>
      </c>
      <c r="O30" s="11">
        <v>5.73125930494065</v>
      </c>
      <c r="P30" s="11">
        <v>7.23254762522281</v>
      </c>
      <c r="Q30" s="11">
        <v>5.78390147116761</v>
      </c>
      <c r="R30" s="11">
        <v>9.64348663775025</v>
      </c>
    </row>
    <row r="31" ht="15" customHeight="1">
      <c r="A31" t="s" s="10">
        <v>725</v>
      </c>
      <c r="B31" t="s" s="10">
        <v>726</v>
      </c>
      <c r="C31" s="11">
        <v>12.137001794991</v>
      </c>
      <c r="D31" s="11">
        <v>10.3067648666643</v>
      </c>
      <c r="E31" s="11">
        <v>8.126243964227941</v>
      </c>
      <c r="F31" s="11">
        <v>5.99920723047911</v>
      </c>
      <c r="G31" s="11">
        <v>7.26987009482503</v>
      </c>
      <c r="H31" s="11">
        <v>4.23654693518039</v>
      </c>
      <c r="I31" s="11">
        <v>5.15565946433283</v>
      </c>
      <c r="J31" s="11">
        <v>2.69244798087085</v>
      </c>
      <c r="K31" s="11">
        <v>5.14603345509019</v>
      </c>
      <c r="L31" s="11">
        <v>3.50906569710976</v>
      </c>
      <c r="M31" s="11">
        <v>3.58037740903869</v>
      </c>
      <c r="N31" s="11">
        <v>4.29602126230366</v>
      </c>
      <c r="O31" s="11">
        <v>0.751140237230041</v>
      </c>
      <c r="P31" s="11">
        <v>1.45624575614496</v>
      </c>
      <c r="Q31" s="11">
        <v>0.896764141037121</v>
      </c>
      <c r="R31" s="11">
        <v>0.664158666820058</v>
      </c>
    </row>
    <row r="32" ht="15" customHeight="1">
      <c r="A32" t="s" s="10">
        <v>727</v>
      </c>
      <c r="B32" t="s" s="10">
        <v>728</v>
      </c>
      <c r="C32" s="11">
        <v>12.0879136492316</v>
      </c>
      <c r="D32" s="11">
        <v>11.486330848849</v>
      </c>
      <c r="E32" s="11">
        <v>10.9030860404373</v>
      </c>
      <c r="F32" s="11">
        <v>7.98390815731653</v>
      </c>
      <c r="G32" s="11">
        <v>8.33980764344278</v>
      </c>
      <c r="H32" s="11">
        <v>7.11489653135275</v>
      </c>
      <c r="I32" s="11">
        <v>7.62138118732585</v>
      </c>
      <c r="J32" s="11">
        <v>5.69141731394762</v>
      </c>
      <c r="K32" s="11">
        <v>5.41719679019388</v>
      </c>
      <c r="L32" s="11">
        <v>6.34612636336946</v>
      </c>
      <c r="M32" s="11">
        <v>6.82035139450612</v>
      </c>
      <c r="N32" s="11">
        <v>6.16110284244384</v>
      </c>
      <c r="O32" s="11">
        <v>5.21763887197564</v>
      </c>
      <c r="P32" s="11">
        <v>5.32673286666092</v>
      </c>
      <c r="Q32" s="11">
        <v>4.34712341200225</v>
      </c>
      <c r="R32" s="11">
        <v>5.64362225900366</v>
      </c>
    </row>
    <row r="33" ht="15" customHeight="1">
      <c r="A33" t="s" s="10">
        <v>729</v>
      </c>
      <c r="B33" t="s" s="10">
        <v>730</v>
      </c>
      <c r="C33" s="11">
        <v>12.0447435707272</v>
      </c>
      <c r="D33" s="11">
        <v>12.0620556662545</v>
      </c>
      <c r="E33" s="11">
        <v>12.6464113679128</v>
      </c>
      <c r="F33" s="11">
        <v>5.77585106384322</v>
      </c>
      <c r="G33" s="11">
        <v>9.6500224683447</v>
      </c>
      <c r="H33" s="11">
        <v>8.66731890479446</v>
      </c>
      <c r="I33" s="11">
        <v>10.4295802907427</v>
      </c>
      <c r="J33" s="11">
        <v>9.02743708329885</v>
      </c>
      <c r="K33" s="11">
        <v>11.8371578460721</v>
      </c>
      <c r="L33" s="11">
        <v>10.5609867461393</v>
      </c>
      <c r="M33" s="11">
        <v>7.88019942415703</v>
      </c>
      <c r="N33" s="11">
        <v>7.88724443365927</v>
      </c>
      <c r="O33" s="11">
        <v>6.25293530161508</v>
      </c>
      <c r="P33" s="11">
        <v>6.38017366365511</v>
      </c>
      <c r="Q33" s="11">
        <v>4.80252260845013</v>
      </c>
      <c r="R33" s="11">
        <v>10.3440927366161</v>
      </c>
    </row>
    <row r="34" ht="15" customHeight="1">
      <c r="A34" t="s" s="10">
        <v>731</v>
      </c>
      <c r="B34" t="s" s="10">
        <v>732</v>
      </c>
      <c r="C34" s="11">
        <v>11.9163303306545</v>
      </c>
      <c r="D34" s="11">
        <v>11.0753196637447</v>
      </c>
      <c r="E34" s="11">
        <v>11.0392984629512</v>
      </c>
      <c r="F34" s="11">
        <v>7.04779177700572</v>
      </c>
      <c r="G34" s="11">
        <v>7.94417435366372</v>
      </c>
      <c r="H34" s="11">
        <v>6.88546277582547</v>
      </c>
      <c r="I34" s="11">
        <v>8.45750896773596</v>
      </c>
      <c r="J34" s="11">
        <v>7.02331668321248</v>
      </c>
      <c r="K34" s="11">
        <v>8.375344801486561</v>
      </c>
      <c r="L34" s="11">
        <v>7.04383716264441</v>
      </c>
      <c r="M34" s="11">
        <v>5.65191460361447</v>
      </c>
      <c r="N34" s="11">
        <v>5.68195049700813</v>
      </c>
      <c r="O34" s="11">
        <v>4.19434182810539</v>
      </c>
      <c r="P34" s="11">
        <v>5.07583147837554</v>
      </c>
      <c r="Q34" s="11">
        <v>4.26426432173519</v>
      </c>
      <c r="R34" s="11">
        <v>7.25071777069053</v>
      </c>
    </row>
    <row r="35" ht="15" customHeight="1">
      <c r="A35" t="s" s="10">
        <v>733</v>
      </c>
      <c r="B35" t="s" s="10">
        <v>734</v>
      </c>
      <c r="C35" s="11">
        <v>11.6652017015497</v>
      </c>
      <c r="D35" s="11">
        <v>9.704071714009871</v>
      </c>
      <c r="E35" s="11">
        <v>9.467441163703731</v>
      </c>
      <c r="F35" s="11">
        <v>7.23583489428672</v>
      </c>
      <c r="G35" s="11">
        <v>8.45248934075271</v>
      </c>
      <c r="H35" s="11">
        <v>7.38245244896334</v>
      </c>
      <c r="I35" s="11">
        <v>9.027422882500449</v>
      </c>
      <c r="J35" s="11">
        <v>9.02831586659685</v>
      </c>
      <c r="K35" s="11">
        <v>9.967131508206521</v>
      </c>
      <c r="L35" s="11">
        <v>9.3271173850487</v>
      </c>
      <c r="M35" s="11">
        <v>8.856234338857799</v>
      </c>
      <c r="N35" s="11">
        <v>10.3347867669294</v>
      </c>
      <c r="O35" s="11">
        <v>9.22949149840562</v>
      </c>
      <c r="P35" s="11">
        <v>11.4495626444236</v>
      </c>
      <c r="Q35" s="11">
        <v>10.7114455030198</v>
      </c>
      <c r="R35" s="11">
        <v>12.0601784058108</v>
      </c>
    </row>
    <row r="36" ht="15" customHeight="1">
      <c r="A36" t="s" s="10">
        <v>735</v>
      </c>
      <c r="B36" t="s" s="10">
        <v>736</v>
      </c>
      <c r="C36" s="11">
        <v>11.6635979187272</v>
      </c>
      <c r="D36" s="11">
        <v>13.1245202625912</v>
      </c>
      <c r="E36" s="11">
        <v>17.7931023027892</v>
      </c>
      <c r="F36" s="11">
        <v>14.4493061920218</v>
      </c>
      <c r="G36" s="11">
        <v>19.7804810073513</v>
      </c>
      <c r="H36" s="11">
        <v>27.049527192668</v>
      </c>
      <c r="I36" s="11">
        <v>27.2569182506446</v>
      </c>
      <c r="J36" s="11">
        <v>28.2962520870887</v>
      </c>
      <c r="K36" s="11">
        <v>18.8877535879338</v>
      </c>
      <c r="L36" s="11">
        <v>20.6071126517108</v>
      </c>
      <c r="M36" s="11">
        <v>14.9735985709615</v>
      </c>
      <c r="N36" s="11">
        <v>15.5916745773072</v>
      </c>
      <c r="O36" s="11">
        <v>10.2662101578573</v>
      </c>
      <c r="P36" s="11">
        <v>6.63832610713195</v>
      </c>
      <c r="Q36" s="11">
        <v>13.4781886893629</v>
      </c>
      <c r="R36" s="11">
        <v>15.5252558481325</v>
      </c>
    </row>
    <row r="37" ht="15" customHeight="1">
      <c r="A37" t="s" s="10">
        <v>737</v>
      </c>
      <c r="B37" t="s" s="10">
        <v>738</v>
      </c>
      <c r="C37" s="11">
        <v>11.6185082699365</v>
      </c>
      <c r="D37" s="11">
        <v>12.0211146923046</v>
      </c>
      <c r="E37" s="11">
        <v>12.1026251443243</v>
      </c>
      <c r="F37" s="11">
        <v>0.562138059492678</v>
      </c>
      <c r="G37" s="11">
        <v>5.2186653957387</v>
      </c>
      <c r="H37" s="11">
        <v>3.42972085317947</v>
      </c>
      <c r="I37" s="11">
        <v>2.57420407439413</v>
      </c>
      <c r="J37" s="11">
        <v>0.8509792003582149</v>
      </c>
      <c r="K37" s="11">
        <v>3.22376587715445</v>
      </c>
      <c r="L37" s="11">
        <v>2.58416686405294</v>
      </c>
      <c r="M37" s="11">
        <v>3.48171310482965</v>
      </c>
      <c r="N37" s="11">
        <v>1.55994332205283</v>
      </c>
      <c r="O37" s="11">
        <v>-0.386697093291721</v>
      </c>
      <c r="P37" s="11">
        <v>1.75703378712468</v>
      </c>
      <c r="Q37" s="11">
        <v>0.190669413516331</v>
      </c>
      <c r="R37" s="11">
        <v>3.94619182648852</v>
      </c>
    </row>
    <row r="38" ht="15" customHeight="1">
      <c r="A38" t="s" s="10">
        <v>739</v>
      </c>
      <c r="B38" t="s" s="10">
        <v>740</v>
      </c>
      <c r="C38" s="11">
        <v>11.587758366463</v>
      </c>
      <c r="D38" s="11">
        <v>11.4121598521098</v>
      </c>
      <c r="E38" s="11">
        <v>11.0587154339292</v>
      </c>
      <c r="F38" s="11">
        <v>5.79932312767388</v>
      </c>
      <c r="G38" s="11">
        <v>8.6706425067308</v>
      </c>
      <c r="H38" s="11">
        <v>7.30072817089793</v>
      </c>
      <c r="I38" s="11">
        <v>8.528486340644649</v>
      </c>
      <c r="J38" s="11">
        <v>7.02534035319373</v>
      </c>
      <c r="K38" s="11">
        <v>8.215529875774189</v>
      </c>
      <c r="L38" s="11">
        <v>8.002356957194531</v>
      </c>
      <c r="M38" s="11">
        <v>7.51653362260669</v>
      </c>
      <c r="N38" s="11">
        <v>7.45058101870315</v>
      </c>
      <c r="O38" s="11">
        <v>7.26996884916555</v>
      </c>
      <c r="P38" s="11">
        <v>7.56684140169477</v>
      </c>
      <c r="Q38" s="11">
        <v>7.05395709196626</v>
      </c>
      <c r="R38" s="11">
        <v>11.4561768551388</v>
      </c>
    </row>
    <row r="39" ht="15" customHeight="1">
      <c r="A39" t="s" s="10">
        <v>741</v>
      </c>
      <c r="B39" t="s" s="10">
        <v>742</v>
      </c>
      <c r="C39" s="11">
        <v>11.5721360738001</v>
      </c>
      <c r="D39" s="11">
        <v>10.7613745722477</v>
      </c>
      <c r="E39" s="11">
        <v>10.0101446144668</v>
      </c>
      <c r="F39" s="11">
        <v>3.99738071977249</v>
      </c>
      <c r="G39" s="11">
        <v>7.81176702065511</v>
      </c>
      <c r="H39" s="11">
        <v>5.29948303164107</v>
      </c>
      <c r="I39" s="11">
        <v>6.44157252067552</v>
      </c>
      <c r="J39" s="11">
        <v>4.5717781075433</v>
      </c>
      <c r="K39" s="11">
        <v>5.33510069041254</v>
      </c>
      <c r="L39" s="11">
        <v>5.94569376843386</v>
      </c>
      <c r="M39" s="11">
        <v>6.60239159191609</v>
      </c>
      <c r="N39" s="11">
        <v>8.07487364673189</v>
      </c>
      <c r="O39" s="11">
        <v>10.5548956540669</v>
      </c>
      <c r="P39" s="11">
        <v>11.0492122333968</v>
      </c>
      <c r="Q39" s="11">
        <v>9.523108915367761</v>
      </c>
      <c r="R39" s="11">
        <v>15.4929877607837</v>
      </c>
    </row>
    <row r="40" ht="15" customHeight="1">
      <c r="A40" t="s" s="10">
        <v>743</v>
      </c>
      <c r="B40" t="s" s="10">
        <v>744</v>
      </c>
      <c r="C40" s="11">
        <v>11.5271353528711</v>
      </c>
      <c r="D40" s="11">
        <v>10.2881194427423</v>
      </c>
      <c r="E40" s="11">
        <v>9.582149810865941</v>
      </c>
      <c r="F40" s="11">
        <v>5.62304924976702</v>
      </c>
      <c r="G40" s="11">
        <v>7.09417965293058</v>
      </c>
      <c r="H40" s="11">
        <v>6.39664477571813</v>
      </c>
      <c r="I40" s="11">
        <v>7.41700057938453</v>
      </c>
      <c r="J40" s="11">
        <v>7.0517920364358</v>
      </c>
      <c r="K40" s="11">
        <v>7.33485563618217</v>
      </c>
      <c r="L40" s="11">
        <v>6.56031201144152</v>
      </c>
      <c r="M40" s="11">
        <v>7.36543173271782</v>
      </c>
      <c r="N40" s="11">
        <v>8.7297855034506</v>
      </c>
      <c r="O40" s="11">
        <v>8.463978317164701</v>
      </c>
      <c r="P40" s="11">
        <v>9.593524419932709</v>
      </c>
      <c r="Q40" s="11">
        <v>8.85804261361301</v>
      </c>
      <c r="R40" s="11">
        <v>11.2659443585416</v>
      </c>
    </row>
    <row r="41" ht="15" customHeight="1">
      <c r="A41" t="s" s="10">
        <v>745</v>
      </c>
      <c r="B41" t="s" s="10">
        <v>746</v>
      </c>
      <c r="C41" s="11">
        <v>11.2882370710836</v>
      </c>
      <c r="D41" s="11">
        <v>9.915803126814019</v>
      </c>
      <c r="E41" s="11">
        <v>9.523275405491029</v>
      </c>
      <c r="F41" s="11">
        <v>7.17369149813885</v>
      </c>
      <c r="G41" s="11">
        <v>7.65899799554384</v>
      </c>
      <c r="H41" s="11">
        <v>6.33765828820843</v>
      </c>
      <c r="I41" s="11">
        <v>7.24735503210465</v>
      </c>
      <c r="J41" s="11">
        <v>6.39568807073942</v>
      </c>
      <c r="K41" s="11">
        <v>8.420794693803391</v>
      </c>
      <c r="L41" s="11">
        <v>7.26911866290765</v>
      </c>
      <c r="M41" s="11">
        <v>5.08219650003165</v>
      </c>
      <c r="N41" s="11">
        <v>5.4046756672796</v>
      </c>
      <c r="O41" s="11">
        <v>4.96867289696192</v>
      </c>
      <c r="P41" s="11">
        <v>5.99933869653655</v>
      </c>
      <c r="Q41" s="11">
        <v>5.05363860002983</v>
      </c>
      <c r="R41" s="11">
        <v>6.4596389943044</v>
      </c>
    </row>
    <row r="42" ht="15" customHeight="1">
      <c r="A42" t="s" s="10">
        <v>747</v>
      </c>
      <c r="B42" t="s" s="10">
        <v>748</v>
      </c>
      <c r="C42" s="11">
        <v>11.2807772437205</v>
      </c>
      <c r="D42" s="11">
        <v>13.5953092803804</v>
      </c>
      <c r="E42" s="11">
        <v>13.8357742394373</v>
      </c>
      <c r="F42" s="11">
        <v>11.9702116605723</v>
      </c>
      <c r="G42" s="11">
        <v>16.1711196782854</v>
      </c>
      <c r="H42" s="11">
        <v>11.8395881670255</v>
      </c>
      <c r="I42" s="11">
        <v>11.8930481310068</v>
      </c>
      <c r="J42" s="11">
        <v>10.6851827183326</v>
      </c>
      <c r="K42" s="11">
        <v>8.671910478863641</v>
      </c>
      <c r="L42" s="11">
        <v>9.238857887855371</v>
      </c>
      <c r="M42" s="11">
        <v>9.211865140610101</v>
      </c>
      <c r="N42" s="11">
        <v>12.301436430327</v>
      </c>
      <c r="O42" s="11">
        <v>11.4690509892204</v>
      </c>
      <c r="P42" s="11">
        <v>9.858276122289199</v>
      </c>
      <c r="Q42" s="11">
        <v>8.583054687154281</v>
      </c>
      <c r="R42" s="11">
        <v>6.17788589225778</v>
      </c>
    </row>
    <row r="43" ht="15" customHeight="1">
      <c r="A43" t="s" s="10">
        <v>749</v>
      </c>
      <c r="B43" t="s" s="10">
        <v>750</v>
      </c>
      <c r="C43" s="11">
        <v>11.1996017625656</v>
      </c>
      <c r="D43" s="11">
        <v>9.937486280833509</v>
      </c>
      <c r="E43" s="11">
        <v>9.96345261767477</v>
      </c>
      <c r="F43" s="11">
        <v>4.19817798284658</v>
      </c>
      <c r="G43" s="11">
        <v>7.14302199375827</v>
      </c>
      <c r="H43" s="11">
        <v>7.45760809312475</v>
      </c>
      <c r="I43" s="11">
        <v>9.718574395836409</v>
      </c>
      <c r="J43" s="11">
        <v>10.2031106918567</v>
      </c>
      <c r="K43" s="11">
        <v>11.6692050156538</v>
      </c>
      <c r="L43" s="11">
        <v>10.1252797059933</v>
      </c>
      <c r="M43" s="11">
        <v>10.1918968992881</v>
      </c>
      <c r="N43" s="11">
        <v>12.5617238569431</v>
      </c>
      <c r="O43" s="11">
        <v>10.5946908853786</v>
      </c>
      <c r="P43" s="11">
        <v>8.336487023670291</v>
      </c>
      <c r="Q43" s="11">
        <v>4.73147039389661</v>
      </c>
      <c r="R43" s="11">
        <v>6.99754274016988</v>
      </c>
    </row>
    <row r="44" ht="15" customHeight="1">
      <c r="A44" t="s" s="10">
        <v>751</v>
      </c>
      <c r="B44" t="s" s="10">
        <v>752</v>
      </c>
      <c r="C44" s="11">
        <v>11.0991502162632</v>
      </c>
      <c r="D44" s="11">
        <v>10.9695276337796</v>
      </c>
      <c r="E44" s="11">
        <v>10.0902518617831</v>
      </c>
      <c r="F44" s="11">
        <v>10.203477851080</v>
      </c>
      <c r="G44" s="11">
        <v>10.0392432899656</v>
      </c>
      <c r="H44" s="11">
        <v>9.637420742774919</v>
      </c>
      <c r="I44" s="11">
        <v>10.5303560197057</v>
      </c>
      <c r="J44" s="11">
        <v>11.1230025132745</v>
      </c>
      <c r="K44" s="11">
        <v>11.036908215224</v>
      </c>
      <c r="L44" s="11">
        <v>9.632164198275509</v>
      </c>
      <c r="M44" s="11">
        <v>9.127755993729989</v>
      </c>
      <c r="N44" s="11">
        <v>7.6577150630917</v>
      </c>
      <c r="O44" s="11">
        <v>3.71446528570569</v>
      </c>
      <c r="P44" s="11">
        <v>4.39872268893269</v>
      </c>
      <c r="Q44" s="11">
        <v>2.98493012885102</v>
      </c>
      <c r="R44" s="11">
        <v>0.5593864028811349</v>
      </c>
    </row>
    <row r="45" ht="15" customHeight="1">
      <c r="A45" t="s" s="10">
        <v>753</v>
      </c>
      <c r="B45" t="s" s="10">
        <v>754</v>
      </c>
      <c r="C45" s="11">
        <v>11.0899918064954</v>
      </c>
      <c r="D45" s="11">
        <v>11.0820640442906</v>
      </c>
      <c r="E45" s="11">
        <v>11.3821727158894</v>
      </c>
      <c r="F45" s="11">
        <v>7.99177034571814</v>
      </c>
      <c r="G45" s="11">
        <v>12.0396113564115</v>
      </c>
      <c r="H45" s="11">
        <v>10.7755623775483</v>
      </c>
      <c r="I45" s="11">
        <v>10.5403252003444</v>
      </c>
      <c r="J45" s="11">
        <v>9.888261452454181</v>
      </c>
      <c r="K45" s="11">
        <v>10.4398158792805</v>
      </c>
      <c r="L45" s="11">
        <v>8.442712835697771</v>
      </c>
      <c r="M45" s="11">
        <v>11.2552456049035</v>
      </c>
      <c r="N45" s="11">
        <v>13.9106377282161</v>
      </c>
      <c r="O45" s="11">
        <v>12.9566700800374</v>
      </c>
      <c r="P45" s="11">
        <v>13.5279371904662</v>
      </c>
      <c r="Q45" s="11">
        <v>12.2714440404626</v>
      </c>
      <c r="R45" s="11">
        <v>13.9531656710147</v>
      </c>
    </row>
    <row r="46" ht="15" customHeight="1">
      <c r="A46" t="s" s="10">
        <v>755</v>
      </c>
      <c r="B46" t="s" s="10">
        <v>756</v>
      </c>
      <c r="C46" s="11">
        <v>11.0027901791701</v>
      </c>
      <c r="D46" s="11">
        <v>10.8783486006242</v>
      </c>
      <c r="E46" s="11">
        <v>10.8363348155444</v>
      </c>
      <c r="F46" s="11">
        <v>11.0684677481335</v>
      </c>
      <c r="G46" s="11">
        <v>10.7713994430744</v>
      </c>
      <c r="H46" s="11">
        <v>10.5899780455617</v>
      </c>
      <c r="I46" s="11">
        <v>10.7189073044534</v>
      </c>
      <c r="J46" s="11">
        <v>10.339881319619</v>
      </c>
      <c r="K46" s="11">
        <v>11.8435587623859</v>
      </c>
      <c r="L46" s="11">
        <v>10.2050045533982</v>
      </c>
      <c r="M46" s="11">
        <v>10.1346057965027</v>
      </c>
      <c r="N46" s="11">
        <v>10.6465552414591</v>
      </c>
      <c r="O46" s="11">
        <v>12.5980180000595</v>
      </c>
      <c r="P46" s="11">
        <v>11.2967703709757</v>
      </c>
      <c r="Q46" s="11">
        <v>10.1837434697901</v>
      </c>
      <c r="R46" s="11">
        <v>7.09607226625515</v>
      </c>
    </row>
    <row r="47" ht="15" customHeight="1">
      <c r="A47" t="s" s="10">
        <v>757</v>
      </c>
      <c r="B47" t="s" s="10">
        <v>758</v>
      </c>
      <c r="C47" s="11">
        <v>10.9806439506192</v>
      </c>
      <c r="D47" s="11">
        <v>10.3870883864428</v>
      </c>
      <c r="E47" s="11">
        <v>9.900789485920679</v>
      </c>
      <c r="F47" s="11">
        <v>8.58732476466653</v>
      </c>
      <c r="G47" s="11">
        <v>8.59564475612167</v>
      </c>
      <c r="H47" s="11">
        <v>6.60087789935204</v>
      </c>
      <c r="I47" s="11">
        <v>7.28802521342229</v>
      </c>
      <c r="J47" s="11">
        <v>6.91912894677533</v>
      </c>
      <c r="K47" s="11">
        <v>7.34219599837891</v>
      </c>
      <c r="L47" s="11">
        <v>4.86971271998444</v>
      </c>
      <c r="M47" s="11">
        <v>3.4802424184655</v>
      </c>
      <c r="N47" s="11">
        <v>4.13456462952904</v>
      </c>
      <c r="O47" s="11">
        <v>3.9238059703034</v>
      </c>
      <c r="P47" s="11">
        <v>5.63710870069343</v>
      </c>
      <c r="Q47" s="11">
        <v>6.03514120838617</v>
      </c>
      <c r="R47" s="11">
        <v>7.40165913312592</v>
      </c>
    </row>
    <row r="48" ht="15" customHeight="1">
      <c r="A48" t="s" s="10">
        <v>759</v>
      </c>
      <c r="B48" t="s" s="10">
        <v>760</v>
      </c>
      <c r="C48" s="11">
        <v>10.9500776032074</v>
      </c>
      <c r="D48" s="11">
        <v>9.335123767520839</v>
      </c>
      <c r="E48" s="11">
        <v>10.4420352003871</v>
      </c>
      <c r="F48" s="11">
        <v>5.87745873766257</v>
      </c>
      <c r="G48" s="11">
        <v>9.38222558786874</v>
      </c>
      <c r="H48" s="11">
        <v>7.47138364062023</v>
      </c>
      <c r="I48" s="11">
        <v>9.20594822716976</v>
      </c>
      <c r="J48" s="11">
        <v>6.28141753602132</v>
      </c>
      <c r="K48" s="11">
        <v>6.45739269453727</v>
      </c>
      <c r="L48" s="11">
        <v>4.27767727632928</v>
      </c>
      <c r="M48" s="11">
        <v>4.09738490656104</v>
      </c>
      <c r="N48" s="11">
        <v>6.90455479894845</v>
      </c>
      <c r="O48" s="11">
        <v>8.257346097759459</v>
      </c>
      <c r="P48" s="11">
        <v>9.36117148294637</v>
      </c>
      <c r="Q48" s="11">
        <v>8.038368335333709</v>
      </c>
      <c r="R48" s="11">
        <v>12.8907545403818</v>
      </c>
    </row>
    <row r="49" ht="15" customHeight="1">
      <c r="A49" t="s" s="10">
        <v>761</v>
      </c>
      <c r="B49" t="s" s="10">
        <v>762</v>
      </c>
      <c r="C49" s="11">
        <v>10.9034531715369</v>
      </c>
      <c r="D49" s="11">
        <v>9.28714064152245</v>
      </c>
      <c r="E49" s="11">
        <v>8.14516630299538</v>
      </c>
      <c r="F49" s="11">
        <v>0.394262587304706</v>
      </c>
      <c r="G49" s="11">
        <v>3.51058899949426</v>
      </c>
      <c r="H49" s="11">
        <v>3.60953677208089</v>
      </c>
      <c r="I49" s="11">
        <v>5.24745914429425</v>
      </c>
      <c r="J49" s="11">
        <v>6.29102787443854</v>
      </c>
      <c r="K49" s="11">
        <v>7.34121010464732</v>
      </c>
      <c r="L49" s="11">
        <v>6.58604789891786</v>
      </c>
      <c r="M49" s="11">
        <v>6.69965415698568</v>
      </c>
      <c r="N49" s="11">
        <v>7.65008973423829</v>
      </c>
      <c r="O49" s="11">
        <v>7.62423337562641</v>
      </c>
      <c r="P49" s="11">
        <v>8.59427397443371</v>
      </c>
      <c r="Q49" s="11">
        <v>10.125452199185</v>
      </c>
      <c r="R49" s="11">
        <v>17.6725618370023</v>
      </c>
    </row>
    <row r="50" ht="15" customHeight="1">
      <c r="A50" t="s" s="10">
        <v>763</v>
      </c>
      <c r="B50" t="s" s="10">
        <v>764</v>
      </c>
      <c r="C50" s="11">
        <v>10.7056444571224</v>
      </c>
      <c r="D50" s="11">
        <v>10.0283322807494</v>
      </c>
      <c r="E50" s="11">
        <v>9.87055909100985</v>
      </c>
      <c r="F50" s="11">
        <v>5.92072896969984</v>
      </c>
      <c r="G50" s="11">
        <v>7.56259550383349</v>
      </c>
      <c r="H50" s="11">
        <v>6.19084725011143</v>
      </c>
      <c r="I50" s="11">
        <v>7.45220159517677</v>
      </c>
      <c r="J50" s="11">
        <v>6.06990871270341</v>
      </c>
      <c r="K50" s="11">
        <v>7.11538509337144</v>
      </c>
      <c r="L50" s="11">
        <v>6.72443825089077</v>
      </c>
      <c r="M50" s="11">
        <v>6.41094278154657</v>
      </c>
      <c r="N50" s="11">
        <v>7.01706165885159</v>
      </c>
      <c r="O50" s="11">
        <v>7.34637347162186</v>
      </c>
      <c r="P50" s="11">
        <v>8.01036040951082</v>
      </c>
      <c r="Q50" s="11">
        <v>7.37438907078143</v>
      </c>
      <c r="R50" s="11">
        <v>9.873960903511311</v>
      </c>
    </row>
    <row r="51" ht="15" customHeight="1">
      <c r="A51" t="s" s="10">
        <v>765</v>
      </c>
      <c r="B51" t="s" s="10">
        <v>766</v>
      </c>
      <c r="C51" s="11">
        <v>10.6940878842999</v>
      </c>
      <c r="D51" s="11">
        <v>10.0627743104468</v>
      </c>
      <c r="E51" s="11">
        <v>9.50868961952875</v>
      </c>
      <c r="F51" s="11">
        <v>4.77076239834895</v>
      </c>
      <c r="G51" s="11">
        <v>8.03503779667005</v>
      </c>
      <c r="H51" s="11">
        <v>6.07139000207291</v>
      </c>
      <c r="I51" s="11">
        <v>8.598467770423211</v>
      </c>
      <c r="J51" s="11">
        <v>6.33236400106674</v>
      </c>
      <c r="K51" s="11">
        <v>8.75205116434503</v>
      </c>
      <c r="L51" s="11">
        <v>5.83969782263982</v>
      </c>
      <c r="M51" s="11">
        <v>3.89207412947845</v>
      </c>
      <c r="N51" s="11">
        <v>5.08089928602449</v>
      </c>
      <c r="O51" s="11">
        <v>6.23489517447051</v>
      </c>
      <c r="P51" s="11">
        <v>8.897815641270229</v>
      </c>
      <c r="Q51" s="11">
        <v>7.52962075552788</v>
      </c>
      <c r="R51" s="11">
        <v>10.8876982498518</v>
      </c>
    </row>
    <row r="52" ht="15" customHeight="1">
      <c r="A52" t="s" s="10">
        <v>767</v>
      </c>
      <c r="B52" t="s" s="10">
        <v>768</v>
      </c>
      <c r="C52" s="11">
        <v>10.6184489230456</v>
      </c>
      <c r="D52" s="11">
        <v>9.62118919524397</v>
      </c>
      <c r="E52" s="11">
        <v>8.775119302148321</v>
      </c>
      <c r="F52" s="11">
        <v>2.50143674573491</v>
      </c>
      <c r="G52" s="11">
        <v>6.5640364150626</v>
      </c>
      <c r="H52" s="11">
        <v>6.33770249835617</v>
      </c>
      <c r="I52" s="11">
        <v>8.319929751124519</v>
      </c>
      <c r="J52" s="11">
        <v>7.66814050837259</v>
      </c>
      <c r="K52" s="11">
        <v>8.846441396213219</v>
      </c>
      <c r="L52" s="11">
        <v>7.59655135573707</v>
      </c>
      <c r="M52" s="11">
        <v>5.20750386920599</v>
      </c>
      <c r="N52" s="11">
        <v>6.15143157723761</v>
      </c>
      <c r="O52" s="11">
        <v>5.03255192474943</v>
      </c>
      <c r="P52" s="11">
        <v>5.55118193277453</v>
      </c>
      <c r="Q52" s="11">
        <v>6.00368944600431</v>
      </c>
      <c r="R52" s="11">
        <v>12.4058966641745</v>
      </c>
    </row>
    <row r="53" ht="15" customHeight="1">
      <c r="A53" t="s" s="10">
        <v>769</v>
      </c>
      <c r="B53" t="s" s="10">
        <v>770</v>
      </c>
      <c r="C53" s="11">
        <v>10.572283168396</v>
      </c>
      <c r="D53" s="11">
        <v>9.52723938283906</v>
      </c>
      <c r="E53" s="11">
        <v>10.0507589926193</v>
      </c>
      <c r="F53" s="11">
        <v>5.6669964773032</v>
      </c>
      <c r="G53" s="11">
        <v>8.382318792775671</v>
      </c>
      <c r="H53" s="11">
        <v>9.227153468847391</v>
      </c>
      <c r="I53" s="11">
        <v>9.69721922442646</v>
      </c>
      <c r="J53" s="11">
        <v>10.3971368930027</v>
      </c>
      <c r="K53" s="11">
        <v>13.4365057769817</v>
      </c>
      <c r="L53" s="11">
        <v>11.6905126672149</v>
      </c>
      <c r="M53" s="11">
        <v>11.5480439094115</v>
      </c>
      <c r="N53" s="11">
        <v>11.8859307205803</v>
      </c>
      <c r="O53" s="11">
        <v>10.4461243958508</v>
      </c>
      <c r="P53" s="11">
        <v>8.848501207017209</v>
      </c>
      <c r="Q53" s="11">
        <v>6.14636530636814</v>
      </c>
      <c r="R53" s="11">
        <v>9.86947508847811</v>
      </c>
    </row>
    <row r="54" ht="15" customHeight="1">
      <c r="A54" t="s" s="10">
        <v>771</v>
      </c>
      <c r="B54" t="s" s="10">
        <v>772</v>
      </c>
      <c r="C54" s="11">
        <v>10.5721021642057</v>
      </c>
      <c r="D54" s="11">
        <v>9.27128140223585</v>
      </c>
      <c r="E54" s="11">
        <v>8.561350390337029</v>
      </c>
      <c r="F54" s="11">
        <v>6.803789312923</v>
      </c>
      <c r="G54" s="11">
        <v>7.673363711444</v>
      </c>
      <c r="H54" s="11">
        <v>6.30188851685327</v>
      </c>
      <c r="I54" s="11">
        <v>7.93730848134719</v>
      </c>
      <c r="J54" s="11">
        <v>8.47197134556221</v>
      </c>
      <c r="K54" s="11">
        <v>8.6557142905614</v>
      </c>
      <c r="L54" s="11">
        <v>7.82298533233459</v>
      </c>
      <c r="M54" s="11">
        <v>7.11266988688417</v>
      </c>
      <c r="N54" s="11">
        <v>7.77671013821746</v>
      </c>
      <c r="O54" s="11">
        <v>6.68571943871767</v>
      </c>
      <c r="P54" s="11">
        <v>8.1036565222355</v>
      </c>
      <c r="Q54" s="11">
        <v>7.12176145407095</v>
      </c>
      <c r="R54" s="11">
        <v>8.8704634220669</v>
      </c>
    </row>
    <row r="55" ht="15" customHeight="1">
      <c r="A55" t="s" s="10">
        <v>773</v>
      </c>
      <c r="B55" t="s" s="10">
        <v>774</v>
      </c>
      <c r="C55" s="11">
        <v>10.5641298287311</v>
      </c>
      <c r="D55" s="11">
        <v>10.0381080405505</v>
      </c>
      <c r="E55" s="11">
        <v>9.38971559681729</v>
      </c>
      <c r="F55" s="11">
        <v>6.24572855912211</v>
      </c>
      <c r="G55" s="11">
        <v>7.64368107338791</v>
      </c>
      <c r="H55" s="11">
        <v>6.14549336686261</v>
      </c>
      <c r="I55" s="11">
        <v>8.04368437108884</v>
      </c>
      <c r="J55" s="11">
        <v>6.41544527110385</v>
      </c>
      <c r="K55" s="11">
        <v>7.60271916270374</v>
      </c>
      <c r="L55" s="11">
        <v>6.24612957532145</v>
      </c>
      <c r="M55" s="11">
        <v>6.09832743753131</v>
      </c>
      <c r="N55" s="11">
        <v>8.323568947891699</v>
      </c>
      <c r="O55" s="11">
        <v>8.468788365054071</v>
      </c>
      <c r="P55" s="11">
        <v>9.36744087546322</v>
      </c>
      <c r="Q55" s="11">
        <v>8.660499010382839</v>
      </c>
      <c r="R55" s="11">
        <v>10.889151615386</v>
      </c>
    </row>
    <row r="56" ht="15" customHeight="1">
      <c r="A56" t="s" s="10">
        <v>775</v>
      </c>
      <c r="B56" t="s" s="10">
        <v>776</v>
      </c>
      <c r="C56" s="11">
        <v>10.1475593890849</v>
      </c>
      <c r="D56" s="11">
        <v>9.537092677538819</v>
      </c>
      <c r="E56" s="11">
        <v>9.80114730753745</v>
      </c>
      <c r="F56" s="11">
        <v>9.21165580554368</v>
      </c>
      <c r="G56" s="11">
        <v>9.80716862083815</v>
      </c>
      <c r="H56" s="11">
        <v>8.248748089934249</v>
      </c>
      <c r="I56" s="11">
        <v>8.34143678684924</v>
      </c>
      <c r="J56" s="11">
        <v>7.49394876182137</v>
      </c>
      <c r="K56" s="11">
        <v>7.99951904279368</v>
      </c>
      <c r="L56" s="11">
        <v>8.50891758892633</v>
      </c>
      <c r="M56" s="11">
        <v>9.2334331502036</v>
      </c>
      <c r="N56" s="11">
        <v>10.9289451544534</v>
      </c>
      <c r="O56" s="11">
        <v>11.0288793185243</v>
      </c>
      <c r="P56" s="11">
        <v>11.431665704654</v>
      </c>
      <c r="Q56" s="11">
        <v>11.1968107971151</v>
      </c>
      <c r="R56" s="11">
        <v>9.893713982441559</v>
      </c>
    </row>
    <row r="57" ht="15" customHeight="1">
      <c r="A57" t="s" s="10">
        <v>777</v>
      </c>
      <c r="B57" t="s" s="10">
        <v>778</v>
      </c>
      <c r="C57" s="11">
        <v>10.0245824288263</v>
      </c>
      <c r="D57" s="11">
        <v>9.43436990161983</v>
      </c>
      <c r="E57" s="11">
        <v>9.876721796743499</v>
      </c>
      <c r="F57" s="11">
        <v>6.18120365301265</v>
      </c>
      <c r="G57" s="11">
        <v>8.333978536672189</v>
      </c>
      <c r="H57" s="11">
        <v>6.43100167629653</v>
      </c>
      <c r="I57" s="11">
        <v>7.49560340773829</v>
      </c>
      <c r="J57" s="11">
        <v>5.73123348853355</v>
      </c>
      <c r="K57" s="11">
        <v>8.729778240353809</v>
      </c>
      <c r="L57" s="11">
        <v>6.41433317558011</v>
      </c>
      <c r="M57" s="11">
        <v>4.6900067440752</v>
      </c>
      <c r="N57" s="11">
        <v>4.51864475825781</v>
      </c>
      <c r="O57" s="11">
        <v>3.81424449782701</v>
      </c>
      <c r="P57" s="11">
        <v>3.71228206079792</v>
      </c>
      <c r="Q57" s="11">
        <v>2.82039061991357</v>
      </c>
      <c r="R57" s="11">
        <v>5.07124628736557</v>
      </c>
    </row>
    <row r="58" ht="15" customHeight="1">
      <c r="A58" t="s" s="10">
        <v>779</v>
      </c>
      <c r="B58" t="s" s="10">
        <v>780</v>
      </c>
      <c r="C58" s="11">
        <v>10.0146678815518</v>
      </c>
      <c r="D58" s="11">
        <v>9.523446572163021</v>
      </c>
      <c r="E58" s="11">
        <v>9.52468582464912</v>
      </c>
      <c r="F58" s="11">
        <v>6.23967797016567</v>
      </c>
      <c r="G58" s="11">
        <v>6.97870861833434</v>
      </c>
      <c r="H58" s="11">
        <v>5.17562142839523</v>
      </c>
      <c r="I58" s="11">
        <v>6.10386406981733</v>
      </c>
      <c r="J58" s="11">
        <v>5.08998288567035</v>
      </c>
      <c r="K58" s="11">
        <v>6.02731455232752</v>
      </c>
      <c r="L58" s="11">
        <v>5.4706024345214</v>
      </c>
      <c r="M58" s="11">
        <v>4.48078258220186</v>
      </c>
      <c r="N58" s="11">
        <v>4.91350870953573</v>
      </c>
      <c r="O58" s="11">
        <v>3.17895783797262</v>
      </c>
      <c r="P58" s="11">
        <v>4.09222493158941</v>
      </c>
      <c r="Q58" s="11">
        <v>3.43377976160986</v>
      </c>
      <c r="R58" s="11">
        <v>5.28833230272185</v>
      </c>
    </row>
    <row r="59" ht="15" customHeight="1">
      <c r="A59" t="s" s="10">
        <v>781</v>
      </c>
      <c r="B59" t="s" s="10">
        <v>782</v>
      </c>
      <c r="C59" s="11">
        <v>9.993878022955171</v>
      </c>
      <c r="D59" s="11">
        <v>12.6968631617621</v>
      </c>
      <c r="E59" s="11">
        <v>12.9364888011281</v>
      </c>
      <c r="F59" s="11">
        <v>12.6021656006091</v>
      </c>
      <c r="G59" s="11">
        <v>10.8184297117664</v>
      </c>
      <c r="H59" s="11">
        <v>7.94272859458349</v>
      </c>
      <c r="I59" s="11">
        <v>7.43611583867851</v>
      </c>
      <c r="J59" s="11">
        <v>7.25462733592517</v>
      </c>
      <c r="K59" s="11">
        <v>6.81164124419695</v>
      </c>
      <c r="L59" s="11">
        <v>5.8344271029622</v>
      </c>
      <c r="M59" s="11">
        <v>4.85023115150411</v>
      </c>
      <c r="N59" s="11">
        <v>4.77086896558774</v>
      </c>
      <c r="O59" s="11">
        <v>4.96592454135465</v>
      </c>
      <c r="P59" s="11">
        <v>4.34316275434352</v>
      </c>
      <c r="Q59" s="11">
        <v>3.74334766853199</v>
      </c>
      <c r="R59" s="11">
        <v>3.26020681214845</v>
      </c>
    </row>
    <row r="60" ht="15" customHeight="1">
      <c r="A60" t="s" s="10">
        <v>783</v>
      </c>
      <c r="B60" t="s" s="10">
        <v>784</v>
      </c>
      <c r="C60" s="11">
        <v>9.847877577675529</v>
      </c>
      <c r="D60" s="11">
        <v>9.17616119619105</v>
      </c>
      <c r="E60" s="11">
        <v>9.012659306625521</v>
      </c>
      <c r="F60" s="11">
        <v>5.84413016599454</v>
      </c>
      <c r="G60" s="11">
        <v>6.57668830770965</v>
      </c>
      <c r="H60" s="11">
        <v>4.39026150447726</v>
      </c>
      <c r="I60" s="11">
        <v>5.6670876427827</v>
      </c>
      <c r="J60" s="11">
        <v>4.53671218916001</v>
      </c>
      <c r="K60" s="11">
        <v>6.53387769400695</v>
      </c>
      <c r="L60" s="11">
        <v>6.10079672478212</v>
      </c>
      <c r="M60" s="11">
        <v>6.28023192914469</v>
      </c>
      <c r="N60" s="11">
        <v>8.29860048892759</v>
      </c>
      <c r="O60" s="11">
        <v>8.48451132784451</v>
      </c>
      <c r="P60" s="11">
        <v>8.08060031312152</v>
      </c>
      <c r="Q60" s="11">
        <v>5.9481873154674</v>
      </c>
      <c r="R60" s="11">
        <v>8.08826034831414</v>
      </c>
    </row>
    <row r="61" ht="15" customHeight="1">
      <c r="A61" t="s" s="10">
        <v>785</v>
      </c>
      <c r="B61" t="s" s="10">
        <v>786</v>
      </c>
      <c r="C61" s="11">
        <v>9.70670698905667</v>
      </c>
      <c r="D61" s="11">
        <v>8.68582207585575</v>
      </c>
      <c r="E61" s="11">
        <v>8.4037763333376</v>
      </c>
      <c r="F61" s="11">
        <v>6.7142355538524</v>
      </c>
      <c r="G61" s="11">
        <v>7.3795492268721</v>
      </c>
      <c r="H61" s="11">
        <v>5.8330226587171</v>
      </c>
      <c r="I61" s="11">
        <v>6.7471711162997</v>
      </c>
      <c r="J61" s="11">
        <v>4.28817773786037</v>
      </c>
      <c r="K61" s="11">
        <v>5.73412353038845</v>
      </c>
      <c r="L61" s="11">
        <v>5.56882948607393</v>
      </c>
      <c r="M61" s="11">
        <v>3.59652770974908</v>
      </c>
      <c r="N61" s="11">
        <v>3.63790611838568</v>
      </c>
      <c r="O61" s="11">
        <v>3.06868773342102</v>
      </c>
      <c r="P61" s="11">
        <v>4.35440514865817</v>
      </c>
      <c r="Q61" s="11">
        <v>3.43847909059092</v>
      </c>
      <c r="R61" s="11">
        <v>4.57416728041788</v>
      </c>
    </row>
    <row r="62" ht="15" customHeight="1">
      <c r="A62" t="s" s="10">
        <v>787</v>
      </c>
      <c r="B62" t="s" s="10">
        <v>788</v>
      </c>
      <c r="C62" s="11">
        <v>9.49379954084317</v>
      </c>
      <c r="D62" s="11">
        <v>8.790518623871501</v>
      </c>
      <c r="E62" s="11">
        <v>7.65365763270105</v>
      </c>
      <c r="F62" s="11">
        <v>5.33206095562402</v>
      </c>
      <c r="G62" s="11">
        <v>6.56703742100631</v>
      </c>
      <c r="H62" s="11">
        <v>5.13202801148407</v>
      </c>
      <c r="I62" s="11">
        <v>5.76107314336296</v>
      </c>
      <c r="J62" s="11">
        <v>4.92617821618253</v>
      </c>
      <c r="K62" s="11">
        <v>5.0929337730564</v>
      </c>
      <c r="L62" s="11">
        <v>4.53771936990346</v>
      </c>
      <c r="M62" s="11">
        <v>5.23681114303627</v>
      </c>
      <c r="N62" s="11">
        <v>7.2200456444611</v>
      </c>
      <c r="O62" s="11">
        <v>7.69890990888669</v>
      </c>
      <c r="P62" s="11">
        <v>8.69901297932387</v>
      </c>
      <c r="Q62" s="11">
        <v>7.59522887553217</v>
      </c>
      <c r="R62" s="11">
        <v>8.440800348681201</v>
      </c>
    </row>
    <row r="63" ht="15" customHeight="1">
      <c r="A63" t="s" s="10">
        <v>789</v>
      </c>
      <c r="B63" t="s" s="10">
        <v>790</v>
      </c>
      <c r="C63" s="11">
        <v>9.27423913210044</v>
      </c>
      <c r="D63" s="11">
        <v>8.87554793210683</v>
      </c>
      <c r="E63" s="11">
        <v>8.08402217227167</v>
      </c>
      <c r="F63" s="11">
        <v>7.79186504329075</v>
      </c>
      <c r="G63" s="11">
        <v>7.40031489994513</v>
      </c>
      <c r="H63" s="11">
        <v>6.86482968323023</v>
      </c>
      <c r="I63" s="11">
        <v>7.11088005491136</v>
      </c>
      <c r="J63" s="11">
        <v>7.20661251995001</v>
      </c>
      <c r="K63" s="11">
        <v>7.03693772367693</v>
      </c>
      <c r="L63" s="11">
        <v>6.30021470325981</v>
      </c>
      <c r="M63" s="11">
        <v>6.10325859277068</v>
      </c>
      <c r="N63" s="11">
        <v>5.52357222086264</v>
      </c>
      <c r="O63" s="11">
        <v>3.74875285768554</v>
      </c>
      <c r="P63" s="11">
        <v>4.31538411313743</v>
      </c>
      <c r="Q63" s="11">
        <v>3.9318520620415</v>
      </c>
      <c r="R63" s="11">
        <v>3.05929561378564</v>
      </c>
    </row>
    <row r="64" ht="15" customHeight="1">
      <c r="A64" t="s" s="10">
        <v>791</v>
      </c>
      <c r="B64" t="s" s="10">
        <v>792</v>
      </c>
      <c r="C64" s="11">
        <v>8.851457328889831</v>
      </c>
      <c r="D64" s="11">
        <v>7.79190537958958</v>
      </c>
      <c r="E64" s="11">
        <v>10.7011101760318</v>
      </c>
      <c r="F64" s="11">
        <v>5.40382774608803</v>
      </c>
      <c r="G64" s="11">
        <v>8.876191302982781</v>
      </c>
      <c r="H64" s="11">
        <v>9.127535537536</v>
      </c>
      <c r="I64" s="11">
        <v>9.759196735455671</v>
      </c>
      <c r="J64" s="11">
        <v>8.553885173085551</v>
      </c>
      <c r="K64" s="11">
        <v>12.5030827654968</v>
      </c>
      <c r="L64" s="11">
        <v>9.49471003015214</v>
      </c>
      <c r="M64" s="11">
        <v>8.582756984049871</v>
      </c>
      <c r="N64" s="11">
        <v>9.674160984888649</v>
      </c>
      <c r="O64" s="11">
        <v>5.98555578103295</v>
      </c>
      <c r="P64" s="11">
        <v>4.94973218757782</v>
      </c>
      <c r="Q64" s="11">
        <v>1.20645067870198</v>
      </c>
      <c r="R64" s="11">
        <v>4.50904535343075</v>
      </c>
    </row>
    <row r="65" ht="15" customHeight="1">
      <c r="A65" t="s" s="10">
        <v>793</v>
      </c>
      <c r="B65" t="s" s="10">
        <v>794</v>
      </c>
      <c r="C65" s="11">
        <v>8.43299365979389</v>
      </c>
      <c r="D65" s="11">
        <v>7.06802631011509</v>
      </c>
      <c r="E65" s="11">
        <v>7.04199234224845</v>
      </c>
      <c r="F65" s="11">
        <v>1.72882998874999</v>
      </c>
      <c r="G65" s="11">
        <v>3.22011915457763</v>
      </c>
      <c r="H65" s="11">
        <v>1.28960263111015</v>
      </c>
      <c r="I65" s="11">
        <v>5.60621025143018</v>
      </c>
      <c r="J65" s="11">
        <v>1.87300317201124</v>
      </c>
      <c r="K65" s="11">
        <v>4.39049074957123</v>
      </c>
      <c r="L65" s="11">
        <v>1.75081381884221</v>
      </c>
      <c r="M65" s="11">
        <v>0.474244509624477</v>
      </c>
      <c r="N65" s="11">
        <v>-1.06505601924246</v>
      </c>
      <c r="O65" s="11">
        <v>-1.09039755380773</v>
      </c>
      <c r="P65" s="11">
        <v>-1.00651941277213</v>
      </c>
      <c r="Q65" s="11">
        <v>-0.298061894175305</v>
      </c>
      <c r="R65" s="11">
        <v>3.89110061926734</v>
      </c>
    </row>
    <row r="66" ht="15" customHeight="1">
      <c r="A66" t="s" s="10">
        <v>795</v>
      </c>
      <c r="B66" t="s" s="10">
        <v>796</v>
      </c>
      <c r="C66" s="11">
        <v>8.170051887330491</v>
      </c>
      <c r="D66" s="11">
        <v>8.00882115855366</v>
      </c>
      <c r="E66" s="11">
        <v>8.03277126580713</v>
      </c>
      <c r="F66" s="11">
        <v>9.31956928707003</v>
      </c>
      <c r="G66" s="11">
        <v>8.518660590642749</v>
      </c>
      <c r="H66" s="11">
        <v>7.70210078102154</v>
      </c>
      <c r="I66" s="11">
        <v>7.67606014560376</v>
      </c>
      <c r="J66" s="11">
        <v>7.84570797740831</v>
      </c>
      <c r="K66" s="11">
        <v>7.9450267773532</v>
      </c>
      <c r="L66" s="11">
        <v>6.80761685870901</v>
      </c>
      <c r="M66" s="11">
        <v>6.12544819798182</v>
      </c>
      <c r="N66" s="11">
        <v>7.68553034762851</v>
      </c>
      <c r="O66" s="11">
        <v>8.080435081174111</v>
      </c>
      <c r="P66" s="11">
        <v>9.11939659147327</v>
      </c>
      <c r="Q66" s="11">
        <v>9.683762059719641</v>
      </c>
      <c r="R66" s="11">
        <v>9.93119781575011</v>
      </c>
    </row>
    <row r="67" ht="15" customHeight="1">
      <c r="A67" t="s" s="10">
        <v>797</v>
      </c>
      <c r="B67" t="s" s="10">
        <v>798</v>
      </c>
      <c r="C67" s="11">
        <v>8.09616880254835</v>
      </c>
      <c r="D67" s="11">
        <v>6.98103659149347</v>
      </c>
      <c r="E67" s="11">
        <v>7.07636834628198</v>
      </c>
      <c r="F67" s="11">
        <v>4.17616958194311</v>
      </c>
      <c r="G67" s="11">
        <v>4.54229426621184</v>
      </c>
      <c r="H67" s="11">
        <v>4.34178903653379</v>
      </c>
      <c r="I67" s="11">
        <v>5.13449760572073</v>
      </c>
      <c r="J67" s="11">
        <v>3.05934219579216</v>
      </c>
      <c r="K67" s="11">
        <v>5.52252214280233</v>
      </c>
      <c r="L67" s="11">
        <v>3.27601404764335</v>
      </c>
      <c r="M67" s="11">
        <v>1.47329001030823</v>
      </c>
      <c r="N67" s="11">
        <v>2.04694388647058</v>
      </c>
      <c r="O67" s="11">
        <v>1.65293044196724</v>
      </c>
      <c r="P67" s="11">
        <v>3.30351286751487</v>
      </c>
      <c r="Q67" s="11">
        <v>2.97850480451789</v>
      </c>
      <c r="R67" s="11">
        <v>5.25670929741588</v>
      </c>
    </row>
    <row r="68" ht="15" customHeight="1">
      <c r="A68" t="s" s="10">
        <v>799</v>
      </c>
      <c r="B68" t="s" s="10">
        <v>800</v>
      </c>
      <c r="C68" s="11">
        <v>7.53118330486076</v>
      </c>
      <c r="D68" s="11">
        <v>7.20142325029078</v>
      </c>
      <c r="E68" s="11">
        <v>-0.0307737767443084</v>
      </c>
      <c r="F68" s="11">
        <v>1.84714898478435</v>
      </c>
      <c r="G68" s="11">
        <v>5.79182680594081</v>
      </c>
      <c r="H68" s="11">
        <v>-0.144043736860944</v>
      </c>
      <c r="I68" s="11">
        <v>-1.04921282656304</v>
      </c>
      <c r="J68" s="11">
        <v>-1.9970007809843</v>
      </c>
      <c r="K68" s="11">
        <v>-3.2789236913919</v>
      </c>
      <c r="L68" s="11">
        <v>-7.15941800631197</v>
      </c>
      <c r="M68" s="11">
        <v>-9.466742485359109</v>
      </c>
      <c r="N68" s="11">
        <v>-6.75108502596299</v>
      </c>
      <c r="O68" s="11">
        <v>-6.24507509436003</v>
      </c>
      <c r="P68" s="11">
        <v>-2.88269140581423</v>
      </c>
      <c r="Q68" s="11">
        <v>1.69775100285321</v>
      </c>
      <c r="R68" s="11">
        <v>0.911797575775375</v>
      </c>
    </row>
    <row r="69" ht="15" customHeight="1">
      <c r="A69" t="s" s="10">
        <v>801</v>
      </c>
      <c r="B69" t="s" s="10">
        <v>802</v>
      </c>
      <c r="C69" s="11">
        <v>7.27496638740064</v>
      </c>
      <c r="D69" s="11">
        <v>7.0952534761572</v>
      </c>
      <c r="E69" s="11">
        <v>7.3118760831723</v>
      </c>
      <c r="F69" s="11">
        <v>2.73783343978777</v>
      </c>
      <c r="G69" s="11">
        <v>4.69863930718719</v>
      </c>
      <c r="H69" s="11">
        <v>4.16441363923652</v>
      </c>
      <c r="I69" s="11">
        <v>4.65137581520649</v>
      </c>
      <c r="J69" s="11">
        <v>3.99942031353762</v>
      </c>
      <c r="K69" s="11">
        <v>4.77403866962969</v>
      </c>
      <c r="L69" s="11">
        <v>4.44043004428247</v>
      </c>
      <c r="M69" s="11">
        <v>4.59245223745253</v>
      </c>
      <c r="N69" s="11">
        <v>6.00415967548504</v>
      </c>
      <c r="O69" s="11">
        <v>3.99599342337091</v>
      </c>
      <c r="P69" s="11">
        <v>5.31889596627517</v>
      </c>
      <c r="Q69" s="11">
        <v>4.32901191867754</v>
      </c>
      <c r="R69" s="11">
        <v>9.07013560728884</v>
      </c>
    </row>
    <row r="70" ht="15" customHeight="1">
      <c r="A70" t="s" s="10">
        <v>803</v>
      </c>
      <c r="B70" t="s" s="10">
        <v>804</v>
      </c>
      <c r="C70" s="11">
        <v>6.22040293787871</v>
      </c>
      <c r="D70" s="11">
        <v>5.14413415821902</v>
      </c>
      <c r="E70" s="11">
        <v>4.75330205652922</v>
      </c>
      <c r="F70" s="11">
        <v>1.02310644980941</v>
      </c>
      <c r="G70" s="11">
        <v>3.52553883540068</v>
      </c>
      <c r="H70" s="11">
        <v>0.808333014647999</v>
      </c>
      <c r="I70" s="11">
        <v>2.79758979480433</v>
      </c>
      <c r="J70" s="11">
        <v>2.58412890860005</v>
      </c>
      <c r="K70" s="11">
        <v>8.75943280950202</v>
      </c>
      <c r="L70" s="11">
        <v>7.68847460151756</v>
      </c>
      <c r="M70" s="11">
        <v>5.60581882047531</v>
      </c>
      <c r="N70" s="11">
        <v>7.15983063954184</v>
      </c>
      <c r="O70" s="11">
        <v>5.18916940202125</v>
      </c>
      <c r="P70" s="11">
        <v>5.75769722073933</v>
      </c>
      <c r="Q70" s="11">
        <v>5.35025167895546</v>
      </c>
      <c r="R70" s="11">
        <v>6.19222786035132</v>
      </c>
    </row>
    <row r="71" ht="15" customHeight="1">
      <c r="A71" t="s" s="10">
        <v>805</v>
      </c>
      <c r="B71" t="s" s="10">
        <v>806</v>
      </c>
      <c r="C71" s="11">
        <v>5.63209001219738</v>
      </c>
      <c r="D71" s="11">
        <v>1.97111253003208</v>
      </c>
      <c r="E71" s="11">
        <v>1.86023654064853</v>
      </c>
      <c r="F71" s="11">
        <v>-8.97573079043376</v>
      </c>
      <c r="G71" s="11">
        <v>-9.893030248296769</v>
      </c>
      <c r="H71" s="11">
        <v>-13.3648714622811</v>
      </c>
      <c r="I71" s="11">
        <v>-10.3884077221163</v>
      </c>
      <c r="J71" s="11">
        <v>-13.6524389181023</v>
      </c>
      <c r="K71" s="11">
        <v>-5.29902760147224</v>
      </c>
      <c r="L71" s="11">
        <v>-6.72301102260904</v>
      </c>
      <c r="M71" s="11">
        <v>-8.321530070832541</v>
      </c>
      <c r="N71" s="11">
        <v>-2.04911255475972</v>
      </c>
      <c r="O71" s="11">
        <v>-4.81955419008995</v>
      </c>
      <c r="P71" s="11">
        <v>-2.13531582855189</v>
      </c>
      <c r="Q71" s="11">
        <v>-1.86526883852789</v>
      </c>
      <c r="R71" s="11">
        <v>9.801319348491109</v>
      </c>
    </row>
    <row r="72" ht="15" customHeight="1">
      <c r="A72" t="s" s="10">
        <v>807</v>
      </c>
      <c r="B72" t="s" s="10">
        <v>808</v>
      </c>
      <c r="C72" s="11">
        <v>4.81224625061545</v>
      </c>
      <c r="D72" s="11">
        <v>9.21637169370344</v>
      </c>
      <c r="E72" s="11">
        <v>6.90521762292535</v>
      </c>
      <c r="F72" s="11">
        <v>14.6765327709384</v>
      </c>
      <c r="G72" s="11">
        <v>14.3265833650036</v>
      </c>
      <c r="H72" s="11">
        <v>16.1231904978677</v>
      </c>
      <c r="I72" s="11">
        <v>22.2311509043317</v>
      </c>
      <c r="J72" s="11">
        <v>23.2809845077663</v>
      </c>
      <c r="K72" s="11">
        <v>13.6839033791413</v>
      </c>
      <c r="L72" s="11">
        <v>14.9829879949063</v>
      </c>
      <c r="M72" s="11">
        <v>11.6548075595959</v>
      </c>
      <c r="N72" s="11">
        <v>16.1794856579028</v>
      </c>
      <c r="O72" s="11">
        <v>20.2198641590577</v>
      </c>
      <c r="P72" s="11">
        <v>20.3723748970809</v>
      </c>
      <c r="Q72" s="11">
        <v>17.554246604873</v>
      </c>
      <c r="R72" s="11">
        <v>8.58934684931452</v>
      </c>
    </row>
    <row r="73" ht="15" customHeight="1">
      <c r="A73" t="s" s="10">
        <v>809</v>
      </c>
      <c r="B73" t="s" s="10">
        <v>810</v>
      </c>
      <c r="C73" s="11">
        <v>0.174608816276511</v>
      </c>
      <c r="D73" s="11">
        <v>-3.08209087205031</v>
      </c>
      <c r="E73" s="11">
        <v>-2.33089217946795</v>
      </c>
      <c r="F73" s="11">
        <v>-15.8325025999489</v>
      </c>
      <c r="G73" s="11">
        <v>-2.84677099617842</v>
      </c>
      <c r="H73" s="11">
        <v>-1.83675455121332</v>
      </c>
      <c r="I73" s="11">
        <v>-1.78566453975353</v>
      </c>
      <c r="J73" s="11">
        <v>4.72299870929906</v>
      </c>
      <c r="K73" s="11">
        <v>12.6802880260755</v>
      </c>
      <c r="L73" s="11">
        <v>17.6487523118141</v>
      </c>
      <c r="M73" s="11">
        <v>9.94335618555491</v>
      </c>
      <c r="N73" s="11">
        <v>11.0344473296749</v>
      </c>
      <c r="O73" s="11">
        <v>7.25040793743441</v>
      </c>
      <c r="P73" s="11">
        <v>10.3178015350585</v>
      </c>
      <c r="Q73" s="11">
        <v>8.950390351914979</v>
      </c>
      <c r="R73" s="11">
        <v>24.5331324188133</v>
      </c>
    </row>
    <row r="74" ht="15" customHeight="1">
      <c r="A74" t="s" s="10">
        <v>811</v>
      </c>
      <c r="B74" t="s" s="10">
        <v>812</v>
      </c>
      <c r="C74" s="11">
        <v>-2.02117056470722</v>
      </c>
      <c r="D74" s="11">
        <v>-4.79182974561511</v>
      </c>
      <c r="E74" s="11">
        <v>-2.3792947439097</v>
      </c>
      <c r="F74" s="11">
        <v>-7.0288390317107</v>
      </c>
      <c r="G74" s="11">
        <v>-4.7623502028507</v>
      </c>
      <c r="H74" s="11">
        <v>-2.99220947274628</v>
      </c>
      <c r="I74" s="11">
        <v>2.39753945202088</v>
      </c>
      <c r="J74" s="11">
        <v>6.11907646983352</v>
      </c>
      <c r="K74" s="11">
        <v>11.3729576953371</v>
      </c>
      <c r="L74" s="11">
        <v>9.348508523485661</v>
      </c>
      <c r="M74" s="11">
        <v>5.16670756424089</v>
      </c>
      <c r="N74" s="11">
        <v>1.76399684600808</v>
      </c>
      <c r="O74" s="11">
        <v>-2.88023794853808</v>
      </c>
      <c r="P74" s="11">
        <v>2.36059461654998</v>
      </c>
      <c r="Q74" s="11">
        <v>-2.58974997217453</v>
      </c>
      <c r="R74" s="11">
        <v>2.45091505611708</v>
      </c>
    </row>
    <row r="75" ht="15" customHeight="1">
      <c r="A75" t="s" s="10">
        <v>813</v>
      </c>
      <c r="B75" t="s" s="10">
        <v>814</v>
      </c>
      <c r="C75" s="11"/>
      <c r="D75" s="11">
        <v>23.8459527046746</v>
      </c>
      <c r="E75" s="11">
        <v>16.4996154018081</v>
      </c>
      <c r="F75" s="11">
        <v>9.01061398678236</v>
      </c>
      <c r="G75" s="11">
        <v>18.9145129346985</v>
      </c>
      <c r="H75" s="11">
        <v>18.0294787925858</v>
      </c>
      <c r="I75" s="11">
        <v>23.3884692944113</v>
      </c>
      <c r="J75" s="11">
        <v>22.006827046152</v>
      </c>
      <c r="K75" s="11">
        <v>28.8759684295291</v>
      </c>
      <c r="L75" s="11">
        <v>26.2981987804291</v>
      </c>
      <c r="M75" s="11">
        <v>21.322397321285</v>
      </c>
      <c r="N75" s="11">
        <v>22.1341988463851</v>
      </c>
      <c r="O75" s="11">
        <v>13.2467394814252</v>
      </c>
      <c r="P75" s="11">
        <v>20.2904864209735</v>
      </c>
      <c r="Q75" s="11">
        <v>14.2689200419202</v>
      </c>
      <c r="R75" s="11">
        <v>19.9010003543512</v>
      </c>
    </row>
    <row r="76" ht="15" customHeight="1">
      <c r="A76" t="s" s="10">
        <v>815</v>
      </c>
      <c r="B76" t="s" s="10">
        <v>816</v>
      </c>
      <c r="C76" s="11"/>
      <c r="D76" s="11">
        <v>12.6179231142359</v>
      </c>
      <c r="E76" s="11">
        <v>10.1727667783937</v>
      </c>
      <c r="F76" s="11">
        <v>4.19948569425299</v>
      </c>
      <c r="G76" s="11">
        <v>9.31557371738039</v>
      </c>
      <c r="H76" s="11">
        <v>9.750808887086659</v>
      </c>
      <c r="I76" s="11">
        <v>11.3340284936022</v>
      </c>
      <c r="J76" s="11">
        <v>14.157946213460</v>
      </c>
      <c r="K76" s="11">
        <v>37.5413012139243</v>
      </c>
      <c r="L76" s="11">
        <v>38.376867123632</v>
      </c>
      <c r="M76" s="11">
        <v>36.9237041147225</v>
      </c>
      <c r="N76" s="11">
        <v>40.4076061940759</v>
      </c>
      <c r="O76" s="11">
        <v>43.3436393167249</v>
      </c>
      <c r="P76" s="11">
        <v>41.694076477154</v>
      </c>
      <c r="Q76" s="11">
        <v>48.5569226665496</v>
      </c>
      <c r="R76" s="11">
        <v>38.3204587497515</v>
      </c>
    </row>
    <row r="77" ht="15" customHeight="1">
      <c r="A77" t="s" s="10">
        <v>817</v>
      </c>
      <c r="B77" t="s" s="10">
        <v>818</v>
      </c>
      <c r="C77" s="11"/>
      <c r="D77" s="11">
        <v>11.2244272669992</v>
      </c>
      <c r="E77" s="11">
        <v>11.5504729069794</v>
      </c>
      <c r="F77" s="11">
        <v>5.54443365663346</v>
      </c>
      <c r="G77" s="11">
        <v>9.154401889475251</v>
      </c>
      <c r="H77" s="11">
        <v>7.63483552492745</v>
      </c>
      <c r="I77" s="11">
        <v>9.882458759091371</v>
      </c>
      <c r="J77" s="11">
        <v>8.535147673122291</v>
      </c>
      <c r="K77" s="11">
        <v>9.77181771030205</v>
      </c>
      <c r="L77" s="11">
        <v>8.53945056408361</v>
      </c>
      <c r="M77" s="11">
        <v>7.73590176839747</v>
      </c>
      <c r="N77" s="11">
        <v>8.909386812276351</v>
      </c>
      <c r="O77" s="11">
        <v>7.4846792534303</v>
      </c>
      <c r="P77" s="11">
        <v>8.923498912428469</v>
      </c>
      <c r="Q77" s="11">
        <v>7.49769147799937</v>
      </c>
      <c r="R77" s="11">
        <v>11.9830098701769</v>
      </c>
    </row>
    <row r="78" ht="15" customHeight="1">
      <c r="A78" t="s" s="10">
        <v>819</v>
      </c>
      <c r="B78" t="s" s="10">
        <v>820</v>
      </c>
      <c r="C78" s="11"/>
      <c r="D78" s="11">
        <v>8.423383451798721</v>
      </c>
      <c r="E78" s="11">
        <v>9.231688957171629</v>
      </c>
      <c r="F78" s="11">
        <v>9.680586108238961</v>
      </c>
      <c r="G78" s="11">
        <v>10.4199584755667</v>
      </c>
      <c r="H78" s="11">
        <v>6.27832958293988</v>
      </c>
      <c r="I78" s="11">
        <v>6.62410168879615</v>
      </c>
      <c r="J78" s="11">
        <v>4.26622740953624</v>
      </c>
      <c r="K78" s="11">
        <v>6.18279584607193</v>
      </c>
      <c r="L78" s="11">
        <v>6.18075620659835</v>
      </c>
      <c r="M78" s="11">
        <v>4.85029836466515</v>
      </c>
      <c r="N78" s="11">
        <v>6.12224884823067</v>
      </c>
      <c r="O78" s="11">
        <v>5.0116848832545</v>
      </c>
      <c r="P78" s="11">
        <v>5.61754759593163</v>
      </c>
      <c r="Q78" s="11">
        <v>3.13850702025529</v>
      </c>
      <c r="R78" s="11">
        <v>2.60336828614696</v>
      </c>
    </row>
    <row r="79" ht="15" customHeight="1">
      <c r="A79" t="s" s="10">
        <v>821</v>
      </c>
      <c r="B79" t="s" s="10">
        <v>822</v>
      </c>
      <c r="C79" s="11"/>
      <c r="D79" s="11"/>
      <c r="E79" s="11">
        <v>16.9158082851539</v>
      </c>
      <c r="F79" s="11">
        <v>11.5033631616754</v>
      </c>
      <c r="G79" s="11">
        <v>13.4591797533281</v>
      </c>
      <c r="H79" s="11">
        <v>10.4138205500111</v>
      </c>
      <c r="I79" s="11">
        <v>12.3529455683887</v>
      </c>
      <c r="J79" s="11">
        <v>11.0665356002919</v>
      </c>
      <c r="K79" s="11">
        <v>12.9224086352859</v>
      </c>
      <c r="L79" s="11">
        <v>12.2748000526256</v>
      </c>
      <c r="M79" s="11">
        <v>11.3433258339902</v>
      </c>
      <c r="N79" s="11">
        <v>9.855689400522531</v>
      </c>
      <c r="O79" s="11">
        <v>9.598009463851101</v>
      </c>
      <c r="P79" s="11">
        <v>13.5468676854367</v>
      </c>
      <c r="Q79" s="11">
        <v>10.5120140791307</v>
      </c>
      <c r="R79" s="11">
        <v>11.453947869472</v>
      </c>
    </row>
    <row r="80" ht="15" customHeight="1">
      <c r="A80" t="s" s="10">
        <v>823</v>
      </c>
      <c r="B80" t="s" s="10">
        <v>824</v>
      </c>
      <c r="C80" s="11"/>
      <c r="D80" s="11"/>
      <c r="E80" s="11">
        <v>11.5312080951097</v>
      </c>
      <c r="F80" s="11">
        <v>8.8820111282234</v>
      </c>
      <c r="G80" s="11">
        <v>15.3096591496156</v>
      </c>
      <c r="H80" s="11">
        <v>10.9672644424113</v>
      </c>
      <c r="I80" s="11">
        <v>13.170595606</v>
      </c>
      <c r="J80" s="11">
        <v>14.4482648618074</v>
      </c>
      <c r="K80" s="11">
        <v>14.9651721714833</v>
      </c>
      <c r="L80" s="11">
        <v>10.0601313535688</v>
      </c>
      <c r="M80" s="11">
        <v>7.77843915903595</v>
      </c>
      <c r="N80" s="11">
        <v>7.17338702656996</v>
      </c>
      <c r="O80" s="11">
        <v>6.52376154876237</v>
      </c>
      <c r="P80" s="11">
        <v>8.040239303302871</v>
      </c>
      <c r="Q80" s="11">
        <v>6.50361204324588</v>
      </c>
      <c r="R80" s="11">
        <v>8.901697517791259</v>
      </c>
    </row>
    <row r="81" ht="15" customHeight="1">
      <c r="A81" t="s" s="10">
        <v>825</v>
      </c>
      <c r="B81" t="s" s="10">
        <v>826</v>
      </c>
      <c r="C81" s="11"/>
      <c r="D81" s="11"/>
      <c r="E81" s="11">
        <v>9.82885582665514</v>
      </c>
      <c r="F81" s="11">
        <v>6.18580972543834</v>
      </c>
      <c r="G81" s="11">
        <v>7.27761160005329</v>
      </c>
      <c r="H81" s="11">
        <v>5.70675461017331</v>
      </c>
      <c r="I81" s="11">
        <v>7.03956370241547</v>
      </c>
      <c r="J81" s="11">
        <v>6.21154073099457</v>
      </c>
      <c r="K81" s="11">
        <v>6.32663770516464</v>
      </c>
      <c r="L81" s="11">
        <v>6.09472840557876</v>
      </c>
      <c r="M81" s="11">
        <v>4.34027187546748</v>
      </c>
      <c r="N81" s="11">
        <v>5.0497173048464</v>
      </c>
      <c r="O81" s="11">
        <v>4.88257438718442</v>
      </c>
      <c r="P81" s="11">
        <v>6.63374174942117</v>
      </c>
      <c r="Q81" s="11">
        <v>4.33186162394783</v>
      </c>
      <c r="R81" s="11">
        <v>5.85233407617234</v>
      </c>
    </row>
    <row r="82" ht="15" customHeight="1">
      <c r="A82" t="s" s="10">
        <v>827</v>
      </c>
      <c r="B82" t="s" s="10">
        <v>828</v>
      </c>
      <c r="C82" s="11"/>
      <c r="D82" s="11"/>
      <c r="E82" s="11"/>
      <c r="F82" s="11">
        <v>11.8201602250783</v>
      </c>
      <c r="G82" s="11">
        <v>13.1541681456783</v>
      </c>
      <c r="H82" s="11">
        <v>11.8870766653348</v>
      </c>
      <c r="I82" s="11">
        <v>13.7273728125852</v>
      </c>
      <c r="J82" s="11">
        <v>12.8374017338593</v>
      </c>
      <c r="K82" s="11">
        <v>9.41533556592187</v>
      </c>
      <c r="L82" s="11">
        <v>9.618673060126669</v>
      </c>
      <c r="M82" s="11">
        <v>6.38309431065516</v>
      </c>
      <c r="N82" s="11">
        <v>6.77879708953593</v>
      </c>
      <c r="O82" s="11">
        <v>8.668543924997779</v>
      </c>
      <c r="P82" s="11">
        <v>9.80172510197777</v>
      </c>
      <c r="Q82" s="11">
        <v>8.9484184675376</v>
      </c>
      <c r="R82" s="11">
        <v>4.22136174525831</v>
      </c>
    </row>
    <row r="83" ht="15" customHeight="1">
      <c r="A83" t="s" s="10">
        <v>829</v>
      </c>
      <c r="B83" t="s" s="10">
        <v>830</v>
      </c>
      <c r="C83" s="11"/>
      <c r="D83" s="11"/>
      <c r="E83" s="11"/>
      <c r="F83" s="11">
        <v>10.9662579300073</v>
      </c>
      <c r="G83" s="11">
        <v>12.8904442583197</v>
      </c>
      <c r="H83" s="11">
        <v>9.317249813482389</v>
      </c>
      <c r="I83" s="11">
        <v>9.53870368919236</v>
      </c>
      <c r="J83" s="11">
        <v>6.885500241125</v>
      </c>
      <c r="K83" s="11">
        <v>7.53533459556166</v>
      </c>
      <c r="L83" s="11">
        <v>5.72092921324627</v>
      </c>
      <c r="M83" s="11">
        <v>4.53512687090833</v>
      </c>
      <c r="N83" s="11">
        <v>6.82232923593677</v>
      </c>
      <c r="O83" s="11">
        <v>7.19733070436293</v>
      </c>
      <c r="P83" s="11">
        <v>7.32579077023379</v>
      </c>
      <c r="Q83" s="11">
        <v>4.91637025479914</v>
      </c>
      <c r="R83" s="11">
        <v>7.64100480219516</v>
      </c>
    </row>
    <row r="84" ht="15" customHeight="1">
      <c r="A84" t="s" s="10">
        <v>831</v>
      </c>
      <c r="B84" t="s" s="10">
        <v>832</v>
      </c>
      <c r="C84" s="11"/>
      <c r="D84" s="11"/>
      <c r="E84" s="11"/>
      <c r="F84" s="11">
        <v>7.71212750123871</v>
      </c>
      <c r="G84" s="11">
        <v>8.200613514814799</v>
      </c>
      <c r="H84" s="11">
        <v>6.87511289251788</v>
      </c>
      <c r="I84" s="11">
        <v>7.7912572269984</v>
      </c>
      <c r="J84" s="11">
        <v>6.93582614826675</v>
      </c>
      <c r="K84" s="11">
        <v>8.96985179701624</v>
      </c>
      <c r="L84" s="11">
        <v>7.8142538949056</v>
      </c>
      <c r="M84" s="11">
        <v>5.61711159650486</v>
      </c>
      <c r="N84" s="11">
        <v>5.94194024540173</v>
      </c>
      <c r="O84" s="11">
        <v>5.50235768275864</v>
      </c>
      <c r="P84" s="11">
        <v>6.53795519913727</v>
      </c>
      <c r="Q84" s="11">
        <v>5.58573719815532</v>
      </c>
      <c r="R84" s="11">
        <v>7.00050399630761</v>
      </c>
    </row>
    <row r="85" ht="15" customHeight="1">
      <c r="A85" t="s" s="10">
        <v>833</v>
      </c>
      <c r="B85" t="s" s="10">
        <v>834</v>
      </c>
      <c r="C85" s="11"/>
      <c r="D85" s="11"/>
      <c r="E85" s="11"/>
      <c r="F85" s="11"/>
      <c r="G85" s="11">
        <v>30.9274186430608</v>
      </c>
      <c r="H85" s="11">
        <v>30.6577835474713</v>
      </c>
      <c r="I85" s="11">
        <v>38.292422887028</v>
      </c>
      <c r="J85" s="11">
        <v>34.3407311933955</v>
      </c>
      <c r="K85" s="11">
        <v>43.6097677655331</v>
      </c>
      <c r="L85" s="11">
        <v>27.0767442195966</v>
      </c>
      <c r="M85" s="11">
        <v>9.514706909763641</v>
      </c>
      <c r="N85" s="11">
        <v>6.68395612612673</v>
      </c>
      <c r="O85" s="11">
        <v>-3.75925141632137</v>
      </c>
      <c r="P85" s="11">
        <v>-17.5102661648344</v>
      </c>
      <c r="Q85" s="11">
        <v>-43.3204331068843</v>
      </c>
      <c r="R85" s="11">
        <v>-41.9295725957954</v>
      </c>
    </row>
    <row r="86" ht="15" customHeight="1">
      <c r="A86" t="s" s="10">
        <v>835</v>
      </c>
      <c r="B86" t="s" s="10">
        <v>836</v>
      </c>
      <c r="C86" s="11"/>
      <c r="D86" s="11"/>
      <c r="E86" s="11"/>
      <c r="F86" s="11"/>
      <c r="G86" s="11">
        <v>10.3925132757508</v>
      </c>
      <c r="H86" s="11">
        <v>9.00807560102268</v>
      </c>
      <c r="I86" s="11">
        <v>8.8464773279618</v>
      </c>
      <c r="J86" s="11">
        <v>7.32780626665588</v>
      </c>
      <c r="K86" s="11">
        <v>8.28214061057049</v>
      </c>
      <c r="L86" s="11">
        <v>7.54666310162275</v>
      </c>
      <c r="M86" s="11">
        <v>7.53440582998879</v>
      </c>
      <c r="N86" s="11">
        <v>7.2582357298477</v>
      </c>
      <c r="O86" s="11">
        <v>5.37967741175367</v>
      </c>
      <c r="P86" s="11">
        <v>4.98650217782346</v>
      </c>
      <c r="Q86" s="11">
        <v>5.33843117540185</v>
      </c>
      <c r="R86" s="11">
        <v>6.60787348045231</v>
      </c>
    </row>
    <row r="87" ht="15" customHeight="1">
      <c r="A87" t="s" s="10">
        <v>837</v>
      </c>
      <c r="B87" t="s" s="10">
        <v>838</v>
      </c>
      <c r="C87" s="11"/>
      <c r="D87" s="11"/>
      <c r="E87" s="11"/>
      <c r="F87" s="11"/>
      <c r="G87" s="11">
        <v>9.89206339171924</v>
      </c>
      <c r="H87" s="11">
        <v>8.83756719491873</v>
      </c>
      <c r="I87" s="11">
        <v>10.0497540669924</v>
      </c>
      <c r="J87" s="11">
        <v>8.959501600032761</v>
      </c>
      <c r="K87" s="11">
        <v>10.6321307800286</v>
      </c>
      <c r="L87" s="11">
        <v>9.571298524799079</v>
      </c>
      <c r="M87" s="11">
        <v>7.46001090193964</v>
      </c>
      <c r="N87" s="11">
        <v>7.21706138277933</v>
      </c>
      <c r="O87" s="11">
        <v>4.87263910846523</v>
      </c>
      <c r="P87" s="11">
        <v>4.9344309025475</v>
      </c>
      <c r="Q87" s="11">
        <v>4.23854041453189</v>
      </c>
      <c r="R87" s="11">
        <v>8.82779837846754</v>
      </c>
    </row>
    <row r="88" ht="15" customHeight="1">
      <c r="A88" t="s" s="10">
        <v>839</v>
      </c>
      <c r="B88" t="s" s="10">
        <v>840</v>
      </c>
      <c r="C88" s="11"/>
      <c r="D88" s="11"/>
      <c r="E88" s="11"/>
      <c r="F88" s="11"/>
      <c r="G88" s="11">
        <v>8.37633505990356</v>
      </c>
      <c r="H88" s="11">
        <v>4.78039323445352</v>
      </c>
      <c r="I88" s="11">
        <v>5.62832626162624</v>
      </c>
      <c r="J88" s="11">
        <v>3.46519880941385</v>
      </c>
      <c r="K88" s="11">
        <v>4.96249998944707</v>
      </c>
      <c r="L88" s="11">
        <v>3.81865956066632</v>
      </c>
      <c r="M88" s="11">
        <v>4.23458780251653</v>
      </c>
      <c r="N88" s="11">
        <v>5.05220853000077</v>
      </c>
      <c r="O88" s="11">
        <v>1.92424816117394</v>
      </c>
      <c r="P88" s="11">
        <v>2.49599539095111</v>
      </c>
      <c r="Q88" s="11">
        <v>2.27010975004578</v>
      </c>
      <c r="R88" s="11">
        <v>1.24102459116118</v>
      </c>
    </row>
    <row r="89" ht="15" customHeight="1">
      <c r="A89" t="s" s="10">
        <v>841</v>
      </c>
      <c r="B89" t="s" s="10">
        <v>842</v>
      </c>
      <c r="C89" s="11"/>
      <c r="D89" s="11"/>
      <c r="E89" s="11"/>
      <c r="F89" s="11"/>
      <c r="G89" s="11">
        <v>7.25987565292794</v>
      </c>
      <c r="H89" s="11">
        <v>5.84720701259711</v>
      </c>
      <c r="I89" s="11">
        <v>5.90569969567634</v>
      </c>
      <c r="J89" s="11">
        <v>6.16888847022006</v>
      </c>
      <c r="K89" s="11">
        <v>5.01013505326784</v>
      </c>
      <c r="L89" s="11">
        <v>5.78807785420643</v>
      </c>
      <c r="M89" s="11">
        <v>5.26837078128053</v>
      </c>
      <c r="N89" s="11">
        <v>5.5748462427623</v>
      </c>
      <c r="O89" s="11">
        <v>7.06639852465891</v>
      </c>
      <c r="P89" s="11">
        <v>7.37728217360623</v>
      </c>
      <c r="Q89" s="11">
        <v>8.64717981839123</v>
      </c>
      <c r="R89" s="11">
        <v>9.37876924135397</v>
      </c>
    </row>
    <row r="90" ht="15" customHeight="1">
      <c r="A90" t="s" s="10">
        <v>843</v>
      </c>
      <c r="B90" t="s" s="10">
        <v>844</v>
      </c>
      <c r="C90" s="11"/>
      <c r="D90" s="11"/>
      <c r="E90" s="11"/>
      <c r="F90" s="11"/>
      <c r="G90" s="11"/>
      <c r="H90" s="11">
        <v>14.0406608940758</v>
      </c>
      <c r="I90" s="11">
        <v>19.0548957803834</v>
      </c>
      <c r="J90" s="11">
        <v>14.334734666853</v>
      </c>
      <c r="K90" s="11">
        <v>18.3686320775623</v>
      </c>
      <c r="L90" s="11">
        <v>13.6102113182014</v>
      </c>
      <c r="M90" s="11">
        <v>9.350233598451529</v>
      </c>
      <c r="N90" s="11">
        <v>6.96372680784989</v>
      </c>
      <c r="O90" s="11">
        <v>-1.94909873606806</v>
      </c>
      <c r="P90" s="11">
        <v>1.45301727230933</v>
      </c>
      <c r="Q90" s="11">
        <v>-4.55640236977397</v>
      </c>
      <c r="R90" s="11">
        <v>4.73773914498612</v>
      </c>
    </row>
    <row r="91" ht="15" customHeight="1">
      <c r="A91" t="s" s="10">
        <v>845</v>
      </c>
      <c r="B91" t="s" s="10">
        <v>846</v>
      </c>
      <c r="C91" s="11"/>
      <c r="D91" s="11"/>
      <c r="E91" s="11"/>
      <c r="F91" s="11"/>
      <c r="G91" s="11"/>
      <c r="H91" s="11">
        <v>9.53360629083795</v>
      </c>
      <c r="I91" s="11">
        <v>9.68485148064209</v>
      </c>
      <c r="J91" s="11">
        <v>10.1830869594215</v>
      </c>
      <c r="K91" s="11">
        <v>10.5188444942437</v>
      </c>
      <c r="L91" s="11">
        <v>8.8416280408973</v>
      </c>
      <c r="M91" s="11">
        <v>7.69793298651553</v>
      </c>
      <c r="N91" s="11">
        <v>9.89703835181739</v>
      </c>
      <c r="O91" s="11">
        <v>10.2664325133598</v>
      </c>
      <c r="P91" s="11">
        <v>11.4139722112456</v>
      </c>
      <c r="Q91" s="11">
        <v>11.9899200082952</v>
      </c>
      <c r="R91" s="11">
        <v>11.968955886152</v>
      </c>
    </row>
    <row r="92" ht="15" customHeight="1">
      <c r="A92" t="s" s="10">
        <v>847</v>
      </c>
      <c r="B92" t="s" s="10">
        <v>848</v>
      </c>
      <c r="C92" s="11"/>
      <c r="D92" s="11"/>
      <c r="E92" s="11"/>
      <c r="F92" s="11"/>
      <c r="G92" s="11"/>
      <c r="H92" s="11">
        <v>6.16987259543196</v>
      </c>
      <c r="I92" s="11">
        <v>6.99917324155583</v>
      </c>
      <c r="J92" s="11">
        <v>4.82092806575136</v>
      </c>
      <c r="K92" s="11">
        <v>8.15297937688295</v>
      </c>
      <c r="L92" s="11">
        <v>5.81839770150525</v>
      </c>
      <c r="M92" s="11">
        <v>3.97987421637351</v>
      </c>
      <c r="N92" s="11">
        <v>5.81036301852735</v>
      </c>
      <c r="O92" s="11">
        <v>7.23990020427439</v>
      </c>
      <c r="P92" s="11">
        <v>8.036876392031809</v>
      </c>
      <c r="Q92" s="11">
        <v>7.2905143077858</v>
      </c>
      <c r="R92" s="11">
        <v>7.42684093898092</v>
      </c>
    </row>
    <row r="93" ht="15" customHeight="1">
      <c r="A93" t="s" s="10">
        <v>849</v>
      </c>
      <c r="B93" t="s" s="10">
        <v>850</v>
      </c>
      <c r="C93" s="11"/>
      <c r="D93" s="11"/>
      <c r="E93" s="11"/>
      <c r="F93" s="11"/>
      <c r="G93" s="11"/>
      <c r="H93" s="11"/>
      <c r="I93" s="11">
        <v>16.3568022115834</v>
      </c>
      <c r="J93" s="11">
        <v>14.4454403870623</v>
      </c>
      <c r="K93" s="11">
        <v>12.7233271727559</v>
      </c>
      <c r="L93" s="11">
        <v>13.6053482026441</v>
      </c>
      <c r="M93" s="11">
        <v>12.0787964902926</v>
      </c>
      <c r="N93" s="11">
        <v>14.1610637991548</v>
      </c>
      <c r="O93" s="11">
        <v>13.358017070321</v>
      </c>
      <c r="P93" s="11">
        <v>13.6661990168231</v>
      </c>
      <c r="Q93" s="11">
        <v>10.8073512356724</v>
      </c>
      <c r="R93" s="11">
        <v>7.02789043935705</v>
      </c>
    </row>
    <row r="94" ht="15" customHeight="1">
      <c r="A94" t="s" s="10">
        <v>851</v>
      </c>
      <c r="B94" t="s" s="10">
        <v>852</v>
      </c>
      <c r="C94" s="11"/>
      <c r="D94" s="11"/>
      <c r="E94" s="11"/>
      <c r="F94" s="11"/>
      <c r="G94" s="11"/>
      <c r="H94" s="11"/>
      <c r="I94" s="11">
        <v>9.40515553946608</v>
      </c>
      <c r="J94" s="11">
        <v>6.77956827115651</v>
      </c>
      <c r="K94" s="11">
        <v>7.19537681197382</v>
      </c>
      <c r="L94" s="11">
        <v>7.99938709445323</v>
      </c>
      <c r="M94" s="11">
        <v>5.83322906211459</v>
      </c>
      <c r="N94" s="11">
        <v>1.8532141746012</v>
      </c>
      <c r="O94" s="11">
        <v>-1.09080011125265</v>
      </c>
      <c r="P94" s="11">
        <v>-1.77808263827367</v>
      </c>
      <c r="Q94" s="11">
        <v>-0.220117989194679</v>
      </c>
      <c r="R94" s="11">
        <v>6.18847859545326</v>
      </c>
    </row>
    <row r="95" ht="15" customHeight="1">
      <c r="A95" t="s" s="10">
        <v>853</v>
      </c>
      <c r="B95" t="s" s="10">
        <v>854</v>
      </c>
      <c r="C95" s="11"/>
      <c r="D95" s="11"/>
      <c r="E95" s="11"/>
      <c r="F95" s="11"/>
      <c r="G95" s="11"/>
      <c r="H95" s="11"/>
      <c r="I95" s="11">
        <v>7.83295463516482</v>
      </c>
      <c r="J95" s="11">
        <v>6.56007200169695</v>
      </c>
      <c r="K95" s="11">
        <v>8.56926454855831</v>
      </c>
      <c r="L95" s="11">
        <v>5.85805346205666</v>
      </c>
      <c r="M95" s="11">
        <v>4.22838555048137</v>
      </c>
      <c r="N95" s="11">
        <v>4.1157345705491</v>
      </c>
      <c r="O95" s="11">
        <v>2.91352696548792</v>
      </c>
      <c r="P95" s="11">
        <v>4.5572600323549</v>
      </c>
      <c r="Q95" s="11">
        <v>4.24992682864989</v>
      </c>
      <c r="R95" s="11">
        <v>8.887298954586379</v>
      </c>
    </row>
    <row r="96" ht="15" customHeight="1">
      <c r="A96" t="s" s="10">
        <v>855</v>
      </c>
      <c r="B96" t="s" s="10">
        <v>856</v>
      </c>
      <c r="C96" s="11"/>
      <c r="D96" s="11"/>
      <c r="E96" s="11"/>
      <c r="F96" s="11"/>
      <c r="G96" s="11"/>
      <c r="H96" s="11"/>
      <c r="I96" s="11">
        <v>3.50199159377496</v>
      </c>
      <c r="J96" s="11">
        <v>2.04089893512258</v>
      </c>
      <c r="K96" s="11">
        <v>3.40625059949073</v>
      </c>
      <c r="L96" s="11">
        <v>3.76200806870812</v>
      </c>
      <c r="M96" s="11">
        <v>6.32187680108955</v>
      </c>
      <c r="N96" s="11">
        <v>8.802284325590559</v>
      </c>
      <c r="O96" s="11">
        <v>10.5220883862731</v>
      </c>
      <c r="P96" s="11">
        <v>13.1019196243203</v>
      </c>
      <c r="Q96" s="11">
        <v>13.9474318255828</v>
      </c>
      <c r="R96" s="11">
        <v>17.4496610341079</v>
      </c>
    </row>
    <row r="97" ht="15" customHeight="1">
      <c r="A97" t="s" s="10">
        <v>857</v>
      </c>
      <c r="B97" t="s" s="10">
        <v>858</v>
      </c>
      <c r="C97" s="11"/>
      <c r="D97" s="11"/>
      <c r="E97" s="11"/>
      <c r="F97" s="11"/>
      <c r="G97" s="11"/>
      <c r="H97" s="11"/>
      <c r="I97" s="11"/>
      <c r="J97" s="11">
        <v>14.4103962282781</v>
      </c>
      <c r="K97" s="11">
        <v>14.683790542828</v>
      </c>
      <c r="L97" s="11">
        <v>17.0439171282095</v>
      </c>
      <c r="M97" s="11">
        <v>13.7568212425777</v>
      </c>
      <c r="N97" s="11">
        <v>11.924627803311</v>
      </c>
      <c r="O97" s="11">
        <v>10.8961945133909</v>
      </c>
      <c r="P97" s="11">
        <v>11.8820567620596</v>
      </c>
      <c r="Q97" s="11">
        <v>8.16690181996136</v>
      </c>
      <c r="R97" s="11">
        <v>9.70192790506141</v>
      </c>
    </row>
    <row r="98" ht="15" customHeight="1">
      <c r="A98" t="s" s="10">
        <v>859</v>
      </c>
      <c r="B98" t="s" s="10">
        <v>860</v>
      </c>
      <c r="C98" s="11"/>
      <c r="D98" s="11"/>
      <c r="E98" s="11"/>
      <c r="F98" s="11"/>
      <c r="G98" s="11"/>
      <c r="H98" s="11"/>
      <c r="I98" s="11"/>
      <c r="J98" s="11">
        <v>8.695086560924659</v>
      </c>
      <c r="K98" s="11">
        <v>9.20078754954667</v>
      </c>
      <c r="L98" s="11">
        <v>8.11859832475661</v>
      </c>
      <c r="M98" s="11">
        <v>6.7670358446239</v>
      </c>
      <c r="N98" s="11">
        <v>8.18315639212379</v>
      </c>
      <c r="O98" s="11">
        <v>7.26768467742533</v>
      </c>
      <c r="P98" s="11">
        <v>7.76050618904573</v>
      </c>
      <c r="Q98" s="11">
        <v>6.19662859410899</v>
      </c>
      <c r="R98" s="11">
        <v>3.6727534809373</v>
      </c>
    </row>
    <row r="99" ht="15" customHeight="1">
      <c r="A99" t="s" s="10">
        <v>861</v>
      </c>
      <c r="B99" t="s" s="10">
        <v>862</v>
      </c>
      <c r="C99" s="11"/>
      <c r="D99" s="11"/>
      <c r="E99" s="11"/>
      <c r="F99" s="11"/>
      <c r="G99" s="11"/>
      <c r="H99" s="11"/>
      <c r="I99" s="11"/>
      <c r="J99" s="11">
        <v>7.03139905177972</v>
      </c>
      <c r="K99" s="11">
        <v>9.560293824993259</v>
      </c>
      <c r="L99" s="11">
        <v>9.31202314634119</v>
      </c>
      <c r="M99" s="11">
        <v>9.36257573626205</v>
      </c>
      <c r="N99" s="11">
        <v>11.3973377095381</v>
      </c>
      <c r="O99" s="11">
        <v>12.0080395009808</v>
      </c>
      <c r="P99" s="11">
        <v>12.6639019135552</v>
      </c>
      <c r="Q99" s="11">
        <v>11.9563827843085</v>
      </c>
      <c r="R99" s="11">
        <v>11.0133261000462</v>
      </c>
    </row>
    <row r="100" ht="15" customHeight="1">
      <c r="A100" t="s" s="10">
        <v>863</v>
      </c>
      <c r="B100" t="s" s="10">
        <v>864</v>
      </c>
      <c r="C100" s="11"/>
      <c r="D100" s="11"/>
      <c r="E100" s="11"/>
      <c r="F100" s="11"/>
      <c r="G100" s="11"/>
      <c r="H100" s="11"/>
      <c r="I100" s="11"/>
      <c r="J100" s="11">
        <v>3.95598288744248</v>
      </c>
      <c r="K100" s="11">
        <v>5.48506457462494</v>
      </c>
      <c r="L100" s="11">
        <v>4.28257727240722</v>
      </c>
      <c r="M100" s="11">
        <v>3.12361393070715</v>
      </c>
      <c r="N100" s="11">
        <v>3.50594522932606</v>
      </c>
      <c r="O100" s="11">
        <v>3.04918146751556</v>
      </c>
      <c r="P100" s="11">
        <v>3.2318712185174</v>
      </c>
      <c r="Q100" s="11">
        <v>2.40291000090376</v>
      </c>
      <c r="R100" s="11">
        <v>6.45476472211222</v>
      </c>
    </row>
    <row r="101" ht="15" customHeight="1">
      <c r="A101" t="s" s="10">
        <v>865</v>
      </c>
      <c r="B101" t="s" s="10">
        <v>866</v>
      </c>
      <c r="C101" s="11"/>
      <c r="D101" s="11"/>
      <c r="E101" s="11"/>
      <c r="F101" s="11"/>
      <c r="G101" s="11"/>
      <c r="H101" s="11"/>
      <c r="I101" s="11"/>
      <c r="J101" s="11"/>
      <c r="K101" s="11">
        <v>23.9092342887927</v>
      </c>
      <c r="L101" s="11">
        <v>20.5642039029674</v>
      </c>
      <c r="M101" s="11">
        <v>14.0020966270645</v>
      </c>
      <c r="N101" s="11">
        <v>11.7918354805452</v>
      </c>
      <c r="O101" s="11">
        <v>7.19841572945106</v>
      </c>
      <c r="P101" s="11">
        <v>7.74571319753776</v>
      </c>
      <c r="Q101" s="11">
        <v>2.5589325839545</v>
      </c>
      <c r="R101" s="11">
        <v>8.53282997099287</v>
      </c>
    </row>
    <row r="102" ht="15" customHeight="1">
      <c r="A102" t="s" s="10">
        <v>867</v>
      </c>
      <c r="B102" t="s" s="10">
        <v>868</v>
      </c>
      <c r="C102" s="11"/>
      <c r="D102" s="11"/>
      <c r="E102" s="11"/>
      <c r="F102" s="11"/>
      <c r="G102" s="11"/>
      <c r="H102" s="11"/>
      <c r="I102" s="11"/>
      <c r="J102" s="11"/>
      <c r="K102" s="11">
        <v>13.3011829511062</v>
      </c>
      <c r="L102" s="11">
        <v>12.4866584988168</v>
      </c>
      <c r="M102" s="11">
        <v>14.018827943906</v>
      </c>
      <c r="N102" s="11">
        <v>14.9902712586514</v>
      </c>
      <c r="O102" s="11">
        <v>14.9028482992525</v>
      </c>
      <c r="P102" s="11">
        <v>17.3909156758571</v>
      </c>
      <c r="Q102" s="11">
        <v>16.5069312040484</v>
      </c>
      <c r="R102" s="11">
        <v>19.2280994395694</v>
      </c>
    </row>
    <row r="103" ht="15" customHeight="1">
      <c r="A103" t="s" s="10">
        <v>869</v>
      </c>
      <c r="B103" t="s" s="10">
        <v>870</v>
      </c>
      <c r="C103" s="11"/>
      <c r="D103" s="11"/>
      <c r="E103" s="11"/>
      <c r="F103" s="11"/>
      <c r="G103" s="11"/>
      <c r="H103" s="11"/>
      <c r="I103" s="11"/>
      <c r="J103" s="11"/>
      <c r="K103" s="11">
        <v>11.2331106978716</v>
      </c>
      <c r="L103" s="11">
        <v>12.8020328751568</v>
      </c>
      <c r="M103" s="11">
        <v>12.4513194049523</v>
      </c>
      <c r="N103" s="11">
        <v>13.3224647640595</v>
      </c>
      <c r="O103" s="11">
        <v>13.9204782296102</v>
      </c>
      <c r="P103" s="11">
        <v>14.2313271067759</v>
      </c>
      <c r="Q103" s="11">
        <v>13.7705617275952</v>
      </c>
      <c r="R103" s="11">
        <v>13.3652891124188</v>
      </c>
    </row>
    <row r="104" ht="15" customHeight="1">
      <c r="A104" t="s" s="10">
        <v>871</v>
      </c>
      <c r="B104" t="s" s="10">
        <v>872</v>
      </c>
      <c r="C104" s="11"/>
      <c r="D104" s="11"/>
      <c r="E104" s="11"/>
      <c r="F104" s="11"/>
      <c r="G104" s="11"/>
      <c r="H104" s="11"/>
      <c r="I104" s="11"/>
      <c r="J104" s="11"/>
      <c r="K104" s="11">
        <v>10.9775325028422</v>
      </c>
      <c r="L104" s="11">
        <v>12.5477427182022</v>
      </c>
      <c r="M104" s="11">
        <v>10.1038390849484</v>
      </c>
      <c r="N104" s="11">
        <v>14.5373637313913</v>
      </c>
      <c r="O104" s="11">
        <v>15.5233735258892</v>
      </c>
      <c r="P104" s="11">
        <v>14.7261585993266</v>
      </c>
      <c r="Q104" s="11">
        <v>11.7442936246059</v>
      </c>
      <c r="R104" s="11">
        <v>11.0661509065493</v>
      </c>
    </row>
    <row r="105" ht="15" customHeight="1">
      <c r="A105" t="s" s="10">
        <v>873</v>
      </c>
      <c r="B105" t="s" s="10">
        <v>874</v>
      </c>
      <c r="C105" s="11"/>
      <c r="D105" s="11"/>
      <c r="E105" s="11"/>
      <c r="F105" s="11"/>
      <c r="G105" s="11"/>
      <c r="H105" s="11"/>
      <c r="I105" s="11"/>
      <c r="J105" s="11"/>
      <c r="K105" s="11">
        <v>10.693394626175</v>
      </c>
      <c r="L105" s="11">
        <v>10.5080535708396</v>
      </c>
      <c r="M105" s="11">
        <v>9.84105710009395</v>
      </c>
      <c r="N105" s="11">
        <v>12.0667255801378</v>
      </c>
      <c r="O105" s="11">
        <v>12.8330545746202</v>
      </c>
      <c r="P105" s="11">
        <v>12.628671062303</v>
      </c>
      <c r="Q105" s="11">
        <v>12.5013096255698</v>
      </c>
      <c r="R105" s="11">
        <v>14.7932612831842</v>
      </c>
    </row>
    <row r="106" ht="15" customHeight="1">
      <c r="A106" t="s" s="10">
        <v>875</v>
      </c>
      <c r="B106" t="s" s="10">
        <v>876</v>
      </c>
      <c r="C106" s="11"/>
      <c r="D106" s="11"/>
      <c r="E106" s="11"/>
      <c r="F106" s="11"/>
      <c r="G106" s="11"/>
      <c r="H106" s="11"/>
      <c r="I106" s="11"/>
      <c r="J106" s="11"/>
      <c r="K106" s="11">
        <v>10.3726266234364</v>
      </c>
      <c r="L106" s="11">
        <v>9.320961250203849</v>
      </c>
      <c r="M106" s="11">
        <v>4.23689979421884</v>
      </c>
      <c r="N106" s="11">
        <v>4.39120763067586</v>
      </c>
      <c r="O106" s="11">
        <v>0.345351031291186</v>
      </c>
      <c r="P106" s="11">
        <v>-0.85767108636039</v>
      </c>
      <c r="Q106" s="11">
        <v>-2.54292603093265</v>
      </c>
      <c r="R106" s="11">
        <v>7.27555832539371</v>
      </c>
    </row>
    <row r="107" ht="15" customHeight="1">
      <c r="A107" t="s" s="10">
        <v>877</v>
      </c>
      <c r="B107" t="s" s="10">
        <v>878</v>
      </c>
      <c r="C107" s="11"/>
      <c r="D107" s="11"/>
      <c r="E107" s="11"/>
      <c r="F107" s="11"/>
      <c r="G107" s="11"/>
      <c r="H107" s="11"/>
      <c r="I107" s="11"/>
      <c r="J107" s="11"/>
      <c r="K107" s="11">
        <v>8.71865413958974</v>
      </c>
      <c r="L107" s="11">
        <v>9.033035753465629</v>
      </c>
      <c r="M107" s="11">
        <v>7.18115995520883</v>
      </c>
      <c r="N107" s="11">
        <v>8.392987605914</v>
      </c>
      <c r="O107" s="11">
        <v>7.89826409248844</v>
      </c>
      <c r="P107" s="11">
        <v>8.66325342451864</v>
      </c>
      <c r="Q107" s="11">
        <v>7.30811322936493</v>
      </c>
      <c r="R107" s="11">
        <v>10.5069375292074</v>
      </c>
    </row>
    <row r="108" ht="15" customHeight="1">
      <c r="A108" t="s" s="10">
        <v>879</v>
      </c>
      <c r="B108" t="s" s="10">
        <v>880</v>
      </c>
      <c r="C108" s="11"/>
      <c r="D108" s="11"/>
      <c r="E108" s="11"/>
      <c r="F108" s="11"/>
      <c r="G108" s="11"/>
      <c r="H108" s="11"/>
      <c r="I108" s="11"/>
      <c r="J108" s="11"/>
      <c r="K108" s="11">
        <v>7.92451269229086</v>
      </c>
      <c r="L108" s="11">
        <v>8.87912478855697</v>
      </c>
      <c r="M108" s="11">
        <v>10.0440570595076</v>
      </c>
      <c r="N108" s="11">
        <v>12.6816625853227</v>
      </c>
      <c r="O108" s="11">
        <v>17.1770798748649</v>
      </c>
      <c r="P108" s="11">
        <v>17.5723464509033</v>
      </c>
      <c r="Q108" s="11">
        <v>13.5896245071873</v>
      </c>
      <c r="R108" s="11">
        <v>25.5926912266091</v>
      </c>
    </row>
    <row r="109" ht="15" customHeight="1">
      <c r="A109" t="s" s="10">
        <v>881</v>
      </c>
      <c r="B109" t="s" s="10">
        <v>882</v>
      </c>
      <c r="C109" s="11"/>
      <c r="D109" s="11"/>
      <c r="E109" s="11"/>
      <c r="F109" s="11"/>
      <c r="G109" s="11"/>
      <c r="H109" s="11"/>
      <c r="I109" s="11"/>
      <c r="J109" s="11"/>
      <c r="K109" s="11">
        <v>7.88232999684351</v>
      </c>
      <c r="L109" s="11">
        <v>5.82853431771451</v>
      </c>
      <c r="M109" s="11">
        <v>3.37399710578943</v>
      </c>
      <c r="N109" s="11">
        <v>4.75139514456293</v>
      </c>
      <c r="O109" s="11">
        <v>2.75464306688373</v>
      </c>
      <c r="P109" s="11">
        <v>3.82630441056038</v>
      </c>
      <c r="Q109" s="11">
        <v>3.42901791475634</v>
      </c>
      <c r="R109" s="11">
        <v>7.19809486810941</v>
      </c>
    </row>
    <row r="110" ht="15" customHeight="1">
      <c r="A110" t="s" s="10">
        <v>883</v>
      </c>
      <c r="B110" t="s" s="10">
        <v>884</v>
      </c>
      <c r="C110" s="11"/>
      <c r="D110" s="11"/>
      <c r="E110" s="11"/>
      <c r="F110" s="11"/>
      <c r="G110" s="11"/>
      <c r="H110" s="11"/>
      <c r="I110" s="11"/>
      <c r="J110" s="11"/>
      <c r="K110" s="11">
        <v>6.92458468093098</v>
      </c>
      <c r="L110" s="11">
        <v>5.43078148821143</v>
      </c>
      <c r="M110" s="11">
        <v>4.95580592519158</v>
      </c>
      <c r="N110" s="11">
        <v>5.63300955934389</v>
      </c>
      <c r="O110" s="11">
        <v>5.14915613984877</v>
      </c>
      <c r="P110" s="11">
        <v>5.78339642089409</v>
      </c>
      <c r="Q110" s="11">
        <v>4.9973035231013</v>
      </c>
      <c r="R110" s="11">
        <v>8.319026251325409</v>
      </c>
    </row>
    <row r="111" ht="15" customHeight="1">
      <c r="A111" t="s" s="10">
        <v>885</v>
      </c>
      <c r="B111" t="s" s="10">
        <v>886</v>
      </c>
      <c r="C111" s="11"/>
      <c r="D111" s="11"/>
      <c r="E111" s="11"/>
      <c r="F111" s="11"/>
      <c r="G111" s="11"/>
      <c r="H111" s="11"/>
      <c r="I111" s="11"/>
      <c r="J111" s="11"/>
      <c r="K111" s="11">
        <v>5.24111934960374</v>
      </c>
      <c r="L111" s="11">
        <v>3.12179716239491</v>
      </c>
      <c r="M111" s="11">
        <v>2.42620070929271</v>
      </c>
      <c r="N111" s="11">
        <v>4.25880311568911</v>
      </c>
      <c r="O111" s="11">
        <v>2.22921196089194</v>
      </c>
      <c r="P111" s="11">
        <v>3.71934314846516</v>
      </c>
      <c r="Q111" s="11">
        <v>3.28187771291366</v>
      </c>
      <c r="R111" s="11">
        <v>6.71500324487402</v>
      </c>
    </row>
    <row r="112" ht="15" customHeight="1">
      <c r="A112" t="s" s="10">
        <v>887</v>
      </c>
      <c r="B112" t="s" s="10">
        <v>888</v>
      </c>
      <c r="C112" s="11"/>
      <c r="D112" s="11"/>
      <c r="E112" s="11"/>
      <c r="F112" s="11"/>
      <c r="G112" s="11"/>
      <c r="H112" s="11"/>
      <c r="I112" s="11"/>
      <c r="J112" s="11"/>
      <c r="K112" s="11"/>
      <c r="L112" s="11">
        <v>9.50425444915151</v>
      </c>
      <c r="M112" s="11">
        <v>9.340768843496109</v>
      </c>
      <c r="N112" s="11">
        <v>8.59925680710327</v>
      </c>
      <c r="O112" s="11">
        <v>4.95980907362474</v>
      </c>
      <c r="P112" s="11">
        <v>3.74076820063158</v>
      </c>
      <c r="Q112" s="11">
        <v>3.79581267756504</v>
      </c>
      <c r="R112" s="11">
        <v>5.47052686699587</v>
      </c>
    </row>
    <row r="113" ht="15" customHeight="1">
      <c r="A113" t="s" s="10">
        <v>889</v>
      </c>
      <c r="B113" t="s" s="10">
        <v>890</v>
      </c>
      <c r="C113" s="11"/>
      <c r="D113" s="11"/>
      <c r="E113" s="11"/>
      <c r="F113" s="11"/>
      <c r="G113" s="11"/>
      <c r="H113" s="11"/>
      <c r="I113" s="11"/>
      <c r="J113" s="11"/>
      <c r="K113" s="11"/>
      <c r="L113" s="11">
        <v>7.1109555090201</v>
      </c>
      <c r="M113" s="11">
        <v>4.43719856181466</v>
      </c>
      <c r="N113" s="11">
        <v>5.250980028418</v>
      </c>
      <c r="O113" s="11">
        <v>5.98391040847761</v>
      </c>
      <c r="P113" s="11">
        <v>6.00992496035897</v>
      </c>
      <c r="Q113" s="11">
        <v>4.72104714720392</v>
      </c>
      <c r="R113" s="11">
        <v>5.65868556455513</v>
      </c>
    </row>
    <row r="114" ht="15" customHeight="1">
      <c r="A114" t="s" s="10">
        <v>891</v>
      </c>
      <c r="B114" t="s" s="10">
        <v>892</v>
      </c>
      <c r="C114" s="11"/>
      <c r="D114" s="11"/>
      <c r="E114" s="11"/>
      <c r="F114" s="11"/>
      <c r="G114" s="11"/>
      <c r="H114" s="11"/>
      <c r="I114" s="11"/>
      <c r="J114" s="11"/>
      <c r="K114" s="11"/>
      <c r="L114" s="11">
        <v>4.86112675623924</v>
      </c>
      <c r="M114" s="11">
        <v>-1.6172922043453</v>
      </c>
      <c r="N114" s="11">
        <v>0.458640369750118</v>
      </c>
      <c r="O114" s="11">
        <v>-13.7886982768042</v>
      </c>
      <c r="P114" s="11">
        <v>-8.383434574064379</v>
      </c>
      <c r="Q114" s="11">
        <v>-20.2274834269515</v>
      </c>
      <c r="R114" s="11">
        <v>-18.146411384969</v>
      </c>
    </row>
    <row r="115" ht="15" customHeight="1">
      <c r="A115" t="s" s="10">
        <v>893</v>
      </c>
      <c r="B115" t="s" s="10">
        <v>894</v>
      </c>
      <c r="C115" s="11"/>
      <c r="D115" s="11"/>
      <c r="E115" s="11"/>
      <c r="F115" s="11"/>
      <c r="G115" s="11"/>
      <c r="H115" s="11"/>
      <c r="I115" s="11"/>
      <c r="J115" s="11"/>
      <c r="K115" s="11"/>
      <c r="L115" s="11">
        <v>3.77670888634865</v>
      </c>
      <c r="M115" s="11">
        <v>1.92345261266968</v>
      </c>
      <c r="N115" s="11">
        <v>2.71249864193162</v>
      </c>
      <c r="O115" s="11">
        <v>2.21953293313972</v>
      </c>
      <c r="P115" s="11">
        <v>3.09731011521266</v>
      </c>
      <c r="Q115" s="11">
        <v>3.43897823269215</v>
      </c>
      <c r="R115" s="11">
        <v>4.92127221170724</v>
      </c>
    </row>
    <row r="116" ht="15" customHeight="1">
      <c r="A116" t="s" s="10">
        <v>895</v>
      </c>
      <c r="B116" t="s" s="10">
        <v>896</v>
      </c>
      <c r="C116" s="11"/>
      <c r="D116" s="11"/>
      <c r="E116" s="11"/>
      <c r="F116" s="11"/>
      <c r="G116" s="11"/>
      <c r="H116" s="11"/>
      <c r="I116" s="11"/>
      <c r="J116" s="11"/>
      <c r="K116" s="11"/>
      <c r="L116" s="11">
        <v>3.5157822873378</v>
      </c>
      <c r="M116" s="11">
        <v>-3.21127748103499</v>
      </c>
      <c r="N116" s="11">
        <v>12.8015517123224</v>
      </c>
      <c r="O116" s="11">
        <v>-6.93430250994869</v>
      </c>
      <c r="P116" s="11">
        <v>-4.33215723694375</v>
      </c>
      <c r="Q116" s="11">
        <v>-8.99757668557683</v>
      </c>
      <c r="R116" s="11">
        <v>-11.0238073652809</v>
      </c>
    </row>
    <row r="117" ht="15" customHeight="1">
      <c r="A117" t="s" s="10">
        <v>897</v>
      </c>
      <c r="B117" t="s" s="10">
        <v>898</v>
      </c>
      <c r="C117" s="11"/>
      <c r="D117" s="11"/>
      <c r="E117" s="11"/>
      <c r="F117" s="11"/>
      <c r="G117" s="11"/>
      <c r="H117" s="11"/>
      <c r="I117" s="11"/>
      <c r="J117" s="11"/>
      <c r="K117" s="11"/>
      <c r="L117" s="11"/>
      <c r="M117" s="11">
        <v>15.791836234330</v>
      </c>
      <c r="N117" s="11">
        <v>20.2238452156253</v>
      </c>
      <c r="O117" s="11">
        <v>20.9382485490145</v>
      </c>
      <c r="P117" s="11">
        <v>21.6551356275835</v>
      </c>
      <c r="Q117" s="11">
        <v>19.5155948140837</v>
      </c>
      <c r="R117" s="11">
        <v>16.7088175929093</v>
      </c>
    </row>
    <row r="118" ht="15" customHeight="1">
      <c r="A118" t="s" s="10">
        <v>899</v>
      </c>
      <c r="B118" t="s" s="10">
        <v>900</v>
      </c>
      <c r="C118" s="11"/>
      <c r="D118" s="11"/>
      <c r="E118" s="11"/>
      <c r="F118" s="11"/>
      <c r="G118" s="11"/>
      <c r="H118" s="11"/>
      <c r="I118" s="11"/>
      <c r="J118" s="11"/>
      <c r="K118" s="11"/>
      <c r="L118" s="11"/>
      <c r="M118" s="11">
        <v>10.0872960314164</v>
      </c>
      <c r="N118" s="11">
        <v>11.7426425445174</v>
      </c>
      <c r="O118" s="11">
        <v>14.0070354277511</v>
      </c>
      <c r="P118" s="11">
        <v>15.4141944994859</v>
      </c>
      <c r="Q118" s="11">
        <v>15.6783553038688</v>
      </c>
      <c r="R118" s="11">
        <v>14.4868384678006</v>
      </c>
    </row>
    <row r="119" ht="15" customHeight="1">
      <c r="A119" t="s" s="10">
        <v>901</v>
      </c>
      <c r="B119" t="s" s="10">
        <v>902</v>
      </c>
      <c r="C119" s="11"/>
      <c r="D119" s="11"/>
      <c r="E119" s="11"/>
      <c r="F119" s="11"/>
      <c r="G119" s="11"/>
      <c r="H119" s="11"/>
      <c r="I119" s="11"/>
      <c r="J119" s="11"/>
      <c r="K119" s="11"/>
      <c r="L119" s="11"/>
      <c r="M119" s="11">
        <v>7.11069123373342</v>
      </c>
      <c r="N119" s="11">
        <v>8.29752628694507</v>
      </c>
      <c r="O119" s="11">
        <v>7.80065984509746</v>
      </c>
      <c r="P119" s="11">
        <v>8.552949466564041</v>
      </c>
      <c r="Q119" s="11">
        <v>7.20507235933558</v>
      </c>
      <c r="R119" s="11">
        <v>10.3904946977529</v>
      </c>
    </row>
    <row r="120" ht="15" customHeight="1">
      <c r="A120" t="s" s="10">
        <v>903</v>
      </c>
      <c r="B120" t="s" s="10">
        <v>904</v>
      </c>
      <c r="C120" s="11"/>
      <c r="D120" s="11"/>
      <c r="E120" s="11"/>
      <c r="F120" s="11"/>
      <c r="G120" s="11"/>
      <c r="H120" s="11"/>
      <c r="I120" s="11"/>
      <c r="J120" s="11"/>
      <c r="K120" s="11"/>
      <c r="L120" s="11"/>
      <c r="M120" s="11">
        <v>2.89557233010942</v>
      </c>
      <c r="N120" s="11">
        <v>2.60009315491905</v>
      </c>
      <c r="O120" s="11">
        <v>0.756525254959817</v>
      </c>
      <c r="P120" s="11">
        <v>1.14496858649731</v>
      </c>
      <c r="Q120" s="11">
        <v>0.499333529923418</v>
      </c>
      <c r="R120" s="11">
        <v>1.03075728422877</v>
      </c>
    </row>
    <row r="121" ht="15" customHeight="1">
      <c r="A121" t="s" s="10">
        <v>905</v>
      </c>
      <c r="B121" t="s" s="10">
        <v>906</v>
      </c>
      <c r="C121" s="11"/>
      <c r="D121" s="11"/>
      <c r="E121" s="11"/>
      <c r="F121" s="11"/>
      <c r="G121" s="11"/>
      <c r="H121" s="11"/>
      <c r="I121" s="11"/>
      <c r="J121" s="11"/>
      <c r="K121" s="11"/>
      <c r="L121" s="11"/>
      <c r="M121" s="11">
        <v>0.181341302395177</v>
      </c>
      <c r="N121" s="11">
        <v>-1.67325563004586</v>
      </c>
      <c r="O121" s="11">
        <v>-4.37841992350805</v>
      </c>
      <c r="P121" s="11">
        <v>-0.332027939928303</v>
      </c>
      <c r="Q121" s="11">
        <v>-9.453466158265369</v>
      </c>
      <c r="R121" s="11">
        <v>-1.30197487624606</v>
      </c>
    </row>
    <row r="122" ht="15" customHeight="1">
      <c r="A122" t="s" s="10">
        <v>907</v>
      </c>
      <c r="B122" t="s" s="10">
        <v>908</v>
      </c>
      <c r="C122" s="11"/>
      <c r="D122" s="11"/>
      <c r="E122" s="11"/>
      <c r="F122" s="11"/>
      <c r="G122" s="11"/>
      <c r="H122" s="11"/>
      <c r="I122" s="11"/>
      <c r="J122" s="11"/>
      <c r="K122" s="11"/>
      <c r="L122" s="11"/>
      <c r="M122" s="11"/>
      <c r="N122" s="11">
        <v>18.1334542646696</v>
      </c>
      <c r="O122" s="11">
        <v>16.3169118996897</v>
      </c>
      <c r="P122" s="11">
        <v>16.6831075269742</v>
      </c>
      <c r="Q122" s="11">
        <v>15.3511888145239</v>
      </c>
      <c r="R122" s="11">
        <v>19.9303714730813</v>
      </c>
    </row>
    <row r="123" ht="15" customHeight="1">
      <c r="A123" t="s" s="10">
        <v>909</v>
      </c>
      <c r="B123" t="s" s="10">
        <v>910</v>
      </c>
      <c r="C123" s="11"/>
      <c r="D123" s="11"/>
      <c r="E123" s="11"/>
      <c r="F123" s="11"/>
      <c r="G123" s="11"/>
      <c r="H123" s="11"/>
      <c r="I123" s="11"/>
      <c r="J123" s="11"/>
      <c r="K123" s="11"/>
      <c r="L123" s="11"/>
      <c r="M123" s="11"/>
      <c r="N123" s="11">
        <v>10.6269343156865</v>
      </c>
      <c r="O123" s="11">
        <v>8.10597868889138</v>
      </c>
      <c r="P123" s="11">
        <v>6.02344227755234</v>
      </c>
      <c r="Q123" s="11">
        <v>6.22917073741207</v>
      </c>
      <c r="R123" s="11">
        <v>5.09819087024057</v>
      </c>
    </row>
    <row r="124" ht="15" customHeight="1">
      <c r="A124" t="s" s="10">
        <v>911</v>
      </c>
      <c r="B124" t="s" s="10">
        <v>912</v>
      </c>
      <c r="C124" s="11"/>
      <c r="D124" s="11"/>
      <c r="E124" s="11"/>
      <c r="F124" s="11"/>
      <c r="G124" s="11"/>
      <c r="H124" s="11"/>
      <c r="I124" s="11"/>
      <c r="J124" s="11"/>
      <c r="K124" s="11"/>
      <c r="L124" s="11"/>
      <c r="M124" s="11"/>
      <c r="N124" s="11">
        <v>6.79305244982518</v>
      </c>
      <c r="O124" s="11">
        <v>4.43232847199431</v>
      </c>
      <c r="P124" s="11">
        <v>4.51055482622835</v>
      </c>
      <c r="Q124" s="11">
        <v>3.95340105363657</v>
      </c>
      <c r="R124" s="11">
        <v>8.48516061112772</v>
      </c>
    </row>
    <row r="125" ht="15" customHeight="1">
      <c r="A125" t="s" s="10">
        <v>913</v>
      </c>
      <c r="B125" t="s" s="10">
        <v>914</v>
      </c>
      <c r="C125" s="11"/>
      <c r="D125" s="11"/>
      <c r="E125" s="11"/>
      <c r="F125" s="11"/>
      <c r="G125" s="11"/>
      <c r="H125" s="11"/>
      <c r="I125" s="11"/>
      <c r="J125" s="11"/>
      <c r="K125" s="11"/>
      <c r="L125" s="11"/>
      <c r="M125" s="11"/>
      <c r="N125" s="11"/>
      <c r="O125" s="11">
        <v>7.23142973657007</v>
      </c>
      <c r="P125" s="11">
        <v>10.0744698617029</v>
      </c>
      <c r="Q125" s="11">
        <v>8.87942702149047</v>
      </c>
      <c r="R125" s="11">
        <v>9.87242896416436</v>
      </c>
    </row>
    <row r="126" ht="15" customHeight="1">
      <c r="A126" t="s" s="10">
        <v>915</v>
      </c>
      <c r="B126" t="s" s="10">
        <v>916</v>
      </c>
      <c r="C126" s="11"/>
      <c r="D126" s="11"/>
      <c r="E126" s="11"/>
      <c r="F126" s="11"/>
      <c r="G126" s="11"/>
      <c r="H126" s="11"/>
      <c r="I126" s="11"/>
      <c r="J126" s="11"/>
      <c r="K126" s="11"/>
      <c r="L126" s="11"/>
      <c r="M126" s="11"/>
      <c r="N126" s="11"/>
      <c r="O126" s="11">
        <v>-3.05319803314859</v>
      </c>
      <c r="P126" s="11">
        <v>-2.03510269632328</v>
      </c>
      <c r="Q126" s="11">
        <v>-5.77795043630269</v>
      </c>
      <c r="R126" s="11">
        <v>1.21353144612295</v>
      </c>
    </row>
    <row r="127" ht="15" customHeight="1">
      <c r="A127" t="s" s="10">
        <v>917</v>
      </c>
      <c r="B127" t="s" s="10">
        <v>918</v>
      </c>
      <c r="C127" s="11"/>
      <c r="D127" s="11"/>
      <c r="E127" s="11"/>
      <c r="F127" s="11"/>
      <c r="G127" s="11"/>
      <c r="H127" s="11"/>
      <c r="I127" s="11"/>
      <c r="J127" s="11"/>
      <c r="K127" s="11"/>
      <c r="L127" s="11"/>
      <c r="M127" s="11"/>
      <c r="N127" s="11"/>
      <c r="O127" s="11"/>
      <c r="P127" s="11">
        <v>10.4112647725874</v>
      </c>
      <c r="Q127" s="11">
        <v>9.96453236437134</v>
      </c>
      <c r="R127" s="11">
        <v>11.0255531811886</v>
      </c>
    </row>
    <row r="128" ht="15" customHeight="1">
      <c r="A128" t="s" s="10">
        <v>919</v>
      </c>
      <c r="B128" t="s" s="10">
        <v>920</v>
      </c>
      <c r="C128" s="11"/>
      <c r="D128" s="11"/>
      <c r="E128" s="11"/>
      <c r="F128" s="11"/>
      <c r="G128" s="11"/>
      <c r="H128" s="11"/>
      <c r="I128" s="11"/>
      <c r="J128" s="11"/>
      <c r="K128" s="11"/>
      <c r="L128" s="11"/>
      <c r="M128" s="11"/>
      <c r="N128" s="11"/>
      <c r="O128" s="11"/>
      <c r="P128" s="11"/>
      <c r="Q128" s="11">
        <v>14.9685566815559</v>
      </c>
      <c r="R128" s="11">
        <v>20.2203507056131</v>
      </c>
    </row>
    <row r="129" ht="15" customHeight="1">
      <c r="A129" t="s" s="10">
        <v>921</v>
      </c>
      <c r="B129" t="s" s="10">
        <v>922</v>
      </c>
      <c r="C129" s="11"/>
      <c r="D129" s="11"/>
      <c r="E129" s="11"/>
      <c r="F129" s="11"/>
      <c r="G129" s="11"/>
      <c r="H129" s="11"/>
      <c r="I129" s="11"/>
      <c r="J129" s="11"/>
      <c r="K129" s="11"/>
      <c r="L129" s="11"/>
      <c r="M129" s="11"/>
      <c r="N129" s="11"/>
      <c r="O129" s="11"/>
      <c r="P129" s="11"/>
      <c r="Q129" s="11">
        <v>11.5517646126659</v>
      </c>
      <c r="R129" s="11">
        <v>16.2628175756661</v>
      </c>
    </row>
    <row r="130" ht="15" customHeight="1">
      <c r="A130" t="s" s="10">
        <v>923</v>
      </c>
      <c r="B130" t="s" s="10">
        <v>924</v>
      </c>
      <c r="C130" s="11"/>
      <c r="D130" s="11"/>
      <c r="E130" s="11"/>
      <c r="F130" s="11"/>
      <c r="G130" s="11"/>
      <c r="H130" s="11"/>
      <c r="I130" s="11"/>
      <c r="J130" s="11"/>
      <c r="K130" s="11"/>
      <c r="L130" s="11"/>
      <c r="M130" s="11"/>
      <c r="N130" s="11"/>
      <c r="O130" s="11"/>
      <c r="P130" s="11"/>
      <c r="Q130" s="11">
        <v>10.6740921002997</v>
      </c>
      <c r="R130" s="11">
        <v>10.3588849863916</v>
      </c>
    </row>
    <row r="131" ht="15" customHeight="1">
      <c r="A131" t="s" s="10">
        <v>925</v>
      </c>
      <c r="B131" t="s" s="10">
        <v>926</v>
      </c>
      <c r="C131" s="11"/>
      <c r="D131" s="11"/>
      <c r="E131" s="11"/>
      <c r="F131" s="11"/>
      <c r="G131" s="11"/>
      <c r="H131" s="11"/>
      <c r="I131" s="11"/>
      <c r="J131" s="11"/>
      <c r="K131" s="11"/>
      <c r="L131" s="11"/>
      <c r="M131" s="11"/>
      <c r="N131" s="11"/>
      <c r="O131" s="11"/>
      <c r="P131" s="11"/>
      <c r="Q131" s="11">
        <v>6.90774275720407</v>
      </c>
      <c r="R131" s="11">
        <v>6.20284312296744</v>
      </c>
    </row>
    <row r="132" ht="15" customHeight="1">
      <c r="A132" t="s" s="10">
        <v>927</v>
      </c>
      <c r="B132" t="s" s="10">
        <v>928</v>
      </c>
      <c r="C132" s="11"/>
      <c r="D132" s="11"/>
      <c r="E132" s="11"/>
      <c r="F132" s="11"/>
      <c r="G132" s="11"/>
      <c r="H132" s="11"/>
      <c r="I132" s="11"/>
      <c r="J132" s="11"/>
      <c r="K132" s="11"/>
      <c r="L132" s="11"/>
      <c r="M132" s="11"/>
      <c r="N132" s="11"/>
      <c r="O132" s="11"/>
      <c r="P132" s="11"/>
      <c r="Q132" s="11">
        <v>6.33876037216883</v>
      </c>
      <c r="R132" s="11">
        <v>10.3755278090693</v>
      </c>
    </row>
    <row r="133" ht="15" customHeight="1">
      <c r="A133" t="s" s="10">
        <v>929</v>
      </c>
      <c r="B133" t="s" s="10">
        <v>930</v>
      </c>
      <c r="C133" s="11"/>
      <c r="D133" s="11"/>
      <c r="E133" s="11"/>
      <c r="F133" s="11"/>
      <c r="G133" s="11"/>
      <c r="H133" s="11"/>
      <c r="I133" s="11"/>
      <c r="J133" s="11"/>
      <c r="K133" s="11"/>
      <c r="L133" s="11"/>
      <c r="M133" s="11"/>
      <c r="N133" s="11"/>
      <c r="O133" s="11"/>
      <c r="P133" s="11"/>
      <c r="Q133" s="11">
        <v>0.463172126472444</v>
      </c>
      <c r="R133" s="11">
        <v>0.295013995975357</v>
      </c>
    </row>
    <row r="134" ht="15" customHeight="1">
      <c r="A134" t="s" s="10">
        <v>931</v>
      </c>
      <c r="B134" t="s" s="10">
        <v>932</v>
      </c>
      <c r="C134" s="11"/>
      <c r="D134" s="11"/>
      <c r="E134" s="11"/>
      <c r="F134" s="11"/>
      <c r="G134" s="11"/>
      <c r="H134" s="11"/>
      <c r="I134" s="11"/>
      <c r="J134" s="11"/>
      <c r="K134" s="11"/>
      <c r="L134" s="11"/>
      <c r="M134" s="11"/>
      <c r="N134" s="11"/>
      <c r="O134" s="11"/>
      <c r="P134" s="11"/>
      <c r="Q134" s="11">
        <v>-0.278278883299288</v>
      </c>
      <c r="R134" s="11">
        <v>-0.932811773091236</v>
      </c>
    </row>
    <row r="135" ht="15" customHeight="1">
      <c r="A135" t="s" s="10">
        <v>933</v>
      </c>
      <c r="B135" t="s" s="10">
        <v>934</v>
      </c>
      <c r="C135" s="11"/>
      <c r="D135" s="11"/>
      <c r="E135" s="11"/>
      <c r="F135" s="11"/>
      <c r="G135" s="11"/>
      <c r="H135" s="11"/>
      <c r="I135" s="11"/>
      <c r="J135" s="11"/>
      <c r="K135" s="11"/>
      <c r="L135" s="11"/>
      <c r="M135" s="11"/>
      <c r="N135" s="11"/>
      <c r="O135" s="11"/>
      <c r="P135" s="11"/>
      <c r="Q135" s="11">
        <v>-5.18214950949691</v>
      </c>
      <c r="R135" s="11">
        <v>8.845904548288329</v>
      </c>
    </row>
    <row r="136" ht="15" customHeight="1">
      <c r="A136" t="s" s="10">
        <v>935</v>
      </c>
      <c r="B136" t="s" s="10">
        <v>936</v>
      </c>
      <c r="C136" s="11"/>
      <c r="D136" s="11"/>
      <c r="E136" s="11"/>
      <c r="F136" s="11"/>
      <c r="G136" s="11"/>
      <c r="H136" s="11"/>
      <c r="I136" s="11"/>
      <c r="J136" s="11"/>
      <c r="K136" s="11"/>
      <c r="L136" s="11"/>
      <c r="M136" s="11"/>
      <c r="N136" s="11"/>
      <c r="O136" s="11"/>
      <c r="P136" s="11"/>
      <c r="Q136" s="11"/>
      <c r="R136" s="11">
        <v>24.7149188790055</v>
      </c>
    </row>
    <row r="137" ht="15" customHeight="1">
      <c r="A137" t="s" s="10">
        <v>937</v>
      </c>
      <c r="B137" t="s" s="10">
        <v>938</v>
      </c>
      <c r="C137" s="11"/>
      <c r="D137" s="11"/>
      <c r="E137" s="11"/>
      <c r="F137" s="11"/>
      <c r="G137" s="11"/>
      <c r="H137" s="11"/>
      <c r="I137" s="11"/>
      <c r="J137" s="11"/>
      <c r="K137" s="11"/>
      <c r="L137" s="11"/>
      <c r="M137" s="11"/>
      <c r="N137" s="11"/>
      <c r="O137" s="11"/>
      <c r="P137" s="11"/>
      <c r="Q137" s="11"/>
      <c r="R137" s="11">
        <v>17.2931713449969</v>
      </c>
    </row>
    <row r="138" ht="15" customHeight="1">
      <c r="A138" t="s" s="10">
        <v>939</v>
      </c>
      <c r="B138" t="s" s="10">
        <v>940</v>
      </c>
      <c r="C138" s="11"/>
      <c r="D138" s="11"/>
      <c r="E138" s="11"/>
      <c r="F138" s="11"/>
      <c r="G138" s="11"/>
      <c r="H138" s="11"/>
      <c r="I138" s="11"/>
      <c r="J138" s="11"/>
      <c r="K138" s="11"/>
      <c r="L138" s="11"/>
      <c r="M138" s="11"/>
      <c r="N138" s="11"/>
      <c r="O138" s="11"/>
      <c r="P138" s="11"/>
      <c r="Q138" s="11"/>
      <c r="R138" s="11">
        <v>-8.36118872364394</v>
      </c>
    </row>
    <row r="139" ht="13.55" customHeight="1">
      <c r="A139" s="14"/>
      <c r="B139" s="14"/>
      <c r="C139" s="14"/>
      <c r="D139" s="14"/>
      <c r="E139" s="14"/>
      <c r="F139" s="14"/>
      <c r="G139" s="14"/>
      <c r="H139" s="14"/>
      <c r="I139" s="14"/>
      <c r="J139" s="14"/>
      <c r="K139" s="14"/>
      <c r="L139" s="14"/>
      <c r="M139" s="14"/>
      <c r="N139" s="14"/>
      <c r="O139" s="14"/>
      <c r="P139" s="14"/>
      <c r="Q139" s="14"/>
      <c r="R139" s="14"/>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